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jpeg" ContentType="image/jpeg"/>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4.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ml.chartshape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ml.chartshapes+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ml.chartshape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6.xml" ContentType="application/vnd.openxmlformats-officedocument.drawingml.chartshapes+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ml.chartshapes+xml"/>
  <Override PartName="/xl/drawings/drawing8.xml" ContentType="application/vnd.openxmlformats-officedocument.drawing+xml"/>
  <Override PartName="/xl/slicers/slicer2.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9.xml" ContentType="application/vnd.openxmlformats-officedocument.drawingml.chartshapes+xml"/>
  <Override PartName="/xl/charts/chart8.xml" ContentType="application/vnd.openxmlformats-officedocument.drawingml.chart+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charts/chart10.xml" ContentType="application/vnd.openxmlformats-officedocument.drawingml.chart+xml"/>
  <Override PartName="/xl/charts/style9.xml" ContentType="application/vnd.ms-office.chartstyle+xml"/>
  <Override PartName="/xl/charts/colors9.xml" ContentType="application/vnd.ms-office.chartcolorstyle+xml"/>
  <Override PartName="/xl/drawings/drawing10.xml" ContentType="application/vnd.openxmlformats-officedocument.drawingml.chartshapes+xml"/>
  <Override PartName="/xl/charts/chart11.xml" ContentType="application/vnd.openxmlformats-officedocument.drawingml.chart+xml"/>
  <Override PartName="/xl/charts/style10.xml" ContentType="application/vnd.ms-office.chartstyle+xml"/>
  <Override PartName="/xl/charts/colors10.xml" ContentType="application/vnd.ms-office.chartcolorstyle+xml"/>
  <Override PartName="/xl/charts/chart12.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11.xml" ContentType="application/vnd.openxmlformats-officedocument.drawingml.chartshapes+xml"/>
  <Override PartName="/xl/pivotTables/pivotTable13.xml" ContentType="application/vnd.openxmlformats-officedocument.spreadsheetml.pivotTable+xml"/>
  <Override PartName="/xl/drawings/drawing12.xml" ContentType="application/vnd.openxmlformats-officedocument.drawing+xml"/>
  <Override PartName="/xl/charts/chartEx1.xml" ContentType="application/vnd.ms-office.chartex+xml"/>
  <Override PartName="/xl/charts/style12.xml" ContentType="application/vnd.ms-office.chartstyle+xml"/>
  <Override PartName="/xl/charts/colors12.xml" ContentType="application/vnd.ms-office.chartcolorstyle+xml"/>
  <Override PartName="/xl/pivotTables/pivotTable14.xml" ContentType="application/vnd.openxmlformats-officedocument.spreadsheetml.pivotTable+xml"/>
  <Override PartName="/xl/drawings/drawing13.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15.xml" ContentType="application/vnd.openxmlformats-officedocument.spreadsheetml.pivotTable+xml"/>
  <Override PartName="/xl/drawings/drawing14.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16.xml" ContentType="application/vnd.openxmlformats-officedocument.spreadsheetml.pivotTable+xml"/>
  <Override PartName="/xl/drawings/drawing15.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17.xml" ContentType="application/vnd.openxmlformats-officedocument.spreadsheetml.pivotTable+xml"/>
  <Override PartName="/xl/drawings/drawing16.xml" ContentType="application/vnd.openxmlformats-officedocument.drawing+xml"/>
  <Override PartName="/xl/slicers/slicer3.xml" ContentType="application/vnd.ms-excel.slicer+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tables/table3.xml" ContentType="application/vnd.openxmlformats-officedocument.spreadsheetml.table+xml"/>
  <Override PartName="/xl/pivotTables/pivotTable21.xml" ContentType="application/vnd.openxmlformats-officedocument.spreadsheetml.pivotTable+xml"/>
  <Override PartName="/xl/drawings/drawing17.xml" ContentType="application/vnd.openxmlformats-officedocument.drawing+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pivotTables/pivotTable22.xml" ContentType="application/vnd.openxmlformats-officedocument.spreadsheetml.pivotTable+xml"/>
  <Override PartName="/xl/drawings/drawing18.xml" ContentType="application/vnd.openxmlformats-officedocument.drawing+xml"/>
  <Override PartName="/xl/slicers/slicer4.xml" ContentType="application/vnd.ms-excel.slicer+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hidePivotFieldList="1"/>
  <mc:AlternateContent xmlns:mc="http://schemas.openxmlformats.org/markup-compatibility/2006">
    <mc:Choice Requires="x15">
      <x15ac:absPath xmlns:x15ac="http://schemas.microsoft.com/office/spreadsheetml/2010/11/ac" url="E:\DA\Excel DA\"/>
    </mc:Choice>
  </mc:AlternateContent>
  <xr:revisionPtr revIDLastSave="0" documentId="13_ncr:1_{924324E5-A876-45AB-BC42-3E02FF9C07B7}" xr6:coauthVersionLast="47" xr6:coauthVersionMax="47" xr10:uidLastSave="{00000000-0000-0000-0000-000000000000}"/>
  <bookViews>
    <workbookView xWindow="-120" yWindow="-120" windowWidth="20730" windowHeight="11040" tabRatio="972" xr2:uid="{20FBA7F3-CCF5-4485-998D-BF805FDD6AF2}"/>
  </bookViews>
  <sheets>
    <sheet name="Introduction" sheetId="2" r:id="rId1"/>
    <sheet name="Actual Data" sheetId="31" r:id="rId2"/>
    <sheet name="Rough Data" sheetId="26" r:id="rId3"/>
    <sheet name="Univariate Analysis" sheetId="25" r:id="rId4"/>
    <sheet name="Linear Regression" sheetId="34" r:id="rId5"/>
    <sheet name="Cleaned Data" sheetId="1" r:id="rId6"/>
    <sheet name="Working" sheetId="32" r:id="rId7"/>
    <sheet name="Dashboard I" sheetId="6" r:id="rId8"/>
    <sheet name="Dashboard II" sheetId="7" r:id="rId9"/>
    <sheet name="Regional Sales" sheetId="9" r:id="rId10"/>
    <sheet name="Top 10 State" sheetId="11" r:id="rId11"/>
    <sheet name="Region Profit" sheetId="12" r:id="rId12"/>
    <sheet name="Unit sales" sheetId="30" r:id="rId13"/>
    <sheet name="Prediction vs Sales" sheetId="35" r:id="rId14"/>
    <sheet name="Sub Category Sales" sheetId="24" r:id="rId15"/>
    <sheet name="Growth" sheetId="13" r:id="rId16"/>
    <sheet name="Description" sheetId="14" r:id="rId17"/>
    <sheet name="Access" sheetId="3" r:id="rId18"/>
    <sheet name="Income by Education Level" sheetId="16" r:id="rId19"/>
    <sheet name="Multiple Table" sheetId="15" r:id="rId20"/>
  </sheets>
  <definedNames>
    <definedName name="_xlnm._FilterDatabase" localSheetId="17" hidden="1">Access!$A$1:$F$1125</definedName>
    <definedName name="_xlchart.v5.0" hidden="1">'Regional Sales'!$F$2</definedName>
    <definedName name="_xlchart.v5.1" hidden="1">'Regional Sales'!$F$3:$F$52</definedName>
    <definedName name="_xlchart.v5.2" hidden="1">'Regional Sales'!$G$2</definedName>
    <definedName name="_xlchart.v5.3" hidden="1">'Regional Sales'!$G$3:$G$52</definedName>
    <definedName name="_xlcn.WorksheetConnection_EXCELPROJECT.xlsxTable11" hidden="1">Table1[]</definedName>
    <definedName name="_xlcn.WorksheetConnection_EXCELPROJECT.xlsxTable41" hidden="1">Table4[]</definedName>
    <definedName name="Slicer_Customer_Segment">#N/A</definedName>
    <definedName name="Slicer_Manager">#N/A</definedName>
    <definedName name="Slicer_Manager1">#N/A</definedName>
    <definedName name="Slicer_Months">#N/A</definedName>
    <definedName name="Slicer_Months1">#N/A</definedName>
    <definedName name="Slicer_Order_Date__Month">#N/A</definedName>
    <definedName name="Slicer_Order_Priority">#N/A</definedName>
    <definedName name="Slicer_Order_Priority1">#N/A</definedName>
    <definedName name="Slicer_Order_Priority2">#N/A</definedName>
    <definedName name="Slicer_Product_Category">#N/A</definedName>
    <definedName name="Slicer_Product_Category1">#N/A</definedName>
    <definedName name="Slicer_Product_Container">#N/A</definedName>
    <definedName name="Slicer_Region">#N/A</definedName>
    <definedName name="Slicer_Region1">#N/A</definedName>
    <definedName name="Slicer_Region2">#N/A</definedName>
    <definedName name="Slicer_Ship_Mode">#N/A</definedName>
  </definedNames>
  <calcPr calcId="191029"/>
  <pivotCaches>
    <pivotCache cacheId="0" r:id="rId21"/>
    <pivotCache cacheId="1" r:id="rId22"/>
    <pivotCache cacheId="2" r:id="rId23"/>
  </pivotCaches>
  <extLst>
    <ext xmlns:x14="http://schemas.microsoft.com/office/spreadsheetml/2009/9/main" uri="{876F7934-8845-4945-9796-88D515C7AA90}">
      <x14:pivotCaches>
        <pivotCache cacheId="3" r:id="rId24"/>
      </x14:pivotCaches>
    </ext>
    <ext xmlns:x14="http://schemas.microsoft.com/office/spreadsheetml/2009/9/main" uri="{BBE1A952-AA13-448e-AADC-164F8A28A991}">
      <x14:slicerCaches>
        <x14:slicerCache r:id="rId25"/>
        <x14:slicerCache r:id="rId26"/>
        <x14:slicerCache r:id="rId27"/>
        <x14:slicerCache r:id="rId28"/>
        <x14:slicerCache r:id="rId29"/>
        <x14:slicerCache r:id="rId30"/>
        <x14:slicerCache r:id="rId31"/>
        <x14:slicerCache r:id="rId32"/>
        <x14:slicerCache r:id="rId33"/>
        <x14:slicerCache r:id="rId34"/>
        <x14:slicerCache r:id="rId35"/>
        <x14:slicerCache r:id="rId36"/>
        <x14:slicerCache r:id="rId37"/>
        <x14:slicerCache r:id="rId38"/>
        <x14:slicerCache r:id="rId39"/>
        <x14:slicerCache r:id="rId4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4" name="Table4" connection="WorksheetConnection_EXCEL PROJECT.xlsx!Table4"/>
          <x15:modelTable id="Table1" name="Table1" connection="WorksheetConnection_EXCEL PROJECT.xlsx!Table1"/>
        </x15:modelTables>
        <x15:modelRelationships>
          <x15:modelRelationship fromTable="Table1" fromColumn="Customer ID" toTable="Table4" toColumn="Customer ID"/>
        </x15:modelRelationships>
        <x15:extLst>
          <ext xmlns:x16="http://schemas.microsoft.com/office/spreadsheetml/2014/11/main" uri="{9835A34E-60A6-4A7C-AAB8-D5F71C897F49}">
            <x16:modelTimeGroupings>
              <x16:modelTimeGrouping tableName="Table1" columnName="Order Date" columnId="Order Date">
                <x16:calculatedTimeColumn columnName="Order Date (Month Index)" columnId="Order Date (Month Index)" contentType="monthsindex" isSelected="1"/>
                <x16:calculatedTimeColumn columnName="Order Date (Month)" columnId="Order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C36" i="35" l="1" a="1"/>
  <c r="C36" i="35" s="1"/>
  <c r="D23" i="35"/>
  <c r="D24" i="35"/>
  <c r="D25" i="35"/>
  <c r="D26" i="35"/>
  <c r="D27" i="35"/>
  <c r="D22" i="35"/>
  <c r="C23" i="35"/>
  <c r="C24" i="35"/>
  <c r="C25" i="35"/>
  <c r="C26" i="35"/>
  <c r="C27" i="35"/>
  <c r="C22" i="35"/>
  <c r="I6" i="24" a="1"/>
  <c r="I6" i="24" s="1"/>
  <c r="G4" i="9"/>
  <c r="G5" i="9"/>
  <c r="G6" i="9"/>
  <c r="G7" i="9"/>
  <c r="G8" i="9"/>
  <c r="G9" i="9"/>
  <c r="G10" i="9"/>
  <c r="G11" i="9"/>
  <c r="G12" i="9"/>
  <c r="G13" i="9"/>
  <c r="G14" i="9"/>
  <c r="G15" i="9"/>
  <c r="G16" i="9"/>
  <c r="G17" i="9"/>
  <c r="G18" i="9"/>
  <c r="G19" i="9"/>
  <c r="G20" i="9"/>
  <c r="G21" i="9"/>
  <c r="G22" i="9"/>
  <c r="G23" i="9"/>
  <c r="G24" i="9"/>
  <c r="G25" i="9"/>
  <c r="G26" i="9"/>
  <c r="G27" i="9"/>
  <c r="G28" i="9"/>
  <c r="G29" i="9"/>
  <c r="G30" i="9"/>
  <c r="G31" i="9"/>
  <c r="G32" i="9"/>
  <c r="G33" i="9"/>
  <c r="G34" i="9"/>
  <c r="G35" i="9"/>
  <c r="G36" i="9"/>
  <c r="G37" i="9"/>
  <c r="G38" i="9"/>
  <c r="G39" i="9"/>
  <c r="G40" i="9"/>
  <c r="G41" i="9"/>
  <c r="G42" i="9"/>
  <c r="G43" i="9"/>
  <c r="G44" i="9"/>
  <c r="G45" i="9"/>
  <c r="G46" i="9"/>
  <c r="G47" i="9"/>
  <c r="G48" i="9"/>
  <c r="G49" i="9"/>
  <c r="G50" i="9"/>
  <c r="G51" i="9"/>
  <c r="G52" i="9"/>
  <c r="G3" i="9"/>
  <c r="B64" i="2" a="1"/>
  <c r="B64" i="2" s="1"/>
  <c r="Q5" i="26" l="1"/>
  <c r="Q6" i="26"/>
  <c r="Q7" i="26"/>
  <c r="Q8" i="26"/>
  <c r="Q9" i="26"/>
  <c r="Q10" i="26"/>
  <c r="Q11" i="26"/>
  <c r="Q12" i="26"/>
  <c r="Q13" i="26"/>
  <c r="Q14" i="26"/>
  <c r="Q15" i="26"/>
  <c r="Q16" i="26"/>
  <c r="Q17" i="26"/>
  <c r="Q18" i="26"/>
  <c r="Q19" i="26"/>
  <c r="Q20" i="26"/>
  <c r="Q21" i="26"/>
  <c r="Q22" i="26"/>
  <c r="Q23" i="26"/>
  <c r="Q24" i="26"/>
  <c r="Q25" i="26"/>
  <c r="Q26" i="26"/>
  <c r="Q27" i="26"/>
  <c r="Q28" i="26"/>
  <c r="Q29" i="26"/>
  <c r="Q30" i="26"/>
  <c r="Q31" i="26"/>
  <c r="Q32" i="26"/>
  <c r="Q33" i="26"/>
  <c r="Q34" i="26"/>
  <c r="Q35" i="26"/>
  <c r="Q36" i="26"/>
  <c r="Q37" i="26"/>
  <c r="Q38" i="26"/>
  <c r="Q39" i="26"/>
  <c r="Q40" i="26"/>
  <c r="Q41" i="26"/>
  <c r="Q42" i="26"/>
  <c r="Q43" i="26"/>
  <c r="Q44" i="26"/>
  <c r="Q45" i="26"/>
  <c r="Q46" i="26"/>
  <c r="Q47" i="26"/>
  <c r="Q48" i="26"/>
  <c r="Q49" i="26"/>
  <c r="Q50" i="26"/>
  <c r="Q51" i="26"/>
  <c r="Q52" i="26"/>
  <c r="Q53" i="26"/>
  <c r="Q54" i="26"/>
  <c r="Q55" i="26"/>
  <c r="Q56" i="26"/>
  <c r="Q57" i="26"/>
  <c r="Q58" i="26"/>
  <c r="Q59" i="26"/>
  <c r="Q60" i="26"/>
  <c r="Q61" i="26"/>
  <c r="Q62" i="26"/>
  <c r="Q63" i="26"/>
  <c r="Q64" i="26"/>
  <c r="Q65" i="26"/>
  <c r="Q66" i="26"/>
  <c r="Q67" i="26"/>
  <c r="Q68" i="26"/>
  <c r="Q69" i="26"/>
  <c r="Q70" i="26"/>
  <c r="Q71" i="26"/>
  <c r="Q72" i="26"/>
  <c r="Q73" i="26"/>
  <c r="Q74" i="26"/>
  <c r="Q75" i="26"/>
  <c r="Q76" i="26"/>
  <c r="Q77" i="26"/>
  <c r="Q78" i="26"/>
  <c r="Q79" i="26"/>
  <c r="Q80" i="26"/>
  <c r="Q81" i="26"/>
  <c r="Q82" i="26"/>
  <c r="Q83" i="26"/>
  <c r="Q84" i="26"/>
  <c r="Q85" i="26"/>
  <c r="Q86" i="26"/>
  <c r="Q87" i="26"/>
  <c r="Q88" i="26"/>
  <c r="Q89" i="26"/>
  <c r="Q90" i="26"/>
  <c r="Q91" i="26"/>
  <c r="Q92" i="26"/>
  <c r="Q93" i="26"/>
  <c r="Q94" i="26"/>
  <c r="Q95" i="26"/>
  <c r="Q96" i="26"/>
  <c r="Q97" i="26"/>
  <c r="Q98" i="26"/>
  <c r="Q99" i="26"/>
  <c r="Q100" i="26"/>
  <c r="Q101" i="26"/>
  <c r="Q102" i="26"/>
  <c r="Q103" i="26"/>
  <c r="Q104" i="26"/>
  <c r="Q105" i="26"/>
  <c r="Q106" i="26"/>
  <c r="Q107" i="26"/>
  <c r="Q108" i="26"/>
  <c r="Q109" i="26"/>
  <c r="Q110" i="26"/>
  <c r="Q111" i="26"/>
  <c r="Q112" i="26"/>
  <c r="Q113" i="26"/>
  <c r="Q114" i="26"/>
  <c r="Q115" i="26"/>
  <c r="Q116" i="26"/>
  <c r="Q117" i="26"/>
  <c r="Q118" i="26"/>
  <c r="Q119" i="26"/>
  <c r="Q120" i="26"/>
  <c r="Q121" i="26"/>
  <c r="Q122" i="26"/>
  <c r="Q123" i="26"/>
  <c r="Q124" i="26"/>
  <c r="Q125" i="26"/>
  <c r="Q126" i="26"/>
  <c r="Q127" i="26"/>
  <c r="Q128" i="26"/>
  <c r="Q129" i="26"/>
  <c r="Q130" i="26"/>
  <c r="Q131" i="26"/>
  <c r="Q132" i="26"/>
  <c r="Q133" i="26"/>
  <c r="Q134" i="26"/>
  <c r="Q135" i="26"/>
  <c r="Q136" i="26"/>
  <c r="Q137" i="26"/>
  <c r="Q138" i="26"/>
  <c r="Q139" i="26"/>
  <c r="Q140" i="26"/>
  <c r="Q141" i="26"/>
  <c r="Q142" i="26"/>
  <c r="Q143" i="26"/>
  <c r="Q144" i="26"/>
  <c r="Q145" i="26"/>
  <c r="Q146" i="26"/>
  <c r="Q147" i="26"/>
  <c r="Q148" i="26"/>
  <c r="Q149" i="26"/>
  <c r="Q150" i="26"/>
  <c r="Q151" i="26"/>
  <c r="Q152" i="26"/>
  <c r="Q153" i="26"/>
  <c r="Q154" i="26"/>
  <c r="Q155" i="26"/>
  <c r="Q156" i="26"/>
  <c r="Q157" i="26"/>
  <c r="Q158" i="26"/>
  <c r="Q159" i="26"/>
  <c r="Q160" i="26"/>
  <c r="Q161" i="26"/>
  <c r="Q162" i="26"/>
  <c r="Q163" i="26"/>
  <c r="Q164" i="26"/>
  <c r="Q165" i="26"/>
  <c r="Q166" i="26"/>
  <c r="Q167" i="26"/>
  <c r="Q168" i="26"/>
  <c r="Q169" i="26"/>
  <c r="Q170" i="26"/>
  <c r="Q171" i="26"/>
  <c r="Q172" i="26"/>
  <c r="Q173" i="26"/>
  <c r="Q174" i="26"/>
  <c r="Q175" i="26"/>
  <c r="Q176" i="26"/>
  <c r="Q177" i="26"/>
  <c r="Q178" i="26"/>
  <c r="Q179" i="26"/>
  <c r="Q180" i="26"/>
  <c r="Q181" i="26"/>
  <c r="Q182" i="26"/>
  <c r="Q183" i="26"/>
  <c r="Q184" i="26"/>
  <c r="Q185" i="26"/>
  <c r="Q186" i="26"/>
  <c r="Q187" i="26"/>
  <c r="Q188" i="26"/>
  <c r="Q189" i="26"/>
  <c r="Q190" i="26"/>
  <c r="Q191" i="26"/>
  <c r="Q192" i="26"/>
  <c r="Q193" i="26"/>
  <c r="Q194" i="26"/>
  <c r="Q195" i="26"/>
  <c r="Q196" i="26"/>
  <c r="Q197" i="26"/>
  <c r="Q198" i="26"/>
  <c r="Q199" i="26"/>
  <c r="Q200" i="26"/>
  <c r="Q201" i="26"/>
  <c r="Q202" i="26"/>
  <c r="Q203" i="26"/>
  <c r="Q204" i="26"/>
  <c r="Q205" i="26"/>
  <c r="Q206" i="26"/>
  <c r="Q207" i="26"/>
  <c r="Q208" i="26"/>
  <c r="Q209" i="26"/>
  <c r="Q210" i="26"/>
  <c r="Q211" i="26"/>
  <c r="Q212" i="26"/>
  <c r="Q213" i="26"/>
  <c r="Q214" i="26"/>
  <c r="Q215" i="26"/>
  <c r="Q216" i="26"/>
  <c r="Q217" i="26"/>
  <c r="Q218" i="26"/>
  <c r="Q219" i="26"/>
  <c r="Q220" i="26"/>
  <c r="Q221" i="26"/>
  <c r="Q222" i="26"/>
  <c r="Q223" i="26"/>
  <c r="Q224" i="26"/>
  <c r="Q225" i="26"/>
  <c r="Q226" i="26"/>
  <c r="Q227" i="26"/>
  <c r="Q228" i="26"/>
  <c r="Q229" i="26"/>
  <c r="Q230" i="26"/>
  <c r="Q231" i="26"/>
  <c r="Q232" i="26"/>
  <c r="Q233" i="26"/>
  <c r="Q234" i="26"/>
  <c r="Q235" i="26"/>
  <c r="Q236" i="26"/>
  <c r="Q237" i="26"/>
  <c r="Q238" i="26"/>
  <c r="Q239" i="26"/>
  <c r="Q240" i="26"/>
  <c r="Q241" i="26"/>
  <c r="Q242" i="26"/>
  <c r="Q243" i="26"/>
  <c r="Q244" i="26"/>
  <c r="Q245" i="26"/>
  <c r="Q246" i="26"/>
  <c r="Q247" i="26"/>
  <c r="Q248" i="26"/>
  <c r="Q249" i="26"/>
  <c r="Q250" i="26"/>
  <c r="Q251" i="26"/>
  <c r="Q252" i="26"/>
  <c r="Q253" i="26"/>
  <c r="Q254" i="26"/>
  <c r="Q255" i="26"/>
  <c r="Q256" i="26"/>
  <c r="Q257" i="26"/>
  <c r="Q258" i="26"/>
  <c r="Q259" i="26"/>
  <c r="Q260" i="26"/>
  <c r="Q261" i="26"/>
  <c r="Q262" i="26"/>
  <c r="Q263" i="26"/>
  <c r="Q264" i="26"/>
  <c r="Q265" i="26"/>
  <c r="Q266" i="26"/>
  <c r="Q267" i="26"/>
  <c r="Q268" i="26"/>
  <c r="Q269" i="26"/>
  <c r="Q270" i="26"/>
  <c r="Q271" i="26"/>
  <c r="Q272" i="26"/>
  <c r="Q273" i="26"/>
  <c r="Q274" i="26"/>
  <c r="Q275" i="26"/>
  <c r="Q276" i="26"/>
  <c r="Q277" i="26"/>
  <c r="Q278" i="26"/>
  <c r="Q279" i="26"/>
  <c r="Q280" i="26"/>
  <c r="Q281" i="26"/>
  <c r="Q282" i="26"/>
  <c r="Q283" i="26"/>
  <c r="Q284" i="26"/>
  <c r="Q285" i="26"/>
  <c r="Q286" i="26"/>
  <c r="Q287" i="26"/>
  <c r="Q288" i="26"/>
  <c r="Q289" i="26"/>
  <c r="Q290" i="26"/>
  <c r="Q291" i="26"/>
  <c r="Q292" i="26"/>
  <c r="Q293" i="26"/>
  <c r="Q294" i="26"/>
  <c r="Q295" i="26"/>
  <c r="Q296" i="26"/>
  <c r="Q297" i="26"/>
  <c r="Q298" i="26"/>
  <c r="Q299" i="26"/>
  <c r="Q300" i="26"/>
  <c r="Q301" i="26"/>
  <c r="Q302" i="26"/>
  <c r="Q303" i="26"/>
  <c r="Q304" i="26"/>
  <c r="Q305" i="26"/>
  <c r="Q306" i="26"/>
  <c r="Q307" i="26"/>
  <c r="Q308" i="26"/>
  <c r="Q309" i="26"/>
  <c r="Q310" i="26"/>
  <c r="Q311" i="26"/>
  <c r="Q312" i="26"/>
  <c r="Q313" i="26"/>
  <c r="Q314" i="26"/>
  <c r="Q315" i="26"/>
  <c r="Q316" i="26"/>
  <c r="Q317" i="26"/>
  <c r="Q318" i="26"/>
  <c r="Q319" i="26"/>
  <c r="Q320" i="26"/>
  <c r="Q321" i="26"/>
  <c r="Q322" i="26"/>
  <c r="Q323" i="26"/>
  <c r="Q324" i="26"/>
  <c r="Q325" i="26"/>
  <c r="Q326" i="26"/>
  <c r="Q327" i="26"/>
  <c r="Q328" i="26"/>
  <c r="Q329" i="26"/>
  <c r="Q330" i="26"/>
  <c r="Q331" i="26"/>
  <c r="Q332" i="26"/>
  <c r="Q333" i="26"/>
  <c r="Q334" i="26"/>
  <c r="Q335" i="26"/>
  <c r="Q336" i="26"/>
  <c r="Q337" i="26"/>
  <c r="Q338" i="26"/>
  <c r="Q339" i="26"/>
  <c r="Q340" i="26"/>
  <c r="Q341" i="26"/>
  <c r="Q342" i="26"/>
  <c r="Q343" i="26"/>
  <c r="Q344" i="26"/>
  <c r="Q345" i="26"/>
  <c r="Q346" i="26"/>
  <c r="Q347" i="26"/>
  <c r="Q348" i="26"/>
  <c r="Q349" i="26"/>
  <c r="Q350" i="26"/>
  <c r="Q351" i="26"/>
  <c r="Q352" i="26"/>
  <c r="Q353" i="26"/>
  <c r="Q354" i="26"/>
  <c r="Q355" i="26"/>
  <c r="Q356" i="26"/>
  <c r="Q357" i="26"/>
  <c r="Q358" i="26"/>
  <c r="Q359" i="26"/>
  <c r="Q360" i="26"/>
  <c r="Q361" i="26"/>
  <c r="Q362" i="26"/>
  <c r="Q363" i="26"/>
  <c r="Q364" i="26"/>
  <c r="Q365" i="26"/>
  <c r="Q366" i="26"/>
  <c r="Q367" i="26"/>
  <c r="Q368" i="26"/>
  <c r="Q369" i="26"/>
  <c r="Q370" i="26"/>
  <c r="Q371" i="26"/>
  <c r="Q372" i="26"/>
  <c r="Q373" i="26"/>
  <c r="Q374" i="26"/>
  <c r="Q375" i="26"/>
  <c r="Q376" i="26"/>
  <c r="Q377" i="26"/>
  <c r="Q378" i="26"/>
  <c r="Q379" i="26"/>
  <c r="Q380" i="26"/>
  <c r="Q381" i="26"/>
  <c r="Q382" i="26"/>
  <c r="Q383" i="26"/>
  <c r="Q384" i="26"/>
  <c r="Q385" i="26"/>
  <c r="Q386" i="26"/>
  <c r="Q387" i="26"/>
  <c r="Q388" i="26"/>
  <c r="Q389" i="26"/>
  <c r="Q390" i="26"/>
  <c r="Q391" i="26"/>
  <c r="Q392" i="26"/>
  <c r="Q393" i="26"/>
  <c r="Q394" i="26"/>
  <c r="Q395" i="26"/>
  <c r="Q396" i="26"/>
  <c r="Q397" i="26"/>
  <c r="Q398" i="26"/>
  <c r="Q399" i="26"/>
  <c r="Q400" i="26"/>
  <c r="Q401" i="26"/>
  <c r="Q402" i="26"/>
  <c r="Q403" i="26"/>
  <c r="Q404" i="26"/>
  <c r="Q405" i="26"/>
  <c r="Q406" i="26"/>
  <c r="Q407" i="26"/>
  <c r="Q408" i="26"/>
  <c r="Q409" i="26"/>
  <c r="Q410" i="26"/>
  <c r="Q411" i="26"/>
  <c r="Q412" i="26"/>
  <c r="Q413" i="26"/>
  <c r="Q414" i="26"/>
  <c r="Q415" i="26"/>
  <c r="Q416" i="26"/>
  <c r="Q417" i="26"/>
  <c r="Q418" i="26"/>
  <c r="Q419" i="26"/>
  <c r="Q420" i="26"/>
  <c r="Q421" i="26"/>
  <c r="Q422" i="26"/>
  <c r="Q423" i="26"/>
  <c r="Q424" i="26"/>
  <c r="Q425" i="26"/>
  <c r="Q426" i="26"/>
  <c r="Q427" i="26"/>
  <c r="Q428" i="26"/>
  <c r="Q429" i="26"/>
  <c r="Q430" i="26"/>
  <c r="Q431" i="26"/>
  <c r="Q432" i="26"/>
  <c r="Q433" i="26"/>
  <c r="Q434" i="26"/>
  <c r="Q435" i="26"/>
  <c r="Q436" i="26"/>
  <c r="Q437" i="26"/>
  <c r="Q438" i="26"/>
  <c r="Q439" i="26"/>
  <c r="Q440" i="26"/>
  <c r="Q441" i="26"/>
  <c r="Q442" i="26"/>
  <c r="Q443" i="26"/>
  <c r="Q444" i="26"/>
  <c r="Q445" i="26"/>
  <c r="Q446" i="26"/>
  <c r="Q447" i="26"/>
  <c r="Q448" i="26"/>
  <c r="Q449" i="26"/>
  <c r="Q450" i="26"/>
  <c r="Q451" i="26"/>
  <c r="Q452" i="26"/>
  <c r="Q453" i="26"/>
  <c r="Q454" i="26"/>
  <c r="Q455" i="26"/>
  <c r="Q456" i="26"/>
  <c r="Q457" i="26"/>
  <c r="Q458" i="26"/>
  <c r="Q459" i="26"/>
  <c r="Q460" i="26"/>
  <c r="Q461" i="26"/>
  <c r="Q462" i="26"/>
  <c r="Q463" i="26"/>
  <c r="Q464" i="26"/>
  <c r="Q465" i="26"/>
  <c r="Q466" i="26"/>
  <c r="Q467" i="26"/>
  <c r="Q468" i="26"/>
  <c r="Q469" i="26"/>
  <c r="Q470" i="26"/>
  <c r="Q471" i="26"/>
  <c r="Q472" i="26"/>
  <c r="Q473" i="26"/>
  <c r="Q474" i="26"/>
  <c r="Q475" i="26"/>
  <c r="Q476" i="26"/>
  <c r="Q477" i="26"/>
  <c r="Q478" i="26"/>
  <c r="Q479" i="26"/>
  <c r="Q480" i="26"/>
  <c r="Q481" i="26"/>
  <c r="Q482" i="26"/>
  <c r="Q483" i="26"/>
  <c r="Q484" i="26"/>
  <c r="Q485" i="26"/>
  <c r="Q486" i="26"/>
  <c r="Q487" i="26"/>
  <c r="Q488" i="26"/>
  <c r="Q489" i="26"/>
  <c r="Q490" i="26"/>
  <c r="Q491" i="26"/>
  <c r="Q492" i="26"/>
  <c r="Q493" i="26"/>
  <c r="Q494" i="26"/>
  <c r="Q495" i="26"/>
  <c r="Q496" i="26"/>
  <c r="Q497" i="26"/>
  <c r="Q498" i="26"/>
  <c r="Q499" i="26"/>
  <c r="Q500" i="26"/>
  <c r="Q501" i="26"/>
  <c r="Q502" i="26"/>
  <c r="Q503" i="26"/>
  <c r="Q504" i="26"/>
  <c r="Q505" i="26"/>
  <c r="Q506" i="26"/>
  <c r="Q507" i="26"/>
  <c r="Q508" i="26"/>
  <c r="Q509" i="26"/>
  <c r="Q510" i="26"/>
  <c r="Q511" i="26"/>
  <c r="Q512" i="26"/>
  <c r="Q513" i="26"/>
  <c r="Q514" i="26"/>
  <c r="Q515" i="26"/>
  <c r="Q516" i="26"/>
  <c r="Q517" i="26"/>
  <c r="Q518" i="26"/>
  <c r="Q519" i="26"/>
  <c r="Q520" i="26"/>
  <c r="Q521" i="26"/>
  <c r="Q522" i="26"/>
  <c r="Q523" i="26"/>
  <c r="Q524" i="26"/>
  <c r="Q525" i="26"/>
  <c r="Q526" i="26"/>
  <c r="Q527" i="26"/>
  <c r="Q528" i="26"/>
  <c r="Q529" i="26"/>
  <c r="Q530" i="26"/>
  <c r="Q531" i="26"/>
  <c r="Q532" i="26"/>
  <c r="Q533" i="26"/>
  <c r="Q534" i="26"/>
  <c r="Q535" i="26"/>
  <c r="Q536" i="26"/>
  <c r="Q537" i="26"/>
  <c r="Q538" i="26"/>
  <c r="Q539" i="26"/>
  <c r="Q540" i="26"/>
  <c r="Q541" i="26"/>
  <c r="Q542" i="26"/>
  <c r="Q543" i="26"/>
  <c r="Q544" i="26"/>
  <c r="Q545" i="26"/>
  <c r="Q546" i="26"/>
  <c r="Q547" i="26"/>
  <c r="Q548" i="26"/>
  <c r="Q549" i="26"/>
  <c r="Q550" i="26"/>
  <c r="Q551" i="26"/>
  <c r="Q552" i="26"/>
  <c r="Q553" i="26"/>
  <c r="Q554" i="26"/>
  <c r="Q555" i="26"/>
  <c r="Q556" i="26"/>
  <c r="Q557" i="26"/>
  <c r="Q558" i="26"/>
  <c r="Q559" i="26"/>
  <c r="Q560" i="26"/>
  <c r="Q561" i="26"/>
  <c r="Q562" i="26"/>
  <c r="Q563" i="26"/>
  <c r="Q564" i="26"/>
  <c r="Q565" i="26"/>
  <c r="Q566" i="26"/>
  <c r="Q567" i="26"/>
  <c r="Q568" i="26"/>
  <c r="Q569" i="26"/>
  <c r="Q570" i="26"/>
  <c r="Q571" i="26"/>
  <c r="Q572" i="26"/>
  <c r="Q573" i="26"/>
  <c r="Q574" i="26"/>
  <c r="Q575" i="26"/>
  <c r="Q576" i="26"/>
  <c r="Q577" i="26"/>
  <c r="Q578" i="26"/>
  <c r="Q579" i="26"/>
  <c r="Q580" i="26"/>
  <c r="Q581" i="26"/>
  <c r="Q582" i="26"/>
  <c r="Q583" i="26"/>
  <c r="Q584" i="26"/>
  <c r="Q585" i="26"/>
  <c r="Q586" i="26"/>
  <c r="Q587" i="26"/>
  <c r="Q588" i="26"/>
  <c r="Q589" i="26"/>
  <c r="Q590" i="26"/>
  <c r="Q591" i="26"/>
  <c r="Q592" i="26"/>
  <c r="Q593" i="26"/>
  <c r="Q594" i="26"/>
  <c r="Q595" i="26"/>
  <c r="Q596" i="26"/>
  <c r="Q597" i="26"/>
  <c r="Q598" i="26"/>
  <c r="Q599" i="26"/>
  <c r="Q600" i="26"/>
  <c r="Q601" i="26"/>
  <c r="Q602" i="26"/>
  <c r="Q603" i="26"/>
  <c r="Q604" i="26"/>
  <c r="Q605" i="26"/>
  <c r="Q606" i="26"/>
  <c r="Q607" i="26"/>
  <c r="Q608" i="26"/>
  <c r="Q609" i="26"/>
  <c r="Q610" i="26"/>
  <c r="Q611" i="26"/>
  <c r="Q612" i="26"/>
  <c r="Q613" i="26"/>
  <c r="Q614" i="26"/>
  <c r="Q615" i="26"/>
  <c r="Q616" i="26"/>
  <c r="Q617" i="26"/>
  <c r="Q618" i="26"/>
  <c r="Q619" i="26"/>
  <c r="Q620" i="26"/>
  <c r="Q621" i="26"/>
  <c r="Q622" i="26"/>
  <c r="Q623" i="26"/>
  <c r="Q624" i="26"/>
  <c r="Q625" i="26"/>
  <c r="Q626" i="26"/>
  <c r="Q627" i="26"/>
  <c r="Q628" i="26"/>
  <c r="Q629" i="26"/>
  <c r="Q630" i="26"/>
  <c r="Q631" i="26"/>
  <c r="Q632" i="26"/>
  <c r="Q633" i="26"/>
  <c r="Q634" i="26"/>
  <c r="Q635" i="26"/>
  <c r="Q636" i="26"/>
  <c r="Q637" i="26"/>
  <c r="Q638" i="26"/>
  <c r="Q639" i="26"/>
  <c r="Q640" i="26"/>
  <c r="Q641" i="26"/>
  <c r="Q642" i="26"/>
  <c r="Q643" i="26"/>
  <c r="Q644" i="26"/>
  <c r="Q645" i="26"/>
  <c r="Q646" i="26"/>
  <c r="Q647" i="26"/>
  <c r="Q648" i="26"/>
  <c r="Q649" i="26"/>
  <c r="Q650" i="26"/>
  <c r="Q651" i="26"/>
  <c r="Q652" i="26"/>
  <c r="Q653" i="26"/>
  <c r="Q654" i="26"/>
  <c r="Q655" i="26"/>
  <c r="Q656" i="26"/>
  <c r="Q657" i="26"/>
  <c r="Q658" i="26"/>
  <c r="Q659" i="26"/>
  <c r="Q660" i="26"/>
  <c r="Q661" i="26"/>
  <c r="Q662" i="26"/>
  <c r="Q663" i="26"/>
  <c r="Q664" i="26"/>
  <c r="Q665" i="26"/>
  <c r="Q666" i="26"/>
  <c r="Q667" i="26"/>
  <c r="Q668" i="26"/>
  <c r="Q669" i="26"/>
  <c r="Q670" i="26"/>
  <c r="Q671" i="26"/>
  <c r="Q672" i="26"/>
  <c r="Q673" i="26"/>
  <c r="Q674" i="26"/>
  <c r="Q675" i="26"/>
  <c r="Q676" i="26"/>
  <c r="Q677" i="26"/>
  <c r="Q678" i="26"/>
  <c r="Q679" i="26"/>
  <c r="Q680" i="26"/>
  <c r="Q681" i="26"/>
  <c r="Q682" i="26"/>
  <c r="Q683" i="26"/>
  <c r="Q684" i="26"/>
  <c r="Q685" i="26"/>
  <c r="Q686" i="26"/>
  <c r="Q687" i="26"/>
  <c r="Q688" i="26"/>
  <c r="Q689" i="26"/>
  <c r="Q690" i="26"/>
  <c r="Q691" i="26"/>
  <c r="Q692" i="26"/>
  <c r="Q693" i="26"/>
  <c r="Q694" i="26"/>
  <c r="Q695" i="26"/>
  <c r="Q696" i="26"/>
  <c r="Q697" i="26"/>
  <c r="Q698" i="26"/>
  <c r="Q699" i="26"/>
  <c r="Q700" i="26"/>
  <c r="Q701" i="26"/>
  <c r="Q702" i="26"/>
  <c r="Q703" i="26"/>
  <c r="Q704" i="26"/>
  <c r="Q705" i="26"/>
  <c r="Q706" i="26"/>
  <c r="Q707" i="26"/>
  <c r="Q708" i="26"/>
  <c r="Q709" i="26"/>
  <c r="Q710" i="26"/>
  <c r="Q711" i="26"/>
  <c r="Q712" i="26"/>
  <c r="Q713" i="26"/>
  <c r="Q714" i="26"/>
  <c r="Q715" i="26"/>
  <c r="Q716" i="26"/>
  <c r="Q717" i="26"/>
  <c r="Q718" i="26"/>
  <c r="Q719" i="26"/>
  <c r="Q720" i="26"/>
  <c r="Q721" i="26"/>
  <c r="Q722" i="26"/>
  <c r="Q723" i="26"/>
  <c r="Q724" i="26"/>
  <c r="Q725" i="26"/>
  <c r="Q726" i="26"/>
  <c r="Q727" i="26"/>
  <c r="Q728" i="26"/>
  <c r="Q729" i="26"/>
  <c r="Q730" i="26"/>
  <c r="Q731" i="26"/>
  <c r="Q732" i="26"/>
  <c r="Q733" i="26"/>
  <c r="Q734" i="26"/>
  <c r="Q735" i="26"/>
  <c r="Q736" i="26"/>
  <c r="Q737" i="26"/>
  <c r="Q738" i="26"/>
  <c r="Q739" i="26"/>
  <c r="Q740" i="26"/>
  <c r="Q741" i="26"/>
  <c r="Q742" i="26"/>
  <c r="Q743" i="26"/>
  <c r="Q744" i="26"/>
  <c r="Q745" i="26"/>
  <c r="Q746" i="26"/>
  <c r="Q747" i="26"/>
  <c r="Q748" i="26"/>
  <c r="Q749" i="26"/>
  <c r="Q750" i="26"/>
  <c r="Q751" i="26"/>
  <c r="Q752" i="26"/>
  <c r="Q753" i="26"/>
  <c r="Q754" i="26"/>
  <c r="Q755" i="26"/>
  <c r="Q756" i="26"/>
  <c r="Q757" i="26"/>
  <c r="Q758" i="26"/>
  <c r="Q759" i="26"/>
  <c r="Q760" i="26"/>
  <c r="Q761" i="26"/>
  <c r="Q762" i="26"/>
  <c r="Q763" i="26"/>
  <c r="Q764" i="26"/>
  <c r="Q765" i="26"/>
  <c r="Q766" i="26"/>
  <c r="Q767" i="26"/>
  <c r="Q768" i="26"/>
  <c r="Q769" i="26"/>
  <c r="Q770" i="26"/>
  <c r="Q771" i="26"/>
  <c r="Q772" i="26"/>
  <c r="Q773" i="26"/>
  <c r="Q774" i="26"/>
  <c r="Q775" i="26"/>
  <c r="Q776" i="26"/>
  <c r="Q777" i="26"/>
  <c r="Q778" i="26"/>
  <c r="Q779" i="26"/>
  <c r="Q780" i="26"/>
  <c r="Q781" i="26"/>
  <c r="Q782" i="26"/>
  <c r="Q783" i="26"/>
  <c r="Q784" i="26"/>
  <c r="Q785" i="26"/>
  <c r="Q786" i="26"/>
  <c r="Q787" i="26"/>
  <c r="Q788" i="26"/>
  <c r="Q789" i="26"/>
  <c r="Q790" i="26"/>
  <c r="Q791" i="26"/>
  <c r="Q792" i="26"/>
  <c r="Q793" i="26"/>
  <c r="Q794" i="26"/>
  <c r="Q795" i="26"/>
  <c r="Q796" i="26"/>
  <c r="Q797" i="26"/>
  <c r="Q798" i="26"/>
  <c r="Q799" i="26"/>
  <c r="Q800" i="26"/>
  <c r="Q801" i="26"/>
  <c r="Q802" i="26"/>
  <c r="Q803" i="26"/>
  <c r="Q804" i="26"/>
  <c r="Q805" i="26"/>
  <c r="Q806" i="26"/>
  <c r="Q807" i="26"/>
  <c r="Q808" i="26"/>
  <c r="Q809" i="26"/>
  <c r="Q810" i="26"/>
  <c r="Q811" i="26"/>
  <c r="Q812" i="26"/>
  <c r="Q813" i="26"/>
  <c r="Q814" i="26"/>
  <c r="Q815" i="26"/>
  <c r="Q816" i="26"/>
  <c r="Q817" i="26"/>
  <c r="Q818" i="26"/>
  <c r="Q819" i="26"/>
  <c r="Q820" i="26"/>
  <c r="Q821" i="26"/>
  <c r="Q822" i="26"/>
  <c r="Q823" i="26"/>
  <c r="Q824" i="26"/>
  <c r="Q825" i="26"/>
  <c r="Q826" i="26"/>
  <c r="Q827" i="26"/>
  <c r="Q828" i="26"/>
  <c r="Q829" i="26"/>
  <c r="Q830" i="26"/>
  <c r="Q831" i="26"/>
  <c r="Q832" i="26"/>
  <c r="Q833" i="26"/>
  <c r="Q834" i="26"/>
  <c r="Q835" i="26"/>
  <c r="Q836" i="26"/>
  <c r="Q837" i="26"/>
  <c r="Q838" i="26"/>
  <c r="Q839" i="26"/>
  <c r="Q840" i="26"/>
  <c r="Q841" i="26"/>
  <c r="Q842" i="26"/>
  <c r="Q843" i="26"/>
  <c r="Q844" i="26"/>
  <c r="Q845" i="26"/>
  <c r="Q846" i="26"/>
  <c r="Q847" i="26"/>
  <c r="Q848" i="26"/>
  <c r="Q849" i="26"/>
  <c r="Q850" i="26"/>
  <c r="Q851" i="26"/>
  <c r="Q852" i="26"/>
  <c r="Q853" i="26"/>
  <c r="Q854" i="26"/>
  <c r="Q855" i="26"/>
  <c r="Q856" i="26"/>
  <c r="Q857" i="26"/>
  <c r="Q858" i="26"/>
  <c r="Q859" i="26"/>
  <c r="Q860" i="26"/>
  <c r="Q861" i="26"/>
  <c r="Q862" i="26"/>
  <c r="Q863" i="26"/>
  <c r="Q864" i="26"/>
  <c r="Q865" i="26"/>
  <c r="Q866" i="26"/>
  <c r="Q867" i="26"/>
  <c r="Q868" i="26"/>
  <c r="Q869" i="26"/>
  <c r="Q870" i="26"/>
  <c r="Q871" i="26"/>
  <c r="Q872" i="26"/>
  <c r="Q873" i="26"/>
  <c r="Q874" i="26"/>
  <c r="Q875" i="26"/>
  <c r="Q876" i="26"/>
  <c r="Q877" i="26"/>
  <c r="Q878" i="26"/>
  <c r="Q879" i="26"/>
  <c r="Q880" i="26"/>
  <c r="Q881" i="26"/>
  <c r="Q882" i="26"/>
  <c r="Q883" i="26"/>
  <c r="Q884" i="26"/>
  <c r="Q885" i="26"/>
  <c r="Q886" i="26"/>
  <c r="Q887" i="26"/>
  <c r="Q888" i="26"/>
  <c r="Q889" i="26"/>
  <c r="Q890" i="26"/>
  <c r="Q891" i="26"/>
  <c r="Q892" i="26"/>
  <c r="Q893" i="26"/>
  <c r="Q894" i="26"/>
  <c r="Q895" i="26"/>
  <c r="Q896" i="26"/>
  <c r="Q897" i="26"/>
  <c r="Q898" i="26"/>
  <c r="Q899" i="26"/>
  <c r="Q900" i="26"/>
  <c r="Q901" i="26"/>
  <c r="Q902" i="26"/>
  <c r="Q903" i="26"/>
  <c r="Q904" i="26"/>
  <c r="Q905" i="26"/>
  <c r="Q906" i="26"/>
  <c r="Q907" i="26"/>
  <c r="Q908" i="26"/>
  <c r="Q909" i="26"/>
  <c r="Q910" i="26"/>
  <c r="Q911" i="26"/>
  <c r="Q912" i="26"/>
  <c r="Q913" i="26"/>
  <c r="Q914" i="26"/>
  <c r="Q915" i="26"/>
  <c r="Q916" i="26"/>
  <c r="Q917" i="26"/>
  <c r="Q918" i="26"/>
  <c r="Q919" i="26"/>
  <c r="Q920" i="26"/>
  <c r="Q921" i="26"/>
  <c r="Q922" i="26"/>
  <c r="Q923" i="26"/>
  <c r="Q924" i="26"/>
  <c r="Q925" i="26"/>
  <c r="Q926" i="26"/>
  <c r="Q927" i="26"/>
  <c r="Q928" i="26"/>
  <c r="Q929" i="26"/>
  <c r="Q930" i="26"/>
  <c r="Q931" i="26"/>
  <c r="Q932" i="26"/>
  <c r="Q933" i="26"/>
  <c r="Q934" i="26"/>
  <c r="Q935" i="26"/>
  <c r="Q936" i="26"/>
  <c r="Q937" i="26"/>
  <c r="Q938" i="26"/>
  <c r="Q939" i="26"/>
  <c r="Q940" i="26"/>
  <c r="Q941" i="26"/>
  <c r="Q942" i="26"/>
  <c r="Q943" i="26"/>
  <c r="Q944" i="26"/>
  <c r="Q945" i="26"/>
  <c r="Q946" i="26"/>
  <c r="Q947" i="26"/>
  <c r="Q948" i="26"/>
  <c r="Q949" i="26"/>
  <c r="Q950" i="26"/>
  <c r="Q951" i="26"/>
  <c r="Q952" i="26"/>
  <c r="Q953" i="26"/>
  <c r="Q954" i="26"/>
  <c r="Q955" i="26"/>
  <c r="Q956" i="26"/>
  <c r="Q957" i="26"/>
  <c r="Q958" i="26"/>
  <c r="Q959" i="26"/>
  <c r="Q960" i="26"/>
  <c r="Q961" i="26"/>
  <c r="Q962" i="26"/>
  <c r="Q963" i="26"/>
  <c r="Q964" i="26"/>
  <c r="Q965" i="26"/>
  <c r="Q966" i="26"/>
  <c r="Q967" i="26"/>
  <c r="Q968" i="26"/>
  <c r="Q969" i="26"/>
  <c r="Q970" i="26"/>
  <c r="Q971" i="26"/>
  <c r="Q972" i="26"/>
  <c r="Q973" i="26"/>
  <c r="Q974" i="26"/>
  <c r="Q975" i="26"/>
  <c r="Q976" i="26"/>
  <c r="Q977" i="26"/>
  <c r="Q978" i="26"/>
  <c r="Q979" i="26"/>
  <c r="Q980" i="26"/>
  <c r="Q981" i="26"/>
  <c r="Q982" i="26"/>
  <c r="Q983" i="26"/>
  <c r="Q984" i="26"/>
  <c r="Q985" i="26"/>
  <c r="Q986" i="26"/>
  <c r="Q987" i="26"/>
  <c r="Q988" i="26"/>
  <c r="Q989" i="26"/>
  <c r="Q990" i="26"/>
  <c r="Q991" i="26"/>
  <c r="Q992" i="26"/>
  <c r="Q993" i="26"/>
  <c r="Q994" i="26"/>
  <c r="Q995" i="26"/>
  <c r="Q996" i="26"/>
  <c r="Q997" i="26"/>
  <c r="Q998" i="26"/>
  <c r="Q999" i="26"/>
  <c r="Q1000" i="26"/>
  <c r="Q1001" i="26"/>
  <c r="Q1002" i="26"/>
  <c r="Q1003" i="26"/>
  <c r="Q1004" i="26"/>
  <c r="Q1005" i="26"/>
  <c r="Q1006" i="26"/>
  <c r="Q1007" i="26"/>
  <c r="Q1008" i="26"/>
  <c r="Q1009" i="26"/>
  <c r="Q1010" i="26"/>
  <c r="Q1011" i="26"/>
  <c r="Q1012" i="26"/>
  <c r="Q1013" i="26"/>
  <c r="Q1014" i="26"/>
  <c r="Q1015" i="26"/>
  <c r="Q1016" i="26"/>
  <c r="Q1017" i="26"/>
  <c r="Q1018" i="26"/>
  <c r="Q1019" i="26"/>
  <c r="Q1020" i="26"/>
  <c r="Q1021" i="26"/>
  <c r="Q1022" i="26"/>
  <c r="Q1023" i="26"/>
  <c r="Q1024" i="26"/>
  <c r="Q1025" i="26"/>
  <c r="Q1026" i="26"/>
  <c r="Q1027" i="26"/>
  <c r="Q1028" i="26"/>
  <c r="Q1029" i="26"/>
  <c r="Q1030" i="26"/>
  <c r="Q1031" i="26"/>
  <c r="Q1032" i="26"/>
  <c r="Q1033" i="26"/>
  <c r="Q1034" i="26"/>
  <c r="Q1035" i="26"/>
  <c r="Q1036" i="26"/>
  <c r="Q1037" i="26"/>
  <c r="Q1038" i="26"/>
  <c r="Q1039" i="26"/>
  <c r="Q1040" i="26"/>
  <c r="Q1041" i="26"/>
  <c r="Q1042" i="26"/>
  <c r="Q1043" i="26"/>
  <c r="Q1044" i="26"/>
  <c r="Q1045" i="26"/>
  <c r="Q1046" i="26"/>
  <c r="Q1047" i="26"/>
  <c r="Q1048" i="26"/>
  <c r="Q1049" i="26"/>
  <c r="Q1050" i="26"/>
  <c r="Q1051" i="26"/>
  <c r="Q1052" i="26"/>
  <c r="Q1053" i="26"/>
  <c r="Q1054" i="26"/>
  <c r="Q1055" i="26"/>
  <c r="Q1056" i="26"/>
  <c r="Q1057" i="26"/>
  <c r="Q1058" i="26"/>
  <c r="Q1059" i="26"/>
  <c r="Q1060" i="26"/>
  <c r="Q1061" i="26"/>
  <c r="Q1062" i="26"/>
  <c r="Q1063" i="26"/>
  <c r="Q1064" i="26"/>
  <c r="Q1065" i="26"/>
  <c r="Q1066" i="26"/>
  <c r="Q1067" i="26"/>
  <c r="Q1068" i="26"/>
  <c r="Q1069" i="26"/>
  <c r="Q1070" i="26"/>
  <c r="Q1071" i="26"/>
  <c r="Q1072" i="26"/>
  <c r="Q1073" i="26"/>
  <c r="Q1074" i="26"/>
  <c r="Q1075" i="26"/>
  <c r="Q1076" i="26"/>
  <c r="Q1077" i="26"/>
  <c r="Q1078" i="26"/>
  <c r="Q1079" i="26"/>
  <c r="Q1080" i="26"/>
  <c r="Q1081" i="26"/>
  <c r="Q1082" i="26"/>
  <c r="Q1083" i="26"/>
  <c r="Q1084" i="26"/>
  <c r="Q1085" i="26"/>
  <c r="Q1086" i="26"/>
  <c r="Q1087" i="26"/>
  <c r="Q1088" i="26"/>
  <c r="Q1089" i="26"/>
  <c r="Q1090" i="26"/>
  <c r="Q1091" i="26"/>
  <c r="Q1092" i="26"/>
  <c r="Q1093" i="26"/>
  <c r="Q1094" i="26"/>
  <c r="Q1095" i="26"/>
  <c r="Q1096" i="26"/>
  <c r="Q1097" i="26"/>
  <c r="Q1098" i="26"/>
  <c r="Q1099" i="26"/>
  <c r="Q1100" i="26"/>
  <c r="Q1101" i="26"/>
  <c r="Q1102" i="26"/>
  <c r="Q1103" i="26"/>
  <c r="Q1104" i="26"/>
  <c r="Q1105" i="26"/>
  <c r="Q1106" i="26"/>
  <c r="Q1107" i="26"/>
  <c r="Q1108" i="26"/>
  <c r="Q1109" i="26"/>
  <c r="Q1110" i="26"/>
  <c r="Q1111" i="26"/>
  <c r="Q1112" i="26"/>
  <c r="Q1113" i="26"/>
  <c r="Q1114" i="26"/>
  <c r="Q1115" i="26"/>
  <c r="Q1116" i="26"/>
  <c r="Q1117" i="26"/>
  <c r="Q1118" i="26"/>
  <c r="Q1119" i="26"/>
  <c r="Q1120" i="26"/>
  <c r="Q1121" i="26"/>
  <c r="Q1122" i="26"/>
  <c r="Q1123" i="26"/>
  <c r="Q1124" i="26"/>
  <c r="Q1125" i="26"/>
  <c r="Q1126" i="26"/>
  <c r="Q1127" i="26"/>
  <c r="Q1128" i="26"/>
  <c r="Q1129" i="26"/>
  <c r="Q1130" i="26"/>
  <c r="Q1131" i="26"/>
  <c r="Q1132" i="26"/>
  <c r="Q1133" i="26"/>
  <c r="Q1134" i="26"/>
  <c r="Q1135" i="26"/>
  <c r="Q1136" i="26"/>
  <c r="Q1137" i="26"/>
  <c r="Q1138" i="26"/>
  <c r="Q1139" i="26"/>
  <c r="Q1140" i="26"/>
  <c r="Q1141" i="26"/>
  <c r="Q1142" i="26"/>
  <c r="Q1143" i="26"/>
  <c r="Q1144" i="26"/>
  <c r="Q1145" i="26"/>
  <c r="Q1146" i="26"/>
  <c r="Q1147" i="26"/>
  <c r="Q1148" i="26"/>
  <c r="Q1149" i="26"/>
  <c r="Q1150" i="26"/>
  <c r="Q1151" i="26"/>
  <c r="Q1152" i="26"/>
  <c r="Q1153" i="26"/>
  <c r="Q1154" i="26"/>
  <c r="Q1155" i="26"/>
  <c r="Q1156" i="26"/>
  <c r="Q1157" i="26"/>
  <c r="Q1158" i="26"/>
  <c r="Q1159" i="26"/>
  <c r="Q1160" i="26"/>
  <c r="Q1161" i="26"/>
  <c r="Q1162" i="26"/>
  <c r="Q1163" i="26"/>
  <c r="Q1164" i="26"/>
  <c r="Q1165" i="26"/>
  <c r="Q1166" i="26"/>
  <c r="Q1167" i="26"/>
  <c r="Q1168" i="26"/>
  <c r="Q1169" i="26"/>
  <c r="Q1170" i="26"/>
  <c r="Q1171" i="26"/>
  <c r="Q1172" i="26"/>
  <c r="Q1173" i="26"/>
  <c r="Q1174" i="26"/>
  <c r="Q1175" i="26"/>
  <c r="Q1176" i="26"/>
  <c r="Q1177" i="26"/>
  <c r="Q1178" i="26"/>
  <c r="Q1179" i="26"/>
  <c r="Q1180" i="26"/>
  <c r="Q1181" i="26"/>
  <c r="Q1182" i="26"/>
  <c r="Q1183" i="26"/>
  <c r="Q1184" i="26"/>
  <c r="Q1185" i="26"/>
  <c r="Q1186" i="26"/>
  <c r="Q1187" i="26"/>
  <c r="Q1188" i="26"/>
  <c r="Q1189" i="26"/>
  <c r="Q1190" i="26"/>
  <c r="Q1191" i="26"/>
  <c r="Q1192" i="26"/>
  <c r="Q1193" i="26"/>
  <c r="Q1194" i="26"/>
  <c r="Q1195" i="26"/>
  <c r="Q1196" i="26"/>
  <c r="Q1197" i="26"/>
  <c r="Q1198" i="26"/>
  <c r="Q1199" i="26"/>
  <c r="Q1200" i="26"/>
  <c r="Q1201" i="26"/>
  <c r="Q1202" i="26"/>
  <c r="Q1203" i="26"/>
  <c r="Q1204" i="26"/>
  <c r="Q1205" i="26"/>
  <c r="Q1206" i="26"/>
  <c r="Q1207" i="26"/>
  <c r="Q1208" i="26"/>
  <c r="Q1209" i="26"/>
  <c r="Q1210" i="26"/>
  <c r="Q1211" i="26"/>
  <c r="Q1212" i="26"/>
  <c r="Q1213" i="26"/>
  <c r="Q1214" i="26"/>
  <c r="Q1215" i="26"/>
  <c r="Q1216" i="26"/>
  <c r="Q1217" i="26"/>
  <c r="Q1218" i="26"/>
  <c r="Q1219" i="26"/>
  <c r="Q1220" i="26"/>
  <c r="Q1221" i="26"/>
  <c r="Q1222" i="26"/>
  <c r="Q1223" i="26"/>
  <c r="Q1224" i="26"/>
  <c r="Q1225" i="26"/>
  <c r="Q1226" i="26"/>
  <c r="Q1227" i="26"/>
  <c r="Q1228" i="26"/>
  <c r="Q1229" i="26"/>
  <c r="Q1230" i="26"/>
  <c r="Q1231" i="26"/>
  <c r="Q1232" i="26"/>
  <c r="Q1233" i="26"/>
  <c r="Q1234" i="26"/>
  <c r="Q1235" i="26"/>
  <c r="Q1236" i="26"/>
  <c r="Q1237" i="26"/>
  <c r="Q1238" i="26"/>
  <c r="Q1239" i="26"/>
  <c r="Q1240" i="26"/>
  <c r="Q1241" i="26"/>
  <c r="Q1242" i="26"/>
  <c r="Q1243" i="26"/>
  <c r="Q1244" i="26"/>
  <c r="Q1245" i="26"/>
  <c r="Q1246" i="26"/>
  <c r="Q1247" i="26"/>
  <c r="Q1248" i="26"/>
  <c r="Q1249" i="26"/>
  <c r="Q1250" i="26"/>
  <c r="Q1251" i="26"/>
  <c r="Q1252" i="26"/>
  <c r="Q1253" i="26"/>
  <c r="Q1254" i="26"/>
  <c r="Q1255" i="26"/>
  <c r="Q1256" i="26"/>
  <c r="Q1257" i="26"/>
  <c r="Q1258" i="26"/>
  <c r="Q1259" i="26"/>
  <c r="Q1260" i="26"/>
  <c r="Q1261" i="26"/>
  <c r="Q1262" i="26"/>
  <c r="Q1263" i="26"/>
  <c r="Q1264" i="26"/>
  <c r="Q1265" i="26"/>
  <c r="Q1266" i="26"/>
  <c r="Q1267" i="26"/>
  <c r="Q1268" i="26"/>
  <c r="Q1269" i="26"/>
  <c r="Q1270" i="26"/>
  <c r="Q1271" i="26"/>
  <c r="Q1272" i="26"/>
  <c r="Q1273" i="26"/>
  <c r="Q1274" i="26"/>
  <c r="Q1275" i="26"/>
  <c r="Q1276" i="26"/>
  <c r="Q1277" i="26"/>
  <c r="Q1278" i="26"/>
  <c r="Q1279" i="26"/>
  <c r="Q1280" i="26"/>
  <c r="Q1281" i="26"/>
  <c r="Q1282" i="26"/>
  <c r="Q1283" i="26"/>
  <c r="Q1284" i="26"/>
  <c r="Q1285" i="26"/>
  <c r="Q1286" i="26"/>
  <c r="Q1287" i="26"/>
  <c r="Q1288" i="26"/>
  <c r="Q1289" i="26"/>
  <c r="Q1290" i="26"/>
  <c r="Q1291" i="26"/>
  <c r="Q1292" i="26"/>
  <c r="Q1293" i="26"/>
  <c r="Q1294" i="26"/>
  <c r="Q1295" i="26"/>
  <c r="Q1296" i="26"/>
  <c r="Q1297" i="26"/>
  <c r="Q1298" i="26"/>
  <c r="Q1299" i="26"/>
  <c r="Q1300" i="26"/>
  <c r="Q1301" i="26"/>
  <c r="Q1302" i="26"/>
  <c r="Q1303" i="26"/>
  <c r="Q1304" i="26"/>
  <c r="Q1305" i="26"/>
  <c r="Q1306" i="26"/>
  <c r="Q1307" i="26"/>
  <c r="Q1308" i="26"/>
  <c r="Q1309" i="26"/>
  <c r="Q1310" i="26"/>
  <c r="Q1311" i="26"/>
  <c r="Q1312" i="26"/>
  <c r="Q1313" i="26"/>
  <c r="Q1314" i="26"/>
  <c r="Q1315" i="26"/>
  <c r="Q1316" i="26"/>
  <c r="Q1317" i="26"/>
  <c r="Q1318" i="26"/>
  <c r="Q1319" i="26"/>
  <c r="Q1320" i="26"/>
  <c r="Q1321" i="26"/>
  <c r="Q1322" i="26"/>
  <c r="Q1323" i="26"/>
  <c r="Q1324" i="26"/>
  <c r="Q1325" i="26"/>
  <c r="Q1326" i="26"/>
  <c r="Q1327" i="26"/>
  <c r="Q1328" i="26"/>
  <c r="Q1329" i="26"/>
  <c r="Q1330" i="26"/>
  <c r="Q1331" i="26"/>
  <c r="Q1332" i="26"/>
  <c r="Q1333" i="26"/>
  <c r="Q1334" i="26"/>
  <c r="Q1335" i="26"/>
  <c r="Q1336" i="26"/>
  <c r="Q1337" i="26"/>
  <c r="Q1338" i="26"/>
  <c r="Q1339" i="26"/>
  <c r="Q1340" i="26"/>
  <c r="Q1341" i="26"/>
  <c r="Q1342" i="26"/>
  <c r="Q1343" i="26"/>
  <c r="Q1344" i="26"/>
  <c r="Q1345" i="26"/>
  <c r="Q1346" i="26"/>
  <c r="Q1347" i="26"/>
  <c r="Q1348" i="26"/>
  <c r="Q1349" i="26"/>
  <c r="Q1350" i="26"/>
  <c r="Q1351" i="26"/>
  <c r="Q1352" i="26"/>
  <c r="Q1353" i="26"/>
  <c r="Q1354" i="26"/>
  <c r="Q1355" i="26"/>
  <c r="Q1356" i="26"/>
  <c r="Q1357" i="26"/>
  <c r="Q1358" i="26"/>
  <c r="Q1359" i="26"/>
  <c r="Q1360" i="26"/>
  <c r="Q1361" i="26"/>
  <c r="Q1362" i="26"/>
  <c r="Q1363" i="26"/>
  <c r="Q1364" i="26"/>
  <c r="Q1365" i="26"/>
  <c r="Q1366" i="26"/>
  <c r="Q1367" i="26"/>
  <c r="Q1368" i="26"/>
  <c r="Q1369" i="26"/>
  <c r="Q1370" i="26"/>
  <c r="Q1371" i="26"/>
  <c r="Q1372" i="26"/>
  <c r="Q1373" i="26"/>
  <c r="Q1374" i="26"/>
  <c r="Q1375" i="26"/>
  <c r="Q1376" i="26"/>
  <c r="Q1377" i="26"/>
  <c r="Q1378" i="26"/>
  <c r="Q1379" i="26"/>
  <c r="Q1380" i="26"/>
  <c r="Q1381" i="26"/>
  <c r="Q1382" i="26"/>
  <c r="Q1383" i="26"/>
  <c r="Q1384" i="26"/>
  <c r="Q1385" i="26"/>
  <c r="Q1386" i="26"/>
  <c r="Q1387" i="26"/>
  <c r="Q1388" i="26"/>
  <c r="Q1389" i="26"/>
  <c r="Q1390" i="26"/>
  <c r="Q1391" i="26"/>
  <c r="Q1392" i="26"/>
  <c r="Q1393" i="26"/>
  <c r="Q1394" i="26"/>
  <c r="Q1395" i="26"/>
  <c r="Q1396" i="26"/>
  <c r="Q1397" i="26"/>
  <c r="Q1398" i="26"/>
  <c r="Q1399" i="26"/>
  <c r="Q1400" i="26"/>
  <c r="Q1401" i="26"/>
  <c r="Q1402" i="26"/>
  <c r="Q1403" i="26"/>
  <c r="Q1404" i="26"/>
  <c r="Q1405" i="26"/>
  <c r="Q1406" i="26"/>
  <c r="Q1407" i="26"/>
  <c r="Q1408" i="26"/>
  <c r="Q1409" i="26"/>
  <c r="Q1410" i="26"/>
  <c r="Q1411" i="26"/>
  <c r="Q1412" i="26"/>
  <c r="Q1413" i="26"/>
  <c r="Q1414" i="26"/>
  <c r="Q1415" i="26"/>
  <c r="Q1416" i="26"/>
  <c r="Q1417" i="26"/>
  <c r="Q1418" i="26"/>
  <c r="Q1419" i="26"/>
  <c r="Q1420" i="26"/>
  <c r="Q1421" i="26"/>
  <c r="Q1422" i="26"/>
  <c r="Q1423" i="26"/>
  <c r="Q1424" i="26"/>
  <c r="Q1425" i="26"/>
  <c r="Q1426" i="26"/>
  <c r="Q1427" i="26"/>
  <c r="Q1428" i="26"/>
  <c r="Q1429" i="26"/>
  <c r="Q1430" i="26"/>
  <c r="Q1431" i="26"/>
  <c r="Q1432" i="26"/>
  <c r="Q1433" i="26"/>
  <c r="Q1434" i="26"/>
  <c r="Q1435" i="26"/>
  <c r="Q1436" i="26"/>
  <c r="Q1437" i="26"/>
  <c r="Q1438" i="26"/>
  <c r="Q1439" i="26"/>
  <c r="Q1440" i="26"/>
  <c r="Q1441" i="26"/>
  <c r="Q1442" i="26"/>
  <c r="Q1443" i="26"/>
  <c r="Q1444" i="26"/>
  <c r="Q1445" i="26"/>
  <c r="Q1446" i="26"/>
  <c r="Q1447" i="26"/>
  <c r="Q1448" i="26"/>
  <c r="Q1449" i="26"/>
  <c r="Q1450" i="26"/>
  <c r="Q1451" i="26"/>
  <c r="Q1452" i="26"/>
  <c r="Q1453" i="26"/>
  <c r="Q1454" i="26"/>
  <c r="Q1455" i="26"/>
  <c r="Q1456" i="26"/>
  <c r="Q1457" i="26"/>
  <c r="Q1458" i="26"/>
  <c r="Q1459" i="26"/>
  <c r="Q1460" i="26"/>
  <c r="Q1461" i="26"/>
  <c r="Q1462" i="26"/>
  <c r="Q1463" i="26"/>
  <c r="Q1464" i="26"/>
  <c r="Q1465" i="26"/>
  <c r="Q1466" i="26"/>
  <c r="Q1467" i="26"/>
  <c r="Q1468" i="26"/>
  <c r="Q1469" i="26"/>
  <c r="Q1470" i="26"/>
  <c r="Q1471" i="26"/>
  <c r="Q1472" i="26"/>
  <c r="Q1473" i="26"/>
  <c r="Q1474" i="26"/>
  <c r="Q1475" i="26"/>
  <c r="Q1476" i="26"/>
  <c r="Q1477" i="26"/>
  <c r="Q1478" i="26"/>
  <c r="Q1479" i="26"/>
  <c r="Q1480" i="26"/>
  <c r="Q1481" i="26"/>
  <c r="Q1482" i="26"/>
  <c r="Q1483" i="26"/>
  <c r="Q1484" i="26"/>
  <c r="Q1485" i="26"/>
  <c r="Q1486" i="26"/>
  <c r="Q1487" i="26"/>
  <c r="Q1488" i="26"/>
  <c r="Q1489" i="26"/>
  <c r="Q1490" i="26"/>
  <c r="Q1491" i="26"/>
  <c r="Q1492" i="26"/>
  <c r="Q1493" i="26"/>
  <c r="Q1494" i="26"/>
  <c r="Q1495" i="26"/>
  <c r="Q1496" i="26"/>
  <c r="Q1497" i="26"/>
  <c r="Q1498" i="26"/>
  <c r="Q1499" i="26"/>
  <c r="Q1500" i="26"/>
  <c r="Q1501" i="26"/>
  <c r="Q1502" i="26"/>
  <c r="Q1503" i="26"/>
  <c r="Q1504" i="26"/>
  <c r="Q1505" i="26"/>
  <c r="Q1506" i="26"/>
  <c r="Q1507" i="26"/>
  <c r="Q1508" i="26"/>
  <c r="Q1509" i="26"/>
  <c r="Q1510" i="26"/>
  <c r="Q1511" i="26"/>
  <c r="Q1512" i="26"/>
  <c r="Q1513" i="26"/>
  <c r="Q1514" i="26"/>
  <c r="Q1515" i="26"/>
  <c r="Q1516" i="26"/>
  <c r="Q1517" i="26"/>
  <c r="Q1518" i="26"/>
  <c r="Q1519" i="26"/>
  <c r="Q1520" i="26"/>
  <c r="Q1521" i="26"/>
  <c r="Q1522" i="26"/>
  <c r="Q1523" i="26"/>
  <c r="Q1524" i="26"/>
  <c r="Q1525" i="26"/>
  <c r="Q1526" i="26"/>
  <c r="Q1527" i="26"/>
  <c r="Q1528" i="26"/>
  <c r="Q1529" i="26"/>
  <c r="Q1530" i="26"/>
  <c r="Q1531" i="26"/>
  <c r="Q1532" i="26"/>
  <c r="Q1533" i="26"/>
  <c r="Q1534" i="26"/>
  <c r="Q1535" i="26"/>
  <c r="Q1536" i="26"/>
  <c r="Q1537" i="26"/>
  <c r="Q1538" i="26"/>
  <c r="Q1539" i="26"/>
  <c r="Q1540" i="26"/>
  <c r="Q1541" i="26"/>
  <c r="Q1542" i="26"/>
  <c r="Q1543" i="26"/>
  <c r="Q1544" i="26"/>
  <c r="Q1545" i="26"/>
  <c r="Q1546" i="26"/>
  <c r="Q1547" i="26"/>
  <c r="Q1548" i="26"/>
  <c r="Q1549" i="26"/>
  <c r="Q1550" i="26"/>
  <c r="Q1551" i="26"/>
  <c r="Q1552" i="26"/>
  <c r="Q1553" i="26"/>
  <c r="Q1554" i="26"/>
  <c r="Q1555" i="26"/>
  <c r="Q1556" i="26"/>
  <c r="Q1557" i="26"/>
  <c r="Q1558" i="26"/>
  <c r="Q1559" i="26"/>
  <c r="Q1560" i="26"/>
  <c r="Q1561" i="26"/>
  <c r="Q1562" i="26"/>
  <c r="Q1563" i="26"/>
  <c r="Q1564" i="26"/>
  <c r="Q1565" i="26"/>
  <c r="Q1566" i="26"/>
  <c r="Q1567" i="26"/>
  <c r="Q1568" i="26"/>
  <c r="Q1569" i="26"/>
  <c r="Q1570" i="26"/>
  <c r="Q1571" i="26"/>
  <c r="Q1572" i="26"/>
  <c r="Q1573" i="26"/>
  <c r="Q1574" i="26"/>
  <c r="Q1575" i="26"/>
  <c r="Q1576" i="26"/>
  <c r="Q1577" i="26"/>
  <c r="Q1578" i="26"/>
  <c r="Q1579" i="26"/>
  <c r="Q1580" i="26"/>
  <c r="Q1581" i="26"/>
  <c r="Q1582" i="26"/>
  <c r="Q1583" i="26"/>
  <c r="Q1584" i="26"/>
  <c r="Q1585" i="26"/>
  <c r="Q1586" i="26"/>
  <c r="Q1587" i="26"/>
  <c r="Q1588" i="26"/>
  <c r="Q1589" i="26"/>
  <c r="Q1590" i="26"/>
  <c r="Q1591" i="26"/>
  <c r="Q1592" i="26"/>
  <c r="Q1593" i="26"/>
  <c r="Q1594" i="26"/>
  <c r="Q1595" i="26"/>
  <c r="Q1596" i="26"/>
  <c r="Q1597" i="26"/>
  <c r="Q1598" i="26"/>
  <c r="Q1599" i="26"/>
  <c r="Q1600" i="26"/>
  <c r="Q1601" i="26"/>
  <c r="Q1602" i="26"/>
  <c r="Q1603" i="26"/>
  <c r="Q1604" i="26"/>
  <c r="Q1605" i="26"/>
  <c r="Q1606" i="26"/>
  <c r="Q1607" i="26"/>
  <c r="Q1608" i="26"/>
  <c r="Q1609" i="26"/>
  <c r="Q1610" i="26"/>
  <c r="Q1611" i="26"/>
  <c r="Q1612" i="26"/>
  <c r="Q1613" i="26"/>
  <c r="Q1614" i="26"/>
  <c r="Q1615" i="26"/>
  <c r="Q1616" i="26"/>
  <c r="Q1617" i="26"/>
  <c r="Q1618" i="26"/>
  <c r="Q1619" i="26"/>
  <c r="Q1620" i="26"/>
  <c r="Q1621" i="26"/>
  <c r="Q1622" i="26"/>
  <c r="Q1623" i="26"/>
  <c r="Q1624" i="26"/>
  <c r="Q1625" i="26"/>
  <c r="Q1626" i="26"/>
  <c r="Q1627" i="26"/>
  <c r="Q1628" i="26"/>
  <c r="Q1629" i="26"/>
  <c r="Q1630" i="26"/>
  <c r="Q1631" i="26"/>
  <c r="Q1632" i="26"/>
  <c r="Q1633" i="26"/>
  <c r="Q1634" i="26"/>
  <c r="Q1635" i="26"/>
  <c r="Q1636" i="26"/>
  <c r="Q1637" i="26"/>
  <c r="Q1638" i="26"/>
  <c r="Q1639" i="26"/>
  <c r="Q1640" i="26"/>
  <c r="Q1641" i="26"/>
  <c r="Q1642" i="26"/>
  <c r="Q1643" i="26"/>
  <c r="Q1644" i="26"/>
  <c r="Q1645" i="26"/>
  <c r="Q1646" i="26"/>
  <c r="Q1647" i="26"/>
  <c r="Q1648" i="26"/>
  <c r="Q1649" i="26"/>
  <c r="Q1650" i="26"/>
  <c r="Q1651" i="26"/>
  <c r="Q1652" i="26"/>
  <c r="Q1653" i="26"/>
  <c r="Q1654" i="26"/>
  <c r="Q1655" i="26"/>
  <c r="Q1656" i="26"/>
  <c r="Q1657" i="26"/>
  <c r="Q1658" i="26"/>
  <c r="Q1659" i="26"/>
  <c r="Q1660" i="26"/>
  <c r="Q1661" i="26"/>
  <c r="Q1662" i="26"/>
  <c r="Q1663" i="26"/>
  <c r="Q1664" i="26"/>
  <c r="Q1665" i="26"/>
  <c r="Q1666" i="26"/>
  <c r="Q1667" i="26"/>
  <c r="Q1668" i="26"/>
  <c r="Q1669" i="26"/>
  <c r="Q1670" i="26"/>
  <c r="Q1671" i="26"/>
  <c r="Q1672" i="26"/>
  <c r="Q1673" i="26"/>
  <c r="Q1674" i="26"/>
  <c r="Q1675" i="26"/>
  <c r="Q1676" i="26"/>
  <c r="Q1677" i="26"/>
  <c r="Q1678" i="26"/>
  <c r="Q1679" i="26"/>
  <c r="Q1680" i="26"/>
  <c r="Q1681" i="26"/>
  <c r="Q1682" i="26"/>
  <c r="Q1683" i="26"/>
  <c r="Q1684" i="26"/>
  <c r="Q1685" i="26"/>
  <c r="Q1686" i="26"/>
  <c r="Q1687" i="26"/>
  <c r="Q1688" i="26"/>
  <c r="Q1689" i="26"/>
  <c r="Q1690" i="26"/>
  <c r="Q1691" i="26"/>
  <c r="Q1692" i="26"/>
  <c r="Q1693" i="26"/>
  <c r="Q1694" i="26"/>
  <c r="Q1695" i="26"/>
  <c r="Q1696" i="26"/>
  <c r="Q1697" i="26"/>
  <c r="Q1698" i="26"/>
  <c r="Q1699" i="26"/>
  <c r="Q1700" i="26"/>
  <c r="Q1701" i="26"/>
  <c r="Q1702" i="26"/>
  <c r="Q1703" i="26"/>
  <c r="Q1704" i="26"/>
  <c r="Q1705" i="26"/>
  <c r="Q1706" i="26"/>
  <c r="Q1707" i="26"/>
  <c r="Q1708" i="26"/>
  <c r="Q1709" i="26"/>
  <c r="Q1710" i="26"/>
  <c r="Q1711" i="26"/>
  <c r="Q1712" i="26"/>
  <c r="Q1713" i="26"/>
  <c r="Q1714" i="26"/>
  <c r="Q1715" i="26"/>
  <c r="Q1716" i="26"/>
  <c r="Q1717" i="26"/>
  <c r="Q1718" i="26"/>
  <c r="Q1719" i="26"/>
  <c r="Q1720" i="26"/>
  <c r="Q1721" i="26"/>
  <c r="Q1722" i="26"/>
  <c r="Q1723" i="26"/>
  <c r="Q1724" i="26"/>
  <c r="Q1725" i="26"/>
  <c r="Q1726" i="26"/>
  <c r="Q1727" i="26"/>
  <c r="Q1728" i="26"/>
  <c r="Q1729" i="26"/>
  <c r="Q1730" i="26"/>
  <c r="Q1731" i="26"/>
  <c r="Q1732" i="26"/>
  <c r="Q1733" i="26"/>
  <c r="Q1734" i="26"/>
  <c r="Q1735" i="26"/>
  <c r="Q1736" i="26"/>
  <c r="Q1737" i="26"/>
  <c r="Q1738" i="26"/>
  <c r="Q1739" i="26"/>
  <c r="Q1740" i="26"/>
  <c r="Q1741" i="26"/>
  <c r="Q1742" i="26"/>
  <c r="Q1743" i="26"/>
  <c r="Q1744" i="26"/>
  <c r="Q1745" i="26"/>
  <c r="Q1746" i="26"/>
  <c r="Q1747" i="26"/>
  <c r="Q1748" i="26"/>
  <c r="Q1749" i="26"/>
  <c r="Q1750" i="26"/>
  <c r="Q1751" i="26"/>
  <c r="Q1752" i="26"/>
  <c r="Q1753" i="26"/>
  <c r="Q1754" i="26"/>
  <c r="Q1755" i="26"/>
  <c r="Q1756" i="26"/>
  <c r="Q1757" i="26"/>
  <c r="Q1758" i="26"/>
  <c r="Q1759" i="26"/>
  <c r="Q1760" i="26"/>
  <c r="Q1761" i="26"/>
  <c r="Q1762" i="26"/>
  <c r="Q1763" i="26"/>
  <c r="Q1764" i="26"/>
  <c r="Q1765" i="26"/>
  <c r="Q1766" i="26"/>
  <c r="Q1767" i="26"/>
  <c r="Q1768" i="26"/>
  <c r="Q1769" i="26"/>
  <c r="Q1770" i="26"/>
  <c r="Q1771" i="26"/>
  <c r="Q1772" i="26"/>
  <c r="Q1773" i="26"/>
  <c r="Q1774" i="26"/>
  <c r="Q1775" i="26"/>
  <c r="Q1776" i="26"/>
  <c r="Q1777" i="26"/>
  <c r="Q1778" i="26"/>
  <c r="Q1779" i="26"/>
  <c r="Q1780" i="26"/>
  <c r="Q1781" i="26"/>
  <c r="Q1782" i="26"/>
  <c r="Q1783" i="26"/>
  <c r="Q1784" i="26"/>
  <c r="Q1785" i="26"/>
  <c r="Q1786" i="26"/>
  <c r="Q1787" i="26"/>
  <c r="Q1788" i="26"/>
  <c r="Q1789" i="26"/>
  <c r="Q1790" i="26"/>
  <c r="Q1791" i="26"/>
  <c r="Q1792" i="26"/>
  <c r="Q1793" i="26"/>
  <c r="Q1794" i="26"/>
  <c r="Q1795" i="26"/>
  <c r="Q1796" i="26"/>
  <c r="Q1797" i="26"/>
  <c r="Q1798" i="26"/>
  <c r="Q1799" i="26"/>
  <c r="Q1800" i="26"/>
  <c r="Q1801" i="26"/>
  <c r="Q1802" i="26"/>
  <c r="Q1803" i="26"/>
  <c r="Q1804" i="26"/>
  <c r="Q1805" i="26"/>
  <c r="Q1806" i="26"/>
  <c r="Q1807" i="26"/>
  <c r="Q1808" i="26"/>
  <c r="Q1809" i="26"/>
  <c r="Q1810" i="26"/>
  <c r="Q1811" i="26"/>
  <c r="Q1812" i="26"/>
  <c r="Q1813" i="26"/>
  <c r="Q1814" i="26"/>
  <c r="Q1815" i="26"/>
  <c r="Q1816" i="26"/>
  <c r="Q1817" i="26"/>
  <c r="Q1818" i="26"/>
  <c r="Q1819" i="26"/>
  <c r="Q1820" i="26"/>
  <c r="Q1821" i="26"/>
  <c r="Q1822" i="26"/>
  <c r="Q1823" i="26"/>
  <c r="Q1824" i="26"/>
  <c r="Q1825" i="26"/>
  <c r="Q1826" i="26"/>
  <c r="Q1827" i="26"/>
  <c r="Q1828" i="26"/>
  <c r="Q1829" i="26"/>
  <c r="Q1830" i="26"/>
  <c r="Q1831" i="26"/>
  <c r="Q1832" i="26"/>
  <c r="Q1833" i="26"/>
  <c r="Q1834" i="26"/>
  <c r="Q1835" i="26"/>
  <c r="Q1836" i="26"/>
  <c r="Q1837" i="26"/>
  <c r="Q1838" i="26"/>
  <c r="Q1839" i="26"/>
  <c r="Q1840" i="26"/>
  <c r="Q1841" i="26"/>
  <c r="Q1842" i="26"/>
  <c r="Q1843" i="26"/>
  <c r="Q1844" i="26"/>
  <c r="Q1845" i="26"/>
  <c r="Q1846" i="26"/>
  <c r="Q1847" i="26"/>
  <c r="Q1848" i="26"/>
  <c r="Q1849" i="26"/>
  <c r="Q1850" i="26"/>
  <c r="Q1851" i="26"/>
  <c r="Q1852" i="26"/>
  <c r="Q1853" i="26"/>
  <c r="Q1854" i="26"/>
  <c r="Q1855" i="26"/>
  <c r="Q1856" i="26"/>
  <c r="Q1857" i="26"/>
  <c r="Q1858" i="26"/>
  <c r="Q1859" i="26"/>
  <c r="Q1860" i="26"/>
  <c r="Q1861" i="26"/>
  <c r="Q1862" i="26"/>
  <c r="Q1863" i="26"/>
  <c r="Q1864" i="26"/>
  <c r="Q1865" i="26"/>
  <c r="Q1866" i="26"/>
  <c r="Q1867" i="26"/>
  <c r="Q1868" i="26"/>
  <c r="Q1869" i="26"/>
  <c r="Q1870" i="26"/>
  <c r="Q1871" i="26"/>
  <c r="Q1872" i="26"/>
  <c r="Q1873" i="26"/>
  <c r="Q1874" i="26"/>
  <c r="Q1875" i="26"/>
  <c r="Q1876" i="26"/>
  <c r="Q1877" i="26"/>
  <c r="Q1878" i="26"/>
  <c r="Q1879" i="26"/>
  <c r="Q1880" i="26"/>
  <c r="Q1881" i="26"/>
  <c r="Q1882" i="26"/>
  <c r="Q1883" i="26"/>
  <c r="Q1884" i="26"/>
  <c r="Q1885" i="26"/>
  <c r="Q1886" i="26"/>
  <c r="Q1887" i="26"/>
  <c r="Q1888" i="26"/>
  <c r="Q1889" i="26"/>
  <c r="Q1890" i="26"/>
  <c r="Q1891" i="26"/>
  <c r="Q1892" i="26"/>
  <c r="Q1893" i="26"/>
  <c r="Q1894" i="26"/>
  <c r="Q1895" i="26"/>
  <c r="Q1896" i="26"/>
  <c r="Q1897" i="26"/>
  <c r="Q1898" i="26"/>
  <c r="Q1899" i="26"/>
  <c r="Q1900" i="26"/>
  <c r="Q1901" i="26"/>
  <c r="Q1902" i="26"/>
  <c r="Q1903" i="26"/>
  <c r="Q1904" i="26"/>
  <c r="Q1905" i="26"/>
  <c r="Q1906" i="26"/>
  <c r="Q1907" i="26"/>
  <c r="Q1908" i="26"/>
  <c r="Q1909" i="26"/>
  <c r="Q1910" i="26"/>
  <c r="Q1911" i="26"/>
  <c r="Q1912" i="26"/>
  <c r="Q1913" i="26"/>
  <c r="Q1914" i="26"/>
  <c r="Q1915" i="26"/>
  <c r="Q1916" i="26"/>
  <c r="Q1917" i="26"/>
  <c r="Q1918" i="26"/>
  <c r="Q1919" i="26"/>
  <c r="Q1920" i="26"/>
  <c r="Q1921" i="26"/>
  <c r="Q1922" i="26"/>
  <c r="Q1923" i="26"/>
  <c r="Q1924" i="26"/>
  <c r="Q1925" i="26"/>
  <c r="Q1926" i="26"/>
  <c r="Q1927" i="26"/>
  <c r="Q1928" i="26"/>
  <c r="Q1929" i="26"/>
  <c r="Q1930" i="26"/>
  <c r="Q1931" i="26"/>
  <c r="Q1932" i="26"/>
  <c r="Q1933" i="26"/>
  <c r="Q1934" i="26"/>
  <c r="Q1935" i="26"/>
  <c r="Q1936" i="26"/>
  <c r="Q1937" i="26"/>
  <c r="Q1938" i="26"/>
  <c r="Q1939" i="26"/>
  <c r="Q4" i="26"/>
  <c r="P5" i="26"/>
  <c r="P6" i="26"/>
  <c r="P7" i="26"/>
  <c r="P8" i="26"/>
  <c r="P9" i="26"/>
  <c r="P10" i="26"/>
  <c r="P11" i="26"/>
  <c r="P12" i="26"/>
  <c r="P13" i="26"/>
  <c r="P14" i="26"/>
  <c r="P15" i="26"/>
  <c r="P16" i="26"/>
  <c r="P17" i="26"/>
  <c r="P18" i="26"/>
  <c r="P19" i="26"/>
  <c r="P20" i="26"/>
  <c r="P21" i="26"/>
  <c r="P22" i="26"/>
  <c r="P23" i="26"/>
  <c r="P24" i="26"/>
  <c r="P25" i="26"/>
  <c r="P26" i="26"/>
  <c r="P27" i="26"/>
  <c r="P28" i="26"/>
  <c r="P29" i="26"/>
  <c r="P30" i="26"/>
  <c r="P31" i="26"/>
  <c r="P32" i="26"/>
  <c r="P33" i="26"/>
  <c r="P34" i="26"/>
  <c r="P35" i="26"/>
  <c r="P36" i="26"/>
  <c r="P37" i="26"/>
  <c r="P38" i="26"/>
  <c r="P39" i="26"/>
  <c r="P40" i="26"/>
  <c r="P41" i="26"/>
  <c r="P42" i="26"/>
  <c r="P43" i="26"/>
  <c r="P44" i="26"/>
  <c r="P45" i="26"/>
  <c r="P46" i="26"/>
  <c r="P47" i="26"/>
  <c r="P48" i="26"/>
  <c r="P49" i="26"/>
  <c r="P50" i="26"/>
  <c r="P51" i="26"/>
  <c r="P52" i="26"/>
  <c r="P53" i="26"/>
  <c r="P54" i="26"/>
  <c r="P55" i="26"/>
  <c r="P56" i="26"/>
  <c r="P57" i="26"/>
  <c r="P58" i="26"/>
  <c r="P59" i="26"/>
  <c r="P60" i="26"/>
  <c r="P61" i="26"/>
  <c r="P62" i="26"/>
  <c r="P63" i="26"/>
  <c r="P64" i="26"/>
  <c r="P65" i="26"/>
  <c r="P66" i="26"/>
  <c r="P67" i="26"/>
  <c r="P68" i="26"/>
  <c r="P69" i="26"/>
  <c r="P70" i="26"/>
  <c r="P71" i="26"/>
  <c r="P72" i="26"/>
  <c r="P73" i="26"/>
  <c r="P74" i="26"/>
  <c r="P75" i="26"/>
  <c r="P76" i="26"/>
  <c r="P77" i="26"/>
  <c r="P78" i="26"/>
  <c r="P79" i="26"/>
  <c r="P80" i="26"/>
  <c r="P81" i="26"/>
  <c r="P82" i="26"/>
  <c r="P83" i="26"/>
  <c r="P84" i="26"/>
  <c r="P85" i="26"/>
  <c r="P86" i="26"/>
  <c r="P87" i="26"/>
  <c r="P88" i="26"/>
  <c r="P89" i="26"/>
  <c r="P90" i="26"/>
  <c r="P91" i="26"/>
  <c r="P92" i="26"/>
  <c r="P93" i="26"/>
  <c r="P94" i="26"/>
  <c r="P95" i="26"/>
  <c r="P96" i="26"/>
  <c r="P97" i="26"/>
  <c r="P98" i="26"/>
  <c r="P99" i="26"/>
  <c r="P100" i="26"/>
  <c r="P101" i="26"/>
  <c r="P102" i="26"/>
  <c r="P103" i="26"/>
  <c r="P104" i="26"/>
  <c r="P105" i="26"/>
  <c r="P106" i="26"/>
  <c r="P107" i="26"/>
  <c r="P108" i="26"/>
  <c r="P109" i="26"/>
  <c r="P110" i="26"/>
  <c r="P111" i="26"/>
  <c r="P112" i="26"/>
  <c r="P113" i="26"/>
  <c r="P114" i="26"/>
  <c r="P115" i="26"/>
  <c r="P116" i="26"/>
  <c r="P117" i="26"/>
  <c r="P118" i="26"/>
  <c r="P119" i="26"/>
  <c r="P120" i="26"/>
  <c r="P121" i="26"/>
  <c r="P122" i="26"/>
  <c r="P123" i="26"/>
  <c r="P124" i="26"/>
  <c r="P125" i="26"/>
  <c r="P126" i="26"/>
  <c r="P127" i="26"/>
  <c r="P128" i="26"/>
  <c r="P129" i="26"/>
  <c r="P130" i="26"/>
  <c r="P131" i="26"/>
  <c r="P132" i="26"/>
  <c r="P133" i="26"/>
  <c r="P134" i="26"/>
  <c r="P135" i="26"/>
  <c r="P136" i="26"/>
  <c r="P137" i="26"/>
  <c r="P138" i="26"/>
  <c r="P139" i="26"/>
  <c r="P140" i="26"/>
  <c r="P141" i="26"/>
  <c r="P142" i="26"/>
  <c r="P143" i="26"/>
  <c r="P144" i="26"/>
  <c r="P145" i="26"/>
  <c r="P146" i="26"/>
  <c r="P147" i="26"/>
  <c r="P148" i="26"/>
  <c r="P149" i="26"/>
  <c r="P150" i="26"/>
  <c r="P151" i="26"/>
  <c r="P152" i="26"/>
  <c r="P153" i="26"/>
  <c r="P154" i="26"/>
  <c r="P155" i="26"/>
  <c r="P156" i="26"/>
  <c r="P157" i="26"/>
  <c r="P158" i="26"/>
  <c r="P159" i="26"/>
  <c r="P160" i="26"/>
  <c r="P161" i="26"/>
  <c r="P162" i="26"/>
  <c r="P163" i="26"/>
  <c r="P164" i="26"/>
  <c r="P165" i="26"/>
  <c r="P166" i="26"/>
  <c r="P167" i="26"/>
  <c r="P168" i="26"/>
  <c r="P169" i="26"/>
  <c r="P170" i="26"/>
  <c r="P171" i="26"/>
  <c r="P172" i="26"/>
  <c r="P173" i="26"/>
  <c r="P174" i="26"/>
  <c r="P175" i="26"/>
  <c r="P176" i="26"/>
  <c r="P177" i="26"/>
  <c r="P178" i="26"/>
  <c r="P179" i="26"/>
  <c r="P180" i="26"/>
  <c r="P181" i="26"/>
  <c r="P182" i="26"/>
  <c r="P183" i="26"/>
  <c r="P184" i="26"/>
  <c r="P185" i="26"/>
  <c r="P186" i="26"/>
  <c r="P187" i="26"/>
  <c r="P188" i="26"/>
  <c r="P189" i="26"/>
  <c r="P190" i="26"/>
  <c r="P191" i="26"/>
  <c r="P192" i="26"/>
  <c r="P193" i="26"/>
  <c r="P194" i="26"/>
  <c r="P195" i="26"/>
  <c r="P196" i="26"/>
  <c r="P197" i="26"/>
  <c r="P198" i="26"/>
  <c r="P199" i="26"/>
  <c r="P200" i="26"/>
  <c r="P201" i="26"/>
  <c r="P202" i="26"/>
  <c r="P203" i="26"/>
  <c r="P204" i="26"/>
  <c r="P205" i="26"/>
  <c r="P206" i="26"/>
  <c r="P207" i="26"/>
  <c r="P208" i="26"/>
  <c r="P209" i="26"/>
  <c r="P210" i="26"/>
  <c r="P211" i="26"/>
  <c r="P212" i="26"/>
  <c r="P213" i="26"/>
  <c r="P214" i="26"/>
  <c r="P215" i="26"/>
  <c r="P216" i="26"/>
  <c r="P217" i="26"/>
  <c r="P218" i="26"/>
  <c r="P219" i="26"/>
  <c r="P220" i="26"/>
  <c r="P221" i="26"/>
  <c r="P222" i="26"/>
  <c r="P223" i="26"/>
  <c r="P224" i="26"/>
  <c r="P225" i="26"/>
  <c r="P226" i="26"/>
  <c r="P227" i="26"/>
  <c r="P228" i="26"/>
  <c r="P229" i="26"/>
  <c r="P230" i="26"/>
  <c r="P231" i="26"/>
  <c r="P232" i="26"/>
  <c r="P233" i="26"/>
  <c r="P234" i="26"/>
  <c r="P235" i="26"/>
  <c r="P236" i="26"/>
  <c r="P237" i="26"/>
  <c r="P238" i="26"/>
  <c r="P239" i="26"/>
  <c r="P240" i="26"/>
  <c r="P241" i="26"/>
  <c r="P242" i="26"/>
  <c r="P243" i="26"/>
  <c r="P244" i="26"/>
  <c r="P245" i="26"/>
  <c r="P246" i="26"/>
  <c r="P247" i="26"/>
  <c r="P248" i="26"/>
  <c r="P249" i="26"/>
  <c r="P250" i="26"/>
  <c r="P251" i="26"/>
  <c r="P252" i="26"/>
  <c r="P253" i="26"/>
  <c r="P254" i="26"/>
  <c r="P255" i="26"/>
  <c r="P256" i="26"/>
  <c r="P257" i="26"/>
  <c r="P258" i="26"/>
  <c r="P259" i="26"/>
  <c r="P260" i="26"/>
  <c r="P261" i="26"/>
  <c r="P262" i="26"/>
  <c r="P263" i="26"/>
  <c r="P264" i="26"/>
  <c r="P265" i="26"/>
  <c r="P266" i="26"/>
  <c r="P267" i="26"/>
  <c r="P268" i="26"/>
  <c r="P269" i="26"/>
  <c r="P270" i="26"/>
  <c r="P271" i="26"/>
  <c r="P272" i="26"/>
  <c r="P273" i="26"/>
  <c r="P274" i="26"/>
  <c r="P275" i="26"/>
  <c r="P276" i="26"/>
  <c r="P277" i="26"/>
  <c r="P278" i="26"/>
  <c r="P279" i="26"/>
  <c r="P280" i="26"/>
  <c r="P281" i="26"/>
  <c r="P282" i="26"/>
  <c r="P283" i="26"/>
  <c r="P284" i="26"/>
  <c r="P285" i="26"/>
  <c r="P286" i="26"/>
  <c r="P287" i="26"/>
  <c r="P288" i="26"/>
  <c r="P289" i="26"/>
  <c r="P290" i="26"/>
  <c r="P291" i="26"/>
  <c r="P292" i="26"/>
  <c r="P293" i="26"/>
  <c r="P294" i="26"/>
  <c r="P295" i="26"/>
  <c r="P296" i="26"/>
  <c r="P297" i="26"/>
  <c r="P298" i="26"/>
  <c r="P299" i="26"/>
  <c r="P300" i="26"/>
  <c r="P301" i="26"/>
  <c r="P302" i="26"/>
  <c r="P303" i="26"/>
  <c r="P304" i="26"/>
  <c r="P305" i="26"/>
  <c r="P306" i="26"/>
  <c r="P307" i="26"/>
  <c r="P308" i="26"/>
  <c r="P309" i="26"/>
  <c r="P310" i="26"/>
  <c r="P311" i="26"/>
  <c r="P312" i="26"/>
  <c r="P313" i="26"/>
  <c r="P314" i="26"/>
  <c r="P315" i="26"/>
  <c r="P316" i="26"/>
  <c r="P317" i="26"/>
  <c r="P318" i="26"/>
  <c r="P319" i="26"/>
  <c r="P320" i="26"/>
  <c r="P321" i="26"/>
  <c r="P322" i="26"/>
  <c r="P323" i="26"/>
  <c r="P324" i="26"/>
  <c r="P325" i="26"/>
  <c r="P326" i="26"/>
  <c r="P327" i="26"/>
  <c r="P328" i="26"/>
  <c r="P329" i="26"/>
  <c r="P330" i="26"/>
  <c r="P331" i="26"/>
  <c r="P332" i="26"/>
  <c r="P333" i="26"/>
  <c r="P334" i="26"/>
  <c r="P335" i="26"/>
  <c r="P336" i="26"/>
  <c r="P337" i="26"/>
  <c r="P338" i="26"/>
  <c r="P339" i="26"/>
  <c r="P340" i="26"/>
  <c r="P341" i="26"/>
  <c r="P342" i="26"/>
  <c r="P343" i="26"/>
  <c r="P344" i="26"/>
  <c r="P345" i="26"/>
  <c r="P346" i="26"/>
  <c r="P347" i="26"/>
  <c r="P348" i="26"/>
  <c r="P349" i="26"/>
  <c r="P350" i="26"/>
  <c r="P351" i="26"/>
  <c r="P352" i="26"/>
  <c r="P353" i="26"/>
  <c r="P354" i="26"/>
  <c r="P355" i="26"/>
  <c r="P356" i="26"/>
  <c r="P357" i="26"/>
  <c r="P358" i="26"/>
  <c r="P359" i="26"/>
  <c r="P360" i="26"/>
  <c r="P361" i="26"/>
  <c r="P362" i="26"/>
  <c r="P363" i="26"/>
  <c r="P364" i="26"/>
  <c r="P365" i="26"/>
  <c r="P366" i="26"/>
  <c r="P367" i="26"/>
  <c r="P368" i="26"/>
  <c r="P369" i="26"/>
  <c r="P370" i="26"/>
  <c r="P371" i="26"/>
  <c r="P372" i="26"/>
  <c r="P373" i="26"/>
  <c r="P374" i="26"/>
  <c r="P375" i="26"/>
  <c r="P376" i="26"/>
  <c r="P377" i="26"/>
  <c r="P378" i="26"/>
  <c r="P379" i="26"/>
  <c r="P380" i="26"/>
  <c r="P381" i="26"/>
  <c r="P382" i="26"/>
  <c r="P383" i="26"/>
  <c r="P384" i="26"/>
  <c r="P385" i="26"/>
  <c r="P386" i="26"/>
  <c r="P387" i="26"/>
  <c r="P388" i="26"/>
  <c r="P389" i="26"/>
  <c r="P390" i="26"/>
  <c r="P391" i="26"/>
  <c r="P392" i="26"/>
  <c r="P393" i="26"/>
  <c r="P394" i="26"/>
  <c r="P395" i="26"/>
  <c r="P396" i="26"/>
  <c r="P397" i="26"/>
  <c r="P398" i="26"/>
  <c r="P399" i="26"/>
  <c r="P400" i="26"/>
  <c r="P401" i="26"/>
  <c r="P402" i="26"/>
  <c r="P403" i="26"/>
  <c r="P404" i="26"/>
  <c r="P405" i="26"/>
  <c r="P406" i="26"/>
  <c r="P407" i="26"/>
  <c r="P408" i="26"/>
  <c r="P409" i="26"/>
  <c r="P410" i="26"/>
  <c r="P411" i="26"/>
  <c r="P412" i="26"/>
  <c r="P413" i="26"/>
  <c r="P414" i="26"/>
  <c r="P415" i="26"/>
  <c r="P416" i="26"/>
  <c r="P417" i="26"/>
  <c r="P418" i="26"/>
  <c r="P419" i="26"/>
  <c r="P420" i="26"/>
  <c r="P421" i="26"/>
  <c r="P422" i="26"/>
  <c r="P423" i="26"/>
  <c r="P424" i="26"/>
  <c r="P425" i="26"/>
  <c r="P426" i="26"/>
  <c r="P427" i="26"/>
  <c r="P428" i="26"/>
  <c r="P429" i="26"/>
  <c r="P430" i="26"/>
  <c r="P431" i="26"/>
  <c r="P432" i="26"/>
  <c r="P433" i="26"/>
  <c r="P434" i="26"/>
  <c r="P435" i="26"/>
  <c r="P436" i="26"/>
  <c r="P437" i="26"/>
  <c r="P438" i="26"/>
  <c r="P439" i="26"/>
  <c r="P440" i="26"/>
  <c r="P441" i="26"/>
  <c r="P442" i="26"/>
  <c r="P443" i="26"/>
  <c r="P444" i="26"/>
  <c r="P445" i="26"/>
  <c r="P446" i="26"/>
  <c r="P447" i="26"/>
  <c r="P448" i="26"/>
  <c r="P449" i="26"/>
  <c r="P450" i="26"/>
  <c r="P451" i="26"/>
  <c r="P452" i="26"/>
  <c r="P453" i="26"/>
  <c r="P454" i="26"/>
  <c r="P455" i="26"/>
  <c r="P456" i="26"/>
  <c r="P457" i="26"/>
  <c r="P458" i="26"/>
  <c r="P459" i="26"/>
  <c r="P460" i="26"/>
  <c r="P461" i="26"/>
  <c r="P462" i="26"/>
  <c r="P463" i="26"/>
  <c r="P464" i="26"/>
  <c r="P465" i="26"/>
  <c r="P466" i="26"/>
  <c r="P467" i="26"/>
  <c r="P468" i="26"/>
  <c r="P469" i="26"/>
  <c r="P470" i="26"/>
  <c r="P471" i="26"/>
  <c r="P472" i="26"/>
  <c r="P473" i="26"/>
  <c r="P474" i="26"/>
  <c r="P475" i="26"/>
  <c r="P476" i="26"/>
  <c r="P477" i="26"/>
  <c r="P478" i="26"/>
  <c r="P479" i="26"/>
  <c r="P480" i="26"/>
  <c r="P481" i="26"/>
  <c r="P482" i="26"/>
  <c r="P483" i="26"/>
  <c r="P484" i="26"/>
  <c r="P485" i="26"/>
  <c r="P486" i="26"/>
  <c r="P487" i="26"/>
  <c r="P488" i="26"/>
  <c r="P489" i="26"/>
  <c r="P490" i="26"/>
  <c r="P491" i="26"/>
  <c r="P492" i="26"/>
  <c r="P493" i="26"/>
  <c r="P494" i="26"/>
  <c r="P495" i="26"/>
  <c r="P496" i="26"/>
  <c r="P497" i="26"/>
  <c r="P498" i="26"/>
  <c r="P499" i="26"/>
  <c r="P500" i="26"/>
  <c r="P501" i="26"/>
  <c r="P502" i="26"/>
  <c r="P503" i="26"/>
  <c r="P504" i="26"/>
  <c r="P505" i="26"/>
  <c r="P506" i="26"/>
  <c r="P507" i="26"/>
  <c r="P508" i="26"/>
  <c r="P509" i="26"/>
  <c r="P510" i="26"/>
  <c r="P511" i="26"/>
  <c r="P512" i="26"/>
  <c r="P513" i="26"/>
  <c r="P514" i="26"/>
  <c r="P515" i="26"/>
  <c r="P516" i="26"/>
  <c r="P517" i="26"/>
  <c r="P518" i="26"/>
  <c r="P519" i="26"/>
  <c r="P520" i="26"/>
  <c r="P521" i="26"/>
  <c r="P522" i="26"/>
  <c r="P523" i="26"/>
  <c r="P524" i="26"/>
  <c r="P525" i="26"/>
  <c r="P526" i="26"/>
  <c r="P527" i="26"/>
  <c r="P528" i="26"/>
  <c r="P529" i="26"/>
  <c r="P530" i="26"/>
  <c r="P531" i="26"/>
  <c r="P532" i="26"/>
  <c r="P533" i="26"/>
  <c r="P534" i="26"/>
  <c r="P535" i="26"/>
  <c r="P536" i="26"/>
  <c r="P537" i="26"/>
  <c r="P538" i="26"/>
  <c r="P539" i="26"/>
  <c r="P540" i="26"/>
  <c r="P541" i="26"/>
  <c r="P542" i="26"/>
  <c r="P543" i="26"/>
  <c r="P544" i="26"/>
  <c r="P545" i="26"/>
  <c r="P546" i="26"/>
  <c r="P547" i="26"/>
  <c r="P548" i="26"/>
  <c r="P549" i="26"/>
  <c r="P550" i="26"/>
  <c r="P551" i="26"/>
  <c r="P552" i="26"/>
  <c r="P553" i="26"/>
  <c r="P554" i="26"/>
  <c r="P555" i="26"/>
  <c r="P556" i="26"/>
  <c r="P557" i="26"/>
  <c r="P558" i="26"/>
  <c r="P559" i="26"/>
  <c r="P560" i="26"/>
  <c r="P561" i="26"/>
  <c r="P562" i="26"/>
  <c r="P563" i="26"/>
  <c r="P564" i="26"/>
  <c r="P565" i="26"/>
  <c r="P566" i="26"/>
  <c r="P567" i="26"/>
  <c r="P568" i="26"/>
  <c r="P569" i="26"/>
  <c r="P570" i="26"/>
  <c r="P571" i="26"/>
  <c r="P572" i="26"/>
  <c r="P573" i="26"/>
  <c r="P574" i="26"/>
  <c r="P575" i="26"/>
  <c r="P576" i="26"/>
  <c r="P577" i="26"/>
  <c r="P578" i="26"/>
  <c r="P579" i="26"/>
  <c r="P580" i="26"/>
  <c r="P581" i="26"/>
  <c r="P582" i="26"/>
  <c r="P583" i="26"/>
  <c r="P584" i="26"/>
  <c r="P585" i="26"/>
  <c r="P586" i="26"/>
  <c r="P587" i="26"/>
  <c r="P588" i="26"/>
  <c r="P589" i="26"/>
  <c r="P590" i="26"/>
  <c r="P591" i="26"/>
  <c r="P592" i="26"/>
  <c r="P593" i="26"/>
  <c r="P594" i="26"/>
  <c r="P595" i="26"/>
  <c r="P596" i="26"/>
  <c r="P597" i="26"/>
  <c r="P598" i="26"/>
  <c r="P599" i="26"/>
  <c r="P600" i="26"/>
  <c r="P601" i="26"/>
  <c r="P602" i="26"/>
  <c r="P603" i="26"/>
  <c r="P604" i="26"/>
  <c r="P605" i="26"/>
  <c r="P606" i="26"/>
  <c r="P607" i="26"/>
  <c r="P608" i="26"/>
  <c r="P609" i="26"/>
  <c r="P610" i="26"/>
  <c r="P611" i="26"/>
  <c r="P612" i="26"/>
  <c r="P613" i="26"/>
  <c r="P614" i="26"/>
  <c r="P615" i="26"/>
  <c r="P616" i="26"/>
  <c r="P617" i="26"/>
  <c r="P618" i="26"/>
  <c r="P619" i="26"/>
  <c r="P620" i="26"/>
  <c r="P621" i="26"/>
  <c r="P622" i="26"/>
  <c r="P623" i="26"/>
  <c r="P624" i="26"/>
  <c r="P625" i="26"/>
  <c r="P626" i="26"/>
  <c r="P627" i="26"/>
  <c r="P628" i="26"/>
  <c r="P629" i="26"/>
  <c r="P630" i="26"/>
  <c r="P631" i="26"/>
  <c r="P632" i="26"/>
  <c r="P633" i="26"/>
  <c r="P634" i="26"/>
  <c r="P635" i="26"/>
  <c r="P636" i="26"/>
  <c r="P637" i="26"/>
  <c r="P638" i="26"/>
  <c r="P639" i="26"/>
  <c r="P640" i="26"/>
  <c r="P641" i="26"/>
  <c r="P642" i="26"/>
  <c r="P643" i="26"/>
  <c r="P644" i="26"/>
  <c r="P645" i="26"/>
  <c r="P646" i="26"/>
  <c r="P647" i="26"/>
  <c r="P648" i="26"/>
  <c r="P649" i="26"/>
  <c r="P650" i="26"/>
  <c r="P651" i="26"/>
  <c r="P652" i="26"/>
  <c r="P653" i="26"/>
  <c r="P654" i="26"/>
  <c r="P655" i="26"/>
  <c r="P656" i="26"/>
  <c r="P657" i="26"/>
  <c r="P658" i="26"/>
  <c r="P659" i="26"/>
  <c r="P660" i="26"/>
  <c r="P661" i="26"/>
  <c r="P662" i="26"/>
  <c r="P663" i="26"/>
  <c r="P664" i="26"/>
  <c r="P665" i="26"/>
  <c r="P666" i="26"/>
  <c r="P667" i="26"/>
  <c r="P668" i="26"/>
  <c r="P669" i="26"/>
  <c r="P670" i="26"/>
  <c r="P671" i="26"/>
  <c r="P672" i="26"/>
  <c r="P673" i="26"/>
  <c r="P674" i="26"/>
  <c r="P675" i="26"/>
  <c r="P676" i="26"/>
  <c r="P677" i="26"/>
  <c r="P678" i="26"/>
  <c r="P679" i="26"/>
  <c r="P680" i="26"/>
  <c r="P681" i="26"/>
  <c r="P682" i="26"/>
  <c r="P683" i="26"/>
  <c r="P684" i="26"/>
  <c r="P685" i="26"/>
  <c r="P686" i="26"/>
  <c r="P687" i="26"/>
  <c r="P688" i="26"/>
  <c r="P689" i="26"/>
  <c r="P690" i="26"/>
  <c r="P691" i="26"/>
  <c r="P692" i="26"/>
  <c r="P693" i="26"/>
  <c r="P694" i="26"/>
  <c r="P695" i="26"/>
  <c r="P696" i="26"/>
  <c r="P697" i="26"/>
  <c r="P698" i="26"/>
  <c r="P699" i="26"/>
  <c r="P700" i="26"/>
  <c r="P701" i="26"/>
  <c r="P702" i="26"/>
  <c r="P703" i="26"/>
  <c r="P704" i="26"/>
  <c r="P705" i="26"/>
  <c r="P706" i="26"/>
  <c r="P707" i="26"/>
  <c r="P708" i="26"/>
  <c r="P709" i="26"/>
  <c r="P710" i="26"/>
  <c r="P711" i="26"/>
  <c r="P712" i="26"/>
  <c r="P713" i="26"/>
  <c r="P714" i="26"/>
  <c r="P715" i="26"/>
  <c r="P716" i="26"/>
  <c r="P717" i="26"/>
  <c r="P718" i="26"/>
  <c r="P719" i="26"/>
  <c r="P720" i="26"/>
  <c r="P721" i="26"/>
  <c r="P722" i="26"/>
  <c r="P723" i="26"/>
  <c r="P724" i="26"/>
  <c r="P725" i="26"/>
  <c r="P726" i="26"/>
  <c r="P727" i="26"/>
  <c r="P728" i="26"/>
  <c r="P729" i="26"/>
  <c r="P730" i="26"/>
  <c r="P731" i="26"/>
  <c r="P732" i="26"/>
  <c r="P733" i="26"/>
  <c r="P734" i="26"/>
  <c r="P735" i="26"/>
  <c r="P736" i="26"/>
  <c r="P737" i="26"/>
  <c r="P738" i="26"/>
  <c r="P739" i="26"/>
  <c r="P740" i="26"/>
  <c r="P741" i="26"/>
  <c r="P742" i="26"/>
  <c r="P743" i="26"/>
  <c r="P744" i="26"/>
  <c r="P745" i="26"/>
  <c r="P746" i="26"/>
  <c r="P747" i="26"/>
  <c r="P748" i="26"/>
  <c r="P749" i="26"/>
  <c r="P750" i="26"/>
  <c r="P751" i="26"/>
  <c r="P752" i="26"/>
  <c r="P753" i="26"/>
  <c r="P754" i="26"/>
  <c r="P755" i="26"/>
  <c r="P756" i="26"/>
  <c r="P757" i="26"/>
  <c r="P758" i="26"/>
  <c r="P759" i="26"/>
  <c r="P760" i="26"/>
  <c r="P761" i="26"/>
  <c r="P762" i="26"/>
  <c r="P763" i="26"/>
  <c r="P764" i="26"/>
  <c r="P765" i="26"/>
  <c r="P766" i="26"/>
  <c r="P767" i="26"/>
  <c r="P768" i="26"/>
  <c r="P769" i="26"/>
  <c r="P770" i="26"/>
  <c r="P771" i="26"/>
  <c r="P772" i="26"/>
  <c r="P773" i="26"/>
  <c r="P774" i="26"/>
  <c r="P775" i="26"/>
  <c r="P776" i="26"/>
  <c r="P777" i="26"/>
  <c r="P778" i="26"/>
  <c r="P779" i="26"/>
  <c r="P780" i="26"/>
  <c r="P781" i="26"/>
  <c r="P782" i="26"/>
  <c r="P783" i="26"/>
  <c r="P784" i="26"/>
  <c r="P785" i="26"/>
  <c r="P786" i="26"/>
  <c r="P787" i="26"/>
  <c r="P788" i="26"/>
  <c r="P789" i="26"/>
  <c r="P790" i="26"/>
  <c r="P791" i="26"/>
  <c r="P792" i="26"/>
  <c r="P793" i="26"/>
  <c r="P794" i="26"/>
  <c r="P795" i="26"/>
  <c r="P796" i="26"/>
  <c r="P797" i="26"/>
  <c r="P798" i="26"/>
  <c r="P799" i="26"/>
  <c r="P800" i="26"/>
  <c r="P801" i="26"/>
  <c r="P802" i="26"/>
  <c r="P803" i="26"/>
  <c r="P804" i="26"/>
  <c r="P805" i="26"/>
  <c r="P806" i="26"/>
  <c r="P807" i="26"/>
  <c r="P808" i="26"/>
  <c r="P809" i="26"/>
  <c r="P810" i="26"/>
  <c r="P811" i="26"/>
  <c r="P812" i="26"/>
  <c r="P813" i="26"/>
  <c r="P814" i="26"/>
  <c r="P815" i="26"/>
  <c r="P816" i="26"/>
  <c r="P817" i="26"/>
  <c r="P818" i="26"/>
  <c r="P819" i="26"/>
  <c r="P820" i="26"/>
  <c r="P821" i="26"/>
  <c r="P822" i="26"/>
  <c r="P823" i="26"/>
  <c r="P824" i="26"/>
  <c r="P825" i="26"/>
  <c r="P826" i="26"/>
  <c r="P827" i="26"/>
  <c r="P828" i="26"/>
  <c r="P829" i="26"/>
  <c r="P830" i="26"/>
  <c r="P831" i="26"/>
  <c r="P832" i="26"/>
  <c r="P833" i="26"/>
  <c r="P834" i="26"/>
  <c r="P835" i="26"/>
  <c r="P836" i="26"/>
  <c r="P837" i="26"/>
  <c r="P838" i="26"/>
  <c r="P839" i="26"/>
  <c r="P840" i="26"/>
  <c r="P841" i="26"/>
  <c r="P842" i="26"/>
  <c r="P843" i="26"/>
  <c r="P844" i="26"/>
  <c r="P845" i="26"/>
  <c r="P846" i="26"/>
  <c r="P847" i="26"/>
  <c r="P848" i="26"/>
  <c r="P849" i="26"/>
  <c r="P850" i="26"/>
  <c r="P851" i="26"/>
  <c r="P852" i="26"/>
  <c r="P853" i="26"/>
  <c r="P854" i="26"/>
  <c r="P855" i="26"/>
  <c r="P856" i="26"/>
  <c r="P857" i="26"/>
  <c r="P858" i="26"/>
  <c r="P859" i="26"/>
  <c r="P860" i="26"/>
  <c r="P861" i="26"/>
  <c r="P862" i="26"/>
  <c r="P863" i="26"/>
  <c r="P864" i="26"/>
  <c r="P865" i="26"/>
  <c r="P866" i="26"/>
  <c r="P867" i="26"/>
  <c r="P868" i="26"/>
  <c r="P869" i="26"/>
  <c r="P870" i="26"/>
  <c r="P871" i="26"/>
  <c r="P872" i="26"/>
  <c r="P873" i="26"/>
  <c r="P874" i="26"/>
  <c r="P875" i="26"/>
  <c r="P876" i="26"/>
  <c r="P877" i="26"/>
  <c r="P878" i="26"/>
  <c r="P879" i="26"/>
  <c r="P880" i="26"/>
  <c r="P881" i="26"/>
  <c r="P882" i="26"/>
  <c r="P883" i="26"/>
  <c r="P884" i="26"/>
  <c r="P885" i="26"/>
  <c r="P886" i="26"/>
  <c r="P887" i="26"/>
  <c r="P888" i="26"/>
  <c r="P889" i="26"/>
  <c r="P890" i="26"/>
  <c r="P891" i="26"/>
  <c r="P892" i="26"/>
  <c r="P893" i="26"/>
  <c r="P894" i="26"/>
  <c r="P895" i="26"/>
  <c r="P896" i="26"/>
  <c r="P897" i="26"/>
  <c r="P898" i="26"/>
  <c r="P899" i="26"/>
  <c r="P900" i="26"/>
  <c r="P901" i="26"/>
  <c r="P902" i="26"/>
  <c r="P903" i="26"/>
  <c r="P904" i="26"/>
  <c r="P905" i="26"/>
  <c r="P906" i="26"/>
  <c r="P907" i="26"/>
  <c r="P908" i="26"/>
  <c r="P909" i="26"/>
  <c r="P910" i="26"/>
  <c r="P911" i="26"/>
  <c r="P912" i="26"/>
  <c r="P913" i="26"/>
  <c r="P914" i="26"/>
  <c r="P915" i="26"/>
  <c r="P916" i="26"/>
  <c r="P917" i="26"/>
  <c r="P918" i="26"/>
  <c r="P919" i="26"/>
  <c r="P920" i="26"/>
  <c r="P921" i="26"/>
  <c r="P922" i="26"/>
  <c r="P923" i="26"/>
  <c r="P924" i="26"/>
  <c r="P925" i="26"/>
  <c r="P926" i="26"/>
  <c r="P927" i="26"/>
  <c r="P928" i="26"/>
  <c r="P929" i="26"/>
  <c r="P930" i="26"/>
  <c r="P931" i="26"/>
  <c r="P932" i="26"/>
  <c r="P933" i="26"/>
  <c r="P934" i="26"/>
  <c r="P935" i="26"/>
  <c r="P936" i="26"/>
  <c r="P937" i="26"/>
  <c r="P938" i="26"/>
  <c r="P939" i="26"/>
  <c r="P940" i="26"/>
  <c r="P941" i="26"/>
  <c r="P942" i="26"/>
  <c r="P943" i="26"/>
  <c r="P944" i="26"/>
  <c r="P945" i="26"/>
  <c r="P946" i="26"/>
  <c r="P947" i="26"/>
  <c r="P948" i="26"/>
  <c r="P949" i="26"/>
  <c r="P950" i="26"/>
  <c r="P951" i="26"/>
  <c r="P952" i="26"/>
  <c r="P953" i="26"/>
  <c r="P954" i="26"/>
  <c r="P955" i="26"/>
  <c r="P956" i="26"/>
  <c r="P957" i="26"/>
  <c r="P958" i="26"/>
  <c r="P959" i="26"/>
  <c r="P960" i="26"/>
  <c r="P961" i="26"/>
  <c r="P962" i="26"/>
  <c r="P963" i="26"/>
  <c r="P964" i="26"/>
  <c r="P965" i="26"/>
  <c r="P966" i="26"/>
  <c r="P967" i="26"/>
  <c r="P968" i="26"/>
  <c r="P969" i="26"/>
  <c r="P970" i="26"/>
  <c r="P971" i="26"/>
  <c r="P972" i="26"/>
  <c r="P973" i="26"/>
  <c r="P974" i="26"/>
  <c r="P975" i="26"/>
  <c r="P976" i="26"/>
  <c r="P977" i="26"/>
  <c r="P978" i="26"/>
  <c r="P979" i="26"/>
  <c r="P980" i="26"/>
  <c r="P981" i="26"/>
  <c r="P982" i="26"/>
  <c r="P983" i="26"/>
  <c r="P984" i="26"/>
  <c r="P985" i="26"/>
  <c r="P986" i="26"/>
  <c r="P987" i="26"/>
  <c r="P988" i="26"/>
  <c r="P989" i="26"/>
  <c r="P990" i="26"/>
  <c r="P991" i="26"/>
  <c r="P992" i="26"/>
  <c r="P993" i="26"/>
  <c r="P994" i="26"/>
  <c r="P995" i="26"/>
  <c r="P996" i="26"/>
  <c r="P997" i="26"/>
  <c r="P998" i="26"/>
  <c r="P999" i="26"/>
  <c r="P1000" i="26"/>
  <c r="P1001" i="26"/>
  <c r="P1002" i="26"/>
  <c r="P1003" i="26"/>
  <c r="P1004" i="26"/>
  <c r="P1005" i="26"/>
  <c r="P1006" i="26"/>
  <c r="P1007" i="26"/>
  <c r="P1008" i="26"/>
  <c r="P1009" i="26"/>
  <c r="P1010" i="26"/>
  <c r="P1011" i="26"/>
  <c r="P1012" i="26"/>
  <c r="P1013" i="26"/>
  <c r="P1014" i="26"/>
  <c r="P1015" i="26"/>
  <c r="P1016" i="26"/>
  <c r="P1017" i="26"/>
  <c r="P1018" i="26"/>
  <c r="P1019" i="26"/>
  <c r="P1020" i="26"/>
  <c r="P1021" i="26"/>
  <c r="P1022" i="26"/>
  <c r="P1023" i="26"/>
  <c r="P1024" i="26"/>
  <c r="P1025" i="26"/>
  <c r="P1026" i="26"/>
  <c r="P1027" i="26"/>
  <c r="P1028" i="26"/>
  <c r="P1029" i="26"/>
  <c r="P1030" i="26"/>
  <c r="P1031" i="26"/>
  <c r="P1032" i="26"/>
  <c r="P1033" i="26"/>
  <c r="P1034" i="26"/>
  <c r="P1035" i="26"/>
  <c r="P1036" i="26"/>
  <c r="P1037" i="26"/>
  <c r="P1038" i="26"/>
  <c r="P1039" i="26"/>
  <c r="P1040" i="26"/>
  <c r="P1041" i="26"/>
  <c r="P1042" i="26"/>
  <c r="P1043" i="26"/>
  <c r="P1044" i="26"/>
  <c r="P1045" i="26"/>
  <c r="P1046" i="26"/>
  <c r="P1047" i="26"/>
  <c r="P1048" i="26"/>
  <c r="P1049" i="26"/>
  <c r="P1050" i="26"/>
  <c r="P1051" i="26"/>
  <c r="P1052" i="26"/>
  <c r="P1053" i="26"/>
  <c r="P1054" i="26"/>
  <c r="P1055" i="26"/>
  <c r="P1056" i="26"/>
  <c r="P1057" i="26"/>
  <c r="P1058" i="26"/>
  <c r="P1059" i="26"/>
  <c r="P1060" i="26"/>
  <c r="P1061" i="26"/>
  <c r="P1062" i="26"/>
  <c r="P1063" i="26"/>
  <c r="P1064" i="26"/>
  <c r="P1065" i="26"/>
  <c r="P1066" i="26"/>
  <c r="P1067" i="26"/>
  <c r="P1068" i="26"/>
  <c r="P1069" i="26"/>
  <c r="P1070" i="26"/>
  <c r="P1071" i="26"/>
  <c r="P1072" i="26"/>
  <c r="P1073" i="26"/>
  <c r="P1074" i="26"/>
  <c r="P1075" i="26"/>
  <c r="P1076" i="26"/>
  <c r="P1077" i="26"/>
  <c r="P1078" i="26"/>
  <c r="P1079" i="26"/>
  <c r="P1080" i="26"/>
  <c r="P1081" i="26"/>
  <c r="P1082" i="26"/>
  <c r="P1083" i="26"/>
  <c r="P1084" i="26"/>
  <c r="P1085" i="26"/>
  <c r="P1086" i="26"/>
  <c r="P1087" i="26"/>
  <c r="P1088" i="26"/>
  <c r="P1089" i="26"/>
  <c r="P1090" i="26"/>
  <c r="P1091" i="26"/>
  <c r="P1092" i="26"/>
  <c r="P1093" i="26"/>
  <c r="P1094" i="26"/>
  <c r="P1095" i="26"/>
  <c r="P1096" i="26"/>
  <c r="P1097" i="26"/>
  <c r="P1098" i="26"/>
  <c r="P1099" i="26"/>
  <c r="P1100" i="26"/>
  <c r="P1101" i="26"/>
  <c r="P1102" i="26"/>
  <c r="P1103" i="26"/>
  <c r="P1104" i="26"/>
  <c r="P1105" i="26"/>
  <c r="P1106" i="26"/>
  <c r="P1107" i="26"/>
  <c r="P1108" i="26"/>
  <c r="P1109" i="26"/>
  <c r="P1110" i="26"/>
  <c r="P1111" i="26"/>
  <c r="P1112" i="26"/>
  <c r="P1113" i="26"/>
  <c r="P1114" i="26"/>
  <c r="P1115" i="26"/>
  <c r="P1116" i="26"/>
  <c r="P1117" i="26"/>
  <c r="P1118" i="26"/>
  <c r="P1119" i="26"/>
  <c r="P1120" i="26"/>
  <c r="P1121" i="26"/>
  <c r="P1122" i="26"/>
  <c r="P1123" i="26"/>
  <c r="P1124" i="26"/>
  <c r="P1125" i="26"/>
  <c r="P1126" i="26"/>
  <c r="P1127" i="26"/>
  <c r="P1128" i="26"/>
  <c r="P1129" i="26"/>
  <c r="P1130" i="26"/>
  <c r="P1131" i="26"/>
  <c r="P1132" i="26"/>
  <c r="P1133" i="26"/>
  <c r="P1134" i="26"/>
  <c r="P1135" i="26"/>
  <c r="P1136" i="26"/>
  <c r="P1137" i="26"/>
  <c r="P1138" i="26"/>
  <c r="P1139" i="26"/>
  <c r="P1140" i="26"/>
  <c r="P1141" i="26"/>
  <c r="P1142" i="26"/>
  <c r="P1143" i="26"/>
  <c r="P1144" i="26"/>
  <c r="P1145" i="26"/>
  <c r="P1146" i="26"/>
  <c r="P1147" i="26"/>
  <c r="P1148" i="26"/>
  <c r="P1149" i="26"/>
  <c r="P1150" i="26"/>
  <c r="P1151" i="26"/>
  <c r="P1152" i="26"/>
  <c r="P1153" i="26"/>
  <c r="P1154" i="26"/>
  <c r="P1155" i="26"/>
  <c r="P1156" i="26"/>
  <c r="P1157" i="26"/>
  <c r="P1158" i="26"/>
  <c r="P1159" i="26"/>
  <c r="P1160" i="26"/>
  <c r="P1161" i="26"/>
  <c r="P1162" i="26"/>
  <c r="P1163" i="26"/>
  <c r="P1164" i="26"/>
  <c r="P1165" i="26"/>
  <c r="P1166" i="26"/>
  <c r="P1167" i="26"/>
  <c r="P1168" i="26"/>
  <c r="P1169" i="26"/>
  <c r="P1170" i="26"/>
  <c r="P1171" i="26"/>
  <c r="P1172" i="26"/>
  <c r="P1173" i="26"/>
  <c r="P1174" i="26"/>
  <c r="P1175" i="26"/>
  <c r="P1176" i="26"/>
  <c r="P1177" i="26"/>
  <c r="P1178" i="26"/>
  <c r="P1179" i="26"/>
  <c r="P1180" i="26"/>
  <c r="P1181" i="26"/>
  <c r="P1182" i="26"/>
  <c r="P1183" i="26"/>
  <c r="P1184" i="26"/>
  <c r="P1185" i="26"/>
  <c r="P1186" i="26"/>
  <c r="P1187" i="26"/>
  <c r="P1188" i="26"/>
  <c r="P1189" i="26"/>
  <c r="P1190" i="26"/>
  <c r="P1191" i="26"/>
  <c r="P1192" i="26"/>
  <c r="P1193" i="26"/>
  <c r="P1194" i="26"/>
  <c r="P1195" i="26"/>
  <c r="P1196" i="26"/>
  <c r="P1197" i="26"/>
  <c r="P1198" i="26"/>
  <c r="P1199" i="26"/>
  <c r="P1200" i="26"/>
  <c r="P1201" i="26"/>
  <c r="P1202" i="26"/>
  <c r="P1203" i="26"/>
  <c r="P1204" i="26"/>
  <c r="P1205" i="26"/>
  <c r="P1206" i="26"/>
  <c r="P1207" i="26"/>
  <c r="P1208" i="26"/>
  <c r="P1209" i="26"/>
  <c r="P1210" i="26"/>
  <c r="P1211" i="26"/>
  <c r="P1212" i="26"/>
  <c r="P1213" i="26"/>
  <c r="P1214" i="26"/>
  <c r="P1215" i="26"/>
  <c r="P1216" i="26"/>
  <c r="P1217" i="26"/>
  <c r="P1218" i="26"/>
  <c r="P1219" i="26"/>
  <c r="P1220" i="26"/>
  <c r="P1221" i="26"/>
  <c r="P1222" i="26"/>
  <c r="P1223" i="26"/>
  <c r="P1224" i="26"/>
  <c r="P1225" i="26"/>
  <c r="P1226" i="26"/>
  <c r="P1227" i="26"/>
  <c r="P1228" i="26"/>
  <c r="P1229" i="26"/>
  <c r="P1230" i="26"/>
  <c r="P1231" i="26"/>
  <c r="P1232" i="26"/>
  <c r="P1233" i="26"/>
  <c r="P1234" i="26"/>
  <c r="P1235" i="26"/>
  <c r="P1236" i="26"/>
  <c r="P1237" i="26"/>
  <c r="P1238" i="26"/>
  <c r="P1239" i="26"/>
  <c r="P1240" i="26"/>
  <c r="P1241" i="26"/>
  <c r="P1242" i="26"/>
  <c r="P1243" i="26"/>
  <c r="P1244" i="26"/>
  <c r="P1245" i="26"/>
  <c r="P1246" i="26"/>
  <c r="P1247" i="26"/>
  <c r="P1248" i="26"/>
  <c r="P1249" i="26"/>
  <c r="P1250" i="26"/>
  <c r="P1251" i="26"/>
  <c r="P1252" i="26"/>
  <c r="P1253" i="26"/>
  <c r="P1254" i="26"/>
  <c r="P1255" i="26"/>
  <c r="P1256" i="26"/>
  <c r="P1257" i="26"/>
  <c r="P1258" i="26"/>
  <c r="P1259" i="26"/>
  <c r="P1260" i="26"/>
  <c r="P1261" i="26"/>
  <c r="P1262" i="26"/>
  <c r="P1263" i="26"/>
  <c r="P1264" i="26"/>
  <c r="P1265" i="26"/>
  <c r="P1266" i="26"/>
  <c r="P1267" i="26"/>
  <c r="P1268" i="26"/>
  <c r="P1269" i="26"/>
  <c r="P1270" i="26"/>
  <c r="P1271" i="26"/>
  <c r="P1272" i="26"/>
  <c r="P1273" i="26"/>
  <c r="P1274" i="26"/>
  <c r="P1275" i="26"/>
  <c r="P1276" i="26"/>
  <c r="P1277" i="26"/>
  <c r="P1278" i="26"/>
  <c r="P1279" i="26"/>
  <c r="P1280" i="26"/>
  <c r="P1281" i="26"/>
  <c r="P1282" i="26"/>
  <c r="P1283" i="26"/>
  <c r="P1284" i="26"/>
  <c r="P1285" i="26"/>
  <c r="P1286" i="26"/>
  <c r="P1287" i="26"/>
  <c r="P1288" i="26"/>
  <c r="P1289" i="26"/>
  <c r="P1290" i="26"/>
  <c r="P1291" i="26"/>
  <c r="P1292" i="26"/>
  <c r="P1293" i="26"/>
  <c r="P1294" i="26"/>
  <c r="P1295" i="26"/>
  <c r="P1296" i="26"/>
  <c r="P1297" i="26"/>
  <c r="P1298" i="26"/>
  <c r="P1299" i="26"/>
  <c r="P1300" i="26"/>
  <c r="P1301" i="26"/>
  <c r="P1302" i="26"/>
  <c r="P1303" i="26"/>
  <c r="P1304" i="26"/>
  <c r="P1305" i="26"/>
  <c r="P1306" i="26"/>
  <c r="P1307" i="26"/>
  <c r="P1308" i="26"/>
  <c r="P1309" i="26"/>
  <c r="P1310" i="26"/>
  <c r="P1311" i="26"/>
  <c r="P1312" i="26"/>
  <c r="P1313" i="26"/>
  <c r="P1314" i="26"/>
  <c r="P1315" i="26"/>
  <c r="P1316" i="26"/>
  <c r="P1317" i="26"/>
  <c r="P1318" i="26"/>
  <c r="P1319" i="26"/>
  <c r="P1320" i="26"/>
  <c r="P1321" i="26"/>
  <c r="P1322" i="26"/>
  <c r="P1323" i="26"/>
  <c r="P1324" i="26"/>
  <c r="P1325" i="26"/>
  <c r="P1326" i="26"/>
  <c r="P1327" i="26"/>
  <c r="P1328" i="26"/>
  <c r="P1329" i="26"/>
  <c r="P1330" i="26"/>
  <c r="P1331" i="26"/>
  <c r="P1332" i="26"/>
  <c r="P1333" i="26"/>
  <c r="P1334" i="26"/>
  <c r="P1335" i="26"/>
  <c r="P1336" i="26"/>
  <c r="P1337" i="26"/>
  <c r="P1338" i="26"/>
  <c r="P1339" i="26"/>
  <c r="P1340" i="26"/>
  <c r="P1341" i="26"/>
  <c r="P1342" i="26"/>
  <c r="P1343" i="26"/>
  <c r="P1344" i="26"/>
  <c r="P1345" i="26"/>
  <c r="P1346" i="26"/>
  <c r="P1347" i="26"/>
  <c r="P1348" i="26"/>
  <c r="P1349" i="26"/>
  <c r="P1350" i="26"/>
  <c r="P1351" i="26"/>
  <c r="P1352" i="26"/>
  <c r="P1353" i="26"/>
  <c r="P1354" i="26"/>
  <c r="P1355" i="26"/>
  <c r="P1356" i="26"/>
  <c r="P1357" i="26"/>
  <c r="P1358" i="26"/>
  <c r="P1359" i="26"/>
  <c r="P1360" i="26"/>
  <c r="P1361" i="26"/>
  <c r="P1362" i="26"/>
  <c r="P1363" i="26"/>
  <c r="P1364" i="26"/>
  <c r="P1365" i="26"/>
  <c r="P1366" i="26"/>
  <c r="P1367" i="26"/>
  <c r="P1368" i="26"/>
  <c r="P1369" i="26"/>
  <c r="P1370" i="26"/>
  <c r="P1371" i="26"/>
  <c r="P1372" i="26"/>
  <c r="P1373" i="26"/>
  <c r="P1374" i="26"/>
  <c r="P1375" i="26"/>
  <c r="P1376" i="26"/>
  <c r="P1377" i="26"/>
  <c r="P1378" i="26"/>
  <c r="P1379" i="26"/>
  <c r="P1380" i="26"/>
  <c r="P1381" i="26"/>
  <c r="P1382" i="26"/>
  <c r="P1383" i="26"/>
  <c r="P1384" i="26"/>
  <c r="P1385" i="26"/>
  <c r="P1386" i="26"/>
  <c r="P1387" i="26"/>
  <c r="P1388" i="26"/>
  <c r="P1389" i="26"/>
  <c r="P1390" i="26"/>
  <c r="P1391" i="26"/>
  <c r="P1392" i="26"/>
  <c r="P1393" i="26"/>
  <c r="P1394" i="26"/>
  <c r="P1395" i="26"/>
  <c r="P1396" i="26"/>
  <c r="P1397" i="26"/>
  <c r="P1398" i="26"/>
  <c r="P1399" i="26"/>
  <c r="P1400" i="26"/>
  <c r="P1401" i="26"/>
  <c r="P1402" i="26"/>
  <c r="P1403" i="26"/>
  <c r="P1404" i="26"/>
  <c r="P1405" i="26"/>
  <c r="P1406" i="26"/>
  <c r="P1407" i="26"/>
  <c r="P1408" i="26"/>
  <c r="P1409" i="26"/>
  <c r="P1410" i="26"/>
  <c r="P1411" i="26"/>
  <c r="P1412" i="26"/>
  <c r="P1413" i="26"/>
  <c r="P1414" i="26"/>
  <c r="P1415" i="26"/>
  <c r="P1416" i="26"/>
  <c r="P1417" i="26"/>
  <c r="P1418" i="26"/>
  <c r="P1419" i="26"/>
  <c r="P1420" i="26"/>
  <c r="P1421" i="26"/>
  <c r="P1422" i="26"/>
  <c r="P1423" i="26"/>
  <c r="P1424" i="26"/>
  <c r="P1425" i="26"/>
  <c r="P1426" i="26"/>
  <c r="P1427" i="26"/>
  <c r="P1428" i="26"/>
  <c r="P1429" i="26"/>
  <c r="P1430" i="26"/>
  <c r="P1431" i="26"/>
  <c r="P1432" i="26"/>
  <c r="P1433" i="26"/>
  <c r="P1434" i="26"/>
  <c r="P1435" i="26"/>
  <c r="P1436" i="26"/>
  <c r="P1437" i="26"/>
  <c r="P1438" i="26"/>
  <c r="P1439" i="26"/>
  <c r="P1440" i="26"/>
  <c r="P1441" i="26"/>
  <c r="P1442" i="26"/>
  <c r="P1443" i="26"/>
  <c r="P1444" i="26"/>
  <c r="P1445" i="26"/>
  <c r="P1446" i="26"/>
  <c r="P1447" i="26"/>
  <c r="P1448" i="26"/>
  <c r="P1449" i="26"/>
  <c r="P1450" i="26"/>
  <c r="P1451" i="26"/>
  <c r="P1452" i="26"/>
  <c r="P1453" i="26"/>
  <c r="P1454" i="26"/>
  <c r="P1455" i="26"/>
  <c r="P1456" i="26"/>
  <c r="P1457" i="26"/>
  <c r="P1458" i="26"/>
  <c r="P1459" i="26"/>
  <c r="P1460" i="26"/>
  <c r="P1461" i="26"/>
  <c r="P1462" i="26"/>
  <c r="P1463" i="26"/>
  <c r="P1464" i="26"/>
  <c r="P1465" i="26"/>
  <c r="P1466" i="26"/>
  <c r="P1467" i="26"/>
  <c r="P1468" i="26"/>
  <c r="P1469" i="26"/>
  <c r="P1470" i="26"/>
  <c r="P1471" i="26"/>
  <c r="P1472" i="26"/>
  <c r="P1473" i="26"/>
  <c r="P1474" i="26"/>
  <c r="P1475" i="26"/>
  <c r="P1476" i="26"/>
  <c r="P1477" i="26"/>
  <c r="P1478" i="26"/>
  <c r="P1479" i="26"/>
  <c r="P1480" i="26"/>
  <c r="P1481" i="26"/>
  <c r="P1482" i="26"/>
  <c r="P1483" i="26"/>
  <c r="P1484" i="26"/>
  <c r="P1485" i="26"/>
  <c r="P1486" i="26"/>
  <c r="P1487" i="26"/>
  <c r="P1488" i="26"/>
  <c r="P1489" i="26"/>
  <c r="P1490" i="26"/>
  <c r="P1491" i="26"/>
  <c r="P1492" i="26"/>
  <c r="P1493" i="26"/>
  <c r="P1494" i="26"/>
  <c r="P1495" i="26"/>
  <c r="P1496" i="26"/>
  <c r="P1497" i="26"/>
  <c r="P1498" i="26"/>
  <c r="P1499" i="26"/>
  <c r="P1500" i="26"/>
  <c r="P1501" i="26"/>
  <c r="P1502" i="26"/>
  <c r="P1503" i="26"/>
  <c r="P1504" i="26"/>
  <c r="P1505" i="26"/>
  <c r="P1506" i="26"/>
  <c r="P1507" i="26"/>
  <c r="P1508" i="26"/>
  <c r="P1509" i="26"/>
  <c r="P1510" i="26"/>
  <c r="P1511" i="26"/>
  <c r="P1512" i="26"/>
  <c r="P1513" i="26"/>
  <c r="P1514" i="26"/>
  <c r="P1515" i="26"/>
  <c r="P1516" i="26"/>
  <c r="P1517" i="26"/>
  <c r="P1518" i="26"/>
  <c r="P1519" i="26"/>
  <c r="P1520" i="26"/>
  <c r="P1521" i="26"/>
  <c r="P1522" i="26"/>
  <c r="P1523" i="26"/>
  <c r="P1524" i="26"/>
  <c r="P1525" i="26"/>
  <c r="P1526" i="26"/>
  <c r="P1527" i="26"/>
  <c r="P1528" i="26"/>
  <c r="P1529" i="26"/>
  <c r="P1530" i="26"/>
  <c r="P1531" i="26"/>
  <c r="P1532" i="26"/>
  <c r="P1533" i="26"/>
  <c r="P1534" i="26"/>
  <c r="P1535" i="26"/>
  <c r="P1536" i="26"/>
  <c r="P1537" i="26"/>
  <c r="P1538" i="26"/>
  <c r="P1539" i="26"/>
  <c r="P1540" i="26"/>
  <c r="P1541" i="26"/>
  <c r="P1542" i="26"/>
  <c r="P1543" i="26"/>
  <c r="P1544" i="26"/>
  <c r="P1545" i="26"/>
  <c r="P1546" i="26"/>
  <c r="P1547" i="26"/>
  <c r="P1548" i="26"/>
  <c r="P1549" i="26"/>
  <c r="P1550" i="26"/>
  <c r="P1551" i="26"/>
  <c r="P1552" i="26"/>
  <c r="P1553" i="26"/>
  <c r="P1554" i="26"/>
  <c r="P1555" i="26"/>
  <c r="P1556" i="26"/>
  <c r="P1557" i="26"/>
  <c r="P1558" i="26"/>
  <c r="P1559" i="26"/>
  <c r="P1560" i="26"/>
  <c r="P1561" i="26"/>
  <c r="P1562" i="26"/>
  <c r="P1563" i="26"/>
  <c r="P1564" i="26"/>
  <c r="P1565" i="26"/>
  <c r="P1566" i="26"/>
  <c r="P1567" i="26"/>
  <c r="P1568" i="26"/>
  <c r="P1569" i="26"/>
  <c r="P1570" i="26"/>
  <c r="P1571" i="26"/>
  <c r="P1572" i="26"/>
  <c r="P1573" i="26"/>
  <c r="P1574" i="26"/>
  <c r="P1575" i="26"/>
  <c r="P1576" i="26"/>
  <c r="P1577" i="26"/>
  <c r="P1578" i="26"/>
  <c r="P1579" i="26"/>
  <c r="P1580" i="26"/>
  <c r="P1581" i="26"/>
  <c r="P1582" i="26"/>
  <c r="P1583" i="26"/>
  <c r="P1584" i="26"/>
  <c r="P1585" i="26"/>
  <c r="P1586" i="26"/>
  <c r="P1587" i="26"/>
  <c r="P1588" i="26"/>
  <c r="P1589" i="26"/>
  <c r="P1590" i="26"/>
  <c r="P1591" i="26"/>
  <c r="P1592" i="26"/>
  <c r="P1593" i="26"/>
  <c r="P1594" i="26"/>
  <c r="P1595" i="26"/>
  <c r="P1596" i="26"/>
  <c r="P1597" i="26"/>
  <c r="P1598" i="26"/>
  <c r="P1599" i="26"/>
  <c r="P1600" i="26"/>
  <c r="P1601" i="26"/>
  <c r="P1602" i="26"/>
  <c r="P1603" i="26"/>
  <c r="P1604" i="26"/>
  <c r="P1605" i="26"/>
  <c r="P1606" i="26"/>
  <c r="P1607" i="26"/>
  <c r="P1608" i="26"/>
  <c r="P1609" i="26"/>
  <c r="P1610" i="26"/>
  <c r="P1611" i="26"/>
  <c r="P1612" i="26"/>
  <c r="P1613" i="26"/>
  <c r="P1614" i="26"/>
  <c r="P1615" i="26"/>
  <c r="P1616" i="26"/>
  <c r="P1617" i="26"/>
  <c r="P1618" i="26"/>
  <c r="P1619" i="26"/>
  <c r="P1620" i="26"/>
  <c r="P1621" i="26"/>
  <c r="P1622" i="26"/>
  <c r="P1623" i="26"/>
  <c r="P1624" i="26"/>
  <c r="P1625" i="26"/>
  <c r="P1626" i="26"/>
  <c r="P1627" i="26"/>
  <c r="P1628" i="26"/>
  <c r="P1629" i="26"/>
  <c r="P1630" i="26"/>
  <c r="P1631" i="26"/>
  <c r="P1632" i="26"/>
  <c r="P1633" i="26"/>
  <c r="P1634" i="26"/>
  <c r="P1635" i="26"/>
  <c r="P1636" i="26"/>
  <c r="P1637" i="26"/>
  <c r="P1638" i="26"/>
  <c r="P1639" i="26"/>
  <c r="P1640" i="26"/>
  <c r="P1641" i="26"/>
  <c r="P1642" i="26"/>
  <c r="P1643" i="26"/>
  <c r="P1644" i="26"/>
  <c r="P1645" i="26"/>
  <c r="P1646" i="26"/>
  <c r="P1647" i="26"/>
  <c r="P1648" i="26"/>
  <c r="P1649" i="26"/>
  <c r="P1650" i="26"/>
  <c r="P1651" i="26"/>
  <c r="P1652" i="26"/>
  <c r="P1653" i="26"/>
  <c r="P1654" i="26"/>
  <c r="P1655" i="26"/>
  <c r="P1656" i="26"/>
  <c r="P1657" i="26"/>
  <c r="P1658" i="26"/>
  <c r="P1659" i="26"/>
  <c r="P1660" i="26"/>
  <c r="P1661" i="26"/>
  <c r="P1662" i="26"/>
  <c r="P1663" i="26"/>
  <c r="P1664" i="26"/>
  <c r="P1665" i="26"/>
  <c r="P1666" i="26"/>
  <c r="P1667" i="26"/>
  <c r="P1668" i="26"/>
  <c r="P1669" i="26"/>
  <c r="P1670" i="26"/>
  <c r="P1671" i="26"/>
  <c r="P1672" i="26"/>
  <c r="P1673" i="26"/>
  <c r="P1674" i="26"/>
  <c r="P1675" i="26"/>
  <c r="P1676" i="26"/>
  <c r="P1677" i="26"/>
  <c r="P1678" i="26"/>
  <c r="P1679" i="26"/>
  <c r="P1680" i="26"/>
  <c r="P1681" i="26"/>
  <c r="P1682" i="26"/>
  <c r="P1683" i="26"/>
  <c r="P1684" i="26"/>
  <c r="P1685" i="26"/>
  <c r="P1686" i="26"/>
  <c r="P1687" i="26"/>
  <c r="P1688" i="26"/>
  <c r="P1689" i="26"/>
  <c r="P1690" i="26"/>
  <c r="P1691" i="26"/>
  <c r="P1692" i="26"/>
  <c r="P1693" i="26"/>
  <c r="P1694" i="26"/>
  <c r="P1695" i="26"/>
  <c r="P1696" i="26"/>
  <c r="P1697" i="26"/>
  <c r="P1698" i="26"/>
  <c r="P1699" i="26"/>
  <c r="P1700" i="26"/>
  <c r="P1701" i="26"/>
  <c r="P1702" i="26"/>
  <c r="P1703" i="26"/>
  <c r="P1704" i="26"/>
  <c r="P1705" i="26"/>
  <c r="P1706" i="26"/>
  <c r="P1707" i="26"/>
  <c r="P1708" i="26"/>
  <c r="P1709" i="26"/>
  <c r="P1710" i="26"/>
  <c r="P1711" i="26"/>
  <c r="P1712" i="26"/>
  <c r="P1713" i="26"/>
  <c r="P1714" i="26"/>
  <c r="P1715" i="26"/>
  <c r="P1716" i="26"/>
  <c r="P1717" i="26"/>
  <c r="P1718" i="26"/>
  <c r="P1719" i="26"/>
  <c r="P1720" i="26"/>
  <c r="P1721" i="26"/>
  <c r="P1722" i="26"/>
  <c r="P1723" i="26"/>
  <c r="P1724" i="26"/>
  <c r="P1725" i="26"/>
  <c r="P1726" i="26"/>
  <c r="P1727" i="26"/>
  <c r="P1728" i="26"/>
  <c r="P1729" i="26"/>
  <c r="P1730" i="26"/>
  <c r="P1731" i="26"/>
  <c r="P1732" i="26"/>
  <c r="P1733" i="26"/>
  <c r="P1734" i="26"/>
  <c r="P1735" i="26"/>
  <c r="P1736" i="26"/>
  <c r="P1737" i="26"/>
  <c r="P1738" i="26"/>
  <c r="P1739" i="26"/>
  <c r="P1740" i="26"/>
  <c r="P1741" i="26"/>
  <c r="P1742" i="26"/>
  <c r="P1743" i="26"/>
  <c r="P1744" i="26"/>
  <c r="P1745" i="26"/>
  <c r="P1746" i="26"/>
  <c r="P1747" i="26"/>
  <c r="P1748" i="26"/>
  <c r="P1749" i="26"/>
  <c r="P1750" i="26"/>
  <c r="P1751" i="26"/>
  <c r="P1752" i="26"/>
  <c r="P1753" i="26"/>
  <c r="P1754" i="26"/>
  <c r="P1755" i="26"/>
  <c r="P1756" i="26"/>
  <c r="P1757" i="26"/>
  <c r="P1758" i="26"/>
  <c r="P1759" i="26"/>
  <c r="P1760" i="26"/>
  <c r="P1761" i="26"/>
  <c r="P1762" i="26"/>
  <c r="P1763" i="26"/>
  <c r="P1764" i="26"/>
  <c r="P1765" i="26"/>
  <c r="P1766" i="26"/>
  <c r="P1767" i="26"/>
  <c r="P1768" i="26"/>
  <c r="P1769" i="26"/>
  <c r="P1770" i="26"/>
  <c r="P1771" i="26"/>
  <c r="P1772" i="26"/>
  <c r="P1773" i="26"/>
  <c r="P1774" i="26"/>
  <c r="P1775" i="26"/>
  <c r="P1776" i="26"/>
  <c r="P1777" i="26"/>
  <c r="P1778" i="26"/>
  <c r="P1779" i="26"/>
  <c r="P1780" i="26"/>
  <c r="P1781" i="26"/>
  <c r="P1782" i="26"/>
  <c r="P1783" i="26"/>
  <c r="P1784" i="26"/>
  <c r="P1785" i="26"/>
  <c r="P1786" i="26"/>
  <c r="P1787" i="26"/>
  <c r="P1788" i="26"/>
  <c r="P1789" i="26"/>
  <c r="P1790" i="26"/>
  <c r="P1791" i="26"/>
  <c r="P1792" i="26"/>
  <c r="P1793" i="26"/>
  <c r="P1794" i="26"/>
  <c r="P1795" i="26"/>
  <c r="P1796" i="26"/>
  <c r="P1797" i="26"/>
  <c r="P1798" i="26"/>
  <c r="P1799" i="26"/>
  <c r="P1800" i="26"/>
  <c r="P1801" i="26"/>
  <c r="P1802" i="26"/>
  <c r="P1803" i="26"/>
  <c r="P1804" i="26"/>
  <c r="P1805" i="26"/>
  <c r="P1806" i="26"/>
  <c r="P1807" i="26"/>
  <c r="P1808" i="26"/>
  <c r="P1809" i="26"/>
  <c r="P1810" i="26"/>
  <c r="P1811" i="26"/>
  <c r="P1812" i="26"/>
  <c r="P1813" i="26"/>
  <c r="P1814" i="26"/>
  <c r="P1815" i="26"/>
  <c r="P1816" i="26"/>
  <c r="P1817" i="26"/>
  <c r="P1818" i="26"/>
  <c r="P1819" i="26"/>
  <c r="P1820" i="26"/>
  <c r="P1821" i="26"/>
  <c r="P1822" i="26"/>
  <c r="P1823" i="26"/>
  <c r="P1824" i="26"/>
  <c r="P1825" i="26"/>
  <c r="P1826" i="26"/>
  <c r="P1827" i="26"/>
  <c r="P1828" i="26"/>
  <c r="P1829" i="26"/>
  <c r="P1830" i="26"/>
  <c r="P1831" i="26"/>
  <c r="P1832" i="26"/>
  <c r="P1833" i="26"/>
  <c r="P1834" i="26"/>
  <c r="P1835" i="26"/>
  <c r="P1836" i="26"/>
  <c r="P1837" i="26"/>
  <c r="P1838" i="26"/>
  <c r="P1839" i="26"/>
  <c r="P1840" i="26"/>
  <c r="P1841" i="26"/>
  <c r="P1842" i="26"/>
  <c r="P1843" i="26"/>
  <c r="P1844" i="26"/>
  <c r="P1845" i="26"/>
  <c r="P1846" i="26"/>
  <c r="P1847" i="26"/>
  <c r="P1848" i="26"/>
  <c r="P1849" i="26"/>
  <c r="P1850" i="26"/>
  <c r="P1851" i="26"/>
  <c r="P1852" i="26"/>
  <c r="P1853" i="26"/>
  <c r="P1854" i="26"/>
  <c r="P1855" i="26"/>
  <c r="P1856" i="26"/>
  <c r="P1857" i="26"/>
  <c r="P1858" i="26"/>
  <c r="P1859" i="26"/>
  <c r="P1860" i="26"/>
  <c r="P1861" i="26"/>
  <c r="P1862" i="26"/>
  <c r="P1863" i="26"/>
  <c r="P1864" i="26"/>
  <c r="P1865" i="26"/>
  <c r="P1866" i="26"/>
  <c r="P1867" i="26"/>
  <c r="P1868" i="26"/>
  <c r="P1869" i="26"/>
  <c r="P1870" i="26"/>
  <c r="P1871" i="26"/>
  <c r="P1872" i="26"/>
  <c r="P1873" i="26"/>
  <c r="P1874" i="26"/>
  <c r="P1875" i="26"/>
  <c r="P1876" i="26"/>
  <c r="P1877" i="26"/>
  <c r="P1878" i="26"/>
  <c r="P1879" i="26"/>
  <c r="P1880" i="26"/>
  <c r="P1881" i="26"/>
  <c r="P1882" i="26"/>
  <c r="P1883" i="26"/>
  <c r="P1884" i="26"/>
  <c r="P1885" i="26"/>
  <c r="P1886" i="26"/>
  <c r="P1887" i="26"/>
  <c r="P1888" i="26"/>
  <c r="P1889" i="26"/>
  <c r="P1890" i="26"/>
  <c r="P1891" i="26"/>
  <c r="P1892" i="26"/>
  <c r="P1893" i="26"/>
  <c r="P1894" i="26"/>
  <c r="P1895" i="26"/>
  <c r="P1896" i="26"/>
  <c r="P1897" i="26"/>
  <c r="P1898" i="26"/>
  <c r="P1899" i="26"/>
  <c r="P1900" i="26"/>
  <c r="P1901" i="26"/>
  <c r="P1902" i="26"/>
  <c r="P1903" i="26"/>
  <c r="P1904" i="26"/>
  <c r="P1905" i="26"/>
  <c r="P1906" i="26"/>
  <c r="P1907" i="26"/>
  <c r="P1908" i="26"/>
  <c r="P1909" i="26"/>
  <c r="P1910" i="26"/>
  <c r="P1911" i="26"/>
  <c r="P1912" i="26"/>
  <c r="P1913" i="26"/>
  <c r="P1914" i="26"/>
  <c r="P1915" i="26"/>
  <c r="P1916" i="26"/>
  <c r="P1917" i="26"/>
  <c r="P1918" i="26"/>
  <c r="P1919" i="26"/>
  <c r="P1920" i="26"/>
  <c r="P1921" i="26"/>
  <c r="P1922" i="26"/>
  <c r="P1923" i="26"/>
  <c r="P1924" i="26"/>
  <c r="P1925" i="26"/>
  <c r="P1926" i="26"/>
  <c r="P1927" i="26"/>
  <c r="P1928" i="26"/>
  <c r="P1929" i="26"/>
  <c r="P1930" i="26"/>
  <c r="P1931" i="26"/>
  <c r="P1932" i="26"/>
  <c r="P1933" i="26"/>
  <c r="P1934" i="26"/>
  <c r="P1935" i="26"/>
  <c r="P1936" i="26"/>
  <c r="P1937" i="26"/>
  <c r="P1938" i="26"/>
  <c r="P1939" i="26"/>
  <c r="P4" i="26"/>
  <c r="O5" i="26"/>
  <c r="O6" i="26"/>
  <c r="O7" i="26"/>
  <c r="O8" i="26"/>
  <c r="O9" i="26"/>
  <c r="O10" i="26"/>
  <c r="O11" i="26"/>
  <c r="O12" i="26"/>
  <c r="O13" i="26"/>
  <c r="O14" i="26"/>
  <c r="O15" i="26"/>
  <c r="O16" i="26"/>
  <c r="O17" i="26"/>
  <c r="O18" i="26"/>
  <c r="O19" i="26"/>
  <c r="O20" i="26"/>
  <c r="O21" i="26"/>
  <c r="O22" i="26"/>
  <c r="O23" i="26"/>
  <c r="O24" i="26"/>
  <c r="O25" i="26"/>
  <c r="O26" i="26"/>
  <c r="O27" i="26"/>
  <c r="O28" i="26"/>
  <c r="O29" i="26"/>
  <c r="O30" i="26"/>
  <c r="O31" i="26"/>
  <c r="O32" i="26"/>
  <c r="O33" i="26"/>
  <c r="O34" i="26"/>
  <c r="O35" i="26"/>
  <c r="O36" i="26"/>
  <c r="O37" i="26"/>
  <c r="O38" i="26"/>
  <c r="O39" i="26"/>
  <c r="O40" i="26"/>
  <c r="O41" i="26"/>
  <c r="O42" i="26"/>
  <c r="O43" i="26"/>
  <c r="O44" i="26"/>
  <c r="O45" i="26"/>
  <c r="O46" i="26"/>
  <c r="O47" i="26"/>
  <c r="O48" i="26"/>
  <c r="O49" i="26"/>
  <c r="O50" i="26"/>
  <c r="O51" i="26"/>
  <c r="O52" i="26"/>
  <c r="O53" i="26"/>
  <c r="O54" i="26"/>
  <c r="O55" i="26"/>
  <c r="O56" i="26"/>
  <c r="O57" i="26"/>
  <c r="O58" i="26"/>
  <c r="O59" i="26"/>
  <c r="O60" i="26"/>
  <c r="O61" i="26"/>
  <c r="O62" i="26"/>
  <c r="O63" i="26"/>
  <c r="O64" i="26"/>
  <c r="O65" i="26"/>
  <c r="O66" i="26"/>
  <c r="O67" i="26"/>
  <c r="O68" i="26"/>
  <c r="O69" i="26"/>
  <c r="O70" i="26"/>
  <c r="O71" i="26"/>
  <c r="O72" i="26"/>
  <c r="O73" i="26"/>
  <c r="O74" i="26"/>
  <c r="O75" i="26"/>
  <c r="O76" i="26"/>
  <c r="O77" i="26"/>
  <c r="O78" i="26"/>
  <c r="O79" i="26"/>
  <c r="O80" i="26"/>
  <c r="O81" i="26"/>
  <c r="O82" i="26"/>
  <c r="O83" i="26"/>
  <c r="O84" i="26"/>
  <c r="O85" i="26"/>
  <c r="O86" i="26"/>
  <c r="O87" i="26"/>
  <c r="O88" i="26"/>
  <c r="O89" i="26"/>
  <c r="O90" i="26"/>
  <c r="O91" i="26"/>
  <c r="O92" i="26"/>
  <c r="O93" i="26"/>
  <c r="O94" i="26"/>
  <c r="O95" i="26"/>
  <c r="O96" i="26"/>
  <c r="O97" i="26"/>
  <c r="O98" i="26"/>
  <c r="O99" i="26"/>
  <c r="O100" i="26"/>
  <c r="O101" i="26"/>
  <c r="O102" i="26"/>
  <c r="O103" i="26"/>
  <c r="O104" i="26"/>
  <c r="O105" i="26"/>
  <c r="O106" i="26"/>
  <c r="O107" i="26"/>
  <c r="O108" i="26"/>
  <c r="O109" i="26"/>
  <c r="O110" i="26"/>
  <c r="O111" i="26"/>
  <c r="O112" i="26"/>
  <c r="O113" i="26"/>
  <c r="O114" i="26"/>
  <c r="O115" i="26"/>
  <c r="O116" i="26"/>
  <c r="O117" i="26"/>
  <c r="O118" i="26"/>
  <c r="O119" i="26"/>
  <c r="O120" i="26"/>
  <c r="O121" i="26"/>
  <c r="O122" i="26"/>
  <c r="O123" i="26"/>
  <c r="O124" i="26"/>
  <c r="O125" i="26"/>
  <c r="O126" i="26"/>
  <c r="O127" i="26"/>
  <c r="O128" i="26"/>
  <c r="O129" i="26"/>
  <c r="O130" i="26"/>
  <c r="O131" i="26"/>
  <c r="O132" i="26"/>
  <c r="O133" i="26"/>
  <c r="O134" i="26"/>
  <c r="O135" i="26"/>
  <c r="O136" i="26"/>
  <c r="O137" i="26"/>
  <c r="O138" i="26"/>
  <c r="O139" i="26"/>
  <c r="O140" i="26"/>
  <c r="O141" i="26"/>
  <c r="O142" i="26"/>
  <c r="O143" i="26"/>
  <c r="O144" i="26"/>
  <c r="O145" i="26"/>
  <c r="O146" i="26"/>
  <c r="O147" i="26"/>
  <c r="O148" i="26"/>
  <c r="O149" i="26"/>
  <c r="O150" i="26"/>
  <c r="O151" i="26"/>
  <c r="O152" i="26"/>
  <c r="O153" i="26"/>
  <c r="O154" i="26"/>
  <c r="O155" i="26"/>
  <c r="O156" i="26"/>
  <c r="O157" i="26"/>
  <c r="O158" i="26"/>
  <c r="O159" i="26"/>
  <c r="O160" i="26"/>
  <c r="O161" i="26"/>
  <c r="O162" i="26"/>
  <c r="O163" i="26"/>
  <c r="O164" i="26"/>
  <c r="O165" i="26"/>
  <c r="O166" i="26"/>
  <c r="O167" i="26"/>
  <c r="O168" i="26"/>
  <c r="O169" i="26"/>
  <c r="O170" i="26"/>
  <c r="O171" i="26"/>
  <c r="O172" i="26"/>
  <c r="O173" i="26"/>
  <c r="O174" i="26"/>
  <c r="O175" i="26"/>
  <c r="O176" i="26"/>
  <c r="O177" i="26"/>
  <c r="O178" i="26"/>
  <c r="O179" i="26"/>
  <c r="O180" i="26"/>
  <c r="O181" i="26"/>
  <c r="O182" i="26"/>
  <c r="O183" i="26"/>
  <c r="O184" i="26"/>
  <c r="O185" i="26"/>
  <c r="O186" i="26"/>
  <c r="O187" i="26"/>
  <c r="O188" i="26"/>
  <c r="O189" i="26"/>
  <c r="O190" i="26"/>
  <c r="O191" i="26"/>
  <c r="O192" i="26"/>
  <c r="O193" i="26"/>
  <c r="O194" i="26"/>
  <c r="O195" i="26"/>
  <c r="O196" i="26"/>
  <c r="O197" i="26"/>
  <c r="O198" i="26"/>
  <c r="O199" i="26"/>
  <c r="O200" i="26"/>
  <c r="O201" i="26"/>
  <c r="O202" i="26"/>
  <c r="O203" i="26"/>
  <c r="O204" i="26"/>
  <c r="O205" i="26"/>
  <c r="O206" i="26"/>
  <c r="O207" i="26"/>
  <c r="O208" i="26"/>
  <c r="O209" i="26"/>
  <c r="O210" i="26"/>
  <c r="O211" i="26"/>
  <c r="O212" i="26"/>
  <c r="O213" i="26"/>
  <c r="O214" i="26"/>
  <c r="O215" i="26"/>
  <c r="O216" i="26"/>
  <c r="O217" i="26"/>
  <c r="O218" i="26"/>
  <c r="O219" i="26"/>
  <c r="O220" i="26"/>
  <c r="O221" i="26"/>
  <c r="O222" i="26"/>
  <c r="O223" i="26"/>
  <c r="O224" i="26"/>
  <c r="O225" i="26"/>
  <c r="O226" i="26"/>
  <c r="O227" i="26"/>
  <c r="O228" i="26"/>
  <c r="O229" i="26"/>
  <c r="O230" i="26"/>
  <c r="O231" i="26"/>
  <c r="O232" i="26"/>
  <c r="O233" i="26"/>
  <c r="O234" i="26"/>
  <c r="O235" i="26"/>
  <c r="O236" i="26"/>
  <c r="O237" i="26"/>
  <c r="O238" i="26"/>
  <c r="O239" i="26"/>
  <c r="O240" i="26"/>
  <c r="O241" i="26"/>
  <c r="O242" i="26"/>
  <c r="O243" i="26"/>
  <c r="O244" i="26"/>
  <c r="O245" i="26"/>
  <c r="O246" i="26"/>
  <c r="O247" i="26"/>
  <c r="O248" i="26"/>
  <c r="O249" i="26"/>
  <c r="O250" i="26"/>
  <c r="O251" i="26"/>
  <c r="O252" i="26"/>
  <c r="O253" i="26"/>
  <c r="O254" i="26"/>
  <c r="O255" i="26"/>
  <c r="O256" i="26"/>
  <c r="O257" i="26"/>
  <c r="O258" i="26"/>
  <c r="O259" i="26"/>
  <c r="O260" i="26"/>
  <c r="O261" i="26"/>
  <c r="O262" i="26"/>
  <c r="O263" i="26"/>
  <c r="O264" i="26"/>
  <c r="O265" i="26"/>
  <c r="O266" i="26"/>
  <c r="O267" i="26"/>
  <c r="O268" i="26"/>
  <c r="O269" i="26"/>
  <c r="O270" i="26"/>
  <c r="O271" i="26"/>
  <c r="O272" i="26"/>
  <c r="O273" i="26"/>
  <c r="O274" i="26"/>
  <c r="O275" i="26"/>
  <c r="O276" i="26"/>
  <c r="O277" i="26"/>
  <c r="O278" i="26"/>
  <c r="O279" i="26"/>
  <c r="O280" i="26"/>
  <c r="O281" i="26"/>
  <c r="O282" i="26"/>
  <c r="O283" i="26"/>
  <c r="O284" i="26"/>
  <c r="O285" i="26"/>
  <c r="O286" i="26"/>
  <c r="O287" i="26"/>
  <c r="O288" i="26"/>
  <c r="O289" i="26"/>
  <c r="O290" i="26"/>
  <c r="O291" i="26"/>
  <c r="O292" i="26"/>
  <c r="O293" i="26"/>
  <c r="O294" i="26"/>
  <c r="O295" i="26"/>
  <c r="O296" i="26"/>
  <c r="O297" i="26"/>
  <c r="O298" i="26"/>
  <c r="O299" i="26"/>
  <c r="O300" i="26"/>
  <c r="O301" i="26"/>
  <c r="O302" i="26"/>
  <c r="O303" i="26"/>
  <c r="O304" i="26"/>
  <c r="O305" i="26"/>
  <c r="O306" i="26"/>
  <c r="O307" i="26"/>
  <c r="O308" i="26"/>
  <c r="O309" i="26"/>
  <c r="O310" i="26"/>
  <c r="O311" i="26"/>
  <c r="O312" i="26"/>
  <c r="O313" i="26"/>
  <c r="O314" i="26"/>
  <c r="O315" i="26"/>
  <c r="O316" i="26"/>
  <c r="O317" i="26"/>
  <c r="O318" i="26"/>
  <c r="O319" i="26"/>
  <c r="O320" i="26"/>
  <c r="O321" i="26"/>
  <c r="O322" i="26"/>
  <c r="O323" i="26"/>
  <c r="O324" i="26"/>
  <c r="O325" i="26"/>
  <c r="O326" i="26"/>
  <c r="O327" i="26"/>
  <c r="O328" i="26"/>
  <c r="O329" i="26"/>
  <c r="O330" i="26"/>
  <c r="O331" i="26"/>
  <c r="O332" i="26"/>
  <c r="O333" i="26"/>
  <c r="O334" i="26"/>
  <c r="O335" i="26"/>
  <c r="O336" i="26"/>
  <c r="O337" i="26"/>
  <c r="O338" i="26"/>
  <c r="O339" i="26"/>
  <c r="O340" i="26"/>
  <c r="O341" i="26"/>
  <c r="O342" i="26"/>
  <c r="O343" i="26"/>
  <c r="O344" i="26"/>
  <c r="O345" i="26"/>
  <c r="O346" i="26"/>
  <c r="O347" i="26"/>
  <c r="O348" i="26"/>
  <c r="O349" i="26"/>
  <c r="O350" i="26"/>
  <c r="O351" i="26"/>
  <c r="O352" i="26"/>
  <c r="O353" i="26"/>
  <c r="O354" i="26"/>
  <c r="O355" i="26"/>
  <c r="O356" i="26"/>
  <c r="O357" i="26"/>
  <c r="O358" i="26"/>
  <c r="O359" i="26"/>
  <c r="O360" i="26"/>
  <c r="O361" i="26"/>
  <c r="O362" i="26"/>
  <c r="O363" i="26"/>
  <c r="O364" i="26"/>
  <c r="O365" i="26"/>
  <c r="O366" i="26"/>
  <c r="O367" i="26"/>
  <c r="O368" i="26"/>
  <c r="O369" i="26"/>
  <c r="O370" i="26"/>
  <c r="O371" i="26"/>
  <c r="O372" i="26"/>
  <c r="O373" i="26"/>
  <c r="O374" i="26"/>
  <c r="O375" i="26"/>
  <c r="O376" i="26"/>
  <c r="O377" i="26"/>
  <c r="O378" i="26"/>
  <c r="O379" i="26"/>
  <c r="O380" i="26"/>
  <c r="O381" i="26"/>
  <c r="O382" i="26"/>
  <c r="O383" i="26"/>
  <c r="O384" i="26"/>
  <c r="O385" i="26"/>
  <c r="O386" i="26"/>
  <c r="O387" i="26"/>
  <c r="O388" i="26"/>
  <c r="O389" i="26"/>
  <c r="O390" i="26"/>
  <c r="O391" i="26"/>
  <c r="O392" i="26"/>
  <c r="O393" i="26"/>
  <c r="O394" i="26"/>
  <c r="O395" i="26"/>
  <c r="O396" i="26"/>
  <c r="O397" i="26"/>
  <c r="O398" i="26"/>
  <c r="O399" i="26"/>
  <c r="O400" i="26"/>
  <c r="O401" i="26"/>
  <c r="O402" i="26"/>
  <c r="O403" i="26"/>
  <c r="O404" i="26"/>
  <c r="O405" i="26"/>
  <c r="O406" i="26"/>
  <c r="O407" i="26"/>
  <c r="O408" i="26"/>
  <c r="O409" i="26"/>
  <c r="O410" i="26"/>
  <c r="O411" i="26"/>
  <c r="O412" i="26"/>
  <c r="O413" i="26"/>
  <c r="O414" i="26"/>
  <c r="O415" i="26"/>
  <c r="O416" i="26"/>
  <c r="O417" i="26"/>
  <c r="O418" i="26"/>
  <c r="O419" i="26"/>
  <c r="O420" i="26"/>
  <c r="O421" i="26"/>
  <c r="O422" i="26"/>
  <c r="O423" i="26"/>
  <c r="O424" i="26"/>
  <c r="O425" i="26"/>
  <c r="O426" i="26"/>
  <c r="O427" i="26"/>
  <c r="O428" i="26"/>
  <c r="O429" i="26"/>
  <c r="O430" i="26"/>
  <c r="O431" i="26"/>
  <c r="O432" i="26"/>
  <c r="O433" i="26"/>
  <c r="O434" i="26"/>
  <c r="O435" i="26"/>
  <c r="O436" i="26"/>
  <c r="O437" i="26"/>
  <c r="O438" i="26"/>
  <c r="O439" i="26"/>
  <c r="O440" i="26"/>
  <c r="O441" i="26"/>
  <c r="O442" i="26"/>
  <c r="O443" i="26"/>
  <c r="O444" i="26"/>
  <c r="O445" i="26"/>
  <c r="O446" i="26"/>
  <c r="O447" i="26"/>
  <c r="O448" i="26"/>
  <c r="O449" i="26"/>
  <c r="O450" i="26"/>
  <c r="O451" i="26"/>
  <c r="O452" i="26"/>
  <c r="O453" i="26"/>
  <c r="O454" i="26"/>
  <c r="O455" i="26"/>
  <c r="O456" i="26"/>
  <c r="O457" i="26"/>
  <c r="O458" i="26"/>
  <c r="O459" i="26"/>
  <c r="O460" i="26"/>
  <c r="O461" i="26"/>
  <c r="O462" i="26"/>
  <c r="O463" i="26"/>
  <c r="O464" i="26"/>
  <c r="O465" i="26"/>
  <c r="O466" i="26"/>
  <c r="O467" i="26"/>
  <c r="O468" i="26"/>
  <c r="O469" i="26"/>
  <c r="O470" i="26"/>
  <c r="O471" i="26"/>
  <c r="O472" i="26"/>
  <c r="O473" i="26"/>
  <c r="O474" i="26"/>
  <c r="O475" i="26"/>
  <c r="O476" i="26"/>
  <c r="O477" i="26"/>
  <c r="O478" i="26"/>
  <c r="O479" i="26"/>
  <c r="O480" i="26"/>
  <c r="O481" i="26"/>
  <c r="O482" i="26"/>
  <c r="O483" i="26"/>
  <c r="O484" i="26"/>
  <c r="O485" i="26"/>
  <c r="O486" i="26"/>
  <c r="O487" i="26"/>
  <c r="O488" i="26"/>
  <c r="O489" i="26"/>
  <c r="O490" i="26"/>
  <c r="O491" i="26"/>
  <c r="O492" i="26"/>
  <c r="O493" i="26"/>
  <c r="O494" i="26"/>
  <c r="O495" i="26"/>
  <c r="O496" i="26"/>
  <c r="O497" i="26"/>
  <c r="O498" i="26"/>
  <c r="O499" i="26"/>
  <c r="O500" i="26"/>
  <c r="O501" i="26"/>
  <c r="O502" i="26"/>
  <c r="O503" i="26"/>
  <c r="O504" i="26"/>
  <c r="O505" i="26"/>
  <c r="O506" i="26"/>
  <c r="O507" i="26"/>
  <c r="O508" i="26"/>
  <c r="O509" i="26"/>
  <c r="O510" i="26"/>
  <c r="O511" i="26"/>
  <c r="O512" i="26"/>
  <c r="O513" i="26"/>
  <c r="O514" i="26"/>
  <c r="O515" i="26"/>
  <c r="O516" i="26"/>
  <c r="O517" i="26"/>
  <c r="O518" i="26"/>
  <c r="O519" i="26"/>
  <c r="O520" i="26"/>
  <c r="O521" i="26"/>
  <c r="O522" i="26"/>
  <c r="O523" i="26"/>
  <c r="O524" i="26"/>
  <c r="O525" i="26"/>
  <c r="O526" i="26"/>
  <c r="O527" i="26"/>
  <c r="O528" i="26"/>
  <c r="O529" i="26"/>
  <c r="O530" i="26"/>
  <c r="O531" i="26"/>
  <c r="O532" i="26"/>
  <c r="O533" i="26"/>
  <c r="O534" i="26"/>
  <c r="O535" i="26"/>
  <c r="O536" i="26"/>
  <c r="O537" i="26"/>
  <c r="O538" i="26"/>
  <c r="O539" i="26"/>
  <c r="O540" i="26"/>
  <c r="O541" i="26"/>
  <c r="O542" i="26"/>
  <c r="O543" i="26"/>
  <c r="O544" i="26"/>
  <c r="O545" i="26"/>
  <c r="O546" i="26"/>
  <c r="O547" i="26"/>
  <c r="O548" i="26"/>
  <c r="O549" i="26"/>
  <c r="O550" i="26"/>
  <c r="O551" i="26"/>
  <c r="O552" i="26"/>
  <c r="O553" i="26"/>
  <c r="O554" i="26"/>
  <c r="O555" i="26"/>
  <c r="O556" i="26"/>
  <c r="O557" i="26"/>
  <c r="O558" i="26"/>
  <c r="O559" i="26"/>
  <c r="O560" i="26"/>
  <c r="O561" i="26"/>
  <c r="O562" i="26"/>
  <c r="O563" i="26"/>
  <c r="O564" i="26"/>
  <c r="O565" i="26"/>
  <c r="O566" i="26"/>
  <c r="O567" i="26"/>
  <c r="O568" i="26"/>
  <c r="O569" i="26"/>
  <c r="O570" i="26"/>
  <c r="O571" i="26"/>
  <c r="O572" i="26"/>
  <c r="O573" i="26"/>
  <c r="O574" i="26"/>
  <c r="O575" i="26"/>
  <c r="O576" i="26"/>
  <c r="O577" i="26"/>
  <c r="O578" i="26"/>
  <c r="O579" i="26"/>
  <c r="O580" i="26"/>
  <c r="O581" i="26"/>
  <c r="O582" i="26"/>
  <c r="O583" i="26"/>
  <c r="O584" i="26"/>
  <c r="O585" i="26"/>
  <c r="O586" i="26"/>
  <c r="O587" i="26"/>
  <c r="O588" i="26"/>
  <c r="O589" i="26"/>
  <c r="O590" i="26"/>
  <c r="O591" i="26"/>
  <c r="O592" i="26"/>
  <c r="O593" i="26"/>
  <c r="O594" i="26"/>
  <c r="O595" i="26"/>
  <c r="O596" i="26"/>
  <c r="O597" i="26"/>
  <c r="O598" i="26"/>
  <c r="O599" i="26"/>
  <c r="O600" i="26"/>
  <c r="O601" i="26"/>
  <c r="O602" i="26"/>
  <c r="O603" i="26"/>
  <c r="O604" i="26"/>
  <c r="O605" i="26"/>
  <c r="O606" i="26"/>
  <c r="O607" i="26"/>
  <c r="O608" i="26"/>
  <c r="O609" i="26"/>
  <c r="O610" i="26"/>
  <c r="O611" i="26"/>
  <c r="O612" i="26"/>
  <c r="O613" i="26"/>
  <c r="O614" i="26"/>
  <c r="O615" i="26"/>
  <c r="O616" i="26"/>
  <c r="O617" i="26"/>
  <c r="O618" i="26"/>
  <c r="O619" i="26"/>
  <c r="O620" i="26"/>
  <c r="O621" i="26"/>
  <c r="O622" i="26"/>
  <c r="O623" i="26"/>
  <c r="O624" i="26"/>
  <c r="O625" i="26"/>
  <c r="O626" i="26"/>
  <c r="O627" i="26"/>
  <c r="O628" i="26"/>
  <c r="O629" i="26"/>
  <c r="O630" i="26"/>
  <c r="O631" i="26"/>
  <c r="O632" i="26"/>
  <c r="O633" i="26"/>
  <c r="O634" i="26"/>
  <c r="O635" i="26"/>
  <c r="O636" i="26"/>
  <c r="O637" i="26"/>
  <c r="O638" i="26"/>
  <c r="O639" i="26"/>
  <c r="O640" i="26"/>
  <c r="O641" i="26"/>
  <c r="O642" i="26"/>
  <c r="O643" i="26"/>
  <c r="O644" i="26"/>
  <c r="O645" i="26"/>
  <c r="O646" i="26"/>
  <c r="O647" i="26"/>
  <c r="O648" i="26"/>
  <c r="O649" i="26"/>
  <c r="O650" i="26"/>
  <c r="O651" i="26"/>
  <c r="O652" i="26"/>
  <c r="O653" i="26"/>
  <c r="O654" i="26"/>
  <c r="O655" i="26"/>
  <c r="O656" i="26"/>
  <c r="O657" i="26"/>
  <c r="O658" i="26"/>
  <c r="O659" i="26"/>
  <c r="O660" i="26"/>
  <c r="O661" i="26"/>
  <c r="O662" i="26"/>
  <c r="O663" i="26"/>
  <c r="O664" i="26"/>
  <c r="O665" i="26"/>
  <c r="O666" i="26"/>
  <c r="O667" i="26"/>
  <c r="O668" i="26"/>
  <c r="O669" i="26"/>
  <c r="O670" i="26"/>
  <c r="O671" i="26"/>
  <c r="O672" i="26"/>
  <c r="O673" i="26"/>
  <c r="O674" i="26"/>
  <c r="O675" i="26"/>
  <c r="O676" i="26"/>
  <c r="O677" i="26"/>
  <c r="O678" i="26"/>
  <c r="O679" i="26"/>
  <c r="O680" i="26"/>
  <c r="O681" i="26"/>
  <c r="O682" i="26"/>
  <c r="O683" i="26"/>
  <c r="O684" i="26"/>
  <c r="O685" i="26"/>
  <c r="O686" i="26"/>
  <c r="O687" i="26"/>
  <c r="O688" i="26"/>
  <c r="O689" i="26"/>
  <c r="O690" i="26"/>
  <c r="O691" i="26"/>
  <c r="O692" i="26"/>
  <c r="O693" i="26"/>
  <c r="O694" i="26"/>
  <c r="O695" i="26"/>
  <c r="O696" i="26"/>
  <c r="O697" i="26"/>
  <c r="O698" i="26"/>
  <c r="O699" i="26"/>
  <c r="O700" i="26"/>
  <c r="O701" i="26"/>
  <c r="O702" i="26"/>
  <c r="O703" i="26"/>
  <c r="O704" i="26"/>
  <c r="O705" i="26"/>
  <c r="O706" i="26"/>
  <c r="O707" i="26"/>
  <c r="O708" i="26"/>
  <c r="O709" i="26"/>
  <c r="O710" i="26"/>
  <c r="O711" i="26"/>
  <c r="O712" i="26"/>
  <c r="O713" i="26"/>
  <c r="O714" i="26"/>
  <c r="O715" i="26"/>
  <c r="O716" i="26"/>
  <c r="O717" i="26"/>
  <c r="O718" i="26"/>
  <c r="O719" i="26"/>
  <c r="O720" i="26"/>
  <c r="O721" i="26"/>
  <c r="O722" i="26"/>
  <c r="O723" i="26"/>
  <c r="O724" i="26"/>
  <c r="O725" i="26"/>
  <c r="O726" i="26"/>
  <c r="O727" i="26"/>
  <c r="O728" i="26"/>
  <c r="O729" i="26"/>
  <c r="O730" i="26"/>
  <c r="O731" i="26"/>
  <c r="O732" i="26"/>
  <c r="O733" i="26"/>
  <c r="O734" i="26"/>
  <c r="O735" i="26"/>
  <c r="O736" i="26"/>
  <c r="O737" i="26"/>
  <c r="O738" i="26"/>
  <c r="O739" i="26"/>
  <c r="O740" i="26"/>
  <c r="O741" i="26"/>
  <c r="O742" i="26"/>
  <c r="O743" i="26"/>
  <c r="O744" i="26"/>
  <c r="O745" i="26"/>
  <c r="O746" i="26"/>
  <c r="O747" i="26"/>
  <c r="O748" i="26"/>
  <c r="O749" i="26"/>
  <c r="O750" i="26"/>
  <c r="O751" i="26"/>
  <c r="O752" i="26"/>
  <c r="O753" i="26"/>
  <c r="O754" i="26"/>
  <c r="O755" i="26"/>
  <c r="O756" i="26"/>
  <c r="O757" i="26"/>
  <c r="O758" i="26"/>
  <c r="O759" i="26"/>
  <c r="O760" i="26"/>
  <c r="O761" i="26"/>
  <c r="O762" i="26"/>
  <c r="O763" i="26"/>
  <c r="O764" i="26"/>
  <c r="O765" i="26"/>
  <c r="O766" i="26"/>
  <c r="O767" i="26"/>
  <c r="O768" i="26"/>
  <c r="O769" i="26"/>
  <c r="O770" i="26"/>
  <c r="O771" i="26"/>
  <c r="O772" i="26"/>
  <c r="O773" i="26"/>
  <c r="O774" i="26"/>
  <c r="O775" i="26"/>
  <c r="O776" i="26"/>
  <c r="O777" i="26"/>
  <c r="O778" i="26"/>
  <c r="O779" i="26"/>
  <c r="O780" i="26"/>
  <c r="O781" i="26"/>
  <c r="O782" i="26"/>
  <c r="O783" i="26"/>
  <c r="O784" i="26"/>
  <c r="O785" i="26"/>
  <c r="O786" i="26"/>
  <c r="O787" i="26"/>
  <c r="O788" i="26"/>
  <c r="O789" i="26"/>
  <c r="O790" i="26"/>
  <c r="O791" i="26"/>
  <c r="O792" i="26"/>
  <c r="O793" i="26"/>
  <c r="O794" i="26"/>
  <c r="O795" i="26"/>
  <c r="O796" i="26"/>
  <c r="O797" i="26"/>
  <c r="O798" i="26"/>
  <c r="O799" i="26"/>
  <c r="O800" i="26"/>
  <c r="O801" i="26"/>
  <c r="O802" i="26"/>
  <c r="O803" i="26"/>
  <c r="O804" i="26"/>
  <c r="O805" i="26"/>
  <c r="O806" i="26"/>
  <c r="O807" i="26"/>
  <c r="O808" i="26"/>
  <c r="O809" i="26"/>
  <c r="O810" i="26"/>
  <c r="O811" i="26"/>
  <c r="O812" i="26"/>
  <c r="O813" i="26"/>
  <c r="O814" i="26"/>
  <c r="O815" i="26"/>
  <c r="O816" i="26"/>
  <c r="O817" i="26"/>
  <c r="O818" i="26"/>
  <c r="O819" i="26"/>
  <c r="O820" i="26"/>
  <c r="O821" i="26"/>
  <c r="O822" i="26"/>
  <c r="O823" i="26"/>
  <c r="O824" i="26"/>
  <c r="O825" i="26"/>
  <c r="O826" i="26"/>
  <c r="O827" i="26"/>
  <c r="O828" i="26"/>
  <c r="O829" i="26"/>
  <c r="O830" i="26"/>
  <c r="O831" i="26"/>
  <c r="O832" i="26"/>
  <c r="O833" i="26"/>
  <c r="O834" i="26"/>
  <c r="O835" i="26"/>
  <c r="O836" i="26"/>
  <c r="O837" i="26"/>
  <c r="O838" i="26"/>
  <c r="O839" i="26"/>
  <c r="O840" i="26"/>
  <c r="O841" i="26"/>
  <c r="O842" i="26"/>
  <c r="O843" i="26"/>
  <c r="O844" i="26"/>
  <c r="O845" i="26"/>
  <c r="O846" i="26"/>
  <c r="O847" i="26"/>
  <c r="O848" i="26"/>
  <c r="O849" i="26"/>
  <c r="O850" i="26"/>
  <c r="O851" i="26"/>
  <c r="O852" i="26"/>
  <c r="O853" i="26"/>
  <c r="O854" i="26"/>
  <c r="O855" i="26"/>
  <c r="O856" i="26"/>
  <c r="O857" i="26"/>
  <c r="O858" i="26"/>
  <c r="O859" i="26"/>
  <c r="O860" i="26"/>
  <c r="O861" i="26"/>
  <c r="O862" i="26"/>
  <c r="O863" i="26"/>
  <c r="O864" i="26"/>
  <c r="O865" i="26"/>
  <c r="O866" i="26"/>
  <c r="O867" i="26"/>
  <c r="O868" i="26"/>
  <c r="O869" i="26"/>
  <c r="O870" i="26"/>
  <c r="O871" i="26"/>
  <c r="O872" i="26"/>
  <c r="O873" i="26"/>
  <c r="O874" i="26"/>
  <c r="O875" i="26"/>
  <c r="O876" i="26"/>
  <c r="O877" i="26"/>
  <c r="O878" i="26"/>
  <c r="O879" i="26"/>
  <c r="O880" i="26"/>
  <c r="O881" i="26"/>
  <c r="O882" i="26"/>
  <c r="O883" i="26"/>
  <c r="O884" i="26"/>
  <c r="O885" i="26"/>
  <c r="O886" i="26"/>
  <c r="O887" i="26"/>
  <c r="O888" i="26"/>
  <c r="O889" i="26"/>
  <c r="O890" i="26"/>
  <c r="O891" i="26"/>
  <c r="O892" i="26"/>
  <c r="O893" i="26"/>
  <c r="O894" i="26"/>
  <c r="O895" i="26"/>
  <c r="O896" i="26"/>
  <c r="O897" i="26"/>
  <c r="O898" i="26"/>
  <c r="O899" i="26"/>
  <c r="O900" i="26"/>
  <c r="O901" i="26"/>
  <c r="O902" i="26"/>
  <c r="O903" i="26"/>
  <c r="O904" i="26"/>
  <c r="O905" i="26"/>
  <c r="O906" i="26"/>
  <c r="O907" i="26"/>
  <c r="O908" i="26"/>
  <c r="O909" i="26"/>
  <c r="O910" i="26"/>
  <c r="O911" i="26"/>
  <c r="O912" i="26"/>
  <c r="O913" i="26"/>
  <c r="O914" i="26"/>
  <c r="O915" i="26"/>
  <c r="O916" i="26"/>
  <c r="O917" i="26"/>
  <c r="O918" i="26"/>
  <c r="O919" i="26"/>
  <c r="O920" i="26"/>
  <c r="O921" i="26"/>
  <c r="O922" i="26"/>
  <c r="O923" i="26"/>
  <c r="O924" i="26"/>
  <c r="O925" i="26"/>
  <c r="O926" i="26"/>
  <c r="O927" i="26"/>
  <c r="O928" i="26"/>
  <c r="O929" i="26"/>
  <c r="O930" i="26"/>
  <c r="O931" i="26"/>
  <c r="O932" i="26"/>
  <c r="O933" i="26"/>
  <c r="O934" i="26"/>
  <c r="O935" i="26"/>
  <c r="O936" i="26"/>
  <c r="O937" i="26"/>
  <c r="O938" i="26"/>
  <c r="O939" i="26"/>
  <c r="O940" i="26"/>
  <c r="O941" i="26"/>
  <c r="O942" i="26"/>
  <c r="O943" i="26"/>
  <c r="O944" i="26"/>
  <c r="O945" i="26"/>
  <c r="O946" i="26"/>
  <c r="O947" i="26"/>
  <c r="O948" i="26"/>
  <c r="O949" i="26"/>
  <c r="O950" i="26"/>
  <c r="O951" i="26"/>
  <c r="O952" i="26"/>
  <c r="O953" i="26"/>
  <c r="O954" i="26"/>
  <c r="O955" i="26"/>
  <c r="O956" i="26"/>
  <c r="O957" i="26"/>
  <c r="O958" i="26"/>
  <c r="O959" i="26"/>
  <c r="O960" i="26"/>
  <c r="O961" i="26"/>
  <c r="O962" i="26"/>
  <c r="O963" i="26"/>
  <c r="O964" i="26"/>
  <c r="O965" i="26"/>
  <c r="O966" i="26"/>
  <c r="O967" i="26"/>
  <c r="O968" i="26"/>
  <c r="O969" i="26"/>
  <c r="O970" i="26"/>
  <c r="O971" i="26"/>
  <c r="O972" i="26"/>
  <c r="O973" i="26"/>
  <c r="O974" i="26"/>
  <c r="O975" i="26"/>
  <c r="O976" i="26"/>
  <c r="O977" i="26"/>
  <c r="O978" i="26"/>
  <c r="O979" i="26"/>
  <c r="O980" i="26"/>
  <c r="O981" i="26"/>
  <c r="O982" i="26"/>
  <c r="O983" i="26"/>
  <c r="O984" i="26"/>
  <c r="O985" i="26"/>
  <c r="O986" i="26"/>
  <c r="O987" i="26"/>
  <c r="O988" i="26"/>
  <c r="O989" i="26"/>
  <c r="O990" i="26"/>
  <c r="O991" i="26"/>
  <c r="O992" i="26"/>
  <c r="O993" i="26"/>
  <c r="O994" i="26"/>
  <c r="O995" i="26"/>
  <c r="O996" i="26"/>
  <c r="O997" i="26"/>
  <c r="O998" i="26"/>
  <c r="O999" i="26"/>
  <c r="O1000" i="26"/>
  <c r="O1001" i="26"/>
  <c r="O1002" i="26"/>
  <c r="O1003" i="26"/>
  <c r="O1004" i="26"/>
  <c r="O1005" i="26"/>
  <c r="O1006" i="26"/>
  <c r="O1007" i="26"/>
  <c r="O1008" i="26"/>
  <c r="O1009" i="26"/>
  <c r="O1010" i="26"/>
  <c r="O1011" i="26"/>
  <c r="O1012" i="26"/>
  <c r="O1013" i="26"/>
  <c r="O1014" i="26"/>
  <c r="O1015" i="26"/>
  <c r="O1016" i="26"/>
  <c r="O1017" i="26"/>
  <c r="O1018" i="26"/>
  <c r="O1019" i="26"/>
  <c r="O1020" i="26"/>
  <c r="O1021" i="26"/>
  <c r="O1022" i="26"/>
  <c r="O1023" i="26"/>
  <c r="O1024" i="26"/>
  <c r="O1025" i="26"/>
  <c r="O1026" i="26"/>
  <c r="O1027" i="26"/>
  <c r="O1028" i="26"/>
  <c r="O1029" i="26"/>
  <c r="O1030" i="26"/>
  <c r="O1031" i="26"/>
  <c r="O1032" i="26"/>
  <c r="O1033" i="26"/>
  <c r="O1034" i="26"/>
  <c r="O1035" i="26"/>
  <c r="O1036" i="26"/>
  <c r="O1037" i="26"/>
  <c r="O1038" i="26"/>
  <c r="O1039" i="26"/>
  <c r="O1040" i="26"/>
  <c r="O1041" i="26"/>
  <c r="O1042" i="26"/>
  <c r="O1043" i="26"/>
  <c r="O1044" i="26"/>
  <c r="O1045" i="26"/>
  <c r="O1046" i="26"/>
  <c r="O1047" i="26"/>
  <c r="O1048" i="26"/>
  <c r="O1049" i="26"/>
  <c r="O1050" i="26"/>
  <c r="O1051" i="26"/>
  <c r="O1052" i="26"/>
  <c r="O1053" i="26"/>
  <c r="O1054" i="26"/>
  <c r="O1055" i="26"/>
  <c r="O1056" i="26"/>
  <c r="O1057" i="26"/>
  <c r="O1058" i="26"/>
  <c r="O1059" i="26"/>
  <c r="O1060" i="26"/>
  <c r="O1061" i="26"/>
  <c r="O1062" i="26"/>
  <c r="O1063" i="26"/>
  <c r="O1064" i="26"/>
  <c r="O1065" i="26"/>
  <c r="O1066" i="26"/>
  <c r="O1067" i="26"/>
  <c r="O1068" i="26"/>
  <c r="O1069" i="26"/>
  <c r="O1070" i="26"/>
  <c r="O1071" i="26"/>
  <c r="O1072" i="26"/>
  <c r="O1073" i="26"/>
  <c r="O1074" i="26"/>
  <c r="O1075" i="26"/>
  <c r="O1076" i="26"/>
  <c r="O1077" i="26"/>
  <c r="O1078" i="26"/>
  <c r="O1079" i="26"/>
  <c r="O1080" i="26"/>
  <c r="O1081" i="26"/>
  <c r="O1082" i="26"/>
  <c r="O1083" i="26"/>
  <c r="O1084" i="26"/>
  <c r="O1085" i="26"/>
  <c r="O1086" i="26"/>
  <c r="O1087" i="26"/>
  <c r="O1088" i="26"/>
  <c r="O1089" i="26"/>
  <c r="O1090" i="26"/>
  <c r="O1091" i="26"/>
  <c r="O1092" i="26"/>
  <c r="O1093" i="26"/>
  <c r="O1094" i="26"/>
  <c r="O1095" i="26"/>
  <c r="O1096" i="26"/>
  <c r="O1097" i="26"/>
  <c r="O1098" i="26"/>
  <c r="O1099" i="26"/>
  <c r="O1100" i="26"/>
  <c r="O1101" i="26"/>
  <c r="O1102" i="26"/>
  <c r="O1103" i="26"/>
  <c r="O1104" i="26"/>
  <c r="O1105" i="26"/>
  <c r="O1106" i="26"/>
  <c r="O1107" i="26"/>
  <c r="O1108" i="26"/>
  <c r="O1109" i="26"/>
  <c r="O1110" i="26"/>
  <c r="O1111" i="26"/>
  <c r="O1112" i="26"/>
  <c r="O1113" i="26"/>
  <c r="O1114" i="26"/>
  <c r="O1115" i="26"/>
  <c r="O1116" i="26"/>
  <c r="O1117" i="26"/>
  <c r="O1118" i="26"/>
  <c r="O1119" i="26"/>
  <c r="O1120" i="26"/>
  <c r="O1121" i="26"/>
  <c r="O1122" i="26"/>
  <c r="O1123" i="26"/>
  <c r="O1124" i="26"/>
  <c r="O1125" i="26"/>
  <c r="O1126" i="26"/>
  <c r="O1127" i="26"/>
  <c r="O1128" i="26"/>
  <c r="O1129" i="26"/>
  <c r="O1130" i="26"/>
  <c r="O1131" i="26"/>
  <c r="O1132" i="26"/>
  <c r="O1133" i="26"/>
  <c r="O1134" i="26"/>
  <c r="O1135" i="26"/>
  <c r="O1136" i="26"/>
  <c r="O1137" i="26"/>
  <c r="O1138" i="26"/>
  <c r="O1139" i="26"/>
  <c r="O1140" i="26"/>
  <c r="O1141" i="26"/>
  <c r="O1142" i="26"/>
  <c r="O1143" i="26"/>
  <c r="O1144" i="26"/>
  <c r="O1145" i="26"/>
  <c r="O1146" i="26"/>
  <c r="O1147" i="26"/>
  <c r="O1148" i="26"/>
  <c r="O1149" i="26"/>
  <c r="O1150" i="26"/>
  <c r="O1151" i="26"/>
  <c r="O1152" i="26"/>
  <c r="O1153" i="26"/>
  <c r="O1154" i="26"/>
  <c r="O1155" i="26"/>
  <c r="O1156" i="26"/>
  <c r="O1157" i="26"/>
  <c r="O1158" i="26"/>
  <c r="O1159" i="26"/>
  <c r="O1160" i="26"/>
  <c r="O1161" i="26"/>
  <c r="O1162" i="26"/>
  <c r="O1163" i="26"/>
  <c r="O1164" i="26"/>
  <c r="O1165" i="26"/>
  <c r="O1166" i="26"/>
  <c r="O1167" i="26"/>
  <c r="O1168" i="26"/>
  <c r="O1169" i="26"/>
  <c r="O1170" i="26"/>
  <c r="O1171" i="26"/>
  <c r="O1172" i="26"/>
  <c r="O1173" i="26"/>
  <c r="O1174" i="26"/>
  <c r="O1175" i="26"/>
  <c r="O1176" i="26"/>
  <c r="O1177" i="26"/>
  <c r="O1178" i="26"/>
  <c r="O1179" i="26"/>
  <c r="O1180" i="26"/>
  <c r="O1181" i="26"/>
  <c r="O1182" i="26"/>
  <c r="O1183" i="26"/>
  <c r="O1184" i="26"/>
  <c r="O1185" i="26"/>
  <c r="O1186" i="26"/>
  <c r="O1187" i="26"/>
  <c r="O1188" i="26"/>
  <c r="O1189" i="26"/>
  <c r="O1190" i="26"/>
  <c r="O1191" i="26"/>
  <c r="O1192" i="26"/>
  <c r="O1193" i="26"/>
  <c r="O1194" i="26"/>
  <c r="O1195" i="26"/>
  <c r="O1196" i="26"/>
  <c r="O1197" i="26"/>
  <c r="O1198" i="26"/>
  <c r="O1199" i="26"/>
  <c r="O1200" i="26"/>
  <c r="O1201" i="26"/>
  <c r="O1202" i="26"/>
  <c r="O1203" i="26"/>
  <c r="O1204" i="26"/>
  <c r="O1205" i="26"/>
  <c r="O1206" i="26"/>
  <c r="O1207" i="26"/>
  <c r="O1208" i="26"/>
  <c r="O1209" i="26"/>
  <c r="O1210" i="26"/>
  <c r="O1211" i="26"/>
  <c r="O1212" i="26"/>
  <c r="O1213" i="26"/>
  <c r="O1214" i="26"/>
  <c r="O1215" i="26"/>
  <c r="O1216" i="26"/>
  <c r="O1217" i="26"/>
  <c r="O1218" i="26"/>
  <c r="O1219" i="26"/>
  <c r="O1220" i="26"/>
  <c r="O1221" i="26"/>
  <c r="O1222" i="26"/>
  <c r="O1223" i="26"/>
  <c r="O1224" i="26"/>
  <c r="O1225" i="26"/>
  <c r="O1226" i="26"/>
  <c r="O1227" i="26"/>
  <c r="O1228" i="26"/>
  <c r="O1229" i="26"/>
  <c r="O1230" i="26"/>
  <c r="O1231" i="26"/>
  <c r="O1232" i="26"/>
  <c r="O1233" i="26"/>
  <c r="O1234" i="26"/>
  <c r="O1235" i="26"/>
  <c r="O1236" i="26"/>
  <c r="O1237" i="26"/>
  <c r="O1238" i="26"/>
  <c r="O1239" i="26"/>
  <c r="O1240" i="26"/>
  <c r="O1241" i="26"/>
  <c r="O1242" i="26"/>
  <c r="O1243" i="26"/>
  <c r="O1244" i="26"/>
  <c r="O1245" i="26"/>
  <c r="O1246" i="26"/>
  <c r="O1247" i="26"/>
  <c r="O1248" i="26"/>
  <c r="O1249" i="26"/>
  <c r="O1250" i="26"/>
  <c r="O1251" i="26"/>
  <c r="O1252" i="26"/>
  <c r="O1253" i="26"/>
  <c r="O1254" i="26"/>
  <c r="O1255" i="26"/>
  <c r="O1256" i="26"/>
  <c r="O1257" i="26"/>
  <c r="O1258" i="26"/>
  <c r="O1259" i="26"/>
  <c r="O1260" i="26"/>
  <c r="O1261" i="26"/>
  <c r="O1262" i="26"/>
  <c r="O1263" i="26"/>
  <c r="O1264" i="26"/>
  <c r="O1265" i="26"/>
  <c r="O1266" i="26"/>
  <c r="O1267" i="26"/>
  <c r="O1268" i="26"/>
  <c r="O1269" i="26"/>
  <c r="O1270" i="26"/>
  <c r="O1271" i="26"/>
  <c r="O1272" i="26"/>
  <c r="O1273" i="26"/>
  <c r="O1274" i="26"/>
  <c r="O1275" i="26"/>
  <c r="O1276" i="26"/>
  <c r="O1277" i="26"/>
  <c r="O1278" i="26"/>
  <c r="O1279" i="26"/>
  <c r="O1280" i="26"/>
  <c r="O1281" i="26"/>
  <c r="O1282" i="26"/>
  <c r="O1283" i="26"/>
  <c r="O1284" i="26"/>
  <c r="O1285" i="26"/>
  <c r="O1286" i="26"/>
  <c r="O1287" i="26"/>
  <c r="O1288" i="26"/>
  <c r="O1289" i="26"/>
  <c r="O1290" i="26"/>
  <c r="O1291" i="26"/>
  <c r="O1292" i="26"/>
  <c r="O1293" i="26"/>
  <c r="O1294" i="26"/>
  <c r="O1295" i="26"/>
  <c r="O1296" i="26"/>
  <c r="O1297" i="26"/>
  <c r="O1298" i="26"/>
  <c r="O1299" i="26"/>
  <c r="O1300" i="26"/>
  <c r="O1301" i="26"/>
  <c r="O1302" i="26"/>
  <c r="O1303" i="26"/>
  <c r="O1304" i="26"/>
  <c r="O1305" i="26"/>
  <c r="O1306" i="26"/>
  <c r="O1307" i="26"/>
  <c r="O1308" i="26"/>
  <c r="O1309" i="26"/>
  <c r="O1310" i="26"/>
  <c r="O1311" i="26"/>
  <c r="O1312" i="26"/>
  <c r="O1313" i="26"/>
  <c r="O1314" i="26"/>
  <c r="O1315" i="26"/>
  <c r="O1316" i="26"/>
  <c r="O1317" i="26"/>
  <c r="O1318" i="26"/>
  <c r="O1319" i="26"/>
  <c r="O1320" i="26"/>
  <c r="O1321" i="26"/>
  <c r="O1322" i="26"/>
  <c r="O1323" i="26"/>
  <c r="O1324" i="26"/>
  <c r="O1325" i="26"/>
  <c r="O1326" i="26"/>
  <c r="O1327" i="26"/>
  <c r="O1328" i="26"/>
  <c r="O1329" i="26"/>
  <c r="O1330" i="26"/>
  <c r="O1331" i="26"/>
  <c r="O1332" i="26"/>
  <c r="O1333" i="26"/>
  <c r="O1334" i="26"/>
  <c r="O1335" i="26"/>
  <c r="O1336" i="26"/>
  <c r="O1337" i="26"/>
  <c r="O1338" i="26"/>
  <c r="O1339" i="26"/>
  <c r="O1340" i="26"/>
  <c r="O1341" i="26"/>
  <c r="O1342" i="26"/>
  <c r="O1343" i="26"/>
  <c r="O1344" i="26"/>
  <c r="O1345" i="26"/>
  <c r="O1346" i="26"/>
  <c r="O1347" i="26"/>
  <c r="O1348" i="26"/>
  <c r="O1349" i="26"/>
  <c r="O1350" i="26"/>
  <c r="O1351" i="26"/>
  <c r="O1352" i="26"/>
  <c r="O1353" i="26"/>
  <c r="O1354" i="26"/>
  <c r="O1355" i="26"/>
  <c r="O1356" i="26"/>
  <c r="O1357" i="26"/>
  <c r="O1358" i="26"/>
  <c r="O1359" i="26"/>
  <c r="O1360" i="26"/>
  <c r="O1361" i="26"/>
  <c r="O1362" i="26"/>
  <c r="O1363" i="26"/>
  <c r="O1364" i="26"/>
  <c r="O1365" i="26"/>
  <c r="O1366" i="26"/>
  <c r="O1367" i="26"/>
  <c r="O1368" i="26"/>
  <c r="O1369" i="26"/>
  <c r="O1370" i="26"/>
  <c r="O1371" i="26"/>
  <c r="O1372" i="26"/>
  <c r="O1373" i="26"/>
  <c r="O1374" i="26"/>
  <c r="O1375" i="26"/>
  <c r="O1376" i="26"/>
  <c r="O1377" i="26"/>
  <c r="O1378" i="26"/>
  <c r="O1379" i="26"/>
  <c r="O1380" i="26"/>
  <c r="O1381" i="26"/>
  <c r="O1382" i="26"/>
  <c r="O1383" i="26"/>
  <c r="O1384" i="26"/>
  <c r="O1385" i="26"/>
  <c r="O1386" i="26"/>
  <c r="O1387" i="26"/>
  <c r="O1388" i="26"/>
  <c r="O1389" i="26"/>
  <c r="O1390" i="26"/>
  <c r="O1391" i="26"/>
  <c r="O1392" i="26"/>
  <c r="O1393" i="26"/>
  <c r="O1394" i="26"/>
  <c r="O1395" i="26"/>
  <c r="O1396" i="26"/>
  <c r="O1397" i="26"/>
  <c r="O1398" i="26"/>
  <c r="O1399" i="26"/>
  <c r="O1400" i="26"/>
  <c r="O1401" i="26"/>
  <c r="O1402" i="26"/>
  <c r="O1403" i="26"/>
  <c r="O1404" i="26"/>
  <c r="O1405" i="26"/>
  <c r="O1406" i="26"/>
  <c r="O1407" i="26"/>
  <c r="O1408" i="26"/>
  <c r="O1409" i="26"/>
  <c r="O1410" i="26"/>
  <c r="O1411" i="26"/>
  <c r="O1412" i="26"/>
  <c r="O1413" i="26"/>
  <c r="O1414" i="26"/>
  <c r="O1415" i="26"/>
  <c r="O1416" i="26"/>
  <c r="O1417" i="26"/>
  <c r="O1418" i="26"/>
  <c r="O1419" i="26"/>
  <c r="O1420" i="26"/>
  <c r="O1421" i="26"/>
  <c r="O1422" i="26"/>
  <c r="O1423" i="26"/>
  <c r="O1424" i="26"/>
  <c r="O1425" i="26"/>
  <c r="O1426" i="26"/>
  <c r="O1427" i="26"/>
  <c r="O1428" i="26"/>
  <c r="O1429" i="26"/>
  <c r="O1430" i="26"/>
  <c r="O1431" i="26"/>
  <c r="O1432" i="26"/>
  <c r="O1433" i="26"/>
  <c r="O1434" i="26"/>
  <c r="O1435" i="26"/>
  <c r="O1436" i="26"/>
  <c r="O1437" i="26"/>
  <c r="O1438" i="26"/>
  <c r="O1439" i="26"/>
  <c r="O1440" i="26"/>
  <c r="O1441" i="26"/>
  <c r="O1442" i="26"/>
  <c r="O1443" i="26"/>
  <c r="O1444" i="26"/>
  <c r="O1445" i="26"/>
  <c r="O1446" i="26"/>
  <c r="O1447" i="26"/>
  <c r="O1448" i="26"/>
  <c r="O1449" i="26"/>
  <c r="O1450" i="26"/>
  <c r="O1451" i="26"/>
  <c r="O1452" i="26"/>
  <c r="O1453" i="26"/>
  <c r="O1454" i="26"/>
  <c r="O1455" i="26"/>
  <c r="O1456" i="26"/>
  <c r="O1457" i="26"/>
  <c r="O1458" i="26"/>
  <c r="O1459" i="26"/>
  <c r="O1460" i="26"/>
  <c r="O1461" i="26"/>
  <c r="O1462" i="26"/>
  <c r="O1463" i="26"/>
  <c r="O1464" i="26"/>
  <c r="O1465" i="26"/>
  <c r="O1466" i="26"/>
  <c r="O1467" i="26"/>
  <c r="O1468" i="26"/>
  <c r="O1469" i="26"/>
  <c r="O1470" i="26"/>
  <c r="O1471" i="26"/>
  <c r="O1472" i="26"/>
  <c r="O1473" i="26"/>
  <c r="O1474" i="26"/>
  <c r="O1475" i="26"/>
  <c r="O1476" i="26"/>
  <c r="O1477" i="26"/>
  <c r="O1478" i="26"/>
  <c r="O1479" i="26"/>
  <c r="O1480" i="26"/>
  <c r="O1481" i="26"/>
  <c r="O1482" i="26"/>
  <c r="O1483" i="26"/>
  <c r="O1484" i="26"/>
  <c r="O1485" i="26"/>
  <c r="O1486" i="26"/>
  <c r="O1487" i="26"/>
  <c r="O1488" i="26"/>
  <c r="O1489" i="26"/>
  <c r="O1490" i="26"/>
  <c r="O1491" i="26"/>
  <c r="O1492" i="26"/>
  <c r="O1493" i="26"/>
  <c r="O1494" i="26"/>
  <c r="O1495" i="26"/>
  <c r="O1496" i="26"/>
  <c r="O1497" i="26"/>
  <c r="O1498" i="26"/>
  <c r="O1499" i="26"/>
  <c r="O1500" i="26"/>
  <c r="O1501" i="26"/>
  <c r="O1502" i="26"/>
  <c r="O1503" i="26"/>
  <c r="O1504" i="26"/>
  <c r="O1505" i="26"/>
  <c r="O1506" i="26"/>
  <c r="O1507" i="26"/>
  <c r="O1508" i="26"/>
  <c r="O1509" i="26"/>
  <c r="O1510" i="26"/>
  <c r="O1511" i="26"/>
  <c r="O1512" i="26"/>
  <c r="O1513" i="26"/>
  <c r="O1514" i="26"/>
  <c r="O1515" i="26"/>
  <c r="O1516" i="26"/>
  <c r="O1517" i="26"/>
  <c r="O1518" i="26"/>
  <c r="O1519" i="26"/>
  <c r="O1520" i="26"/>
  <c r="O1521" i="26"/>
  <c r="O1522" i="26"/>
  <c r="O1523" i="26"/>
  <c r="O1524" i="26"/>
  <c r="O1525" i="26"/>
  <c r="O1526" i="26"/>
  <c r="O1527" i="26"/>
  <c r="O1528" i="26"/>
  <c r="O1529" i="26"/>
  <c r="O1530" i="26"/>
  <c r="O1531" i="26"/>
  <c r="O1532" i="26"/>
  <c r="O1533" i="26"/>
  <c r="O1534" i="26"/>
  <c r="O1535" i="26"/>
  <c r="O1536" i="26"/>
  <c r="O1537" i="26"/>
  <c r="O1538" i="26"/>
  <c r="O1539" i="26"/>
  <c r="O1540" i="26"/>
  <c r="O1541" i="26"/>
  <c r="O1542" i="26"/>
  <c r="O1543" i="26"/>
  <c r="O1544" i="26"/>
  <c r="O1545" i="26"/>
  <c r="O1546" i="26"/>
  <c r="O1547" i="26"/>
  <c r="O1548" i="26"/>
  <c r="O1549" i="26"/>
  <c r="O1550" i="26"/>
  <c r="O1551" i="26"/>
  <c r="O1552" i="26"/>
  <c r="O1553" i="26"/>
  <c r="O1554" i="26"/>
  <c r="O1555" i="26"/>
  <c r="O1556" i="26"/>
  <c r="O1557" i="26"/>
  <c r="O1558" i="26"/>
  <c r="O1559" i="26"/>
  <c r="O1560" i="26"/>
  <c r="O1561" i="26"/>
  <c r="O1562" i="26"/>
  <c r="O1563" i="26"/>
  <c r="O1564" i="26"/>
  <c r="O1565" i="26"/>
  <c r="O1566" i="26"/>
  <c r="O1567" i="26"/>
  <c r="O1568" i="26"/>
  <c r="O1569" i="26"/>
  <c r="O1570" i="26"/>
  <c r="O1571" i="26"/>
  <c r="O1572" i="26"/>
  <c r="O1573" i="26"/>
  <c r="O1574" i="26"/>
  <c r="O1575" i="26"/>
  <c r="O1576" i="26"/>
  <c r="O1577" i="26"/>
  <c r="O1578" i="26"/>
  <c r="O1579" i="26"/>
  <c r="O1580" i="26"/>
  <c r="O1581" i="26"/>
  <c r="O1582" i="26"/>
  <c r="O1583" i="26"/>
  <c r="O1584" i="26"/>
  <c r="O1585" i="26"/>
  <c r="O1586" i="26"/>
  <c r="O1587" i="26"/>
  <c r="O1588" i="26"/>
  <c r="O1589" i="26"/>
  <c r="O1590" i="26"/>
  <c r="O1591" i="26"/>
  <c r="O1592" i="26"/>
  <c r="O1593" i="26"/>
  <c r="O1594" i="26"/>
  <c r="O1595" i="26"/>
  <c r="O1596" i="26"/>
  <c r="O1597" i="26"/>
  <c r="O1598" i="26"/>
  <c r="O1599" i="26"/>
  <c r="O1600" i="26"/>
  <c r="O1601" i="26"/>
  <c r="O1602" i="26"/>
  <c r="O1603" i="26"/>
  <c r="O1604" i="26"/>
  <c r="O1605" i="26"/>
  <c r="O1606" i="26"/>
  <c r="O1607" i="26"/>
  <c r="O1608" i="26"/>
  <c r="O1609" i="26"/>
  <c r="O1610" i="26"/>
  <c r="O1611" i="26"/>
  <c r="O1612" i="26"/>
  <c r="O1613" i="26"/>
  <c r="O1614" i="26"/>
  <c r="O1615" i="26"/>
  <c r="O1616" i="26"/>
  <c r="O1617" i="26"/>
  <c r="O1618" i="26"/>
  <c r="O1619" i="26"/>
  <c r="O1620" i="26"/>
  <c r="O1621" i="26"/>
  <c r="O1622" i="26"/>
  <c r="O1623" i="26"/>
  <c r="O1624" i="26"/>
  <c r="O1625" i="26"/>
  <c r="O1626" i="26"/>
  <c r="O1627" i="26"/>
  <c r="O1628" i="26"/>
  <c r="O1629" i="26"/>
  <c r="O1630" i="26"/>
  <c r="O1631" i="26"/>
  <c r="O1632" i="26"/>
  <c r="O1633" i="26"/>
  <c r="O1634" i="26"/>
  <c r="O1635" i="26"/>
  <c r="O1636" i="26"/>
  <c r="O1637" i="26"/>
  <c r="O1638" i="26"/>
  <c r="O1639" i="26"/>
  <c r="O1640" i="26"/>
  <c r="O1641" i="26"/>
  <c r="O1642" i="26"/>
  <c r="O1643" i="26"/>
  <c r="O1644" i="26"/>
  <c r="O1645" i="26"/>
  <c r="O1646" i="26"/>
  <c r="O1647" i="26"/>
  <c r="O1648" i="26"/>
  <c r="O1649" i="26"/>
  <c r="O1650" i="26"/>
  <c r="O1651" i="26"/>
  <c r="O1652" i="26"/>
  <c r="O1653" i="26"/>
  <c r="O1654" i="26"/>
  <c r="O1655" i="26"/>
  <c r="O1656" i="26"/>
  <c r="O1657" i="26"/>
  <c r="O1658" i="26"/>
  <c r="O1659" i="26"/>
  <c r="O1660" i="26"/>
  <c r="O1661" i="26"/>
  <c r="O1662" i="26"/>
  <c r="O1663" i="26"/>
  <c r="O1664" i="26"/>
  <c r="O1665" i="26"/>
  <c r="O1666" i="26"/>
  <c r="O1667" i="26"/>
  <c r="O1668" i="26"/>
  <c r="O1669" i="26"/>
  <c r="O1670" i="26"/>
  <c r="O1671" i="26"/>
  <c r="O1672" i="26"/>
  <c r="O1673" i="26"/>
  <c r="O1674" i="26"/>
  <c r="O1675" i="26"/>
  <c r="O1676" i="26"/>
  <c r="O1677" i="26"/>
  <c r="O1678" i="26"/>
  <c r="O1679" i="26"/>
  <c r="O1680" i="26"/>
  <c r="O1681" i="26"/>
  <c r="O1682" i="26"/>
  <c r="O1683" i="26"/>
  <c r="O1684" i="26"/>
  <c r="O1685" i="26"/>
  <c r="O1686" i="26"/>
  <c r="O1687" i="26"/>
  <c r="O1688" i="26"/>
  <c r="O1689" i="26"/>
  <c r="O1690" i="26"/>
  <c r="O1691" i="26"/>
  <c r="O1692" i="26"/>
  <c r="O1693" i="26"/>
  <c r="O1694" i="26"/>
  <c r="O1695" i="26"/>
  <c r="O1696" i="26"/>
  <c r="O1697" i="26"/>
  <c r="O1698" i="26"/>
  <c r="O1699" i="26"/>
  <c r="O1700" i="26"/>
  <c r="O1701" i="26"/>
  <c r="O1702" i="26"/>
  <c r="O1703" i="26"/>
  <c r="O1704" i="26"/>
  <c r="O1705" i="26"/>
  <c r="O1706" i="26"/>
  <c r="O1707" i="26"/>
  <c r="O1708" i="26"/>
  <c r="O1709" i="26"/>
  <c r="O1710" i="26"/>
  <c r="O1711" i="26"/>
  <c r="O1712" i="26"/>
  <c r="O1713" i="26"/>
  <c r="O1714" i="26"/>
  <c r="O1715" i="26"/>
  <c r="O1716" i="26"/>
  <c r="O1717" i="26"/>
  <c r="O1718" i="26"/>
  <c r="O1719" i="26"/>
  <c r="O1720" i="26"/>
  <c r="O1721" i="26"/>
  <c r="O1722" i="26"/>
  <c r="O1723" i="26"/>
  <c r="O1724" i="26"/>
  <c r="O1725" i="26"/>
  <c r="O1726" i="26"/>
  <c r="O1727" i="26"/>
  <c r="O1728" i="26"/>
  <c r="O1729" i="26"/>
  <c r="O1730" i="26"/>
  <c r="O1731" i="26"/>
  <c r="O1732" i="26"/>
  <c r="O1733" i="26"/>
  <c r="O1734" i="26"/>
  <c r="O1735" i="26"/>
  <c r="O1736" i="26"/>
  <c r="O1737" i="26"/>
  <c r="O1738" i="26"/>
  <c r="O1739" i="26"/>
  <c r="O1740" i="26"/>
  <c r="O1741" i="26"/>
  <c r="O1742" i="26"/>
  <c r="O1743" i="26"/>
  <c r="O1744" i="26"/>
  <c r="O1745" i="26"/>
  <c r="O1746" i="26"/>
  <c r="O1747" i="26"/>
  <c r="O1748" i="26"/>
  <c r="O1749" i="26"/>
  <c r="O1750" i="26"/>
  <c r="O1751" i="26"/>
  <c r="O1752" i="26"/>
  <c r="O1753" i="26"/>
  <c r="O1754" i="26"/>
  <c r="O1755" i="26"/>
  <c r="O1756" i="26"/>
  <c r="O1757" i="26"/>
  <c r="O1758" i="26"/>
  <c r="O1759" i="26"/>
  <c r="O1760" i="26"/>
  <c r="O1761" i="26"/>
  <c r="O1762" i="26"/>
  <c r="O1763" i="26"/>
  <c r="O1764" i="26"/>
  <c r="O1765" i="26"/>
  <c r="O1766" i="26"/>
  <c r="O1767" i="26"/>
  <c r="O1768" i="26"/>
  <c r="O1769" i="26"/>
  <c r="O1770" i="26"/>
  <c r="O1771" i="26"/>
  <c r="O1772" i="26"/>
  <c r="O1773" i="26"/>
  <c r="O1774" i="26"/>
  <c r="O1775" i="26"/>
  <c r="O1776" i="26"/>
  <c r="O1777" i="26"/>
  <c r="O1778" i="26"/>
  <c r="O1779" i="26"/>
  <c r="O1780" i="26"/>
  <c r="O1781" i="26"/>
  <c r="O1782" i="26"/>
  <c r="O1783" i="26"/>
  <c r="O1784" i="26"/>
  <c r="O1785" i="26"/>
  <c r="O1786" i="26"/>
  <c r="O1787" i="26"/>
  <c r="O1788" i="26"/>
  <c r="O1789" i="26"/>
  <c r="O1790" i="26"/>
  <c r="O1791" i="26"/>
  <c r="O1792" i="26"/>
  <c r="O1793" i="26"/>
  <c r="O1794" i="26"/>
  <c r="O1795" i="26"/>
  <c r="O1796" i="26"/>
  <c r="O1797" i="26"/>
  <c r="O1798" i="26"/>
  <c r="O1799" i="26"/>
  <c r="O1800" i="26"/>
  <c r="O1801" i="26"/>
  <c r="O1802" i="26"/>
  <c r="O1803" i="26"/>
  <c r="O1804" i="26"/>
  <c r="O1805" i="26"/>
  <c r="O1806" i="26"/>
  <c r="O1807" i="26"/>
  <c r="O1808" i="26"/>
  <c r="O1809" i="26"/>
  <c r="O1810" i="26"/>
  <c r="O1811" i="26"/>
  <c r="O1812" i="26"/>
  <c r="O1813" i="26"/>
  <c r="O1814" i="26"/>
  <c r="O1815" i="26"/>
  <c r="O1816" i="26"/>
  <c r="O1817" i="26"/>
  <c r="O1818" i="26"/>
  <c r="O1819" i="26"/>
  <c r="O1820" i="26"/>
  <c r="O1821" i="26"/>
  <c r="O1822" i="26"/>
  <c r="O1823" i="26"/>
  <c r="O1824" i="26"/>
  <c r="O1825" i="26"/>
  <c r="O1826" i="26"/>
  <c r="O1827" i="26"/>
  <c r="O1828" i="26"/>
  <c r="O1829" i="26"/>
  <c r="O1830" i="26"/>
  <c r="O1831" i="26"/>
  <c r="O1832" i="26"/>
  <c r="O1833" i="26"/>
  <c r="O1834" i="26"/>
  <c r="O1835" i="26"/>
  <c r="O1836" i="26"/>
  <c r="O1837" i="26"/>
  <c r="O1838" i="26"/>
  <c r="O1839" i="26"/>
  <c r="O1840" i="26"/>
  <c r="O1841" i="26"/>
  <c r="O1842" i="26"/>
  <c r="O1843" i="26"/>
  <c r="O1844" i="26"/>
  <c r="O1845" i="26"/>
  <c r="O1846" i="26"/>
  <c r="O1847" i="26"/>
  <c r="O1848" i="26"/>
  <c r="O1849" i="26"/>
  <c r="O1850" i="26"/>
  <c r="O1851" i="26"/>
  <c r="O1852" i="26"/>
  <c r="O1853" i="26"/>
  <c r="O1854" i="26"/>
  <c r="O1855" i="26"/>
  <c r="O1856" i="26"/>
  <c r="O1857" i="26"/>
  <c r="O1858" i="26"/>
  <c r="O1859" i="26"/>
  <c r="O1860" i="26"/>
  <c r="O1861" i="26"/>
  <c r="O1862" i="26"/>
  <c r="O1863" i="26"/>
  <c r="O1864" i="26"/>
  <c r="O1865" i="26"/>
  <c r="O1866" i="26"/>
  <c r="O1867" i="26"/>
  <c r="O1868" i="26"/>
  <c r="O1869" i="26"/>
  <c r="O1870" i="26"/>
  <c r="O1871" i="26"/>
  <c r="O1872" i="26"/>
  <c r="O1873" i="26"/>
  <c r="O1874" i="26"/>
  <c r="O1875" i="26"/>
  <c r="O1876" i="26"/>
  <c r="O1877" i="26"/>
  <c r="O1878" i="26"/>
  <c r="O1879" i="26"/>
  <c r="O1880" i="26"/>
  <c r="O1881" i="26"/>
  <c r="O1882" i="26"/>
  <c r="O1883" i="26"/>
  <c r="O1884" i="26"/>
  <c r="O1885" i="26"/>
  <c r="O1886" i="26"/>
  <c r="O1887" i="26"/>
  <c r="O1888" i="26"/>
  <c r="O1889" i="26"/>
  <c r="O1890" i="26"/>
  <c r="O1891" i="26"/>
  <c r="O1892" i="26"/>
  <c r="O1893" i="26"/>
  <c r="O1894" i="26"/>
  <c r="O1895" i="26"/>
  <c r="O1896" i="26"/>
  <c r="O1897" i="26"/>
  <c r="O1898" i="26"/>
  <c r="O1899" i="26"/>
  <c r="O1900" i="26"/>
  <c r="O1901" i="26"/>
  <c r="O1902" i="26"/>
  <c r="O1903" i="26"/>
  <c r="O1904" i="26"/>
  <c r="O1905" i="26"/>
  <c r="O1906" i="26"/>
  <c r="O1907" i="26"/>
  <c r="O1908" i="26"/>
  <c r="O1909" i="26"/>
  <c r="O1910" i="26"/>
  <c r="O1911" i="26"/>
  <c r="O1912" i="26"/>
  <c r="O1913" i="26"/>
  <c r="O1914" i="26"/>
  <c r="O1915" i="26"/>
  <c r="O1916" i="26"/>
  <c r="O1917" i="26"/>
  <c r="O1918" i="26"/>
  <c r="O1919" i="26"/>
  <c r="O1920" i="26"/>
  <c r="O1921" i="26"/>
  <c r="O1922" i="26"/>
  <c r="O1923" i="26"/>
  <c r="O1924" i="26"/>
  <c r="O1925" i="26"/>
  <c r="O1926" i="26"/>
  <c r="O1927" i="26"/>
  <c r="O1928" i="26"/>
  <c r="O1929" i="26"/>
  <c r="O1930" i="26"/>
  <c r="O1931" i="26"/>
  <c r="O1932" i="26"/>
  <c r="O1933" i="26"/>
  <c r="O1934" i="26"/>
  <c r="O1935" i="26"/>
  <c r="O1936" i="26"/>
  <c r="O1937" i="26"/>
  <c r="O1938" i="26"/>
  <c r="O1939" i="26"/>
  <c r="O4" i="26"/>
  <c r="N5" i="26"/>
  <c r="N6" i="26"/>
  <c r="N7" i="26"/>
  <c r="N8" i="26"/>
  <c r="N9" i="26"/>
  <c r="N10" i="26"/>
  <c r="N11" i="26"/>
  <c r="N12" i="26"/>
  <c r="N13" i="26"/>
  <c r="N14" i="26"/>
  <c r="N15" i="26"/>
  <c r="N16" i="26"/>
  <c r="N17" i="26"/>
  <c r="N18" i="26"/>
  <c r="N19" i="26"/>
  <c r="N20" i="26"/>
  <c r="N21" i="26"/>
  <c r="N22" i="26"/>
  <c r="N23" i="26"/>
  <c r="N24" i="26"/>
  <c r="N25" i="26"/>
  <c r="N26" i="26"/>
  <c r="N27" i="26"/>
  <c r="N28" i="26"/>
  <c r="N29" i="26"/>
  <c r="N30" i="26"/>
  <c r="N31" i="26"/>
  <c r="N32" i="26"/>
  <c r="N33" i="26"/>
  <c r="N34" i="26"/>
  <c r="N35" i="26"/>
  <c r="N36" i="26"/>
  <c r="N37" i="26"/>
  <c r="N38" i="26"/>
  <c r="N39" i="26"/>
  <c r="N40" i="26"/>
  <c r="N41" i="26"/>
  <c r="N42" i="26"/>
  <c r="N43" i="26"/>
  <c r="N44" i="26"/>
  <c r="N45" i="26"/>
  <c r="N46" i="26"/>
  <c r="N47" i="26"/>
  <c r="N48" i="26"/>
  <c r="N49" i="26"/>
  <c r="N50" i="26"/>
  <c r="N51" i="26"/>
  <c r="N52" i="26"/>
  <c r="N53" i="26"/>
  <c r="N54" i="26"/>
  <c r="N55" i="26"/>
  <c r="N56" i="26"/>
  <c r="N57" i="26"/>
  <c r="N58" i="26"/>
  <c r="N59" i="26"/>
  <c r="N60" i="26"/>
  <c r="N61" i="26"/>
  <c r="N62" i="26"/>
  <c r="N63" i="26"/>
  <c r="N64" i="26"/>
  <c r="N65" i="26"/>
  <c r="N66" i="26"/>
  <c r="N67" i="26"/>
  <c r="N68" i="26"/>
  <c r="N69" i="26"/>
  <c r="N70" i="26"/>
  <c r="N71" i="26"/>
  <c r="N72" i="26"/>
  <c r="N73" i="26"/>
  <c r="N74" i="26"/>
  <c r="N75" i="26"/>
  <c r="N76" i="26"/>
  <c r="N77" i="26"/>
  <c r="N78" i="26"/>
  <c r="N79" i="26"/>
  <c r="N80" i="26"/>
  <c r="N81" i="26"/>
  <c r="N82" i="26"/>
  <c r="N83" i="26"/>
  <c r="N84" i="26"/>
  <c r="N85" i="26"/>
  <c r="N86" i="26"/>
  <c r="N87" i="26"/>
  <c r="N88" i="26"/>
  <c r="N89" i="26"/>
  <c r="N90" i="26"/>
  <c r="N91" i="26"/>
  <c r="N92" i="26"/>
  <c r="N93" i="26"/>
  <c r="N94" i="26"/>
  <c r="N95" i="26"/>
  <c r="N96" i="26"/>
  <c r="N97" i="26"/>
  <c r="N98" i="26"/>
  <c r="N99" i="26"/>
  <c r="N100" i="26"/>
  <c r="N101" i="26"/>
  <c r="N102" i="26"/>
  <c r="N103" i="26"/>
  <c r="N104" i="26"/>
  <c r="N105" i="26"/>
  <c r="N106" i="26"/>
  <c r="N107" i="26"/>
  <c r="N108" i="26"/>
  <c r="N109" i="26"/>
  <c r="N110" i="26"/>
  <c r="N111" i="26"/>
  <c r="N112" i="26"/>
  <c r="N113" i="26"/>
  <c r="N114" i="26"/>
  <c r="N115" i="26"/>
  <c r="N116" i="26"/>
  <c r="N117" i="26"/>
  <c r="N118" i="26"/>
  <c r="N119" i="26"/>
  <c r="N120" i="26"/>
  <c r="N121" i="26"/>
  <c r="N122" i="26"/>
  <c r="N123" i="26"/>
  <c r="N124" i="26"/>
  <c r="N125" i="26"/>
  <c r="N126" i="26"/>
  <c r="N127" i="26"/>
  <c r="N128" i="26"/>
  <c r="N129" i="26"/>
  <c r="N130" i="26"/>
  <c r="N131" i="26"/>
  <c r="N132" i="26"/>
  <c r="N133" i="26"/>
  <c r="N134" i="26"/>
  <c r="N135" i="26"/>
  <c r="N136" i="26"/>
  <c r="N137" i="26"/>
  <c r="N138" i="26"/>
  <c r="N139" i="26"/>
  <c r="N140" i="26"/>
  <c r="N141" i="26"/>
  <c r="N142" i="26"/>
  <c r="N143" i="26"/>
  <c r="N144" i="26"/>
  <c r="N145" i="26"/>
  <c r="N146" i="26"/>
  <c r="N147" i="26"/>
  <c r="N148" i="26"/>
  <c r="N149" i="26"/>
  <c r="N150" i="26"/>
  <c r="N151" i="26"/>
  <c r="N152" i="26"/>
  <c r="N153" i="26"/>
  <c r="N154" i="26"/>
  <c r="N155" i="26"/>
  <c r="N156" i="26"/>
  <c r="N157" i="26"/>
  <c r="N158" i="26"/>
  <c r="N159" i="26"/>
  <c r="N160" i="26"/>
  <c r="N161" i="26"/>
  <c r="N162" i="26"/>
  <c r="N163" i="26"/>
  <c r="N164" i="26"/>
  <c r="N165" i="26"/>
  <c r="N166" i="26"/>
  <c r="N167" i="26"/>
  <c r="N168" i="26"/>
  <c r="N169" i="26"/>
  <c r="N170" i="26"/>
  <c r="N171" i="26"/>
  <c r="N172" i="26"/>
  <c r="N173" i="26"/>
  <c r="N174" i="26"/>
  <c r="N175" i="26"/>
  <c r="N176" i="26"/>
  <c r="N177" i="26"/>
  <c r="N178" i="26"/>
  <c r="N179" i="26"/>
  <c r="N180" i="26"/>
  <c r="N181" i="26"/>
  <c r="N182" i="26"/>
  <c r="N183" i="26"/>
  <c r="N184" i="26"/>
  <c r="N185" i="26"/>
  <c r="N186" i="26"/>
  <c r="N187" i="26"/>
  <c r="N188" i="26"/>
  <c r="N189" i="26"/>
  <c r="N190" i="26"/>
  <c r="N191" i="26"/>
  <c r="N192" i="26"/>
  <c r="N193" i="26"/>
  <c r="N194" i="26"/>
  <c r="N195" i="26"/>
  <c r="N196" i="26"/>
  <c r="N197" i="26"/>
  <c r="N198" i="26"/>
  <c r="N199" i="26"/>
  <c r="N200" i="26"/>
  <c r="N201" i="26"/>
  <c r="N202" i="26"/>
  <c r="N203" i="26"/>
  <c r="N204" i="26"/>
  <c r="N205" i="26"/>
  <c r="N206" i="26"/>
  <c r="N207" i="26"/>
  <c r="N208" i="26"/>
  <c r="N209" i="26"/>
  <c r="N210" i="26"/>
  <c r="N211" i="26"/>
  <c r="N212" i="26"/>
  <c r="N213" i="26"/>
  <c r="N214" i="26"/>
  <c r="N215" i="26"/>
  <c r="N216" i="26"/>
  <c r="N217" i="26"/>
  <c r="N218" i="26"/>
  <c r="N219" i="26"/>
  <c r="N220" i="26"/>
  <c r="N221" i="26"/>
  <c r="N222" i="26"/>
  <c r="N223" i="26"/>
  <c r="N224" i="26"/>
  <c r="N225" i="26"/>
  <c r="N226" i="26"/>
  <c r="N227" i="26"/>
  <c r="N228" i="26"/>
  <c r="N229" i="26"/>
  <c r="N230" i="26"/>
  <c r="N231" i="26"/>
  <c r="N232" i="26"/>
  <c r="N233" i="26"/>
  <c r="N234" i="26"/>
  <c r="N235" i="26"/>
  <c r="N236" i="26"/>
  <c r="N237" i="26"/>
  <c r="N238" i="26"/>
  <c r="N239" i="26"/>
  <c r="N240" i="26"/>
  <c r="N241" i="26"/>
  <c r="N242" i="26"/>
  <c r="N243" i="26"/>
  <c r="N244" i="26"/>
  <c r="N245" i="26"/>
  <c r="N246" i="26"/>
  <c r="N247" i="26"/>
  <c r="N248" i="26"/>
  <c r="N249" i="26"/>
  <c r="N250" i="26"/>
  <c r="N251" i="26"/>
  <c r="N252" i="26"/>
  <c r="N253" i="26"/>
  <c r="N254" i="26"/>
  <c r="N255" i="26"/>
  <c r="N256" i="26"/>
  <c r="N257" i="26"/>
  <c r="N258" i="26"/>
  <c r="N259" i="26"/>
  <c r="N260" i="26"/>
  <c r="N261" i="26"/>
  <c r="N262" i="26"/>
  <c r="N263" i="26"/>
  <c r="N264" i="26"/>
  <c r="N265" i="26"/>
  <c r="N266" i="26"/>
  <c r="N267" i="26"/>
  <c r="N268" i="26"/>
  <c r="N269" i="26"/>
  <c r="N270" i="26"/>
  <c r="N271" i="26"/>
  <c r="N272" i="26"/>
  <c r="N273" i="26"/>
  <c r="N274" i="26"/>
  <c r="N275" i="26"/>
  <c r="N276" i="26"/>
  <c r="N277" i="26"/>
  <c r="N278" i="26"/>
  <c r="N279" i="26"/>
  <c r="N280" i="26"/>
  <c r="N281" i="26"/>
  <c r="N282" i="26"/>
  <c r="N283" i="26"/>
  <c r="N284" i="26"/>
  <c r="N285" i="26"/>
  <c r="N286" i="26"/>
  <c r="N287" i="26"/>
  <c r="N288" i="26"/>
  <c r="N289" i="26"/>
  <c r="N290" i="26"/>
  <c r="N291" i="26"/>
  <c r="N292" i="26"/>
  <c r="N293" i="26"/>
  <c r="N294" i="26"/>
  <c r="N295" i="26"/>
  <c r="N296" i="26"/>
  <c r="N297" i="26"/>
  <c r="N298" i="26"/>
  <c r="N299" i="26"/>
  <c r="N300" i="26"/>
  <c r="N301" i="26"/>
  <c r="N302" i="26"/>
  <c r="N303" i="26"/>
  <c r="N304" i="26"/>
  <c r="N305" i="26"/>
  <c r="N306" i="26"/>
  <c r="N307" i="26"/>
  <c r="N308" i="26"/>
  <c r="N309" i="26"/>
  <c r="N310" i="26"/>
  <c r="N311" i="26"/>
  <c r="N312" i="26"/>
  <c r="N313" i="26"/>
  <c r="N314" i="26"/>
  <c r="N315" i="26"/>
  <c r="N316" i="26"/>
  <c r="N317" i="26"/>
  <c r="N318" i="26"/>
  <c r="N319" i="26"/>
  <c r="N320" i="26"/>
  <c r="N321" i="26"/>
  <c r="N322" i="26"/>
  <c r="N323" i="26"/>
  <c r="N324" i="26"/>
  <c r="N325" i="26"/>
  <c r="N326" i="26"/>
  <c r="N327" i="26"/>
  <c r="N328" i="26"/>
  <c r="N329" i="26"/>
  <c r="N330" i="26"/>
  <c r="N331" i="26"/>
  <c r="N332" i="26"/>
  <c r="N333" i="26"/>
  <c r="N334" i="26"/>
  <c r="N335" i="26"/>
  <c r="N336" i="26"/>
  <c r="N337" i="26"/>
  <c r="N338" i="26"/>
  <c r="N339" i="26"/>
  <c r="N340" i="26"/>
  <c r="N341" i="26"/>
  <c r="N342" i="26"/>
  <c r="N343" i="26"/>
  <c r="N344" i="26"/>
  <c r="N345" i="26"/>
  <c r="N346" i="26"/>
  <c r="N347" i="26"/>
  <c r="N348" i="26"/>
  <c r="N349" i="26"/>
  <c r="N350" i="26"/>
  <c r="N351" i="26"/>
  <c r="N352" i="26"/>
  <c r="N353" i="26"/>
  <c r="N354" i="26"/>
  <c r="N355" i="26"/>
  <c r="N356" i="26"/>
  <c r="N357" i="26"/>
  <c r="N358" i="26"/>
  <c r="N359" i="26"/>
  <c r="N360" i="26"/>
  <c r="N361" i="26"/>
  <c r="N362" i="26"/>
  <c r="N363" i="26"/>
  <c r="N364" i="26"/>
  <c r="N365" i="26"/>
  <c r="N366" i="26"/>
  <c r="N367" i="26"/>
  <c r="N368" i="26"/>
  <c r="N369" i="26"/>
  <c r="N370" i="26"/>
  <c r="N371" i="26"/>
  <c r="N372" i="26"/>
  <c r="N373" i="26"/>
  <c r="N374" i="26"/>
  <c r="N375" i="26"/>
  <c r="N376" i="26"/>
  <c r="N377" i="26"/>
  <c r="N378" i="26"/>
  <c r="N379" i="26"/>
  <c r="N380" i="26"/>
  <c r="N381" i="26"/>
  <c r="N382" i="26"/>
  <c r="N383" i="26"/>
  <c r="N384" i="26"/>
  <c r="N385" i="26"/>
  <c r="N386" i="26"/>
  <c r="N387" i="26"/>
  <c r="N388" i="26"/>
  <c r="N389" i="26"/>
  <c r="N390" i="26"/>
  <c r="N391" i="26"/>
  <c r="N392" i="26"/>
  <c r="N393" i="26"/>
  <c r="N394" i="26"/>
  <c r="N395" i="26"/>
  <c r="N396" i="26"/>
  <c r="N397" i="26"/>
  <c r="N398" i="26"/>
  <c r="N399" i="26"/>
  <c r="N400" i="26"/>
  <c r="N401" i="26"/>
  <c r="N402" i="26"/>
  <c r="N403" i="26"/>
  <c r="N404" i="26"/>
  <c r="N405" i="26"/>
  <c r="N406" i="26"/>
  <c r="N407" i="26"/>
  <c r="N408" i="26"/>
  <c r="N409" i="26"/>
  <c r="N410" i="26"/>
  <c r="N411" i="26"/>
  <c r="N412" i="26"/>
  <c r="N413" i="26"/>
  <c r="N414" i="26"/>
  <c r="N415" i="26"/>
  <c r="N416" i="26"/>
  <c r="N417" i="26"/>
  <c r="N418" i="26"/>
  <c r="N419" i="26"/>
  <c r="N420" i="26"/>
  <c r="N421" i="26"/>
  <c r="N422" i="26"/>
  <c r="N423" i="26"/>
  <c r="N424" i="26"/>
  <c r="N425" i="26"/>
  <c r="N426" i="26"/>
  <c r="N427" i="26"/>
  <c r="N428" i="26"/>
  <c r="N429" i="26"/>
  <c r="N430" i="26"/>
  <c r="N431" i="26"/>
  <c r="N432" i="26"/>
  <c r="N433" i="26"/>
  <c r="N434" i="26"/>
  <c r="N435" i="26"/>
  <c r="N436" i="26"/>
  <c r="N437" i="26"/>
  <c r="N438" i="26"/>
  <c r="N439" i="26"/>
  <c r="N440" i="26"/>
  <c r="N441" i="26"/>
  <c r="N442" i="26"/>
  <c r="N443" i="26"/>
  <c r="N444" i="26"/>
  <c r="N445" i="26"/>
  <c r="N446" i="26"/>
  <c r="N447" i="26"/>
  <c r="N448" i="26"/>
  <c r="N449" i="26"/>
  <c r="N450" i="26"/>
  <c r="N451" i="26"/>
  <c r="N452" i="26"/>
  <c r="N453" i="26"/>
  <c r="N454" i="26"/>
  <c r="N455" i="26"/>
  <c r="N456" i="26"/>
  <c r="N457" i="26"/>
  <c r="N458" i="26"/>
  <c r="N459" i="26"/>
  <c r="N460" i="26"/>
  <c r="N461" i="26"/>
  <c r="N462" i="26"/>
  <c r="N463" i="26"/>
  <c r="N464" i="26"/>
  <c r="N465" i="26"/>
  <c r="N466" i="26"/>
  <c r="N467" i="26"/>
  <c r="N468" i="26"/>
  <c r="N469" i="26"/>
  <c r="N470" i="26"/>
  <c r="N471" i="26"/>
  <c r="N472" i="26"/>
  <c r="N473" i="26"/>
  <c r="N474" i="26"/>
  <c r="N475" i="26"/>
  <c r="N476" i="26"/>
  <c r="N477" i="26"/>
  <c r="N478" i="26"/>
  <c r="N479" i="26"/>
  <c r="N480" i="26"/>
  <c r="N481" i="26"/>
  <c r="N482" i="26"/>
  <c r="N483" i="26"/>
  <c r="N484" i="26"/>
  <c r="N485" i="26"/>
  <c r="N486" i="26"/>
  <c r="N487" i="26"/>
  <c r="N488" i="26"/>
  <c r="N489" i="26"/>
  <c r="N490" i="26"/>
  <c r="N491" i="26"/>
  <c r="N492" i="26"/>
  <c r="N493" i="26"/>
  <c r="N494" i="26"/>
  <c r="N495" i="26"/>
  <c r="N496" i="26"/>
  <c r="N497" i="26"/>
  <c r="N498" i="26"/>
  <c r="N499" i="26"/>
  <c r="N500" i="26"/>
  <c r="N501" i="26"/>
  <c r="N502" i="26"/>
  <c r="N503" i="26"/>
  <c r="N504" i="26"/>
  <c r="N505" i="26"/>
  <c r="N506" i="26"/>
  <c r="N507" i="26"/>
  <c r="N508" i="26"/>
  <c r="N509" i="26"/>
  <c r="N510" i="26"/>
  <c r="N511" i="26"/>
  <c r="N512" i="26"/>
  <c r="N513" i="26"/>
  <c r="N514" i="26"/>
  <c r="N515" i="26"/>
  <c r="N516" i="26"/>
  <c r="N517" i="26"/>
  <c r="N518" i="26"/>
  <c r="N519" i="26"/>
  <c r="N520" i="26"/>
  <c r="N521" i="26"/>
  <c r="N522" i="26"/>
  <c r="N523" i="26"/>
  <c r="N524" i="26"/>
  <c r="N525" i="26"/>
  <c r="N526" i="26"/>
  <c r="N527" i="26"/>
  <c r="N528" i="26"/>
  <c r="N529" i="26"/>
  <c r="N530" i="26"/>
  <c r="N531" i="26"/>
  <c r="N532" i="26"/>
  <c r="N533" i="26"/>
  <c r="N534" i="26"/>
  <c r="N535" i="26"/>
  <c r="N536" i="26"/>
  <c r="N537" i="26"/>
  <c r="N538" i="26"/>
  <c r="N539" i="26"/>
  <c r="N540" i="26"/>
  <c r="N541" i="26"/>
  <c r="N542" i="26"/>
  <c r="N543" i="26"/>
  <c r="N544" i="26"/>
  <c r="N545" i="26"/>
  <c r="N546" i="26"/>
  <c r="N547" i="26"/>
  <c r="N548" i="26"/>
  <c r="N549" i="26"/>
  <c r="N550" i="26"/>
  <c r="N551" i="26"/>
  <c r="N552" i="26"/>
  <c r="N553" i="26"/>
  <c r="N554" i="26"/>
  <c r="N555" i="26"/>
  <c r="N556" i="26"/>
  <c r="N557" i="26"/>
  <c r="N558" i="26"/>
  <c r="N559" i="26"/>
  <c r="N560" i="26"/>
  <c r="N561" i="26"/>
  <c r="N562" i="26"/>
  <c r="N563" i="26"/>
  <c r="N564" i="26"/>
  <c r="N565" i="26"/>
  <c r="N566" i="26"/>
  <c r="N567" i="26"/>
  <c r="N568" i="26"/>
  <c r="N569" i="26"/>
  <c r="N570" i="26"/>
  <c r="N571" i="26"/>
  <c r="N572" i="26"/>
  <c r="N573" i="26"/>
  <c r="N574" i="26"/>
  <c r="N575" i="26"/>
  <c r="N576" i="26"/>
  <c r="N577" i="26"/>
  <c r="N578" i="26"/>
  <c r="N579" i="26"/>
  <c r="N580" i="26"/>
  <c r="N581" i="26"/>
  <c r="N582" i="26"/>
  <c r="N583" i="26"/>
  <c r="N584" i="26"/>
  <c r="N585" i="26"/>
  <c r="N586" i="26"/>
  <c r="N587" i="26"/>
  <c r="N588" i="26"/>
  <c r="N589" i="26"/>
  <c r="N590" i="26"/>
  <c r="N591" i="26"/>
  <c r="N592" i="26"/>
  <c r="N593" i="26"/>
  <c r="N594" i="26"/>
  <c r="N595" i="26"/>
  <c r="N596" i="26"/>
  <c r="N597" i="26"/>
  <c r="N598" i="26"/>
  <c r="N599" i="26"/>
  <c r="N600" i="26"/>
  <c r="N601" i="26"/>
  <c r="N602" i="26"/>
  <c r="N603" i="26"/>
  <c r="N604" i="26"/>
  <c r="N605" i="26"/>
  <c r="N606" i="26"/>
  <c r="N607" i="26"/>
  <c r="N608" i="26"/>
  <c r="N609" i="26"/>
  <c r="N610" i="26"/>
  <c r="N611" i="26"/>
  <c r="N612" i="26"/>
  <c r="N613" i="26"/>
  <c r="N614" i="26"/>
  <c r="N615" i="26"/>
  <c r="N616" i="26"/>
  <c r="N617" i="26"/>
  <c r="N618" i="26"/>
  <c r="N619" i="26"/>
  <c r="N620" i="26"/>
  <c r="N621" i="26"/>
  <c r="N622" i="26"/>
  <c r="N623" i="26"/>
  <c r="N624" i="26"/>
  <c r="N625" i="26"/>
  <c r="N626" i="26"/>
  <c r="N627" i="26"/>
  <c r="N628" i="26"/>
  <c r="N629" i="26"/>
  <c r="N630" i="26"/>
  <c r="N631" i="26"/>
  <c r="N632" i="26"/>
  <c r="N633" i="26"/>
  <c r="N634" i="26"/>
  <c r="N635" i="26"/>
  <c r="N636" i="26"/>
  <c r="N637" i="26"/>
  <c r="N638" i="26"/>
  <c r="N639" i="26"/>
  <c r="N640" i="26"/>
  <c r="N641" i="26"/>
  <c r="N642" i="26"/>
  <c r="N643" i="26"/>
  <c r="N644" i="26"/>
  <c r="N645" i="26"/>
  <c r="N646" i="26"/>
  <c r="N647" i="26"/>
  <c r="N648" i="26"/>
  <c r="N649" i="26"/>
  <c r="N650" i="26"/>
  <c r="N651" i="26"/>
  <c r="N652" i="26"/>
  <c r="N653" i="26"/>
  <c r="N654" i="26"/>
  <c r="N655" i="26"/>
  <c r="N656" i="26"/>
  <c r="N657" i="26"/>
  <c r="N658" i="26"/>
  <c r="N659" i="26"/>
  <c r="N660" i="26"/>
  <c r="N661" i="26"/>
  <c r="N662" i="26"/>
  <c r="N663" i="26"/>
  <c r="N664" i="26"/>
  <c r="N665" i="26"/>
  <c r="N666" i="26"/>
  <c r="N667" i="26"/>
  <c r="N668" i="26"/>
  <c r="N669" i="26"/>
  <c r="N670" i="26"/>
  <c r="N671" i="26"/>
  <c r="N672" i="26"/>
  <c r="N673" i="26"/>
  <c r="N674" i="26"/>
  <c r="N675" i="26"/>
  <c r="N676" i="26"/>
  <c r="N677" i="26"/>
  <c r="N678" i="26"/>
  <c r="N679" i="26"/>
  <c r="N680" i="26"/>
  <c r="N681" i="26"/>
  <c r="N682" i="26"/>
  <c r="N683" i="26"/>
  <c r="N684" i="26"/>
  <c r="N685" i="26"/>
  <c r="N686" i="26"/>
  <c r="N687" i="26"/>
  <c r="N688" i="26"/>
  <c r="N689" i="26"/>
  <c r="N690" i="26"/>
  <c r="N691" i="26"/>
  <c r="N692" i="26"/>
  <c r="N693" i="26"/>
  <c r="N694" i="26"/>
  <c r="N695" i="26"/>
  <c r="N696" i="26"/>
  <c r="N697" i="26"/>
  <c r="N698" i="26"/>
  <c r="N699" i="26"/>
  <c r="N700" i="26"/>
  <c r="N701" i="26"/>
  <c r="N702" i="26"/>
  <c r="N703" i="26"/>
  <c r="N704" i="26"/>
  <c r="N705" i="26"/>
  <c r="N706" i="26"/>
  <c r="N707" i="26"/>
  <c r="N708" i="26"/>
  <c r="N709" i="26"/>
  <c r="N710" i="26"/>
  <c r="N711" i="26"/>
  <c r="N712" i="26"/>
  <c r="N713" i="26"/>
  <c r="N714" i="26"/>
  <c r="N715" i="26"/>
  <c r="N716" i="26"/>
  <c r="N717" i="26"/>
  <c r="N718" i="26"/>
  <c r="N719" i="26"/>
  <c r="N720" i="26"/>
  <c r="N721" i="26"/>
  <c r="N722" i="26"/>
  <c r="N723" i="26"/>
  <c r="N724" i="26"/>
  <c r="N725" i="26"/>
  <c r="N726" i="26"/>
  <c r="N727" i="26"/>
  <c r="N728" i="26"/>
  <c r="N729" i="26"/>
  <c r="N730" i="26"/>
  <c r="N731" i="26"/>
  <c r="N732" i="26"/>
  <c r="N733" i="26"/>
  <c r="N734" i="26"/>
  <c r="N735" i="26"/>
  <c r="N736" i="26"/>
  <c r="N737" i="26"/>
  <c r="N738" i="26"/>
  <c r="N739" i="26"/>
  <c r="N740" i="26"/>
  <c r="N741" i="26"/>
  <c r="N742" i="26"/>
  <c r="N743" i="26"/>
  <c r="N744" i="26"/>
  <c r="N745" i="26"/>
  <c r="N746" i="26"/>
  <c r="N747" i="26"/>
  <c r="N748" i="26"/>
  <c r="N749" i="26"/>
  <c r="N750" i="26"/>
  <c r="N751" i="26"/>
  <c r="N752" i="26"/>
  <c r="N753" i="26"/>
  <c r="N754" i="26"/>
  <c r="N755" i="26"/>
  <c r="N756" i="26"/>
  <c r="N757" i="26"/>
  <c r="N758" i="26"/>
  <c r="N759" i="26"/>
  <c r="N760" i="26"/>
  <c r="N761" i="26"/>
  <c r="N762" i="26"/>
  <c r="N763" i="26"/>
  <c r="N764" i="26"/>
  <c r="N765" i="26"/>
  <c r="N766" i="26"/>
  <c r="N767" i="26"/>
  <c r="N768" i="26"/>
  <c r="N769" i="26"/>
  <c r="N770" i="26"/>
  <c r="N771" i="26"/>
  <c r="N772" i="26"/>
  <c r="N773" i="26"/>
  <c r="N774" i="26"/>
  <c r="N775" i="26"/>
  <c r="N776" i="26"/>
  <c r="N777" i="26"/>
  <c r="N778" i="26"/>
  <c r="N779" i="26"/>
  <c r="N780" i="26"/>
  <c r="N781" i="26"/>
  <c r="N782" i="26"/>
  <c r="N783" i="26"/>
  <c r="N784" i="26"/>
  <c r="N785" i="26"/>
  <c r="N786" i="26"/>
  <c r="N787" i="26"/>
  <c r="N788" i="26"/>
  <c r="N789" i="26"/>
  <c r="N790" i="26"/>
  <c r="N791" i="26"/>
  <c r="N792" i="26"/>
  <c r="N793" i="26"/>
  <c r="N794" i="26"/>
  <c r="N795" i="26"/>
  <c r="N796" i="26"/>
  <c r="N797" i="26"/>
  <c r="N798" i="26"/>
  <c r="N799" i="26"/>
  <c r="N800" i="26"/>
  <c r="N801" i="26"/>
  <c r="N802" i="26"/>
  <c r="N803" i="26"/>
  <c r="N804" i="26"/>
  <c r="N805" i="26"/>
  <c r="N806" i="26"/>
  <c r="N807" i="26"/>
  <c r="N808" i="26"/>
  <c r="N809" i="26"/>
  <c r="N810" i="26"/>
  <c r="N811" i="26"/>
  <c r="N812" i="26"/>
  <c r="N813" i="26"/>
  <c r="N814" i="26"/>
  <c r="N815" i="26"/>
  <c r="N816" i="26"/>
  <c r="N817" i="26"/>
  <c r="N818" i="26"/>
  <c r="N819" i="26"/>
  <c r="N820" i="26"/>
  <c r="N821" i="26"/>
  <c r="N822" i="26"/>
  <c r="N823" i="26"/>
  <c r="N824" i="26"/>
  <c r="N825" i="26"/>
  <c r="N826" i="26"/>
  <c r="N827" i="26"/>
  <c r="N828" i="26"/>
  <c r="N829" i="26"/>
  <c r="N830" i="26"/>
  <c r="N831" i="26"/>
  <c r="N832" i="26"/>
  <c r="N833" i="26"/>
  <c r="N834" i="26"/>
  <c r="N835" i="26"/>
  <c r="N836" i="26"/>
  <c r="N837" i="26"/>
  <c r="N838" i="26"/>
  <c r="N839" i="26"/>
  <c r="N840" i="26"/>
  <c r="N841" i="26"/>
  <c r="N842" i="26"/>
  <c r="N843" i="26"/>
  <c r="N844" i="26"/>
  <c r="N845" i="26"/>
  <c r="N846" i="26"/>
  <c r="N847" i="26"/>
  <c r="N848" i="26"/>
  <c r="N849" i="26"/>
  <c r="N850" i="26"/>
  <c r="N851" i="26"/>
  <c r="N852" i="26"/>
  <c r="N853" i="26"/>
  <c r="N854" i="26"/>
  <c r="N855" i="26"/>
  <c r="N856" i="26"/>
  <c r="N857" i="26"/>
  <c r="N858" i="26"/>
  <c r="N859" i="26"/>
  <c r="N860" i="26"/>
  <c r="N861" i="26"/>
  <c r="N862" i="26"/>
  <c r="N863" i="26"/>
  <c r="N864" i="26"/>
  <c r="N865" i="26"/>
  <c r="N866" i="26"/>
  <c r="N867" i="26"/>
  <c r="N868" i="26"/>
  <c r="N869" i="26"/>
  <c r="N870" i="26"/>
  <c r="N871" i="26"/>
  <c r="N872" i="26"/>
  <c r="N873" i="26"/>
  <c r="N874" i="26"/>
  <c r="N875" i="26"/>
  <c r="N876" i="26"/>
  <c r="N877" i="26"/>
  <c r="N878" i="26"/>
  <c r="N879" i="26"/>
  <c r="N880" i="26"/>
  <c r="N881" i="26"/>
  <c r="N882" i="26"/>
  <c r="N883" i="26"/>
  <c r="N884" i="26"/>
  <c r="N885" i="26"/>
  <c r="N886" i="26"/>
  <c r="N887" i="26"/>
  <c r="N888" i="26"/>
  <c r="N889" i="26"/>
  <c r="N890" i="26"/>
  <c r="N891" i="26"/>
  <c r="N892" i="26"/>
  <c r="N893" i="26"/>
  <c r="N894" i="26"/>
  <c r="N895" i="26"/>
  <c r="N896" i="26"/>
  <c r="N897" i="26"/>
  <c r="N898" i="26"/>
  <c r="N899" i="26"/>
  <c r="N900" i="26"/>
  <c r="N901" i="26"/>
  <c r="N902" i="26"/>
  <c r="N903" i="26"/>
  <c r="N904" i="26"/>
  <c r="N905" i="26"/>
  <c r="N906" i="26"/>
  <c r="N907" i="26"/>
  <c r="N908" i="26"/>
  <c r="N909" i="26"/>
  <c r="N910" i="26"/>
  <c r="N911" i="26"/>
  <c r="N912" i="26"/>
  <c r="N913" i="26"/>
  <c r="N914" i="26"/>
  <c r="N915" i="26"/>
  <c r="N916" i="26"/>
  <c r="N917" i="26"/>
  <c r="N918" i="26"/>
  <c r="N919" i="26"/>
  <c r="N920" i="26"/>
  <c r="N921" i="26"/>
  <c r="N922" i="26"/>
  <c r="N923" i="26"/>
  <c r="N924" i="26"/>
  <c r="N925" i="26"/>
  <c r="N926" i="26"/>
  <c r="N927" i="26"/>
  <c r="N928" i="26"/>
  <c r="N929" i="26"/>
  <c r="N930" i="26"/>
  <c r="N931" i="26"/>
  <c r="N932" i="26"/>
  <c r="N933" i="26"/>
  <c r="N934" i="26"/>
  <c r="N935" i="26"/>
  <c r="N936" i="26"/>
  <c r="N937" i="26"/>
  <c r="N938" i="26"/>
  <c r="N939" i="26"/>
  <c r="N940" i="26"/>
  <c r="N941" i="26"/>
  <c r="N942" i="26"/>
  <c r="N943" i="26"/>
  <c r="N944" i="26"/>
  <c r="N945" i="26"/>
  <c r="N946" i="26"/>
  <c r="N947" i="26"/>
  <c r="N948" i="26"/>
  <c r="N949" i="26"/>
  <c r="N950" i="26"/>
  <c r="N951" i="26"/>
  <c r="N952" i="26"/>
  <c r="N953" i="26"/>
  <c r="N954" i="26"/>
  <c r="N955" i="26"/>
  <c r="N956" i="26"/>
  <c r="N957" i="26"/>
  <c r="N958" i="26"/>
  <c r="N959" i="26"/>
  <c r="N960" i="26"/>
  <c r="N961" i="26"/>
  <c r="N962" i="26"/>
  <c r="N963" i="26"/>
  <c r="N964" i="26"/>
  <c r="N965" i="26"/>
  <c r="N966" i="26"/>
  <c r="N967" i="26"/>
  <c r="N968" i="26"/>
  <c r="N969" i="26"/>
  <c r="N970" i="26"/>
  <c r="N971" i="26"/>
  <c r="N972" i="26"/>
  <c r="N973" i="26"/>
  <c r="N974" i="26"/>
  <c r="N975" i="26"/>
  <c r="N976" i="26"/>
  <c r="N977" i="26"/>
  <c r="N978" i="26"/>
  <c r="N979" i="26"/>
  <c r="N980" i="26"/>
  <c r="N981" i="26"/>
  <c r="N982" i="26"/>
  <c r="N983" i="26"/>
  <c r="N984" i="26"/>
  <c r="N985" i="26"/>
  <c r="N986" i="26"/>
  <c r="N987" i="26"/>
  <c r="N988" i="26"/>
  <c r="N989" i="26"/>
  <c r="N990" i="26"/>
  <c r="N991" i="26"/>
  <c r="N992" i="26"/>
  <c r="N993" i="26"/>
  <c r="N994" i="26"/>
  <c r="N995" i="26"/>
  <c r="N996" i="26"/>
  <c r="N997" i="26"/>
  <c r="N998" i="26"/>
  <c r="N999" i="26"/>
  <c r="N1000" i="26"/>
  <c r="N1001" i="26"/>
  <c r="N1002" i="26"/>
  <c r="N1003" i="26"/>
  <c r="N1004" i="26"/>
  <c r="N1005" i="26"/>
  <c r="N1006" i="26"/>
  <c r="N1007" i="26"/>
  <c r="N1008" i="26"/>
  <c r="N1009" i="26"/>
  <c r="N1010" i="26"/>
  <c r="N1011" i="26"/>
  <c r="N1012" i="26"/>
  <c r="N1013" i="26"/>
  <c r="N1014" i="26"/>
  <c r="N1015" i="26"/>
  <c r="N1016" i="26"/>
  <c r="N1017" i="26"/>
  <c r="N1018" i="26"/>
  <c r="N1019" i="26"/>
  <c r="N1020" i="26"/>
  <c r="N1021" i="26"/>
  <c r="N1022" i="26"/>
  <c r="N1023" i="26"/>
  <c r="N1024" i="26"/>
  <c r="N1025" i="26"/>
  <c r="N1026" i="26"/>
  <c r="N1027" i="26"/>
  <c r="N1028" i="26"/>
  <c r="N1029" i="26"/>
  <c r="N1030" i="26"/>
  <c r="N1031" i="26"/>
  <c r="N1032" i="26"/>
  <c r="N1033" i="26"/>
  <c r="N1034" i="26"/>
  <c r="N1035" i="26"/>
  <c r="N1036" i="26"/>
  <c r="N1037" i="26"/>
  <c r="N1038" i="26"/>
  <c r="N1039" i="26"/>
  <c r="N1040" i="26"/>
  <c r="N1041" i="26"/>
  <c r="N1042" i="26"/>
  <c r="N1043" i="26"/>
  <c r="N1044" i="26"/>
  <c r="N1045" i="26"/>
  <c r="N1046" i="26"/>
  <c r="N1047" i="26"/>
  <c r="N1048" i="26"/>
  <c r="N1049" i="26"/>
  <c r="N1050" i="26"/>
  <c r="N1051" i="26"/>
  <c r="N1052" i="26"/>
  <c r="N1053" i="26"/>
  <c r="N1054" i="26"/>
  <c r="N1055" i="26"/>
  <c r="N1056" i="26"/>
  <c r="N1057" i="26"/>
  <c r="N1058" i="26"/>
  <c r="N1059" i="26"/>
  <c r="N1060" i="26"/>
  <c r="N1061" i="26"/>
  <c r="N1062" i="26"/>
  <c r="N1063" i="26"/>
  <c r="N1064" i="26"/>
  <c r="N1065" i="26"/>
  <c r="N1066" i="26"/>
  <c r="N1067" i="26"/>
  <c r="N1068" i="26"/>
  <c r="N1069" i="26"/>
  <c r="N1070" i="26"/>
  <c r="N1071" i="26"/>
  <c r="N1072" i="26"/>
  <c r="N1073" i="26"/>
  <c r="N1074" i="26"/>
  <c r="N1075" i="26"/>
  <c r="N1076" i="26"/>
  <c r="N1077" i="26"/>
  <c r="N1078" i="26"/>
  <c r="N1079" i="26"/>
  <c r="N1080" i="26"/>
  <c r="N1081" i="26"/>
  <c r="N1082" i="26"/>
  <c r="N1083" i="26"/>
  <c r="N1084" i="26"/>
  <c r="N1085" i="26"/>
  <c r="N1086" i="26"/>
  <c r="N1087" i="26"/>
  <c r="N1088" i="26"/>
  <c r="N1089" i="26"/>
  <c r="N1090" i="26"/>
  <c r="N1091" i="26"/>
  <c r="N1092" i="26"/>
  <c r="N1093" i="26"/>
  <c r="N1094" i="26"/>
  <c r="N1095" i="26"/>
  <c r="N1096" i="26"/>
  <c r="N1097" i="26"/>
  <c r="N1098" i="26"/>
  <c r="N1099" i="26"/>
  <c r="N1100" i="26"/>
  <c r="N1101" i="26"/>
  <c r="N1102" i="26"/>
  <c r="N1103" i="26"/>
  <c r="N1104" i="26"/>
  <c r="N1105" i="26"/>
  <c r="N1106" i="26"/>
  <c r="N1107" i="26"/>
  <c r="N1108" i="26"/>
  <c r="N1109" i="26"/>
  <c r="N1110" i="26"/>
  <c r="N1111" i="26"/>
  <c r="N1112" i="26"/>
  <c r="N1113" i="26"/>
  <c r="N1114" i="26"/>
  <c r="N1115" i="26"/>
  <c r="N1116" i="26"/>
  <c r="N1117" i="26"/>
  <c r="N1118" i="26"/>
  <c r="N1119" i="26"/>
  <c r="N1120" i="26"/>
  <c r="N1121" i="26"/>
  <c r="N1122" i="26"/>
  <c r="N1123" i="26"/>
  <c r="N1124" i="26"/>
  <c r="N1125" i="26"/>
  <c r="N1126" i="26"/>
  <c r="N1127" i="26"/>
  <c r="N1128" i="26"/>
  <c r="N1129" i="26"/>
  <c r="N1130" i="26"/>
  <c r="N1131" i="26"/>
  <c r="N1132" i="26"/>
  <c r="N1133" i="26"/>
  <c r="N1134" i="26"/>
  <c r="N1135" i="26"/>
  <c r="N1136" i="26"/>
  <c r="N1137" i="26"/>
  <c r="N1138" i="26"/>
  <c r="N1139" i="26"/>
  <c r="N1140" i="26"/>
  <c r="N1141" i="26"/>
  <c r="N1142" i="26"/>
  <c r="N1143" i="26"/>
  <c r="N1144" i="26"/>
  <c r="N1145" i="26"/>
  <c r="N1146" i="26"/>
  <c r="N1147" i="26"/>
  <c r="N1148" i="26"/>
  <c r="N1149" i="26"/>
  <c r="N1150" i="26"/>
  <c r="N1151" i="26"/>
  <c r="N1152" i="26"/>
  <c r="N1153" i="26"/>
  <c r="N1154" i="26"/>
  <c r="N1155" i="26"/>
  <c r="N1156" i="26"/>
  <c r="N1157" i="26"/>
  <c r="N1158" i="26"/>
  <c r="N1159" i="26"/>
  <c r="N1160" i="26"/>
  <c r="N1161" i="26"/>
  <c r="N1162" i="26"/>
  <c r="N1163" i="26"/>
  <c r="N1164" i="26"/>
  <c r="N1165" i="26"/>
  <c r="N1166" i="26"/>
  <c r="N1167" i="26"/>
  <c r="N1168" i="26"/>
  <c r="N1169" i="26"/>
  <c r="N1170" i="26"/>
  <c r="N1171" i="26"/>
  <c r="N1172" i="26"/>
  <c r="N1173" i="26"/>
  <c r="N1174" i="26"/>
  <c r="N1175" i="26"/>
  <c r="N1176" i="26"/>
  <c r="N1177" i="26"/>
  <c r="N1178" i="26"/>
  <c r="N1179" i="26"/>
  <c r="N1180" i="26"/>
  <c r="N1181" i="26"/>
  <c r="N1182" i="26"/>
  <c r="N1183" i="26"/>
  <c r="N1184" i="26"/>
  <c r="N1185" i="26"/>
  <c r="N1186" i="26"/>
  <c r="N1187" i="26"/>
  <c r="N1188" i="26"/>
  <c r="N1189" i="26"/>
  <c r="N1190" i="26"/>
  <c r="N1191" i="26"/>
  <c r="N1192" i="26"/>
  <c r="N1193" i="26"/>
  <c r="N1194" i="26"/>
  <c r="N1195" i="26"/>
  <c r="N1196" i="26"/>
  <c r="N1197" i="26"/>
  <c r="N1198" i="26"/>
  <c r="N1199" i="26"/>
  <c r="N1200" i="26"/>
  <c r="N1201" i="26"/>
  <c r="N1202" i="26"/>
  <c r="N1203" i="26"/>
  <c r="N1204" i="26"/>
  <c r="N1205" i="26"/>
  <c r="N1206" i="26"/>
  <c r="N1207" i="26"/>
  <c r="N1208" i="26"/>
  <c r="N1209" i="26"/>
  <c r="N1210" i="26"/>
  <c r="N1211" i="26"/>
  <c r="N1212" i="26"/>
  <c r="N1213" i="26"/>
  <c r="N1214" i="26"/>
  <c r="N1215" i="26"/>
  <c r="N1216" i="26"/>
  <c r="N1217" i="26"/>
  <c r="N1218" i="26"/>
  <c r="N1219" i="26"/>
  <c r="N1220" i="26"/>
  <c r="N1221" i="26"/>
  <c r="N1222" i="26"/>
  <c r="N1223" i="26"/>
  <c r="N1224" i="26"/>
  <c r="N1225" i="26"/>
  <c r="N1226" i="26"/>
  <c r="N1227" i="26"/>
  <c r="N1228" i="26"/>
  <c r="N1229" i="26"/>
  <c r="N1230" i="26"/>
  <c r="N1231" i="26"/>
  <c r="N1232" i="26"/>
  <c r="N1233" i="26"/>
  <c r="N1234" i="26"/>
  <c r="N1235" i="26"/>
  <c r="N1236" i="26"/>
  <c r="N1237" i="26"/>
  <c r="N1238" i="26"/>
  <c r="N1239" i="26"/>
  <c r="N1240" i="26"/>
  <c r="N1241" i="26"/>
  <c r="N1242" i="26"/>
  <c r="N1243" i="26"/>
  <c r="N1244" i="26"/>
  <c r="N1245" i="26"/>
  <c r="N1246" i="26"/>
  <c r="N1247" i="26"/>
  <c r="N1248" i="26"/>
  <c r="N1249" i="26"/>
  <c r="N1250" i="26"/>
  <c r="N1251" i="26"/>
  <c r="N1252" i="26"/>
  <c r="N1253" i="26"/>
  <c r="N1254" i="26"/>
  <c r="N1255" i="26"/>
  <c r="N1256" i="26"/>
  <c r="N1257" i="26"/>
  <c r="N1258" i="26"/>
  <c r="N1259" i="26"/>
  <c r="N1260" i="26"/>
  <c r="N1261" i="26"/>
  <c r="N1262" i="26"/>
  <c r="N1263" i="26"/>
  <c r="N1264" i="26"/>
  <c r="N1265" i="26"/>
  <c r="N1266" i="26"/>
  <c r="N1267" i="26"/>
  <c r="N1268" i="26"/>
  <c r="N1269" i="26"/>
  <c r="N1270" i="26"/>
  <c r="N1271" i="26"/>
  <c r="N1272" i="26"/>
  <c r="N1273" i="26"/>
  <c r="N1274" i="26"/>
  <c r="N1275" i="26"/>
  <c r="N1276" i="26"/>
  <c r="N1277" i="26"/>
  <c r="N1278" i="26"/>
  <c r="N1279" i="26"/>
  <c r="N1280" i="26"/>
  <c r="N1281" i="26"/>
  <c r="N1282" i="26"/>
  <c r="N1283" i="26"/>
  <c r="N1284" i="26"/>
  <c r="N1285" i="26"/>
  <c r="N1286" i="26"/>
  <c r="N1287" i="26"/>
  <c r="N1288" i="26"/>
  <c r="N1289" i="26"/>
  <c r="N1290" i="26"/>
  <c r="N1291" i="26"/>
  <c r="N1292" i="26"/>
  <c r="N1293" i="26"/>
  <c r="N1294" i="26"/>
  <c r="N1295" i="26"/>
  <c r="N1296" i="26"/>
  <c r="N1297" i="26"/>
  <c r="N1298" i="26"/>
  <c r="N1299" i="26"/>
  <c r="N1300" i="26"/>
  <c r="N1301" i="26"/>
  <c r="N1302" i="26"/>
  <c r="N1303" i="26"/>
  <c r="N1304" i="26"/>
  <c r="N1305" i="26"/>
  <c r="N1306" i="26"/>
  <c r="N1307" i="26"/>
  <c r="N1308" i="26"/>
  <c r="N1309" i="26"/>
  <c r="N1310" i="26"/>
  <c r="N1311" i="26"/>
  <c r="N1312" i="26"/>
  <c r="N1313" i="26"/>
  <c r="N1314" i="26"/>
  <c r="N1315" i="26"/>
  <c r="N1316" i="26"/>
  <c r="N1317" i="26"/>
  <c r="N1318" i="26"/>
  <c r="N1319" i="26"/>
  <c r="N1320" i="26"/>
  <c r="N1321" i="26"/>
  <c r="N1322" i="26"/>
  <c r="N1323" i="26"/>
  <c r="N1324" i="26"/>
  <c r="N1325" i="26"/>
  <c r="N1326" i="26"/>
  <c r="N1327" i="26"/>
  <c r="N1328" i="26"/>
  <c r="N1329" i="26"/>
  <c r="N1330" i="26"/>
  <c r="N1331" i="26"/>
  <c r="N1332" i="26"/>
  <c r="N1333" i="26"/>
  <c r="N1334" i="26"/>
  <c r="N1335" i="26"/>
  <c r="N1336" i="26"/>
  <c r="N1337" i="26"/>
  <c r="N1338" i="26"/>
  <c r="N1339" i="26"/>
  <c r="N1340" i="26"/>
  <c r="N1341" i="26"/>
  <c r="N1342" i="26"/>
  <c r="N1343" i="26"/>
  <c r="N1344" i="26"/>
  <c r="N1345" i="26"/>
  <c r="N1346" i="26"/>
  <c r="N1347" i="26"/>
  <c r="N1348" i="26"/>
  <c r="N1349" i="26"/>
  <c r="N1350" i="26"/>
  <c r="N1351" i="26"/>
  <c r="N1352" i="26"/>
  <c r="N1353" i="26"/>
  <c r="N1354" i="26"/>
  <c r="N1355" i="26"/>
  <c r="N1356" i="26"/>
  <c r="N1357" i="26"/>
  <c r="N1358" i="26"/>
  <c r="N1359" i="26"/>
  <c r="N1360" i="26"/>
  <c r="N1361" i="26"/>
  <c r="N1362" i="26"/>
  <c r="N1363" i="26"/>
  <c r="N1364" i="26"/>
  <c r="N1365" i="26"/>
  <c r="N1366" i="26"/>
  <c r="N1367" i="26"/>
  <c r="N1368" i="26"/>
  <c r="N1369" i="26"/>
  <c r="N1370" i="26"/>
  <c r="N1371" i="26"/>
  <c r="N1372" i="26"/>
  <c r="N1373" i="26"/>
  <c r="N1374" i="26"/>
  <c r="N1375" i="26"/>
  <c r="N1376" i="26"/>
  <c r="N1377" i="26"/>
  <c r="N1378" i="26"/>
  <c r="N1379" i="26"/>
  <c r="N1380" i="26"/>
  <c r="N1381" i="26"/>
  <c r="N1382" i="26"/>
  <c r="N1383" i="26"/>
  <c r="N1384" i="26"/>
  <c r="N1385" i="26"/>
  <c r="N1386" i="26"/>
  <c r="N1387" i="26"/>
  <c r="N1388" i="26"/>
  <c r="N1389" i="26"/>
  <c r="N1390" i="26"/>
  <c r="N1391" i="26"/>
  <c r="N1392" i="26"/>
  <c r="N1393" i="26"/>
  <c r="N1394" i="26"/>
  <c r="N1395" i="26"/>
  <c r="N1396" i="26"/>
  <c r="N1397" i="26"/>
  <c r="N1398" i="26"/>
  <c r="N1399" i="26"/>
  <c r="N1400" i="26"/>
  <c r="N1401" i="26"/>
  <c r="N1402" i="26"/>
  <c r="N1403" i="26"/>
  <c r="N1404" i="26"/>
  <c r="N1405" i="26"/>
  <c r="N1406" i="26"/>
  <c r="N1407" i="26"/>
  <c r="N1408" i="26"/>
  <c r="N1409" i="26"/>
  <c r="N1410" i="26"/>
  <c r="N1411" i="26"/>
  <c r="N1412" i="26"/>
  <c r="N1413" i="26"/>
  <c r="N1414" i="26"/>
  <c r="N1415" i="26"/>
  <c r="N1416" i="26"/>
  <c r="N1417" i="26"/>
  <c r="N1418" i="26"/>
  <c r="N1419" i="26"/>
  <c r="N1420" i="26"/>
  <c r="N1421" i="26"/>
  <c r="N1422" i="26"/>
  <c r="N1423" i="26"/>
  <c r="N1424" i="26"/>
  <c r="N1425" i="26"/>
  <c r="N1426" i="26"/>
  <c r="N1427" i="26"/>
  <c r="N1428" i="26"/>
  <c r="N1429" i="26"/>
  <c r="N1430" i="26"/>
  <c r="N1431" i="26"/>
  <c r="N1432" i="26"/>
  <c r="N1433" i="26"/>
  <c r="N1434" i="26"/>
  <c r="N1435" i="26"/>
  <c r="N1436" i="26"/>
  <c r="N1437" i="26"/>
  <c r="N1438" i="26"/>
  <c r="N1439" i="26"/>
  <c r="N1440" i="26"/>
  <c r="N1441" i="26"/>
  <c r="N1442" i="26"/>
  <c r="N1443" i="26"/>
  <c r="N1444" i="26"/>
  <c r="N1445" i="26"/>
  <c r="N1446" i="26"/>
  <c r="N1447" i="26"/>
  <c r="N1448" i="26"/>
  <c r="N1449" i="26"/>
  <c r="N1450" i="26"/>
  <c r="N1451" i="26"/>
  <c r="N1452" i="26"/>
  <c r="N1453" i="26"/>
  <c r="N1454" i="26"/>
  <c r="N1455" i="26"/>
  <c r="N1456" i="26"/>
  <c r="N1457" i="26"/>
  <c r="N1458" i="26"/>
  <c r="N1459" i="26"/>
  <c r="N1460" i="26"/>
  <c r="N1461" i="26"/>
  <c r="N1462" i="26"/>
  <c r="N1463" i="26"/>
  <c r="N1464" i="26"/>
  <c r="N1465" i="26"/>
  <c r="N1466" i="26"/>
  <c r="N1467" i="26"/>
  <c r="N1468" i="26"/>
  <c r="N1469" i="26"/>
  <c r="N1470" i="26"/>
  <c r="N1471" i="26"/>
  <c r="N1472" i="26"/>
  <c r="N1473" i="26"/>
  <c r="N1474" i="26"/>
  <c r="N1475" i="26"/>
  <c r="N1476" i="26"/>
  <c r="N1477" i="26"/>
  <c r="N1478" i="26"/>
  <c r="N1479" i="26"/>
  <c r="N1480" i="26"/>
  <c r="N1481" i="26"/>
  <c r="N1482" i="26"/>
  <c r="N1483" i="26"/>
  <c r="N1484" i="26"/>
  <c r="N1485" i="26"/>
  <c r="N1486" i="26"/>
  <c r="N1487" i="26"/>
  <c r="N1488" i="26"/>
  <c r="N1489" i="26"/>
  <c r="N1490" i="26"/>
  <c r="N1491" i="26"/>
  <c r="N1492" i="26"/>
  <c r="N1493" i="26"/>
  <c r="N1494" i="26"/>
  <c r="N1495" i="26"/>
  <c r="N1496" i="26"/>
  <c r="N1497" i="26"/>
  <c r="N1498" i="26"/>
  <c r="N1499" i="26"/>
  <c r="N1500" i="26"/>
  <c r="N1501" i="26"/>
  <c r="N1502" i="26"/>
  <c r="N1503" i="26"/>
  <c r="N1504" i="26"/>
  <c r="N1505" i="26"/>
  <c r="N1506" i="26"/>
  <c r="N1507" i="26"/>
  <c r="N1508" i="26"/>
  <c r="N1509" i="26"/>
  <c r="N1510" i="26"/>
  <c r="N1511" i="26"/>
  <c r="N1512" i="26"/>
  <c r="N1513" i="26"/>
  <c r="N1514" i="26"/>
  <c r="N1515" i="26"/>
  <c r="N1516" i="26"/>
  <c r="N1517" i="26"/>
  <c r="N1518" i="26"/>
  <c r="N1519" i="26"/>
  <c r="N1520" i="26"/>
  <c r="N1521" i="26"/>
  <c r="N1522" i="26"/>
  <c r="N1523" i="26"/>
  <c r="N1524" i="26"/>
  <c r="N1525" i="26"/>
  <c r="N1526" i="26"/>
  <c r="N1527" i="26"/>
  <c r="N1528" i="26"/>
  <c r="N1529" i="26"/>
  <c r="N1530" i="26"/>
  <c r="N1531" i="26"/>
  <c r="N1532" i="26"/>
  <c r="N1533" i="26"/>
  <c r="N1534" i="26"/>
  <c r="N1535" i="26"/>
  <c r="N1536" i="26"/>
  <c r="N1537" i="26"/>
  <c r="N1538" i="26"/>
  <c r="N1539" i="26"/>
  <c r="N1540" i="26"/>
  <c r="N1541" i="26"/>
  <c r="N1542" i="26"/>
  <c r="N1543" i="26"/>
  <c r="N1544" i="26"/>
  <c r="N1545" i="26"/>
  <c r="N1546" i="26"/>
  <c r="N1547" i="26"/>
  <c r="N1548" i="26"/>
  <c r="N1549" i="26"/>
  <c r="N1550" i="26"/>
  <c r="N1551" i="26"/>
  <c r="N1552" i="26"/>
  <c r="N1553" i="26"/>
  <c r="N1554" i="26"/>
  <c r="N1555" i="26"/>
  <c r="N1556" i="26"/>
  <c r="N1557" i="26"/>
  <c r="N1558" i="26"/>
  <c r="N1559" i="26"/>
  <c r="N1560" i="26"/>
  <c r="N1561" i="26"/>
  <c r="N1562" i="26"/>
  <c r="N1563" i="26"/>
  <c r="N1564" i="26"/>
  <c r="N1565" i="26"/>
  <c r="N1566" i="26"/>
  <c r="N1567" i="26"/>
  <c r="N1568" i="26"/>
  <c r="N1569" i="26"/>
  <c r="N1570" i="26"/>
  <c r="N1571" i="26"/>
  <c r="N1572" i="26"/>
  <c r="N1573" i="26"/>
  <c r="N1574" i="26"/>
  <c r="N1575" i="26"/>
  <c r="N1576" i="26"/>
  <c r="N1577" i="26"/>
  <c r="N1578" i="26"/>
  <c r="N1579" i="26"/>
  <c r="N1580" i="26"/>
  <c r="N1581" i="26"/>
  <c r="N1582" i="26"/>
  <c r="N1583" i="26"/>
  <c r="N1584" i="26"/>
  <c r="N1585" i="26"/>
  <c r="N1586" i="26"/>
  <c r="N1587" i="26"/>
  <c r="N1588" i="26"/>
  <c r="N1589" i="26"/>
  <c r="N1590" i="26"/>
  <c r="N1591" i="26"/>
  <c r="N1592" i="26"/>
  <c r="N1593" i="26"/>
  <c r="N1594" i="26"/>
  <c r="N1595" i="26"/>
  <c r="N1596" i="26"/>
  <c r="N1597" i="26"/>
  <c r="N1598" i="26"/>
  <c r="N1599" i="26"/>
  <c r="N1600" i="26"/>
  <c r="N1601" i="26"/>
  <c r="N1602" i="26"/>
  <c r="N1603" i="26"/>
  <c r="N1604" i="26"/>
  <c r="N1605" i="26"/>
  <c r="N1606" i="26"/>
  <c r="N1607" i="26"/>
  <c r="N1608" i="26"/>
  <c r="N1609" i="26"/>
  <c r="N1610" i="26"/>
  <c r="N1611" i="26"/>
  <c r="N1612" i="26"/>
  <c r="N1613" i="26"/>
  <c r="N1614" i="26"/>
  <c r="N1615" i="26"/>
  <c r="N1616" i="26"/>
  <c r="N1617" i="26"/>
  <c r="N1618" i="26"/>
  <c r="N1619" i="26"/>
  <c r="N1620" i="26"/>
  <c r="N1621" i="26"/>
  <c r="N1622" i="26"/>
  <c r="N1623" i="26"/>
  <c r="N1624" i="26"/>
  <c r="N1625" i="26"/>
  <c r="N1626" i="26"/>
  <c r="N1627" i="26"/>
  <c r="N1628" i="26"/>
  <c r="N1629" i="26"/>
  <c r="N1630" i="26"/>
  <c r="N1631" i="26"/>
  <c r="N1632" i="26"/>
  <c r="N1633" i="26"/>
  <c r="N1634" i="26"/>
  <c r="N1635" i="26"/>
  <c r="N1636" i="26"/>
  <c r="N1637" i="26"/>
  <c r="N1638" i="26"/>
  <c r="N1639" i="26"/>
  <c r="N1640" i="26"/>
  <c r="N1641" i="26"/>
  <c r="N1642" i="26"/>
  <c r="N1643" i="26"/>
  <c r="N1644" i="26"/>
  <c r="N1645" i="26"/>
  <c r="N1646" i="26"/>
  <c r="N1647" i="26"/>
  <c r="N1648" i="26"/>
  <c r="N1649" i="26"/>
  <c r="N1650" i="26"/>
  <c r="N1651" i="26"/>
  <c r="N1652" i="26"/>
  <c r="N1653" i="26"/>
  <c r="N1654" i="26"/>
  <c r="N1655" i="26"/>
  <c r="N1656" i="26"/>
  <c r="N1657" i="26"/>
  <c r="N1658" i="26"/>
  <c r="N1659" i="26"/>
  <c r="N1660" i="26"/>
  <c r="N1661" i="26"/>
  <c r="N1662" i="26"/>
  <c r="N1663" i="26"/>
  <c r="N1664" i="26"/>
  <c r="N1665" i="26"/>
  <c r="N1666" i="26"/>
  <c r="N1667" i="26"/>
  <c r="N1668" i="26"/>
  <c r="N1669" i="26"/>
  <c r="N1670" i="26"/>
  <c r="N1671" i="26"/>
  <c r="N1672" i="26"/>
  <c r="N1673" i="26"/>
  <c r="N1674" i="26"/>
  <c r="N1675" i="26"/>
  <c r="N1676" i="26"/>
  <c r="N1677" i="26"/>
  <c r="N1678" i="26"/>
  <c r="N1679" i="26"/>
  <c r="N1680" i="26"/>
  <c r="N1681" i="26"/>
  <c r="N1682" i="26"/>
  <c r="N1683" i="26"/>
  <c r="N1684" i="26"/>
  <c r="N1685" i="26"/>
  <c r="N1686" i="26"/>
  <c r="N1687" i="26"/>
  <c r="N1688" i="26"/>
  <c r="N1689" i="26"/>
  <c r="N1690" i="26"/>
  <c r="N1691" i="26"/>
  <c r="N1692" i="26"/>
  <c r="N1693" i="26"/>
  <c r="N1694" i="26"/>
  <c r="N1695" i="26"/>
  <c r="N1696" i="26"/>
  <c r="N1697" i="26"/>
  <c r="N1698" i="26"/>
  <c r="N1699" i="26"/>
  <c r="N1700" i="26"/>
  <c r="N1701" i="26"/>
  <c r="N1702" i="26"/>
  <c r="N1703" i="26"/>
  <c r="N1704" i="26"/>
  <c r="N1705" i="26"/>
  <c r="N1706" i="26"/>
  <c r="N1707" i="26"/>
  <c r="N1708" i="26"/>
  <c r="N1709" i="26"/>
  <c r="N1710" i="26"/>
  <c r="N1711" i="26"/>
  <c r="N1712" i="26"/>
  <c r="N1713" i="26"/>
  <c r="N1714" i="26"/>
  <c r="N1715" i="26"/>
  <c r="N1716" i="26"/>
  <c r="N1717" i="26"/>
  <c r="N1718" i="26"/>
  <c r="N1719" i="26"/>
  <c r="N1720" i="26"/>
  <c r="N1721" i="26"/>
  <c r="N1722" i="26"/>
  <c r="N1723" i="26"/>
  <c r="N1724" i="26"/>
  <c r="N1725" i="26"/>
  <c r="N1726" i="26"/>
  <c r="N1727" i="26"/>
  <c r="N1728" i="26"/>
  <c r="N1729" i="26"/>
  <c r="N1730" i="26"/>
  <c r="N1731" i="26"/>
  <c r="N1732" i="26"/>
  <c r="N1733" i="26"/>
  <c r="N1734" i="26"/>
  <c r="N1735" i="26"/>
  <c r="N1736" i="26"/>
  <c r="N1737" i="26"/>
  <c r="N1738" i="26"/>
  <c r="N1739" i="26"/>
  <c r="N1740" i="26"/>
  <c r="N1741" i="26"/>
  <c r="N1742" i="26"/>
  <c r="N1743" i="26"/>
  <c r="N1744" i="26"/>
  <c r="N1745" i="26"/>
  <c r="N1746" i="26"/>
  <c r="N1747" i="26"/>
  <c r="N1748" i="26"/>
  <c r="N1749" i="26"/>
  <c r="N1750" i="26"/>
  <c r="N1751" i="26"/>
  <c r="N1752" i="26"/>
  <c r="N1753" i="26"/>
  <c r="N1754" i="26"/>
  <c r="N1755" i="26"/>
  <c r="N1756" i="26"/>
  <c r="N1757" i="26"/>
  <c r="N1758" i="26"/>
  <c r="N1759" i="26"/>
  <c r="N1760" i="26"/>
  <c r="N1761" i="26"/>
  <c r="N1762" i="26"/>
  <c r="N1763" i="26"/>
  <c r="N1764" i="26"/>
  <c r="N1765" i="26"/>
  <c r="N1766" i="26"/>
  <c r="N1767" i="26"/>
  <c r="N1768" i="26"/>
  <c r="N1769" i="26"/>
  <c r="N1770" i="26"/>
  <c r="N1771" i="26"/>
  <c r="N1772" i="26"/>
  <c r="N1773" i="26"/>
  <c r="N1774" i="26"/>
  <c r="N1775" i="26"/>
  <c r="N1776" i="26"/>
  <c r="N1777" i="26"/>
  <c r="N1778" i="26"/>
  <c r="N1779" i="26"/>
  <c r="N1780" i="26"/>
  <c r="N1781" i="26"/>
  <c r="N1782" i="26"/>
  <c r="N1783" i="26"/>
  <c r="N1784" i="26"/>
  <c r="N1785" i="26"/>
  <c r="N1786" i="26"/>
  <c r="N1787" i="26"/>
  <c r="N1788" i="26"/>
  <c r="N1789" i="26"/>
  <c r="N1790" i="26"/>
  <c r="N1791" i="26"/>
  <c r="N1792" i="26"/>
  <c r="N1793" i="26"/>
  <c r="N1794" i="26"/>
  <c r="N1795" i="26"/>
  <c r="N1796" i="26"/>
  <c r="N1797" i="26"/>
  <c r="N1798" i="26"/>
  <c r="N1799" i="26"/>
  <c r="N1800" i="26"/>
  <c r="N1801" i="26"/>
  <c r="N1802" i="26"/>
  <c r="N1803" i="26"/>
  <c r="N1804" i="26"/>
  <c r="N1805" i="26"/>
  <c r="N1806" i="26"/>
  <c r="N1807" i="26"/>
  <c r="N1808" i="26"/>
  <c r="N1809" i="26"/>
  <c r="N1810" i="26"/>
  <c r="N1811" i="26"/>
  <c r="N1812" i="26"/>
  <c r="N1813" i="26"/>
  <c r="N1814" i="26"/>
  <c r="N1815" i="26"/>
  <c r="N1816" i="26"/>
  <c r="N1817" i="26"/>
  <c r="N1818" i="26"/>
  <c r="N1819" i="26"/>
  <c r="N1820" i="26"/>
  <c r="N1821" i="26"/>
  <c r="N1822" i="26"/>
  <c r="N1823" i="26"/>
  <c r="N1824" i="26"/>
  <c r="N1825" i="26"/>
  <c r="N1826" i="26"/>
  <c r="N1827" i="26"/>
  <c r="N1828" i="26"/>
  <c r="N1829" i="26"/>
  <c r="N1830" i="26"/>
  <c r="N1831" i="26"/>
  <c r="N1832" i="26"/>
  <c r="N1833" i="26"/>
  <c r="N1834" i="26"/>
  <c r="N1835" i="26"/>
  <c r="N1836" i="26"/>
  <c r="N1837" i="26"/>
  <c r="N1838" i="26"/>
  <c r="N1839" i="26"/>
  <c r="N1840" i="26"/>
  <c r="N1841" i="26"/>
  <c r="N1842" i="26"/>
  <c r="N1843" i="26"/>
  <c r="N1844" i="26"/>
  <c r="N1845" i="26"/>
  <c r="N1846" i="26"/>
  <c r="N1847" i="26"/>
  <c r="N1848" i="26"/>
  <c r="N1849" i="26"/>
  <c r="N1850" i="26"/>
  <c r="N1851" i="26"/>
  <c r="N1852" i="26"/>
  <c r="N1853" i="26"/>
  <c r="N1854" i="26"/>
  <c r="N1855" i="26"/>
  <c r="N1856" i="26"/>
  <c r="N1857" i="26"/>
  <c r="N1858" i="26"/>
  <c r="N1859" i="26"/>
  <c r="N1860" i="26"/>
  <c r="N1861" i="26"/>
  <c r="N1862" i="26"/>
  <c r="N1863" i="26"/>
  <c r="N1864" i="26"/>
  <c r="N1865" i="26"/>
  <c r="N1866" i="26"/>
  <c r="N1867" i="26"/>
  <c r="N1868" i="26"/>
  <c r="N1869" i="26"/>
  <c r="N1870" i="26"/>
  <c r="N1871" i="26"/>
  <c r="N1872" i="26"/>
  <c r="N1873" i="26"/>
  <c r="N1874" i="26"/>
  <c r="N1875" i="26"/>
  <c r="N1876" i="26"/>
  <c r="N1877" i="26"/>
  <c r="N1878" i="26"/>
  <c r="N1879" i="26"/>
  <c r="N1880" i="26"/>
  <c r="N1881" i="26"/>
  <c r="N1882" i="26"/>
  <c r="N1883" i="26"/>
  <c r="N1884" i="26"/>
  <c r="N1885" i="26"/>
  <c r="N1886" i="26"/>
  <c r="N1887" i="26"/>
  <c r="N1888" i="26"/>
  <c r="N1889" i="26"/>
  <c r="N1890" i="26"/>
  <c r="N1891" i="26"/>
  <c r="N1892" i="26"/>
  <c r="N1893" i="26"/>
  <c r="N1894" i="26"/>
  <c r="N1895" i="26"/>
  <c r="N1896" i="26"/>
  <c r="N1897" i="26"/>
  <c r="N1898" i="26"/>
  <c r="N1899" i="26"/>
  <c r="N1900" i="26"/>
  <c r="N1901" i="26"/>
  <c r="N1902" i="26"/>
  <c r="N1903" i="26"/>
  <c r="N1904" i="26"/>
  <c r="N1905" i="26"/>
  <c r="N1906" i="26"/>
  <c r="N1907" i="26"/>
  <c r="N1908" i="26"/>
  <c r="N1909" i="26"/>
  <c r="N1910" i="26"/>
  <c r="N1911" i="26"/>
  <c r="N1912" i="26"/>
  <c r="N1913" i="26"/>
  <c r="N1914" i="26"/>
  <c r="N1915" i="26"/>
  <c r="N1916" i="26"/>
  <c r="N1917" i="26"/>
  <c r="N1918" i="26"/>
  <c r="N1919" i="26"/>
  <c r="N1920" i="26"/>
  <c r="N1921" i="26"/>
  <c r="N1922" i="26"/>
  <c r="N1923" i="26"/>
  <c r="N1924" i="26"/>
  <c r="N1925" i="26"/>
  <c r="N1926" i="26"/>
  <c r="N1927" i="26"/>
  <c r="N1928" i="26"/>
  <c r="N1929" i="26"/>
  <c r="N1930" i="26"/>
  <c r="N1931" i="26"/>
  <c r="N1932" i="26"/>
  <c r="N1933" i="26"/>
  <c r="N1934" i="26"/>
  <c r="N1935" i="26"/>
  <c r="N1936" i="26"/>
  <c r="N1937" i="26"/>
  <c r="N1938" i="26"/>
  <c r="N1939" i="26"/>
  <c r="N4" i="26"/>
  <c r="M4" i="26"/>
  <c r="M5" i="26"/>
  <c r="M6" i="26"/>
  <c r="M7" i="26"/>
  <c r="M8" i="26"/>
  <c r="M9" i="26"/>
  <c r="M10" i="26"/>
  <c r="M11" i="26"/>
  <c r="M12" i="26"/>
  <c r="M13" i="26"/>
  <c r="M14" i="26"/>
  <c r="M15" i="26"/>
  <c r="M16" i="26"/>
  <c r="M17" i="26"/>
  <c r="M18" i="26"/>
  <c r="M19" i="26"/>
  <c r="M20" i="26"/>
  <c r="M21" i="26"/>
  <c r="M22" i="26"/>
  <c r="M23" i="26"/>
  <c r="M24" i="26"/>
  <c r="M25" i="26"/>
  <c r="M26" i="26"/>
  <c r="M27" i="26"/>
  <c r="M28" i="26"/>
  <c r="M29" i="26"/>
  <c r="M30" i="26"/>
  <c r="M31" i="26"/>
  <c r="M32" i="26"/>
  <c r="M33" i="26"/>
  <c r="M34" i="26"/>
  <c r="M35" i="26"/>
  <c r="M36" i="26"/>
  <c r="M37" i="26"/>
  <c r="M38" i="26"/>
  <c r="M39" i="26"/>
  <c r="M40" i="26"/>
  <c r="M41" i="26"/>
  <c r="M42" i="26"/>
  <c r="M43" i="26"/>
  <c r="M44" i="26"/>
  <c r="M45" i="26"/>
  <c r="M46" i="26"/>
  <c r="M47" i="26"/>
  <c r="M48" i="26"/>
  <c r="M49" i="26"/>
  <c r="M50" i="26"/>
  <c r="M51" i="26"/>
  <c r="M52" i="26"/>
  <c r="M53" i="26"/>
  <c r="M54" i="26"/>
  <c r="M55" i="26"/>
  <c r="M56" i="26"/>
  <c r="M57" i="26"/>
  <c r="M58" i="26"/>
  <c r="M59" i="26"/>
  <c r="M60" i="26"/>
  <c r="M61" i="26"/>
  <c r="M62" i="26"/>
  <c r="M63" i="26"/>
  <c r="M64" i="26"/>
  <c r="M65" i="26"/>
  <c r="M66" i="26"/>
  <c r="M67" i="26"/>
  <c r="M68" i="26"/>
  <c r="M69" i="26"/>
  <c r="M70" i="26"/>
  <c r="M71" i="26"/>
  <c r="M72" i="26"/>
  <c r="M73" i="26"/>
  <c r="M74" i="26"/>
  <c r="M75" i="26"/>
  <c r="M76" i="26"/>
  <c r="M77" i="26"/>
  <c r="M78" i="26"/>
  <c r="M79" i="26"/>
  <c r="M80" i="26"/>
  <c r="M81" i="26"/>
  <c r="M82" i="26"/>
  <c r="M83" i="26"/>
  <c r="M84" i="26"/>
  <c r="M85" i="26"/>
  <c r="M86" i="26"/>
  <c r="M87" i="26"/>
  <c r="M88" i="26"/>
  <c r="M89" i="26"/>
  <c r="M90" i="26"/>
  <c r="M91" i="26"/>
  <c r="M92" i="26"/>
  <c r="M93" i="26"/>
  <c r="M94" i="26"/>
  <c r="M95" i="26"/>
  <c r="M96" i="26"/>
  <c r="M97" i="26"/>
  <c r="M98" i="26"/>
  <c r="M99" i="26"/>
  <c r="M100" i="26"/>
  <c r="M101" i="26"/>
  <c r="M102" i="26"/>
  <c r="M103" i="26"/>
  <c r="M104" i="26"/>
  <c r="M105" i="26"/>
  <c r="M106" i="26"/>
  <c r="M107" i="26"/>
  <c r="M108" i="26"/>
  <c r="M109" i="26"/>
  <c r="M110" i="26"/>
  <c r="M111" i="26"/>
  <c r="M112" i="26"/>
  <c r="M113" i="26"/>
  <c r="M114" i="26"/>
  <c r="M115" i="26"/>
  <c r="M116" i="26"/>
  <c r="M117" i="26"/>
  <c r="M118" i="26"/>
  <c r="M119" i="26"/>
  <c r="M120" i="26"/>
  <c r="M121" i="26"/>
  <c r="M122" i="26"/>
  <c r="M123" i="26"/>
  <c r="M124" i="26"/>
  <c r="M125" i="26"/>
  <c r="M126" i="26"/>
  <c r="M127" i="26"/>
  <c r="M128" i="26"/>
  <c r="M129" i="26"/>
  <c r="M130" i="26"/>
  <c r="M131" i="26"/>
  <c r="M132" i="26"/>
  <c r="M133" i="26"/>
  <c r="M134" i="26"/>
  <c r="M135" i="26"/>
  <c r="M136" i="26"/>
  <c r="M137" i="26"/>
  <c r="M138" i="26"/>
  <c r="M139" i="26"/>
  <c r="M140" i="26"/>
  <c r="M141" i="26"/>
  <c r="M142" i="26"/>
  <c r="M143" i="26"/>
  <c r="M144" i="26"/>
  <c r="M145" i="26"/>
  <c r="M146" i="26"/>
  <c r="M147" i="26"/>
  <c r="M148" i="26"/>
  <c r="M149" i="26"/>
  <c r="M150" i="26"/>
  <c r="M151" i="26"/>
  <c r="M152" i="26"/>
  <c r="M153" i="26"/>
  <c r="M154" i="26"/>
  <c r="M155" i="26"/>
  <c r="M156" i="26"/>
  <c r="M157" i="26"/>
  <c r="M158" i="26"/>
  <c r="M159" i="26"/>
  <c r="M160" i="26"/>
  <c r="M161" i="26"/>
  <c r="M162" i="26"/>
  <c r="M163" i="26"/>
  <c r="M164" i="26"/>
  <c r="M165" i="26"/>
  <c r="M166" i="26"/>
  <c r="M167" i="26"/>
  <c r="M168" i="26"/>
  <c r="M169" i="26"/>
  <c r="M170" i="26"/>
  <c r="M171" i="26"/>
  <c r="M172" i="26"/>
  <c r="M173" i="26"/>
  <c r="M174" i="26"/>
  <c r="M175" i="26"/>
  <c r="M176" i="26"/>
  <c r="M177" i="26"/>
  <c r="M178" i="26"/>
  <c r="M179" i="26"/>
  <c r="M180" i="26"/>
  <c r="M181" i="26"/>
  <c r="M182" i="26"/>
  <c r="M183" i="26"/>
  <c r="M184" i="26"/>
  <c r="M185" i="26"/>
  <c r="M186" i="26"/>
  <c r="M187" i="26"/>
  <c r="M188" i="26"/>
  <c r="M189" i="26"/>
  <c r="M190" i="26"/>
  <c r="M191" i="26"/>
  <c r="M192" i="26"/>
  <c r="M193" i="26"/>
  <c r="M194" i="26"/>
  <c r="M195" i="26"/>
  <c r="M196" i="26"/>
  <c r="M197" i="26"/>
  <c r="M198" i="26"/>
  <c r="M199" i="26"/>
  <c r="M200" i="26"/>
  <c r="M201" i="26"/>
  <c r="M202" i="26"/>
  <c r="M203" i="26"/>
  <c r="M204" i="26"/>
  <c r="M205" i="26"/>
  <c r="M206" i="26"/>
  <c r="M207" i="26"/>
  <c r="M208" i="26"/>
  <c r="M209" i="26"/>
  <c r="M210" i="26"/>
  <c r="M211" i="26"/>
  <c r="M212" i="26"/>
  <c r="M213" i="26"/>
  <c r="M214" i="26"/>
  <c r="M215" i="26"/>
  <c r="M216" i="26"/>
  <c r="M217" i="26"/>
  <c r="M218" i="26"/>
  <c r="M219" i="26"/>
  <c r="M220" i="26"/>
  <c r="M221" i="26"/>
  <c r="M222" i="26"/>
  <c r="M223" i="26"/>
  <c r="M224" i="26"/>
  <c r="M225" i="26"/>
  <c r="M226" i="26"/>
  <c r="M227" i="26"/>
  <c r="M228" i="26"/>
  <c r="M229" i="26"/>
  <c r="M230" i="26"/>
  <c r="M231" i="26"/>
  <c r="M232" i="26"/>
  <c r="M233" i="26"/>
  <c r="M234" i="26"/>
  <c r="M235" i="26"/>
  <c r="M236" i="26"/>
  <c r="M237" i="26"/>
  <c r="M238" i="26"/>
  <c r="M239" i="26"/>
  <c r="M240" i="26"/>
  <c r="M241" i="26"/>
  <c r="M242" i="26"/>
  <c r="M243" i="26"/>
  <c r="M244" i="26"/>
  <c r="M245" i="26"/>
  <c r="M246" i="26"/>
  <c r="M247" i="26"/>
  <c r="M248" i="26"/>
  <c r="M249" i="26"/>
  <c r="M250" i="26"/>
  <c r="M251" i="26"/>
  <c r="M252" i="26"/>
  <c r="M253" i="26"/>
  <c r="M254" i="26"/>
  <c r="M255" i="26"/>
  <c r="M256" i="26"/>
  <c r="M257" i="26"/>
  <c r="M258" i="26"/>
  <c r="M259" i="26"/>
  <c r="M260" i="26"/>
  <c r="M261" i="26"/>
  <c r="M262" i="26"/>
  <c r="M263" i="26"/>
  <c r="M264" i="26"/>
  <c r="M265" i="26"/>
  <c r="M266" i="26"/>
  <c r="M267" i="26"/>
  <c r="M268" i="26"/>
  <c r="M269" i="26"/>
  <c r="M270" i="26"/>
  <c r="M271" i="26"/>
  <c r="M272" i="26"/>
  <c r="M273" i="26"/>
  <c r="M274" i="26"/>
  <c r="M275" i="26"/>
  <c r="M276" i="26"/>
  <c r="M277" i="26"/>
  <c r="M278" i="26"/>
  <c r="M279" i="26"/>
  <c r="M280" i="26"/>
  <c r="M281" i="26"/>
  <c r="M282" i="26"/>
  <c r="M283" i="26"/>
  <c r="M284" i="26"/>
  <c r="M285" i="26"/>
  <c r="M286" i="26"/>
  <c r="M287" i="26"/>
  <c r="M288" i="26"/>
  <c r="M289" i="26"/>
  <c r="M290" i="26"/>
  <c r="M291" i="26"/>
  <c r="M292" i="26"/>
  <c r="M293" i="26"/>
  <c r="M294" i="26"/>
  <c r="M295" i="26"/>
  <c r="M296" i="26"/>
  <c r="M297" i="26"/>
  <c r="M298" i="26"/>
  <c r="M299" i="26"/>
  <c r="M300" i="26"/>
  <c r="M301" i="26"/>
  <c r="M302" i="26"/>
  <c r="M303" i="26"/>
  <c r="M304" i="26"/>
  <c r="M305" i="26"/>
  <c r="M306" i="26"/>
  <c r="M307" i="26"/>
  <c r="M308" i="26"/>
  <c r="M309" i="26"/>
  <c r="M310" i="26"/>
  <c r="M311" i="26"/>
  <c r="M312" i="26"/>
  <c r="M313" i="26"/>
  <c r="M314" i="26"/>
  <c r="M315" i="26"/>
  <c r="M316" i="26"/>
  <c r="M317" i="26"/>
  <c r="M318" i="26"/>
  <c r="M319" i="26"/>
  <c r="M320" i="26"/>
  <c r="M321" i="26"/>
  <c r="M322" i="26"/>
  <c r="M323" i="26"/>
  <c r="M324" i="26"/>
  <c r="M325" i="26"/>
  <c r="M326" i="26"/>
  <c r="M327" i="26"/>
  <c r="M328" i="26"/>
  <c r="M329" i="26"/>
  <c r="M330" i="26"/>
  <c r="M331" i="26"/>
  <c r="M332" i="26"/>
  <c r="M333" i="26"/>
  <c r="M334" i="26"/>
  <c r="M335" i="26"/>
  <c r="M336" i="26"/>
  <c r="M337" i="26"/>
  <c r="M338" i="26"/>
  <c r="M339" i="26"/>
  <c r="M340" i="26"/>
  <c r="M341" i="26"/>
  <c r="M342" i="26"/>
  <c r="M343" i="26"/>
  <c r="M344" i="26"/>
  <c r="M345" i="26"/>
  <c r="M346" i="26"/>
  <c r="M347" i="26"/>
  <c r="M348" i="26"/>
  <c r="M349" i="26"/>
  <c r="M350" i="26"/>
  <c r="M351" i="26"/>
  <c r="M352" i="26"/>
  <c r="M353" i="26"/>
  <c r="M354" i="26"/>
  <c r="M355" i="26"/>
  <c r="M356" i="26"/>
  <c r="M357" i="26"/>
  <c r="M358" i="26"/>
  <c r="M359" i="26"/>
  <c r="M360" i="26"/>
  <c r="M361" i="26"/>
  <c r="M362" i="26"/>
  <c r="M363" i="26"/>
  <c r="M364" i="26"/>
  <c r="M365" i="26"/>
  <c r="M366" i="26"/>
  <c r="M367" i="26"/>
  <c r="M368" i="26"/>
  <c r="M369" i="26"/>
  <c r="M370" i="26"/>
  <c r="M371" i="26"/>
  <c r="M372" i="26"/>
  <c r="M373" i="26"/>
  <c r="M374" i="26"/>
  <c r="M375" i="26"/>
  <c r="M376" i="26"/>
  <c r="M377" i="26"/>
  <c r="M378" i="26"/>
  <c r="M379" i="26"/>
  <c r="M380" i="26"/>
  <c r="M381" i="26"/>
  <c r="M382" i="26"/>
  <c r="M383" i="26"/>
  <c r="M384" i="26"/>
  <c r="M385" i="26"/>
  <c r="M386" i="26"/>
  <c r="M387" i="26"/>
  <c r="M388" i="26"/>
  <c r="M389" i="26"/>
  <c r="M390" i="26"/>
  <c r="M391" i="26"/>
  <c r="M392" i="26"/>
  <c r="M393" i="26"/>
  <c r="M394" i="26"/>
  <c r="M395" i="26"/>
  <c r="M396" i="26"/>
  <c r="M397" i="26"/>
  <c r="M398" i="26"/>
  <c r="M399" i="26"/>
  <c r="M400" i="26"/>
  <c r="M401" i="26"/>
  <c r="M402" i="26"/>
  <c r="M403" i="26"/>
  <c r="M404" i="26"/>
  <c r="M405" i="26"/>
  <c r="M406" i="26"/>
  <c r="M407" i="26"/>
  <c r="M408" i="26"/>
  <c r="M409" i="26"/>
  <c r="M410" i="26"/>
  <c r="M411" i="26"/>
  <c r="M412" i="26"/>
  <c r="M413" i="26"/>
  <c r="M414" i="26"/>
  <c r="M415" i="26"/>
  <c r="M416" i="26"/>
  <c r="M417" i="26"/>
  <c r="M418" i="26"/>
  <c r="M419" i="26"/>
  <c r="M420" i="26"/>
  <c r="M421" i="26"/>
  <c r="M422" i="26"/>
  <c r="M423" i="26"/>
  <c r="M424" i="26"/>
  <c r="M425" i="26"/>
  <c r="M426" i="26"/>
  <c r="M427" i="26"/>
  <c r="M428" i="26"/>
  <c r="M429" i="26"/>
  <c r="M430" i="26"/>
  <c r="M431" i="26"/>
  <c r="M432" i="26"/>
  <c r="M433" i="26"/>
  <c r="M434" i="26"/>
  <c r="M435" i="26"/>
  <c r="M436" i="26"/>
  <c r="M437" i="26"/>
  <c r="M438" i="26"/>
  <c r="M439" i="26"/>
  <c r="M440" i="26"/>
  <c r="M441" i="26"/>
  <c r="M442" i="26"/>
  <c r="M443" i="26"/>
  <c r="M444" i="26"/>
  <c r="M445" i="26"/>
  <c r="M446" i="26"/>
  <c r="M447" i="26"/>
  <c r="M448" i="26"/>
  <c r="M449" i="26"/>
  <c r="M450" i="26"/>
  <c r="M451" i="26"/>
  <c r="M452" i="26"/>
  <c r="M453" i="26"/>
  <c r="M454" i="26"/>
  <c r="M455" i="26"/>
  <c r="M456" i="26"/>
  <c r="M457" i="26"/>
  <c r="M458" i="26"/>
  <c r="M459" i="26"/>
  <c r="M460" i="26"/>
  <c r="M461" i="26"/>
  <c r="M462" i="26"/>
  <c r="M463" i="26"/>
  <c r="M464" i="26"/>
  <c r="M465" i="26"/>
  <c r="M466" i="26"/>
  <c r="M467" i="26"/>
  <c r="M468" i="26"/>
  <c r="M469" i="26"/>
  <c r="M470" i="26"/>
  <c r="M471" i="26"/>
  <c r="M472" i="26"/>
  <c r="M473" i="26"/>
  <c r="M474" i="26"/>
  <c r="M475" i="26"/>
  <c r="M476" i="26"/>
  <c r="M477" i="26"/>
  <c r="M478" i="26"/>
  <c r="M479" i="26"/>
  <c r="M480" i="26"/>
  <c r="M481" i="26"/>
  <c r="M482" i="26"/>
  <c r="M483" i="26"/>
  <c r="M484" i="26"/>
  <c r="M485" i="26"/>
  <c r="M486" i="26"/>
  <c r="M487" i="26"/>
  <c r="M488" i="26"/>
  <c r="M489" i="26"/>
  <c r="M490" i="26"/>
  <c r="M491" i="26"/>
  <c r="M492" i="26"/>
  <c r="M493" i="26"/>
  <c r="M494" i="26"/>
  <c r="M495" i="26"/>
  <c r="M496" i="26"/>
  <c r="M497" i="26"/>
  <c r="M498" i="26"/>
  <c r="M499" i="26"/>
  <c r="M500" i="26"/>
  <c r="M501" i="26"/>
  <c r="M502" i="26"/>
  <c r="M503" i="26"/>
  <c r="M504" i="26"/>
  <c r="M505" i="26"/>
  <c r="M506" i="26"/>
  <c r="M507" i="26"/>
  <c r="M508" i="26"/>
  <c r="M509" i="26"/>
  <c r="M510" i="26"/>
  <c r="M511" i="26"/>
  <c r="M512" i="26"/>
  <c r="M513" i="26"/>
  <c r="M514" i="26"/>
  <c r="M515" i="26"/>
  <c r="M516" i="26"/>
  <c r="M517" i="26"/>
  <c r="M518" i="26"/>
  <c r="M519" i="26"/>
  <c r="M520" i="26"/>
  <c r="M521" i="26"/>
  <c r="M522" i="26"/>
  <c r="M523" i="26"/>
  <c r="M524" i="26"/>
  <c r="M525" i="26"/>
  <c r="M526" i="26"/>
  <c r="M527" i="26"/>
  <c r="M528" i="26"/>
  <c r="M529" i="26"/>
  <c r="M530" i="26"/>
  <c r="M531" i="26"/>
  <c r="M532" i="26"/>
  <c r="M533" i="26"/>
  <c r="M534" i="26"/>
  <c r="M535" i="26"/>
  <c r="M536" i="26"/>
  <c r="M537" i="26"/>
  <c r="M538" i="26"/>
  <c r="M539" i="26"/>
  <c r="M540" i="26"/>
  <c r="M541" i="26"/>
  <c r="M542" i="26"/>
  <c r="M543" i="26"/>
  <c r="M544" i="26"/>
  <c r="M545" i="26"/>
  <c r="M546" i="26"/>
  <c r="M547" i="26"/>
  <c r="M548" i="26"/>
  <c r="M549" i="26"/>
  <c r="M550" i="26"/>
  <c r="M551" i="26"/>
  <c r="M552" i="26"/>
  <c r="M553" i="26"/>
  <c r="M554" i="26"/>
  <c r="M555" i="26"/>
  <c r="M556" i="26"/>
  <c r="M557" i="26"/>
  <c r="M558" i="26"/>
  <c r="M559" i="26"/>
  <c r="M560" i="26"/>
  <c r="M561" i="26"/>
  <c r="M562" i="26"/>
  <c r="M563" i="26"/>
  <c r="M564" i="26"/>
  <c r="M565" i="26"/>
  <c r="M566" i="26"/>
  <c r="M567" i="26"/>
  <c r="M568" i="26"/>
  <c r="M569" i="26"/>
  <c r="M570" i="26"/>
  <c r="M571" i="26"/>
  <c r="M572" i="26"/>
  <c r="M573" i="26"/>
  <c r="M574" i="26"/>
  <c r="M575" i="26"/>
  <c r="M576" i="26"/>
  <c r="M577" i="26"/>
  <c r="M578" i="26"/>
  <c r="M579" i="26"/>
  <c r="M580" i="26"/>
  <c r="M581" i="26"/>
  <c r="M582" i="26"/>
  <c r="M583" i="26"/>
  <c r="M584" i="26"/>
  <c r="M585" i="26"/>
  <c r="M586" i="26"/>
  <c r="M587" i="26"/>
  <c r="M588" i="26"/>
  <c r="M589" i="26"/>
  <c r="M590" i="26"/>
  <c r="M591" i="26"/>
  <c r="M592" i="26"/>
  <c r="M593" i="26"/>
  <c r="M594" i="26"/>
  <c r="M595" i="26"/>
  <c r="M596" i="26"/>
  <c r="M597" i="26"/>
  <c r="M598" i="26"/>
  <c r="M599" i="26"/>
  <c r="M600" i="26"/>
  <c r="M601" i="26"/>
  <c r="M602" i="26"/>
  <c r="M603" i="26"/>
  <c r="M604" i="26"/>
  <c r="M605" i="26"/>
  <c r="M606" i="26"/>
  <c r="M607" i="26"/>
  <c r="M608" i="26"/>
  <c r="M609" i="26"/>
  <c r="M610" i="26"/>
  <c r="M611" i="26"/>
  <c r="M612" i="26"/>
  <c r="M613" i="26"/>
  <c r="M614" i="26"/>
  <c r="M615" i="26"/>
  <c r="M616" i="26"/>
  <c r="M617" i="26"/>
  <c r="M618" i="26"/>
  <c r="M619" i="26"/>
  <c r="M620" i="26"/>
  <c r="M621" i="26"/>
  <c r="M622" i="26"/>
  <c r="M623" i="26"/>
  <c r="M624" i="26"/>
  <c r="M625" i="26"/>
  <c r="M626" i="26"/>
  <c r="M627" i="26"/>
  <c r="M628" i="26"/>
  <c r="M629" i="26"/>
  <c r="M630" i="26"/>
  <c r="M631" i="26"/>
  <c r="M632" i="26"/>
  <c r="M633" i="26"/>
  <c r="M634" i="26"/>
  <c r="M635" i="26"/>
  <c r="M636" i="26"/>
  <c r="M637" i="26"/>
  <c r="M638" i="26"/>
  <c r="M639" i="26"/>
  <c r="M640" i="26"/>
  <c r="M641" i="26"/>
  <c r="M642" i="26"/>
  <c r="M643" i="26"/>
  <c r="M644" i="26"/>
  <c r="M645" i="26"/>
  <c r="M646" i="26"/>
  <c r="M647" i="26"/>
  <c r="M648" i="26"/>
  <c r="M649" i="26"/>
  <c r="M650" i="26"/>
  <c r="M651" i="26"/>
  <c r="M652" i="26"/>
  <c r="M653" i="26"/>
  <c r="M654" i="26"/>
  <c r="M655" i="26"/>
  <c r="M656" i="26"/>
  <c r="M657" i="26"/>
  <c r="M658" i="26"/>
  <c r="M659" i="26"/>
  <c r="M660" i="26"/>
  <c r="M661" i="26"/>
  <c r="M662" i="26"/>
  <c r="M663" i="26"/>
  <c r="M664" i="26"/>
  <c r="M665" i="26"/>
  <c r="M666" i="26"/>
  <c r="M667" i="26"/>
  <c r="M668" i="26"/>
  <c r="M669" i="26"/>
  <c r="M670" i="26"/>
  <c r="M671" i="26"/>
  <c r="M672" i="26"/>
  <c r="M673" i="26"/>
  <c r="M674" i="26"/>
  <c r="M675" i="26"/>
  <c r="M676" i="26"/>
  <c r="M677" i="26"/>
  <c r="M678" i="26"/>
  <c r="M679" i="26"/>
  <c r="M680" i="26"/>
  <c r="M681" i="26"/>
  <c r="M682" i="26"/>
  <c r="M683" i="26"/>
  <c r="M684" i="26"/>
  <c r="M685" i="26"/>
  <c r="M686" i="26"/>
  <c r="M687" i="26"/>
  <c r="M688" i="26"/>
  <c r="M689" i="26"/>
  <c r="M690" i="26"/>
  <c r="M691" i="26"/>
  <c r="M692" i="26"/>
  <c r="M693" i="26"/>
  <c r="M694" i="26"/>
  <c r="M695" i="26"/>
  <c r="M696" i="26"/>
  <c r="M697" i="26"/>
  <c r="M698" i="26"/>
  <c r="M699" i="26"/>
  <c r="M700" i="26"/>
  <c r="M701" i="26"/>
  <c r="M702" i="26"/>
  <c r="M703" i="26"/>
  <c r="M704" i="26"/>
  <c r="M705" i="26"/>
  <c r="M706" i="26"/>
  <c r="M707" i="26"/>
  <c r="M708" i="26"/>
  <c r="M709" i="26"/>
  <c r="M710" i="26"/>
  <c r="M711" i="26"/>
  <c r="M712" i="26"/>
  <c r="M713" i="26"/>
  <c r="M714" i="26"/>
  <c r="M715" i="26"/>
  <c r="M716" i="26"/>
  <c r="M717" i="26"/>
  <c r="M718" i="26"/>
  <c r="M719" i="26"/>
  <c r="M720" i="26"/>
  <c r="M721" i="26"/>
  <c r="M722" i="26"/>
  <c r="M723" i="26"/>
  <c r="M724" i="26"/>
  <c r="M725" i="26"/>
  <c r="M726" i="26"/>
  <c r="M727" i="26"/>
  <c r="M728" i="26"/>
  <c r="M729" i="26"/>
  <c r="M730" i="26"/>
  <c r="M731" i="26"/>
  <c r="M732" i="26"/>
  <c r="M733" i="26"/>
  <c r="M734" i="26"/>
  <c r="M735" i="26"/>
  <c r="M736" i="26"/>
  <c r="M737" i="26"/>
  <c r="M738" i="26"/>
  <c r="M739" i="26"/>
  <c r="M740" i="26"/>
  <c r="M741" i="26"/>
  <c r="M742" i="26"/>
  <c r="M743" i="26"/>
  <c r="M744" i="26"/>
  <c r="M745" i="26"/>
  <c r="M746" i="26"/>
  <c r="M747" i="26"/>
  <c r="M748" i="26"/>
  <c r="M749" i="26"/>
  <c r="M750" i="26"/>
  <c r="M751" i="26"/>
  <c r="M752" i="26"/>
  <c r="M753" i="26"/>
  <c r="M754" i="26"/>
  <c r="M755" i="26"/>
  <c r="M756" i="26"/>
  <c r="M757" i="26"/>
  <c r="M758" i="26"/>
  <c r="M759" i="26"/>
  <c r="M760" i="26"/>
  <c r="M761" i="26"/>
  <c r="M762" i="26"/>
  <c r="M763" i="26"/>
  <c r="M764" i="26"/>
  <c r="M765" i="26"/>
  <c r="M766" i="26"/>
  <c r="M767" i="26"/>
  <c r="M768" i="26"/>
  <c r="M769" i="26"/>
  <c r="M770" i="26"/>
  <c r="M771" i="26"/>
  <c r="M772" i="26"/>
  <c r="M773" i="26"/>
  <c r="M774" i="26"/>
  <c r="M775" i="26"/>
  <c r="M776" i="26"/>
  <c r="M777" i="26"/>
  <c r="M778" i="26"/>
  <c r="M779" i="26"/>
  <c r="M780" i="26"/>
  <c r="M781" i="26"/>
  <c r="M782" i="26"/>
  <c r="M783" i="26"/>
  <c r="M784" i="26"/>
  <c r="M785" i="26"/>
  <c r="M786" i="26"/>
  <c r="M787" i="26"/>
  <c r="M788" i="26"/>
  <c r="M789" i="26"/>
  <c r="M790" i="26"/>
  <c r="M791" i="26"/>
  <c r="M792" i="26"/>
  <c r="M793" i="26"/>
  <c r="M794" i="26"/>
  <c r="M795" i="26"/>
  <c r="M796" i="26"/>
  <c r="M797" i="26"/>
  <c r="M798" i="26"/>
  <c r="M799" i="26"/>
  <c r="M800" i="26"/>
  <c r="M801" i="26"/>
  <c r="M802" i="26"/>
  <c r="M803" i="26"/>
  <c r="M804" i="26"/>
  <c r="M805" i="26"/>
  <c r="M806" i="26"/>
  <c r="M807" i="26"/>
  <c r="M808" i="26"/>
  <c r="M809" i="26"/>
  <c r="M810" i="26"/>
  <c r="M811" i="26"/>
  <c r="M812" i="26"/>
  <c r="M813" i="26"/>
  <c r="M814" i="26"/>
  <c r="M815" i="26"/>
  <c r="M816" i="26"/>
  <c r="M817" i="26"/>
  <c r="M818" i="26"/>
  <c r="M819" i="26"/>
  <c r="M820" i="26"/>
  <c r="M821" i="26"/>
  <c r="M822" i="26"/>
  <c r="M823" i="26"/>
  <c r="M824" i="26"/>
  <c r="M825" i="26"/>
  <c r="M826" i="26"/>
  <c r="M827" i="26"/>
  <c r="M828" i="26"/>
  <c r="M829" i="26"/>
  <c r="M830" i="26"/>
  <c r="M831" i="26"/>
  <c r="M832" i="26"/>
  <c r="M833" i="26"/>
  <c r="M834" i="26"/>
  <c r="M835" i="26"/>
  <c r="M836" i="26"/>
  <c r="M837" i="26"/>
  <c r="M838" i="26"/>
  <c r="M839" i="26"/>
  <c r="M840" i="26"/>
  <c r="M841" i="26"/>
  <c r="M842" i="26"/>
  <c r="M843" i="26"/>
  <c r="M844" i="26"/>
  <c r="M845" i="26"/>
  <c r="M846" i="26"/>
  <c r="M847" i="26"/>
  <c r="M848" i="26"/>
  <c r="M849" i="26"/>
  <c r="M850" i="26"/>
  <c r="M851" i="26"/>
  <c r="M852" i="26"/>
  <c r="M853" i="26"/>
  <c r="M854" i="26"/>
  <c r="M855" i="26"/>
  <c r="M856" i="26"/>
  <c r="M857" i="26"/>
  <c r="M858" i="26"/>
  <c r="M859" i="26"/>
  <c r="M860" i="26"/>
  <c r="M861" i="26"/>
  <c r="M862" i="26"/>
  <c r="M863" i="26"/>
  <c r="M864" i="26"/>
  <c r="M865" i="26"/>
  <c r="M866" i="26"/>
  <c r="M867" i="26"/>
  <c r="M868" i="26"/>
  <c r="M869" i="26"/>
  <c r="M870" i="26"/>
  <c r="M871" i="26"/>
  <c r="M872" i="26"/>
  <c r="M873" i="26"/>
  <c r="M874" i="26"/>
  <c r="M875" i="26"/>
  <c r="M876" i="26"/>
  <c r="M877" i="26"/>
  <c r="M878" i="26"/>
  <c r="M879" i="26"/>
  <c r="M880" i="26"/>
  <c r="M881" i="26"/>
  <c r="M882" i="26"/>
  <c r="M883" i="26"/>
  <c r="M884" i="26"/>
  <c r="M885" i="26"/>
  <c r="M886" i="26"/>
  <c r="M887" i="26"/>
  <c r="M888" i="26"/>
  <c r="M889" i="26"/>
  <c r="M890" i="26"/>
  <c r="M891" i="26"/>
  <c r="M892" i="26"/>
  <c r="M893" i="26"/>
  <c r="M894" i="26"/>
  <c r="M895" i="26"/>
  <c r="M896" i="26"/>
  <c r="M897" i="26"/>
  <c r="M898" i="26"/>
  <c r="M899" i="26"/>
  <c r="M900" i="26"/>
  <c r="M901" i="26"/>
  <c r="M902" i="26"/>
  <c r="M903" i="26"/>
  <c r="M904" i="26"/>
  <c r="M905" i="26"/>
  <c r="M906" i="26"/>
  <c r="M907" i="26"/>
  <c r="M908" i="26"/>
  <c r="M909" i="26"/>
  <c r="M910" i="26"/>
  <c r="M911" i="26"/>
  <c r="M912" i="26"/>
  <c r="M913" i="26"/>
  <c r="M914" i="26"/>
  <c r="M915" i="26"/>
  <c r="M916" i="26"/>
  <c r="M917" i="26"/>
  <c r="M918" i="26"/>
  <c r="M919" i="26"/>
  <c r="M920" i="26"/>
  <c r="M921" i="26"/>
  <c r="M922" i="26"/>
  <c r="M923" i="26"/>
  <c r="M924" i="26"/>
  <c r="M925" i="26"/>
  <c r="M926" i="26"/>
  <c r="M927" i="26"/>
  <c r="M928" i="26"/>
  <c r="M929" i="26"/>
  <c r="M930" i="26"/>
  <c r="M931" i="26"/>
  <c r="M932" i="26"/>
  <c r="M933" i="26"/>
  <c r="M934" i="26"/>
  <c r="M935" i="26"/>
  <c r="M936" i="26"/>
  <c r="M937" i="26"/>
  <c r="M938" i="26"/>
  <c r="M939" i="26"/>
  <c r="M940" i="26"/>
  <c r="M941" i="26"/>
  <c r="M942" i="26"/>
  <c r="M943" i="26"/>
  <c r="M944" i="26"/>
  <c r="M945" i="26"/>
  <c r="M946" i="26"/>
  <c r="M947" i="26"/>
  <c r="M948" i="26"/>
  <c r="M949" i="26"/>
  <c r="M950" i="26"/>
  <c r="M951" i="26"/>
  <c r="M952" i="26"/>
  <c r="M953" i="26"/>
  <c r="M954" i="26"/>
  <c r="M955" i="26"/>
  <c r="M956" i="26"/>
  <c r="M957" i="26"/>
  <c r="M958" i="26"/>
  <c r="M959" i="26"/>
  <c r="M960" i="26"/>
  <c r="M961" i="26"/>
  <c r="M962" i="26"/>
  <c r="M963" i="26"/>
  <c r="M964" i="26"/>
  <c r="M965" i="26"/>
  <c r="M966" i="26"/>
  <c r="M967" i="26"/>
  <c r="M968" i="26"/>
  <c r="M969" i="26"/>
  <c r="M970" i="26"/>
  <c r="M971" i="26"/>
  <c r="M972" i="26"/>
  <c r="M973" i="26"/>
  <c r="M974" i="26"/>
  <c r="M975" i="26"/>
  <c r="M976" i="26"/>
  <c r="M977" i="26"/>
  <c r="M978" i="26"/>
  <c r="M979" i="26"/>
  <c r="M980" i="26"/>
  <c r="M981" i="26"/>
  <c r="M982" i="26"/>
  <c r="M983" i="26"/>
  <c r="M984" i="26"/>
  <c r="M985" i="26"/>
  <c r="M986" i="26"/>
  <c r="M987" i="26"/>
  <c r="M988" i="26"/>
  <c r="M989" i="26"/>
  <c r="M990" i="26"/>
  <c r="M991" i="26"/>
  <c r="M992" i="26"/>
  <c r="M993" i="26"/>
  <c r="M994" i="26"/>
  <c r="M995" i="26"/>
  <c r="M996" i="26"/>
  <c r="M997" i="26"/>
  <c r="M998" i="26"/>
  <c r="M999" i="26"/>
  <c r="M1000" i="26"/>
  <c r="M1001" i="26"/>
  <c r="M1002" i="26"/>
  <c r="M1003" i="26"/>
  <c r="M1004" i="26"/>
  <c r="M1005" i="26"/>
  <c r="M1006" i="26"/>
  <c r="M1007" i="26"/>
  <c r="M1008" i="26"/>
  <c r="M1009" i="26"/>
  <c r="M1010" i="26"/>
  <c r="M1011" i="26"/>
  <c r="M1012" i="26"/>
  <c r="M1013" i="26"/>
  <c r="M1014" i="26"/>
  <c r="M1015" i="26"/>
  <c r="M1016" i="26"/>
  <c r="M1017" i="26"/>
  <c r="M1018" i="26"/>
  <c r="M1019" i="26"/>
  <c r="M1020" i="26"/>
  <c r="M1021" i="26"/>
  <c r="M1022" i="26"/>
  <c r="M1023" i="26"/>
  <c r="M1024" i="26"/>
  <c r="M1025" i="26"/>
  <c r="M1026" i="26"/>
  <c r="M1027" i="26"/>
  <c r="M1028" i="26"/>
  <c r="M1029" i="26"/>
  <c r="M1030" i="26"/>
  <c r="M1031" i="26"/>
  <c r="M1032" i="26"/>
  <c r="M1033" i="26"/>
  <c r="M1034" i="26"/>
  <c r="M1035" i="26"/>
  <c r="M1036" i="26"/>
  <c r="M1037" i="26"/>
  <c r="M1038" i="26"/>
  <c r="M1039" i="26"/>
  <c r="M1040" i="26"/>
  <c r="M1041" i="26"/>
  <c r="M1042" i="26"/>
  <c r="M1043" i="26"/>
  <c r="M1044" i="26"/>
  <c r="M1045" i="26"/>
  <c r="M1046" i="26"/>
  <c r="M1047" i="26"/>
  <c r="M1048" i="26"/>
  <c r="M1049" i="26"/>
  <c r="M1050" i="26"/>
  <c r="M1051" i="26"/>
  <c r="M1052" i="26"/>
  <c r="M1053" i="26"/>
  <c r="M1054" i="26"/>
  <c r="M1055" i="26"/>
  <c r="M1056" i="26"/>
  <c r="M1057" i="26"/>
  <c r="M1058" i="26"/>
  <c r="M1059" i="26"/>
  <c r="M1060" i="26"/>
  <c r="M1061" i="26"/>
  <c r="M1062" i="26"/>
  <c r="M1063" i="26"/>
  <c r="M1064" i="26"/>
  <c r="M1065" i="26"/>
  <c r="M1066" i="26"/>
  <c r="M1067" i="26"/>
  <c r="M1068" i="26"/>
  <c r="M1069" i="26"/>
  <c r="M1070" i="26"/>
  <c r="M1071" i="26"/>
  <c r="M1072" i="26"/>
  <c r="M1073" i="26"/>
  <c r="M1074" i="26"/>
  <c r="M1075" i="26"/>
  <c r="M1076" i="26"/>
  <c r="M1077" i="26"/>
  <c r="M1078" i="26"/>
  <c r="M1079" i="26"/>
  <c r="M1080" i="26"/>
  <c r="M1081" i="26"/>
  <c r="M1082" i="26"/>
  <c r="M1083" i="26"/>
  <c r="M1084" i="26"/>
  <c r="M1085" i="26"/>
  <c r="M1086" i="26"/>
  <c r="M1087" i="26"/>
  <c r="M1088" i="26"/>
  <c r="M1089" i="26"/>
  <c r="M1090" i="26"/>
  <c r="M1091" i="26"/>
  <c r="M1092" i="26"/>
  <c r="M1093" i="26"/>
  <c r="M1094" i="26"/>
  <c r="M1095" i="26"/>
  <c r="M1096" i="26"/>
  <c r="M1097" i="26"/>
  <c r="M1098" i="26"/>
  <c r="M1099" i="26"/>
  <c r="M1100" i="26"/>
  <c r="M1101" i="26"/>
  <c r="M1102" i="26"/>
  <c r="M1103" i="26"/>
  <c r="M1104" i="26"/>
  <c r="M1105" i="26"/>
  <c r="M1106" i="26"/>
  <c r="M1107" i="26"/>
  <c r="M1108" i="26"/>
  <c r="M1109" i="26"/>
  <c r="M1110" i="26"/>
  <c r="M1111" i="26"/>
  <c r="M1112" i="26"/>
  <c r="M1113" i="26"/>
  <c r="M1114" i="26"/>
  <c r="M1115" i="26"/>
  <c r="M1116" i="26"/>
  <c r="M1117" i="26"/>
  <c r="M1118" i="26"/>
  <c r="M1119" i="26"/>
  <c r="M1120" i="26"/>
  <c r="M1121" i="26"/>
  <c r="M1122" i="26"/>
  <c r="M1123" i="26"/>
  <c r="M1124" i="26"/>
  <c r="M1125" i="26"/>
  <c r="M1126" i="26"/>
  <c r="M1127" i="26"/>
  <c r="M1128" i="26"/>
  <c r="M1129" i="26"/>
  <c r="M1130" i="26"/>
  <c r="M1131" i="26"/>
  <c r="M1132" i="26"/>
  <c r="M1133" i="26"/>
  <c r="M1134" i="26"/>
  <c r="M1135" i="26"/>
  <c r="M1136" i="26"/>
  <c r="M1137" i="26"/>
  <c r="M1138" i="26"/>
  <c r="M1139" i="26"/>
  <c r="M1140" i="26"/>
  <c r="M1141" i="26"/>
  <c r="M1142" i="26"/>
  <c r="M1143" i="26"/>
  <c r="M1144" i="26"/>
  <c r="M1145" i="26"/>
  <c r="M1146" i="26"/>
  <c r="M1147" i="26"/>
  <c r="M1148" i="26"/>
  <c r="M1149" i="26"/>
  <c r="M1150" i="26"/>
  <c r="M1151" i="26"/>
  <c r="M1152" i="26"/>
  <c r="M1153" i="26"/>
  <c r="M1154" i="26"/>
  <c r="M1155" i="26"/>
  <c r="M1156" i="26"/>
  <c r="M1157" i="26"/>
  <c r="M1158" i="26"/>
  <c r="M1159" i="26"/>
  <c r="M1160" i="26"/>
  <c r="M1161" i="26"/>
  <c r="M1162" i="26"/>
  <c r="M1163" i="26"/>
  <c r="M1164" i="26"/>
  <c r="M1165" i="26"/>
  <c r="M1166" i="26"/>
  <c r="M1167" i="26"/>
  <c r="M1168" i="26"/>
  <c r="M1169" i="26"/>
  <c r="M1170" i="26"/>
  <c r="M1171" i="26"/>
  <c r="M1172" i="26"/>
  <c r="M1173" i="26"/>
  <c r="M1174" i="26"/>
  <c r="M1175" i="26"/>
  <c r="M1176" i="26"/>
  <c r="M1177" i="26"/>
  <c r="M1178" i="26"/>
  <c r="M1179" i="26"/>
  <c r="M1180" i="26"/>
  <c r="M1181" i="26"/>
  <c r="M1182" i="26"/>
  <c r="M1183" i="26"/>
  <c r="M1184" i="26"/>
  <c r="M1185" i="26"/>
  <c r="M1186" i="26"/>
  <c r="M1187" i="26"/>
  <c r="M1188" i="26"/>
  <c r="M1189" i="26"/>
  <c r="M1190" i="26"/>
  <c r="M1191" i="26"/>
  <c r="M1192" i="26"/>
  <c r="M1193" i="26"/>
  <c r="M1194" i="26"/>
  <c r="M1195" i="26"/>
  <c r="M1196" i="26"/>
  <c r="M1197" i="26"/>
  <c r="M1198" i="26"/>
  <c r="M1199" i="26"/>
  <c r="M1200" i="26"/>
  <c r="M1201" i="26"/>
  <c r="M1202" i="26"/>
  <c r="M1203" i="26"/>
  <c r="M1204" i="26"/>
  <c r="M1205" i="26"/>
  <c r="M1206" i="26"/>
  <c r="M1207" i="26"/>
  <c r="M1208" i="26"/>
  <c r="M1209" i="26"/>
  <c r="M1210" i="26"/>
  <c r="M1211" i="26"/>
  <c r="M1212" i="26"/>
  <c r="M1213" i="26"/>
  <c r="M1214" i="26"/>
  <c r="M1215" i="26"/>
  <c r="M1216" i="26"/>
  <c r="M1217" i="26"/>
  <c r="M1218" i="26"/>
  <c r="M1219" i="26"/>
  <c r="M1220" i="26"/>
  <c r="M1221" i="26"/>
  <c r="M1222" i="26"/>
  <c r="M1223" i="26"/>
  <c r="M1224" i="26"/>
  <c r="M1225" i="26"/>
  <c r="M1226" i="26"/>
  <c r="M1227" i="26"/>
  <c r="M1228" i="26"/>
  <c r="M1229" i="26"/>
  <c r="M1230" i="26"/>
  <c r="M1231" i="26"/>
  <c r="M1232" i="26"/>
  <c r="M1233" i="26"/>
  <c r="M1234" i="26"/>
  <c r="M1235" i="26"/>
  <c r="M1236" i="26"/>
  <c r="M1237" i="26"/>
  <c r="M1238" i="26"/>
  <c r="M1239" i="26"/>
  <c r="M1240" i="26"/>
  <c r="M1241" i="26"/>
  <c r="M1242" i="26"/>
  <c r="M1243" i="26"/>
  <c r="M1244" i="26"/>
  <c r="M1245" i="26"/>
  <c r="M1246" i="26"/>
  <c r="M1247" i="26"/>
  <c r="M1248" i="26"/>
  <c r="M1249" i="26"/>
  <c r="M1250" i="26"/>
  <c r="M1251" i="26"/>
  <c r="M1252" i="26"/>
  <c r="M1253" i="26"/>
  <c r="M1254" i="26"/>
  <c r="M1255" i="26"/>
  <c r="M1256" i="26"/>
  <c r="M1257" i="26"/>
  <c r="M1258" i="26"/>
  <c r="M1259" i="26"/>
  <c r="M1260" i="26"/>
  <c r="M1261" i="26"/>
  <c r="M1262" i="26"/>
  <c r="M1263" i="26"/>
  <c r="M1264" i="26"/>
  <c r="M1265" i="26"/>
  <c r="M1266" i="26"/>
  <c r="M1267" i="26"/>
  <c r="M1268" i="26"/>
  <c r="M1269" i="26"/>
  <c r="M1270" i="26"/>
  <c r="M1271" i="26"/>
  <c r="M1272" i="26"/>
  <c r="M1273" i="26"/>
  <c r="M1274" i="26"/>
  <c r="M1275" i="26"/>
  <c r="M1276" i="26"/>
  <c r="M1277" i="26"/>
  <c r="M1278" i="26"/>
  <c r="M1279" i="26"/>
  <c r="M1280" i="26"/>
  <c r="M1281" i="26"/>
  <c r="M1282" i="26"/>
  <c r="M1283" i="26"/>
  <c r="M1284" i="26"/>
  <c r="M1285" i="26"/>
  <c r="M1286" i="26"/>
  <c r="M1287" i="26"/>
  <c r="M1288" i="26"/>
  <c r="M1289" i="26"/>
  <c r="M1290" i="26"/>
  <c r="M1291" i="26"/>
  <c r="M1292" i="26"/>
  <c r="M1293" i="26"/>
  <c r="M1294" i="26"/>
  <c r="M1295" i="26"/>
  <c r="M1296" i="26"/>
  <c r="M1297" i="26"/>
  <c r="M1298" i="26"/>
  <c r="M1299" i="26"/>
  <c r="M1300" i="26"/>
  <c r="M1301" i="26"/>
  <c r="M1302" i="26"/>
  <c r="M1303" i="26"/>
  <c r="M1304" i="26"/>
  <c r="M1305" i="26"/>
  <c r="M1306" i="26"/>
  <c r="M1307" i="26"/>
  <c r="M1308" i="26"/>
  <c r="M1309" i="26"/>
  <c r="M1310" i="26"/>
  <c r="M1311" i="26"/>
  <c r="M1312" i="26"/>
  <c r="M1313" i="26"/>
  <c r="M1314" i="26"/>
  <c r="M1315" i="26"/>
  <c r="M1316" i="26"/>
  <c r="M1317" i="26"/>
  <c r="M1318" i="26"/>
  <c r="M1319" i="26"/>
  <c r="M1320" i="26"/>
  <c r="M1321" i="26"/>
  <c r="M1322" i="26"/>
  <c r="M1323" i="26"/>
  <c r="M1324" i="26"/>
  <c r="M1325" i="26"/>
  <c r="M1326" i="26"/>
  <c r="M1327" i="26"/>
  <c r="M1328" i="26"/>
  <c r="M1329" i="26"/>
  <c r="M1330" i="26"/>
  <c r="M1331" i="26"/>
  <c r="M1332" i="26"/>
  <c r="M1333" i="26"/>
  <c r="M1334" i="26"/>
  <c r="M1335" i="26"/>
  <c r="M1336" i="26"/>
  <c r="M1337" i="26"/>
  <c r="M1338" i="26"/>
  <c r="M1339" i="26"/>
  <c r="M1340" i="26"/>
  <c r="M1341" i="26"/>
  <c r="M1342" i="26"/>
  <c r="M1343" i="26"/>
  <c r="M1344" i="26"/>
  <c r="M1345" i="26"/>
  <c r="M1346" i="26"/>
  <c r="M1347" i="26"/>
  <c r="M1348" i="26"/>
  <c r="M1349" i="26"/>
  <c r="M1350" i="26"/>
  <c r="M1351" i="26"/>
  <c r="M1352" i="26"/>
  <c r="M1353" i="26"/>
  <c r="M1354" i="26"/>
  <c r="M1355" i="26"/>
  <c r="M1356" i="26"/>
  <c r="M1357" i="26"/>
  <c r="M1358" i="26"/>
  <c r="M1359" i="26"/>
  <c r="M1360" i="26"/>
  <c r="M1361" i="26"/>
  <c r="M1362" i="26"/>
  <c r="M1363" i="26"/>
  <c r="M1364" i="26"/>
  <c r="M1365" i="26"/>
  <c r="M1366" i="26"/>
  <c r="M1367" i="26"/>
  <c r="M1368" i="26"/>
  <c r="M1369" i="26"/>
  <c r="M1370" i="26"/>
  <c r="M1371" i="26"/>
  <c r="M1372" i="26"/>
  <c r="M1373" i="26"/>
  <c r="M1374" i="26"/>
  <c r="M1375" i="26"/>
  <c r="M1376" i="26"/>
  <c r="M1377" i="26"/>
  <c r="M1378" i="26"/>
  <c r="M1379" i="26"/>
  <c r="M1380" i="26"/>
  <c r="M1381" i="26"/>
  <c r="M1382" i="26"/>
  <c r="M1383" i="26"/>
  <c r="M1384" i="26"/>
  <c r="M1385" i="26"/>
  <c r="M1386" i="26"/>
  <c r="M1387" i="26"/>
  <c r="M1388" i="26"/>
  <c r="M1389" i="26"/>
  <c r="M1390" i="26"/>
  <c r="M1391" i="26"/>
  <c r="M1392" i="26"/>
  <c r="M1393" i="26"/>
  <c r="M1394" i="26"/>
  <c r="M1395" i="26"/>
  <c r="M1396" i="26"/>
  <c r="M1397" i="26"/>
  <c r="M1398" i="26"/>
  <c r="M1399" i="26"/>
  <c r="M1400" i="26"/>
  <c r="M1401" i="26"/>
  <c r="M1402" i="26"/>
  <c r="M1403" i="26"/>
  <c r="M1404" i="26"/>
  <c r="M1405" i="26"/>
  <c r="M1406" i="26"/>
  <c r="M1407" i="26"/>
  <c r="M1408" i="26"/>
  <c r="M1409" i="26"/>
  <c r="M1410" i="26"/>
  <c r="M1411" i="26"/>
  <c r="M1412" i="26"/>
  <c r="M1413" i="26"/>
  <c r="M1414" i="26"/>
  <c r="M1415" i="26"/>
  <c r="M1416" i="26"/>
  <c r="M1417" i="26"/>
  <c r="M1418" i="26"/>
  <c r="M1419" i="26"/>
  <c r="M1420" i="26"/>
  <c r="M1421" i="26"/>
  <c r="M1422" i="26"/>
  <c r="M1423" i="26"/>
  <c r="M1424" i="26"/>
  <c r="M1425" i="26"/>
  <c r="M1426" i="26"/>
  <c r="M1427" i="26"/>
  <c r="M1428" i="26"/>
  <c r="M1429" i="26"/>
  <c r="M1430" i="26"/>
  <c r="M1431" i="26"/>
  <c r="M1432" i="26"/>
  <c r="M1433" i="26"/>
  <c r="M1434" i="26"/>
  <c r="M1435" i="26"/>
  <c r="M1436" i="26"/>
  <c r="M1437" i="26"/>
  <c r="M1438" i="26"/>
  <c r="M1439" i="26"/>
  <c r="M1440" i="26"/>
  <c r="M1441" i="26"/>
  <c r="M1442" i="26"/>
  <c r="M1443" i="26"/>
  <c r="M1444" i="26"/>
  <c r="M1445" i="26"/>
  <c r="M1446" i="26"/>
  <c r="M1447" i="26"/>
  <c r="M1448" i="26"/>
  <c r="M1449" i="26"/>
  <c r="M1450" i="26"/>
  <c r="M1451" i="26"/>
  <c r="M1452" i="26"/>
  <c r="M1453" i="26"/>
  <c r="M1454" i="26"/>
  <c r="M1455" i="26"/>
  <c r="M1456" i="26"/>
  <c r="M1457" i="26"/>
  <c r="M1458" i="26"/>
  <c r="M1459" i="26"/>
  <c r="M1460" i="26"/>
  <c r="M1461" i="26"/>
  <c r="M1462" i="26"/>
  <c r="M1463" i="26"/>
  <c r="M1464" i="26"/>
  <c r="M1465" i="26"/>
  <c r="M1466" i="26"/>
  <c r="M1467" i="26"/>
  <c r="M1468" i="26"/>
  <c r="M1469" i="26"/>
  <c r="M1470" i="26"/>
  <c r="M1471" i="26"/>
  <c r="M1472" i="26"/>
  <c r="M1473" i="26"/>
  <c r="M1474" i="26"/>
  <c r="M1475" i="26"/>
  <c r="M1476" i="26"/>
  <c r="M1477" i="26"/>
  <c r="M1478" i="26"/>
  <c r="M1479" i="26"/>
  <c r="M1480" i="26"/>
  <c r="M1481" i="26"/>
  <c r="M1482" i="26"/>
  <c r="M1483" i="26"/>
  <c r="M1484" i="26"/>
  <c r="M1485" i="26"/>
  <c r="M1486" i="26"/>
  <c r="M1487" i="26"/>
  <c r="M1488" i="26"/>
  <c r="M1489" i="26"/>
  <c r="M1490" i="26"/>
  <c r="M1491" i="26"/>
  <c r="M1492" i="26"/>
  <c r="M1493" i="26"/>
  <c r="M1494" i="26"/>
  <c r="M1495" i="26"/>
  <c r="M1496" i="26"/>
  <c r="M1497" i="26"/>
  <c r="M1498" i="26"/>
  <c r="M1499" i="26"/>
  <c r="M1500" i="26"/>
  <c r="M1501" i="26"/>
  <c r="M1502" i="26"/>
  <c r="M1503" i="26"/>
  <c r="M1504" i="26"/>
  <c r="M1505" i="26"/>
  <c r="M1506" i="26"/>
  <c r="M1507" i="26"/>
  <c r="M1508" i="26"/>
  <c r="M1509" i="26"/>
  <c r="M1510" i="26"/>
  <c r="M1511" i="26"/>
  <c r="M1512" i="26"/>
  <c r="M1513" i="26"/>
  <c r="M1514" i="26"/>
  <c r="M1515" i="26"/>
  <c r="M1516" i="26"/>
  <c r="M1517" i="26"/>
  <c r="M1518" i="26"/>
  <c r="M1519" i="26"/>
  <c r="M1520" i="26"/>
  <c r="M1521" i="26"/>
  <c r="M1522" i="26"/>
  <c r="M1523" i="26"/>
  <c r="M1524" i="26"/>
  <c r="M1525" i="26"/>
  <c r="M1526" i="26"/>
  <c r="M1527" i="26"/>
  <c r="M1528" i="26"/>
  <c r="M1529" i="26"/>
  <c r="M1530" i="26"/>
  <c r="M1531" i="26"/>
  <c r="M1532" i="26"/>
  <c r="M1533" i="26"/>
  <c r="M1534" i="26"/>
  <c r="M1535" i="26"/>
  <c r="M1536" i="26"/>
  <c r="M1537" i="26"/>
  <c r="M1538" i="26"/>
  <c r="M1539" i="26"/>
  <c r="M1540" i="26"/>
  <c r="M1541" i="26"/>
  <c r="M1542" i="26"/>
  <c r="M1543" i="26"/>
  <c r="M1544" i="26"/>
  <c r="M1545" i="26"/>
  <c r="M1546" i="26"/>
  <c r="M1547" i="26"/>
  <c r="M1548" i="26"/>
  <c r="M1549" i="26"/>
  <c r="M1550" i="26"/>
  <c r="M1551" i="26"/>
  <c r="M1552" i="26"/>
  <c r="M1553" i="26"/>
  <c r="M1554" i="26"/>
  <c r="M1555" i="26"/>
  <c r="M1556" i="26"/>
  <c r="M1557" i="26"/>
  <c r="M1558" i="26"/>
  <c r="M1559" i="26"/>
  <c r="M1560" i="26"/>
  <c r="M1561" i="26"/>
  <c r="M1562" i="26"/>
  <c r="M1563" i="26"/>
  <c r="M1564" i="26"/>
  <c r="M1565" i="26"/>
  <c r="M1566" i="26"/>
  <c r="M1567" i="26"/>
  <c r="M1568" i="26"/>
  <c r="M1569" i="26"/>
  <c r="M1570" i="26"/>
  <c r="M1571" i="26"/>
  <c r="M1572" i="26"/>
  <c r="M1573" i="26"/>
  <c r="M1574" i="26"/>
  <c r="M1575" i="26"/>
  <c r="M1576" i="26"/>
  <c r="M1577" i="26"/>
  <c r="M1578" i="26"/>
  <c r="M1579" i="26"/>
  <c r="M1580" i="26"/>
  <c r="M1581" i="26"/>
  <c r="M1582" i="26"/>
  <c r="M1583" i="26"/>
  <c r="M1584" i="26"/>
  <c r="M1585" i="26"/>
  <c r="M1586" i="26"/>
  <c r="M1587" i="26"/>
  <c r="M1588" i="26"/>
  <c r="M1589" i="26"/>
  <c r="M1590" i="26"/>
  <c r="M1591" i="26"/>
  <c r="M1592" i="26"/>
  <c r="M1593" i="26"/>
  <c r="M1594" i="26"/>
  <c r="M1595" i="26"/>
  <c r="M1596" i="26"/>
  <c r="M1597" i="26"/>
  <c r="M1598" i="26"/>
  <c r="M1599" i="26"/>
  <c r="M1600" i="26"/>
  <c r="M1601" i="26"/>
  <c r="M1602" i="26"/>
  <c r="M1603" i="26"/>
  <c r="M1604" i="26"/>
  <c r="M1605" i="26"/>
  <c r="M1606" i="26"/>
  <c r="M1607" i="26"/>
  <c r="M1608" i="26"/>
  <c r="M1609" i="26"/>
  <c r="M1610" i="26"/>
  <c r="M1611" i="26"/>
  <c r="M1612" i="26"/>
  <c r="M1613" i="26"/>
  <c r="M1614" i="26"/>
  <c r="M1615" i="26"/>
  <c r="M1616" i="26"/>
  <c r="M1617" i="26"/>
  <c r="M1618" i="26"/>
  <c r="M1619" i="26"/>
  <c r="M1620" i="26"/>
  <c r="M1621" i="26"/>
  <c r="M1622" i="26"/>
  <c r="M1623" i="26"/>
  <c r="M1624" i="26"/>
  <c r="M1625" i="26"/>
  <c r="M1626" i="26"/>
  <c r="M1627" i="26"/>
  <c r="M1628" i="26"/>
  <c r="M1629" i="26"/>
  <c r="M1630" i="26"/>
  <c r="M1631" i="26"/>
  <c r="M1632" i="26"/>
  <c r="M1633" i="26"/>
  <c r="M1634" i="26"/>
  <c r="M1635" i="26"/>
  <c r="M1636" i="26"/>
  <c r="M1637" i="26"/>
  <c r="M1638" i="26"/>
  <c r="M1639" i="26"/>
  <c r="M1640" i="26"/>
  <c r="M1641" i="26"/>
  <c r="M1642" i="26"/>
  <c r="M1643" i="26"/>
  <c r="M1644" i="26"/>
  <c r="M1645" i="26"/>
  <c r="M1646" i="26"/>
  <c r="M1647" i="26"/>
  <c r="M1648" i="26"/>
  <c r="M1649" i="26"/>
  <c r="M1650" i="26"/>
  <c r="M1651" i="26"/>
  <c r="M1652" i="26"/>
  <c r="M1653" i="26"/>
  <c r="M1654" i="26"/>
  <c r="M1655" i="26"/>
  <c r="M1656" i="26"/>
  <c r="M1657" i="26"/>
  <c r="M1658" i="26"/>
  <c r="M1659" i="26"/>
  <c r="M1660" i="26"/>
  <c r="M1661" i="26"/>
  <c r="M1662" i="26"/>
  <c r="M1663" i="26"/>
  <c r="M1664" i="26"/>
  <c r="M1665" i="26"/>
  <c r="M1666" i="26"/>
  <c r="M1667" i="26"/>
  <c r="M1668" i="26"/>
  <c r="M1669" i="26"/>
  <c r="M1670" i="26"/>
  <c r="M1671" i="26"/>
  <c r="M1672" i="26"/>
  <c r="M1673" i="26"/>
  <c r="M1674" i="26"/>
  <c r="M1675" i="26"/>
  <c r="M1676" i="26"/>
  <c r="M1677" i="26"/>
  <c r="M1678" i="26"/>
  <c r="M1679" i="26"/>
  <c r="M1680" i="26"/>
  <c r="M1681" i="26"/>
  <c r="M1682" i="26"/>
  <c r="M1683" i="26"/>
  <c r="M1684" i="26"/>
  <c r="M1685" i="26"/>
  <c r="M1686" i="26"/>
  <c r="M1687" i="26"/>
  <c r="M1688" i="26"/>
  <c r="M1689" i="26"/>
  <c r="M1690" i="26"/>
  <c r="M1691" i="26"/>
  <c r="M1692" i="26"/>
  <c r="M1693" i="26"/>
  <c r="M1694" i="26"/>
  <c r="M1695" i="26"/>
  <c r="M1696" i="26"/>
  <c r="M1697" i="26"/>
  <c r="M1698" i="26"/>
  <c r="M1699" i="26"/>
  <c r="M1700" i="26"/>
  <c r="M1701" i="26"/>
  <c r="M1702" i="26"/>
  <c r="M1703" i="26"/>
  <c r="M1704" i="26"/>
  <c r="M1705" i="26"/>
  <c r="M1706" i="26"/>
  <c r="M1707" i="26"/>
  <c r="M1708" i="26"/>
  <c r="M1709" i="26"/>
  <c r="M1710" i="26"/>
  <c r="M1711" i="26"/>
  <c r="M1712" i="26"/>
  <c r="M1713" i="26"/>
  <c r="M1714" i="26"/>
  <c r="M1715" i="26"/>
  <c r="M1716" i="26"/>
  <c r="M1717" i="26"/>
  <c r="M1718" i="26"/>
  <c r="M1719" i="26"/>
  <c r="M1720" i="26"/>
  <c r="M1721" i="26"/>
  <c r="M1722" i="26"/>
  <c r="M1723" i="26"/>
  <c r="M1724" i="26"/>
  <c r="M1725" i="26"/>
  <c r="M1726" i="26"/>
  <c r="M1727" i="26"/>
  <c r="M1728" i="26"/>
  <c r="M1729" i="26"/>
  <c r="M1730" i="26"/>
  <c r="M1731" i="26"/>
  <c r="M1732" i="26"/>
  <c r="M1733" i="26"/>
  <c r="M1734" i="26"/>
  <c r="M1735" i="26"/>
  <c r="M1736" i="26"/>
  <c r="M1737" i="26"/>
  <c r="M1738" i="26"/>
  <c r="M1739" i="26"/>
  <c r="M1740" i="26"/>
  <c r="M1741" i="26"/>
  <c r="M1742" i="26"/>
  <c r="M1743" i="26"/>
  <c r="M1744" i="26"/>
  <c r="M1745" i="26"/>
  <c r="M1746" i="26"/>
  <c r="M1747" i="26"/>
  <c r="M1748" i="26"/>
  <c r="M1749" i="26"/>
  <c r="M1750" i="26"/>
  <c r="M1751" i="26"/>
  <c r="M1752" i="26"/>
  <c r="M1753" i="26"/>
  <c r="M1754" i="26"/>
  <c r="M1755" i="26"/>
  <c r="M1756" i="26"/>
  <c r="M1757" i="26"/>
  <c r="M1758" i="26"/>
  <c r="M1759" i="26"/>
  <c r="M1760" i="26"/>
  <c r="M1761" i="26"/>
  <c r="M1762" i="26"/>
  <c r="M1763" i="26"/>
  <c r="M1764" i="26"/>
  <c r="M1765" i="26"/>
  <c r="M1766" i="26"/>
  <c r="M1767" i="26"/>
  <c r="M1768" i="26"/>
  <c r="M1769" i="26"/>
  <c r="M1770" i="26"/>
  <c r="M1771" i="26"/>
  <c r="M1772" i="26"/>
  <c r="M1773" i="26"/>
  <c r="M1774" i="26"/>
  <c r="M1775" i="26"/>
  <c r="M1776" i="26"/>
  <c r="M1777" i="26"/>
  <c r="M1778" i="26"/>
  <c r="M1779" i="26"/>
  <c r="M1780" i="26"/>
  <c r="M1781" i="26"/>
  <c r="M1782" i="26"/>
  <c r="M1783" i="26"/>
  <c r="M1784" i="26"/>
  <c r="M1785" i="26"/>
  <c r="M1786" i="26"/>
  <c r="M1787" i="26"/>
  <c r="M1788" i="26"/>
  <c r="M1789" i="26"/>
  <c r="M1790" i="26"/>
  <c r="M1791" i="26"/>
  <c r="M1792" i="26"/>
  <c r="M1793" i="26"/>
  <c r="M1794" i="26"/>
  <c r="M1795" i="26"/>
  <c r="M1796" i="26"/>
  <c r="M1797" i="26"/>
  <c r="M1798" i="26"/>
  <c r="M1799" i="26"/>
  <c r="M1800" i="26"/>
  <c r="M1801" i="26"/>
  <c r="M1802" i="26"/>
  <c r="M1803" i="26"/>
  <c r="M1804" i="26"/>
  <c r="M1805" i="26"/>
  <c r="M1806" i="26"/>
  <c r="M1807" i="26"/>
  <c r="M1808" i="26"/>
  <c r="M1809" i="26"/>
  <c r="M1810" i="26"/>
  <c r="M1811" i="26"/>
  <c r="M1812" i="26"/>
  <c r="M1813" i="26"/>
  <c r="M1814" i="26"/>
  <c r="M1815" i="26"/>
  <c r="M1816" i="26"/>
  <c r="M1817" i="26"/>
  <c r="M1818" i="26"/>
  <c r="M1819" i="26"/>
  <c r="M1820" i="26"/>
  <c r="M1821" i="26"/>
  <c r="M1822" i="26"/>
  <c r="M1823" i="26"/>
  <c r="M1824" i="26"/>
  <c r="M1825" i="26"/>
  <c r="M1826" i="26"/>
  <c r="M1827" i="26"/>
  <c r="M1828" i="26"/>
  <c r="M1829" i="26"/>
  <c r="M1830" i="26"/>
  <c r="M1831" i="26"/>
  <c r="M1832" i="26"/>
  <c r="M1833" i="26"/>
  <c r="M1834" i="26"/>
  <c r="M1835" i="26"/>
  <c r="M1836" i="26"/>
  <c r="M1837" i="26"/>
  <c r="M1838" i="26"/>
  <c r="M1839" i="26"/>
  <c r="M1840" i="26"/>
  <c r="M1841" i="26"/>
  <c r="M1842" i="26"/>
  <c r="M1843" i="26"/>
  <c r="M1844" i="26"/>
  <c r="M1845" i="26"/>
  <c r="M1846" i="26"/>
  <c r="M1847" i="26"/>
  <c r="M1848" i="26"/>
  <c r="M1849" i="26"/>
  <c r="M1850" i="26"/>
  <c r="M1851" i="26"/>
  <c r="M1852" i="26"/>
  <c r="M1853" i="26"/>
  <c r="M1854" i="26"/>
  <c r="M1855" i="26"/>
  <c r="M1856" i="26"/>
  <c r="M1857" i="26"/>
  <c r="M1858" i="26"/>
  <c r="M1859" i="26"/>
  <c r="M1860" i="26"/>
  <c r="M1861" i="26"/>
  <c r="M1862" i="26"/>
  <c r="M1863" i="26"/>
  <c r="M1864" i="26"/>
  <c r="M1865" i="26"/>
  <c r="M1866" i="26"/>
  <c r="M1867" i="26"/>
  <c r="M1868" i="26"/>
  <c r="M1869" i="26"/>
  <c r="M1870" i="26"/>
  <c r="M1871" i="26"/>
  <c r="M1872" i="26"/>
  <c r="M1873" i="26"/>
  <c r="M1874" i="26"/>
  <c r="M1875" i="26"/>
  <c r="M1876" i="26"/>
  <c r="M1877" i="26"/>
  <c r="M1878" i="26"/>
  <c r="M1879" i="26"/>
  <c r="M1880" i="26"/>
  <c r="M1881" i="26"/>
  <c r="M1882" i="26"/>
  <c r="M1883" i="26"/>
  <c r="M1884" i="26"/>
  <c r="M1885" i="26"/>
  <c r="M1886" i="26"/>
  <c r="M1887" i="26"/>
  <c r="M1888" i="26"/>
  <c r="M1889" i="26"/>
  <c r="M1890" i="26"/>
  <c r="M1891" i="26"/>
  <c r="M1892" i="26"/>
  <c r="M1893" i="26"/>
  <c r="M1894" i="26"/>
  <c r="M1895" i="26"/>
  <c r="M1896" i="26"/>
  <c r="M1897" i="26"/>
  <c r="M1898" i="26"/>
  <c r="M1899" i="26"/>
  <c r="M1900" i="26"/>
  <c r="M1901" i="26"/>
  <c r="M1902" i="26"/>
  <c r="M1903" i="26"/>
  <c r="M1904" i="26"/>
  <c r="M1905" i="26"/>
  <c r="M1906" i="26"/>
  <c r="M1907" i="26"/>
  <c r="M1908" i="26"/>
  <c r="M1909" i="26"/>
  <c r="M1910" i="26"/>
  <c r="M1911" i="26"/>
  <c r="M1912" i="26"/>
  <c r="M1913" i="26"/>
  <c r="M1914" i="26"/>
  <c r="M1915" i="26"/>
  <c r="M1916" i="26"/>
  <c r="M1917" i="26"/>
  <c r="M1918" i="26"/>
  <c r="M1919" i="26"/>
  <c r="M1920" i="26"/>
  <c r="M1921" i="26"/>
  <c r="M1922" i="26"/>
  <c r="M1923" i="26"/>
  <c r="M1924" i="26"/>
  <c r="M1925" i="26"/>
  <c r="M1926" i="26"/>
  <c r="M1927" i="26"/>
  <c r="M1928" i="26"/>
  <c r="M1929" i="26"/>
  <c r="M1930" i="26"/>
  <c r="M1931" i="26"/>
  <c r="M1932" i="26"/>
  <c r="M1933" i="26"/>
  <c r="M1934" i="26"/>
  <c r="M1935" i="26"/>
  <c r="M1936" i="26"/>
  <c r="M1937" i="26"/>
  <c r="M1938" i="26"/>
  <c r="M1939" i="26"/>
  <c r="L4" i="26"/>
  <c r="L5" i="26"/>
  <c r="L6" i="26"/>
  <c r="L7" i="26"/>
  <c r="L8" i="26"/>
  <c r="L9" i="26"/>
  <c r="L10" i="26"/>
  <c r="L11" i="26"/>
  <c r="L12" i="26"/>
  <c r="L13" i="26"/>
  <c r="L14" i="26"/>
  <c r="L15" i="26"/>
  <c r="L16" i="26"/>
  <c r="L17" i="26"/>
  <c r="L18" i="26"/>
  <c r="L19" i="26"/>
  <c r="L20" i="26"/>
  <c r="L21" i="26"/>
  <c r="L22" i="26"/>
  <c r="L23" i="26"/>
  <c r="L24" i="26"/>
  <c r="L25" i="26"/>
  <c r="L26" i="26"/>
  <c r="L27" i="26"/>
  <c r="L28" i="26"/>
  <c r="L29" i="26"/>
  <c r="L30" i="26"/>
  <c r="L31" i="26"/>
  <c r="L32" i="26"/>
  <c r="L33" i="26"/>
  <c r="L34" i="26"/>
  <c r="L35" i="26"/>
  <c r="L36" i="26"/>
  <c r="L37" i="26"/>
  <c r="L38" i="26"/>
  <c r="L39" i="26"/>
  <c r="L40" i="26"/>
  <c r="L41" i="26"/>
  <c r="L42" i="26"/>
  <c r="L43" i="26"/>
  <c r="L44" i="26"/>
  <c r="L45" i="26"/>
  <c r="L46" i="26"/>
  <c r="L47" i="26"/>
  <c r="L48" i="26"/>
  <c r="L49" i="26"/>
  <c r="L50" i="26"/>
  <c r="L51" i="26"/>
  <c r="L52" i="26"/>
  <c r="L53" i="26"/>
  <c r="L54" i="26"/>
  <c r="L55" i="26"/>
  <c r="L56" i="26"/>
  <c r="L57" i="26"/>
  <c r="L58" i="26"/>
  <c r="L59" i="26"/>
  <c r="L60" i="26"/>
  <c r="L61" i="26"/>
  <c r="L62" i="26"/>
  <c r="L63" i="26"/>
  <c r="L64" i="26"/>
  <c r="L65" i="26"/>
  <c r="L66" i="26"/>
  <c r="L67" i="26"/>
  <c r="L68" i="26"/>
  <c r="L69" i="26"/>
  <c r="L70" i="26"/>
  <c r="L71" i="26"/>
  <c r="L72" i="26"/>
  <c r="L73" i="26"/>
  <c r="L74" i="26"/>
  <c r="L75" i="26"/>
  <c r="L76" i="26"/>
  <c r="L77" i="26"/>
  <c r="L78" i="26"/>
  <c r="L79" i="26"/>
  <c r="L80" i="26"/>
  <c r="L81" i="26"/>
  <c r="L82" i="26"/>
  <c r="L83" i="26"/>
  <c r="L84" i="26"/>
  <c r="L85" i="26"/>
  <c r="L86" i="26"/>
  <c r="L87" i="26"/>
  <c r="L88" i="26"/>
  <c r="L89" i="26"/>
  <c r="L90" i="26"/>
  <c r="L91" i="26"/>
  <c r="L92" i="26"/>
  <c r="L93" i="26"/>
  <c r="L94" i="26"/>
  <c r="L95" i="26"/>
  <c r="L96" i="26"/>
  <c r="L97" i="26"/>
  <c r="L98" i="26"/>
  <c r="L99" i="26"/>
  <c r="L100" i="26"/>
  <c r="L101" i="26"/>
  <c r="L102" i="26"/>
  <c r="L103" i="26"/>
  <c r="L104" i="26"/>
  <c r="L105" i="26"/>
  <c r="L106" i="26"/>
  <c r="L107" i="26"/>
  <c r="L108" i="26"/>
  <c r="L109" i="26"/>
  <c r="L110" i="26"/>
  <c r="L111" i="26"/>
  <c r="L112" i="26"/>
  <c r="L113" i="26"/>
  <c r="L114" i="26"/>
  <c r="L115" i="26"/>
  <c r="L116" i="26"/>
  <c r="L117" i="26"/>
  <c r="L118" i="26"/>
  <c r="L119" i="26"/>
  <c r="L120" i="26"/>
  <c r="L121" i="26"/>
  <c r="L122" i="26"/>
  <c r="L123" i="26"/>
  <c r="L124" i="26"/>
  <c r="L125" i="26"/>
  <c r="L126" i="26"/>
  <c r="L127" i="26"/>
  <c r="L128" i="26"/>
  <c r="L129" i="26"/>
  <c r="L130" i="26"/>
  <c r="L131" i="26"/>
  <c r="L132" i="26"/>
  <c r="L133" i="26"/>
  <c r="L134" i="26"/>
  <c r="L135" i="26"/>
  <c r="L136" i="26"/>
  <c r="L137" i="26"/>
  <c r="L138" i="26"/>
  <c r="L139" i="26"/>
  <c r="L140" i="26"/>
  <c r="L141" i="26"/>
  <c r="L142" i="26"/>
  <c r="L143" i="26"/>
  <c r="L144" i="26"/>
  <c r="L145" i="26"/>
  <c r="L146" i="26"/>
  <c r="L147" i="26"/>
  <c r="L148" i="26"/>
  <c r="L149" i="26"/>
  <c r="L150" i="26"/>
  <c r="L151" i="26"/>
  <c r="L152" i="26"/>
  <c r="L153" i="26"/>
  <c r="L154" i="26"/>
  <c r="L155" i="26"/>
  <c r="L156" i="26"/>
  <c r="L157" i="26"/>
  <c r="L158" i="26"/>
  <c r="L159" i="26"/>
  <c r="L160" i="26"/>
  <c r="L161" i="26"/>
  <c r="L162" i="26"/>
  <c r="L163" i="26"/>
  <c r="L164" i="26"/>
  <c r="L165" i="26"/>
  <c r="L166" i="26"/>
  <c r="L167" i="26"/>
  <c r="L168" i="26"/>
  <c r="L169" i="26"/>
  <c r="L170" i="26"/>
  <c r="L171" i="26"/>
  <c r="L172" i="26"/>
  <c r="L173" i="26"/>
  <c r="L174" i="26"/>
  <c r="L175" i="26"/>
  <c r="L176" i="26"/>
  <c r="L177" i="26"/>
  <c r="L178" i="26"/>
  <c r="L179" i="26"/>
  <c r="L180" i="26"/>
  <c r="L181" i="26"/>
  <c r="L182" i="26"/>
  <c r="L183" i="26"/>
  <c r="L184" i="26"/>
  <c r="L185" i="26"/>
  <c r="L186" i="26"/>
  <c r="L187" i="26"/>
  <c r="L188" i="26"/>
  <c r="L189" i="26"/>
  <c r="L190" i="26"/>
  <c r="L191" i="26"/>
  <c r="L192" i="26"/>
  <c r="L193" i="26"/>
  <c r="L194" i="26"/>
  <c r="L195" i="26"/>
  <c r="L196" i="26"/>
  <c r="L197" i="26"/>
  <c r="L198" i="26"/>
  <c r="L199" i="26"/>
  <c r="L200" i="26"/>
  <c r="L201" i="26"/>
  <c r="L202" i="26"/>
  <c r="L203" i="26"/>
  <c r="L204" i="26"/>
  <c r="L205" i="26"/>
  <c r="L206" i="26"/>
  <c r="L207" i="26"/>
  <c r="L208" i="26"/>
  <c r="L209" i="26"/>
  <c r="L210" i="26"/>
  <c r="L211" i="26"/>
  <c r="L212" i="26"/>
  <c r="L213" i="26"/>
  <c r="L214" i="26"/>
  <c r="L215" i="26"/>
  <c r="L216" i="26"/>
  <c r="L217" i="26"/>
  <c r="L218" i="26"/>
  <c r="L219" i="26"/>
  <c r="L220" i="26"/>
  <c r="L221" i="26"/>
  <c r="L222" i="26"/>
  <c r="L223" i="26"/>
  <c r="L224" i="26"/>
  <c r="L225" i="26"/>
  <c r="L226" i="26"/>
  <c r="L227" i="26"/>
  <c r="L228" i="26"/>
  <c r="L229" i="26"/>
  <c r="L230" i="26"/>
  <c r="L231" i="26"/>
  <c r="L232" i="26"/>
  <c r="L233" i="26"/>
  <c r="L234" i="26"/>
  <c r="L235" i="26"/>
  <c r="L236" i="26"/>
  <c r="L237" i="26"/>
  <c r="L238" i="26"/>
  <c r="L239" i="26"/>
  <c r="L240" i="26"/>
  <c r="L241" i="26"/>
  <c r="L242" i="26"/>
  <c r="L243" i="26"/>
  <c r="L244" i="26"/>
  <c r="L245" i="26"/>
  <c r="L246" i="26"/>
  <c r="L247" i="26"/>
  <c r="L248" i="26"/>
  <c r="L249" i="26"/>
  <c r="L250" i="26"/>
  <c r="L251" i="26"/>
  <c r="L252" i="26"/>
  <c r="L253" i="26"/>
  <c r="L254" i="26"/>
  <c r="L255" i="26"/>
  <c r="L256" i="26"/>
  <c r="L257" i="26"/>
  <c r="L258" i="26"/>
  <c r="L259" i="26"/>
  <c r="L260" i="26"/>
  <c r="L261" i="26"/>
  <c r="L262" i="26"/>
  <c r="L263" i="26"/>
  <c r="L264" i="26"/>
  <c r="L265" i="26"/>
  <c r="L266" i="26"/>
  <c r="L267" i="26"/>
  <c r="L268" i="26"/>
  <c r="L269" i="26"/>
  <c r="L270" i="26"/>
  <c r="L271" i="26"/>
  <c r="L272" i="26"/>
  <c r="L273" i="26"/>
  <c r="L274" i="26"/>
  <c r="L275" i="26"/>
  <c r="L276" i="26"/>
  <c r="L277" i="26"/>
  <c r="L278" i="26"/>
  <c r="L279" i="26"/>
  <c r="L280" i="26"/>
  <c r="L281" i="26"/>
  <c r="L282" i="26"/>
  <c r="L283" i="26"/>
  <c r="L284" i="26"/>
  <c r="L285" i="26"/>
  <c r="L286" i="26"/>
  <c r="L287" i="26"/>
  <c r="L288" i="26"/>
  <c r="L289" i="26"/>
  <c r="L290" i="26"/>
  <c r="L291" i="26"/>
  <c r="L292" i="26"/>
  <c r="L293" i="26"/>
  <c r="L294" i="26"/>
  <c r="L295" i="26"/>
  <c r="L296" i="26"/>
  <c r="L297" i="26"/>
  <c r="L298" i="26"/>
  <c r="L299" i="26"/>
  <c r="L300" i="26"/>
  <c r="L301" i="26"/>
  <c r="L302" i="26"/>
  <c r="L303" i="26"/>
  <c r="L304" i="26"/>
  <c r="L305" i="26"/>
  <c r="L306" i="26"/>
  <c r="L307" i="26"/>
  <c r="L308" i="26"/>
  <c r="L309" i="26"/>
  <c r="L310" i="26"/>
  <c r="L311" i="26"/>
  <c r="L312" i="26"/>
  <c r="L313" i="26"/>
  <c r="L314" i="26"/>
  <c r="L315" i="26"/>
  <c r="L316" i="26"/>
  <c r="L317" i="26"/>
  <c r="L318" i="26"/>
  <c r="L319" i="26"/>
  <c r="L320" i="26"/>
  <c r="L321" i="26"/>
  <c r="L322" i="26"/>
  <c r="L323" i="26"/>
  <c r="L324" i="26"/>
  <c r="L325" i="26"/>
  <c r="L326" i="26"/>
  <c r="L327" i="26"/>
  <c r="L328" i="26"/>
  <c r="L329" i="26"/>
  <c r="L330" i="26"/>
  <c r="L331" i="26"/>
  <c r="L332" i="26"/>
  <c r="L333" i="26"/>
  <c r="L334" i="26"/>
  <c r="L335" i="26"/>
  <c r="L336" i="26"/>
  <c r="L337" i="26"/>
  <c r="L338" i="26"/>
  <c r="L339" i="26"/>
  <c r="L340" i="26"/>
  <c r="L341" i="26"/>
  <c r="L342" i="26"/>
  <c r="L343" i="26"/>
  <c r="L344" i="26"/>
  <c r="L345" i="26"/>
  <c r="L346" i="26"/>
  <c r="L347" i="26"/>
  <c r="L348" i="26"/>
  <c r="L349" i="26"/>
  <c r="L350" i="26"/>
  <c r="L351" i="26"/>
  <c r="L352" i="26"/>
  <c r="L353" i="26"/>
  <c r="L354" i="26"/>
  <c r="L355" i="26"/>
  <c r="L356" i="26"/>
  <c r="L357" i="26"/>
  <c r="L358" i="26"/>
  <c r="L359" i="26"/>
  <c r="L360" i="26"/>
  <c r="L361" i="26"/>
  <c r="L362" i="26"/>
  <c r="L363" i="26"/>
  <c r="L364" i="26"/>
  <c r="L365" i="26"/>
  <c r="L366" i="26"/>
  <c r="L367" i="26"/>
  <c r="L368" i="26"/>
  <c r="L369" i="26"/>
  <c r="L370" i="26"/>
  <c r="L371" i="26"/>
  <c r="L372" i="26"/>
  <c r="L373" i="26"/>
  <c r="L374" i="26"/>
  <c r="L375" i="26"/>
  <c r="L376" i="26"/>
  <c r="L377" i="26"/>
  <c r="L378" i="26"/>
  <c r="L379" i="26"/>
  <c r="L380" i="26"/>
  <c r="L381" i="26"/>
  <c r="L382" i="26"/>
  <c r="L383" i="26"/>
  <c r="L384" i="26"/>
  <c r="L385" i="26"/>
  <c r="L386" i="26"/>
  <c r="L387" i="26"/>
  <c r="L388" i="26"/>
  <c r="L389" i="26"/>
  <c r="L390" i="26"/>
  <c r="L391" i="26"/>
  <c r="L392" i="26"/>
  <c r="L393" i="26"/>
  <c r="L394" i="26"/>
  <c r="L395" i="26"/>
  <c r="L396" i="26"/>
  <c r="L397" i="26"/>
  <c r="L398" i="26"/>
  <c r="L399" i="26"/>
  <c r="L400" i="26"/>
  <c r="L401" i="26"/>
  <c r="L402" i="26"/>
  <c r="L403" i="26"/>
  <c r="L404" i="26"/>
  <c r="L405" i="26"/>
  <c r="L406" i="26"/>
  <c r="L407" i="26"/>
  <c r="L408" i="26"/>
  <c r="L409" i="26"/>
  <c r="L410" i="26"/>
  <c r="L411" i="26"/>
  <c r="L412" i="26"/>
  <c r="L413" i="26"/>
  <c r="L414" i="26"/>
  <c r="L415" i="26"/>
  <c r="L416" i="26"/>
  <c r="L417" i="26"/>
  <c r="L418" i="26"/>
  <c r="L419" i="26"/>
  <c r="L420" i="26"/>
  <c r="L421" i="26"/>
  <c r="L422" i="26"/>
  <c r="L423" i="26"/>
  <c r="L424" i="26"/>
  <c r="L425" i="26"/>
  <c r="L426" i="26"/>
  <c r="L427" i="26"/>
  <c r="L428" i="26"/>
  <c r="L429" i="26"/>
  <c r="L430" i="26"/>
  <c r="L431" i="26"/>
  <c r="L432" i="26"/>
  <c r="L433" i="26"/>
  <c r="L434" i="26"/>
  <c r="L435" i="26"/>
  <c r="L436" i="26"/>
  <c r="L437" i="26"/>
  <c r="L438" i="26"/>
  <c r="L439" i="26"/>
  <c r="L440" i="26"/>
  <c r="L441" i="26"/>
  <c r="L442" i="26"/>
  <c r="L443" i="26"/>
  <c r="L444" i="26"/>
  <c r="L445" i="26"/>
  <c r="L446" i="26"/>
  <c r="L447" i="26"/>
  <c r="L448" i="26"/>
  <c r="L449" i="26"/>
  <c r="L450" i="26"/>
  <c r="L451" i="26"/>
  <c r="L452" i="26"/>
  <c r="L453" i="26"/>
  <c r="L454" i="26"/>
  <c r="L455" i="26"/>
  <c r="L456" i="26"/>
  <c r="L457" i="26"/>
  <c r="L458" i="26"/>
  <c r="L459" i="26"/>
  <c r="L460" i="26"/>
  <c r="L461" i="26"/>
  <c r="L462" i="26"/>
  <c r="L463" i="26"/>
  <c r="L464" i="26"/>
  <c r="L465" i="26"/>
  <c r="L466" i="26"/>
  <c r="L467" i="26"/>
  <c r="L468" i="26"/>
  <c r="L469" i="26"/>
  <c r="L470" i="26"/>
  <c r="L471" i="26"/>
  <c r="L472" i="26"/>
  <c r="L473" i="26"/>
  <c r="L474" i="26"/>
  <c r="L475" i="26"/>
  <c r="L476" i="26"/>
  <c r="L477" i="26"/>
  <c r="L478" i="26"/>
  <c r="L479" i="26"/>
  <c r="L480" i="26"/>
  <c r="L481" i="26"/>
  <c r="L482" i="26"/>
  <c r="L483" i="26"/>
  <c r="L484" i="26"/>
  <c r="L485" i="26"/>
  <c r="L486" i="26"/>
  <c r="L487" i="26"/>
  <c r="L488" i="26"/>
  <c r="L489" i="26"/>
  <c r="L490" i="26"/>
  <c r="L491" i="26"/>
  <c r="L492" i="26"/>
  <c r="L493" i="26"/>
  <c r="L494" i="26"/>
  <c r="L495" i="26"/>
  <c r="L496" i="26"/>
  <c r="L497" i="26"/>
  <c r="L498" i="26"/>
  <c r="L499" i="26"/>
  <c r="L500" i="26"/>
  <c r="L501" i="26"/>
  <c r="L502" i="26"/>
  <c r="L503" i="26"/>
  <c r="L504" i="26"/>
  <c r="L505" i="26"/>
  <c r="L506" i="26"/>
  <c r="L507" i="26"/>
  <c r="L508" i="26"/>
  <c r="L509" i="26"/>
  <c r="L510" i="26"/>
  <c r="L511" i="26"/>
  <c r="L512" i="26"/>
  <c r="L513" i="26"/>
  <c r="L514" i="26"/>
  <c r="L515" i="26"/>
  <c r="L516" i="26"/>
  <c r="L517" i="26"/>
  <c r="L518" i="26"/>
  <c r="L519" i="26"/>
  <c r="L520" i="26"/>
  <c r="L521" i="26"/>
  <c r="L522" i="26"/>
  <c r="L523" i="26"/>
  <c r="L524" i="26"/>
  <c r="L525" i="26"/>
  <c r="L526" i="26"/>
  <c r="L527" i="26"/>
  <c r="L528" i="26"/>
  <c r="L529" i="26"/>
  <c r="L530" i="26"/>
  <c r="L531" i="26"/>
  <c r="L532" i="26"/>
  <c r="L533" i="26"/>
  <c r="L534" i="26"/>
  <c r="L535" i="26"/>
  <c r="L536" i="26"/>
  <c r="L537" i="26"/>
  <c r="L538" i="26"/>
  <c r="L539" i="26"/>
  <c r="L540" i="26"/>
  <c r="L541" i="26"/>
  <c r="L542" i="26"/>
  <c r="L543" i="26"/>
  <c r="L544" i="26"/>
  <c r="L545" i="26"/>
  <c r="L546" i="26"/>
  <c r="L547" i="26"/>
  <c r="L548" i="26"/>
  <c r="L549" i="26"/>
  <c r="L550" i="26"/>
  <c r="L551" i="26"/>
  <c r="L552" i="26"/>
  <c r="L553" i="26"/>
  <c r="L554" i="26"/>
  <c r="L555" i="26"/>
  <c r="L556" i="26"/>
  <c r="L557" i="26"/>
  <c r="L558" i="26"/>
  <c r="L559" i="26"/>
  <c r="L560" i="26"/>
  <c r="L561" i="26"/>
  <c r="L562" i="26"/>
  <c r="L563" i="26"/>
  <c r="L564" i="26"/>
  <c r="L565" i="26"/>
  <c r="L566" i="26"/>
  <c r="L567" i="26"/>
  <c r="L568" i="26"/>
  <c r="L569" i="26"/>
  <c r="L570" i="26"/>
  <c r="L571" i="26"/>
  <c r="L572" i="26"/>
  <c r="L573" i="26"/>
  <c r="L574" i="26"/>
  <c r="L575" i="26"/>
  <c r="L576" i="26"/>
  <c r="L577" i="26"/>
  <c r="L578" i="26"/>
  <c r="L579" i="26"/>
  <c r="L580" i="26"/>
  <c r="L581" i="26"/>
  <c r="L582" i="26"/>
  <c r="L583" i="26"/>
  <c r="L584" i="26"/>
  <c r="L585" i="26"/>
  <c r="L586" i="26"/>
  <c r="L587" i="26"/>
  <c r="L588" i="26"/>
  <c r="L589" i="26"/>
  <c r="L590" i="26"/>
  <c r="L591" i="26"/>
  <c r="L592" i="26"/>
  <c r="L593" i="26"/>
  <c r="L594" i="26"/>
  <c r="L595" i="26"/>
  <c r="L596" i="26"/>
  <c r="L597" i="26"/>
  <c r="L598" i="26"/>
  <c r="L599" i="26"/>
  <c r="L600" i="26"/>
  <c r="L601" i="26"/>
  <c r="L602" i="26"/>
  <c r="L603" i="26"/>
  <c r="L604" i="26"/>
  <c r="L605" i="26"/>
  <c r="L606" i="26"/>
  <c r="L607" i="26"/>
  <c r="L608" i="26"/>
  <c r="L609" i="26"/>
  <c r="L610" i="26"/>
  <c r="L611" i="26"/>
  <c r="L612" i="26"/>
  <c r="L613" i="26"/>
  <c r="L614" i="26"/>
  <c r="L615" i="26"/>
  <c r="L616" i="26"/>
  <c r="L617" i="26"/>
  <c r="L618" i="26"/>
  <c r="L619" i="26"/>
  <c r="L620" i="26"/>
  <c r="L621" i="26"/>
  <c r="L622" i="26"/>
  <c r="L623" i="26"/>
  <c r="L624" i="26"/>
  <c r="L625" i="26"/>
  <c r="L626" i="26"/>
  <c r="L627" i="26"/>
  <c r="L628" i="26"/>
  <c r="L629" i="26"/>
  <c r="L630" i="26"/>
  <c r="L631" i="26"/>
  <c r="L632" i="26"/>
  <c r="L633" i="26"/>
  <c r="L634" i="26"/>
  <c r="L635" i="26"/>
  <c r="L636" i="26"/>
  <c r="L637" i="26"/>
  <c r="L638" i="26"/>
  <c r="L639" i="26"/>
  <c r="L640" i="26"/>
  <c r="L641" i="26"/>
  <c r="L642" i="26"/>
  <c r="L643" i="26"/>
  <c r="L644" i="26"/>
  <c r="L645" i="26"/>
  <c r="L646" i="26"/>
  <c r="L647" i="26"/>
  <c r="L648" i="26"/>
  <c r="L649" i="26"/>
  <c r="L650" i="26"/>
  <c r="L651" i="26"/>
  <c r="L652" i="26"/>
  <c r="L653" i="26"/>
  <c r="L654" i="26"/>
  <c r="L655" i="26"/>
  <c r="L656" i="26"/>
  <c r="L657" i="26"/>
  <c r="L658" i="26"/>
  <c r="L659" i="26"/>
  <c r="L660" i="26"/>
  <c r="L661" i="26"/>
  <c r="L662" i="26"/>
  <c r="L663" i="26"/>
  <c r="L664" i="26"/>
  <c r="L665" i="26"/>
  <c r="L666" i="26"/>
  <c r="L667" i="26"/>
  <c r="L668" i="26"/>
  <c r="L669" i="26"/>
  <c r="L670" i="26"/>
  <c r="L671" i="26"/>
  <c r="L672" i="26"/>
  <c r="L673" i="26"/>
  <c r="L674" i="26"/>
  <c r="L675" i="26"/>
  <c r="L676" i="26"/>
  <c r="L677" i="26"/>
  <c r="L678" i="26"/>
  <c r="L679" i="26"/>
  <c r="L680" i="26"/>
  <c r="L681" i="26"/>
  <c r="L682" i="26"/>
  <c r="L683" i="26"/>
  <c r="L684" i="26"/>
  <c r="L685" i="26"/>
  <c r="L686" i="26"/>
  <c r="L687" i="26"/>
  <c r="L688" i="26"/>
  <c r="L689" i="26"/>
  <c r="L690" i="26"/>
  <c r="L691" i="26"/>
  <c r="L692" i="26"/>
  <c r="L693" i="26"/>
  <c r="L694" i="26"/>
  <c r="L695" i="26"/>
  <c r="L696" i="26"/>
  <c r="L697" i="26"/>
  <c r="L698" i="26"/>
  <c r="L699" i="26"/>
  <c r="L700" i="26"/>
  <c r="L701" i="26"/>
  <c r="L702" i="26"/>
  <c r="L703" i="26"/>
  <c r="L704" i="26"/>
  <c r="L705" i="26"/>
  <c r="L706" i="26"/>
  <c r="L707" i="26"/>
  <c r="L708" i="26"/>
  <c r="L709" i="26"/>
  <c r="L710" i="26"/>
  <c r="L711" i="26"/>
  <c r="L712" i="26"/>
  <c r="L713" i="26"/>
  <c r="L714" i="26"/>
  <c r="L715" i="26"/>
  <c r="L716" i="26"/>
  <c r="L717" i="26"/>
  <c r="L718" i="26"/>
  <c r="L719" i="26"/>
  <c r="L720" i="26"/>
  <c r="L721" i="26"/>
  <c r="L722" i="26"/>
  <c r="L723" i="26"/>
  <c r="L724" i="26"/>
  <c r="L725" i="26"/>
  <c r="L726" i="26"/>
  <c r="L727" i="26"/>
  <c r="L728" i="26"/>
  <c r="L729" i="26"/>
  <c r="L730" i="26"/>
  <c r="L731" i="26"/>
  <c r="L732" i="26"/>
  <c r="L733" i="26"/>
  <c r="L734" i="26"/>
  <c r="L735" i="26"/>
  <c r="L736" i="26"/>
  <c r="L737" i="26"/>
  <c r="L738" i="26"/>
  <c r="L739" i="26"/>
  <c r="L740" i="26"/>
  <c r="L741" i="26"/>
  <c r="L742" i="26"/>
  <c r="L743" i="26"/>
  <c r="L744" i="26"/>
  <c r="L745" i="26"/>
  <c r="L746" i="26"/>
  <c r="L747" i="26"/>
  <c r="L748" i="26"/>
  <c r="L749" i="26"/>
  <c r="L750" i="26"/>
  <c r="L751" i="26"/>
  <c r="L752" i="26"/>
  <c r="L753" i="26"/>
  <c r="L754" i="26"/>
  <c r="L755" i="26"/>
  <c r="L756" i="26"/>
  <c r="L757" i="26"/>
  <c r="L758" i="26"/>
  <c r="L759" i="26"/>
  <c r="L760" i="26"/>
  <c r="L761" i="26"/>
  <c r="L762" i="26"/>
  <c r="L763" i="26"/>
  <c r="L764" i="26"/>
  <c r="L765" i="26"/>
  <c r="L766" i="26"/>
  <c r="L767" i="26"/>
  <c r="L768" i="26"/>
  <c r="L769" i="26"/>
  <c r="L770" i="26"/>
  <c r="L771" i="26"/>
  <c r="L772" i="26"/>
  <c r="L773" i="26"/>
  <c r="L774" i="26"/>
  <c r="L775" i="26"/>
  <c r="L776" i="26"/>
  <c r="L777" i="26"/>
  <c r="L778" i="26"/>
  <c r="L779" i="26"/>
  <c r="L780" i="26"/>
  <c r="L781" i="26"/>
  <c r="L782" i="26"/>
  <c r="L783" i="26"/>
  <c r="L784" i="26"/>
  <c r="L785" i="26"/>
  <c r="L786" i="26"/>
  <c r="L787" i="26"/>
  <c r="L788" i="26"/>
  <c r="L789" i="26"/>
  <c r="L790" i="26"/>
  <c r="L791" i="26"/>
  <c r="L792" i="26"/>
  <c r="L793" i="26"/>
  <c r="L794" i="26"/>
  <c r="L795" i="26"/>
  <c r="L796" i="26"/>
  <c r="L797" i="26"/>
  <c r="L798" i="26"/>
  <c r="L799" i="26"/>
  <c r="L800" i="26"/>
  <c r="L801" i="26"/>
  <c r="L802" i="26"/>
  <c r="L803" i="26"/>
  <c r="L804" i="26"/>
  <c r="L805" i="26"/>
  <c r="L806" i="26"/>
  <c r="L807" i="26"/>
  <c r="L808" i="26"/>
  <c r="L809" i="26"/>
  <c r="L810" i="26"/>
  <c r="L811" i="26"/>
  <c r="L812" i="26"/>
  <c r="L813" i="26"/>
  <c r="L814" i="26"/>
  <c r="L815" i="26"/>
  <c r="L816" i="26"/>
  <c r="L817" i="26"/>
  <c r="L818" i="26"/>
  <c r="L819" i="26"/>
  <c r="L820" i="26"/>
  <c r="L821" i="26"/>
  <c r="L822" i="26"/>
  <c r="L823" i="26"/>
  <c r="L824" i="26"/>
  <c r="L825" i="26"/>
  <c r="L826" i="26"/>
  <c r="L827" i="26"/>
  <c r="L828" i="26"/>
  <c r="L829" i="26"/>
  <c r="L830" i="26"/>
  <c r="L831" i="26"/>
  <c r="L832" i="26"/>
  <c r="L833" i="26"/>
  <c r="L834" i="26"/>
  <c r="L835" i="26"/>
  <c r="L836" i="26"/>
  <c r="L837" i="26"/>
  <c r="L838" i="26"/>
  <c r="L839" i="26"/>
  <c r="L840" i="26"/>
  <c r="L841" i="26"/>
  <c r="L842" i="26"/>
  <c r="L843" i="26"/>
  <c r="L844" i="26"/>
  <c r="L845" i="26"/>
  <c r="L846" i="26"/>
  <c r="L847" i="26"/>
  <c r="L848" i="26"/>
  <c r="L849" i="26"/>
  <c r="L850" i="26"/>
  <c r="L851" i="26"/>
  <c r="L852" i="26"/>
  <c r="L853" i="26"/>
  <c r="L854" i="26"/>
  <c r="L855" i="26"/>
  <c r="L856" i="26"/>
  <c r="L857" i="26"/>
  <c r="L858" i="26"/>
  <c r="L859" i="26"/>
  <c r="L860" i="26"/>
  <c r="L861" i="26"/>
  <c r="L862" i="26"/>
  <c r="L863" i="26"/>
  <c r="L864" i="26"/>
  <c r="L865" i="26"/>
  <c r="L866" i="26"/>
  <c r="L867" i="26"/>
  <c r="L868" i="26"/>
  <c r="L869" i="26"/>
  <c r="L870" i="26"/>
  <c r="L871" i="26"/>
  <c r="L872" i="26"/>
  <c r="L873" i="26"/>
  <c r="L874" i="26"/>
  <c r="L875" i="26"/>
  <c r="L876" i="26"/>
  <c r="L877" i="26"/>
  <c r="L878" i="26"/>
  <c r="L879" i="26"/>
  <c r="L880" i="26"/>
  <c r="L881" i="26"/>
  <c r="L882" i="26"/>
  <c r="L883" i="26"/>
  <c r="L884" i="26"/>
  <c r="L885" i="26"/>
  <c r="L886" i="26"/>
  <c r="L887" i="26"/>
  <c r="L888" i="26"/>
  <c r="L889" i="26"/>
  <c r="L890" i="26"/>
  <c r="L891" i="26"/>
  <c r="L892" i="26"/>
  <c r="L893" i="26"/>
  <c r="L894" i="26"/>
  <c r="L895" i="26"/>
  <c r="L896" i="26"/>
  <c r="L897" i="26"/>
  <c r="L898" i="26"/>
  <c r="L899" i="26"/>
  <c r="L900" i="26"/>
  <c r="L901" i="26"/>
  <c r="L902" i="26"/>
  <c r="L903" i="26"/>
  <c r="L904" i="26"/>
  <c r="L905" i="26"/>
  <c r="L906" i="26"/>
  <c r="L907" i="26"/>
  <c r="L908" i="26"/>
  <c r="L909" i="26"/>
  <c r="L910" i="26"/>
  <c r="L911" i="26"/>
  <c r="L912" i="26"/>
  <c r="L913" i="26"/>
  <c r="L914" i="26"/>
  <c r="L915" i="26"/>
  <c r="L916" i="26"/>
  <c r="L917" i="26"/>
  <c r="L918" i="26"/>
  <c r="L919" i="26"/>
  <c r="L920" i="26"/>
  <c r="L921" i="26"/>
  <c r="L922" i="26"/>
  <c r="L923" i="26"/>
  <c r="L924" i="26"/>
  <c r="L925" i="26"/>
  <c r="L926" i="26"/>
  <c r="L927" i="26"/>
  <c r="L928" i="26"/>
  <c r="L929" i="26"/>
  <c r="L930" i="26"/>
  <c r="L931" i="26"/>
  <c r="L932" i="26"/>
  <c r="L933" i="26"/>
  <c r="L934" i="26"/>
  <c r="L935" i="26"/>
  <c r="L936" i="26"/>
  <c r="L937" i="26"/>
  <c r="L938" i="26"/>
  <c r="L939" i="26"/>
  <c r="L940" i="26"/>
  <c r="L941" i="26"/>
  <c r="L942" i="26"/>
  <c r="L943" i="26"/>
  <c r="L944" i="26"/>
  <c r="L945" i="26"/>
  <c r="L946" i="26"/>
  <c r="L947" i="26"/>
  <c r="L948" i="26"/>
  <c r="L949" i="26"/>
  <c r="L950" i="26"/>
  <c r="L951" i="26"/>
  <c r="L952" i="26"/>
  <c r="L953" i="26"/>
  <c r="L954" i="26"/>
  <c r="L955" i="26"/>
  <c r="L956" i="26"/>
  <c r="L957" i="26"/>
  <c r="L958" i="26"/>
  <c r="L959" i="26"/>
  <c r="L960" i="26"/>
  <c r="L961" i="26"/>
  <c r="L962" i="26"/>
  <c r="L963" i="26"/>
  <c r="L964" i="26"/>
  <c r="L965" i="26"/>
  <c r="L966" i="26"/>
  <c r="L967" i="26"/>
  <c r="L968" i="26"/>
  <c r="L969" i="26"/>
  <c r="L970" i="26"/>
  <c r="L971" i="26"/>
  <c r="L972" i="26"/>
  <c r="L973" i="26"/>
  <c r="L974" i="26"/>
  <c r="L975" i="26"/>
  <c r="L976" i="26"/>
  <c r="L977" i="26"/>
  <c r="L978" i="26"/>
  <c r="L979" i="26"/>
  <c r="L980" i="26"/>
  <c r="L981" i="26"/>
  <c r="L982" i="26"/>
  <c r="L983" i="26"/>
  <c r="L984" i="26"/>
  <c r="L985" i="26"/>
  <c r="L986" i="26"/>
  <c r="L987" i="26"/>
  <c r="L988" i="26"/>
  <c r="L989" i="26"/>
  <c r="L990" i="26"/>
  <c r="L991" i="26"/>
  <c r="L992" i="26"/>
  <c r="L993" i="26"/>
  <c r="L994" i="26"/>
  <c r="L995" i="26"/>
  <c r="L996" i="26"/>
  <c r="L997" i="26"/>
  <c r="L998" i="26"/>
  <c r="L999" i="26"/>
  <c r="L1000" i="26"/>
  <c r="L1001" i="26"/>
  <c r="L1002" i="26"/>
  <c r="L1003" i="26"/>
  <c r="L1004" i="26"/>
  <c r="L1005" i="26"/>
  <c r="L1006" i="26"/>
  <c r="L1007" i="26"/>
  <c r="L1008" i="26"/>
  <c r="L1009" i="26"/>
  <c r="L1010" i="26"/>
  <c r="L1011" i="26"/>
  <c r="L1012" i="26"/>
  <c r="L1013" i="26"/>
  <c r="L1014" i="26"/>
  <c r="L1015" i="26"/>
  <c r="L1016" i="26"/>
  <c r="L1017" i="26"/>
  <c r="L1018" i="26"/>
  <c r="L1019" i="26"/>
  <c r="L1020" i="26"/>
  <c r="L1021" i="26"/>
  <c r="L1022" i="26"/>
  <c r="L1023" i="26"/>
  <c r="L1024" i="26"/>
  <c r="L1025" i="26"/>
  <c r="L1026" i="26"/>
  <c r="L1027" i="26"/>
  <c r="L1028" i="26"/>
  <c r="L1029" i="26"/>
  <c r="L1030" i="26"/>
  <c r="L1031" i="26"/>
  <c r="L1032" i="26"/>
  <c r="L1033" i="26"/>
  <c r="L1034" i="26"/>
  <c r="L1035" i="26"/>
  <c r="L1036" i="26"/>
  <c r="L1037" i="26"/>
  <c r="L1038" i="26"/>
  <c r="L1039" i="26"/>
  <c r="L1040" i="26"/>
  <c r="L1041" i="26"/>
  <c r="L1042" i="26"/>
  <c r="L1043" i="26"/>
  <c r="L1044" i="26"/>
  <c r="L1045" i="26"/>
  <c r="L1046" i="26"/>
  <c r="L1047" i="26"/>
  <c r="L1048" i="26"/>
  <c r="L1049" i="26"/>
  <c r="L1050" i="26"/>
  <c r="L1051" i="26"/>
  <c r="L1052" i="26"/>
  <c r="L1053" i="26"/>
  <c r="L1054" i="26"/>
  <c r="L1055" i="26"/>
  <c r="L1056" i="26"/>
  <c r="L1057" i="26"/>
  <c r="L1058" i="26"/>
  <c r="L1059" i="26"/>
  <c r="L1060" i="26"/>
  <c r="L1061" i="26"/>
  <c r="L1062" i="26"/>
  <c r="L1063" i="26"/>
  <c r="L1064" i="26"/>
  <c r="L1065" i="26"/>
  <c r="L1066" i="26"/>
  <c r="L1067" i="26"/>
  <c r="L1068" i="26"/>
  <c r="L1069" i="26"/>
  <c r="L1070" i="26"/>
  <c r="L1071" i="26"/>
  <c r="L1072" i="26"/>
  <c r="L1073" i="26"/>
  <c r="L1074" i="26"/>
  <c r="L1075" i="26"/>
  <c r="L1076" i="26"/>
  <c r="L1077" i="26"/>
  <c r="L1078" i="26"/>
  <c r="L1079" i="26"/>
  <c r="L1080" i="26"/>
  <c r="L1081" i="26"/>
  <c r="L1082" i="26"/>
  <c r="L1083" i="26"/>
  <c r="L1084" i="26"/>
  <c r="L1085" i="26"/>
  <c r="L1086" i="26"/>
  <c r="L1087" i="26"/>
  <c r="L1088" i="26"/>
  <c r="L1089" i="26"/>
  <c r="L1090" i="26"/>
  <c r="L1091" i="26"/>
  <c r="L1092" i="26"/>
  <c r="L1093" i="26"/>
  <c r="L1094" i="26"/>
  <c r="L1095" i="26"/>
  <c r="L1096" i="26"/>
  <c r="L1097" i="26"/>
  <c r="L1098" i="26"/>
  <c r="L1099" i="26"/>
  <c r="L1100" i="26"/>
  <c r="L1101" i="26"/>
  <c r="L1102" i="26"/>
  <c r="L1103" i="26"/>
  <c r="L1104" i="26"/>
  <c r="L1105" i="26"/>
  <c r="L1106" i="26"/>
  <c r="L1107" i="26"/>
  <c r="L1108" i="26"/>
  <c r="L1109" i="26"/>
  <c r="L1110" i="26"/>
  <c r="L1111" i="26"/>
  <c r="L1112" i="26"/>
  <c r="L1113" i="26"/>
  <c r="L1114" i="26"/>
  <c r="L1115" i="26"/>
  <c r="L1116" i="26"/>
  <c r="L1117" i="26"/>
  <c r="L1118" i="26"/>
  <c r="L1119" i="26"/>
  <c r="L1120" i="26"/>
  <c r="L1121" i="26"/>
  <c r="L1122" i="26"/>
  <c r="L1123" i="26"/>
  <c r="L1124" i="26"/>
  <c r="L1125" i="26"/>
  <c r="L1126" i="26"/>
  <c r="L1127" i="26"/>
  <c r="L1128" i="26"/>
  <c r="L1129" i="26"/>
  <c r="L1130" i="26"/>
  <c r="L1131" i="26"/>
  <c r="L1132" i="26"/>
  <c r="L1133" i="26"/>
  <c r="L1134" i="26"/>
  <c r="L1135" i="26"/>
  <c r="L1136" i="26"/>
  <c r="L1137" i="26"/>
  <c r="L1138" i="26"/>
  <c r="L1139" i="26"/>
  <c r="L1140" i="26"/>
  <c r="L1141" i="26"/>
  <c r="L1142" i="26"/>
  <c r="L1143" i="26"/>
  <c r="L1144" i="26"/>
  <c r="L1145" i="26"/>
  <c r="L1146" i="26"/>
  <c r="L1147" i="26"/>
  <c r="L1148" i="26"/>
  <c r="L1149" i="26"/>
  <c r="L1150" i="26"/>
  <c r="L1151" i="26"/>
  <c r="L1152" i="26"/>
  <c r="L1153" i="26"/>
  <c r="L1154" i="26"/>
  <c r="L1155" i="26"/>
  <c r="L1156" i="26"/>
  <c r="L1157" i="26"/>
  <c r="L1158" i="26"/>
  <c r="L1159" i="26"/>
  <c r="L1160" i="26"/>
  <c r="L1161" i="26"/>
  <c r="L1162" i="26"/>
  <c r="L1163" i="26"/>
  <c r="L1164" i="26"/>
  <c r="L1165" i="26"/>
  <c r="L1166" i="26"/>
  <c r="L1167" i="26"/>
  <c r="L1168" i="26"/>
  <c r="L1169" i="26"/>
  <c r="L1170" i="26"/>
  <c r="L1171" i="26"/>
  <c r="L1172" i="26"/>
  <c r="L1173" i="26"/>
  <c r="L1174" i="26"/>
  <c r="L1175" i="26"/>
  <c r="L1176" i="26"/>
  <c r="L1177" i="26"/>
  <c r="L1178" i="26"/>
  <c r="L1179" i="26"/>
  <c r="L1180" i="26"/>
  <c r="L1181" i="26"/>
  <c r="L1182" i="26"/>
  <c r="L1183" i="26"/>
  <c r="L1184" i="26"/>
  <c r="L1185" i="26"/>
  <c r="L1186" i="26"/>
  <c r="L1187" i="26"/>
  <c r="L1188" i="26"/>
  <c r="L1189" i="26"/>
  <c r="L1190" i="26"/>
  <c r="L1191" i="26"/>
  <c r="L1192" i="26"/>
  <c r="L1193" i="26"/>
  <c r="L1194" i="26"/>
  <c r="L1195" i="26"/>
  <c r="L1196" i="26"/>
  <c r="L1197" i="26"/>
  <c r="L1198" i="26"/>
  <c r="L1199" i="26"/>
  <c r="L1200" i="26"/>
  <c r="L1201" i="26"/>
  <c r="L1202" i="26"/>
  <c r="L1203" i="26"/>
  <c r="L1204" i="26"/>
  <c r="L1205" i="26"/>
  <c r="L1206" i="26"/>
  <c r="L1207" i="26"/>
  <c r="L1208" i="26"/>
  <c r="L1209" i="26"/>
  <c r="L1210" i="26"/>
  <c r="L1211" i="26"/>
  <c r="L1212" i="26"/>
  <c r="L1213" i="26"/>
  <c r="L1214" i="26"/>
  <c r="L1215" i="26"/>
  <c r="L1216" i="26"/>
  <c r="L1217" i="26"/>
  <c r="L1218" i="26"/>
  <c r="L1219" i="26"/>
  <c r="L1220" i="26"/>
  <c r="L1221" i="26"/>
  <c r="L1222" i="26"/>
  <c r="L1223" i="26"/>
  <c r="L1224" i="26"/>
  <c r="L1225" i="26"/>
  <c r="L1226" i="26"/>
  <c r="L1227" i="26"/>
  <c r="L1228" i="26"/>
  <c r="L1229" i="26"/>
  <c r="L1230" i="26"/>
  <c r="L1231" i="26"/>
  <c r="L1232" i="26"/>
  <c r="L1233" i="26"/>
  <c r="L1234" i="26"/>
  <c r="L1235" i="26"/>
  <c r="L1236" i="26"/>
  <c r="L1237" i="26"/>
  <c r="L1238" i="26"/>
  <c r="L1239" i="26"/>
  <c r="L1240" i="26"/>
  <c r="L1241" i="26"/>
  <c r="L1242" i="26"/>
  <c r="L1243" i="26"/>
  <c r="L1244" i="26"/>
  <c r="L1245" i="26"/>
  <c r="L1246" i="26"/>
  <c r="L1247" i="26"/>
  <c r="L1248" i="26"/>
  <c r="L1249" i="26"/>
  <c r="L1250" i="26"/>
  <c r="L1251" i="26"/>
  <c r="L1252" i="26"/>
  <c r="L1253" i="26"/>
  <c r="L1254" i="26"/>
  <c r="L1255" i="26"/>
  <c r="L1256" i="26"/>
  <c r="L1257" i="26"/>
  <c r="L1258" i="26"/>
  <c r="L1259" i="26"/>
  <c r="L1260" i="26"/>
  <c r="L1261" i="26"/>
  <c r="L1262" i="26"/>
  <c r="L1263" i="26"/>
  <c r="L1264" i="26"/>
  <c r="L1265" i="26"/>
  <c r="L1266" i="26"/>
  <c r="L1267" i="26"/>
  <c r="L1268" i="26"/>
  <c r="L1269" i="26"/>
  <c r="L1270" i="26"/>
  <c r="L1271" i="26"/>
  <c r="L1272" i="26"/>
  <c r="L1273" i="26"/>
  <c r="L1274" i="26"/>
  <c r="L1275" i="26"/>
  <c r="L1276" i="26"/>
  <c r="L1277" i="26"/>
  <c r="L1278" i="26"/>
  <c r="L1279" i="26"/>
  <c r="L1280" i="26"/>
  <c r="L1281" i="26"/>
  <c r="L1282" i="26"/>
  <c r="L1283" i="26"/>
  <c r="L1284" i="26"/>
  <c r="L1285" i="26"/>
  <c r="L1286" i="26"/>
  <c r="L1287" i="26"/>
  <c r="L1288" i="26"/>
  <c r="L1289" i="26"/>
  <c r="L1290" i="26"/>
  <c r="L1291" i="26"/>
  <c r="L1292" i="26"/>
  <c r="L1293" i="26"/>
  <c r="L1294" i="26"/>
  <c r="L1295" i="26"/>
  <c r="L1296" i="26"/>
  <c r="L1297" i="26"/>
  <c r="L1298" i="26"/>
  <c r="L1299" i="26"/>
  <c r="L1300" i="26"/>
  <c r="L1301" i="26"/>
  <c r="L1302" i="26"/>
  <c r="L1303" i="26"/>
  <c r="L1304" i="26"/>
  <c r="L1305" i="26"/>
  <c r="L1306" i="26"/>
  <c r="L1307" i="26"/>
  <c r="L1308" i="26"/>
  <c r="L1309" i="26"/>
  <c r="L1310" i="26"/>
  <c r="L1311" i="26"/>
  <c r="L1312" i="26"/>
  <c r="L1313" i="26"/>
  <c r="L1314" i="26"/>
  <c r="L1315" i="26"/>
  <c r="L1316" i="26"/>
  <c r="L1317" i="26"/>
  <c r="L1318" i="26"/>
  <c r="L1319" i="26"/>
  <c r="L1320" i="26"/>
  <c r="L1321" i="26"/>
  <c r="L1322" i="26"/>
  <c r="L1323" i="26"/>
  <c r="L1324" i="26"/>
  <c r="L1325" i="26"/>
  <c r="L1326" i="26"/>
  <c r="L1327" i="26"/>
  <c r="L1328" i="26"/>
  <c r="L1329" i="26"/>
  <c r="L1330" i="26"/>
  <c r="L1331" i="26"/>
  <c r="L1332" i="26"/>
  <c r="L1333" i="26"/>
  <c r="L1334" i="26"/>
  <c r="L1335" i="26"/>
  <c r="L1336" i="26"/>
  <c r="L1337" i="26"/>
  <c r="L1338" i="26"/>
  <c r="L1339" i="26"/>
  <c r="L1340" i="26"/>
  <c r="L1341" i="26"/>
  <c r="L1342" i="26"/>
  <c r="L1343" i="26"/>
  <c r="L1344" i="26"/>
  <c r="L1345" i="26"/>
  <c r="L1346" i="26"/>
  <c r="L1347" i="26"/>
  <c r="L1348" i="26"/>
  <c r="L1349" i="26"/>
  <c r="L1350" i="26"/>
  <c r="L1351" i="26"/>
  <c r="L1352" i="26"/>
  <c r="L1353" i="26"/>
  <c r="L1354" i="26"/>
  <c r="L1355" i="26"/>
  <c r="L1356" i="26"/>
  <c r="L1357" i="26"/>
  <c r="L1358" i="26"/>
  <c r="L1359" i="26"/>
  <c r="L1360" i="26"/>
  <c r="L1361" i="26"/>
  <c r="L1362" i="26"/>
  <c r="L1363" i="26"/>
  <c r="L1364" i="26"/>
  <c r="L1365" i="26"/>
  <c r="L1366" i="26"/>
  <c r="L1367" i="26"/>
  <c r="L1368" i="26"/>
  <c r="L1369" i="26"/>
  <c r="L1370" i="26"/>
  <c r="L1371" i="26"/>
  <c r="L1372" i="26"/>
  <c r="L1373" i="26"/>
  <c r="L1374" i="26"/>
  <c r="L1375" i="26"/>
  <c r="L1376" i="26"/>
  <c r="L1377" i="26"/>
  <c r="L1378" i="26"/>
  <c r="L1379" i="26"/>
  <c r="L1380" i="26"/>
  <c r="L1381" i="26"/>
  <c r="L1382" i="26"/>
  <c r="L1383" i="26"/>
  <c r="L1384" i="26"/>
  <c r="L1385" i="26"/>
  <c r="L1386" i="26"/>
  <c r="L1387" i="26"/>
  <c r="L1388" i="26"/>
  <c r="L1389" i="26"/>
  <c r="L1390" i="26"/>
  <c r="L1391" i="26"/>
  <c r="L1392" i="26"/>
  <c r="L1393" i="26"/>
  <c r="L1394" i="26"/>
  <c r="L1395" i="26"/>
  <c r="L1396" i="26"/>
  <c r="L1397" i="26"/>
  <c r="L1398" i="26"/>
  <c r="L1399" i="26"/>
  <c r="L1400" i="26"/>
  <c r="L1401" i="26"/>
  <c r="L1402" i="26"/>
  <c r="L1403" i="26"/>
  <c r="L1404" i="26"/>
  <c r="L1405" i="26"/>
  <c r="L1406" i="26"/>
  <c r="L1407" i="26"/>
  <c r="L1408" i="26"/>
  <c r="L1409" i="26"/>
  <c r="L1410" i="26"/>
  <c r="L1411" i="26"/>
  <c r="L1412" i="26"/>
  <c r="L1413" i="26"/>
  <c r="L1414" i="26"/>
  <c r="L1415" i="26"/>
  <c r="L1416" i="26"/>
  <c r="L1417" i="26"/>
  <c r="L1418" i="26"/>
  <c r="L1419" i="26"/>
  <c r="L1420" i="26"/>
  <c r="L1421" i="26"/>
  <c r="L1422" i="26"/>
  <c r="L1423" i="26"/>
  <c r="L1424" i="26"/>
  <c r="L1425" i="26"/>
  <c r="L1426" i="26"/>
  <c r="L1427" i="26"/>
  <c r="L1428" i="26"/>
  <c r="L1429" i="26"/>
  <c r="L1430" i="26"/>
  <c r="L1431" i="26"/>
  <c r="L1432" i="26"/>
  <c r="L1433" i="26"/>
  <c r="L1434" i="26"/>
  <c r="L1435" i="26"/>
  <c r="L1436" i="26"/>
  <c r="L1437" i="26"/>
  <c r="L1438" i="26"/>
  <c r="L1439" i="26"/>
  <c r="L1440" i="26"/>
  <c r="L1441" i="26"/>
  <c r="L1442" i="26"/>
  <c r="L1443" i="26"/>
  <c r="L1444" i="26"/>
  <c r="L1445" i="26"/>
  <c r="L1446" i="26"/>
  <c r="L1447" i="26"/>
  <c r="L1448" i="26"/>
  <c r="L1449" i="26"/>
  <c r="L1450" i="26"/>
  <c r="L1451" i="26"/>
  <c r="L1452" i="26"/>
  <c r="L1453" i="26"/>
  <c r="L1454" i="26"/>
  <c r="L1455" i="26"/>
  <c r="L1456" i="26"/>
  <c r="L1457" i="26"/>
  <c r="L1458" i="26"/>
  <c r="L1459" i="26"/>
  <c r="L1460" i="26"/>
  <c r="L1461" i="26"/>
  <c r="L1462" i="26"/>
  <c r="L1463" i="26"/>
  <c r="L1464" i="26"/>
  <c r="L1465" i="26"/>
  <c r="L1466" i="26"/>
  <c r="L1467" i="26"/>
  <c r="L1468" i="26"/>
  <c r="L1469" i="26"/>
  <c r="L1470" i="26"/>
  <c r="L1471" i="26"/>
  <c r="L1472" i="26"/>
  <c r="L1473" i="26"/>
  <c r="L1474" i="26"/>
  <c r="L1475" i="26"/>
  <c r="L1476" i="26"/>
  <c r="L1477" i="26"/>
  <c r="L1478" i="26"/>
  <c r="L1479" i="26"/>
  <c r="L1480" i="26"/>
  <c r="L1481" i="26"/>
  <c r="L1482" i="26"/>
  <c r="L1483" i="26"/>
  <c r="L1484" i="26"/>
  <c r="L1485" i="26"/>
  <c r="L1486" i="26"/>
  <c r="L1487" i="26"/>
  <c r="L1488" i="26"/>
  <c r="L1489" i="26"/>
  <c r="L1490" i="26"/>
  <c r="L1491" i="26"/>
  <c r="L1492" i="26"/>
  <c r="L1493" i="26"/>
  <c r="L1494" i="26"/>
  <c r="L1495" i="26"/>
  <c r="L1496" i="26"/>
  <c r="L1497" i="26"/>
  <c r="L1498" i="26"/>
  <c r="L1499" i="26"/>
  <c r="L1500" i="26"/>
  <c r="L1501" i="26"/>
  <c r="L1502" i="26"/>
  <c r="L1503" i="26"/>
  <c r="L1504" i="26"/>
  <c r="L1505" i="26"/>
  <c r="L1506" i="26"/>
  <c r="L1507" i="26"/>
  <c r="L1508" i="26"/>
  <c r="L1509" i="26"/>
  <c r="L1510" i="26"/>
  <c r="L1511" i="26"/>
  <c r="L1512" i="26"/>
  <c r="L1513" i="26"/>
  <c r="L1514" i="26"/>
  <c r="L1515" i="26"/>
  <c r="L1516" i="26"/>
  <c r="L1517" i="26"/>
  <c r="L1518" i="26"/>
  <c r="L1519" i="26"/>
  <c r="L1520" i="26"/>
  <c r="L1521" i="26"/>
  <c r="L1522" i="26"/>
  <c r="L1523" i="26"/>
  <c r="L1524" i="26"/>
  <c r="L1525" i="26"/>
  <c r="L1526" i="26"/>
  <c r="L1527" i="26"/>
  <c r="L1528" i="26"/>
  <c r="L1529" i="26"/>
  <c r="L1530" i="26"/>
  <c r="L1531" i="26"/>
  <c r="L1532" i="26"/>
  <c r="L1533" i="26"/>
  <c r="L1534" i="26"/>
  <c r="L1535" i="26"/>
  <c r="L1536" i="26"/>
  <c r="L1537" i="26"/>
  <c r="L1538" i="26"/>
  <c r="L1539" i="26"/>
  <c r="L1540" i="26"/>
  <c r="L1541" i="26"/>
  <c r="L1542" i="26"/>
  <c r="L1543" i="26"/>
  <c r="L1544" i="26"/>
  <c r="L1545" i="26"/>
  <c r="L1546" i="26"/>
  <c r="L1547" i="26"/>
  <c r="L1548" i="26"/>
  <c r="L1549" i="26"/>
  <c r="L1550" i="26"/>
  <c r="L1551" i="26"/>
  <c r="L1552" i="26"/>
  <c r="L1553" i="26"/>
  <c r="L1554" i="26"/>
  <c r="L1555" i="26"/>
  <c r="L1556" i="26"/>
  <c r="L1557" i="26"/>
  <c r="L1558" i="26"/>
  <c r="L1559" i="26"/>
  <c r="L1560" i="26"/>
  <c r="L1561" i="26"/>
  <c r="L1562" i="26"/>
  <c r="L1563" i="26"/>
  <c r="L1564" i="26"/>
  <c r="L1565" i="26"/>
  <c r="L1566" i="26"/>
  <c r="L1567" i="26"/>
  <c r="L1568" i="26"/>
  <c r="L1569" i="26"/>
  <c r="L1570" i="26"/>
  <c r="L1571" i="26"/>
  <c r="L1572" i="26"/>
  <c r="L1573" i="26"/>
  <c r="L1574" i="26"/>
  <c r="L1575" i="26"/>
  <c r="L1576" i="26"/>
  <c r="L1577" i="26"/>
  <c r="L1578" i="26"/>
  <c r="L1579" i="26"/>
  <c r="L1580" i="26"/>
  <c r="L1581" i="26"/>
  <c r="L1582" i="26"/>
  <c r="L1583" i="26"/>
  <c r="L1584" i="26"/>
  <c r="L1585" i="26"/>
  <c r="L1586" i="26"/>
  <c r="L1587" i="26"/>
  <c r="L1588" i="26"/>
  <c r="L1589" i="26"/>
  <c r="L1590" i="26"/>
  <c r="L1591" i="26"/>
  <c r="L1592" i="26"/>
  <c r="L1593" i="26"/>
  <c r="L1594" i="26"/>
  <c r="L1595" i="26"/>
  <c r="L1596" i="26"/>
  <c r="L1597" i="26"/>
  <c r="L1598" i="26"/>
  <c r="L1599" i="26"/>
  <c r="L1600" i="26"/>
  <c r="L1601" i="26"/>
  <c r="L1602" i="26"/>
  <c r="L1603" i="26"/>
  <c r="L1604" i="26"/>
  <c r="L1605" i="26"/>
  <c r="L1606" i="26"/>
  <c r="L1607" i="26"/>
  <c r="L1608" i="26"/>
  <c r="L1609" i="26"/>
  <c r="L1610" i="26"/>
  <c r="L1611" i="26"/>
  <c r="L1612" i="26"/>
  <c r="L1613" i="26"/>
  <c r="L1614" i="26"/>
  <c r="L1615" i="26"/>
  <c r="L1616" i="26"/>
  <c r="L1617" i="26"/>
  <c r="L1618" i="26"/>
  <c r="L1619" i="26"/>
  <c r="L1620" i="26"/>
  <c r="L1621" i="26"/>
  <c r="L1622" i="26"/>
  <c r="L1623" i="26"/>
  <c r="L1624" i="26"/>
  <c r="L1625" i="26"/>
  <c r="L1626" i="26"/>
  <c r="L1627" i="26"/>
  <c r="L1628" i="26"/>
  <c r="L1629" i="26"/>
  <c r="L1630" i="26"/>
  <c r="L1631" i="26"/>
  <c r="L1632" i="26"/>
  <c r="L1633" i="26"/>
  <c r="L1634" i="26"/>
  <c r="L1635" i="26"/>
  <c r="L1636" i="26"/>
  <c r="L1637" i="26"/>
  <c r="L1638" i="26"/>
  <c r="L1639" i="26"/>
  <c r="L1640" i="26"/>
  <c r="L1641" i="26"/>
  <c r="L1642" i="26"/>
  <c r="L1643" i="26"/>
  <c r="L1644" i="26"/>
  <c r="L1645" i="26"/>
  <c r="L1646" i="26"/>
  <c r="L1647" i="26"/>
  <c r="L1648" i="26"/>
  <c r="L1649" i="26"/>
  <c r="L1650" i="26"/>
  <c r="L1651" i="26"/>
  <c r="L1652" i="26"/>
  <c r="L1653" i="26"/>
  <c r="L1654" i="26"/>
  <c r="L1655" i="26"/>
  <c r="L1656" i="26"/>
  <c r="L1657" i="26"/>
  <c r="L1658" i="26"/>
  <c r="L1659" i="26"/>
  <c r="L1660" i="26"/>
  <c r="L1661" i="26"/>
  <c r="L1662" i="26"/>
  <c r="L1663" i="26"/>
  <c r="L1664" i="26"/>
  <c r="L1665" i="26"/>
  <c r="L1666" i="26"/>
  <c r="L1667" i="26"/>
  <c r="L1668" i="26"/>
  <c r="L1669" i="26"/>
  <c r="L1670" i="26"/>
  <c r="L1671" i="26"/>
  <c r="L1672" i="26"/>
  <c r="L1673" i="26"/>
  <c r="L1674" i="26"/>
  <c r="L1675" i="26"/>
  <c r="L1676" i="26"/>
  <c r="L1677" i="26"/>
  <c r="L1678" i="26"/>
  <c r="L1679" i="26"/>
  <c r="L1680" i="26"/>
  <c r="L1681" i="26"/>
  <c r="L1682" i="26"/>
  <c r="L1683" i="26"/>
  <c r="L1684" i="26"/>
  <c r="L1685" i="26"/>
  <c r="L1686" i="26"/>
  <c r="L1687" i="26"/>
  <c r="L1688" i="26"/>
  <c r="L1689" i="26"/>
  <c r="L1690" i="26"/>
  <c r="L1691" i="26"/>
  <c r="L1692" i="26"/>
  <c r="L1693" i="26"/>
  <c r="L1694" i="26"/>
  <c r="L1695" i="26"/>
  <c r="L1696" i="26"/>
  <c r="L1697" i="26"/>
  <c r="L1698" i="26"/>
  <c r="L1699" i="26"/>
  <c r="L1700" i="26"/>
  <c r="L1701" i="26"/>
  <c r="L1702" i="26"/>
  <c r="L1703" i="26"/>
  <c r="L1704" i="26"/>
  <c r="L1705" i="26"/>
  <c r="L1706" i="26"/>
  <c r="L1707" i="26"/>
  <c r="L1708" i="26"/>
  <c r="L1709" i="26"/>
  <c r="L1710" i="26"/>
  <c r="L1711" i="26"/>
  <c r="L1712" i="26"/>
  <c r="L1713" i="26"/>
  <c r="L1714" i="26"/>
  <c r="L1715" i="26"/>
  <c r="L1716" i="26"/>
  <c r="L1717" i="26"/>
  <c r="L1718" i="26"/>
  <c r="L1719" i="26"/>
  <c r="L1720" i="26"/>
  <c r="L1721" i="26"/>
  <c r="L1722" i="26"/>
  <c r="L1723" i="26"/>
  <c r="L1724" i="26"/>
  <c r="L1725" i="26"/>
  <c r="L1726" i="26"/>
  <c r="L1727" i="26"/>
  <c r="L1728" i="26"/>
  <c r="L1729" i="26"/>
  <c r="L1730" i="26"/>
  <c r="L1731" i="26"/>
  <c r="L1732" i="26"/>
  <c r="L1733" i="26"/>
  <c r="L1734" i="26"/>
  <c r="L1735" i="26"/>
  <c r="L1736" i="26"/>
  <c r="L1737" i="26"/>
  <c r="L1738" i="26"/>
  <c r="L1739" i="26"/>
  <c r="L1740" i="26"/>
  <c r="L1741" i="26"/>
  <c r="L1742" i="26"/>
  <c r="L1743" i="26"/>
  <c r="L1744" i="26"/>
  <c r="L1745" i="26"/>
  <c r="L1746" i="26"/>
  <c r="L1747" i="26"/>
  <c r="L1748" i="26"/>
  <c r="L1749" i="26"/>
  <c r="L1750" i="26"/>
  <c r="L1751" i="26"/>
  <c r="L1752" i="26"/>
  <c r="L1753" i="26"/>
  <c r="L1754" i="26"/>
  <c r="L1755" i="26"/>
  <c r="L1756" i="26"/>
  <c r="L1757" i="26"/>
  <c r="L1758" i="26"/>
  <c r="L1759" i="26"/>
  <c r="L1760" i="26"/>
  <c r="L1761" i="26"/>
  <c r="L1762" i="26"/>
  <c r="L1763" i="26"/>
  <c r="L1764" i="26"/>
  <c r="L1765" i="26"/>
  <c r="L1766" i="26"/>
  <c r="L1767" i="26"/>
  <c r="L1768" i="26"/>
  <c r="L1769" i="26"/>
  <c r="L1770" i="26"/>
  <c r="L1771" i="26"/>
  <c r="L1772" i="26"/>
  <c r="L1773" i="26"/>
  <c r="L1774" i="26"/>
  <c r="L1775" i="26"/>
  <c r="L1776" i="26"/>
  <c r="L1777" i="26"/>
  <c r="L1778" i="26"/>
  <c r="L1779" i="26"/>
  <c r="L1780" i="26"/>
  <c r="L1781" i="26"/>
  <c r="L1782" i="26"/>
  <c r="L1783" i="26"/>
  <c r="L1784" i="26"/>
  <c r="L1785" i="26"/>
  <c r="L1786" i="26"/>
  <c r="L1787" i="26"/>
  <c r="L1788" i="26"/>
  <c r="L1789" i="26"/>
  <c r="L1790" i="26"/>
  <c r="L1791" i="26"/>
  <c r="L1792" i="26"/>
  <c r="L1793" i="26"/>
  <c r="L1794" i="26"/>
  <c r="L1795" i="26"/>
  <c r="L1796" i="26"/>
  <c r="L1797" i="26"/>
  <c r="L1798" i="26"/>
  <c r="L1799" i="26"/>
  <c r="L1800" i="26"/>
  <c r="L1801" i="26"/>
  <c r="L1802" i="26"/>
  <c r="L1803" i="26"/>
  <c r="L1804" i="26"/>
  <c r="L1805" i="26"/>
  <c r="L1806" i="26"/>
  <c r="L1807" i="26"/>
  <c r="L1808" i="26"/>
  <c r="L1809" i="26"/>
  <c r="L1810" i="26"/>
  <c r="L1811" i="26"/>
  <c r="L1812" i="26"/>
  <c r="L1813" i="26"/>
  <c r="L1814" i="26"/>
  <c r="L1815" i="26"/>
  <c r="L1816" i="26"/>
  <c r="L1817" i="26"/>
  <c r="L1818" i="26"/>
  <c r="L1819" i="26"/>
  <c r="L1820" i="26"/>
  <c r="L1821" i="26"/>
  <c r="L1822" i="26"/>
  <c r="L1823" i="26"/>
  <c r="L1824" i="26"/>
  <c r="L1825" i="26"/>
  <c r="L1826" i="26"/>
  <c r="L1827" i="26"/>
  <c r="L1828" i="26"/>
  <c r="L1829" i="26"/>
  <c r="L1830" i="26"/>
  <c r="L1831" i="26"/>
  <c r="L1832" i="26"/>
  <c r="L1833" i="26"/>
  <c r="L1834" i="26"/>
  <c r="L1835" i="26"/>
  <c r="L1836" i="26"/>
  <c r="L1837" i="26"/>
  <c r="L1838" i="26"/>
  <c r="L1839" i="26"/>
  <c r="L1840" i="26"/>
  <c r="L1841" i="26"/>
  <c r="L1842" i="26"/>
  <c r="L1843" i="26"/>
  <c r="L1844" i="26"/>
  <c r="L1845" i="26"/>
  <c r="L1846" i="26"/>
  <c r="L1847" i="26"/>
  <c r="L1848" i="26"/>
  <c r="L1849" i="26"/>
  <c r="L1850" i="26"/>
  <c r="L1851" i="26"/>
  <c r="L1852" i="26"/>
  <c r="L1853" i="26"/>
  <c r="L1854" i="26"/>
  <c r="L1855" i="26"/>
  <c r="L1856" i="26"/>
  <c r="L1857" i="26"/>
  <c r="L1858" i="26"/>
  <c r="L1859" i="26"/>
  <c r="L1860" i="26"/>
  <c r="L1861" i="26"/>
  <c r="L1862" i="26"/>
  <c r="L1863" i="26"/>
  <c r="L1864" i="26"/>
  <c r="L1865" i="26"/>
  <c r="L1866" i="26"/>
  <c r="L1867" i="26"/>
  <c r="L1868" i="26"/>
  <c r="L1869" i="26"/>
  <c r="L1870" i="26"/>
  <c r="L1871" i="26"/>
  <c r="L1872" i="26"/>
  <c r="L1873" i="26"/>
  <c r="L1874" i="26"/>
  <c r="L1875" i="26"/>
  <c r="L1876" i="26"/>
  <c r="L1877" i="26"/>
  <c r="L1878" i="26"/>
  <c r="L1879" i="26"/>
  <c r="L1880" i="26"/>
  <c r="L1881" i="26"/>
  <c r="L1882" i="26"/>
  <c r="L1883" i="26"/>
  <c r="L1884" i="26"/>
  <c r="L1885" i="26"/>
  <c r="L1886" i="26"/>
  <c r="L1887" i="26"/>
  <c r="L1888" i="26"/>
  <c r="L1889" i="26"/>
  <c r="L1890" i="26"/>
  <c r="L1891" i="26"/>
  <c r="L1892" i="26"/>
  <c r="L1893" i="26"/>
  <c r="L1894" i="26"/>
  <c r="L1895" i="26"/>
  <c r="L1896" i="26"/>
  <c r="L1897" i="26"/>
  <c r="L1898" i="26"/>
  <c r="L1899" i="26"/>
  <c r="L1900" i="26"/>
  <c r="L1901" i="26"/>
  <c r="L1902" i="26"/>
  <c r="L1903" i="26"/>
  <c r="L1904" i="26"/>
  <c r="L1905" i="26"/>
  <c r="L1906" i="26"/>
  <c r="L1907" i="26"/>
  <c r="L1908" i="26"/>
  <c r="L1909" i="26"/>
  <c r="L1910" i="26"/>
  <c r="L1911" i="26"/>
  <c r="L1912" i="26"/>
  <c r="L1913" i="26"/>
  <c r="L1914" i="26"/>
  <c r="L1915" i="26"/>
  <c r="L1916" i="26"/>
  <c r="L1917" i="26"/>
  <c r="L1918" i="26"/>
  <c r="L1919" i="26"/>
  <c r="L1920" i="26"/>
  <c r="L1921" i="26"/>
  <c r="L1922" i="26"/>
  <c r="L1923" i="26"/>
  <c r="L1924" i="26"/>
  <c r="L1925" i="26"/>
  <c r="L1926" i="26"/>
  <c r="L1927" i="26"/>
  <c r="L1928" i="26"/>
  <c r="L1929" i="26"/>
  <c r="L1930" i="26"/>
  <c r="L1931" i="26"/>
  <c r="L1932" i="26"/>
  <c r="L1933" i="26"/>
  <c r="L1934" i="26"/>
  <c r="L1935" i="26"/>
  <c r="L1936" i="26"/>
  <c r="L1937" i="26"/>
  <c r="L1938" i="26"/>
  <c r="L1939" i="26"/>
  <c r="K4" i="26"/>
  <c r="K5" i="26"/>
  <c r="K6" i="26"/>
  <c r="K7" i="26"/>
  <c r="K8" i="26"/>
  <c r="K9" i="26"/>
  <c r="K10" i="26"/>
  <c r="K11" i="26"/>
  <c r="K12" i="26"/>
  <c r="K13" i="26"/>
  <c r="K14" i="26"/>
  <c r="K15" i="26"/>
  <c r="K16" i="26"/>
  <c r="K17" i="26"/>
  <c r="K18" i="26"/>
  <c r="K19" i="26"/>
  <c r="K20" i="26"/>
  <c r="K21" i="26"/>
  <c r="K22" i="26"/>
  <c r="K23" i="26"/>
  <c r="K24" i="26"/>
  <c r="K25" i="26"/>
  <c r="K26" i="26"/>
  <c r="K27" i="26"/>
  <c r="K28" i="26"/>
  <c r="K29" i="26"/>
  <c r="K30" i="26"/>
  <c r="K31" i="26"/>
  <c r="K32" i="26"/>
  <c r="K33" i="26"/>
  <c r="K34" i="26"/>
  <c r="K35" i="26"/>
  <c r="K36" i="26"/>
  <c r="K37" i="26"/>
  <c r="K38" i="26"/>
  <c r="K39" i="26"/>
  <c r="K40" i="26"/>
  <c r="K41" i="26"/>
  <c r="K42" i="26"/>
  <c r="K43" i="26"/>
  <c r="K44" i="26"/>
  <c r="K45" i="26"/>
  <c r="K46" i="26"/>
  <c r="K47" i="26"/>
  <c r="K48" i="26"/>
  <c r="K49" i="26"/>
  <c r="K50" i="26"/>
  <c r="K51" i="26"/>
  <c r="K52" i="26"/>
  <c r="K53" i="26"/>
  <c r="K54" i="26"/>
  <c r="K55" i="26"/>
  <c r="K56" i="26"/>
  <c r="K57" i="26"/>
  <c r="K58" i="26"/>
  <c r="K59" i="26"/>
  <c r="K60" i="26"/>
  <c r="K61" i="26"/>
  <c r="K62" i="26"/>
  <c r="K63" i="26"/>
  <c r="K64" i="26"/>
  <c r="K65" i="26"/>
  <c r="K66" i="26"/>
  <c r="K67" i="26"/>
  <c r="K68" i="26"/>
  <c r="K69" i="26"/>
  <c r="K70" i="26"/>
  <c r="K71" i="26"/>
  <c r="K72" i="26"/>
  <c r="K73" i="26"/>
  <c r="K74" i="26"/>
  <c r="K75" i="26"/>
  <c r="K76" i="26"/>
  <c r="K77" i="26"/>
  <c r="K78" i="26"/>
  <c r="K79" i="26"/>
  <c r="K80" i="26"/>
  <c r="K81" i="26"/>
  <c r="K82" i="26"/>
  <c r="K83" i="26"/>
  <c r="K84" i="26"/>
  <c r="K85" i="26"/>
  <c r="K86" i="26"/>
  <c r="K87" i="26"/>
  <c r="K88" i="26"/>
  <c r="K89" i="26"/>
  <c r="K90" i="26"/>
  <c r="K91" i="26"/>
  <c r="K92" i="26"/>
  <c r="K93" i="26"/>
  <c r="K94" i="26"/>
  <c r="K95" i="26"/>
  <c r="K96" i="26"/>
  <c r="K97" i="26"/>
  <c r="K98" i="26"/>
  <c r="K99" i="26"/>
  <c r="K100" i="26"/>
  <c r="K101" i="26"/>
  <c r="K102" i="26"/>
  <c r="K103" i="26"/>
  <c r="K104" i="26"/>
  <c r="K105" i="26"/>
  <c r="K106" i="26"/>
  <c r="K107" i="26"/>
  <c r="K108" i="26"/>
  <c r="K109" i="26"/>
  <c r="K110" i="26"/>
  <c r="K111" i="26"/>
  <c r="K112" i="26"/>
  <c r="K113" i="26"/>
  <c r="K114" i="26"/>
  <c r="K115" i="26"/>
  <c r="K116" i="26"/>
  <c r="K117" i="26"/>
  <c r="K118" i="26"/>
  <c r="K119" i="26"/>
  <c r="K120" i="26"/>
  <c r="K121" i="26"/>
  <c r="K122" i="26"/>
  <c r="K123" i="26"/>
  <c r="K124" i="26"/>
  <c r="K125" i="26"/>
  <c r="K126" i="26"/>
  <c r="K127" i="26"/>
  <c r="K128" i="26"/>
  <c r="K129" i="26"/>
  <c r="K130" i="26"/>
  <c r="K131" i="26"/>
  <c r="K132" i="26"/>
  <c r="K133" i="26"/>
  <c r="K134" i="26"/>
  <c r="K135" i="26"/>
  <c r="K136" i="26"/>
  <c r="K137" i="26"/>
  <c r="K138" i="26"/>
  <c r="K139" i="26"/>
  <c r="K140" i="26"/>
  <c r="K141" i="26"/>
  <c r="K142" i="26"/>
  <c r="K143" i="26"/>
  <c r="K144" i="26"/>
  <c r="K145" i="26"/>
  <c r="K146" i="26"/>
  <c r="K147" i="26"/>
  <c r="K148" i="26"/>
  <c r="K149" i="26"/>
  <c r="K150" i="26"/>
  <c r="K151" i="26"/>
  <c r="K152" i="26"/>
  <c r="K153" i="26"/>
  <c r="K154" i="26"/>
  <c r="K155" i="26"/>
  <c r="K156" i="26"/>
  <c r="K157" i="26"/>
  <c r="K158" i="26"/>
  <c r="K159" i="26"/>
  <c r="K160" i="26"/>
  <c r="K161" i="26"/>
  <c r="K162" i="26"/>
  <c r="K163" i="26"/>
  <c r="K164" i="26"/>
  <c r="K165" i="26"/>
  <c r="K166" i="26"/>
  <c r="K167" i="26"/>
  <c r="K168" i="26"/>
  <c r="K169" i="26"/>
  <c r="K170" i="26"/>
  <c r="K171" i="26"/>
  <c r="K172" i="26"/>
  <c r="K173" i="26"/>
  <c r="K174" i="26"/>
  <c r="K175" i="26"/>
  <c r="K176" i="26"/>
  <c r="K177" i="26"/>
  <c r="K178" i="26"/>
  <c r="K179" i="26"/>
  <c r="K180" i="26"/>
  <c r="K181" i="26"/>
  <c r="K182" i="26"/>
  <c r="K183" i="26"/>
  <c r="K184" i="26"/>
  <c r="K185" i="26"/>
  <c r="K186" i="26"/>
  <c r="K187" i="26"/>
  <c r="K188" i="26"/>
  <c r="K189" i="26"/>
  <c r="K190" i="26"/>
  <c r="K191" i="26"/>
  <c r="K192" i="26"/>
  <c r="K193" i="26"/>
  <c r="K194" i="26"/>
  <c r="K195" i="26"/>
  <c r="K196" i="26"/>
  <c r="K197" i="26"/>
  <c r="K198" i="26"/>
  <c r="K199" i="26"/>
  <c r="K200" i="26"/>
  <c r="K201" i="26"/>
  <c r="K202" i="26"/>
  <c r="K203" i="26"/>
  <c r="K204" i="26"/>
  <c r="K205" i="26"/>
  <c r="K206" i="26"/>
  <c r="K207" i="26"/>
  <c r="K208" i="26"/>
  <c r="K209" i="26"/>
  <c r="K210" i="26"/>
  <c r="K211" i="26"/>
  <c r="K212" i="26"/>
  <c r="K213" i="26"/>
  <c r="K214" i="26"/>
  <c r="K215" i="26"/>
  <c r="K216" i="26"/>
  <c r="K217" i="26"/>
  <c r="K218" i="26"/>
  <c r="K219" i="26"/>
  <c r="K220" i="26"/>
  <c r="K221" i="26"/>
  <c r="K222" i="26"/>
  <c r="K223" i="26"/>
  <c r="K224" i="26"/>
  <c r="K225" i="26"/>
  <c r="K226" i="26"/>
  <c r="K227" i="26"/>
  <c r="K228" i="26"/>
  <c r="K229" i="26"/>
  <c r="K230" i="26"/>
  <c r="K231" i="26"/>
  <c r="K232" i="26"/>
  <c r="K233" i="26"/>
  <c r="K234" i="26"/>
  <c r="K235" i="26"/>
  <c r="K236" i="26"/>
  <c r="K237" i="26"/>
  <c r="K238" i="26"/>
  <c r="K239" i="26"/>
  <c r="K240" i="26"/>
  <c r="K241" i="26"/>
  <c r="K242" i="26"/>
  <c r="K243" i="26"/>
  <c r="K244" i="26"/>
  <c r="K245" i="26"/>
  <c r="K246" i="26"/>
  <c r="K247" i="26"/>
  <c r="K248" i="26"/>
  <c r="K249" i="26"/>
  <c r="K250" i="26"/>
  <c r="K251" i="26"/>
  <c r="K252" i="26"/>
  <c r="K253" i="26"/>
  <c r="K254" i="26"/>
  <c r="K255" i="26"/>
  <c r="K256" i="26"/>
  <c r="K257" i="26"/>
  <c r="K258" i="26"/>
  <c r="K259" i="26"/>
  <c r="K260" i="26"/>
  <c r="K261" i="26"/>
  <c r="K262" i="26"/>
  <c r="K263" i="26"/>
  <c r="K264" i="26"/>
  <c r="K265" i="26"/>
  <c r="K266" i="26"/>
  <c r="K267" i="26"/>
  <c r="K268" i="26"/>
  <c r="K269" i="26"/>
  <c r="K270" i="26"/>
  <c r="K271" i="26"/>
  <c r="K272" i="26"/>
  <c r="K273" i="26"/>
  <c r="K274" i="26"/>
  <c r="K275" i="26"/>
  <c r="K276" i="26"/>
  <c r="K277" i="26"/>
  <c r="K278" i="26"/>
  <c r="K279" i="26"/>
  <c r="K280" i="26"/>
  <c r="K281" i="26"/>
  <c r="K282" i="26"/>
  <c r="K283" i="26"/>
  <c r="K284" i="26"/>
  <c r="K285" i="26"/>
  <c r="K286" i="26"/>
  <c r="K287" i="26"/>
  <c r="K288" i="26"/>
  <c r="K289" i="26"/>
  <c r="K290" i="26"/>
  <c r="K291" i="26"/>
  <c r="K292" i="26"/>
  <c r="K293" i="26"/>
  <c r="K294" i="26"/>
  <c r="K295" i="26"/>
  <c r="K296" i="26"/>
  <c r="K297" i="26"/>
  <c r="K298" i="26"/>
  <c r="K299" i="26"/>
  <c r="K300" i="26"/>
  <c r="K301" i="26"/>
  <c r="K302" i="26"/>
  <c r="K303" i="26"/>
  <c r="K304" i="26"/>
  <c r="K305" i="26"/>
  <c r="K306" i="26"/>
  <c r="K307" i="26"/>
  <c r="K308" i="26"/>
  <c r="K309" i="26"/>
  <c r="K310" i="26"/>
  <c r="K311" i="26"/>
  <c r="K312" i="26"/>
  <c r="K313" i="26"/>
  <c r="K314" i="26"/>
  <c r="K315" i="26"/>
  <c r="K316" i="26"/>
  <c r="K317" i="26"/>
  <c r="K318" i="26"/>
  <c r="K319" i="26"/>
  <c r="K320" i="26"/>
  <c r="K321" i="26"/>
  <c r="K322" i="26"/>
  <c r="K323" i="26"/>
  <c r="K324" i="26"/>
  <c r="K325" i="26"/>
  <c r="K326" i="26"/>
  <c r="K327" i="26"/>
  <c r="K328" i="26"/>
  <c r="K329" i="26"/>
  <c r="K330" i="26"/>
  <c r="K331" i="26"/>
  <c r="K332" i="26"/>
  <c r="K333" i="26"/>
  <c r="K334" i="26"/>
  <c r="K335" i="26"/>
  <c r="K336" i="26"/>
  <c r="K337" i="26"/>
  <c r="K338" i="26"/>
  <c r="K339" i="26"/>
  <c r="K340" i="26"/>
  <c r="K341" i="26"/>
  <c r="K342" i="26"/>
  <c r="K343" i="26"/>
  <c r="K344" i="26"/>
  <c r="K345" i="26"/>
  <c r="K346" i="26"/>
  <c r="K347" i="26"/>
  <c r="K348" i="26"/>
  <c r="K349" i="26"/>
  <c r="K350" i="26"/>
  <c r="K351" i="26"/>
  <c r="K352" i="26"/>
  <c r="K353" i="26"/>
  <c r="K354" i="26"/>
  <c r="K355" i="26"/>
  <c r="K356" i="26"/>
  <c r="K357" i="26"/>
  <c r="K358" i="26"/>
  <c r="K359" i="26"/>
  <c r="K360" i="26"/>
  <c r="K361" i="26"/>
  <c r="K362" i="26"/>
  <c r="K363" i="26"/>
  <c r="K364" i="26"/>
  <c r="K365" i="26"/>
  <c r="K366" i="26"/>
  <c r="K367" i="26"/>
  <c r="K368" i="26"/>
  <c r="K369" i="26"/>
  <c r="K370" i="26"/>
  <c r="K371" i="26"/>
  <c r="K372" i="26"/>
  <c r="K373" i="26"/>
  <c r="K374" i="26"/>
  <c r="K375" i="26"/>
  <c r="K376" i="26"/>
  <c r="K377" i="26"/>
  <c r="K378" i="26"/>
  <c r="K379" i="26"/>
  <c r="K380" i="26"/>
  <c r="K381" i="26"/>
  <c r="K382" i="26"/>
  <c r="K383" i="26"/>
  <c r="K384" i="26"/>
  <c r="K385" i="26"/>
  <c r="K386" i="26"/>
  <c r="K387" i="26"/>
  <c r="K388" i="26"/>
  <c r="K389" i="26"/>
  <c r="K390" i="26"/>
  <c r="K391" i="26"/>
  <c r="K392" i="26"/>
  <c r="K393" i="26"/>
  <c r="K394" i="26"/>
  <c r="K395" i="26"/>
  <c r="K396" i="26"/>
  <c r="K397" i="26"/>
  <c r="K398" i="26"/>
  <c r="K399" i="26"/>
  <c r="K400" i="26"/>
  <c r="K401" i="26"/>
  <c r="K402" i="26"/>
  <c r="K403" i="26"/>
  <c r="K404" i="26"/>
  <c r="K405" i="26"/>
  <c r="K406" i="26"/>
  <c r="K407" i="26"/>
  <c r="K408" i="26"/>
  <c r="K409" i="26"/>
  <c r="K410" i="26"/>
  <c r="K411" i="26"/>
  <c r="K412" i="26"/>
  <c r="K413" i="26"/>
  <c r="K414" i="26"/>
  <c r="K415" i="26"/>
  <c r="K416" i="26"/>
  <c r="K417" i="26"/>
  <c r="K418" i="26"/>
  <c r="K419" i="26"/>
  <c r="K420" i="26"/>
  <c r="K421" i="26"/>
  <c r="K422" i="26"/>
  <c r="K423" i="26"/>
  <c r="K424" i="26"/>
  <c r="K425" i="26"/>
  <c r="K426" i="26"/>
  <c r="K427" i="26"/>
  <c r="K428" i="26"/>
  <c r="K429" i="26"/>
  <c r="K430" i="26"/>
  <c r="K431" i="26"/>
  <c r="K432" i="26"/>
  <c r="K433" i="26"/>
  <c r="K434" i="26"/>
  <c r="K435" i="26"/>
  <c r="K436" i="26"/>
  <c r="K437" i="26"/>
  <c r="K438" i="26"/>
  <c r="K439" i="26"/>
  <c r="K440" i="26"/>
  <c r="K441" i="26"/>
  <c r="K442" i="26"/>
  <c r="K443" i="26"/>
  <c r="K444" i="26"/>
  <c r="K445" i="26"/>
  <c r="K446" i="26"/>
  <c r="K447" i="26"/>
  <c r="K448" i="26"/>
  <c r="K449" i="26"/>
  <c r="K450" i="26"/>
  <c r="K451" i="26"/>
  <c r="K452" i="26"/>
  <c r="K453" i="26"/>
  <c r="K454" i="26"/>
  <c r="K455" i="26"/>
  <c r="K456" i="26"/>
  <c r="K457" i="26"/>
  <c r="K458" i="26"/>
  <c r="K459" i="26"/>
  <c r="K460" i="26"/>
  <c r="K461" i="26"/>
  <c r="K462" i="26"/>
  <c r="K463" i="26"/>
  <c r="K464" i="26"/>
  <c r="K465" i="26"/>
  <c r="K466" i="26"/>
  <c r="K467" i="26"/>
  <c r="K468" i="26"/>
  <c r="K469" i="26"/>
  <c r="K470" i="26"/>
  <c r="K471" i="26"/>
  <c r="K472" i="26"/>
  <c r="K473" i="26"/>
  <c r="K474" i="26"/>
  <c r="K475" i="26"/>
  <c r="K476" i="26"/>
  <c r="K477" i="26"/>
  <c r="K478" i="26"/>
  <c r="K479" i="26"/>
  <c r="K480" i="26"/>
  <c r="K481" i="26"/>
  <c r="K482" i="26"/>
  <c r="K483" i="26"/>
  <c r="K484" i="26"/>
  <c r="K485" i="26"/>
  <c r="K486" i="26"/>
  <c r="K487" i="26"/>
  <c r="K488" i="26"/>
  <c r="K489" i="26"/>
  <c r="K490" i="26"/>
  <c r="K491" i="26"/>
  <c r="K492" i="26"/>
  <c r="K493" i="26"/>
  <c r="K494" i="26"/>
  <c r="K495" i="26"/>
  <c r="K496" i="26"/>
  <c r="K497" i="26"/>
  <c r="K498" i="26"/>
  <c r="K499" i="26"/>
  <c r="K500" i="26"/>
  <c r="K501" i="26"/>
  <c r="K502" i="26"/>
  <c r="K503" i="26"/>
  <c r="K504" i="26"/>
  <c r="K505" i="26"/>
  <c r="K506" i="26"/>
  <c r="K507" i="26"/>
  <c r="K508" i="26"/>
  <c r="K509" i="26"/>
  <c r="K510" i="26"/>
  <c r="K511" i="26"/>
  <c r="K512" i="26"/>
  <c r="K513" i="26"/>
  <c r="K514" i="26"/>
  <c r="K515" i="26"/>
  <c r="K516" i="26"/>
  <c r="K517" i="26"/>
  <c r="K518" i="26"/>
  <c r="K519" i="26"/>
  <c r="K520" i="26"/>
  <c r="K521" i="26"/>
  <c r="K522" i="26"/>
  <c r="K523" i="26"/>
  <c r="K524" i="26"/>
  <c r="K525" i="26"/>
  <c r="K526" i="26"/>
  <c r="K527" i="26"/>
  <c r="K528" i="26"/>
  <c r="K529" i="26"/>
  <c r="K530" i="26"/>
  <c r="K531" i="26"/>
  <c r="K532" i="26"/>
  <c r="K533" i="26"/>
  <c r="K534" i="26"/>
  <c r="K535" i="26"/>
  <c r="K536" i="26"/>
  <c r="K537" i="26"/>
  <c r="K538" i="26"/>
  <c r="K539" i="26"/>
  <c r="K540" i="26"/>
  <c r="K541" i="26"/>
  <c r="K542" i="26"/>
  <c r="K543" i="26"/>
  <c r="K544" i="26"/>
  <c r="K545" i="26"/>
  <c r="K546" i="26"/>
  <c r="K547" i="26"/>
  <c r="K548" i="26"/>
  <c r="K549" i="26"/>
  <c r="K550" i="26"/>
  <c r="K551" i="26"/>
  <c r="K552" i="26"/>
  <c r="K553" i="26"/>
  <c r="K554" i="26"/>
  <c r="K555" i="26"/>
  <c r="K556" i="26"/>
  <c r="K557" i="26"/>
  <c r="K558" i="26"/>
  <c r="K559" i="26"/>
  <c r="K560" i="26"/>
  <c r="K561" i="26"/>
  <c r="K562" i="26"/>
  <c r="K563" i="26"/>
  <c r="K564" i="26"/>
  <c r="K565" i="26"/>
  <c r="K566" i="26"/>
  <c r="K567" i="26"/>
  <c r="K568" i="26"/>
  <c r="K569" i="26"/>
  <c r="K570" i="26"/>
  <c r="K571" i="26"/>
  <c r="K572" i="26"/>
  <c r="K573" i="26"/>
  <c r="K574" i="26"/>
  <c r="K575" i="26"/>
  <c r="K576" i="26"/>
  <c r="K577" i="26"/>
  <c r="K578" i="26"/>
  <c r="K579" i="26"/>
  <c r="K580" i="26"/>
  <c r="K581" i="26"/>
  <c r="K582" i="26"/>
  <c r="K583" i="26"/>
  <c r="K584" i="26"/>
  <c r="K585" i="26"/>
  <c r="K586" i="26"/>
  <c r="K587" i="26"/>
  <c r="K588" i="26"/>
  <c r="K589" i="26"/>
  <c r="K590" i="26"/>
  <c r="K591" i="26"/>
  <c r="K592" i="26"/>
  <c r="K593" i="26"/>
  <c r="K594" i="26"/>
  <c r="K595" i="26"/>
  <c r="K596" i="26"/>
  <c r="K597" i="26"/>
  <c r="K598" i="26"/>
  <c r="K599" i="26"/>
  <c r="K600" i="26"/>
  <c r="K601" i="26"/>
  <c r="K602" i="26"/>
  <c r="K603" i="26"/>
  <c r="K604" i="26"/>
  <c r="K605" i="26"/>
  <c r="K606" i="26"/>
  <c r="K607" i="26"/>
  <c r="K608" i="26"/>
  <c r="K609" i="26"/>
  <c r="K610" i="26"/>
  <c r="K611" i="26"/>
  <c r="K612" i="26"/>
  <c r="K613" i="26"/>
  <c r="K614" i="26"/>
  <c r="K615" i="26"/>
  <c r="K616" i="26"/>
  <c r="K617" i="26"/>
  <c r="K618" i="26"/>
  <c r="K619" i="26"/>
  <c r="K620" i="26"/>
  <c r="K621" i="26"/>
  <c r="K622" i="26"/>
  <c r="K623" i="26"/>
  <c r="K624" i="26"/>
  <c r="K625" i="26"/>
  <c r="K626" i="26"/>
  <c r="K627" i="26"/>
  <c r="K628" i="26"/>
  <c r="K629" i="26"/>
  <c r="K630" i="26"/>
  <c r="K631" i="26"/>
  <c r="K632" i="26"/>
  <c r="K633" i="26"/>
  <c r="K634" i="26"/>
  <c r="K635" i="26"/>
  <c r="K636" i="26"/>
  <c r="K637" i="26"/>
  <c r="K638" i="26"/>
  <c r="K639" i="26"/>
  <c r="K640" i="26"/>
  <c r="K641" i="26"/>
  <c r="K642" i="26"/>
  <c r="K643" i="26"/>
  <c r="K644" i="26"/>
  <c r="K645" i="26"/>
  <c r="K646" i="26"/>
  <c r="K647" i="26"/>
  <c r="K648" i="26"/>
  <c r="K649" i="26"/>
  <c r="K650" i="26"/>
  <c r="K651" i="26"/>
  <c r="K652" i="26"/>
  <c r="K653" i="26"/>
  <c r="K654" i="26"/>
  <c r="K655" i="26"/>
  <c r="K656" i="26"/>
  <c r="K657" i="26"/>
  <c r="K658" i="26"/>
  <c r="K659" i="26"/>
  <c r="K660" i="26"/>
  <c r="K661" i="26"/>
  <c r="K662" i="26"/>
  <c r="K663" i="26"/>
  <c r="K664" i="26"/>
  <c r="K665" i="26"/>
  <c r="K666" i="26"/>
  <c r="K667" i="26"/>
  <c r="K668" i="26"/>
  <c r="K669" i="26"/>
  <c r="K670" i="26"/>
  <c r="K671" i="26"/>
  <c r="K672" i="26"/>
  <c r="K673" i="26"/>
  <c r="K674" i="26"/>
  <c r="K675" i="26"/>
  <c r="K676" i="26"/>
  <c r="K677" i="26"/>
  <c r="K678" i="26"/>
  <c r="K679" i="26"/>
  <c r="K680" i="26"/>
  <c r="K681" i="26"/>
  <c r="K682" i="26"/>
  <c r="K683" i="26"/>
  <c r="K684" i="26"/>
  <c r="K685" i="26"/>
  <c r="K686" i="26"/>
  <c r="K687" i="26"/>
  <c r="K688" i="26"/>
  <c r="K689" i="26"/>
  <c r="K690" i="26"/>
  <c r="K691" i="26"/>
  <c r="K692" i="26"/>
  <c r="K693" i="26"/>
  <c r="K694" i="26"/>
  <c r="K695" i="26"/>
  <c r="K696" i="26"/>
  <c r="K697" i="26"/>
  <c r="K698" i="26"/>
  <c r="K699" i="26"/>
  <c r="K700" i="26"/>
  <c r="K701" i="26"/>
  <c r="K702" i="26"/>
  <c r="K703" i="26"/>
  <c r="K704" i="26"/>
  <c r="K705" i="26"/>
  <c r="K706" i="26"/>
  <c r="K707" i="26"/>
  <c r="K708" i="26"/>
  <c r="K709" i="26"/>
  <c r="K710" i="26"/>
  <c r="K711" i="26"/>
  <c r="K712" i="26"/>
  <c r="K713" i="26"/>
  <c r="K714" i="26"/>
  <c r="K715" i="26"/>
  <c r="K716" i="26"/>
  <c r="K717" i="26"/>
  <c r="K718" i="26"/>
  <c r="K719" i="26"/>
  <c r="K720" i="26"/>
  <c r="K721" i="26"/>
  <c r="K722" i="26"/>
  <c r="K723" i="26"/>
  <c r="K724" i="26"/>
  <c r="K725" i="26"/>
  <c r="K726" i="26"/>
  <c r="K727" i="26"/>
  <c r="K728" i="26"/>
  <c r="K729" i="26"/>
  <c r="K730" i="26"/>
  <c r="K731" i="26"/>
  <c r="K732" i="26"/>
  <c r="K733" i="26"/>
  <c r="K734" i="26"/>
  <c r="K735" i="26"/>
  <c r="K736" i="26"/>
  <c r="K737" i="26"/>
  <c r="K738" i="26"/>
  <c r="K739" i="26"/>
  <c r="K740" i="26"/>
  <c r="K741" i="26"/>
  <c r="K742" i="26"/>
  <c r="K743" i="26"/>
  <c r="K744" i="26"/>
  <c r="K745" i="26"/>
  <c r="K746" i="26"/>
  <c r="K747" i="26"/>
  <c r="K748" i="26"/>
  <c r="K749" i="26"/>
  <c r="K750" i="26"/>
  <c r="K751" i="26"/>
  <c r="K752" i="26"/>
  <c r="K753" i="26"/>
  <c r="K754" i="26"/>
  <c r="K755" i="26"/>
  <c r="K756" i="26"/>
  <c r="K757" i="26"/>
  <c r="K758" i="26"/>
  <c r="K759" i="26"/>
  <c r="K760" i="26"/>
  <c r="K761" i="26"/>
  <c r="K762" i="26"/>
  <c r="K763" i="26"/>
  <c r="K764" i="26"/>
  <c r="K765" i="26"/>
  <c r="K766" i="26"/>
  <c r="K767" i="26"/>
  <c r="K768" i="26"/>
  <c r="K769" i="26"/>
  <c r="K770" i="26"/>
  <c r="K771" i="26"/>
  <c r="K772" i="26"/>
  <c r="K773" i="26"/>
  <c r="K774" i="26"/>
  <c r="K775" i="26"/>
  <c r="K776" i="26"/>
  <c r="K777" i="26"/>
  <c r="K778" i="26"/>
  <c r="K779" i="26"/>
  <c r="K780" i="26"/>
  <c r="K781" i="26"/>
  <c r="K782" i="26"/>
  <c r="K783" i="26"/>
  <c r="K784" i="26"/>
  <c r="K785" i="26"/>
  <c r="K786" i="26"/>
  <c r="K787" i="26"/>
  <c r="K788" i="26"/>
  <c r="K789" i="26"/>
  <c r="K790" i="26"/>
  <c r="K791" i="26"/>
  <c r="K792" i="26"/>
  <c r="K793" i="26"/>
  <c r="K794" i="26"/>
  <c r="K795" i="26"/>
  <c r="K796" i="26"/>
  <c r="K797" i="26"/>
  <c r="K798" i="26"/>
  <c r="K799" i="26"/>
  <c r="K800" i="26"/>
  <c r="K801" i="26"/>
  <c r="K802" i="26"/>
  <c r="K803" i="26"/>
  <c r="K804" i="26"/>
  <c r="K805" i="26"/>
  <c r="K806" i="26"/>
  <c r="K807" i="26"/>
  <c r="K808" i="26"/>
  <c r="K809" i="26"/>
  <c r="K810" i="26"/>
  <c r="K811" i="26"/>
  <c r="K812" i="26"/>
  <c r="K813" i="26"/>
  <c r="K814" i="26"/>
  <c r="K815" i="26"/>
  <c r="K816" i="26"/>
  <c r="K817" i="26"/>
  <c r="K818" i="26"/>
  <c r="K819" i="26"/>
  <c r="K820" i="26"/>
  <c r="K821" i="26"/>
  <c r="K822" i="26"/>
  <c r="K823" i="26"/>
  <c r="K824" i="26"/>
  <c r="K825" i="26"/>
  <c r="K826" i="26"/>
  <c r="K827" i="26"/>
  <c r="K828" i="26"/>
  <c r="K829" i="26"/>
  <c r="K830" i="26"/>
  <c r="K831" i="26"/>
  <c r="K832" i="26"/>
  <c r="K833" i="26"/>
  <c r="K834" i="26"/>
  <c r="K835" i="26"/>
  <c r="K836" i="26"/>
  <c r="K837" i="26"/>
  <c r="K838" i="26"/>
  <c r="K839" i="26"/>
  <c r="K840" i="26"/>
  <c r="K841" i="26"/>
  <c r="K842" i="26"/>
  <c r="K843" i="26"/>
  <c r="K844" i="26"/>
  <c r="K845" i="26"/>
  <c r="K846" i="26"/>
  <c r="K847" i="26"/>
  <c r="K848" i="26"/>
  <c r="K849" i="26"/>
  <c r="K850" i="26"/>
  <c r="K851" i="26"/>
  <c r="K852" i="26"/>
  <c r="K853" i="26"/>
  <c r="K854" i="26"/>
  <c r="K855" i="26"/>
  <c r="K856" i="26"/>
  <c r="K857" i="26"/>
  <c r="K858" i="26"/>
  <c r="K859" i="26"/>
  <c r="K860" i="26"/>
  <c r="K861" i="26"/>
  <c r="K862" i="26"/>
  <c r="K863" i="26"/>
  <c r="K864" i="26"/>
  <c r="K865" i="26"/>
  <c r="K866" i="26"/>
  <c r="K867" i="26"/>
  <c r="K868" i="26"/>
  <c r="K869" i="26"/>
  <c r="K870" i="26"/>
  <c r="K871" i="26"/>
  <c r="K872" i="26"/>
  <c r="K873" i="26"/>
  <c r="K874" i="26"/>
  <c r="K875" i="26"/>
  <c r="K876" i="26"/>
  <c r="K877" i="26"/>
  <c r="K878" i="26"/>
  <c r="K879" i="26"/>
  <c r="K880" i="26"/>
  <c r="K881" i="26"/>
  <c r="K882" i="26"/>
  <c r="K883" i="26"/>
  <c r="K884" i="26"/>
  <c r="K885" i="26"/>
  <c r="K886" i="26"/>
  <c r="K887" i="26"/>
  <c r="K888" i="26"/>
  <c r="K889" i="26"/>
  <c r="K890" i="26"/>
  <c r="K891" i="26"/>
  <c r="K892" i="26"/>
  <c r="K893" i="26"/>
  <c r="K894" i="26"/>
  <c r="K895" i="26"/>
  <c r="K896" i="26"/>
  <c r="K897" i="26"/>
  <c r="K898" i="26"/>
  <c r="K899" i="26"/>
  <c r="K900" i="26"/>
  <c r="K901" i="26"/>
  <c r="K902" i="26"/>
  <c r="K903" i="26"/>
  <c r="K904" i="26"/>
  <c r="K905" i="26"/>
  <c r="K906" i="26"/>
  <c r="K907" i="26"/>
  <c r="K908" i="26"/>
  <c r="K909" i="26"/>
  <c r="K910" i="26"/>
  <c r="K911" i="26"/>
  <c r="K912" i="26"/>
  <c r="K913" i="26"/>
  <c r="K914" i="26"/>
  <c r="K915" i="26"/>
  <c r="K916" i="26"/>
  <c r="K917" i="26"/>
  <c r="K918" i="26"/>
  <c r="K919" i="26"/>
  <c r="K920" i="26"/>
  <c r="K921" i="26"/>
  <c r="K922" i="26"/>
  <c r="K923" i="26"/>
  <c r="K924" i="26"/>
  <c r="K925" i="26"/>
  <c r="K926" i="26"/>
  <c r="K927" i="26"/>
  <c r="K928" i="26"/>
  <c r="K929" i="26"/>
  <c r="K930" i="26"/>
  <c r="K931" i="26"/>
  <c r="K932" i="26"/>
  <c r="K933" i="26"/>
  <c r="K934" i="26"/>
  <c r="K935" i="26"/>
  <c r="K936" i="26"/>
  <c r="K937" i="26"/>
  <c r="K938" i="26"/>
  <c r="K939" i="26"/>
  <c r="K940" i="26"/>
  <c r="K941" i="26"/>
  <c r="K942" i="26"/>
  <c r="K943" i="26"/>
  <c r="K944" i="26"/>
  <c r="K945" i="26"/>
  <c r="K946" i="26"/>
  <c r="K947" i="26"/>
  <c r="K948" i="26"/>
  <c r="K949" i="26"/>
  <c r="K950" i="26"/>
  <c r="K951" i="26"/>
  <c r="K952" i="26"/>
  <c r="K953" i="26"/>
  <c r="K954" i="26"/>
  <c r="K955" i="26"/>
  <c r="K956" i="26"/>
  <c r="K957" i="26"/>
  <c r="K958" i="26"/>
  <c r="K959" i="26"/>
  <c r="K960" i="26"/>
  <c r="K961" i="26"/>
  <c r="K962" i="26"/>
  <c r="K963" i="26"/>
  <c r="K964" i="26"/>
  <c r="K965" i="26"/>
  <c r="K966" i="26"/>
  <c r="K967" i="26"/>
  <c r="K968" i="26"/>
  <c r="K969" i="26"/>
  <c r="K970" i="26"/>
  <c r="K971" i="26"/>
  <c r="K972" i="26"/>
  <c r="K973" i="26"/>
  <c r="K974" i="26"/>
  <c r="K975" i="26"/>
  <c r="K976" i="26"/>
  <c r="K977" i="26"/>
  <c r="K978" i="26"/>
  <c r="K979" i="26"/>
  <c r="K980" i="26"/>
  <c r="K981" i="26"/>
  <c r="K982" i="26"/>
  <c r="K983" i="26"/>
  <c r="K984" i="26"/>
  <c r="K985" i="26"/>
  <c r="K986" i="26"/>
  <c r="K987" i="26"/>
  <c r="K988" i="26"/>
  <c r="K989" i="26"/>
  <c r="K990" i="26"/>
  <c r="K991" i="26"/>
  <c r="K992" i="26"/>
  <c r="K993" i="26"/>
  <c r="K994" i="26"/>
  <c r="K995" i="26"/>
  <c r="K996" i="26"/>
  <c r="K997" i="26"/>
  <c r="K998" i="26"/>
  <c r="K999" i="26"/>
  <c r="K1000" i="26"/>
  <c r="K1001" i="26"/>
  <c r="K1002" i="26"/>
  <c r="K1003" i="26"/>
  <c r="K1004" i="26"/>
  <c r="K1005" i="26"/>
  <c r="K1006" i="26"/>
  <c r="K1007" i="26"/>
  <c r="K1008" i="26"/>
  <c r="K1009" i="26"/>
  <c r="K1010" i="26"/>
  <c r="K1011" i="26"/>
  <c r="K1012" i="26"/>
  <c r="K1013" i="26"/>
  <c r="K1014" i="26"/>
  <c r="K1015" i="26"/>
  <c r="K1016" i="26"/>
  <c r="K1017" i="26"/>
  <c r="K1018" i="26"/>
  <c r="K1019" i="26"/>
  <c r="K1020" i="26"/>
  <c r="K1021" i="26"/>
  <c r="K1022" i="26"/>
  <c r="K1023" i="26"/>
  <c r="K1024" i="26"/>
  <c r="K1025" i="26"/>
  <c r="K1026" i="26"/>
  <c r="K1027" i="26"/>
  <c r="K1028" i="26"/>
  <c r="K1029" i="26"/>
  <c r="K1030" i="26"/>
  <c r="K1031" i="26"/>
  <c r="K1032" i="26"/>
  <c r="K1033" i="26"/>
  <c r="K1034" i="26"/>
  <c r="K1035" i="26"/>
  <c r="K1036" i="26"/>
  <c r="K1037" i="26"/>
  <c r="K1038" i="26"/>
  <c r="K1039" i="26"/>
  <c r="K1040" i="26"/>
  <c r="K1041" i="26"/>
  <c r="K1042" i="26"/>
  <c r="K1043" i="26"/>
  <c r="K1044" i="26"/>
  <c r="K1045" i="26"/>
  <c r="K1046" i="26"/>
  <c r="K1047" i="26"/>
  <c r="K1048" i="26"/>
  <c r="K1049" i="26"/>
  <c r="K1050" i="26"/>
  <c r="K1051" i="26"/>
  <c r="K1052" i="26"/>
  <c r="K1053" i="26"/>
  <c r="K1054" i="26"/>
  <c r="K1055" i="26"/>
  <c r="K1056" i="26"/>
  <c r="K1057" i="26"/>
  <c r="K1058" i="26"/>
  <c r="K1059" i="26"/>
  <c r="K1060" i="26"/>
  <c r="K1061" i="26"/>
  <c r="K1062" i="26"/>
  <c r="K1063" i="26"/>
  <c r="K1064" i="26"/>
  <c r="K1065" i="26"/>
  <c r="K1066" i="26"/>
  <c r="K1067" i="26"/>
  <c r="K1068" i="26"/>
  <c r="K1069" i="26"/>
  <c r="K1070" i="26"/>
  <c r="K1071" i="26"/>
  <c r="K1072" i="26"/>
  <c r="K1073" i="26"/>
  <c r="K1074" i="26"/>
  <c r="K1075" i="26"/>
  <c r="K1076" i="26"/>
  <c r="K1077" i="26"/>
  <c r="K1078" i="26"/>
  <c r="K1079" i="26"/>
  <c r="K1080" i="26"/>
  <c r="K1081" i="26"/>
  <c r="K1082" i="26"/>
  <c r="K1083" i="26"/>
  <c r="K1084" i="26"/>
  <c r="K1085" i="26"/>
  <c r="K1086" i="26"/>
  <c r="K1087" i="26"/>
  <c r="K1088" i="26"/>
  <c r="K1089" i="26"/>
  <c r="K1090" i="26"/>
  <c r="K1091" i="26"/>
  <c r="K1092" i="26"/>
  <c r="K1093" i="26"/>
  <c r="K1094" i="26"/>
  <c r="K1095" i="26"/>
  <c r="K1096" i="26"/>
  <c r="K1097" i="26"/>
  <c r="K1098" i="26"/>
  <c r="K1099" i="26"/>
  <c r="K1100" i="26"/>
  <c r="K1101" i="26"/>
  <c r="K1102" i="26"/>
  <c r="K1103" i="26"/>
  <c r="K1104" i="26"/>
  <c r="K1105" i="26"/>
  <c r="K1106" i="26"/>
  <c r="K1107" i="26"/>
  <c r="K1108" i="26"/>
  <c r="K1109" i="26"/>
  <c r="K1110" i="26"/>
  <c r="K1111" i="26"/>
  <c r="K1112" i="26"/>
  <c r="K1113" i="26"/>
  <c r="K1114" i="26"/>
  <c r="K1115" i="26"/>
  <c r="K1116" i="26"/>
  <c r="K1117" i="26"/>
  <c r="K1118" i="26"/>
  <c r="K1119" i="26"/>
  <c r="K1120" i="26"/>
  <c r="K1121" i="26"/>
  <c r="K1122" i="26"/>
  <c r="K1123" i="26"/>
  <c r="K1124" i="26"/>
  <c r="K1125" i="26"/>
  <c r="K1126" i="26"/>
  <c r="K1127" i="26"/>
  <c r="K1128" i="26"/>
  <c r="K1129" i="26"/>
  <c r="K1130" i="26"/>
  <c r="K1131" i="26"/>
  <c r="K1132" i="26"/>
  <c r="K1133" i="26"/>
  <c r="K1134" i="26"/>
  <c r="K1135" i="26"/>
  <c r="K1136" i="26"/>
  <c r="K1137" i="26"/>
  <c r="K1138" i="26"/>
  <c r="K1139" i="26"/>
  <c r="K1140" i="26"/>
  <c r="K1141" i="26"/>
  <c r="K1142" i="26"/>
  <c r="K1143" i="26"/>
  <c r="K1144" i="26"/>
  <c r="K1145" i="26"/>
  <c r="K1146" i="26"/>
  <c r="K1147" i="26"/>
  <c r="K1148" i="26"/>
  <c r="K1149" i="26"/>
  <c r="K1150" i="26"/>
  <c r="K1151" i="26"/>
  <c r="K1152" i="26"/>
  <c r="K1153" i="26"/>
  <c r="K1154" i="26"/>
  <c r="K1155" i="26"/>
  <c r="K1156" i="26"/>
  <c r="K1157" i="26"/>
  <c r="K1158" i="26"/>
  <c r="K1159" i="26"/>
  <c r="K1160" i="26"/>
  <c r="K1161" i="26"/>
  <c r="K1162" i="26"/>
  <c r="K1163" i="26"/>
  <c r="K1164" i="26"/>
  <c r="K1165" i="26"/>
  <c r="K1166" i="26"/>
  <c r="K1167" i="26"/>
  <c r="K1168" i="26"/>
  <c r="K1169" i="26"/>
  <c r="K1170" i="26"/>
  <c r="K1171" i="26"/>
  <c r="K1172" i="26"/>
  <c r="K1173" i="26"/>
  <c r="K1174" i="26"/>
  <c r="K1175" i="26"/>
  <c r="K1176" i="26"/>
  <c r="K1177" i="26"/>
  <c r="K1178" i="26"/>
  <c r="K1179" i="26"/>
  <c r="K1180" i="26"/>
  <c r="K1181" i="26"/>
  <c r="K1182" i="26"/>
  <c r="K1183" i="26"/>
  <c r="K1184" i="26"/>
  <c r="K1185" i="26"/>
  <c r="K1186" i="26"/>
  <c r="K1187" i="26"/>
  <c r="K1188" i="26"/>
  <c r="K1189" i="26"/>
  <c r="K1190" i="26"/>
  <c r="K1191" i="26"/>
  <c r="K1192" i="26"/>
  <c r="K1193" i="26"/>
  <c r="K1194" i="26"/>
  <c r="K1195" i="26"/>
  <c r="K1196" i="26"/>
  <c r="K1197" i="26"/>
  <c r="K1198" i="26"/>
  <c r="K1199" i="26"/>
  <c r="K1200" i="26"/>
  <c r="K1201" i="26"/>
  <c r="K1202" i="26"/>
  <c r="K1203" i="26"/>
  <c r="K1204" i="26"/>
  <c r="K1205" i="26"/>
  <c r="K1206" i="26"/>
  <c r="K1207" i="26"/>
  <c r="K1208" i="26"/>
  <c r="K1209" i="26"/>
  <c r="K1210" i="26"/>
  <c r="K1211" i="26"/>
  <c r="K1212" i="26"/>
  <c r="K1213" i="26"/>
  <c r="K1214" i="26"/>
  <c r="K1215" i="26"/>
  <c r="K1216" i="26"/>
  <c r="K1217" i="26"/>
  <c r="K1218" i="26"/>
  <c r="K1219" i="26"/>
  <c r="K1220" i="26"/>
  <c r="K1221" i="26"/>
  <c r="K1222" i="26"/>
  <c r="K1223" i="26"/>
  <c r="K1224" i="26"/>
  <c r="K1225" i="26"/>
  <c r="K1226" i="26"/>
  <c r="K1227" i="26"/>
  <c r="K1228" i="26"/>
  <c r="K1229" i="26"/>
  <c r="K1230" i="26"/>
  <c r="K1231" i="26"/>
  <c r="K1232" i="26"/>
  <c r="K1233" i="26"/>
  <c r="K1234" i="26"/>
  <c r="K1235" i="26"/>
  <c r="K1236" i="26"/>
  <c r="K1237" i="26"/>
  <c r="K1238" i="26"/>
  <c r="K1239" i="26"/>
  <c r="K1240" i="26"/>
  <c r="K1241" i="26"/>
  <c r="K1242" i="26"/>
  <c r="K1243" i="26"/>
  <c r="K1244" i="26"/>
  <c r="K1245" i="26"/>
  <c r="K1246" i="26"/>
  <c r="K1247" i="26"/>
  <c r="K1248" i="26"/>
  <c r="K1249" i="26"/>
  <c r="K1250" i="26"/>
  <c r="K1251" i="26"/>
  <c r="K1252" i="26"/>
  <c r="K1253" i="26"/>
  <c r="K1254" i="26"/>
  <c r="K1255" i="26"/>
  <c r="K1256" i="26"/>
  <c r="K1257" i="26"/>
  <c r="K1258" i="26"/>
  <c r="K1259" i="26"/>
  <c r="K1260" i="26"/>
  <c r="K1261" i="26"/>
  <c r="K1262" i="26"/>
  <c r="K1263" i="26"/>
  <c r="K1264" i="26"/>
  <c r="K1265" i="26"/>
  <c r="K1266" i="26"/>
  <c r="K1267" i="26"/>
  <c r="K1268" i="26"/>
  <c r="K1269" i="26"/>
  <c r="K1270" i="26"/>
  <c r="K1271" i="26"/>
  <c r="K1272" i="26"/>
  <c r="K1273" i="26"/>
  <c r="K1274" i="26"/>
  <c r="K1275" i="26"/>
  <c r="K1276" i="26"/>
  <c r="K1277" i="26"/>
  <c r="K1278" i="26"/>
  <c r="K1279" i="26"/>
  <c r="K1280" i="26"/>
  <c r="K1281" i="26"/>
  <c r="K1282" i="26"/>
  <c r="K1283" i="26"/>
  <c r="K1284" i="26"/>
  <c r="K1285" i="26"/>
  <c r="K1286" i="26"/>
  <c r="K1287" i="26"/>
  <c r="K1288" i="26"/>
  <c r="K1289" i="26"/>
  <c r="K1290" i="26"/>
  <c r="K1291" i="26"/>
  <c r="K1292" i="26"/>
  <c r="K1293" i="26"/>
  <c r="K1294" i="26"/>
  <c r="K1295" i="26"/>
  <c r="K1296" i="26"/>
  <c r="K1297" i="26"/>
  <c r="K1298" i="26"/>
  <c r="K1299" i="26"/>
  <c r="K1300" i="26"/>
  <c r="K1301" i="26"/>
  <c r="K1302" i="26"/>
  <c r="K1303" i="26"/>
  <c r="K1304" i="26"/>
  <c r="K1305" i="26"/>
  <c r="K1306" i="26"/>
  <c r="K1307" i="26"/>
  <c r="K1308" i="26"/>
  <c r="K1309" i="26"/>
  <c r="K1310" i="26"/>
  <c r="K1311" i="26"/>
  <c r="K1312" i="26"/>
  <c r="K1313" i="26"/>
  <c r="K1314" i="26"/>
  <c r="K1315" i="26"/>
  <c r="K1316" i="26"/>
  <c r="K1317" i="26"/>
  <c r="K1318" i="26"/>
  <c r="K1319" i="26"/>
  <c r="K1320" i="26"/>
  <c r="K1321" i="26"/>
  <c r="K1322" i="26"/>
  <c r="K1323" i="26"/>
  <c r="K1324" i="26"/>
  <c r="K1325" i="26"/>
  <c r="K1326" i="26"/>
  <c r="K1327" i="26"/>
  <c r="K1328" i="26"/>
  <c r="K1329" i="26"/>
  <c r="K1330" i="26"/>
  <c r="K1331" i="26"/>
  <c r="K1332" i="26"/>
  <c r="K1333" i="26"/>
  <c r="K1334" i="26"/>
  <c r="K1335" i="26"/>
  <c r="K1336" i="26"/>
  <c r="K1337" i="26"/>
  <c r="K1338" i="26"/>
  <c r="K1339" i="26"/>
  <c r="K1340" i="26"/>
  <c r="K1341" i="26"/>
  <c r="K1342" i="26"/>
  <c r="K1343" i="26"/>
  <c r="K1344" i="26"/>
  <c r="K1345" i="26"/>
  <c r="K1346" i="26"/>
  <c r="K1347" i="26"/>
  <c r="K1348" i="26"/>
  <c r="K1349" i="26"/>
  <c r="K1350" i="26"/>
  <c r="K1351" i="26"/>
  <c r="K1352" i="26"/>
  <c r="K1353" i="26"/>
  <c r="K1354" i="26"/>
  <c r="K1355" i="26"/>
  <c r="K1356" i="26"/>
  <c r="K1357" i="26"/>
  <c r="K1358" i="26"/>
  <c r="K1359" i="26"/>
  <c r="K1360" i="26"/>
  <c r="K1361" i="26"/>
  <c r="K1362" i="26"/>
  <c r="K1363" i="26"/>
  <c r="K1364" i="26"/>
  <c r="K1365" i="26"/>
  <c r="K1366" i="26"/>
  <c r="K1367" i="26"/>
  <c r="K1368" i="26"/>
  <c r="K1369" i="26"/>
  <c r="K1370" i="26"/>
  <c r="K1371" i="26"/>
  <c r="K1372" i="26"/>
  <c r="K1373" i="26"/>
  <c r="K1374" i="26"/>
  <c r="K1375" i="26"/>
  <c r="K1376" i="26"/>
  <c r="K1377" i="26"/>
  <c r="K1378" i="26"/>
  <c r="K1379" i="26"/>
  <c r="K1380" i="26"/>
  <c r="K1381" i="26"/>
  <c r="K1382" i="26"/>
  <c r="K1383" i="26"/>
  <c r="K1384" i="26"/>
  <c r="K1385" i="26"/>
  <c r="K1386" i="26"/>
  <c r="K1387" i="26"/>
  <c r="K1388" i="26"/>
  <c r="K1389" i="26"/>
  <c r="K1390" i="26"/>
  <c r="K1391" i="26"/>
  <c r="K1392" i="26"/>
  <c r="K1393" i="26"/>
  <c r="K1394" i="26"/>
  <c r="K1395" i="26"/>
  <c r="K1396" i="26"/>
  <c r="K1397" i="26"/>
  <c r="K1398" i="26"/>
  <c r="K1399" i="26"/>
  <c r="K1400" i="26"/>
  <c r="K1401" i="26"/>
  <c r="K1402" i="26"/>
  <c r="K1403" i="26"/>
  <c r="K1404" i="26"/>
  <c r="K1405" i="26"/>
  <c r="K1406" i="26"/>
  <c r="K1407" i="26"/>
  <c r="K1408" i="26"/>
  <c r="K1409" i="26"/>
  <c r="K1410" i="26"/>
  <c r="K1411" i="26"/>
  <c r="K1412" i="26"/>
  <c r="K1413" i="26"/>
  <c r="K1414" i="26"/>
  <c r="K1415" i="26"/>
  <c r="K1416" i="26"/>
  <c r="K1417" i="26"/>
  <c r="K1418" i="26"/>
  <c r="K1419" i="26"/>
  <c r="K1420" i="26"/>
  <c r="K1421" i="26"/>
  <c r="K1422" i="26"/>
  <c r="K1423" i="26"/>
  <c r="K1424" i="26"/>
  <c r="K1425" i="26"/>
  <c r="K1426" i="26"/>
  <c r="K1427" i="26"/>
  <c r="K1428" i="26"/>
  <c r="K1429" i="26"/>
  <c r="K1430" i="26"/>
  <c r="K1431" i="26"/>
  <c r="K1432" i="26"/>
  <c r="K1433" i="26"/>
  <c r="K1434" i="26"/>
  <c r="K1435" i="26"/>
  <c r="K1436" i="26"/>
  <c r="K1437" i="26"/>
  <c r="K1438" i="26"/>
  <c r="K1439" i="26"/>
  <c r="K1440" i="26"/>
  <c r="K1441" i="26"/>
  <c r="K1442" i="26"/>
  <c r="K1443" i="26"/>
  <c r="K1444" i="26"/>
  <c r="K1445" i="26"/>
  <c r="K1446" i="26"/>
  <c r="K1447" i="26"/>
  <c r="K1448" i="26"/>
  <c r="K1449" i="26"/>
  <c r="K1450" i="26"/>
  <c r="K1451" i="26"/>
  <c r="K1452" i="26"/>
  <c r="K1453" i="26"/>
  <c r="K1454" i="26"/>
  <c r="K1455" i="26"/>
  <c r="K1456" i="26"/>
  <c r="K1457" i="26"/>
  <c r="K1458" i="26"/>
  <c r="K1459" i="26"/>
  <c r="K1460" i="26"/>
  <c r="K1461" i="26"/>
  <c r="K1462" i="26"/>
  <c r="K1463" i="26"/>
  <c r="K1464" i="26"/>
  <c r="K1465" i="26"/>
  <c r="K1466" i="26"/>
  <c r="K1467" i="26"/>
  <c r="K1468" i="26"/>
  <c r="K1469" i="26"/>
  <c r="K1470" i="26"/>
  <c r="K1471" i="26"/>
  <c r="K1472" i="26"/>
  <c r="K1473" i="26"/>
  <c r="K1474" i="26"/>
  <c r="K1475" i="26"/>
  <c r="K1476" i="26"/>
  <c r="K1477" i="26"/>
  <c r="K1478" i="26"/>
  <c r="K1479" i="26"/>
  <c r="K1480" i="26"/>
  <c r="K1481" i="26"/>
  <c r="K1482" i="26"/>
  <c r="K1483" i="26"/>
  <c r="K1484" i="26"/>
  <c r="K1485" i="26"/>
  <c r="K1486" i="26"/>
  <c r="K1487" i="26"/>
  <c r="K1488" i="26"/>
  <c r="K1489" i="26"/>
  <c r="K1490" i="26"/>
  <c r="K1491" i="26"/>
  <c r="K1492" i="26"/>
  <c r="K1493" i="26"/>
  <c r="K1494" i="26"/>
  <c r="K1495" i="26"/>
  <c r="K1496" i="26"/>
  <c r="K1497" i="26"/>
  <c r="K1498" i="26"/>
  <c r="K1499" i="26"/>
  <c r="K1500" i="26"/>
  <c r="K1501" i="26"/>
  <c r="K1502" i="26"/>
  <c r="K1503" i="26"/>
  <c r="K1504" i="26"/>
  <c r="K1505" i="26"/>
  <c r="K1506" i="26"/>
  <c r="K1507" i="26"/>
  <c r="K1508" i="26"/>
  <c r="K1509" i="26"/>
  <c r="K1510" i="26"/>
  <c r="K1511" i="26"/>
  <c r="K1512" i="26"/>
  <c r="K1513" i="26"/>
  <c r="K1514" i="26"/>
  <c r="K1515" i="26"/>
  <c r="K1516" i="26"/>
  <c r="K1517" i="26"/>
  <c r="K1518" i="26"/>
  <c r="K1519" i="26"/>
  <c r="K1520" i="26"/>
  <c r="K1521" i="26"/>
  <c r="K1522" i="26"/>
  <c r="K1523" i="26"/>
  <c r="K1524" i="26"/>
  <c r="K1525" i="26"/>
  <c r="K1526" i="26"/>
  <c r="K1527" i="26"/>
  <c r="K1528" i="26"/>
  <c r="K1529" i="26"/>
  <c r="K1530" i="26"/>
  <c r="K1531" i="26"/>
  <c r="K1532" i="26"/>
  <c r="K1533" i="26"/>
  <c r="K1534" i="26"/>
  <c r="K1535" i="26"/>
  <c r="K1536" i="26"/>
  <c r="K1537" i="26"/>
  <c r="K1538" i="26"/>
  <c r="K1539" i="26"/>
  <c r="K1540" i="26"/>
  <c r="K1541" i="26"/>
  <c r="K1542" i="26"/>
  <c r="K1543" i="26"/>
  <c r="K1544" i="26"/>
  <c r="K1545" i="26"/>
  <c r="K1546" i="26"/>
  <c r="K1547" i="26"/>
  <c r="K1548" i="26"/>
  <c r="K1549" i="26"/>
  <c r="K1550" i="26"/>
  <c r="K1551" i="26"/>
  <c r="K1552" i="26"/>
  <c r="K1553" i="26"/>
  <c r="K1554" i="26"/>
  <c r="K1555" i="26"/>
  <c r="K1556" i="26"/>
  <c r="K1557" i="26"/>
  <c r="K1558" i="26"/>
  <c r="K1559" i="26"/>
  <c r="K1560" i="26"/>
  <c r="K1561" i="26"/>
  <c r="K1562" i="26"/>
  <c r="K1563" i="26"/>
  <c r="K1564" i="26"/>
  <c r="K1565" i="26"/>
  <c r="K1566" i="26"/>
  <c r="K1567" i="26"/>
  <c r="K1568" i="26"/>
  <c r="K1569" i="26"/>
  <c r="K1570" i="26"/>
  <c r="K1571" i="26"/>
  <c r="K1572" i="26"/>
  <c r="K1573" i="26"/>
  <c r="K1574" i="26"/>
  <c r="K1575" i="26"/>
  <c r="K1576" i="26"/>
  <c r="K1577" i="26"/>
  <c r="K1578" i="26"/>
  <c r="K1579" i="26"/>
  <c r="K1580" i="26"/>
  <c r="K1581" i="26"/>
  <c r="K1582" i="26"/>
  <c r="K1583" i="26"/>
  <c r="K1584" i="26"/>
  <c r="K1585" i="26"/>
  <c r="K1586" i="26"/>
  <c r="K1587" i="26"/>
  <c r="K1588" i="26"/>
  <c r="K1589" i="26"/>
  <c r="K1590" i="26"/>
  <c r="K1591" i="26"/>
  <c r="K1592" i="26"/>
  <c r="K1593" i="26"/>
  <c r="K1594" i="26"/>
  <c r="K1595" i="26"/>
  <c r="K1596" i="26"/>
  <c r="K1597" i="26"/>
  <c r="K1598" i="26"/>
  <c r="K1599" i="26"/>
  <c r="K1600" i="26"/>
  <c r="K1601" i="26"/>
  <c r="K1602" i="26"/>
  <c r="K1603" i="26"/>
  <c r="K1604" i="26"/>
  <c r="K1605" i="26"/>
  <c r="K1606" i="26"/>
  <c r="K1607" i="26"/>
  <c r="K1608" i="26"/>
  <c r="K1609" i="26"/>
  <c r="K1610" i="26"/>
  <c r="K1611" i="26"/>
  <c r="K1612" i="26"/>
  <c r="K1613" i="26"/>
  <c r="K1614" i="26"/>
  <c r="K1615" i="26"/>
  <c r="K1616" i="26"/>
  <c r="K1617" i="26"/>
  <c r="K1618" i="26"/>
  <c r="K1619" i="26"/>
  <c r="K1620" i="26"/>
  <c r="K1621" i="26"/>
  <c r="K1622" i="26"/>
  <c r="K1623" i="26"/>
  <c r="K1624" i="26"/>
  <c r="K1625" i="26"/>
  <c r="K1626" i="26"/>
  <c r="K1627" i="26"/>
  <c r="K1628" i="26"/>
  <c r="K1629" i="26"/>
  <c r="K1630" i="26"/>
  <c r="K1631" i="26"/>
  <c r="K1632" i="26"/>
  <c r="K1633" i="26"/>
  <c r="K1634" i="26"/>
  <c r="K1635" i="26"/>
  <c r="K1636" i="26"/>
  <c r="K1637" i="26"/>
  <c r="K1638" i="26"/>
  <c r="K1639" i="26"/>
  <c r="K1640" i="26"/>
  <c r="K1641" i="26"/>
  <c r="K1642" i="26"/>
  <c r="K1643" i="26"/>
  <c r="K1644" i="26"/>
  <c r="K1645" i="26"/>
  <c r="K1646" i="26"/>
  <c r="K1647" i="26"/>
  <c r="K1648" i="26"/>
  <c r="K1649" i="26"/>
  <c r="K1650" i="26"/>
  <c r="K1651" i="26"/>
  <c r="K1652" i="26"/>
  <c r="K1653" i="26"/>
  <c r="K1654" i="26"/>
  <c r="K1655" i="26"/>
  <c r="K1656" i="26"/>
  <c r="K1657" i="26"/>
  <c r="K1658" i="26"/>
  <c r="K1659" i="26"/>
  <c r="K1660" i="26"/>
  <c r="K1661" i="26"/>
  <c r="K1662" i="26"/>
  <c r="K1663" i="26"/>
  <c r="K1664" i="26"/>
  <c r="K1665" i="26"/>
  <c r="K1666" i="26"/>
  <c r="K1667" i="26"/>
  <c r="K1668" i="26"/>
  <c r="K1669" i="26"/>
  <c r="K1670" i="26"/>
  <c r="K1671" i="26"/>
  <c r="K1672" i="26"/>
  <c r="K1673" i="26"/>
  <c r="K1674" i="26"/>
  <c r="K1675" i="26"/>
  <c r="K1676" i="26"/>
  <c r="K1677" i="26"/>
  <c r="K1678" i="26"/>
  <c r="K1679" i="26"/>
  <c r="K1680" i="26"/>
  <c r="K1681" i="26"/>
  <c r="K1682" i="26"/>
  <c r="K1683" i="26"/>
  <c r="K1684" i="26"/>
  <c r="K1685" i="26"/>
  <c r="K1686" i="26"/>
  <c r="K1687" i="26"/>
  <c r="K1688" i="26"/>
  <c r="K1689" i="26"/>
  <c r="K1690" i="26"/>
  <c r="K1691" i="26"/>
  <c r="K1692" i="26"/>
  <c r="K1693" i="26"/>
  <c r="K1694" i="26"/>
  <c r="K1695" i="26"/>
  <c r="K1696" i="26"/>
  <c r="K1697" i="26"/>
  <c r="K1698" i="26"/>
  <c r="K1699" i="26"/>
  <c r="K1700" i="26"/>
  <c r="K1701" i="26"/>
  <c r="K1702" i="26"/>
  <c r="K1703" i="26"/>
  <c r="K1704" i="26"/>
  <c r="K1705" i="26"/>
  <c r="K1706" i="26"/>
  <c r="K1707" i="26"/>
  <c r="K1708" i="26"/>
  <c r="K1709" i="26"/>
  <c r="K1710" i="26"/>
  <c r="K1711" i="26"/>
  <c r="K1712" i="26"/>
  <c r="K1713" i="26"/>
  <c r="K1714" i="26"/>
  <c r="K1715" i="26"/>
  <c r="K1716" i="26"/>
  <c r="K1717" i="26"/>
  <c r="K1718" i="26"/>
  <c r="K1719" i="26"/>
  <c r="K1720" i="26"/>
  <c r="K1721" i="26"/>
  <c r="K1722" i="26"/>
  <c r="K1723" i="26"/>
  <c r="K1724" i="26"/>
  <c r="K1725" i="26"/>
  <c r="K1726" i="26"/>
  <c r="K1727" i="26"/>
  <c r="K1728" i="26"/>
  <c r="K1729" i="26"/>
  <c r="K1730" i="26"/>
  <c r="K1731" i="26"/>
  <c r="K1732" i="26"/>
  <c r="K1733" i="26"/>
  <c r="K1734" i="26"/>
  <c r="K1735" i="26"/>
  <c r="K1736" i="26"/>
  <c r="K1737" i="26"/>
  <c r="K1738" i="26"/>
  <c r="K1739" i="26"/>
  <c r="K1740" i="26"/>
  <c r="K1741" i="26"/>
  <c r="K1742" i="26"/>
  <c r="K1743" i="26"/>
  <c r="K1744" i="26"/>
  <c r="K1745" i="26"/>
  <c r="K1746" i="26"/>
  <c r="K1747" i="26"/>
  <c r="K1748" i="26"/>
  <c r="K1749" i="26"/>
  <c r="K1750" i="26"/>
  <c r="K1751" i="26"/>
  <c r="K1752" i="26"/>
  <c r="K1753" i="26"/>
  <c r="K1754" i="26"/>
  <c r="K1755" i="26"/>
  <c r="K1756" i="26"/>
  <c r="K1757" i="26"/>
  <c r="K1758" i="26"/>
  <c r="K1759" i="26"/>
  <c r="K1760" i="26"/>
  <c r="K1761" i="26"/>
  <c r="K1762" i="26"/>
  <c r="K1763" i="26"/>
  <c r="K1764" i="26"/>
  <c r="K1765" i="26"/>
  <c r="K1766" i="26"/>
  <c r="K1767" i="26"/>
  <c r="K1768" i="26"/>
  <c r="K1769" i="26"/>
  <c r="K1770" i="26"/>
  <c r="K1771" i="26"/>
  <c r="K1772" i="26"/>
  <c r="K1773" i="26"/>
  <c r="K1774" i="26"/>
  <c r="K1775" i="26"/>
  <c r="K1776" i="26"/>
  <c r="K1777" i="26"/>
  <c r="K1778" i="26"/>
  <c r="K1779" i="26"/>
  <c r="K1780" i="26"/>
  <c r="K1781" i="26"/>
  <c r="K1782" i="26"/>
  <c r="K1783" i="26"/>
  <c r="K1784" i="26"/>
  <c r="K1785" i="26"/>
  <c r="K1786" i="26"/>
  <c r="K1787" i="26"/>
  <c r="K1788" i="26"/>
  <c r="K1789" i="26"/>
  <c r="K1790" i="26"/>
  <c r="K1791" i="26"/>
  <c r="K1792" i="26"/>
  <c r="K1793" i="26"/>
  <c r="K1794" i="26"/>
  <c r="K1795" i="26"/>
  <c r="K1796" i="26"/>
  <c r="K1797" i="26"/>
  <c r="K1798" i="26"/>
  <c r="K1799" i="26"/>
  <c r="K1800" i="26"/>
  <c r="K1801" i="26"/>
  <c r="K1802" i="26"/>
  <c r="K1803" i="26"/>
  <c r="K1804" i="26"/>
  <c r="K1805" i="26"/>
  <c r="K1806" i="26"/>
  <c r="K1807" i="26"/>
  <c r="K1808" i="26"/>
  <c r="K1809" i="26"/>
  <c r="K1810" i="26"/>
  <c r="K1811" i="26"/>
  <c r="K1812" i="26"/>
  <c r="K1813" i="26"/>
  <c r="K1814" i="26"/>
  <c r="K1815" i="26"/>
  <c r="K1816" i="26"/>
  <c r="K1817" i="26"/>
  <c r="K1818" i="26"/>
  <c r="K1819" i="26"/>
  <c r="K1820" i="26"/>
  <c r="K1821" i="26"/>
  <c r="K1822" i="26"/>
  <c r="K1823" i="26"/>
  <c r="K1824" i="26"/>
  <c r="K1825" i="26"/>
  <c r="K1826" i="26"/>
  <c r="K1827" i="26"/>
  <c r="K1828" i="26"/>
  <c r="K1829" i="26"/>
  <c r="K1830" i="26"/>
  <c r="K1831" i="26"/>
  <c r="K1832" i="26"/>
  <c r="K1833" i="26"/>
  <c r="K1834" i="26"/>
  <c r="K1835" i="26"/>
  <c r="K1836" i="26"/>
  <c r="K1837" i="26"/>
  <c r="K1838" i="26"/>
  <c r="K1839" i="26"/>
  <c r="K1840" i="26"/>
  <c r="K1841" i="26"/>
  <c r="K1842" i="26"/>
  <c r="K1843" i="26"/>
  <c r="K1844" i="26"/>
  <c r="K1845" i="26"/>
  <c r="K1846" i="26"/>
  <c r="K1847" i="26"/>
  <c r="K1848" i="26"/>
  <c r="K1849" i="26"/>
  <c r="K1850" i="26"/>
  <c r="K1851" i="26"/>
  <c r="K1852" i="26"/>
  <c r="K1853" i="26"/>
  <c r="K1854" i="26"/>
  <c r="K1855" i="26"/>
  <c r="K1856" i="26"/>
  <c r="K1857" i="26"/>
  <c r="K1858" i="26"/>
  <c r="K1859" i="26"/>
  <c r="K1860" i="26"/>
  <c r="K1861" i="26"/>
  <c r="K1862" i="26"/>
  <c r="K1863" i="26"/>
  <c r="K1864" i="26"/>
  <c r="K1865" i="26"/>
  <c r="K1866" i="26"/>
  <c r="K1867" i="26"/>
  <c r="K1868" i="26"/>
  <c r="K1869" i="26"/>
  <c r="K1870" i="26"/>
  <c r="K1871" i="26"/>
  <c r="K1872" i="26"/>
  <c r="K1873" i="26"/>
  <c r="K1874" i="26"/>
  <c r="K1875" i="26"/>
  <c r="K1876" i="26"/>
  <c r="K1877" i="26"/>
  <c r="K1878" i="26"/>
  <c r="K1879" i="26"/>
  <c r="K1880" i="26"/>
  <c r="K1881" i="26"/>
  <c r="K1882" i="26"/>
  <c r="K1883" i="26"/>
  <c r="K1884" i="26"/>
  <c r="K1885" i="26"/>
  <c r="K1886" i="26"/>
  <c r="K1887" i="26"/>
  <c r="K1888" i="26"/>
  <c r="K1889" i="26"/>
  <c r="K1890" i="26"/>
  <c r="K1891" i="26"/>
  <c r="K1892" i="26"/>
  <c r="K1893" i="26"/>
  <c r="K1894" i="26"/>
  <c r="K1895" i="26"/>
  <c r="K1896" i="26"/>
  <c r="K1897" i="26"/>
  <c r="K1898" i="26"/>
  <c r="K1899" i="26"/>
  <c r="K1900" i="26"/>
  <c r="K1901" i="26"/>
  <c r="K1902" i="26"/>
  <c r="K1903" i="26"/>
  <c r="K1904" i="26"/>
  <c r="K1905" i="26"/>
  <c r="K1906" i="26"/>
  <c r="K1907" i="26"/>
  <c r="K1908" i="26"/>
  <c r="K1909" i="26"/>
  <c r="K1910" i="26"/>
  <c r="K1911" i="26"/>
  <c r="K1912" i="26"/>
  <c r="K1913" i="26"/>
  <c r="K1914" i="26"/>
  <c r="K1915" i="26"/>
  <c r="K1916" i="26"/>
  <c r="K1917" i="26"/>
  <c r="K1918" i="26"/>
  <c r="K1919" i="26"/>
  <c r="K1920" i="26"/>
  <c r="K1921" i="26"/>
  <c r="K1922" i="26"/>
  <c r="K1923" i="26"/>
  <c r="K1924" i="26"/>
  <c r="K1925" i="26"/>
  <c r="K1926" i="26"/>
  <c r="K1927" i="26"/>
  <c r="K1928" i="26"/>
  <c r="K1929" i="26"/>
  <c r="K1930" i="26"/>
  <c r="K1931" i="26"/>
  <c r="K1932" i="26"/>
  <c r="K1933" i="26"/>
  <c r="K1934" i="26"/>
  <c r="K1935" i="26"/>
  <c r="K1936" i="26"/>
  <c r="K1937" i="26"/>
  <c r="K1938" i="26"/>
  <c r="K1939" i="26"/>
  <c r="J4" i="26"/>
  <c r="J5" i="26"/>
  <c r="J6" i="26"/>
  <c r="J7" i="26"/>
  <c r="J8" i="26"/>
  <c r="J9" i="26"/>
  <c r="J10" i="26"/>
  <c r="J11" i="26"/>
  <c r="J12" i="26"/>
  <c r="J13" i="26"/>
  <c r="J14" i="26"/>
  <c r="J15" i="26"/>
  <c r="J16" i="26"/>
  <c r="J17" i="26"/>
  <c r="J18" i="26"/>
  <c r="J19" i="26"/>
  <c r="J20" i="26"/>
  <c r="J21" i="26"/>
  <c r="J22" i="26"/>
  <c r="J23" i="26"/>
  <c r="J24" i="26"/>
  <c r="J25" i="26"/>
  <c r="J26" i="26"/>
  <c r="J27" i="26"/>
  <c r="J28" i="26"/>
  <c r="J29" i="26"/>
  <c r="J30" i="26"/>
  <c r="J31" i="26"/>
  <c r="J32" i="26"/>
  <c r="J33" i="26"/>
  <c r="J34" i="26"/>
  <c r="J35" i="26"/>
  <c r="J36" i="26"/>
  <c r="J37" i="26"/>
  <c r="J38" i="26"/>
  <c r="J39" i="26"/>
  <c r="J40" i="26"/>
  <c r="J41" i="26"/>
  <c r="J42" i="26"/>
  <c r="J43" i="26"/>
  <c r="J44" i="26"/>
  <c r="J45" i="26"/>
  <c r="J46" i="26"/>
  <c r="J47" i="26"/>
  <c r="J48" i="26"/>
  <c r="J49" i="26"/>
  <c r="J50" i="26"/>
  <c r="J51" i="26"/>
  <c r="J52" i="26"/>
  <c r="J53" i="26"/>
  <c r="J54" i="26"/>
  <c r="J55" i="26"/>
  <c r="J56" i="26"/>
  <c r="J57" i="26"/>
  <c r="J58" i="26"/>
  <c r="J59" i="26"/>
  <c r="J60" i="26"/>
  <c r="J61" i="26"/>
  <c r="J62" i="26"/>
  <c r="J63" i="26"/>
  <c r="J64" i="26"/>
  <c r="J65" i="26"/>
  <c r="J66" i="26"/>
  <c r="J67" i="26"/>
  <c r="J68" i="26"/>
  <c r="J69" i="26"/>
  <c r="J70" i="26"/>
  <c r="J71" i="26"/>
  <c r="J72" i="26"/>
  <c r="J73" i="26"/>
  <c r="J74" i="26"/>
  <c r="J75" i="26"/>
  <c r="J76" i="26"/>
  <c r="J77" i="26"/>
  <c r="J78" i="26"/>
  <c r="J79" i="26"/>
  <c r="J80" i="26"/>
  <c r="J81" i="26"/>
  <c r="J82" i="26"/>
  <c r="J83" i="26"/>
  <c r="J84" i="26"/>
  <c r="J85" i="26"/>
  <c r="J86" i="26"/>
  <c r="J87" i="26"/>
  <c r="J88" i="26"/>
  <c r="J89" i="26"/>
  <c r="J90" i="26"/>
  <c r="J91" i="26"/>
  <c r="J92" i="26"/>
  <c r="J93" i="26"/>
  <c r="J94" i="26"/>
  <c r="J95" i="26"/>
  <c r="J96" i="26"/>
  <c r="J97" i="26"/>
  <c r="J98" i="26"/>
  <c r="J99" i="26"/>
  <c r="J100" i="26"/>
  <c r="J101" i="26"/>
  <c r="J102" i="26"/>
  <c r="J103" i="26"/>
  <c r="J104" i="26"/>
  <c r="J105" i="26"/>
  <c r="J106" i="26"/>
  <c r="J107" i="26"/>
  <c r="J108" i="26"/>
  <c r="J109" i="26"/>
  <c r="J110" i="26"/>
  <c r="J111" i="26"/>
  <c r="J112" i="26"/>
  <c r="J113" i="26"/>
  <c r="J114" i="26"/>
  <c r="J115" i="26"/>
  <c r="J116" i="26"/>
  <c r="J117" i="26"/>
  <c r="J118" i="26"/>
  <c r="J119" i="26"/>
  <c r="J120" i="26"/>
  <c r="J121" i="26"/>
  <c r="J122" i="26"/>
  <c r="J123" i="26"/>
  <c r="J124" i="26"/>
  <c r="J125" i="26"/>
  <c r="J126" i="26"/>
  <c r="J127" i="26"/>
  <c r="J128" i="26"/>
  <c r="J129" i="26"/>
  <c r="J130" i="26"/>
  <c r="J131" i="26"/>
  <c r="J132" i="26"/>
  <c r="J133" i="26"/>
  <c r="J134" i="26"/>
  <c r="J135" i="26"/>
  <c r="J136" i="26"/>
  <c r="J137" i="26"/>
  <c r="J138" i="26"/>
  <c r="J139" i="26"/>
  <c r="J140" i="26"/>
  <c r="J141" i="26"/>
  <c r="J142" i="26"/>
  <c r="J143" i="26"/>
  <c r="J144" i="26"/>
  <c r="J145" i="26"/>
  <c r="J146" i="26"/>
  <c r="J147" i="26"/>
  <c r="J148" i="26"/>
  <c r="J149" i="26"/>
  <c r="J150" i="26"/>
  <c r="J151" i="26"/>
  <c r="J152" i="26"/>
  <c r="J153" i="26"/>
  <c r="J154" i="26"/>
  <c r="J155" i="26"/>
  <c r="J156" i="26"/>
  <c r="J157" i="26"/>
  <c r="J158" i="26"/>
  <c r="J159" i="26"/>
  <c r="J160" i="26"/>
  <c r="J161" i="26"/>
  <c r="J162" i="26"/>
  <c r="J163" i="26"/>
  <c r="J164" i="26"/>
  <c r="J165" i="26"/>
  <c r="J166" i="26"/>
  <c r="J167" i="26"/>
  <c r="J168" i="26"/>
  <c r="J169" i="26"/>
  <c r="J170" i="26"/>
  <c r="J171" i="26"/>
  <c r="J172" i="26"/>
  <c r="J173" i="26"/>
  <c r="J174" i="26"/>
  <c r="J175" i="26"/>
  <c r="J176" i="26"/>
  <c r="J177" i="26"/>
  <c r="J178" i="26"/>
  <c r="J179" i="26"/>
  <c r="J180" i="26"/>
  <c r="J181" i="26"/>
  <c r="J182" i="26"/>
  <c r="J183" i="26"/>
  <c r="J184" i="26"/>
  <c r="J185" i="26"/>
  <c r="J186" i="26"/>
  <c r="J187" i="26"/>
  <c r="J188" i="26"/>
  <c r="J189" i="26"/>
  <c r="J190" i="26"/>
  <c r="J191" i="26"/>
  <c r="J192" i="26"/>
  <c r="J193" i="26"/>
  <c r="J194" i="26"/>
  <c r="J195" i="26"/>
  <c r="J196" i="26"/>
  <c r="J197" i="26"/>
  <c r="J198" i="26"/>
  <c r="J199" i="26"/>
  <c r="J200" i="26"/>
  <c r="J201" i="26"/>
  <c r="J202" i="26"/>
  <c r="J203" i="26"/>
  <c r="J204" i="26"/>
  <c r="J205" i="26"/>
  <c r="J206" i="26"/>
  <c r="J207" i="26"/>
  <c r="J208" i="26"/>
  <c r="J209" i="26"/>
  <c r="J210" i="26"/>
  <c r="J211" i="26"/>
  <c r="J212" i="26"/>
  <c r="J213" i="26"/>
  <c r="J214" i="26"/>
  <c r="J215" i="26"/>
  <c r="J216" i="26"/>
  <c r="J217" i="26"/>
  <c r="J218" i="26"/>
  <c r="J219" i="26"/>
  <c r="J220" i="26"/>
  <c r="J221" i="26"/>
  <c r="J222" i="26"/>
  <c r="J223" i="26"/>
  <c r="J224" i="26"/>
  <c r="J225" i="26"/>
  <c r="J226" i="26"/>
  <c r="J227" i="26"/>
  <c r="J228" i="26"/>
  <c r="J229" i="26"/>
  <c r="J230" i="26"/>
  <c r="J231" i="26"/>
  <c r="J232" i="26"/>
  <c r="J233" i="26"/>
  <c r="J234" i="26"/>
  <c r="J235" i="26"/>
  <c r="J236" i="26"/>
  <c r="J237" i="26"/>
  <c r="J238" i="26"/>
  <c r="J239" i="26"/>
  <c r="J240" i="26"/>
  <c r="J241" i="26"/>
  <c r="J242" i="26"/>
  <c r="J243" i="26"/>
  <c r="J244" i="26"/>
  <c r="J245" i="26"/>
  <c r="J246" i="26"/>
  <c r="J247" i="26"/>
  <c r="J248" i="26"/>
  <c r="J249" i="26"/>
  <c r="J250" i="26"/>
  <c r="J251" i="26"/>
  <c r="J252" i="26"/>
  <c r="J253" i="26"/>
  <c r="J254" i="26"/>
  <c r="J255" i="26"/>
  <c r="J256" i="26"/>
  <c r="J257" i="26"/>
  <c r="J258" i="26"/>
  <c r="J259" i="26"/>
  <c r="J260" i="26"/>
  <c r="J261" i="26"/>
  <c r="J262" i="26"/>
  <c r="J263" i="26"/>
  <c r="J264" i="26"/>
  <c r="J265" i="26"/>
  <c r="J266" i="26"/>
  <c r="J267" i="26"/>
  <c r="J268" i="26"/>
  <c r="J269" i="26"/>
  <c r="J270" i="26"/>
  <c r="J271" i="26"/>
  <c r="J272" i="26"/>
  <c r="J273" i="26"/>
  <c r="J274" i="26"/>
  <c r="J275" i="26"/>
  <c r="J276" i="26"/>
  <c r="J277" i="26"/>
  <c r="J278" i="26"/>
  <c r="J279" i="26"/>
  <c r="J280" i="26"/>
  <c r="J281" i="26"/>
  <c r="J282" i="26"/>
  <c r="J283" i="26"/>
  <c r="J284" i="26"/>
  <c r="J285" i="26"/>
  <c r="J286" i="26"/>
  <c r="J287" i="26"/>
  <c r="J288" i="26"/>
  <c r="J289" i="26"/>
  <c r="J290" i="26"/>
  <c r="J291" i="26"/>
  <c r="J292" i="26"/>
  <c r="J293" i="26"/>
  <c r="J294" i="26"/>
  <c r="J295" i="26"/>
  <c r="J296" i="26"/>
  <c r="J297" i="26"/>
  <c r="J298" i="26"/>
  <c r="J299" i="26"/>
  <c r="J300" i="26"/>
  <c r="J301" i="26"/>
  <c r="J302" i="26"/>
  <c r="J303" i="26"/>
  <c r="J304" i="26"/>
  <c r="J305" i="26"/>
  <c r="J306" i="26"/>
  <c r="J307" i="26"/>
  <c r="J308" i="26"/>
  <c r="J309" i="26"/>
  <c r="J310" i="26"/>
  <c r="J311" i="26"/>
  <c r="J312" i="26"/>
  <c r="J313" i="26"/>
  <c r="J314" i="26"/>
  <c r="J315" i="26"/>
  <c r="J316" i="26"/>
  <c r="J317" i="26"/>
  <c r="J318" i="26"/>
  <c r="J319" i="26"/>
  <c r="J320" i="26"/>
  <c r="J321" i="26"/>
  <c r="J322" i="26"/>
  <c r="J323" i="26"/>
  <c r="J324" i="26"/>
  <c r="J325" i="26"/>
  <c r="J326" i="26"/>
  <c r="J327" i="26"/>
  <c r="J328" i="26"/>
  <c r="J329" i="26"/>
  <c r="J330" i="26"/>
  <c r="J331" i="26"/>
  <c r="J332" i="26"/>
  <c r="J333" i="26"/>
  <c r="J334" i="26"/>
  <c r="J335" i="26"/>
  <c r="J336" i="26"/>
  <c r="J337" i="26"/>
  <c r="J338" i="26"/>
  <c r="J339" i="26"/>
  <c r="J340" i="26"/>
  <c r="J341" i="26"/>
  <c r="J342" i="26"/>
  <c r="J343" i="26"/>
  <c r="J344" i="26"/>
  <c r="J345" i="26"/>
  <c r="J346" i="26"/>
  <c r="J347" i="26"/>
  <c r="J348" i="26"/>
  <c r="J349" i="26"/>
  <c r="J350" i="26"/>
  <c r="J351" i="26"/>
  <c r="J352" i="26"/>
  <c r="J353" i="26"/>
  <c r="J354" i="26"/>
  <c r="J355" i="26"/>
  <c r="J356" i="26"/>
  <c r="J357" i="26"/>
  <c r="J358" i="26"/>
  <c r="J359" i="26"/>
  <c r="J360" i="26"/>
  <c r="J361" i="26"/>
  <c r="J362" i="26"/>
  <c r="J363" i="26"/>
  <c r="J364" i="26"/>
  <c r="J365" i="26"/>
  <c r="J366" i="26"/>
  <c r="J367" i="26"/>
  <c r="J368" i="26"/>
  <c r="J369" i="26"/>
  <c r="J370" i="26"/>
  <c r="J371" i="26"/>
  <c r="J372" i="26"/>
  <c r="J373" i="26"/>
  <c r="J374" i="26"/>
  <c r="J375" i="26"/>
  <c r="J376" i="26"/>
  <c r="J377" i="26"/>
  <c r="J378" i="26"/>
  <c r="J379" i="26"/>
  <c r="J380" i="26"/>
  <c r="J381" i="26"/>
  <c r="J382" i="26"/>
  <c r="J383" i="26"/>
  <c r="J384" i="26"/>
  <c r="J385" i="26"/>
  <c r="J386" i="26"/>
  <c r="J387" i="26"/>
  <c r="J388" i="26"/>
  <c r="J389" i="26"/>
  <c r="J390" i="26"/>
  <c r="J391" i="26"/>
  <c r="J392" i="26"/>
  <c r="J393" i="26"/>
  <c r="J394" i="26"/>
  <c r="J395" i="26"/>
  <c r="J396" i="26"/>
  <c r="J397" i="26"/>
  <c r="J398" i="26"/>
  <c r="J399" i="26"/>
  <c r="J400" i="26"/>
  <c r="J401" i="26"/>
  <c r="J402" i="26"/>
  <c r="J403" i="26"/>
  <c r="J404" i="26"/>
  <c r="J405" i="26"/>
  <c r="J406" i="26"/>
  <c r="J407" i="26"/>
  <c r="J408" i="26"/>
  <c r="J409" i="26"/>
  <c r="J410" i="26"/>
  <c r="J411" i="26"/>
  <c r="J412" i="26"/>
  <c r="J413" i="26"/>
  <c r="J414" i="26"/>
  <c r="J415" i="26"/>
  <c r="J416" i="26"/>
  <c r="J417" i="26"/>
  <c r="J418" i="26"/>
  <c r="J419" i="26"/>
  <c r="J420" i="26"/>
  <c r="J421" i="26"/>
  <c r="J422" i="26"/>
  <c r="J423" i="26"/>
  <c r="J424" i="26"/>
  <c r="J425" i="26"/>
  <c r="J426" i="26"/>
  <c r="J427" i="26"/>
  <c r="J428" i="26"/>
  <c r="J429" i="26"/>
  <c r="J430" i="26"/>
  <c r="J431" i="26"/>
  <c r="J432" i="26"/>
  <c r="J433" i="26"/>
  <c r="J434" i="26"/>
  <c r="J435" i="26"/>
  <c r="J436" i="26"/>
  <c r="J437" i="26"/>
  <c r="J438" i="26"/>
  <c r="J439" i="26"/>
  <c r="J440" i="26"/>
  <c r="J441" i="26"/>
  <c r="J442" i="26"/>
  <c r="J443" i="26"/>
  <c r="J444" i="26"/>
  <c r="J445" i="26"/>
  <c r="J446" i="26"/>
  <c r="J447" i="26"/>
  <c r="J448" i="26"/>
  <c r="J449" i="26"/>
  <c r="J450" i="26"/>
  <c r="J451" i="26"/>
  <c r="J452" i="26"/>
  <c r="J453" i="26"/>
  <c r="J454" i="26"/>
  <c r="J455" i="26"/>
  <c r="J456" i="26"/>
  <c r="J457" i="26"/>
  <c r="J458" i="26"/>
  <c r="J459" i="26"/>
  <c r="J460" i="26"/>
  <c r="J461" i="26"/>
  <c r="J462" i="26"/>
  <c r="J463" i="26"/>
  <c r="J464" i="26"/>
  <c r="J465" i="26"/>
  <c r="J466" i="26"/>
  <c r="J467" i="26"/>
  <c r="J468" i="26"/>
  <c r="J469" i="26"/>
  <c r="J470" i="26"/>
  <c r="J471" i="26"/>
  <c r="J472" i="26"/>
  <c r="J473" i="26"/>
  <c r="J474" i="26"/>
  <c r="J475" i="26"/>
  <c r="J476" i="26"/>
  <c r="J477" i="26"/>
  <c r="J478" i="26"/>
  <c r="J479" i="26"/>
  <c r="J480" i="26"/>
  <c r="J481" i="26"/>
  <c r="J482" i="26"/>
  <c r="J483" i="26"/>
  <c r="J484" i="26"/>
  <c r="J485" i="26"/>
  <c r="J486" i="26"/>
  <c r="J487" i="26"/>
  <c r="J488" i="26"/>
  <c r="J489" i="26"/>
  <c r="J490" i="26"/>
  <c r="J491" i="26"/>
  <c r="J492" i="26"/>
  <c r="J493" i="26"/>
  <c r="J494" i="26"/>
  <c r="J495" i="26"/>
  <c r="J496" i="26"/>
  <c r="J497" i="26"/>
  <c r="J498" i="26"/>
  <c r="J499" i="26"/>
  <c r="J500" i="26"/>
  <c r="J501" i="26"/>
  <c r="J502" i="26"/>
  <c r="J503" i="26"/>
  <c r="J504" i="26"/>
  <c r="J505" i="26"/>
  <c r="J506" i="26"/>
  <c r="J507" i="26"/>
  <c r="J508" i="26"/>
  <c r="J509" i="26"/>
  <c r="J510" i="26"/>
  <c r="J511" i="26"/>
  <c r="J512" i="26"/>
  <c r="J513" i="26"/>
  <c r="J514" i="26"/>
  <c r="J515" i="26"/>
  <c r="J516" i="26"/>
  <c r="J517" i="26"/>
  <c r="J518" i="26"/>
  <c r="J519" i="26"/>
  <c r="J520" i="26"/>
  <c r="J521" i="26"/>
  <c r="J522" i="26"/>
  <c r="J523" i="26"/>
  <c r="J524" i="26"/>
  <c r="J525" i="26"/>
  <c r="J526" i="26"/>
  <c r="J527" i="26"/>
  <c r="J528" i="26"/>
  <c r="J529" i="26"/>
  <c r="J530" i="26"/>
  <c r="J531" i="26"/>
  <c r="J532" i="26"/>
  <c r="J533" i="26"/>
  <c r="J534" i="26"/>
  <c r="J535" i="26"/>
  <c r="J536" i="26"/>
  <c r="J537" i="26"/>
  <c r="J538" i="26"/>
  <c r="J539" i="26"/>
  <c r="J540" i="26"/>
  <c r="J541" i="26"/>
  <c r="J542" i="26"/>
  <c r="J543" i="26"/>
  <c r="J544" i="26"/>
  <c r="J545" i="26"/>
  <c r="J546" i="26"/>
  <c r="J547" i="26"/>
  <c r="J548" i="26"/>
  <c r="J549" i="26"/>
  <c r="J550" i="26"/>
  <c r="J551" i="26"/>
  <c r="J552" i="26"/>
  <c r="J553" i="26"/>
  <c r="J554" i="26"/>
  <c r="J555" i="26"/>
  <c r="J556" i="26"/>
  <c r="J557" i="26"/>
  <c r="J558" i="26"/>
  <c r="J559" i="26"/>
  <c r="J560" i="26"/>
  <c r="J561" i="26"/>
  <c r="J562" i="26"/>
  <c r="J563" i="26"/>
  <c r="J564" i="26"/>
  <c r="J565" i="26"/>
  <c r="J566" i="26"/>
  <c r="J567" i="26"/>
  <c r="J568" i="26"/>
  <c r="J569" i="26"/>
  <c r="J570" i="26"/>
  <c r="J571" i="26"/>
  <c r="J572" i="26"/>
  <c r="J573" i="26"/>
  <c r="J574" i="26"/>
  <c r="J575" i="26"/>
  <c r="J576" i="26"/>
  <c r="J577" i="26"/>
  <c r="J578" i="26"/>
  <c r="J579" i="26"/>
  <c r="J580" i="26"/>
  <c r="J581" i="26"/>
  <c r="J582" i="26"/>
  <c r="J583" i="26"/>
  <c r="J584" i="26"/>
  <c r="J585" i="26"/>
  <c r="J586" i="26"/>
  <c r="J587" i="26"/>
  <c r="J588" i="26"/>
  <c r="J589" i="26"/>
  <c r="J590" i="26"/>
  <c r="J591" i="26"/>
  <c r="J592" i="26"/>
  <c r="J593" i="26"/>
  <c r="J594" i="26"/>
  <c r="J595" i="26"/>
  <c r="J596" i="26"/>
  <c r="J597" i="26"/>
  <c r="J598" i="26"/>
  <c r="J599" i="26"/>
  <c r="J600" i="26"/>
  <c r="J601" i="26"/>
  <c r="J602" i="26"/>
  <c r="J603" i="26"/>
  <c r="J604" i="26"/>
  <c r="J605" i="26"/>
  <c r="J606" i="26"/>
  <c r="J607" i="26"/>
  <c r="J608" i="26"/>
  <c r="J609" i="26"/>
  <c r="J610" i="26"/>
  <c r="J611" i="26"/>
  <c r="J612" i="26"/>
  <c r="J613" i="26"/>
  <c r="J614" i="26"/>
  <c r="J615" i="26"/>
  <c r="J616" i="26"/>
  <c r="J617" i="26"/>
  <c r="J618" i="26"/>
  <c r="J619" i="26"/>
  <c r="J620" i="26"/>
  <c r="J621" i="26"/>
  <c r="J622" i="26"/>
  <c r="J623" i="26"/>
  <c r="J624" i="26"/>
  <c r="J625" i="26"/>
  <c r="J626" i="26"/>
  <c r="J627" i="26"/>
  <c r="J628" i="26"/>
  <c r="J629" i="26"/>
  <c r="J630" i="26"/>
  <c r="J631" i="26"/>
  <c r="J632" i="26"/>
  <c r="J633" i="26"/>
  <c r="J634" i="26"/>
  <c r="J635" i="26"/>
  <c r="J636" i="26"/>
  <c r="J637" i="26"/>
  <c r="J638" i="26"/>
  <c r="J639" i="26"/>
  <c r="J640" i="26"/>
  <c r="J641" i="26"/>
  <c r="J642" i="26"/>
  <c r="J643" i="26"/>
  <c r="J644" i="26"/>
  <c r="J645" i="26"/>
  <c r="J646" i="26"/>
  <c r="J647" i="26"/>
  <c r="J648" i="26"/>
  <c r="J649" i="26"/>
  <c r="J650" i="26"/>
  <c r="J651" i="26"/>
  <c r="J652" i="26"/>
  <c r="J653" i="26"/>
  <c r="J654" i="26"/>
  <c r="J655" i="26"/>
  <c r="J656" i="26"/>
  <c r="J657" i="26"/>
  <c r="J658" i="26"/>
  <c r="J659" i="26"/>
  <c r="J660" i="26"/>
  <c r="J661" i="26"/>
  <c r="J662" i="26"/>
  <c r="J663" i="26"/>
  <c r="J664" i="26"/>
  <c r="J665" i="26"/>
  <c r="J666" i="26"/>
  <c r="J667" i="26"/>
  <c r="J668" i="26"/>
  <c r="J669" i="26"/>
  <c r="J670" i="26"/>
  <c r="J671" i="26"/>
  <c r="J672" i="26"/>
  <c r="J673" i="26"/>
  <c r="J674" i="26"/>
  <c r="J675" i="26"/>
  <c r="J676" i="26"/>
  <c r="J677" i="26"/>
  <c r="J678" i="26"/>
  <c r="J679" i="26"/>
  <c r="J680" i="26"/>
  <c r="J681" i="26"/>
  <c r="J682" i="26"/>
  <c r="J683" i="26"/>
  <c r="J684" i="26"/>
  <c r="J685" i="26"/>
  <c r="J686" i="26"/>
  <c r="J687" i="26"/>
  <c r="J688" i="26"/>
  <c r="J689" i="26"/>
  <c r="J690" i="26"/>
  <c r="J691" i="26"/>
  <c r="J692" i="26"/>
  <c r="J693" i="26"/>
  <c r="J694" i="26"/>
  <c r="J695" i="26"/>
  <c r="J696" i="26"/>
  <c r="J697" i="26"/>
  <c r="J698" i="26"/>
  <c r="J699" i="26"/>
  <c r="J700" i="26"/>
  <c r="J701" i="26"/>
  <c r="J702" i="26"/>
  <c r="J703" i="26"/>
  <c r="J704" i="26"/>
  <c r="J705" i="26"/>
  <c r="J706" i="26"/>
  <c r="J707" i="26"/>
  <c r="J708" i="26"/>
  <c r="J709" i="26"/>
  <c r="J710" i="26"/>
  <c r="J711" i="26"/>
  <c r="J712" i="26"/>
  <c r="J713" i="26"/>
  <c r="J714" i="26"/>
  <c r="J715" i="26"/>
  <c r="J716" i="26"/>
  <c r="J717" i="26"/>
  <c r="J718" i="26"/>
  <c r="J719" i="26"/>
  <c r="J720" i="26"/>
  <c r="J721" i="26"/>
  <c r="J722" i="26"/>
  <c r="J723" i="26"/>
  <c r="J724" i="26"/>
  <c r="J725" i="26"/>
  <c r="J726" i="26"/>
  <c r="J727" i="26"/>
  <c r="J728" i="26"/>
  <c r="J729" i="26"/>
  <c r="J730" i="26"/>
  <c r="J731" i="26"/>
  <c r="J732" i="26"/>
  <c r="J733" i="26"/>
  <c r="J734" i="26"/>
  <c r="J735" i="26"/>
  <c r="J736" i="26"/>
  <c r="J737" i="26"/>
  <c r="J738" i="26"/>
  <c r="J739" i="26"/>
  <c r="J740" i="26"/>
  <c r="J741" i="26"/>
  <c r="J742" i="26"/>
  <c r="J743" i="26"/>
  <c r="J744" i="26"/>
  <c r="J745" i="26"/>
  <c r="J746" i="26"/>
  <c r="J747" i="26"/>
  <c r="J748" i="26"/>
  <c r="J749" i="26"/>
  <c r="J750" i="26"/>
  <c r="J751" i="26"/>
  <c r="J752" i="26"/>
  <c r="J753" i="26"/>
  <c r="J754" i="26"/>
  <c r="J755" i="26"/>
  <c r="J756" i="26"/>
  <c r="J757" i="26"/>
  <c r="J758" i="26"/>
  <c r="J759" i="26"/>
  <c r="J760" i="26"/>
  <c r="J761" i="26"/>
  <c r="J762" i="26"/>
  <c r="J763" i="26"/>
  <c r="J764" i="26"/>
  <c r="J765" i="26"/>
  <c r="J766" i="26"/>
  <c r="J767" i="26"/>
  <c r="J768" i="26"/>
  <c r="J769" i="26"/>
  <c r="J770" i="26"/>
  <c r="J771" i="26"/>
  <c r="J772" i="26"/>
  <c r="J773" i="26"/>
  <c r="J774" i="26"/>
  <c r="J775" i="26"/>
  <c r="J776" i="26"/>
  <c r="J777" i="26"/>
  <c r="J778" i="26"/>
  <c r="J779" i="26"/>
  <c r="J780" i="26"/>
  <c r="J781" i="26"/>
  <c r="J782" i="26"/>
  <c r="J783" i="26"/>
  <c r="J784" i="26"/>
  <c r="J785" i="26"/>
  <c r="J786" i="26"/>
  <c r="J787" i="26"/>
  <c r="J788" i="26"/>
  <c r="J789" i="26"/>
  <c r="J790" i="26"/>
  <c r="J791" i="26"/>
  <c r="J792" i="26"/>
  <c r="J793" i="26"/>
  <c r="J794" i="26"/>
  <c r="J795" i="26"/>
  <c r="J796" i="26"/>
  <c r="J797" i="26"/>
  <c r="J798" i="26"/>
  <c r="J799" i="26"/>
  <c r="J800" i="26"/>
  <c r="J801" i="26"/>
  <c r="J802" i="26"/>
  <c r="J803" i="26"/>
  <c r="J804" i="26"/>
  <c r="J805" i="26"/>
  <c r="J806" i="26"/>
  <c r="J807" i="26"/>
  <c r="J808" i="26"/>
  <c r="J809" i="26"/>
  <c r="J810" i="26"/>
  <c r="J811" i="26"/>
  <c r="J812" i="26"/>
  <c r="J813" i="26"/>
  <c r="J814" i="26"/>
  <c r="J815" i="26"/>
  <c r="J816" i="26"/>
  <c r="J817" i="26"/>
  <c r="J818" i="26"/>
  <c r="J819" i="26"/>
  <c r="J820" i="26"/>
  <c r="J821" i="26"/>
  <c r="J822" i="26"/>
  <c r="J823" i="26"/>
  <c r="J824" i="26"/>
  <c r="J825" i="26"/>
  <c r="J826" i="26"/>
  <c r="J827" i="26"/>
  <c r="J828" i="26"/>
  <c r="J829" i="26"/>
  <c r="J830" i="26"/>
  <c r="J831" i="26"/>
  <c r="J832" i="26"/>
  <c r="J833" i="26"/>
  <c r="J834" i="26"/>
  <c r="J835" i="26"/>
  <c r="J836" i="26"/>
  <c r="J837" i="26"/>
  <c r="J838" i="26"/>
  <c r="J839" i="26"/>
  <c r="J840" i="26"/>
  <c r="J841" i="26"/>
  <c r="J842" i="26"/>
  <c r="J843" i="26"/>
  <c r="J844" i="26"/>
  <c r="J845" i="26"/>
  <c r="J846" i="26"/>
  <c r="J847" i="26"/>
  <c r="J848" i="26"/>
  <c r="J849" i="26"/>
  <c r="J850" i="26"/>
  <c r="J851" i="26"/>
  <c r="J852" i="26"/>
  <c r="J853" i="26"/>
  <c r="J854" i="26"/>
  <c r="J855" i="26"/>
  <c r="J856" i="26"/>
  <c r="J857" i="26"/>
  <c r="J858" i="26"/>
  <c r="J859" i="26"/>
  <c r="J860" i="26"/>
  <c r="J861" i="26"/>
  <c r="J862" i="26"/>
  <c r="J863" i="26"/>
  <c r="J864" i="26"/>
  <c r="J865" i="26"/>
  <c r="J866" i="26"/>
  <c r="J867" i="26"/>
  <c r="J868" i="26"/>
  <c r="J869" i="26"/>
  <c r="J870" i="26"/>
  <c r="J871" i="26"/>
  <c r="J872" i="26"/>
  <c r="J873" i="26"/>
  <c r="J874" i="26"/>
  <c r="J875" i="26"/>
  <c r="J876" i="26"/>
  <c r="J877" i="26"/>
  <c r="J878" i="26"/>
  <c r="J879" i="26"/>
  <c r="J880" i="26"/>
  <c r="J881" i="26"/>
  <c r="J882" i="26"/>
  <c r="J883" i="26"/>
  <c r="J884" i="26"/>
  <c r="J885" i="26"/>
  <c r="J886" i="26"/>
  <c r="J887" i="26"/>
  <c r="J888" i="26"/>
  <c r="J889" i="26"/>
  <c r="J890" i="26"/>
  <c r="J891" i="26"/>
  <c r="J892" i="26"/>
  <c r="J893" i="26"/>
  <c r="J894" i="26"/>
  <c r="J895" i="26"/>
  <c r="J896" i="26"/>
  <c r="J897" i="26"/>
  <c r="J898" i="26"/>
  <c r="J899" i="26"/>
  <c r="J900" i="26"/>
  <c r="J901" i="26"/>
  <c r="J902" i="26"/>
  <c r="J903" i="26"/>
  <c r="J904" i="26"/>
  <c r="J905" i="26"/>
  <c r="J906" i="26"/>
  <c r="J907" i="26"/>
  <c r="J908" i="26"/>
  <c r="J909" i="26"/>
  <c r="J910" i="26"/>
  <c r="J911" i="26"/>
  <c r="J912" i="26"/>
  <c r="J913" i="26"/>
  <c r="J914" i="26"/>
  <c r="J915" i="26"/>
  <c r="J916" i="26"/>
  <c r="J917" i="26"/>
  <c r="J918" i="26"/>
  <c r="J919" i="26"/>
  <c r="J920" i="26"/>
  <c r="J921" i="26"/>
  <c r="J922" i="26"/>
  <c r="J923" i="26"/>
  <c r="J924" i="26"/>
  <c r="J925" i="26"/>
  <c r="J926" i="26"/>
  <c r="J927" i="26"/>
  <c r="J928" i="26"/>
  <c r="J929" i="26"/>
  <c r="J930" i="26"/>
  <c r="J931" i="26"/>
  <c r="J932" i="26"/>
  <c r="J933" i="26"/>
  <c r="J934" i="26"/>
  <c r="J935" i="26"/>
  <c r="J936" i="26"/>
  <c r="J937" i="26"/>
  <c r="J938" i="26"/>
  <c r="J939" i="26"/>
  <c r="J940" i="26"/>
  <c r="J941" i="26"/>
  <c r="J942" i="26"/>
  <c r="J943" i="26"/>
  <c r="J944" i="26"/>
  <c r="J945" i="26"/>
  <c r="J946" i="26"/>
  <c r="J947" i="26"/>
  <c r="J948" i="26"/>
  <c r="J949" i="26"/>
  <c r="J950" i="26"/>
  <c r="J951" i="26"/>
  <c r="J952" i="26"/>
  <c r="J953" i="26"/>
  <c r="J954" i="26"/>
  <c r="J955" i="26"/>
  <c r="J956" i="26"/>
  <c r="J957" i="26"/>
  <c r="J958" i="26"/>
  <c r="J959" i="26"/>
  <c r="J960" i="26"/>
  <c r="J961" i="26"/>
  <c r="J962" i="26"/>
  <c r="J963" i="26"/>
  <c r="J964" i="26"/>
  <c r="J965" i="26"/>
  <c r="J966" i="26"/>
  <c r="J967" i="26"/>
  <c r="J968" i="26"/>
  <c r="J969" i="26"/>
  <c r="J970" i="26"/>
  <c r="J971" i="26"/>
  <c r="J972" i="26"/>
  <c r="J973" i="26"/>
  <c r="J974" i="26"/>
  <c r="J975" i="26"/>
  <c r="J976" i="26"/>
  <c r="J977" i="26"/>
  <c r="J978" i="26"/>
  <c r="J979" i="26"/>
  <c r="J980" i="26"/>
  <c r="J981" i="26"/>
  <c r="J982" i="26"/>
  <c r="J983" i="26"/>
  <c r="J984" i="26"/>
  <c r="J985" i="26"/>
  <c r="J986" i="26"/>
  <c r="J987" i="26"/>
  <c r="J988" i="26"/>
  <c r="J989" i="26"/>
  <c r="J990" i="26"/>
  <c r="J991" i="26"/>
  <c r="J992" i="26"/>
  <c r="J993" i="26"/>
  <c r="J994" i="26"/>
  <c r="J995" i="26"/>
  <c r="J996" i="26"/>
  <c r="J997" i="26"/>
  <c r="J998" i="26"/>
  <c r="J999" i="26"/>
  <c r="J1000" i="26"/>
  <c r="J1001" i="26"/>
  <c r="J1002" i="26"/>
  <c r="J1003" i="26"/>
  <c r="J1004" i="26"/>
  <c r="J1005" i="26"/>
  <c r="J1006" i="26"/>
  <c r="J1007" i="26"/>
  <c r="J1008" i="26"/>
  <c r="J1009" i="26"/>
  <c r="J1010" i="26"/>
  <c r="J1011" i="26"/>
  <c r="J1012" i="26"/>
  <c r="J1013" i="26"/>
  <c r="J1014" i="26"/>
  <c r="J1015" i="26"/>
  <c r="J1016" i="26"/>
  <c r="J1017" i="26"/>
  <c r="J1018" i="26"/>
  <c r="J1019" i="26"/>
  <c r="J1020" i="26"/>
  <c r="J1021" i="26"/>
  <c r="J1022" i="26"/>
  <c r="J1023" i="26"/>
  <c r="J1024" i="26"/>
  <c r="J1025" i="26"/>
  <c r="J1026" i="26"/>
  <c r="J1027" i="26"/>
  <c r="J1028" i="26"/>
  <c r="J1029" i="26"/>
  <c r="J1030" i="26"/>
  <c r="J1031" i="26"/>
  <c r="J1032" i="26"/>
  <c r="J1033" i="26"/>
  <c r="J1034" i="26"/>
  <c r="J1035" i="26"/>
  <c r="J1036" i="26"/>
  <c r="J1037" i="26"/>
  <c r="J1038" i="26"/>
  <c r="J1039" i="26"/>
  <c r="J1040" i="26"/>
  <c r="J1041" i="26"/>
  <c r="J1042" i="26"/>
  <c r="J1043" i="26"/>
  <c r="J1044" i="26"/>
  <c r="J1045" i="26"/>
  <c r="J1046" i="26"/>
  <c r="J1047" i="26"/>
  <c r="J1048" i="26"/>
  <c r="J1049" i="26"/>
  <c r="J1050" i="26"/>
  <c r="J1051" i="26"/>
  <c r="J1052" i="26"/>
  <c r="J1053" i="26"/>
  <c r="J1054" i="26"/>
  <c r="J1055" i="26"/>
  <c r="J1056" i="26"/>
  <c r="J1057" i="26"/>
  <c r="J1058" i="26"/>
  <c r="J1059" i="26"/>
  <c r="J1060" i="26"/>
  <c r="J1061" i="26"/>
  <c r="J1062" i="26"/>
  <c r="J1063" i="26"/>
  <c r="J1064" i="26"/>
  <c r="J1065" i="26"/>
  <c r="J1066" i="26"/>
  <c r="J1067" i="26"/>
  <c r="J1068" i="26"/>
  <c r="J1069" i="26"/>
  <c r="J1070" i="26"/>
  <c r="J1071" i="26"/>
  <c r="J1072" i="26"/>
  <c r="J1073" i="26"/>
  <c r="J1074" i="26"/>
  <c r="J1075" i="26"/>
  <c r="J1076" i="26"/>
  <c r="J1077" i="26"/>
  <c r="J1078" i="26"/>
  <c r="J1079" i="26"/>
  <c r="J1080" i="26"/>
  <c r="J1081" i="26"/>
  <c r="J1082" i="26"/>
  <c r="J1083" i="26"/>
  <c r="J1084" i="26"/>
  <c r="J1085" i="26"/>
  <c r="J1086" i="26"/>
  <c r="J1087" i="26"/>
  <c r="J1088" i="26"/>
  <c r="J1089" i="26"/>
  <c r="J1090" i="26"/>
  <c r="J1091" i="26"/>
  <c r="J1092" i="26"/>
  <c r="J1093" i="26"/>
  <c r="J1094" i="26"/>
  <c r="J1095" i="26"/>
  <c r="J1096" i="26"/>
  <c r="J1097" i="26"/>
  <c r="J1098" i="26"/>
  <c r="J1099" i="26"/>
  <c r="J1100" i="26"/>
  <c r="J1101" i="26"/>
  <c r="J1102" i="26"/>
  <c r="J1103" i="26"/>
  <c r="J1104" i="26"/>
  <c r="J1105" i="26"/>
  <c r="J1106" i="26"/>
  <c r="J1107" i="26"/>
  <c r="J1108" i="26"/>
  <c r="J1109" i="26"/>
  <c r="J1110" i="26"/>
  <c r="J1111" i="26"/>
  <c r="J1112" i="26"/>
  <c r="J1113" i="26"/>
  <c r="J1114" i="26"/>
  <c r="J1115" i="26"/>
  <c r="J1116" i="26"/>
  <c r="J1117" i="26"/>
  <c r="J1118" i="26"/>
  <c r="J1119" i="26"/>
  <c r="J1120" i="26"/>
  <c r="J1121" i="26"/>
  <c r="J1122" i="26"/>
  <c r="J1123" i="26"/>
  <c r="J1124" i="26"/>
  <c r="J1125" i="26"/>
  <c r="J1126" i="26"/>
  <c r="J1127" i="26"/>
  <c r="J1128" i="26"/>
  <c r="J1129" i="26"/>
  <c r="J1130" i="26"/>
  <c r="J1131" i="26"/>
  <c r="J1132" i="26"/>
  <c r="J1133" i="26"/>
  <c r="J1134" i="26"/>
  <c r="J1135" i="26"/>
  <c r="J1136" i="26"/>
  <c r="J1137" i="26"/>
  <c r="J1138" i="26"/>
  <c r="J1139" i="26"/>
  <c r="J1140" i="26"/>
  <c r="J1141" i="26"/>
  <c r="J1142" i="26"/>
  <c r="J1143" i="26"/>
  <c r="J1144" i="26"/>
  <c r="J1145" i="26"/>
  <c r="J1146" i="26"/>
  <c r="J1147" i="26"/>
  <c r="J1148" i="26"/>
  <c r="J1149" i="26"/>
  <c r="J1150" i="26"/>
  <c r="J1151" i="26"/>
  <c r="J1152" i="26"/>
  <c r="J1153" i="26"/>
  <c r="J1154" i="26"/>
  <c r="J1155" i="26"/>
  <c r="J1156" i="26"/>
  <c r="J1157" i="26"/>
  <c r="J1158" i="26"/>
  <c r="J1159" i="26"/>
  <c r="J1160" i="26"/>
  <c r="J1161" i="26"/>
  <c r="J1162" i="26"/>
  <c r="J1163" i="26"/>
  <c r="J1164" i="26"/>
  <c r="J1165" i="26"/>
  <c r="J1166" i="26"/>
  <c r="J1167" i="26"/>
  <c r="J1168" i="26"/>
  <c r="J1169" i="26"/>
  <c r="J1170" i="26"/>
  <c r="J1171" i="26"/>
  <c r="J1172" i="26"/>
  <c r="J1173" i="26"/>
  <c r="J1174" i="26"/>
  <c r="J1175" i="26"/>
  <c r="J1176" i="26"/>
  <c r="J1177" i="26"/>
  <c r="J1178" i="26"/>
  <c r="J1179" i="26"/>
  <c r="J1180" i="26"/>
  <c r="J1181" i="26"/>
  <c r="J1182" i="26"/>
  <c r="J1183" i="26"/>
  <c r="J1184" i="26"/>
  <c r="J1185" i="26"/>
  <c r="J1186" i="26"/>
  <c r="J1187" i="26"/>
  <c r="J1188" i="26"/>
  <c r="J1189" i="26"/>
  <c r="J1190" i="26"/>
  <c r="J1191" i="26"/>
  <c r="J1192" i="26"/>
  <c r="J1193" i="26"/>
  <c r="J1194" i="26"/>
  <c r="J1195" i="26"/>
  <c r="J1196" i="26"/>
  <c r="J1197" i="26"/>
  <c r="J1198" i="26"/>
  <c r="J1199" i="26"/>
  <c r="J1200" i="26"/>
  <c r="J1201" i="26"/>
  <c r="J1202" i="26"/>
  <c r="J1203" i="26"/>
  <c r="J1204" i="26"/>
  <c r="J1205" i="26"/>
  <c r="J1206" i="26"/>
  <c r="J1207" i="26"/>
  <c r="J1208" i="26"/>
  <c r="J1209" i="26"/>
  <c r="J1210" i="26"/>
  <c r="J1211" i="26"/>
  <c r="J1212" i="26"/>
  <c r="J1213" i="26"/>
  <c r="J1214" i="26"/>
  <c r="J1215" i="26"/>
  <c r="J1216" i="26"/>
  <c r="J1217" i="26"/>
  <c r="J1218" i="26"/>
  <c r="J1219" i="26"/>
  <c r="J1220" i="26"/>
  <c r="J1221" i="26"/>
  <c r="J1222" i="26"/>
  <c r="J1223" i="26"/>
  <c r="J1224" i="26"/>
  <c r="J1225" i="26"/>
  <c r="J1226" i="26"/>
  <c r="J1227" i="26"/>
  <c r="J1228" i="26"/>
  <c r="J1229" i="26"/>
  <c r="J1230" i="26"/>
  <c r="J1231" i="26"/>
  <c r="J1232" i="26"/>
  <c r="J1233" i="26"/>
  <c r="J1234" i="26"/>
  <c r="J1235" i="26"/>
  <c r="J1236" i="26"/>
  <c r="J1237" i="26"/>
  <c r="J1238" i="26"/>
  <c r="J1239" i="26"/>
  <c r="J1240" i="26"/>
  <c r="J1241" i="26"/>
  <c r="J1242" i="26"/>
  <c r="J1243" i="26"/>
  <c r="J1244" i="26"/>
  <c r="J1245" i="26"/>
  <c r="J1246" i="26"/>
  <c r="J1247" i="26"/>
  <c r="J1248" i="26"/>
  <c r="J1249" i="26"/>
  <c r="J1250" i="26"/>
  <c r="J1251" i="26"/>
  <c r="J1252" i="26"/>
  <c r="J1253" i="26"/>
  <c r="J1254" i="26"/>
  <c r="J1255" i="26"/>
  <c r="J1256" i="26"/>
  <c r="J1257" i="26"/>
  <c r="J1258" i="26"/>
  <c r="J1259" i="26"/>
  <c r="J1260" i="26"/>
  <c r="J1261" i="26"/>
  <c r="J1262" i="26"/>
  <c r="J1263" i="26"/>
  <c r="J1264" i="26"/>
  <c r="J1265" i="26"/>
  <c r="J1266" i="26"/>
  <c r="J1267" i="26"/>
  <c r="J1268" i="26"/>
  <c r="J1269" i="26"/>
  <c r="J1270" i="26"/>
  <c r="J1271" i="26"/>
  <c r="J1272" i="26"/>
  <c r="J1273" i="26"/>
  <c r="J1274" i="26"/>
  <c r="J1275" i="26"/>
  <c r="J1276" i="26"/>
  <c r="J1277" i="26"/>
  <c r="J1278" i="26"/>
  <c r="J1279" i="26"/>
  <c r="J1280" i="26"/>
  <c r="J1281" i="26"/>
  <c r="J1282" i="26"/>
  <c r="J1283" i="26"/>
  <c r="J1284" i="26"/>
  <c r="J1285" i="26"/>
  <c r="J1286" i="26"/>
  <c r="J1287" i="26"/>
  <c r="J1288" i="26"/>
  <c r="J1289" i="26"/>
  <c r="J1290" i="26"/>
  <c r="J1291" i="26"/>
  <c r="J1292" i="26"/>
  <c r="J1293" i="26"/>
  <c r="J1294" i="26"/>
  <c r="J1295" i="26"/>
  <c r="J1296" i="26"/>
  <c r="J1297" i="26"/>
  <c r="J1298" i="26"/>
  <c r="J1299" i="26"/>
  <c r="J1300" i="26"/>
  <c r="J1301" i="26"/>
  <c r="J1302" i="26"/>
  <c r="J1303" i="26"/>
  <c r="J1304" i="26"/>
  <c r="J1305" i="26"/>
  <c r="J1306" i="26"/>
  <c r="J1307" i="26"/>
  <c r="J1308" i="26"/>
  <c r="J1309" i="26"/>
  <c r="J1310" i="26"/>
  <c r="J1311" i="26"/>
  <c r="J1312" i="26"/>
  <c r="J1313" i="26"/>
  <c r="J1314" i="26"/>
  <c r="J1315" i="26"/>
  <c r="J1316" i="26"/>
  <c r="J1317" i="26"/>
  <c r="J1318" i="26"/>
  <c r="J1319" i="26"/>
  <c r="J1320" i="26"/>
  <c r="J1321" i="26"/>
  <c r="J1322" i="26"/>
  <c r="J1323" i="26"/>
  <c r="J1324" i="26"/>
  <c r="J1325" i="26"/>
  <c r="J1326" i="26"/>
  <c r="J1327" i="26"/>
  <c r="J1328" i="26"/>
  <c r="J1329" i="26"/>
  <c r="J1330" i="26"/>
  <c r="J1331" i="26"/>
  <c r="J1332" i="26"/>
  <c r="J1333" i="26"/>
  <c r="J1334" i="26"/>
  <c r="J1335" i="26"/>
  <c r="J1336" i="26"/>
  <c r="J1337" i="26"/>
  <c r="J1338" i="26"/>
  <c r="J1339" i="26"/>
  <c r="J1340" i="26"/>
  <c r="J1341" i="26"/>
  <c r="J1342" i="26"/>
  <c r="J1343" i="26"/>
  <c r="J1344" i="26"/>
  <c r="J1345" i="26"/>
  <c r="J1346" i="26"/>
  <c r="J1347" i="26"/>
  <c r="J1348" i="26"/>
  <c r="J1349" i="26"/>
  <c r="J1350" i="26"/>
  <c r="J1351" i="26"/>
  <c r="J1352" i="26"/>
  <c r="J1353" i="26"/>
  <c r="J1354" i="26"/>
  <c r="J1355" i="26"/>
  <c r="J1356" i="26"/>
  <c r="J1357" i="26"/>
  <c r="J1358" i="26"/>
  <c r="J1359" i="26"/>
  <c r="J1360" i="26"/>
  <c r="J1361" i="26"/>
  <c r="J1362" i="26"/>
  <c r="J1363" i="26"/>
  <c r="J1364" i="26"/>
  <c r="J1365" i="26"/>
  <c r="J1366" i="26"/>
  <c r="J1367" i="26"/>
  <c r="J1368" i="26"/>
  <c r="J1369" i="26"/>
  <c r="J1370" i="26"/>
  <c r="J1371" i="26"/>
  <c r="J1372" i="26"/>
  <c r="J1373" i="26"/>
  <c r="J1374" i="26"/>
  <c r="J1375" i="26"/>
  <c r="J1376" i="26"/>
  <c r="J1377" i="26"/>
  <c r="J1378" i="26"/>
  <c r="J1379" i="26"/>
  <c r="J1380" i="26"/>
  <c r="J1381" i="26"/>
  <c r="J1382" i="26"/>
  <c r="J1383" i="26"/>
  <c r="J1384" i="26"/>
  <c r="J1385" i="26"/>
  <c r="J1386" i="26"/>
  <c r="J1387" i="26"/>
  <c r="J1388" i="26"/>
  <c r="J1389" i="26"/>
  <c r="J1390" i="26"/>
  <c r="J1391" i="26"/>
  <c r="J1392" i="26"/>
  <c r="J1393" i="26"/>
  <c r="J1394" i="26"/>
  <c r="J1395" i="26"/>
  <c r="J1396" i="26"/>
  <c r="J1397" i="26"/>
  <c r="J1398" i="26"/>
  <c r="J1399" i="26"/>
  <c r="J1400" i="26"/>
  <c r="J1401" i="26"/>
  <c r="J1402" i="26"/>
  <c r="J1403" i="26"/>
  <c r="J1404" i="26"/>
  <c r="J1405" i="26"/>
  <c r="J1406" i="26"/>
  <c r="J1407" i="26"/>
  <c r="J1408" i="26"/>
  <c r="J1409" i="26"/>
  <c r="J1410" i="26"/>
  <c r="J1411" i="26"/>
  <c r="J1412" i="26"/>
  <c r="J1413" i="26"/>
  <c r="J1414" i="26"/>
  <c r="J1415" i="26"/>
  <c r="J1416" i="26"/>
  <c r="J1417" i="26"/>
  <c r="J1418" i="26"/>
  <c r="J1419" i="26"/>
  <c r="J1420" i="26"/>
  <c r="J1421" i="26"/>
  <c r="J1422" i="26"/>
  <c r="J1423" i="26"/>
  <c r="J1424" i="26"/>
  <c r="J1425" i="26"/>
  <c r="J1426" i="26"/>
  <c r="J1427" i="26"/>
  <c r="J1428" i="26"/>
  <c r="J1429" i="26"/>
  <c r="J1430" i="26"/>
  <c r="J1431" i="26"/>
  <c r="J1432" i="26"/>
  <c r="J1433" i="26"/>
  <c r="J1434" i="26"/>
  <c r="J1435" i="26"/>
  <c r="J1436" i="26"/>
  <c r="J1437" i="26"/>
  <c r="J1438" i="26"/>
  <c r="J1439" i="26"/>
  <c r="J1440" i="26"/>
  <c r="J1441" i="26"/>
  <c r="J1442" i="26"/>
  <c r="J1443" i="26"/>
  <c r="J1444" i="26"/>
  <c r="J1445" i="26"/>
  <c r="J1446" i="26"/>
  <c r="J1447" i="26"/>
  <c r="J1448" i="26"/>
  <c r="J1449" i="26"/>
  <c r="J1450" i="26"/>
  <c r="J1451" i="26"/>
  <c r="J1452" i="26"/>
  <c r="J1453" i="26"/>
  <c r="J1454" i="26"/>
  <c r="J1455" i="26"/>
  <c r="J1456" i="26"/>
  <c r="J1457" i="26"/>
  <c r="J1458" i="26"/>
  <c r="J1459" i="26"/>
  <c r="J1460" i="26"/>
  <c r="J1461" i="26"/>
  <c r="J1462" i="26"/>
  <c r="J1463" i="26"/>
  <c r="J1464" i="26"/>
  <c r="J1465" i="26"/>
  <c r="J1466" i="26"/>
  <c r="J1467" i="26"/>
  <c r="J1468" i="26"/>
  <c r="J1469" i="26"/>
  <c r="J1470" i="26"/>
  <c r="J1471" i="26"/>
  <c r="J1472" i="26"/>
  <c r="J1473" i="26"/>
  <c r="J1474" i="26"/>
  <c r="J1475" i="26"/>
  <c r="J1476" i="26"/>
  <c r="J1477" i="26"/>
  <c r="J1478" i="26"/>
  <c r="J1479" i="26"/>
  <c r="J1480" i="26"/>
  <c r="J1481" i="26"/>
  <c r="J1482" i="26"/>
  <c r="J1483" i="26"/>
  <c r="J1484" i="26"/>
  <c r="J1485" i="26"/>
  <c r="J1486" i="26"/>
  <c r="J1487" i="26"/>
  <c r="J1488" i="26"/>
  <c r="J1489" i="26"/>
  <c r="J1490" i="26"/>
  <c r="J1491" i="26"/>
  <c r="J1492" i="26"/>
  <c r="J1493" i="26"/>
  <c r="J1494" i="26"/>
  <c r="J1495" i="26"/>
  <c r="J1496" i="26"/>
  <c r="J1497" i="26"/>
  <c r="J1498" i="26"/>
  <c r="J1499" i="26"/>
  <c r="J1500" i="26"/>
  <c r="J1501" i="26"/>
  <c r="J1502" i="26"/>
  <c r="J1503" i="26"/>
  <c r="J1504" i="26"/>
  <c r="J1505" i="26"/>
  <c r="J1506" i="26"/>
  <c r="J1507" i="26"/>
  <c r="J1508" i="26"/>
  <c r="J1509" i="26"/>
  <c r="J1510" i="26"/>
  <c r="J1511" i="26"/>
  <c r="J1512" i="26"/>
  <c r="J1513" i="26"/>
  <c r="J1514" i="26"/>
  <c r="J1515" i="26"/>
  <c r="J1516" i="26"/>
  <c r="J1517" i="26"/>
  <c r="J1518" i="26"/>
  <c r="J1519" i="26"/>
  <c r="J1520" i="26"/>
  <c r="J1521" i="26"/>
  <c r="J1522" i="26"/>
  <c r="J1523" i="26"/>
  <c r="J1524" i="26"/>
  <c r="J1525" i="26"/>
  <c r="J1526" i="26"/>
  <c r="J1527" i="26"/>
  <c r="J1528" i="26"/>
  <c r="J1529" i="26"/>
  <c r="J1530" i="26"/>
  <c r="J1531" i="26"/>
  <c r="J1532" i="26"/>
  <c r="J1533" i="26"/>
  <c r="J1534" i="26"/>
  <c r="J1535" i="26"/>
  <c r="J1536" i="26"/>
  <c r="J1537" i="26"/>
  <c r="J1538" i="26"/>
  <c r="J1539" i="26"/>
  <c r="J1540" i="26"/>
  <c r="J1541" i="26"/>
  <c r="J1542" i="26"/>
  <c r="J1543" i="26"/>
  <c r="J1544" i="26"/>
  <c r="J1545" i="26"/>
  <c r="J1546" i="26"/>
  <c r="J1547" i="26"/>
  <c r="J1548" i="26"/>
  <c r="J1549" i="26"/>
  <c r="J1550" i="26"/>
  <c r="J1551" i="26"/>
  <c r="J1552" i="26"/>
  <c r="J1553" i="26"/>
  <c r="J1554" i="26"/>
  <c r="J1555" i="26"/>
  <c r="J1556" i="26"/>
  <c r="J1557" i="26"/>
  <c r="J1558" i="26"/>
  <c r="J1559" i="26"/>
  <c r="J1560" i="26"/>
  <c r="J1561" i="26"/>
  <c r="J1562" i="26"/>
  <c r="J1563" i="26"/>
  <c r="J1564" i="26"/>
  <c r="J1565" i="26"/>
  <c r="J1566" i="26"/>
  <c r="J1567" i="26"/>
  <c r="J1568" i="26"/>
  <c r="J1569" i="26"/>
  <c r="J1570" i="26"/>
  <c r="J1571" i="26"/>
  <c r="J1572" i="26"/>
  <c r="J1573" i="26"/>
  <c r="J1574" i="26"/>
  <c r="J1575" i="26"/>
  <c r="J1576" i="26"/>
  <c r="J1577" i="26"/>
  <c r="J1578" i="26"/>
  <c r="J1579" i="26"/>
  <c r="J1580" i="26"/>
  <c r="J1581" i="26"/>
  <c r="J1582" i="26"/>
  <c r="J1583" i="26"/>
  <c r="J1584" i="26"/>
  <c r="J1585" i="26"/>
  <c r="J1586" i="26"/>
  <c r="J1587" i="26"/>
  <c r="J1588" i="26"/>
  <c r="J1589" i="26"/>
  <c r="J1590" i="26"/>
  <c r="J1591" i="26"/>
  <c r="J1592" i="26"/>
  <c r="J1593" i="26"/>
  <c r="J1594" i="26"/>
  <c r="J1595" i="26"/>
  <c r="J1596" i="26"/>
  <c r="J1597" i="26"/>
  <c r="J1598" i="26"/>
  <c r="J1599" i="26"/>
  <c r="J1600" i="26"/>
  <c r="J1601" i="26"/>
  <c r="J1602" i="26"/>
  <c r="J1603" i="26"/>
  <c r="J1604" i="26"/>
  <c r="J1605" i="26"/>
  <c r="J1606" i="26"/>
  <c r="J1607" i="26"/>
  <c r="J1608" i="26"/>
  <c r="J1609" i="26"/>
  <c r="J1610" i="26"/>
  <c r="J1611" i="26"/>
  <c r="J1612" i="26"/>
  <c r="J1613" i="26"/>
  <c r="J1614" i="26"/>
  <c r="J1615" i="26"/>
  <c r="J1616" i="26"/>
  <c r="J1617" i="26"/>
  <c r="J1618" i="26"/>
  <c r="J1619" i="26"/>
  <c r="J1620" i="26"/>
  <c r="J1621" i="26"/>
  <c r="J1622" i="26"/>
  <c r="J1623" i="26"/>
  <c r="J1624" i="26"/>
  <c r="J1625" i="26"/>
  <c r="J1626" i="26"/>
  <c r="J1627" i="26"/>
  <c r="J1628" i="26"/>
  <c r="J1629" i="26"/>
  <c r="J1630" i="26"/>
  <c r="J1631" i="26"/>
  <c r="J1632" i="26"/>
  <c r="J1633" i="26"/>
  <c r="J1634" i="26"/>
  <c r="J1635" i="26"/>
  <c r="J1636" i="26"/>
  <c r="J1637" i="26"/>
  <c r="J1638" i="26"/>
  <c r="J1639" i="26"/>
  <c r="J1640" i="26"/>
  <c r="J1641" i="26"/>
  <c r="J1642" i="26"/>
  <c r="J1643" i="26"/>
  <c r="J1644" i="26"/>
  <c r="J1645" i="26"/>
  <c r="J1646" i="26"/>
  <c r="J1647" i="26"/>
  <c r="J1648" i="26"/>
  <c r="J1649" i="26"/>
  <c r="J1650" i="26"/>
  <c r="J1651" i="26"/>
  <c r="J1652" i="26"/>
  <c r="J1653" i="26"/>
  <c r="J1654" i="26"/>
  <c r="J1655" i="26"/>
  <c r="J1656" i="26"/>
  <c r="J1657" i="26"/>
  <c r="J1658" i="26"/>
  <c r="J1659" i="26"/>
  <c r="J1660" i="26"/>
  <c r="J1661" i="26"/>
  <c r="J1662" i="26"/>
  <c r="J1663" i="26"/>
  <c r="J1664" i="26"/>
  <c r="J1665" i="26"/>
  <c r="J1666" i="26"/>
  <c r="J1667" i="26"/>
  <c r="J1668" i="26"/>
  <c r="J1669" i="26"/>
  <c r="J1670" i="26"/>
  <c r="J1671" i="26"/>
  <c r="J1672" i="26"/>
  <c r="J1673" i="26"/>
  <c r="J1674" i="26"/>
  <c r="J1675" i="26"/>
  <c r="J1676" i="26"/>
  <c r="J1677" i="26"/>
  <c r="J1678" i="26"/>
  <c r="J1679" i="26"/>
  <c r="J1680" i="26"/>
  <c r="J1681" i="26"/>
  <c r="J1682" i="26"/>
  <c r="J1683" i="26"/>
  <c r="J1684" i="26"/>
  <c r="J1685" i="26"/>
  <c r="J1686" i="26"/>
  <c r="J1687" i="26"/>
  <c r="J1688" i="26"/>
  <c r="J1689" i="26"/>
  <c r="J1690" i="26"/>
  <c r="J1691" i="26"/>
  <c r="J1692" i="26"/>
  <c r="J1693" i="26"/>
  <c r="J1694" i="26"/>
  <c r="J1695" i="26"/>
  <c r="J1696" i="26"/>
  <c r="J1697" i="26"/>
  <c r="J1698" i="26"/>
  <c r="J1699" i="26"/>
  <c r="J1700" i="26"/>
  <c r="J1701" i="26"/>
  <c r="J1702" i="26"/>
  <c r="J1703" i="26"/>
  <c r="J1704" i="26"/>
  <c r="J1705" i="26"/>
  <c r="J1706" i="26"/>
  <c r="J1707" i="26"/>
  <c r="J1708" i="26"/>
  <c r="J1709" i="26"/>
  <c r="J1710" i="26"/>
  <c r="J1711" i="26"/>
  <c r="J1712" i="26"/>
  <c r="J1713" i="26"/>
  <c r="J1714" i="26"/>
  <c r="J1715" i="26"/>
  <c r="J1716" i="26"/>
  <c r="J1717" i="26"/>
  <c r="J1718" i="26"/>
  <c r="J1719" i="26"/>
  <c r="J1720" i="26"/>
  <c r="J1721" i="26"/>
  <c r="J1722" i="26"/>
  <c r="J1723" i="26"/>
  <c r="J1724" i="26"/>
  <c r="J1725" i="26"/>
  <c r="J1726" i="26"/>
  <c r="J1727" i="26"/>
  <c r="J1728" i="26"/>
  <c r="J1729" i="26"/>
  <c r="J1730" i="26"/>
  <c r="J1731" i="26"/>
  <c r="J1732" i="26"/>
  <c r="J1733" i="26"/>
  <c r="J1734" i="26"/>
  <c r="J1735" i="26"/>
  <c r="J1736" i="26"/>
  <c r="J1737" i="26"/>
  <c r="J1738" i="26"/>
  <c r="J1739" i="26"/>
  <c r="J1740" i="26"/>
  <c r="J1741" i="26"/>
  <c r="J1742" i="26"/>
  <c r="J1743" i="26"/>
  <c r="J1744" i="26"/>
  <c r="J1745" i="26"/>
  <c r="J1746" i="26"/>
  <c r="J1747" i="26"/>
  <c r="J1748" i="26"/>
  <c r="J1749" i="26"/>
  <c r="J1750" i="26"/>
  <c r="J1751" i="26"/>
  <c r="J1752" i="26"/>
  <c r="J1753" i="26"/>
  <c r="J1754" i="26"/>
  <c r="J1755" i="26"/>
  <c r="J1756" i="26"/>
  <c r="J1757" i="26"/>
  <c r="J1758" i="26"/>
  <c r="J1759" i="26"/>
  <c r="J1760" i="26"/>
  <c r="J1761" i="26"/>
  <c r="J1762" i="26"/>
  <c r="J1763" i="26"/>
  <c r="J1764" i="26"/>
  <c r="J1765" i="26"/>
  <c r="J1766" i="26"/>
  <c r="J1767" i="26"/>
  <c r="J1768" i="26"/>
  <c r="J1769" i="26"/>
  <c r="J1770" i="26"/>
  <c r="J1771" i="26"/>
  <c r="J1772" i="26"/>
  <c r="J1773" i="26"/>
  <c r="J1774" i="26"/>
  <c r="J1775" i="26"/>
  <c r="J1776" i="26"/>
  <c r="J1777" i="26"/>
  <c r="J1778" i="26"/>
  <c r="J1779" i="26"/>
  <c r="J1780" i="26"/>
  <c r="J1781" i="26"/>
  <c r="J1782" i="26"/>
  <c r="J1783" i="26"/>
  <c r="J1784" i="26"/>
  <c r="J1785" i="26"/>
  <c r="J1786" i="26"/>
  <c r="J1787" i="26"/>
  <c r="J1788" i="26"/>
  <c r="J1789" i="26"/>
  <c r="J1790" i="26"/>
  <c r="J1791" i="26"/>
  <c r="J1792" i="26"/>
  <c r="J1793" i="26"/>
  <c r="J1794" i="26"/>
  <c r="J1795" i="26"/>
  <c r="J1796" i="26"/>
  <c r="J1797" i="26"/>
  <c r="J1798" i="26"/>
  <c r="J1799" i="26"/>
  <c r="J1800" i="26"/>
  <c r="J1801" i="26"/>
  <c r="J1802" i="26"/>
  <c r="J1803" i="26"/>
  <c r="J1804" i="26"/>
  <c r="J1805" i="26"/>
  <c r="J1806" i="26"/>
  <c r="J1807" i="26"/>
  <c r="J1808" i="26"/>
  <c r="J1809" i="26"/>
  <c r="J1810" i="26"/>
  <c r="J1811" i="26"/>
  <c r="J1812" i="26"/>
  <c r="J1813" i="26"/>
  <c r="J1814" i="26"/>
  <c r="J1815" i="26"/>
  <c r="J1816" i="26"/>
  <c r="J1817" i="26"/>
  <c r="J1818" i="26"/>
  <c r="J1819" i="26"/>
  <c r="J1820" i="26"/>
  <c r="J1821" i="26"/>
  <c r="J1822" i="26"/>
  <c r="J1823" i="26"/>
  <c r="J1824" i="26"/>
  <c r="J1825" i="26"/>
  <c r="J1826" i="26"/>
  <c r="J1827" i="26"/>
  <c r="J1828" i="26"/>
  <c r="J1829" i="26"/>
  <c r="J1830" i="26"/>
  <c r="J1831" i="26"/>
  <c r="J1832" i="26"/>
  <c r="J1833" i="26"/>
  <c r="J1834" i="26"/>
  <c r="J1835" i="26"/>
  <c r="J1836" i="26"/>
  <c r="J1837" i="26"/>
  <c r="J1838" i="26"/>
  <c r="J1839" i="26"/>
  <c r="J1840" i="26"/>
  <c r="J1841" i="26"/>
  <c r="J1842" i="26"/>
  <c r="J1843" i="26"/>
  <c r="J1844" i="26"/>
  <c r="J1845" i="26"/>
  <c r="J1846" i="26"/>
  <c r="J1847" i="26"/>
  <c r="J1848" i="26"/>
  <c r="J1849" i="26"/>
  <c r="J1850" i="26"/>
  <c r="J1851" i="26"/>
  <c r="J1852" i="26"/>
  <c r="J1853" i="26"/>
  <c r="J1854" i="26"/>
  <c r="J1855" i="26"/>
  <c r="J1856" i="26"/>
  <c r="J1857" i="26"/>
  <c r="J1858" i="26"/>
  <c r="J1859" i="26"/>
  <c r="J1860" i="26"/>
  <c r="J1861" i="26"/>
  <c r="J1862" i="26"/>
  <c r="J1863" i="26"/>
  <c r="J1864" i="26"/>
  <c r="J1865" i="26"/>
  <c r="J1866" i="26"/>
  <c r="J1867" i="26"/>
  <c r="J1868" i="26"/>
  <c r="J1869" i="26"/>
  <c r="J1870" i="26"/>
  <c r="J1871" i="26"/>
  <c r="J1872" i="26"/>
  <c r="J1873" i="26"/>
  <c r="J1874" i="26"/>
  <c r="J1875" i="26"/>
  <c r="J1876" i="26"/>
  <c r="J1877" i="26"/>
  <c r="J1878" i="26"/>
  <c r="J1879" i="26"/>
  <c r="J1880" i="26"/>
  <c r="J1881" i="26"/>
  <c r="J1882" i="26"/>
  <c r="J1883" i="26"/>
  <c r="J1884" i="26"/>
  <c r="J1885" i="26"/>
  <c r="J1886" i="26"/>
  <c r="J1887" i="26"/>
  <c r="J1888" i="26"/>
  <c r="J1889" i="26"/>
  <c r="J1890" i="26"/>
  <c r="J1891" i="26"/>
  <c r="J1892" i="26"/>
  <c r="J1893" i="26"/>
  <c r="J1894" i="26"/>
  <c r="J1895" i="26"/>
  <c r="J1896" i="26"/>
  <c r="J1897" i="26"/>
  <c r="J1898" i="26"/>
  <c r="J1899" i="26"/>
  <c r="J1900" i="26"/>
  <c r="J1901" i="26"/>
  <c r="J1902" i="26"/>
  <c r="J1903" i="26"/>
  <c r="J1904" i="26"/>
  <c r="J1905" i="26"/>
  <c r="J1906" i="26"/>
  <c r="J1907" i="26"/>
  <c r="J1908" i="26"/>
  <c r="J1909" i="26"/>
  <c r="J1910" i="26"/>
  <c r="J1911" i="26"/>
  <c r="J1912" i="26"/>
  <c r="J1913" i="26"/>
  <c r="J1914" i="26"/>
  <c r="J1915" i="26"/>
  <c r="J1916" i="26"/>
  <c r="J1917" i="26"/>
  <c r="J1918" i="26"/>
  <c r="J1919" i="26"/>
  <c r="J1920" i="26"/>
  <c r="J1921" i="26"/>
  <c r="J1922" i="26"/>
  <c r="J1923" i="26"/>
  <c r="J1924" i="26"/>
  <c r="J1925" i="26"/>
  <c r="J1926" i="26"/>
  <c r="J1927" i="26"/>
  <c r="J1928" i="26"/>
  <c r="J1929" i="26"/>
  <c r="J1930" i="26"/>
  <c r="J1931" i="26"/>
  <c r="J1932" i="26"/>
  <c r="J1933" i="26"/>
  <c r="J1934" i="26"/>
  <c r="J1935" i="26"/>
  <c r="J1936" i="26"/>
  <c r="J1937" i="26"/>
  <c r="J1938" i="26"/>
  <c r="J1939" i="26"/>
  <c r="I4" i="26"/>
  <c r="S4" i="26" s="1"/>
  <c r="I5" i="26"/>
  <c r="S5" i="26" s="1"/>
  <c r="I6" i="26"/>
  <c r="S6" i="26" s="1"/>
  <c r="I7" i="26"/>
  <c r="S7" i="26" s="1"/>
  <c r="I8" i="26"/>
  <c r="S8" i="26" s="1"/>
  <c r="I9" i="26"/>
  <c r="S9" i="26" s="1"/>
  <c r="I10" i="26"/>
  <c r="S10" i="26" s="1"/>
  <c r="I11" i="26"/>
  <c r="S11" i="26" s="1"/>
  <c r="I12" i="26"/>
  <c r="S12" i="26" s="1"/>
  <c r="I13" i="26"/>
  <c r="S13" i="26" s="1"/>
  <c r="I14" i="26"/>
  <c r="S14" i="26" s="1"/>
  <c r="I15" i="26"/>
  <c r="S15" i="26" s="1"/>
  <c r="I16" i="26"/>
  <c r="S16" i="26" s="1"/>
  <c r="I17" i="26"/>
  <c r="S17" i="26" s="1"/>
  <c r="I18" i="26"/>
  <c r="S18" i="26" s="1"/>
  <c r="I19" i="26"/>
  <c r="S19" i="26" s="1"/>
  <c r="I20" i="26"/>
  <c r="S20" i="26" s="1"/>
  <c r="I21" i="26"/>
  <c r="S21" i="26" s="1"/>
  <c r="I22" i="26"/>
  <c r="S22" i="26" s="1"/>
  <c r="I23" i="26"/>
  <c r="S23" i="26" s="1"/>
  <c r="I24" i="26"/>
  <c r="S24" i="26" s="1"/>
  <c r="I25" i="26"/>
  <c r="S25" i="26" s="1"/>
  <c r="I26" i="26"/>
  <c r="S26" i="26" s="1"/>
  <c r="I27" i="26"/>
  <c r="S27" i="26" s="1"/>
  <c r="I28" i="26"/>
  <c r="S28" i="26" s="1"/>
  <c r="I29" i="26"/>
  <c r="S29" i="26" s="1"/>
  <c r="I30" i="26"/>
  <c r="S30" i="26" s="1"/>
  <c r="I31" i="26"/>
  <c r="S31" i="26" s="1"/>
  <c r="I32" i="26"/>
  <c r="S32" i="26" s="1"/>
  <c r="I33" i="26"/>
  <c r="S33" i="26" s="1"/>
  <c r="I34" i="26"/>
  <c r="S34" i="26" s="1"/>
  <c r="I35" i="26"/>
  <c r="S35" i="26" s="1"/>
  <c r="I36" i="26"/>
  <c r="S36" i="26" s="1"/>
  <c r="I37" i="26"/>
  <c r="S37" i="26" s="1"/>
  <c r="I38" i="26"/>
  <c r="S38" i="26" s="1"/>
  <c r="I39" i="26"/>
  <c r="S39" i="26" s="1"/>
  <c r="I40" i="26"/>
  <c r="S40" i="26" s="1"/>
  <c r="I41" i="26"/>
  <c r="S41" i="26" s="1"/>
  <c r="I42" i="26"/>
  <c r="S42" i="26" s="1"/>
  <c r="I43" i="26"/>
  <c r="S43" i="26" s="1"/>
  <c r="I44" i="26"/>
  <c r="S44" i="26" s="1"/>
  <c r="I45" i="26"/>
  <c r="S45" i="26" s="1"/>
  <c r="I46" i="26"/>
  <c r="S46" i="26" s="1"/>
  <c r="I47" i="26"/>
  <c r="S47" i="26" s="1"/>
  <c r="I48" i="26"/>
  <c r="S48" i="26" s="1"/>
  <c r="I49" i="26"/>
  <c r="S49" i="26" s="1"/>
  <c r="I50" i="26"/>
  <c r="S50" i="26" s="1"/>
  <c r="I51" i="26"/>
  <c r="S51" i="26" s="1"/>
  <c r="I52" i="26"/>
  <c r="S52" i="26" s="1"/>
  <c r="I53" i="26"/>
  <c r="S53" i="26" s="1"/>
  <c r="I54" i="26"/>
  <c r="S54" i="26" s="1"/>
  <c r="I55" i="26"/>
  <c r="S55" i="26" s="1"/>
  <c r="I56" i="26"/>
  <c r="S56" i="26" s="1"/>
  <c r="I57" i="26"/>
  <c r="S57" i="26" s="1"/>
  <c r="I58" i="26"/>
  <c r="S58" i="26" s="1"/>
  <c r="I59" i="26"/>
  <c r="S59" i="26" s="1"/>
  <c r="I60" i="26"/>
  <c r="S60" i="26" s="1"/>
  <c r="I61" i="26"/>
  <c r="S61" i="26" s="1"/>
  <c r="I62" i="26"/>
  <c r="S62" i="26" s="1"/>
  <c r="I63" i="26"/>
  <c r="S63" i="26" s="1"/>
  <c r="I64" i="26"/>
  <c r="S64" i="26" s="1"/>
  <c r="I65" i="26"/>
  <c r="S65" i="26" s="1"/>
  <c r="I66" i="26"/>
  <c r="S66" i="26" s="1"/>
  <c r="I67" i="26"/>
  <c r="S67" i="26" s="1"/>
  <c r="I68" i="26"/>
  <c r="S68" i="26" s="1"/>
  <c r="I69" i="26"/>
  <c r="S69" i="26" s="1"/>
  <c r="I70" i="26"/>
  <c r="S70" i="26" s="1"/>
  <c r="I71" i="26"/>
  <c r="S71" i="26" s="1"/>
  <c r="I72" i="26"/>
  <c r="S72" i="26" s="1"/>
  <c r="I73" i="26"/>
  <c r="S73" i="26" s="1"/>
  <c r="I74" i="26"/>
  <c r="S74" i="26" s="1"/>
  <c r="I75" i="26"/>
  <c r="S75" i="26" s="1"/>
  <c r="I76" i="26"/>
  <c r="S76" i="26" s="1"/>
  <c r="I77" i="26"/>
  <c r="S77" i="26" s="1"/>
  <c r="I78" i="26"/>
  <c r="S78" i="26" s="1"/>
  <c r="I79" i="26"/>
  <c r="S79" i="26" s="1"/>
  <c r="I80" i="26"/>
  <c r="S80" i="26" s="1"/>
  <c r="I81" i="26"/>
  <c r="S81" i="26" s="1"/>
  <c r="I82" i="26"/>
  <c r="S82" i="26" s="1"/>
  <c r="I83" i="26"/>
  <c r="S83" i="26" s="1"/>
  <c r="I84" i="26"/>
  <c r="S84" i="26" s="1"/>
  <c r="I85" i="26"/>
  <c r="S85" i="26" s="1"/>
  <c r="I86" i="26"/>
  <c r="S86" i="26" s="1"/>
  <c r="I87" i="26"/>
  <c r="S87" i="26" s="1"/>
  <c r="I88" i="26"/>
  <c r="S88" i="26" s="1"/>
  <c r="I89" i="26"/>
  <c r="S89" i="26" s="1"/>
  <c r="I90" i="26"/>
  <c r="S90" i="26" s="1"/>
  <c r="I91" i="26"/>
  <c r="S91" i="26" s="1"/>
  <c r="I92" i="26"/>
  <c r="S92" i="26" s="1"/>
  <c r="I93" i="26"/>
  <c r="S93" i="26" s="1"/>
  <c r="I94" i="26"/>
  <c r="S94" i="26" s="1"/>
  <c r="I95" i="26"/>
  <c r="S95" i="26" s="1"/>
  <c r="I96" i="26"/>
  <c r="S96" i="26" s="1"/>
  <c r="I97" i="26"/>
  <c r="S97" i="26" s="1"/>
  <c r="I98" i="26"/>
  <c r="S98" i="26" s="1"/>
  <c r="I99" i="26"/>
  <c r="S99" i="26" s="1"/>
  <c r="I100" i="26"/>
  <c r="S100" i="26" s="1"/>
  <c r="I101" i="26"/>
  <c r="S101" i="26" s="1"/>
  <c r="I102" i="26"/>
  <c r="S102" i="26" s="1"/>
  <c r="I103" i="26"/>
  <c r="S103" i="26" s="1"/>
  <c r="I104" i="26"/>
  <c r="S104" i="26" s="1"/>
  <c r="I105" i="26"/>
  <c r="S105" i="26" s="1"/>
  <c r="I106" i="26"/>
  <c r="S106" i="26" s="1"/>
  <c r="I107" i="26"/>
  <c r="S107" i="26" s="1"/>
  <c r="I108" i="26"/>
  <c r="S108" i="26" s="1"/>
  <c r="I109" i="26"/>
  <c r="S109" i="26" s="1"/>
  <c r="I110" i="26"/>
  <c r="S110" i="26" s="1"/>
  <c r="I111" i="26"/>
  <c r="S111" i="26" s="1"/>
  <c r="I112" i="26"/>
  <c r="S112" i="26" s="1"/>
  <c r="I113" i="26"/>
  <c r="S113" i="26" s="1"/>
  <c r="I114" i="26"/>
  <c r="S114" i="26" s="1"/>
  <c r="I115" i="26"/>
  <c r="S115" i="26" s="1"/>
  <c r="I116" i="26"/>
  <c r="S116" i="26" s="1"/>
  <c r="I117" i="26"/>
  <c r="S117" i="26" s="1"/>
  <c r="I118" i="26"/>
  <c r="S118" i="26" s="1"/>
  <c r="I119" i="26"/>
  <c r="S119" i="26" s="1"/>
  <c r="I120" i="26"/>
  <c r="S120" i="26" s="1"/>
  <c r="I121" i="26"/>
  <c r="S121" i="26" s="1"/>
  <c r="I122" i="26"/>
  <c r="S122" i="26" s="1"/>
  <c r="I123" i="26"/>
  <c r="S123" i="26" s="1"/>
  <c r="I124" i="26"/>
  <c r="S124" i="26" s="1"/>
  <c r="I125" i="26"/>
  <c r="S125" i="26" s="1"/>
  <c r="I126" i="26"/>
  <c r="S126" i="26" s="1"/>
  <c r="I127" i="26"/>
  <c r="S127" i="26" s="1"/>
  <c r="I128" i="26"/>
  <c r="S128" i="26" s="1"/>
  <c r="I129" i="26"/>
  <c r="S129" i="26" s="1"/>
  <c r="I130" i="26"/>
  <c r="S130" i="26" s="1"/>
  <c r="I131" i="26"/>
  <c r="S131" i="26" s="1"/>
  <c r="I132" i="26"/>
  <c r="S132" i="26" s="1"/>
  <c r="I133" i="26"/>
  <c r="S133" i="26" s="1"/>
  <c r="I134" i="26"/>
  <c r="S134" i="26" s="1"/>
  <c r="I135" i="26"/>
  <c r="S135" i="26" s="1"/>
  <c r="I136" i="26"/>
  <c r="S136" i="26" s="1"/>
  <c r="I137" i="26"/>
  <c r="S137" i="26" s="1"/>
  <c r="I138" i="26"/>
  <c r="S138" i="26" s="1"/>
  <c r="I139" i="26"/>
  <c r="S139" i="26" s="1"/>
  <c r="I140" i="26"/>
  <c r="S140" i="26" s="1"/>
  <c r="I141" i="26"/>
  <c r="S141" i="26" s="1"/>
  <c r="I142" i="26"/>
  <c r="S142" i="26" s="1"/>
  <c r="I143" i="26"/>
  <c r="S143" i="26" s="1"/>
  <c r="I144" i="26"/>
  <c r="S144" i="26" s="1"/>
  <c r="I145" i="26"/>
  <c r="S145" i="26" s="1"/>
  <c r="I146" i="26"/>
  <c r="S146" i="26" s="1"/>
  <c r="I147" i="26"/>
  <c r="S147" i="26" s="1"/>
  <c r="I148" i="26"/>
  <c r="S148" i="26" s="1"/>
  <c r="I149" i="26"/>
  <c r="S149" i="26" s="1"/>
  <c r="I150" i="26"/>
  <c r="S150" i="26" s="1"/>
  <c r="I151" i="26"/>
  <c r="S151" i="26" s="1"/>
  <c r="I152" i="26"/>
  <c r="S152" i="26" s="1"/>
  <c r="I153" i="26"/>
  <c r="S153" i="26" s="1"/>
  <c r="I154" i="26"/>
  <c r="S154" i="26" s="1"/>
  <c r="I155" i="26"/>
  <c r="S155" i="26" s="1"/>
  <c r="I156" i="26"/>
  <c r="S156" i="26" s="1"/>
  <c r="I157" i="26"/>
  <c r="S157" i="26" s="1"/>
  <c r="I158" i="26"/>
  <c r="S158" i="26" s="1"/>
  <c r="I159" i="26"/>
  <c r="S159" i="26" s="1"/>
  <c r="I160" i="26"/>
  <c r="S160" i="26" s="1"/>
  <c r="I161" i="26"/>
  <c r="S161" i="26" s="1"/>
  <c r="I162" i="26"/>
  <c r="S162" i="26" s="1"/>
  <c r="I163" i="26"/>
  <c r="S163" i="26" s="1"/>
  <c r="I164" i="26"/>
  <c r="S164" i="26" s="1"/>
  <c r="I165" i="26"/>
  <c r="S165" i="26" s="1"/>
  <c r="I166" i="26"/>
  <c r="S166" i="26" s="1"/>
  <c r="I167" i="26"/>
  <c r="S167" i="26" s="1"/>
  <c r="I168" i="26"/>
  <c r="S168" i="26" s="1"/>
  <c r="I169" i="26"/>
  <c r="S169" i="26" s="1"/>
  <c r="I170" i="26"/>
  <c r="S170" i="26" s="1"/>
  <c r="I171" i="26"/>
  <c r="S171" i="26" s="1"/>
  <c r="I172" i="26"/>
  <c r="S172" i="26" s="1"/>
  <c r="I173" i="26"/>
  <c r="S173" i="26" s="1"/>
  <c r="I174" i="26"/>
  <c r="S174" i="26" s="1"/>
  <c r="I175" i="26"/>
  <c r="S175" i="26" s="1"/>
  <c r="I176" i="26"/>
  <c r="S176" i="26" s="1"/>
  <c r="I177" i="26"/>
  <c r="S177" i="26" s="1"/>
  <c r="I178" i="26"/>
  <c r="S178" i="26" s="1"/>
  <c r="I179" i="26"/>
  <c r="S179" i="26" s="1"/>
  <c r="I180" i="26"/>
  <c r="S180" i="26" s="1"/>
  <c r="I181" i="26"/>
  <c r="S181" i="26" s="1"/>
  <c r="I182" i="26"/>
  <c r="S182" i="26" s="1"/>
  <c r="I183" i="26"/>
  <c r="S183" i="26" s="1"/>
  <c r="I184" i="26"/>
  <c r="S184" i="26" s="1"/>
  <c r="I185" i="26"/>
  <c r="S185" i="26" s="1"/>
  <c r="I186" i="26"/>
  <c r="S186" i="26" s="1"/>
  <c r="I187" i="26"/>
  <c r="S187" i="26" s="1"/>
  <c r="I188" i="26"/>
  <c r="S188" i="26" s="1"/>
  <c r="I189" i="26"/>
  <c r="S189" i="26" s="1"/>
  <c r="I190" i="26"/>
  <c r="S190" i="26" s="1"/>
  <c r="I191" i="26"/>
  <c r="S191" i="26" s="1"/>
  <c r="I192" i="26"/>
  <c r="S192" i="26" s="1"/>
  <c r="I193" i="26"/>
  <c r="S193" i="26" s="1"/>
  <c r="I194" i="26"/>
  <c r="S194" i="26" s="1"/>
  <c r="I195" i="26"/>
  <c r="S195" i="26" s="1"/>
  <c r="I196" i="26"/>
  <c r="S196" i="26" s="1"/>
  <c r="I197" i="26"/>
  <c r="S197" i="26" s="1"/>
  <c r="I198" i="26"/>
  <c r="S198" i="26" s="1"/>
  <c r="I199" i="26"/>
  <c r="S199" i="26" s="1"/>
  <c r="I200" i="26"/>
  <c r="S200" i="26" s="1"/>
  <c r="I201" i="26"/>
  <c r="S201" i="26" s="1"/>
  <c r="I202" i="26"/>
  <c r="S202" i="26" s="1"/>
  <c r="I203" i="26"/>
  <c r="S203" i="26" s="1"/>
  <c r="I204" i="26"/>
  <c r="S204" i="26" s="1"/>
  <c r="I205" i="26"/>
  <c r="S205" i="26" s="1"/>
  <c r="I206" i="26"/>
  <c r="S206" i="26" s="1"/>
  <c r="I207" i="26"/>
  <c r="S207" i="26" s="1"/>
  <c r="I208" i="26"/>
  <c r="S208" i="26" s="1"/>
  <c r="I209" i="26"/>
  <c r="S209" i="26" s="1"/>
  <c r="I210" i="26"/>
  <c r="S210" i="26" s="1"/>
  <c r="I211" i="26"/>
  <c r="S211" i="26" s="1"/>
  <c r="I212" i="26"/>
  <c r="S212" i="26" s="1"/>
  <c r="I213" i="26"/>
  <c r="S213" i="26" s="1"/>
  <c r="I214" i="26"/>
  <c r="S214" i="26" s="1"/>
  <c r="I215" i="26"/>
  <c r="S215" i="26" s="1"/>
  <c r="I216" i="26"/>
  <c r="S216" i="26" s="1"/>
  <c r="I217" i="26"/>
  <c r="S217" i="26" s="1"/>
  <c r="I218" i="26"/>
  <c r="S218" i="26" s="1"/>
  <c r="I219" i="26"/>
  <c r="S219" i="26" s="1"/>
  <c r="I220" i="26"/>
  <c r="S220" i="26" s="1"/>
  <c r="I221" i="26"/>
  <c r="S221" i="26" s="1"/>
  <c r="I222" i="26"/>
  <c r="S222" i="26" s="1"/>
  <c r="I223" i="26"/>
  <c r="S223" i="26" s="1"/>
  <c r="I224" i="26"/>
  <c r="S224" i="26" s="1"/>
  <c r="I225" i="26"/>
  <c r="S225" i="26" s="1"/>
  <c r="I226" i="26"/>
  <c r="S226" i="26" s="1"/>
  <c r="I227" i="26"/>
  <c r="S227" i="26" s="1"/>
  <c r="I228" i="26"/>
  <c r="S228" i="26" s="1"/>
  <c r="I229" i="26"/>
  <c r="S229" i="26" s="1"/>
  <c r="I230" i="26"/>
  <c r="S230" i="26" s="1"/>
  <c r="I231" i="26"/>
  <c r="S231" i="26" s="1"/>
  <c r="I232" i="26"/>
  <c r="S232" i="26" s="1"/>
  <c r="I233" i="26"/>
  <c r="S233" i="26" s="1"/>
  <c r="I234" i="26"/>
  <c r="S234" i="26" s="1"/>
  <c r="I235" i="26"/>
  <c r="S235" i="26" s="1"/>
  <c r="I236" i="26"/>
  <c r="S236" i="26" s="1"/>
  <c r="I237" i="26"/>
  <c r="S237" i="26" s="1"/>
  <c r="I238" i="26"/>
  <c r="S238" i="26" s="1"/>
  <c r="I239" i="26"/>
  <c r="S239" i="26" s="1"/>
  <c r="I240" i="26"/>
  <c r="S240" i="26" s="1"/>
  <c r="I241" i="26"/>
  <c r="S241" i="26" s="1"/>
  <c r="I242" i="26"/>
  <c r="S242" i="26" s="1"/>
  <c r="I243" i="26"/>
  <c r="S243" i="26" s="1"/>
  <c r="I244" i="26"/>
  <c r="S244" i="26" s="1"/>
  <c r="I245" i="26"/>
  <c r="S245" i="26" s="1"/>
  <c r="I246" i="26"/>
  <c r="S246" i="26" s="1"/>
  <c r="I247" i="26"/>
  <c r="S247" i="26" s="1"/>
  <c r="I248" i="26"/>
  <c r="S248" i="26" s="1"/>
  <c r="I249" i="26"/>
  <c r="S249" i="26" s="1"/>
  <c r="I250" i="26"/>
  <c r="S250" i="26" s="1"/>
  <c r="I251" i="26"/>
  <c r="S251" i="26" s="1"/>
  <c r="I252" i="26"/>
  <c r="S252" i="26" s="1"/>
  <c r="I253" i="26"/>
  <c r="S253" i="26" s="1"/>
  <c r="I254" i="26"/>
  <c r="S254" i="26" s="1"/>
  <c r="I255" i="26"/>
  <c r="S255" i="26" s="1"/>
  <c r="I256" i="26"/>
  <c r="S256" i="26" s="1"/>
  <c r="I257" i="26"/>
  <c r="S257" i="26" s="1"/>
  <c r="I258" i="26"/>
  <c r="S258" i="26" s="1"/>
  <c r="I259" i="26"/>
  <c r="S259" i="26" s="1"/>
  <c r="I260" i="26"/>
  <c r="S260" i="26" s="1"/>
  <c r="I261" i="26"/>
  <c r="S261" i="26" s="1"/>
  <c r="I262" i="26"/>
  <c r="S262" i="26" s="1"/>
  <c r="I263" i="26"/>
  <c r="S263" i="26" s="1"/>
  <c r="I264" i="26"/>
  <c r="S264" i="26" s="1"/>
  <c r="I265" i="26"/>
  <c r="S265" i="26" s="1"/>
  <c r="I266" i="26"/>
  <c r="S266" i="26" s="1"/>
  <c r="I267" i="26"/>
  <c r="S267" i="26" s="1"/>
  <c r="I268" i="26"/>
  <c r="S268" i="26" s="1"/>
  <c r="I269" i="26"/>
  <c r="S269" i="26" s="1"/>
  <c r="I270" i="26"/>
  <c r="S270" i="26" s="1"/>
  <c r="I271" i="26"/>
  <c r="S271" i="26" s="1"/>
  <c r="I272" i="26"/>
  <c r="S272" i="26" s="1"/>
  <c r="I273" i="26"/>
  <c r="S273" i="26" s="1"/>
  <c r="I274" i="26"/>
  <c r="S274" i="26" s="1"/>
  <c r="I275" i="26"/>
  <c r="S275" i="26" s="1"/>
  <c r="I276" i="26"/>
  <c r="S276" i="26" s="1"/>
  <c r="I277" i="26"/>
  <c r="S277" i="26" s="1"/>
  <c r="I278" i="26"/>
  <c r="S278" i="26" s="1"/>
  <c r="I279" i="26"/>
  <c r="S279" i="26" s="1"/>
  <c r="I280" i="26"/>
  <c r="S280" i="26" s="1"/>
  <c r="I281" i="26"/>
  <c r="S281" i="26" s="1"/>
  <c r="I282" i="26"/>
  <c r="S282" i="26" s="1"/>
  <c r="I283" i="26"/>
  <c r="S283" i="26" s="1"/>
  <c r="I284" i="26"/>
  <c r="S284" i="26" s="1"/>
  <c r="I285" i="26"/>
  <c r="S285" i="26" s="1"/>
  <c r="I286" i="26"/>
  <c r="S286" i="26" s="1"/>
  <c r="I287" i="26"/>
  <c r="S287" i="26" s="1"/>
  <c r="I288" i="26"/>
  <c r="S288" i="26" s="1"/>
  <c r="I289" i="26"/>
  <c r="S289" i="26" s="1"/>
  <c r="I290" i="26"/>
  <c r="S290" i="26" s="1"/>
  <c r="I291" i="26"/>
  <c r="S291" i="26" s="1"/>
  <c r="I292" i="26"/>
  <c r="S292" i="26" s="1"/>
  <c r="I293" i="26"/>
  <c r="S293" i="26" s="1"/>
  <c r="I294" i="26"/>
  <c r="S294" i="26" s="1"/>
  <c r="I295" i="26"/>
  <c r="S295" i="26" s="1"/>
  <c r="I296" i="26"/>
  <c r="S296" i="26" s="1"/>
  <c r="I297" i="26"/>
  <c r="S297" i="26" s="1"/>
  <c r="I298" i="26"/>
  <c r="S298" i="26" s="1"/>
  <c r="I299" i="26"/>
  <c r="S299" i="26" s="1"/>
  <c r="I300" i="26"/>
  <c r="S300" i="26" s="1"/>
  <c r="I301" i="26"/>
  <c r="S301" i="26" s="1"/>
  <c r="I302" i="26"/>
  <c r="S302" i="26" s="1"/>
  <c r="I303" i="26"/>
  <c r="S303" i="26" s="1"/>
  <c r="I304" i="26"/>
  <c r="S304" i="26" s="1"/>
  <c r="I305" i="26"/>
  <c r="S305" i="26" s="1"/>
  <c r="I306" i="26"/>
  <c r="S306" i="26" s="1"/>
  <c r="I307" i="26"/>
  <c r="S307" i="26" s="1"/>
  <c r="I308" i="26"/>
  <c r="S308" i="26" s="1"/>
  <c r="I309" i="26"/>
  <c r="S309" i="26" s="1"/>
  <c r="I310" i="26"/>
  <c r="S310" i="26" s="1"/>
  <c r="I311" i="26"/>
  <c r="S311" i="26" s="1"/>
  <c r="I312" i="26"/>
  <c r="S312" i="26" s="1"/>
  <c r="I313" i="26"/>
  <c r="S313" i="26" s="1"/>
  <c r="I314" i="26"/>
  <c r="S314" i="26" s="1"/>
  <c r="I315" i="26"/>
  <c r="S315" i="26" s="1"/>
  <c r="I316" i="26"/>
  <c r="S316" i="26" s="1"/>
  <c r="I317" i="26"/>
  <c r="S317" i="26" s="1"/>
  <c r="I318" i="26"/>
  <c r="S318" i="26" s="1"/>
  <c r="I319" i="26"/>
  <c r="S319" i="26" s="1"/>
  <c r="I320" i="26"/>
  <c r="S320" i="26" s="1"/>
  <c r="I321" i="26"/>
  <c r="S321" i="26" s="1"/>
  <c r="I322" i="26"/>
  <c r="S322" i="26" s="1"/>
  <c r="I323" i="26"/>
  <c r="S323" i="26" s="1"/>
  <c r="I324" i="26"/>
  <c r="S324" i="26" s="1"/>
  <c r="I325" i="26"/>
  <c r="S325" i="26" s="1"/>
  <c r="I326" i="26"/>
  <c r="S326" i="26" s="1"/>
  <c r="I327" i="26"/>
  <c r="S327" i="26" s="1"/>
  <c r="I328" i="26"/>
  <c r="S328" i="26" s="1"/>
  <c r="I329" i="26"/>
  <c r="S329" i="26" s="1"/>
  <c r="I330" i="26"/>
  <c r="S330" i="26" s="1"/>
  <c r="I331" i="26"/>
  <c r="S331" i="26" s="1"/>
  <c r="I332" i="26"/>
  <c r="S332" i="26" s="1"/>
  <c r="I333" i="26"/>
  <c r="S333" i="26" s="1"/>
  <c r="I334" i="26"/>
  <c r="S334" i="26" s="1"/>
  <c r="I335" i="26"/>
  <c r="S335" i="26" s="1"/>
  <c r="I336" i="26"/>
  <c r="S336" i="26" s="1"/>
  <c r="I337" i="26"/>
  <c r="S337" i="26" s="1"/>
  <c r="I338" i="26"/>
  <c r="S338" i="26" s="1"/>
  <c r="I339" i="26"/>
  <c r="S339" i="26" s="1"/>
  <c r="I340" i="26"/>
  <c r="S340" i="26" s="1"/>
  <c r="I341" i="26"/>
  <c r="S341" i="26" s="1"/>
  <c r="I342" i="26"/>
  <c r="S342" i="26" s="1"/>
  <c r="I343" i="26"/>
  <c r="S343" i="26" s="1"/>
  <c r="I344" i="26"/>
  <c r="S344" i="26" s="1"/>
  <c r="I345" i="26"/>
  <c r="S345" i="26" s="1"/>
  <c r="I346" i="26"/>
  <c r="S346" i="26" s="1"/>
  <c r="I347" i="26"/>
  <c r="S347" i="26" s="1"/>
  <c r="I348" i="26"/>
  <c r="S348" i="26" s="1"/>
  <c r="I349" i="26"/>
  <c r="S349" i="26" s="1"/>
  <c r="I350" i="26"/>
  <c r="S350" i="26" s="1"/>
  <c r="I351" i="26"/>
  <c r="S351" i="26" s="1"/>
  <c r="I352" i="26"/>
  <c r="S352" i="26" s="1"/>
  <c r="I353" i="26"/>
  <c r="S353" i="26" s="1"/>
  <c r="I354" i="26"/>
  <c r="S354" i="26" s="1"/>
  <c r="I355" i="26"/>
  <c r="S355" i="26" s="1"/>
  <c r="I356" i="26"/>
  <c r="S356" i="26" s="1"/>
  <c r="I357" i="26"/>
  <c r="S357" i="26" s="1"/>
  <c r="I358" i="26"/>
  <c r="S358" i="26" s="1"/>
  <c r="I359" i="26"/>
  <c r="S359" i="26" s="1"/>
  <c r="I360" i="26"/>
  <c r="S360" i="26" s="1"/>
  <c r="I361" i="26"/>
  <c r="S361" i="26" s="1"/>
  <c r="I362" i="26"/>
  <c r="S362" i="26" s="1"/>
  <c r="I363" i="26"/>
  <c r="S363" i="26" s="1"/>
  <c r="I364" i="26"/>
  <c r="S364" i="26" s="1"/>
  <c r="I365" i="26"/>
  <c r="S365" i="26" s="1"/>
  <c r="I366" i="26"/>
  <c r="S366" i="26" s="1"/>
  <c r="I367" i="26"/>
  <c r="S367" i="26" s="1"/>
  <c r="I368" i="26"/>
  <c r="S368" i="26" s="1"/>
  <c r="I369" i="26"/>
  <c r="S369" i="26" s="1"/>
  <c r="I370" i="26"/>
  <c r="S370" i="26" s="1"/>
  <c r="I371" i="26"/>
  <c r="S371" i="26" s="1"/>
  <c r="I372" i="26"/>
  <c r="S372" i="26" s="1"/>
  <c r="I373" i="26"/>
  <c r="S373" i="26" s="1"/>
  <c r="I374" i="26"/>
  <c r="S374" i="26" s="1"/>
  <c r="I375" i="26"/>
  <c r="S375" i="26" s="1"/>
  <c r="I376" i="26"/>
  <c r="S376" i="26" s="1"/>
  <c r="I377" i="26"/>
  <c r="S377" i="26" s="1"/>
  <c r="I378" i="26"/>
  <c r="S378" i="26" s="1"/>
  <c r="I379" i="26"/>
  <c r="S379" i="26" s="1"/>
  <c r="I380" i="26"/>
  <c r="S380" i="26" s="1"/>
  <c r="I381" i="26"/>
  <c r="S381" i="26" s="1"/>
  <c r="I382" i="26"/>
  <c r="S382" i="26" s="1"/>
  <c r="I383" i="26"/>
  <c r="S383" i="26" s="1"/>
  <c r="I384" i="26"/>
  <c r="S384" i="26" s="1"/>
  <c r="I385" i="26"/>
  <c r="S385" i="26" s="1"/>
  <c r="I386" i="26"/>
  <c r="S386" i="26" s="1"/>
  <c r="I387" i="26"/>
  <c r="S387" i="26" s="1"/>
  <c r="I388" i="26"/>
  <c r="S388" i="26" s="1"/>
  <c r="I389" i="26"/>
  <c r="S389" i="26" s="1"/>
  <c r="I390" i="26"/>
  <c r="S390" i="26" s="1"/>
  <c r="I391" i="26"/>
  <c r="S391" i="26" s="1"/>
  <c r="I392" i="26"/>
  <c r="S392" i="26" s="1"/>
  <c r="I393" i="26"/>
  <c r="S393" i="26" s="1"/>
  <c r="I394" i="26"/>
  <c r="S394" i="26" s="1"/>
  <c r="I395" i="26"/>
  <c r="S395" i="26" s="1"/>
  <c r="I396" i="26"/>
  <c r="S396" i="26" s="1"/>
  <c r="I397" i="26"/>
  <c r="S397" i="26" s="1"/>
  <c r="I398" i="26"/>
  <c r="S398" i="26" s="1"/>
  <c r="I399" i="26"/>
  <c r="S399" i="26" s="1"/>
  <c r="I400" i="26"/>
  <c r="S400" i="26" s="1"/>
  <c r="I401" i="26"/>
  <c r="S401" i="26" s="1"/>
  <c r="I402" i="26"/>
  <c r="S402" i="26" s="1"/>
  <c r="I403" i="26"/>
  <c r="S403" i="26" s="1"/>
  <c r="I404" i="26"/>
  <c r="S404" i="26" s="1"/>
  <c r="I405" i="26"/>
  <c r="S405" i="26" s="1"/>
  <c r="I406" i="26"/>
  <c r="S406" i="26" s="1"/>
  <c r="I407" i="26"/>
  <c r="S407" i="26" s="1"/>
  <c r="I408" i="26"/>
  <c r="S408" i="26" s="1"/>
  <c r="I409" i="26"/>
  <c r="S409" i="26" s="1"/>
  <c r="I410" i="26"/>
  <c r="S410" i="26" s="1"/>
  <c r="I411" i="26"/>
  <c r="S411" i="26" s="1"/>
  <c r="I412" i="26"/>
  <c r="S412" i="26" s="1"/>
  <c r="I413" i="26"/>
  <c r="S413" i="26" s="1"/>
  <c r="I414" i="26"/>
  <c r="S414" i="26" s="1"/>
  <c r="I415" i="26"/>
  <c r="S415" i="26" s="1"/>
  <c r="I416" i="26"/>
  <c r="S416" i="26" s="1"/>
  <c r="I417" i="26"/>
  <c r="S417" i="26" s="1"/>
  <c r="I418" i="26"/>
  <c r="S418" i="26" s="1"/>
  <c r="I419" i="26"/>
  <c r="S419" i="26" s="1"/>
  <c r="I420" i="26"/>
  <c r="S420" i="26" s="1"/>
  <c r="I421" i="26"/>
  <c r="S421" i="26" s="1"/>
  <c r="I422" i="26"/>
  <c r="S422" i="26" s="1"/>
  <c r="I423" i="26"/>
  <c r="S423" i="26" s="1"/>
  <c r="I424" i="26"/>
  <c r="S424" i="26" s="1"/>
  <c r="I425" i="26"/>
  <c r="S425" i="26" s="1"/>
  <c r="I426" i="26"/>
  <c r="S426" i="26" s="1"/>
  <c r="I427" i="26"/>
  <c r="S427" i="26" s="1"/>
  <c r="I428" i="26"/>
  <c r="S428" i="26" s="1"/>
  <c r="I429" i="26"/>
  <c r="S429" i="26" s="1"/>
  <c r="I430" i="26"/>
  <c r="S430" i="26" s="1"/>
  <c r="I431" i="26"/>
  <c r="S431" i="26" s="1"/>
  <c r="I432" i="26"/>
  <c r="S432" i="26" s="1"/>
  <c r="I433" i="26"/>
  <c r="S433" i="26" s="1"/>
  <c r="I434" i="26"/>
  <c r="S434" i="26" s="1"/>
  <c r="I435" i="26"/>
  <c r="S435" i="26" s="1"/>
  <c r="I436" i="26"/>
  <c r="S436" i="26" s="1"/>
  <c r="I437" i="26"/>
  <c r="S437" i="26" s="1"/>
  <c r="I438" i="26"/>
  <c r="S438" i="26" s="1"/>
  <c r="I439" i="26"/>
  <c r="S439" i="26" s="1"/>
  <c r="I440" i="26"/>
  <c r="S440" i="26" s="1"/>
  <c r="I441" i="26"/>
  <c r="S441" i="26" s="1"/>
  <c r="I442" i="26"/>
  <c r="S442" i="26" s="1"/>
  <c r="I443" i="26"/>
  <c r="S443" i="26" s="1"/>
  <c r="I444" i="26"/>
  <c r="S444" i="26" s="1"/>
  <c r="I445" i="26"/>
  <c r="S445" i="26" s="1"/>
  <c r="I446" i="26"/>
  <c r="S446" i="26" s="1"/>
  <c r="I447" i="26"/>
  <c r="S447" i="26" s="1"/>
  <c r="I448" i="26"/>
  <c r="S448" i="26" s="1"/>
  <c r="I449" i="26"/>
  <c r="S449" i="26" s="1"/>
  <c r="I450" i="26"/>
  <c r="S450" i="26" s="1"/>
  <c r="I451" i="26"/>
  <c r="S451" i="26" s="1"/>
  <c r="I452" i="26"/>
  <c r="S452" i="26" s="1"/>
  <c r="I453" i="26"/>
  <c r="S453" i="26" s="1"/>
  <c r="I454" i="26"/>
  <c r="S454" i="26" s="1"/>
  <c r="I455" i="26"/>
  <c r="S455" i="26" s="1"/>
  <c r="I456" i="26"/>
  <c r="S456" i="26" s="1"/>
  <c r="I457" i="26"/>
  <c r="S457" i="26" s="1"/>
  <c r="I458" i="26"/>
  <c r="S458" i="26" s="1"/>
  <c r="I459" i="26"/>
  <c r="S459" i="26" s="1"/>
  <c r="I460" i="26"/>
  <c r="S460" i="26" s="1"/>
  <c r="I461" i="26"/>
  <c r="S461" i="26" s="1"/>
  <c r="I462" i="26"/>
  <c r="S462" i="26" s="1"/>
  <c r="I463" i="26"/>
  <c r="S463" i="26" s="1"/>
  <c r="I464" i="26"/>
  <c r="S464" i="26" s="1"/>
  <c r="I465" i="26"/>
  <c r="S465" i="26" s="1"/>
  <c r="I466" i="26"/>
  <c r="S466" i="26" s="1"/>
  <c r="I467" i="26"/>
  <c r="S467" i="26" s="1"/>
  <c r="I468" i="26"/>
  <c r="S468" i="26" s="1"/>
  <c r="I469" i="26"/>
  <c r="S469" i="26" s="1"/>
  <c r="I470" i="26"/>
  <c r="S470" i="26" s="1"/>
  <c r="I471" i="26"/>
  <c r="S471" i="26" s="1"/>
  <c r="I472" i="26"/>
  <c r="S472" i="26" s="1"/>
  <c r="I473" i="26"/>
  <c r="S473" i="26" s="1"/>
  <c r="I474" i="26"/>
  <c r="S474" i="26" s="1"/>
  <c r="I475" i="26"/>
  <c r="S475" i="26" s="1"/>
  <c r="I476" i="26"/>
  <c r="S476" i="26" s="1"/>
  <c r="I477" i="26"/>
  <c r="S477" i="26" s="1"/>
  <c r="I478" i="26"/>
  <c r="S478" i="26" s="1"/>
  <c r="I479" i="26"/>
  <c r="S479" i="26" s="1"/>
  <c r="I480" i="26"/>
  <c r="S480" i="26" s="1"/>
  <c r="I481" i="26"/>
  <c r="S481" i="26" s="1"/>
  <c r="I482" i="26"/>
  <c r="S482" i="26" s="1"/>
  <c r="I483" i="26"/>
  <c r="S483" i="26" s="1"/>
  <c r="I484" i="26"/>
  <c r="S484" i="26" s="1"/>
  <c r="I485" i="26"/>
  <c r="S485" i="26" s="1"/>
  <c r="I486" i="26"/>
  <c r="S486" i="26" s="1"/>
  <c r="I487" i="26"/>
  <c r="S487" i="26" s="1"/>
  <c r="I488" i="26"/>
  <c r="S488" i="26" s="1"/>
  <c r="I489" i="26"/>
  <c r="S489" i="26" s="1"/>
  <c r="I490" i="26"/>
  <c r="S490" i="26" s="1"/>
  <c r="I491" i="26"/>
  <c r="S491" i="26" s="1"/>
  <c r="I492" i="26"/>
  <c r="S492" i="26" s="1"/>
  <c r="I493" i="26"/>
  <c r="S493" i="26" s="1"/>
  <c r="I494" i="26"/>
  <c r="S494" i="26" s="1"/>
  <c r="I495" i="26"/>
  <c r="S495" i="26" s="1"/>
  <c r="I496" i="26"/>
  <c r="S496" i="26" s="1"/>
  <c r="I497" i="26"/>
  <c r="S497" i="26" s="1"/>
  <c r="I498" i="26"/>
  <c r="S498" i="26" s="1"/>
  <c r="I499" i="26"/>
  <c r="S499" i="26" s="1"/>
  <c r="I500" i="26"/>
  <c r="S500" i="26" s="1"/>
  <c r="I501" i="26"/>
  <c r="S501" i="26" s="1"/>
  <c r="I502" i="26"/>
  <c r="S502" i="26" s="1"/>
  <c r="I503" i="26"/>
  <c r="S503" i="26" s="1"/>
  <c r="I504" i="26"/>
  <c r="S504" i="26" s="1"/>
  <c r="I505" i="26"/>
  <c r="S505" i="26" s="1"/>
  <c r="I506" i="26"/>
  <c r="S506" i="26" s="1"/>
  <c r="I507" i="26"/>
  <c r="S507" i="26" s="1"/>
  <c r="I508" i="26"/>
  <c r="S508" i="26" s="1"/>
  <c r="I509" i="26"/>
  <c r="S509" i="26" s="1"/>
  <c r="I510" i="26"/>
  <c r="S510" i="26" s="1"/>
  <c r="I511" i="26"/>
  <c r="S511" i="26" s="1"/>
  <c r="I512" i="26"/>
  <c r="S512" i="26" s="1"/>
  <c r="I513" i="26"/>
  <c r="S513" i="26" s="1"/>
  <c r="I514" i="26"/>
  <c r="S514" i="26" s="1"/>
  <c r="I515" i="26"/>
  <c r="S515" i="26" s="1"/>
  <c r="I516" i="26"/>
  <c r="S516" i="26" s="1"/>
  <c r="I517" i="26"/>
  <c r="S517" i="26" s="1"/>
  <c r="I518" i="26"/>
  <c r="S518" i="26" s="1"/>
  <c r="I519" i="26"/>
  <c r="S519" i="26" s="1"/>
  <c r="I520" i="26"/>
  <c r="S520" i="26" s="1"/>
  <c r="I521" i="26"/>
  <c r="S521" i="26" s="1"/>
  <c r="I522" i="26"/>
  <c r="S522" i="26" s="1"/>
  <c r="I523" i="26"/>
  <c r="S523" i="26" s="1"/>
  <c r="I524" i="26"/>
  <c r="S524" i="26" s="1"/>
  <c r="I525" i="26"/>
  <c r="S525" i="26" s="1"/>
  <c r="I526" i="26"/>
  <c r="S526" i="26" s="1"/>
  <c r="I527" i="26"/>
  <c r="S527" i="26" s="1"/>
  <c r="I528" i="26"/>
  <c r="S528" i="26" s="1"/>
  <c r="I529" i="26"/>
  <c r="S529" i="26" s="1"/>
  <c r="I530" i="26"/>
  <c r="S530" i="26" s="1"/>
  <c r="I531" i="26"/>
  <c r="S531" i="26" s="1"/>
  <c r="I532" i="26"/>
  <c r="S532" i="26" s="1"/>
  <c r="I533" i="26"/>
  <c r="S533" i="26" s="1"/>
  <c r="I534" i="26"/>
  <c r="S534" i="26" s="1"/>
  <c r="I535" i="26"/>
  <c r="S535" i="26" s="1"/>
  <c r="I536" i="26"/>
  <c r="S536" i="26" s="1"/>
  <c r="I537" i="26"/>
  <c r="S537" i="26" s="1"/>
  <c r="I538" i="26"/>
  <c r="S538" i="26" s="1"/>
  <c r="I539" i="26"/>
  <c r="S539" i="26" s="1"/>
  <c r="I540" i="26"/>
  <c r="S540" i="26" s="1"/>
  <c r="I541" i="26"/>
  <c r="S541" i="26" s="1"/>
  <c r="I542" i="26"/>
  <c r="S542" i="26" s="1"/>
  <c r="I543" i="26"/>
  <c r="S543" i="26" s="1"/>
  <c r="I544" i="26"/>
  <c r="S544" i="26" s="1"/>
  <c r="I545" i="26"/>
  <c r="S545" i="26" s="1"/>
  <c r="I546" i="26"/>
  <c r="S546" i="26" s="1"/>
  <c r="I547" i="26"/>
  <c r="S547" i="26" s="1"/>
  <c r="I548" i="26"/>
  <c r="S548" i="26" s="1"/>
  <c r="I549" i="26"/>
  <c r="S549" i="26" s="1"/>
  <c r="I550" i="26"/>
  <c r="S550" i="26" s="1"/>
  <c r="I551" i="26"/>
  <c r="S551" i="26" s="1"/>
  <c r="I552" i="26"/>
  <c r="S552" i="26" s="1"/>
  <c r="I553" i="26"/>
  <c r="S553" i="26" s="1"/>
  <c r="I554" i="26"/>
  <c r="S554" i="26" s="1"/>
  <c r="I555" i="26"/>
  <c r="S555" i="26" s="1"/>
  <c r="I556" i="26"/>
  <c r="S556" i="26" s="1"/>
  <c r="I557" i="26"/>
  <c r="S557" i="26" s="1"/>
  <c r="I558" i="26"/>
  <c r="S558" i="26" s="1"/>
  <c r="I559" i="26"/>
  <c r="S559" i="26" s="1"/>
  <c r="I560" i="26"/>
  <c r="S560" i="26" s="1"/>
  <c r="I561" i="26"/>
  <c r="S561" i="26" s="1"/>
  <c r="I562" i="26"/>
  <c r="S562" i="26" s="1"/>
  <c r="I563" i="26"/>
  <c r="S563" i="26" s="1"/>
  <c r="I564" i="26"/>
  <c r="S564" i="26" s="1"/>
  <c r="I565" i="26"/>
  <c r="S565" i="26" s="1"/>
  <c r="I566" i="26"/>
  <c r="S566" i="26" s="1"/>
  <c r="I567" i="26"/>
  <c r="S567" i="26" s="1"/>
  <c r="I568" i="26"/>
  <c r="S568" i="26" s="1"/>
  <c r="I569" i="26"/>
  <c r="S569" i="26" s="1"/>
  <c r="I570" i="26"/>
  <c r="S570" i="26" s="1"/>
  <c r="I571" i="26"/>
  <c r="S571" i="26" s="1"/>
  <c r="I572" i="26"/>
  <c r="S572" i="26" s="1"/>
  <c r="I573" i="26"/>
  <c r="S573" i="26" s="1"/>
  <c r="I574" i="26"/>
  <c r="S574" i="26" s="1"/>
  <c r="I575" i="26"/>
  <c r="S575" i="26" s="1"/>
  <c r="I576" i="26"/>
  <c r="S576" i="26" s="1"/>
  <c r="I577" i="26"/>
  <c r="S577" i="26" s="1"/>
  <c r="I578" i="26"/>
  <c r="S578" i="26" s="1"/>
  <c r="I579" i="26"/>
  <c r="S579" i="26" s="1"/>
  <c r="I580" i="26"/>
  <c r="S580" i="26" s="1"/>
  <c r="I581" i="26"/>
  <c r="S581" i="26" s="1"/>
  <c r="I582" i="26"/>
  <c r="S582" i="26" s="1"/>
  <c r="I583" i="26"/>
  <c r="S583" i="26" s="1"/>
  <c r="I584" i="26"/>
  <c r="S584" i="26" s="1"/>
  <c r="I585" i="26"/>
  <c r="S585" i="26" s="1"/>
  <c r="I586" i="26"/>
  <c r="S586" i="26" s="1"/>
  <c r="I587" i="26"/>
  <c r="S587" i="26" s="1"/>
  <c r="I588" i="26"/>
  <c r="S588" i="26" s="1"/>
  <c r="I589" i="26"/>
  <c r="S589" i="26" s="1"/>
  <c r="I590" i="26"/>
  <c r="S590" i="26" s="1"/>
  <c r="I591" i="26"/>
  <c r="S591" i="26" s="1"/>
  <c r="I592" i="26"/>
  <c r="S592" i="26" s="1"/>
  <c r="I593" i="26"/>
  <c r="S593" i="26" s="1"/>
  <c r="I594" i="26"/>
  <c r="S594" i="26" s="1"/>
  <c r="I595" i="26"/>
  <c r="S595" i="26" s="1"/>
  <c r="I596" i="26"/>
  <c r="S596" i="26" s="1"/>
  <c r="I597" i="26"/>
  <c r="S597" i="26" s="1"/>
  <c r="I598" i="26"/>
  <c r="S598" i="26" s="1"/>
  <c r="I599" i="26"/>
  <c r="S599" i="26" s="1"/>
  <c r="I600" i="26"/>
  <c r="S600" i="26" s="1"/>
  <c r="I601" i="26"/>
  <c r="S601" i="26" s="1"/>
  <c r="I602" i="26"/>
  <c r="S602" i="26" s="1"/>
  <c r="I603" i="26"/>
  <c r="S603" i="26" s="1"/>
  <c r="I604" i="26"/>
  <c r="S604" i="26" s="1"/>
  <c r="I605" i="26"/>
  <c r="S605" i="26" s="1"/>
  <c r="I606" i="26"/>
  <c r="S606" i="26" s="1"/>
  <c r="I607" i="26"/>
  <c r="S607" i="26" s="1"/>
  <c r="I608" i="26"/>
  <c r="S608" i="26" s="1"/>
  <c r="I609" i="26"/>
  <c r="S609" i="26" s="1"/>
  <c r="I610" i="26"/>
  <c r="S610" i="26" s="1"/>
  <c r="I611" i="26"/>
  <c r="S611" i="26" s="1"/>
  <c r="I612" i="26"/>
  <c r="S612" i="26" s="1"/>
  <c r="I613" i="26"/>
  <c r="S613" i="26" s="1"/>
  <c r="I614" i="26"/>
  <c r="S614" i="26" s="1"/>
  <c r="I615" i="26"/>
  <c r="S615" i="26" s="1"/>
  <c r="I616" i="26"/>
  <c r="S616" i="26" s="1"/>
  <c r="I617" i="26"/>
  <c r="S617" i="26" s="1"/>
  <c r="I618" i="26"/>
  <c r="S618" i="26" s="1"/>
  <c r="I619" i="26"/>
  <c r="S619" i="26" s="1"/>
  <c r="I620" i="26"/>
  <c r="S620" i="26" s="1"/>
  <c r="I621" i="26"/>
  <c r="S621" i="26" s="1"/>
  <c r="I622" i="26"/>
  <c r="S622" i="26" s="1"/>
  <c r="I623" i="26"/>
  <c r="S623" i="26" s="1"/>
  <c r="I624" i="26"/>
  <c r="S624" i="26" s="1"/>
  <c r="I625" i="26"/>
  <c r="S625" i="26" s="1"/>
  <c r="I626" i="26"/>
  <c r="S626" i="26" s="1"/>
  <c r="I627" i="26"/>
  <c r="S627" i="26" s="1"/>
  <c r="I628" i="26"/>
  <c r="S628" i="26" s="1"/>
  <c r="I629" i="26"/>
  <c r="S629" i="26" s="1"/>
  <c r="I630" i="26"/>
  <c r="S630" i="26" s="1"/>
  <c r="I631" i="26"/>
  <c r="S631" i="26" s="1"/>
  <c r="I632" i="26"/>
  <c r="S632" i="26" s="1"/>
  <c r="I633" i="26"/>
  <c r="S633" i="26" s="1"/>
  <c r="I634" i="26"/>
  <c r="S634" i="26" s="1"/>
  <c r="I635" i="26"/>
  <c r="S635" i="26" s="1"/>
  <c r="I636" i="26"/>
  <c r="S636" i="26" s="1"/>
  <c r="I637" i="26"/>
  <c r="S637" i="26" s="1"/>
  <c r="I638" i="26"/>
  <c r="S638" i="26" s="1"/>
  <c r="I639" i="26"/>
  <c r="S639" i="26" s="1"/>
  <c r="I640" i="26"/>
  <c r="S640" i="26" s="1"/>
  <c r="I641" i="26"/>
  <c r="S641" i="26" s="1"/>
  <c r="I642" i="26"/>
  <c r="S642" i="26" s="1"/>
  <c r="I643" i="26"/>
  <c r="S643" i="26" s="1"/>
  <c r="I644" i="26"/>
  <c r="S644" i="26" s="1"/>
  <c r="I645" i="26"/>
  <c r="S645" i="26" s="1"/>
  <c r="I646" i="26"/>
  <c r="S646" i="26" s="1"/>
  <c r="I647" i="26"/>
  <c r="S647" i="26" s="1"/>
  <c r="I648" i="26"/>
  <c r="S648" i="26" s="1"/>
  <c r="I649" i="26"/>
  <c r="S649" i="26" s="1"/>
  <c r="I650" i="26"/>
  <c r="S650" i="26" s="1"/>
  <c r="I651" i="26"/>
  <c r="S651" i="26" s="1"/>
  <c r="I652" i="26"/>
  <c r="S652" i="26" s="1"/>
  <c r="I653" i="26"/>
  <c r="S653" i="26" s="1"/>
  <c r="I654" i="26"/>
  <c r="S654" i="26" s="1"/>
  <c r="I655" i="26"/>
  <c r="S655" i="26" s="1"/>
  <c r="I656" i="26"/>
  <c r="S656" i="26" s="1"/>
  <c r="I657" i="26"/>
  <c r="S657" i="26" s="1"/>
  <c r="I658" i="26"/>
  <c r="S658" i="26" s="1"/>
  <c r="I659" i="26"/>
  <c r="S659" i="26" s="1"/>
  <c r="I660" i="26"/>
  <c r="S660" i="26" s="1"/>
  <c r="I661" i="26"/>
  <c r="S661" i="26" s="1"/>
  <c r="I662" i="26"/>
  <c r="S662" i="26" s="1"/>
  <c r="I663" i="26"/>
  <c r="S663" i="26" s="1"/>
  <c r="I664" i="26"/>
  <c r="S664" i="26" s="1"/>
  <c r="I665" i="26"/>
  <c r="S665" i="26" s="1"/>
  <c r="I666" i="26"/>
  <c r="S666" i="26" s="1"/>
  <c r="I667" i="26"/>
  <c r="S667" i="26" s="1"/>
  <c r="I668" i="26"/>
  <c r="S668" i="26" s="1"/>
  <c r="I669" i="26"/>
  <c r="S669" i="26" s="1"/>
  <c r="I670" i="26"/>
  <c r="S670" i="26" s="1"/>
  <c r="I671" i="26"/>
  <c r="S671" i="26" s="1"/>
  <c r="I672" i="26"/>
  <c r="S672" i="26" s="1"/>
  <c r="I673" i="26"/>
  <c r="S673" i="26" s="1"/>
  <c r="I674" i="26"/>
  <c r="S674" i="26" s="1"/>
  <c r="I675" i="26"/>
  <c r="S675" i="26" s="1"/>
  <c r="I676" i="26"/>
  <c r="S676" i="26" s="1"/>
  <c r="I677" i="26"/>
  <c r="S677" i="26" s="1"/>
  <c r="I678" i="26"/>
  <c r="S678" i="26" s="1"/>
  <c r="I679" i="26"/>
  <c r="S679" i="26" s="1"/>
  <c r="I680" i="26"/>
  <c r="S680" i="26" s="1"/>
  <c r="I681" i="26"/>
  <c r="S681" i="26" s="1"/>
  <c r="I682" i="26"/>
  <c r="S682" i="26" s="1"/>
  <c r="I683" i="26"/>
  <c r="S683" i="26" s="1"/>
  <c r="I684" i="26"/>
  <c r="S684" i="26" s="1"/>
  <c r="I685" i="26"/>
  <c r="S685" i="26" s="1"/>
  <c r="I686" i="26"/>
  <c r="S686" i="26" s="1"/>
  <c r="I687" i="26"/>
  <c r="S687" i="26" s="1"/>
  <c r="I688" i="26"/>
  <c r="S688" i="26" s="1"/>
  <c r="I689" i="26"/>
  <c r="S689" i="26" s="1"/>
  <c r="I690" i="26"/>
  <c r="S690" i="26" s="1"/>
  <c r="I691" i="26"/>
  <c r="S691" i="26" s="1"/>
  <c r="I692" i="26"/>
  <c r="S692" i="26" s="1"/>
  <c r="I693" i="26"/>
  <c r="S693" i="26" s="1"/>
  <c r="I694" i="26"/>
  <c r="S694" i="26" s="1"/>
  <c r="I695" i="26"/>
  <c r="S695" i="26" s="1"/>
  <c r="I696" i="26"/>
  <c r="S696" i="26" s="1"/>
  <c r="I697" i="26"/>
  <c r="S697" i="26" s="1"/>
  <c r="I698" i="26"/>
  <c r="S698" i="26" s="1"/>
  <c r="I699" i="26"/>
  <c r="S699" i="26" s="1"/>
  <c r="I700" i="26"/>
  <c r="S700" i="26" s="1"/>
  <c r="I701" i="26"/>
  <c r="S701" i="26" s="1"/>
  <c r="I702" i="26"/>
  <c r="S702" i="26" s="1"/>
  <c r="I703" i="26"/>
  <c r="S703" i="26" s="1"/>
  <c r="I704" i="26"/>
  <c r="S704" i="26" s="1"/>
  <c r="I705" i="26"/>
  <c r="S705" i="26" s="1"/>
  <c r="I706" i="26"/>
  <c r="S706" i="26" s="1"/>
  <c r="I707" i="26"/>
  <c r="S707" i="26" s="1"/>
  <c r="I708" i="26"/>
  <c r="S708" i="26" s="1"/>
  <c r="I709" i="26"/>
  <c r="S709" i="26" s="1"/>
  <c r="I710" i="26"/>
  <c r="S710" i="26" s="1"/>
  <c r="I711" i="26"/>
  <c r="S711" i="26" s="1"/>
  <c r="I712" i="26"/>
  <c r="S712" i="26" s="1"/>
  <c r="I713" i="26"/>
  <c r="S713" i="26" s="1"/>
  <c r="I714" i="26"/>
  <c r="S714" i="26" s="1"/>
  <c r="I715" i="26"/>
  <c r="S715" i="26" s="1"/>
  <c r="I716" i="26"/>
  <c r="S716" i="26" s="1"/>
  <c r="I717" i="26"/>
  <c r="S717" i="26" s="1"/>
  <c r="I718" i="26"/>
  <c r="S718" i="26" s="1"/>
  <c r="I719" i="26"/>
  <c r="S719" i="26" s="1"/>
  <c r="I720" i="26"/>
  <c r="S720" i="26" s="1"/>
  <c r="I721" i="26"/>
  <c r="S721" i="26" s="1"/>
  <c r="I722" i="26"/>
  <c r="S722" i="26" s="1"/>
  <c r="I723" i="26"/>
  <c r="S723" i="26" s="1"/>
  <c r="I724" i="26"/>
  <c r="S724" i="26" s="1"/>
  <c r="I725" i="26"/>
  <c r="S725" i="26" s="1"/>
  <c r="I726" i="26"/>
  <c r="S726" i="26" s="1"/>
  <c r="I727" i="26"/>
  <c r="S727" i="26" s="1"/>
  <c r="I728" i="26"/>
  <c r="S728" i="26" s="1"/>
  <c r="I729" i="26"/>
  <c r="S729" i="26" s="1"/>
  <c r="I730" i="26"/>
  <c r="S730" i="26" s="1"/>
  <c r="I731" i="26"/>
  <c r="S731" i="26" s="1"/>
  <c r="I732" i="26"/>
  <c r="S732" i="26" s="1"/>
  <c r="I733" i="26"/>
  <c r="S733" i="26" s="1"/>
  <c r="I734" i="26"/>
  <c r="S734" i="26" s="1"/>
  <c r="I735" i="26"/>
  <c r="S735" i="26" s="1"/>
  <c r="I736" i="26"/>
  <c r="S736" i="26" s="1"/>
  <c r="I737" i="26"/>
  <c r="S737" i="26" s="1"/>
  <c r="I738" i="26"/>
  <c r="S738" i="26" s="1"/>
  <c r="I739" i="26"/>
  <c r="S739" i="26" s="1"/>
  <c r="I740" i="26"/>
  <c r="S740" i="26" s="1"/>
  <c r="I741" i="26"/>
  <c r="S741" i="26" s="1"/>
  <c r="I742" i="26"/>
  <c r="S742" i="26" s="1"/>
  <c r="I743" i="26"/>
  <c r="S743" i="26" s="1"/>
  <c r="I744" i="26"/>
  <c r="S744" i="26" s="1"/>
  <c r="I745" i="26"/>
  <c r="S745" i="26" s="1"/>
  <c r="I746" i="26"/>
  <c r="S746" i="26" s="1"/>
  <c r="I747" i="26"/>
  <c r="S747" i="26" s="1"/>
  <c r="I748" i="26"/>
  <c r="S748" i="26" s="1"/>
  <c r="I749" i="26"/>
  <c r="S749" i="26" s="1"/>
  <c r="I750" i="26"/>
  <c r="S750" i="26" s="1"/>
  <c r="I751" i="26"/>
  <c r="S751" i="26" s="1"/>
  <c r="I752" i="26"/>
  <c r="S752" i="26" s="1"/>
  <c r="I753" i="26"/>
  <c r="S753" i="26" s="1"/>
  <c r="I754" i="26"/>
  <c r="S754" i="26" s="1"/>
  <c r="I755" i="26"/>
  <c r="S755" i="26" s="1"/>
  <c r="I756" i="26"/>
  <c r="S756" i="26" s="1"/>
  <c r="I757" i="26"/>
  <c r="S757" i="26" s="1"/>
  <c r="I758" i="26"/>
  <c r="S758" i="26" s="1"/>
  <c r="I759" i="26"/>
  <c r="S759" i="26" s="1"/>
  <c r="I760" i="26"/>
  <c r="S760" i="26" s="1"/>
  <c r="I761" i="26"/>
  <c r="S761" i="26" s="1"/>
  <c r="I762" i="26"/>
  <c r="S762" i="26" s="1"/>
  <c r="I763" i="26"/>
  <c r="S763" i="26" s="1"/>
  <c r="I764" i="26"/>
  <c r="S764" i="26" s="1"/>
  <c r="I765" i="26"/>
  <c r="S765" i="26" s="1"/>
  <c r="I766" i="26"/>
  <c r="S766" i="26" s="1"/>
  <c r="I767" i="26"/>
  <c r="S767" i="26" s="1"/>
  <c r="I768" i="26"/>
  <c r="S768" i="26" s="1"/>
  <c r="I769" i="26"/>
  <c r="S769" i="26" s="1"/>
  <c r="I770" i="26"/>
  <c r="S770" i="26" s="1"/>
  <c r="I771" i="26"/>
  <c r="S771" i="26" s="1"/>
  <c r="I772" i="26"/>
  <c r="S772" i="26" s="1"/>
  <c r="I773" i="26"/>
  <c r="S773" i="26" s="1"/>
  <c r="I774" i="26"/>
  <c r="S774" i="26" s="1"/>
  <c r="I775" i="26"/>
  <c r="S775" i="26" s="1"/>
  <c r="I776" i="26"/>
  <c r="S776" i="26" s="1"/>
  <c r="I777" i="26"/>
  <c r="S777" i="26" s="1"/>
  <c r="I778" i="26"/>
  <c r="S778" i="26" s="1"/>
  <c r="I779" i="26"/>
  <c r="S779" i="26" s="1"/>
  <c r="I780" i="26"/>
  <c r="S780" i="26" s="1"/>
  <c r="I781" i="26"/>
  <c r="S781" i="26" s="1"/>
  <c r="I782" i="26"/>
  <c r="S782" i="26" s="1"/>
  <c r="I783" i="26"/>
  <c r="S783" i="26" s="1"/>
  <c r="I784" i="26"/>
  <c r="S784" i="26" s="1"/>
  <c r="I785" i="26"/>
  <c r="S785" i="26" s="1"/>
  <c r="I786" i="26"/>
  <c r="S786" i="26" s="1"/>
  <c r="I787" i="26"/>
  <c r="S787" i="26" s="1"/>
  <c r="I788" i="26"/>
  <c r="S788" i="26" s="1"/>
  <c r="I789" i="26"/>
  <c r="S789" i="26" s="1"/>
  <c r="I790" i="26"/>
  <c r="S790" i="26" s="1"/>
  <c r="I791" i="26"/>
  <c r="S791" i="26" s="1"/>
  <c r="I792" i="26"/>
  <c r="S792" i="26" s="1"/>
  <c r="I793" i="26"/>
  <c r="S793" i="26" s="1"/>
  <c r="I794" i="26"/>
  <c r="S794" i="26" s="1"/>
  <c r="I795" i="26"/>
  <c r="S795" i="26" s="1"/>
  <c r="I796" i="26"/>
  <c r="S796" i="26" s="1"/>
  <c r="I797" i="26"/>
  <c r="S797" i="26" s="1"/>
  <c r="I798" i="26"/>
  <c r="S798" i="26" s="1"/>
  <c r="I799" i="26"/>
  <c r="S799" i="26" s="1"/>
  <c r="I800" i="26"/>
  <c r="S800" i="26" s="1"/>
  <c r="I801" i="26"/>
  <c r="S801" i="26" s="1"/>
  <c r="I802" i="26"/>
  <c r="S802" i="26" s="1"/>
  <c r="I803" i="26"/>
  <c r="S803" i="26" s="1"/>
  <c r="I804" i="26"/>
  <c r="S804" i="26" s="1"/>
  <c r="I805" i="26"/>
  <c r="S805" i="26" s="1"/>
  <c r="I806" i="26"/>
  <c r="S806" i="26" s="1"/>
  <c r="I807" i="26"/>
  <c r="S807" i="26" s="1"/>
  <c r="I808" i="26"/>
  <c r="S808" i="26" s="1"/>
  <c r="I809" i="26"/>
  <c r="S809" i="26" s="1"/>
  <c r="I810" i="26"/>
  <c r="S810" i="26" s="1"/>
  <c r="I811" i="26"/>
  <c r="S811" i="26" s="1"/>
  <c r="I812" i="26"/>
  <c r="S812" i="26" s="1"/>
  <c r="I813" i="26"/>
  <c r="S813" i="26" s="1"/>
  <c r="I814" i="26"/>
  <c r="S814" i="26" s="1"/>
  <c r="I815" i="26"/>
  <c r="S815" i="26" s="1"/>
  <c r="I816" i="26"/>
  <c r="S816" i="26" s="1"/>
  <c r="I817" i="26"/>
  <c r="S817" i="26" s="1"/>
  <c r="I818" i="26"/>
  <c r="S818" i="26" s="1"/>
  <c r="I819" i="26"/>
  <c r="S819" i="26" s="1"/>
  <c r="I820" i="26"/>
  <c r="S820" i="26" s="1"/>
  <c r="I821" i="26"/>
  <c r="S821" i="26" s="1"/>
  <c r="I822" i="26"/>
  <c r="S822" i="26" s="1"/>
  <c r="I823" i="26"/>
  <c r="S823" i="26" s="1"/>
  <c r="I824" i="26"/>
  <c r="S824" i="26" s="1"/>
  <c r="I825" i="26"/>
  <c r="S825" i="26" s="1"/>
  <c r="I826" i="26"/>
  <c r="S826" i="26" s="1"/>
  <c r="I827" i="26"/>
  <c r="S827" i="26" s="1"/>
  <c r="I828" i="26"/>
  <c r="S828" i="26" s="1"/>
  <c r="I829" i="26"/>
  <c r="S829" i="26" s="1"/>
  <c r="I830" i="26"/>
  <c r="S830" i="26" s="1"/>
  <c r="I831" i="26"/>
  <c r="S831" i="26" s="1"/>
  <c r="I832" i="26"/>
  <c r="S832" i="26" s="1"/>
  <c r="I833" i="26"/>
  <c r="S833" i="26" s="1"/>
  <c r="I834" i="26"/>
  <c r="S834" i="26" s="1"/>
  <c r="I835" i="26"/>
  <c r="S835" i="26" s="1"/>
  <c r="I836" i="26"/>
  <c r="S836" i="26" s="1"/>
  <c r="I837" i="26"/>
  <c r="S837" i="26" s="1"/>
  <c r="I838" i="26"/>
  <c r="S838" i="26" s="1"/>
  <c r="I839" i="26"/>
  <c r="S839" i="26" s="1"/>
  <c r="I840" i="26"/>
  <c r="S840" i="26" s="1"/>
  <c r="I841" i="26"/>
  <c r="S841" i="26" s="1"/>
  <c r="I842" i="26"/>
  <c r="S842" i="26" s="1"/>
  <c r="I843" i="26"/>
  <c r="S843" i="26" s="1"/>
  <c r="I844" i="26"/>
  <c r="S844" i="26" s="1"/>
  <c r="I845" i="26"/>
  <c r="S845" i="26" s="1"/>
  <c r="I846" i="26"/>
  <c r="S846" i="26" s="1"/>
  <c r="I847" i="26"/>
  <c r="S847" i="26" s="1"/>
  <c r="I848" i="26"/>
  <c r="S848" i="26" s="1"/>
  <c r="I849" i="26"/>
  <c r="S849" i="26" s="1"/>
  <c r="I850" i="26"/>
  <c r="S850" i="26" s="1"/>
  <c r="I851" i="26"/>
  <c r="S851" i="26" s="1"/>
  <c r="I852" i="26"/>
  <c r="S852" i="26" s="1"/>
  <c r="I853" i="26"/>
  <c r="S853" i="26" s="1"/>
  <c r="I854" i="26"/>
  <c r="S854" i="26" s="1"/>
  <c r="I855" i="26"/>
  <c r="S855" i="26" s="1"/>
  <c r="I856" i="26"/>
  <c r="S856" i="26" s="1"/>
  <c r="I857" i="26"/>
  <c r="S857" i="26" s="1"/>
  <c r="I858" i="26"/>
  <c r="S858" i="26" s="1"/>
  <c r="I859" i="26"/>
  <c r="S859" i="26" s="1"/>
  <c r="I860" i="26"/>
  <c r="S860" i="26" s="1"/>
  <c r="I861" i="26"/>
  <c r="S861" i="26" s="1"/>
  <c r="I862" i="26"/>
  <c r="S862" i="26" s="1"/>
  <c r="I863" i="26"/>
  <c r="S863" i="26" s="1"/>
  <c r="I864" i="26"/>
  <c r="S864" i="26" s="1"/>
  <c r="I865" i="26"/>
  <c r="S865" i="26" s="1"/>
  <c r="I866" i="26"/>
  <c r="S866" i="26" s="1"/>
  <c r="I867" i="26"/>
  <c r="S867" i="26" s="1"/>
  <c r="I868" i="26"/>
  <c r="S868" i="26" s="1"/>
  <c r="I869" i="26"/>
  <c r="S869" i="26" s="1"/>
  <c r="I870" i="26"/>
  <c r="S870" i="26" s="1"/>
  <c r="I871" i="26"/>
  <c r="S871" i="26" s="1"/>
  <c r="I872" i="26"/>
  <c r="S872" i="26" s="1"/>
  <c r="I873" i="26"/>
  <c r="S873" i="26" s="1"/>
  <c r="I874" i="26"/>
  <c r="S874" i="26" s="1"/>
  <c r="I875" i="26"/>
  <c r="S875" i="26" s="1"/>
  <c r="I876" i="26"/>
  <c r="S876" i="26" s="1"/>
  <c r="I877" i="26"/>
  <c r="S877" i="26" s="1"/>
  <c r="I878" i="26"/>
  <c r="S878" i="26" s="1"/>
  <c r="I879" i="26"/>
  <c r="S879" i="26" s="1"/>
  <c r="I880" i="26"/>
  <c r="S880" i="26" s="1"/>
  <c r="I881" i="26"/>
  <c r="S881" i="26" s="1"/>
  <c r="I882" i="26"/>
  <c r="S882" i="26" s="1"/>
  <c r="I883" i="26"/>
  <c r="S883" i="26" s="1"/>
  <c r="I884" i="26"/>
  <c r="S884" i="26" s="1"/>
  <c r="I885" i="26"/>
  <c r="S885" i="26" s="1"/>
  <c r="I886" i="26"/>
  <c r="S886" i="26" s="1"/>
  <c r="I887" i="26"/>
  <c r="S887" i="26" s="1"/>
  <c r="I888" i="26"/>
  <c r="S888" i="26" s="1"/>
  <c r="I889" i="26"/>
  <c r="S889" i="26" s="1"/>
  <c r="I890" i="26"/>
  <c r="S890" i="26" s="1"/>
  <c r="I891" i="26"/>
  <c r="S891" i="26" s="1"/>
  <c r="I892" i="26"/>
  <c r="S892" i="26" s="1"/>
  <c r="I893" i="26"/>
  <c r="S893" i="26" s="1"/>
  <c r="I894" i="26"/>
  <c r="S894" i="26" s="1"/>
  <c r="I895" i="26"/>
  <c r="S895" i="26" s="1"/>
  <c r="I896" i="26"/>
  <c r="S896" i="26" s="1"/>
  <c r="I897" i="26"/>
  <c r="S897" i="26" s="1"/>
  <c r="I898" i="26"/>
  <c r="S898" i="26" s="1"/>
  <c r="I899" i="26"/>
  <c r="S899" i="26" s="1"/>
  <c r="I900" i="26"/>
  <c r="S900" i="26" s="1"/>
  <c r="I901" i="26"/>
  <c r="S901" i="26" s="1"/>
  <c r="I902" i="26"/>
  <c r="S902" i="26" s="1"/>
  <c r="I903" i="26"/>
  <c r="S903" i="26" s="1"/>
  <c r="I904" i="26"/>
  <c r="S904" i="26" s="1"/>
  <c r="I905" i="26"/>
  <c r="S905" i="26" s="1"/>
  <c r="I906" i="26"/>
  <c r="S906" i="26" s="1"/>
  <c r="I907" i="26"/>
  <c r="S907" i="26" s="1"/>
  <c r="I908" i="26"/>
  <c r="S908" i="26" s="1"/>
  <c r="I909" i="26"/>
  <c r="S909" i="26" s="1"/>
  <c r="I910" i="26"/>
  <c r="S910" i="26" s="1"/>
  <c r="I911" i="26"/>
  <c r="S911" i="26" s="1"/>
  <c r="I912" i="26"/>
  <c r="S912" i="26" s="1"/>
  <c r="I913" i="26"/>
  <c r="S913" i="26" s="1"/>
  <c r="I914" i="26"/>
  <c r="S914" i="26" s="1"/>
  <c r="I915" i="26"/>
  <c r="S915" i="26" s="1"/>
  <c r="I916" i="26"/>
  <c r="S916" i="26" s="1"/>
  <c r="I917" i="26"/>
  <c r="S917" i="26" s="1"/>
  <c r="I918" i="26"/>
  <c r="S918" i="26" s="1"/>
  <c r="I919" i="26"/>
  <c r="S919" i="26" s="1"/>
  <c r="I920" i="26"/>
  <c r="S920" i="26" s="1"/>
  <c r="I921" i="26"/>
  <c r="S921" i="26" s="1"/>
  <c r="I922" i="26"/>
  <c r="S922" i="26" s="1"/>
  <c r="I923" i="26"/>
  <c r="S923" i="26" s="1"/>
  <c r="I924" i="26"/>
  <c r="S924" i="26" s="1"/>
  <c r="I925" i="26"/>
  <c r="S925" i="26" s="1"/>
  <c r="I926" i="26"/>
  <c r="S926" i="26" s="1"/>
  <c r="I927" i="26"/>
  <c r="S927" i="26" s="1"/>
  <c r="I928" i="26"/>
  <c r="S928" i="26" s="1"/>
  <c r="I929" i="26"/>
  <c r="S929" i="26" s="1"/>
  <c r="I930" i="26"/>
  <c r="S930" i="26" s="1"/>
  <c r="I931" i="26"/>
  <c r="S931" i="26" s="1"/>
  <c r="I932" i="26"/>
  <c r="S932" i="26" s="1"/>
  <c r="I933" i="26"/>
  <c r="S933" i="26" s="1"/>
  <c r="I934" i="26"/>
  <c r="S934" i="26" s="1"/>
  <c r="I935" i="26"/>
  <c r="S935" i="26" s="1"/>
  <c r="I936" i="26"/>
  <c r="S936" i="26" s="1"/>
  <c r="I937" i="26"/>
  <c r="S937" i="26" s="1"/>
  <c r="I938" i="26"/>
  <c r="S938" i="26" s="1"/>
  <c r="I939" i="26"/>
  <c r="S939" i="26" s="1"/>
  <c r="I940" i="26"/>
  <c r="S940" i="26" s="1"/>
  <c r="I941" i="26"/>
  <c r="S941" i="26" s="1"/>
  <c r="I942" i="26"/>
  <c r="S942" i="26" s="1"/>
  <c r="I943" i="26"/>
  <c r="S943" i="26" s="1"/>
  <c r="I944" i="26"/>
  <c r="S944" i="26" s="1"/>
  <c r="I945" i="26"/>
  <c r="S945" i="26" s="1"/>
  <c r="I946" i="26"/>
  <c r="S946" i="26" s="1"/>
  <c r="I947" i="26"/>
  <c r="S947" i="26" s="1"/>
  <c r="I948" i="26"/>
  <c r="S948" i="26" s="1"/>
  <c r="I949" i="26"/>
  <c r="S949" i="26" s="1"/>
  <c r="I950" i="26"/>
  <c r="S950" i="26" s="1"/>
  <c r="I951" i="26"/>
  <c r="S951" i="26" s="1"/>
  <c r="I952" i="26"/>
  <c r="S952" i="26" s="1"/>
  <c r="I953" i="26"/>
  <c r="S953" i="26" s="1"/>
  <c r="I954" i="26"/>
  <c r="S954" i="26" s="1"/>
  <c r="I955" i="26"/>
  <c r="S955" i="26" s="1"/>
  <c r="I956" i="26"/>
  <c r="S956" i="26" s="1"/>
  <c r="I957" i="26"/>
  <c r="S957" i="26" s="1"/>
  <c r="I958" i="26"/>
  <c r="S958" i="26" s="1"/>
  <c r="I959" i="26"/>
  <c r="S959" i="26" s="1"/>
  <c r="I960" i="26"/>
  <c r="S960" i="26" s="1"/>
  <c r="I961" i="26"/>
  <c r="S961" i="26" s="1"/>
  <c r="I962" i="26"/>
  <c r="S962" i="26" s="1"/>
  <c r="I963" i="26"/>
  <c r="S963" i="26" s="1"/>
  <c r="I964" i="26"/>
  <c r="S964" i="26" s="1"/>
  <c r="I965" i="26"/>
  <c r="S965" i="26" s="1"/>
  <c r="I966" i="26"/>
  <c r="S966" i="26" s="1"/>
  <c r="I967" i="26"/>
  <c r="S967" i="26" s="1"/>
  <c r="I968" i="26"/>
  <c r="S968" i="26" s="1"/>
  <c r="I969" i="26"/>
  <c r="S969" i="26" s="1"/>
  <c r="I970" i="26"/>
  <c r="S970" i="26" s="1"/>
  <c r="I971" i="26"/>
  <c r="S971" i="26" s="1"/>
  <c r="I972" i="26"/>
  <c r="S972" i="26" s="1"/>
  <c r="I973" i="26"/>
  <c r="S973" i="26" s="1"/>
  <c r="I974" i="26"/>
  <c r="S974" i="26" s="1"/>
  <c r="I975" i="26"/>
  <c r="S975" i="26" s="1"/>
  <c r="I976" i="26"/>
  <c r="S976" i="26" s="1"/>
  <c r="I977" i="26"/>
  <c r="S977" i="26" s="1"/>
  <c r="I978" i="26"/>
  <c r="S978" i="26" s="1"/>
  <c r="I979" i="26"/>
  <c r="S979" i="26" s="1"/>
  <c r="I980" i="26"/>
  <c r="S980" i="26" s="1"/>
  <c r="I981" i="26"/>
  <c r="S981" i="26" s="1"/>
  <c r="I982" i="26"/>
  <c r="S982" i="26" s="1"/>
  <c r="I983" i="26"/>
  <c r="S983" i="26" s="1"/>
  <c r="I984" i="26"/>
  <c r="S984" i="26" s="1"/>
  <c r="I985" i="26"/>
  <c r="S985" i="26" s="1"/>
  <c r="I986" i="26"/>
  <c r="S986" i="26" s="1"/>
  <c r="I987" i="26"/>
  <c r="S987" i="26" s="1"/>
  <c r="I988" i="26"/>
  <c r="S988" i="26" s="1"/>
  <c r="I989" i="26"/>
  <c r="S989" i="26" s="1"/>
  <c r="I990" i="26"/>
  <c r="S990" i="26" s="1"/>
  <c r="I991" i="26"/>
  <c r="S991" i="26" s="1"/>
  <c r="I992" i="26"/>
  <c r="S992" i="26" s="1"/>
  <c r="I993" i="26"/>
  <c r="S993" i="26" s="1"/>
  <c r="I994" i="26"/>
  <c r="S994" i="26" s="1"/>
  <c r="I995" i="26"/>
  <c r="S995" i="26" s="1"/>
  <c r="I996" i="26"/>
  <c r="S996" i="26" s="1"/>
  <c r="I997" i="26"/>
  <c r="S997" i="26" s="1"/>
  <c r="I998" i="26"/>
  <c r="S998" i="26" s="1"/>
  <c r="I999" i="26"/>
  <c r="S999" i="26" s="1"/>
  <c r="I1000" i="26"/>
  <c r="S1000" i="26" s="1"/>
  <c r="I1001" i="26"/>
  <c r="S1001" i="26" s="1"/>
  <c r="I1002" i="26"/>
  <c r="S1002" i="26" s="1"/>
  <c r="I1003" i="26"/>
  <c r="S1003" i="26" s="1"/>
  <c r="I1004" i="26"/>
  <c r="S1004" i="26" s="1"/>
  <c r="I1005" i="26"/>
  <c r="S1005" i="26" s="1"/>
  <c r="I1006" i="26"/>
  <c r="S1006" i="26" s="1"/>
  <c r="I1007" i="26"/>
  <c r="S1007" i="26" s="1"/>
  <c r="I1008" i="26"/>
  <c r="S1008" i="26" s="1"/>
  <c r="I1009" i="26"/>
  <c r="S1009" i="26" s="1"/>
  <c r="I1010" i="26"/>
  <c r="S1010" i="26" s="1"/>
  <c r="I1011" i="26"/>
  <c r="S1011" i="26" s="1"/>
  <c r="I1012" i="26"/>
  <c r="S1012" i="26" s="1"/>
  <c r="I1013" i="26"/>
  <c r="S1013" i="26" s="1"/>
  <c r="I1014" i="26"/>
  <c r="S1014" i="26" s="1"/>
  <c r="I1015" i="26"/>
  <c r="S1015" i="26" s="1"/>
  <c r="I1016" i="26"/>
  <c r="S1016" i="26" s="1"/>
  <c r="I1017" i="26"/>
  <c r="S1017" i="26" s="1"/>
  <c r="I1018" i="26"/>
  <c r="S1018" i="26" s="1"/>
  <c r="I1019" i="26"/>
  <c r="S1019" i="26" s="1"/>
  <c r="I1020" i="26"/>
  <c r="S1020" i="26" s="1"/>
  <c r="I1021" i="26"/>
  <c r="S1021" i="26" s="1"/>
  <c r="I1022" i="26"/>
  <c r="S1022" i="26" s="1"/>
  <c r="I1023" i="26"/>
  <c r="S1023" i="26" s="1"/>
  <c r="I1024" i="26"/>
  <c r="S1024" i="26" s="1"/>
  <c r="I1025" i="26"/>
  <c r="S1025" i="26" s="1"/>
  <c r="I1026" i="26"/>
  <c r="S1026" i="26" s="1"/>
  <c r="I1027" i="26"/>
  <c r="S1027" i="26" s="1"/>
  <c r="I1028" i="26"/>
  <c r="S1028" i="26" s="1"/>
  <c r="I1029" i="26"/>
  <c r="S1029" i="26" s="1"/>
  <c r="I1030" i="26"/>
  <c r="S1030" i="26" s="1"/>
  <c r="I1031" i="26"/>
  <c r="S1031" i="26" s="1"/>
  <c r="I1032" i="26"/>
  <c r="S1032" i="26" s="1"/>
  <c r="I1033" i="26"/>
  <c r="S1033" i="26" s="1"/>
  <c r="I1034" i="26"/>
  <c r="S1034" i="26" s="1"/>
  <c r="I1035" i="26"/>
  <c r="S1035" i="26" s="1"/>
  <c r="I1036" i="26"/>
  <c r="S1036" i="26" s="1"/>
  <c r="I1037" i="26"/>
  <c r="S1037" i="26" s="1"/>
  <c r="I1038" i="26"/>
  <c r="S1038" i="26" s="1"/>
  <c r="I1039" i="26"/>
  <c r="S1039" i="26" s="1"/>
  <c r="I1040" i="26"/>
  <c r="S1040" i="26" s="1"/>
  <c r="I1041" i="26"/>
  <c r="S1041" i="26" s="1"/>
  <c r="I1042" i="26"/>
  <c r="S1042" i="26" s="1"/>
  <c r="I1043" i="26"/>
  <c r="S1043" i="26" s="1"/>
  <c r="I1044" i="26"/>
  <c r="S1044" i="26" s="1"/>
  <c r="I1045" i="26"/>
  <c r="S1045" i="26" s="1"/>
  <c r="I1046" i="26"/>
  <c r="S1046" i="26" s="1"/>
  <c r="I1047" i="26"/>
  <c r="S1047" i="26" s="1"/>
  <c r="I1048" i="26"/>
  <c r="S1048" i="26" s="1"/>
  <c r="I1049" i="26"/>
  <c r="S1049" i="26" s="1"/>
  <c r="I1050" i="26"/>
  <c r="S1050" i="26" s="1"/>
  <c r="I1051" i="26"/>
  <c r="S1051" i="26" s="1"/>
  <c r="I1052" i="26"/>
  <c r="S1052" i="26" s="1"/>
  <c r="I1053" i="26"/>
  <c r="S1053" i="26" s="1"/>
  <c r="I1054" i="26"/>
  <c r="S1054" i="26" s="1"/>
  <c r="I1055" i="26"/>
  <c r="S1055" i="26" s="1"/>
  <c r="I1056" i="26"/>
  <c r="S1056" i="26" s="1"/>
  <c r="I1057" i="26"/>
  <c r="S1057" i="26" s="1"/>
  <c r="I1058" i="26"/>
  <c r="S1058" i="26" s="1"/>
  <c r="I1059" i="26"/>
  <c r="S1059" i="26" s="1"/>
  <c r="I1060" i="26"/>
  <c r="S1060" i="26" s="1"/>
  <c r="I1061" i="26"/>
  <c r="S1061" i="26" s="1"/>
  <c r="I1062" i="26"/>
  <c r="S1062" i="26" s="1"/>
  <c r="I1063" i="26"/>
  <c r="S1063" i="26" s="1"/>
  <c r="I1064" i="26"/>
  <c r="S1064" i="26" s="1"/>
  <c r="I1065" i="26"/>
  <c r="S1065" i="26" s="1"/>
  <c r="I1066" i="26"/>
  <c r="S1066" i="26" s="1"/>
  <c r="I1067" i="26"/>
  <c r="S1067" i="26" s="1"/>
  <c r="I1068" i="26"/>
  <c r="S1068" i="26" s="1"/>
  <c r="I1069" i="26"/>
  <c r="S1069" i="26" s="1"/>
  <c r="I1070" i="26"/>
  <c r="S1070" i="26" s="1"/>
  <c r="I1071" i="26"/>
  <c r="S1071" i="26" s="1"/>
  <c r="I1072" i="26"/>
  <c r="S1072" i="26" s="1"/>
  <c r="I1073" i="26"/>
  <c r="S1073" i="26" s="1"/>
  <c r="I1074" i="26"/>
  <c r="S1074" i="26" s="1"/>
  <c r="I1075" i="26"/>
  <c r="S1075" i="26" s="1"/>
  <c r="I1076" i="26"/>
  <c r="S1076" i="26" s="1"/>
  <c r="I1077" i="26"/>
  <c r="S1077" i="26" s="1"/>
  <c r="I1078" i="26"/>
  <c r="S1078" i="26" s="1"/>
  <c r="I1079" i="26"/>
  <c r="S1079" i="26" s="1"/>
  <c r="I1080" i="26"/>
  <c r="S1080" i="26" s="1"/>
  <c r="I1081" i="26"/>
  <c r="S1081" i="26" s="1"/>
  <c r="I1082" i="26"/>
  <c r="S1082" i="26" s="1"/>
  <c r="I1083" i="26"/>
  <c r="S1083" i="26" s="1"/>
  <c r="I1084" i="26"/>
  <c r="S1084" i="26" s="1"/>
  <c r="I1085" i="26"/>
  <c r="S1085" i="26" s="1"/>
  <c r="I1086" i="26"/>
  <c r="S1086" i="26" s="1"/>
  <c r="I1087" i="26"/>
  <c r="S1087" i="26" s="1"/>
  <c r="I1088" i="26"/>
  <c r="S1088" i="26" s="1"/>
  <c r="I1089" i="26"/>
  <c r="S1089" i="26" s="1"/>
  <c r="I1090" i="26"/>
  <c r="S1090" i="26" s="1"/>
  <c r="I1091" i="26"/>
  <c r="S1091" i="26" s="1"/>
  <c r="I1092" i="26"/>
  <c r="S1092" i="26" s="1"/>
  <c r="I1093" i="26"/>
  <c r="S1093" i="26" s="1"/>
  <c r="I1094" i="26"/>
  <c r="S1094" i="26" s="1"/>
  <c r="I1095" i="26"/>
  <c r="S1095" i="26" s="1"/>
  <c r="I1096" i="26"/>
  <c r="S1096" i="26" s="1"/>
  <c r="I1097" i="26"/>
  <c r="S1097" i="26" s="1"/>
  <c r="I1098" i="26"/>
  <c r="S1098" i="26" s="1"/>
  <c r="I1099" i="26"/>
  <c r="S1099" i="26" s="1"/>
  <c r="I1100" i="26"/>
  <c r="S1100" i="26" s="1"/>
  <c r="I1101" i="26"/>
  <c r="S1101" i="26" s="1"/>
  <c r="I1102" i="26"/>
  <c r="S1102" i="26" s="1"/>
  <c r="I1103" i="26"/>
  <c r="S1103" i="26" s="1"/>
  <c r="I1104" i="26"/>
  <c r="S1104" i="26" s="1"/>
  <c r="I1105" i="26"/>
  <c r="S1105" i="26" s="1"/>
  <c r="I1106" i="26"/>
  <c r="S1106" i="26" s="1"/>
  <c r="I1107" i="26"/>
  <c r="S1107" i="26" s="1"/>
  <c r="I1108" i="26"/>
  <c r="S1108" i="26" s="1"/>
  <c r="I1109" i="26"/>
  <c r="S1109" i="26" s="1"/>
  <c r="I1110" i="26"/>
  <c r="S1110" i="26" s="1"/>
  <c r="I1111" i="26"/>
  <c r="S1111" i="26" s="1"/>
  <c r="I1112" i="26"/>
  <c r="S1112" i="26" s="1"/>
  <c r="I1113" i="26"/>
  <c r="S1113" i="26" s="1"/>
  <c r="I1114" i="26"/>
  <c r="S1114" i="26" s="1"/>
  <c r="I1115" i="26"/>
  <c r="S1115" i="26" s="1"/>
  <c r="I1116" i="26"/>
  <c r="S1116" i="26" s="1"/>
  <c r="I1117" i="26"/>
  <c r="S1117" i="26" s="1"/>
  <c r="I1118" i="26"/>
  <c r="S1118" i="26" s="1"/>
  <c r="I1119" i="26"/>
  <c r="S1119" i="26" s="1"/>
  <c r="I1120" i="26"/>
  <c r="S1120" i="26" s="1"/>
  <c r="I1121" i="26"/>
  <c r="S1121" i="26" s="1"/>
  <c r="I1122" i="26"/>
  <c r="S1122" i="26" s="1"/>
  <c r="I1123" i="26"/>
  <c r="S1123" i="26" s="1"/>
  <c r="I1124" i="26"/>
  <c r="S1124" i="26" s="1"/>
  <c r="I1125" i="26"/>
  <c r="S1125" i="26" s="1"/>
  <c r="I1126" i="26"/>
  <c r="S1126" i="26" s="1"/>
  <c r="I1127" i="26"/>
  <c r="S1127" i="26" s="1"/>
  <c r="I1128" i="26"/>
  <c r="S1128" i="26" s="1"/>
  <c r="I1129" i="26"/>
  <c r="S1129" i="26" s="1"/>
  <c r="I1130" i="26"/>
  <c r="S1130" i="26" s="1"/>
  <c r="I1131" i="26"/>
  <c r="S1131" i="26" s="1"/>
  <c r="I1132" i="26"/>
  <c r="S1132" i="26" s="1"/>
  <c r="I1133" i="26"/>
  <c r="S1133" i="26" s="1"/>
  <c r="I1134" i="26"/>
  <c r="S1134" i="26" s="1"/>
  <c r="I1135" i="26"/>
  <c r="S1135" i="26" s="1"/>
  <c r="I1136" i="26"/>
  <c r="S1136" i="26" s="1"/>
  <c r="I1137" i="26"/>
  <c r="S1137" i="26" s="1"/>
  <c r="I1138" i="26"/>
  <c r="S1138" i="26" s="1"/>
  <c r="I1139" i="26"/>
  <c r="S1139" i="26" s="1"/>
  <c r="I1140" i="26"/>
  <c r="S1140" i="26" s="1"/>
  <c r="I1141" i="26"/>
  <c r="S1141" i="26" s="1"/>
  <c r="I1142" i="26"/>
  <c r="S1142" i="26" s="1"/>
  <c r="I1143" i="26"/>
  <c r="S1143" i="26" s="1"/>
  <c r="I1144" i="26"/>
  <c r="S1144" i="26" s="1"/>
  <c r="I1145" i="26"/>
  <c r="S1145" i="26" s="1"/>
  <c r="I1146" i="26"/>
  <c r="S1146" i="26" s="1"/>
  <c r="I1147" i="26"/>
  <c r="S1147" i="26" s="1"/>
  <c r="I1148" i="26"/>
  <c r="S1148" i="26" s="1"/>
  <c r="I1149" i="26"/>
  <c r="S1149" i="26" s="1"/>
  <c r="I1150" i="26"/>
  <c r="S1150" i="26" s="1"/>
  <c r="I1151" i="26"/>
  <c r="S1151" i="26" s="1"/>
  <c r="I1152" i="26"/>
  <c r="S1152" i="26" s="1"/>
  <c r="I1153" i="26"/>
  <c r="S1153" i="26" s="1"/>
  <c r="I1154" i="26"/>
  <c r="S1154" i="26" s="1"/>
  <c r="I1155" i="26"/>
  <c r="S1155" i="26" s="1"/>
  <c r="I1156" i="26"/>
  <c r="S1156" i="26" s="1"/>
  <c r="I1157" i="26"/>
  <c r="S1157" i="26" s="1"/>
  <c r="I1158" i="26"/>
  <c r="S1158" i="26" s="1"/>
  <c r="I1159" i="26"/>
  <c r="S1159" i="26" s="1"/>
  <c r="I1160" i="26"/>
  <c r="S1160" i="26" s="1"/>
  <c r="I1161" i="26"/>
  <c r="S1161" i="26" s="1"/>
  <c r="I1162" i="26"/>
  <c r="S1162" i="26" s="1"/>
  <c r="I1163" i="26"/>
  <c r="S1163" i="26" s="1"/>
  <c r="I1164" i="26"/>
  <c r="S1164" i="26" s="1"/>
  <c r="I1165" i="26"/>
  <c r="S1165" i="26" s="1"/>
  <c r="I1166" i="26"/>
  <c r="S1166" i="26" s="1"/>
  <c r="I1167" i="26"/>
  <c r="S1167" i="26" s="1"/>
  <c r="I1168" i="26"/>
  <c r="S1168" i="26" s="1"/>
  <c r="I1169" i="26"/>
  <c r="S1169" i="26" s="1"/>
  <c r="I1170" i="26"/>
  <c r="S1170" i="26" s="1"/>
  <c r="I1171" i="26"/>
  <c r="S1171" i="26" s="1"/>
  <c r="I1172" i="26"/>
  <c r="S1172" i="26" s="1"/>
  <c r="I1173" i="26"/>
  <c r="S1173" i="26" s="1"/>
  <c r="I1174" i="26"/>
  <c r="S1174" i="26" s="1"/>
  <c r="I1175" i="26"/>
  <c r="S1175" i="26" s="1"/>
  <c r="I1176" i="26"/>
  <c r="S1176" i="26" s="1"/>
  <c r="I1177" i="26"/>
  <c r="S1177" i="26" s="1"/>
  <c r="I1178" i="26"/>
  <c r="S1178" i="26" s="1"/>
  <c r="I1179" i="26"/>
  <c r="S1179" i="26" s="1"/>
  <c r="I1180" i="26"/>
  <c r="S1180" i="26" s="1"/>
  <c r="I1181" i="26"/>
  <c r="S1181" i="26" s="1"/>
  <c r="I1182" i="26"/>
  <c r="S1182" i="26" s="1"/>
  <c r="I1183" i="26"/>
  <c r="S1183" i="26" s="1"/>
  <c r="I1184" i="26"/>
  <c r="S1184" i="26" s="1"/>
  <c r="I1185" i="26"/>
  <c r="S1185" i="26" s="1"/>
  <c r="I1186" i="26"/>
  <c r="S1186" i="26" s="1"/>
  <c r="I1187" i="26"/>
  <c r="S1187" i="26" s="1"/>
  <c r="I1188" i="26"/>
  <c r="S1188" i="26" s="1"/>
  <c r="I1189" i="26"/>
  <c r="S1189" i="26" s="1"/>
  <c r="I1190" i="26"/>
  <c r="S1190" i="26" s="1"/>
  <c r="I1191" i="26"/>
  <c r="S1191" i="26" s="1"/>
  <c r="I1192" i="26"/>
  <c r="S1192" i="26" s="1"/>
  <c r="I1193" i="26"/>
  <c r="S1193" i="26" s="1"/>
  <c r="I1194" i="26"/>
  <c r="S1194" i="26" s="1"/>
  <c r="I1195" i="26"/>
  <c r="S1195" i="26" s="1"/>
  <c r="I1196" i="26"/>
  <c r="S1196" i="26" s="1"/>
  <c r="I1197" i="26"/>
  <c r="S1197" i="26" s="1"/>
  <c r="I1198" i="26"/>
  <c r="S1198" i="26" s="1"/>
  <c r="I1199" i="26"/>
  <c r="S1199" i="26" s="1"/>
  <c r="I1200" i="26"/>
  <c r="S1200" i="26" s="1"/>
  <c r="I1201" i="26"/>
  <c r="S1201" i="26" s="1"/>
  <c r="I1202" i="26"/>
  <c r="S1202" i="26" s="1"/>
  <c r="I1203" i="26"/>
  <c r="S1203" i="26" s="1"/>
  <c r="I1204" i="26"/>
  <c r="S1204" i="26" s="1"/>
  <c r="I1205" i="26"/>
  <c r="S1205" i="26" s="1"/>
  <c r="I1206" i="26"/>
  <c r="S1206" i="26" s="1"/>
  <c r="I1207" i="26"/>
  <c r="S1207" i="26" s="1"/>
  <c r="I1208" i="26"/>
  <c r="S1208" i="26" s="1"/>
  <c r="I1209" i="26"/>
  <c r="S1209" i="26" s="1"/>
  <c r="I1210" i="26"/>
  <c r="S1210" i="26" s="1"/>
  <c r="I1211" i="26"/>
  <c r="S1211" i="26" s="1"/>
  <c r="I1212" i="26"/>
  <c r="S1212" i="26" s="1"/>
  <c r="I1213" i="26"/>
  <c r="S1213" i="26" s="1"/>
  <c r="I1214" i="26"/>
  <c r="S1214" i="26" s="1"/>
  <c r="I1215" i="26"/>
  <c r="S1215" i="26" s="1"/>
  <c r="I1216" i="26"/>
  <c r="S1216" i="26" s="1"/>
  <c r="I1217" i="26"/>
  <c r="S1217" i="26" s="1"/>
  <c r="I1218" i="26"/>
  <c r="S1218" i="26" s="1"/>
  <c r="I1219" i="26"/>
  <c r="S1219" i="26" s="1"/>
  <c r="I1220" i="26"/>
  <c r="S1220" i="26" s="1"/>
  <c r="I1221" i="26"/>
  <c r="S1221" i="26" s="1"/>
  <c r="I1222" i="26"/>
  <c r="S1222" i="26" s="1"/>
  <c r="I1223" i="26"/>
  <c r="S1223" i="26" s="1"/>
  <c r="I1224" i="26"/>
  <c r="S1224" i="26" s="1"/>
  <c r="I1225" i="26"/>
  <c r="S1225" i="26" s="1"/>
  <c r="I1226" i="26"/>
  <c r="S1226" i="26" s="1"/>
  <c r="I1227" i="26"/>
  <c r="S1227" i="26" s="1"/>
  <c r="I1228" i="26"/>
  <c r="S1228" i="26" s="1"/>
  <c r="I1229" i="26"/>
  <c r="S1229" i="26" s="1"/>
  <c r="I1230" i="26"/>
  <c r="S1230" i="26" s="1"/>
  <c r="I1231" i="26"/>
  <c r="S1231" i="26" s="1"/>
  <c r="I1232" i="26"/>
  <c r="S1232" i="26" s="1"/>
  <c r="I1233" i="26"/>
  <c r="S1233" i="26" s="1"/>
  <c r="I1234" i="26"/>
  <c r="S1234" i="26" s="1"/>
  <c r="I1235" i="26"/>
  <c r="S1235" i="26" s="1"/>
  <c r="I1236" i="26"/>
  <c r="S1236" i="26" s="1"/>
  <c r="I1237" i="26"/>
  <c r="S1237" i="26" s="1"/>
  <c r="I1238" i="26"/>
  <c r="S1238" i="26" s="1"/>
  <c r="I1239" i="26"/>
  <c r="S1239" i="26" s="1"/>
  <c r="I1240" i="26"/>
  <c r="S1240" i="26" s="1"/>
  <c r="I1241" i="26"/>
  <c r="S1241" i="26" s="1"/>
  <c r="I1242" i="26"/>
  <c r="S1242" i="26" s="1"/>
  <c r="I1243" i="26"/>
  <c r="S1243" i="26" s="1"/>
  <c r="I1244" i="26"/>
  <c r="S1244" i="26" s="1"/>
  <c r="I1245" i="26"/>
  <c r="S1245" i="26" s="1"/>
  <c r="I1246" i="26"/>
  <c r="S1246" i="26" s="1"/>
  <c r="I1247" i="26"/>
  <c r="S1247" i="26" s="1"/>
  <c r="I1248" i="26"/>
  <c r="S1248" i="26" s="1"/>
  <c r="I1249" i="26"/>
  <c r="S1249" i="26" s="1"/>
  <c r="I1250" i="26"/>
  <c r="S1250" i="26" s="1"/>
  <c r="I1251" i="26"/>
  <c r="S1251" i="26" s="1"/>
  <c r="I1252" i="26"/>
  <c r="S1252" i="26" s="1"/>
  <c r="I1253" i="26"/>
  <c r="S1253" i="26" s="1"/>
  <c r="I1254" i="26"/>
  <c r="S1254" i="26" s="1"/>
  <c r="I1255" i="26"/>
  <c r="S1255" i="26" s="1"/>
  <c r="I1256" i="26"/>
  <c r="S1256" i="26" s="1"/>
  <c r="I1257" i="26"/>
  <c r="S1257" i="26" s="1"/>
  <c r="I1258" i="26"/>
  <c r="S1258" i="26" s="1"/>
  <c r="I1259" i="26"/>
  <c r="S1259" i="26" s="1"/>
  <c r="I1260" i="26"/>
  <c r="S1260" i="26" s="1"/>
  <c r="I1261" i="26"/>
  <c r="S1261" i="26" s="1"/>
  <c r="I1262" i="26"/>
  <c r="S1262" i="26" s="1"/>
  <c r="I1263" i="26"/>
  <c r="S1263" i="26" s="1"/>
  <c r="I1264" i="26"/>
  <c r="S1264" i="26" s="1"/>
  <c r="I1265" i="26"/>
  <c r="S1265" i="26" s="1"/>
  <c r="I1266" i="26"/>
  <c r="S1266" i="26" s="1"/>
  <c r="I1267" i="26"/>
  <c r="S1267" i="26" s="1"/>
  <c r="I1268" i="26"/>
  <c r="S1268" i="26" s="1"/>
  <c r="I1269" i="26"/>
  <c r="S1269" i="26" s="1"/>
  <c r="I1270" i="26"/>
  <c r="S1270" i="26" s="1"/>
  <c r="I1271" i="26"/>
  <c r="S1271" i="26" s="1"/>
  <c r="I1272" i="26"/>
  <c r="S1272" i="26" s="1"/>
  <c r="I1273" i="26"/>
  <c r="S1273" i="26" s="1"/>
  <c r="I1274" i="26"/>
  <c r="S1274" i="26" s="1"/>
  <c r="I1275" i="26"/>
  <c r="S1275" i="26" s="1"/>
  <c r="I1276" i="26"/>
  <c r="S1276" i="26" s="1"/>
  <c r="I1277" i="26"/>
  <c r="S1277" i="26" s="1"/>
  <c r="I1278" i="26"/>
  <c r="S1278" i="26" s="1"/>
  <c r="I1279" i="26"/>
  <c r="S1279" i="26" s="1"/>
  <c r="I1280" i="26"/>
  <c r="S1280" i="26" s="1"/>
  <c r="I1281" i="26"/>
  <c r="S1281" i="26" s="1"/>
  <c r="I1282" i="26"/>
  <c r="S1282" i="26" s="1"/>
  <c r="I1283" i="26"/>
  <c r="S1283" i="26" s="1"/>
  <c r="I1284" i="26"/>
  <c r="S1284" i="26" s="1"/>
  <c r="I1285" i="26"/>
  <c r="S1285" i="26" s="1"/>
  <c r="I1286" i="26"/>
  <c r="S1286" i="26" s="1"/>
  <c r="I1287" i="26"/>
  <c r="S1287" i="26" s="1"/>
  <c r="I1288" i="26"/>
  <c r="S1288" i="26" s="1"/>
  <c r="I1289" i="26"/>
  <c r="S1289" i="26" s="1"/>
  <c r="I1290" i="26"/>
  <c r="S1290" i="26" s="1"/>
  <c r="I1291" i="26"/>
  <c r="S1291" i="26" s="1"/>
  <c r="I1292" i="26"/>
  <c r="S1292" i="26" s="1"/>
  <c r="I1293" i="26"/>
  <c r="S1293" i="26" s="1"/>
  <c r="I1294" i="26"/>
  <c r="S1294" i="26" s="1"/>
  <c r="I1295" i="26"/>
  <c r="S1295" i="26" s="1"/>
  <c r="I1296" i="26"/>
  <c r="S1296" i="26" s="1"/>
  <c r="I1297" i="26"/>
  <c r="S1297" i="26" s="1"/>
  <c r="I1298" i="26"/>
  <c r="S1298" i="26" s="1"/>
  <c r="I1299" i="26"/>
  <c r="S1299" i="26" s="1"/>
  <c r="I1300" i="26"/>
  <c r="S1300" i="26" s="1"/>
  <c r="I1301" i="26"/>
  <c r="S1301" i="26" s="1"/>
  <c r="I1302" i="26"/>
  <c r="S1302" i="26" s="1"/>
  <c r="I1303" i="26"/>
  <c r="S1303" i="26" s="1"/>
  <c r="I1304" i="26"/>
  <c r="S1304" i="26" s="1"/>
  <c r="I1305" i="26"/>
  <c r="S1305" i="26" s="1"/>
  <c r="I1306" i="26"/>
  <c r="S1306" i="26" s="1"/>
  <c r="I1307" i="26"/>
  <c r="S1307" i="26" s="1"/>
  <c r="I1308" i="26"/>
  <c r="S1308" i="26" s="1"/>
  <c r="I1309" i="26"/>
  <c r="S1309" i="26" s="1"/>
  <c r="I1310" i="26"/>
  <c r="S1310" i="26" s="1"/>
  <c r="I1311" i="26"/>
  <c r="S1311" i="26" s="1"/>
  <c r="I1312" i="26"/>
  <c r="S1312" i="26" s="1"/>
  <c r="I1313" i="26"/>
  <c r="S1313" i="26" s="1"/>
  <c r="I1314" i="26"/>
  <c r="S1314" i="26" s="1"/>
  <c r="I1315" i="26"/>
  <c r="S1315" i="26" s="1"/>
  <c r="I1316" i="26"/>
  <c r="S1316" i="26" s="1"/>
  <c r="I1317" i="26"/>
  <c r="S1317" i="26" s="1"/>
  <c r="I1318" i="26"/>
  <c r="S1318" i="26" s="1"/>
  <c r="I1319" i="26"/>
  <c r="S1319" i="26" s="1"/>
  <c r="I1320" i="26"/>
  <c r="S1320" i="26" s="1"/>
  <c r="I1321" i="26"/>
  <c r="S1321" i="26" s="1"/>
  <c r="I1322" i="26"/>
  <c r="S1322" i="26" s="1"/>
  <c r="I1323" i="26"/>
  <c r="S1323" i="26" s="1"/>
  <c r="I1324" i="26"/>
  <c r="S1324" i="26" s="1"/>
  <c r="I1325" i="26"/>
  <c r="S1325" i="26" s="1"/>
  <c r="I1326" i="26"/>
  <c r="S1326" i="26" s="1"/>
  <c r="I1327" i="26"/>
  <c r="S1327" i="26" s="1"/>
  <c r="I1328" i="26"/>
  <c r="S1328" i="26" s="1"/>
  <c r="I1329" i="26"/>
  <c r="S1329" i="26" s="1"/>
  <c r="I1330" i="26"/>
  <c r="S1330" i="26" s="1"/>
  <c r="I1331" i="26"/>
  <c r="S1331" i="26" s="1"/>
  <c r="I1332" i="26"/>
  <c r="S1332" i="26" s="1"/>
  <c r="I1333" i="26"/>
  <c r="S1333" i="26" s="1"/>
  <c r="I1334" i="26"/>
  <c r="S1334" i="26" s="1"/>
  <c r="I1335" i="26"/>
  <c r="S1335" i="26" s="1"/>
  <c r="I1336" i="26"/>
  <c r="S1336" i="26" s="1"/>
  <c r="I1337" i="26"/>
  <c r="S1337" i="26" s="1"/>
  <c r="I1338" i="26"/>
  <c r="S1338" i="26" s="1"/>
  <c r="I1339" i="26"/>
  <c r="S1339" i="26" s="1"/>
  <c r="I1340" i="26"/>
  <c r="S1340" i="26" s="1"/>
  <c r="I1341" i="26"/>
  <c r="S1341" i="26" s="1"/>
  <c r="I1342" i="26"/>
  <c r="S1342" i="26" s="1"/>
  <c r="I1343" i="26"/>
  <c r="S1343" i="26" s="1"/>
  <c r="I1344" i="26"/>
  <c r="S1344" i="26" s="1"/>
  <c r="I1345" i="26"/>
  <c r="S1345" i="26" s="1"/>
  <c r="I1346" i="26"/>
  <c r="S1346" i="26" s="1"/>
  <c r="I1347" i="26"/>
  <c r="S1347" i="26" s="1"/>
  <c r="I1348" i="26"/>
  <c r="S1348" i="26" s="1"/>
  <c r="I1349" i="26"/>
  <c r="S1349" i="26" s="1"/>
  <c r="I1350" i="26"/>
  <c r="S1350" i="26" s="1"/>
  <c r="I1351" i="26"/>
  <c r="S1351" i="26" s="1"/>
  <c r="I1352" i="26"/>
  <c r="S1352" i="26" s="1"/>
  <c r="I1353" i="26"/>
  <c r="S1353" i="26" s="1"/>
  <c r="I1354" i="26"/>
  <c r="S1354" i="26" s="1"/>
  <c r="I1355" i="26"/>
  <c r="S1355" i="26" s="1"/>
  <c r="I1356" i="26"/>
  <c r="S1356" i="26" s="1"/>
  <c r="I1357" i="26"/>
  <c r="S1357" i="26" s="1"/>
  <c r="I1358" i="26"/>
  <c r="S1358" i="26" s="1"/>
  <c r="I1359" i="26"/>
  <c r="S1359" i="26" s="1"/>
  <c r="I1360" i="26"/>
  <c r="S1360" i="26" s="1"/>
  <c r="I1361" i="26"/>
  <c r="S1361" i="26" s="1"/>
  <c r="I1362" i="26"/>
  <c r="S1362" i="26" s="1"/>
  <c r="I1363" i="26"/>
  <c r="S1363" i="26" s="1"/>
  <c r="I1364" i="26"/>
  <c r="S1364" i="26" s="1"/>
  <c r="I1365" i="26"/>
  <c r="S1365" i="26" s="1"/>
  <c r="I1366" i="26"/>
  <c r="S1366" i="26" s="1"/>
  <c r="I1367" i="26"/>
  <c r="S1367" i="26" s="1"/>
  <c r="I1368" i="26"/>
  <c r="S1368" i="26" s="1"/>
  <c r="I1369" i="26"/>
  <c r="S1369" i="26" s="1"/>
  <c r="I1370" i="26"/>
  <c r="S1370" i="26" s="1"/>
  <c r="I1371" i="26"/>
  <c r="S1371" i="26" s="1"/>
  <c r="I1372" i="26"/>
  <c r="S1372" i="26" s="1"/>
  <c r="I1373" i="26"/>
  <c r="S1373" i="26" s="1"/>
  <c r="I1374" i="26"/>
  <c r="S1374" i="26" s="1"/>
  <c r="I1375" i="26"/>
  <c r="S1375" i="26" s="1"/>
  <c r="I1376" i="26"/>
  <c r="S1376" i="26" s="1"/>
  <c r="I1377" i="26"/>
  <c r="S1377" i="26" s="1"/>
  <c r="I1378" i="26"/>
  <c r="S1378" i="26" s="1"/>
  <c r="I1379" i="26"/>
  <c r="S1379" i="26" s="1"/>
  <c r="I1380" i="26"/>
  <c r="S1380" i="26" s="1"/>
  <c r="I1381" i="26"/>
  <c r="S1381" i="26" s="1"/>
  <c r="I1382" i="26"/>
  <c r="S1382" i="26" s="1"/>
  <c r="I1383" i="26"/>
  <c r="S1383" i="26" s="1"/>
  <c r="I1384" i="26"/>
  <c r="S1384" i="26" s="1"/>
  <c r="I1385" i="26"/>
  <c r="S1385" i="26" s="1"/>
  <c r="I1386" i="26"/>
  <c r="S1386" i="26" s="1"/>
  <c r="I1387" i="26"/>
  <c r="S1387" i="26" s="1"/>
  <c r="I1388" i="26"/>
  <c r="S1388" i="26" s="1"/>
  <c r="I1389" i="26"/>
  <c r="S1389" i="26" s="1"/>
  <c r="I1390" i="26"/>
  <c r="S1390" i="26" s="1"/>
  <c r="I1391" i="26"/>
  <c r="S1391" i="26" s="1"/>
  <c r="I1392" i="26"/>
  <c r="S1392" i="26" s="1"/>
  <c r="I1393" i="26"/>
  <c r="S1393" i="26" s="1"/>
  <c r="I1394" i="26"/>
  <c r="S1394" i="26" s="1"/>
  <c r="I1395" i="26"/>
  <c r="S1395" i="26" s="1"/>
  <c r="I1396" i="26"/>
  <c r="S1396" i="26" s="1"/>
  <c r="I1397" i="26"/>
  <c r="S1397" i="26" s="1"/>
  <c r="I1398" i="26"/>
  <c r="S1398" i="26" s="1"/>
  <c r="I1399" i="26"/>
  <c r="S1399" i="26" s="1"/>
  <c r="I1400" i="26"/>
  <c r="S1400" i="26" s="1"/>
  <c r="I1401" i="26"/>
  <c r="S1401" i="26" s="1"/>
  <c r="I1402" i="26"/>
  <c r="S1402" i="26" s="1"/>
  <c r="I1403" i="26"/>
  <c r="S1403" i="26" s="1"/>
  <c r="I1404" i="26"/>
  <c r="S1404" i="26" s="1"/>
  <c r="I1405" i="26"/>
  <c r="S1405" i="26" s="1"/>
  <c r="I1406" i="26"/>
  <c r="S1406" i="26" s="1"/>
  <c r="I1407" i="26"/>
  <c r="S1407" i="26" s="1"/>
  <c r="I1408" i="26"/>
  <c r="S1408" i="26" s="1"/>
  <c r="I1409" i="26"/>
  <c r="S1409" i="26" s="1"/>
  <c r="I1410" i="26"/>
  <c r="S1410" i="26" s="1"/>
  <c r="I1411" i="26"/>
  <c r="S1411" i="26" s="1"/>
  <c r="I1412" i="26"/>
  <c r="S1412" i="26" s="1"/>
  <c r="I1413" i="26"/>
  <c r="S1413" i="26" s="1"/>
  <c r="I1414" i="26"/>
  <c r="S1414" i="26" s="1"/>
  <c r="I1415" i="26"/>
  <c r="S1415" i="26" s="1"/>
  <c r="I1416" i="26"/>
  <c r="S1416" i="26" s="1"/>
  <c r="I1417" i="26"/>
  <c r="S1417" i="26" s="1"/>
  <c r="I1418" i="26"/>
  <c r="S1418" i="26" s="1"/>
  <c r="I1419" i="26"/>
  <c r="S1419" i="26" s="1"/>
  <c r="I1420" i="26"/>
  <c r="S1420" i="26" s="1"/>
  <c r="I1421" i="26"/>
  <c r="S1421" i="26" s="1"/>
  <c r="I1422" i="26"/>
  <c r="S1422" i="26" s="1"/>
  <c r="I1423" i="26"/>
  <c r="S1423" i="26" s="1"/>
  <c r="I1424" i="26"/>
  <c r="S1424" i="26" s="1"/>
  <c r="I1425" i="26"/>
  <c r="S1425" i="26" s="1"/>
  <c r="I1426" i="26"/>
  <c r="S1426" i="26" s="1"/>
  <c r="I1427" i="26"/>
  <c r="S1427" i="26" s="1"/>
  <c r="I1428" i="26"/>
  <c r="S1428" i="26" s="1"/>
  <c r="I1429" i="26"/>
  <c r="S1429" i="26" s="1"/>
  <c r="I1430" i="26"/>
  <c r="S1430" i="26" s="1"/>
  <c r="I1431" i="26"/>
  <c r="S1431" i="26" s="1"/>
  <c r="I1432" i="26"/>
  <c r="S1432" i="26" s="1"/>
  <c r="I1433" i="26"/>
  <c r="S1433" i="26" s="1"/>
  <c r="I1434" i="26"/>
  <c r="S1434" i="26" s="1"/>
  <c r="I1435" i="26"/>
  <c r="S1435" i="26" s="1"/>
  <c r="I1436" i="26"/>
  <c r="S1436" i="26" s="1"/>
  <c r="I1437" i="26"/>
  <c r="S1437" i="26" s="1"/>
  <c r="I1438" i="26"/>
  <c r="S1438" i="26" s="1"/>
  <c r="I1439" i="26"/>
  <c r="S1439" i="26" s="1"/>
  <c r="I1440" i="26"/>
  <c r="S1440" i="26" s="1"/>
  <c r="I1441" i="26"/>
  <c r="S1441" i="26" s="1"/>
  <c r="I1442" i="26"/>
  <c r="S1442" i="26" s="1"/>
  <c r="I1443" i="26"/>
  <c r="S1443" i="26" s="1"/>
  <c r="I1444" i="26"/>
  <c r="S1444" i="26" s="1"/>
  <c r="I1445" i="26"/>
  <c r="S1445" i="26" s="1"/>
  <c r="I1446" i="26"/>
  <c r="S1446" i="26" s="1"/>
  <c r="I1447" i="26"/>
  <c r="S1447" i="26" s="1"/>
  <c r="I1448" i="26"/>
  <c r="S1448" i="26" s="1"/>
  <c r="I1449" i="26"/>
  <c r="S1449" i="26" s="1"/>
  <c r="I1450" i="26"/>
  <c r="S1450" i="26" s="1"/>
  <c r="I1451" i="26"/>
  <c r="S1451" i="26" s="1"/>
  <c r="I1452" i="26"/>
  <c r="S1452" i="26" s="1"/>
  <c r="I1453" i="26"/>
  <c r="S1453" i="26" s="1"/>
  <c r="I1454" i="26"/>
  <c r="S1454" i="26" s="1"/>
  <c r="I1455" i="26"/>
  <c r="S1455" i="26" s="1"/>
  <c r="I1456" i="26"/>
  <c r="S1456" i="26" s="1"/>
  <c r="I1457" i="26"/>
  <c r="S1457" i="26" s="1"/>
  <c r="I1458" i="26"/>
  <c r="S1458" i="26" s="1"/>
  <c r="I1459" i="26"/>
  <c r="S1459" i="26" s="1"/>
  <c r="I1460" i="26"/>
  <c r="S1460" i="26" s="1"/>
  <c r="I1461" i="26"/>
  <c r="S1461" i="26" s="1"/>
  <c r="I1462" i="26"/>
  <c r="S1462" i="26" s="1"/>
  <c r="I1463" i="26"/>
  <c r="S1463" i="26" s="1"/>
  <c r="I1464" i="26"/>
  <c r="S1464" i="26" s="1"/>
  <c r="I1465" i="26"/>
  <c r="S1465" i="26" s="1"/>
  <c r="I1466" i="26"/>
  <c r="S1466" i="26" s="1"/>
  <c r="I1467" i="26"/>
  <c r="S1467" i="26" s="1"/>
  <c r="I1468" i="26"/>
  <c r="S1468" i="26" s="1"/>
  <c r="I1469" i="26"/>
  <c r="S1469" i="26" s="1"/>
  <c r="I1470" i="26"/>
  <c r="S1470" i="26" s="1"/>
  <c r="I1471" i="26"/>
  <c r="S1471" i="26" s="1"/>
  <c r="I1472" i="26"/>
  <c r="S1472" i="26" s="1"/>
  <c r="I1473" i="26"/>
  <c r="S1473" i="26" s="1"/>
  <c r="I1474" i="26"/>
  <c r="S1474" i="26" s="1"/>
  <c r="I1475" i="26"/>
  <c r="S1475" i="26" s="1"/>
  <c r="I1476" i="26"/>
  <c r="S1476" i="26" s="1"/>
  <c r="I1477" i="26"/>
  <c r="S1477" i="26" s="1"/>
  <c r="I1478" i="26"/>
  <c r="S1478" i="26" s="1"/>
  <c r="I1479" i="26"/>
  <c r="S1479" i="26" s="1"/>
  <c r="I1480" i="26"/>
  <c r="S1480" i="26" s="1"/>
  <c r="I1481" i="26"/>
  <c r="S1481" i="26" s="1"/>
  <c r="I1482" i="26"/>
  <c r="S1482" i="26" s="1"/>
  <c r="I1483" i="26"/>
  <c r="S1483" i="26" s="1"/>
  <c r="I1484" i="26"/>
  <c r="S1484" i="26" s="1"/>
  <c r="I1485" i="26"/>
  <c r="S1485" i="26" s="1"/>
  <c r="I1486" i="26"/>
  <c r="S1486" i="26" s="1"/>
  <c r="I1487" i="26"/>
  <c r="S1487" i="26" s="1"/>
  <c r="I1488" i="26"/>
  <c r="S1488" i="26" s="1"/>
  <c r="I1489" i="26"/>
  <c r="S1489" i="26" s="1"/>
  <c r="I1490" i="26"/>
  <c r="S1490" i="26" s="1"/>
  <c r="I1491" i="26"/>
  <c r="S1491" i="26" s="1"/>
  <c r="I1492" i="26"/>
  <c r="S1492" i="26" s="1"/>
  <c r="I1493" i="26"/>
  <c r="S1493" i="26" s="1"/>
  <c r="I1494" i="26"/>
  <c r="S1494" i="26" s="1"/>
  <c r="I1495" i="26"/>
  <c r="S1495" i="26" s="1"/>
  <c r="I1496" i="26"/>
  <c r="S1496" i="26" s="1"/>
  <c r="I1497" i="26"/>
  <c r="S1497" i="26" s="1"/>
  <c r="I1498" i="26"/>
  <c r="S1498" i="26" s="1"/>
  <c r="I1499" i="26"/>
  <c r="S1499" i="26" s="1"/>
  <c r="I1500" i="26"/>
  <c r="S1500" i="26" s="1"/>
  <c r="I1501" i="26"/>
  <c r="S1501" i="26" s="1"/>
  <c r="I1502" i="26"/>
  <c r="S1502" i="26" s="1"/>
  <c r="I1503" i="26"/>
  <c r="S1503" i="26" s="1"/>
  <c r="I1504" i="26"/>
  <c r="S1504" i="26" s="1"/>
  <c r="I1505" i="26"/>
  <c r="S1505" i="26" s="1"/>
  <c r="I1506" i="26"/>
  <c r="S1506" i="26" s="1"/>
  <c r="I1507" i="26"/>
  <c r="S1507" i="26" s="1"/>
  <c r="I1508" i="26"/>
  <c r="S1508" i="26" s="1"/>
  <c r="I1509" i="26"/>
  <c r="S1509" i="26" s="1"/>
  <c r="I1510" i="26"/>
  <c r="S1510" i="26" s="1"/>
  <c r="I1511" i="26"/>
  <c r="S1511" i="26" s="1"/>
  <c r="I1512" i="26"/>
  <c r="S1512" i="26" s="1"/>
  <c r="I1513" i="26"/>
  <c r="S1513" i="26" s="1"/>
  <c r="I1514" i="26"/>
  <c r="S1514" i="26" s="1"/>
  <c r="I1515" i="26"/>
  <c r="S1515" i="26" s="1"/>
  <c r="I1516" i="26"/>
  <c r="S1516" i="26" s="1"/>
  <c r="I1517" i="26"/>
  <c r="S1517" i="26" s="1"/>
  <c r="I1518" i="26"/>
  <c r="S1518" i="26" s="1"/>
  <c r="I1519" i="26"/>
  <c r="S1519" i="26" s="1"/>
  <c r="I1520" i="26"/>
  <c r="S1520" i="26" s="1"/>
  <c r="I1521" i="26"/>
  <c r="S1521" i="26" s="1"/>
  <c r="I1522" i="26"/>
  <c r="S1522" i="26" s="1"/>
  <c r="I1523" i="26"/>
  <c r="S1523" i="26" s="1"/>
  <c r="I1524" i="26"/>
  <c r="S1524" i="26" s="1"/>
  <c r="I1525" i="26"/>
  <c r="S1525" i="26" s="1"/>
  <c r="I1526" i="26"/>
  <c r="S1526" i="26" s="1"/>
  <c r="I1527" i="26"/>
  <c r="S1527" i="26" s="1"/>
  <c r="I1528" i="26"/>
  <c r="S1528" i="26" s="1"/>
  <c r="I1529" i="26"/>
  <c r="S1529" i="26" s="1"/>
  <c r="I1530" i="26"/>
  <c r="S1530" i="26" s="1"/>
  <c r="I1531" i="26"/>
  <c r="S1531" i="26" s="1"/>
  <c r="I1532" i="26"/>
  <c r="S1532" i="26" s="1"/>
  <c r="I1533" i="26"/>
  <c r="S1533" i="26" s="1"/>
  <c r="I1534" i="26"/>
  <c r="S1534" i="26" s="1"/>
  <c r="I1535" i="26"/>
  <c r="S1535" i="26" s="1"/>
  <c r="I1536" i="26"/>
  <c r="S1536" i="26" s="1"/>
  <c r="I1537" i="26"/>
  <c r="S1537" i="26" s="1"/>
  <c r="I1538" i="26"/>
  <c r="S1538" i="26" s="1"/>
  <c r="I1539" i="26"/>
  <c r="S1539" i="26" s="1"/>
  <c r="I1540" i="26"/>
  <c r="S1540" i="26" s="1"/>
  <c r="I1541" i="26"/>
  <c r="S1541" i="26" s="1"/>
  <c r="I1542" i="26"/>
  <c r="S1542" i="26" s="1"/>
  <c r="I1543" i="26"/>
  <c r="S1543" i="26" s="1"/>
  <c r="I1544" i="26"/>
  <c r="S1544" i="26" s="1"/>
  <c r="I1545" i="26"/>
  <c r="S1545" i="26" s="1"/>
  <c r="I1546" i="26"/>
  <c r="S1546" i="26" s="1"/>
  <c r="I1547" i="26"/>
  <c r="S1547" i="26" s="1"/>
  <c r="I1548" i="26"/>
  <c r="S1548" i="26" s="1"/>
  <c r="I1549" i="26"/>
  <c r="S1549" i="26" s="1"/>
  <c r="I1550" i="26"/>
  <c r="S1550" i="26" s="1"/>
  <c r="I1551" i="26"/>
  <c r="S1551" i="26" s="1"/>
  <c r="I1552" i="26"/>
  <c r="S1552" i="26" s="1"/>
  <c r="I1553" i="26"/>
  <c r="S1553" i="26" s="1"/>
  <c r="I1554" i="26"/>
  <c r="S1554" i="26" s="1"/>
  <c r="I1555" i="26"/>
  <c r="S1555" i="26" s="1"/>
  <c r="I1556" i="26"/>
  <c r="S1556" i="26" s="1"/>
  <c r="I1557" i="26"/>
  <c r="S1557" i="26" s="1"/>
  <c r="I1558" i="26"/>
  <c r="S1558" i="26" s="1"/>
  <c r="I1559" i="26"/>
  <c r="S1559" i="26" s="1"/>
  <c r="I1560" i="26"/>
  <c r="S1560" i="26" s="1"/>
  <c r="I1561" i="26"/>
  <c r="S1561" i="26" s="1"/>
  <c r="I1562" i="26"/>
  <c r="S1562" i="26" s="1"/>
  <c r="I1563" i="26"/>
  <c r="S1563" i="26" s="1"/>
  <c r="I1564" i="26"/>
  <c r="S1564" i="26" s="1"/>
  <c r="I1565" i="26"/>
  <c r="S1565" i="26" s="1"/>
  <c r="I1566" i="26"/>
  <c r="S1566" i="26" s="1"/>
  <c r="I1567" i="26"/>
  <c r="S1567" i="26" s="1"/>
  <c r="I1568" i="26"/>
  <c r="S1568" i="26" s="1"/>
  <c r="I1569" i="26"/>
  <c r="S1569" i="26" s="1"/>
  <c r="I1570" i="26"/>
  <c r="S1570" i="26" s="1"/>
  <c r="I1571" i="26"/>
  <c r="S1571" i="26" s="1"/>
  <c r="I1572" i="26"/>
  <c r="S1572" i="26" s="1"/>
  <c r="I1573" i="26"/>
  <c r="S1573" i="26" s="1"/>
  <c r="I1574" i="26"/>
  <c r="S1574" i="26" s="1"/>
  <c r="I1575" i="26"/>
  <c r="S1575" i="26" s="1"/>
  <c r="I1576" i="26"/>
  <c r="S1576" i="26" s="1"/>
  <c r="I1577" i="26"/>
  <c r="S1577" i="26" s="1"/>
  <c r="I1578" i="26"/>
  <c r="S1578" i="26" s="1"/>
  <c r="I1579" i="26"/>
  <c r="S1579" i="26" s="1"/>
  <c r="I1580" i="26"/>
  <c r="S1580" i="26" s="1"/>
  <c r="I1581" i="26"/>
  <c r="S1581" i="26" s="1"/>
  <c r="I1582" i="26"/>
  <c r="S1582" i="26" s="1"/>
  <c r="I1583" i="26"/>
  <c r="S1583" i="26" s="1"/>
  <c r="I1584" i="26"/>
  <c r="S1584" i="26" s="1"/>
  <c r="I1585" i="26"/>
  <c r="S1585" i="26" s="1"/>
  <c r="I1586" i="26"/>
  <c r="S1586" i="26" s="1"/>
  <c r="I1587" i="26"/>
  <c r="S1587" i="26" s="1"/>
  <c r="I1588" i="26"/>
  <c r="S1588" i="26" s="1"/>
  <c r="I1589" i="26"/>
  <c r="S1589" i="26" s="1"/>
  <c r="I1590" i="26"/>
  <c r="S1590" i="26" s="1"/>
  <c r="I1591" i="26"/>
  <c r="S1591" i="26" s="1"/>
  <c r="I1592" i="26"/>
  <c r="S1592" i="26" s="1"/>
  <c r="I1593" i="26"/>
  <c r="S1593" i="26" s="1"/>
  <c r="I1594" i="26"/>
  <c r="S1594" i="26" s="1"/>
  <c r="I1595" i="26"/>
  <c r="S1595" i="26" s="1"/>
  <c r="I1596" i="26"/>
  <c r="S1596" i="26" s="1"/>
  <c r="I1597" i="26"/>
  <c r="S1597" i="26" s="1"/>
  <c r="I1598" i="26"/>
  <c r="S1598" i="26" s="1"/>
  <c r="I1599" i="26"/>
  <c r="S1599" i="26" s="1"/>
  <c r="I1600" i="26"/>
  <c r="S1600" i="26" s="1"/>
  <c r="I1601" i="26"/>
  <c r="S1601" i="26" s="1"/>
  <c r="I1602" i="26"/>
  <c r="S1602" i="26" s="1"/>
  <c r="I1603" i="26"/>
  <c r="S1603" i="26" s="1"/>
  <c r="I1604" i="26"/>
  <c r="S1604" i="26" s="1"/>
  <c r="I1605" i="26"/>
  <c r="S1605" i="26" s="1"/>
  <c r="I1606" i="26"/>
  <c r="S1606" i="26" s="1"/>
  <c r="I1607" i="26"/>
  <c r="S1607" i="26" s="1"/>
  <c r="I1608" i="26"/>
  <c r="S1608" i="26" s="1"/>
  <c r="I1609" i="26"/>
  <c r="S1609" i="26" s="1"/>
  <c r="I1610" i="26"/>
  <c r="S1610" i="26" s="1"/>
  <c r="I1611" i="26"/>
  <c r="S1611" i="26" s="1"/>
  <c r="I1612" i="26"/>
  <c r="S1612" i="26" s="1"/>
  <c r="I1613" i="26"/>
  <c r="S1613" i="26" s="1"/>
  <c r="I1614" i="26"/>
  <c r="S1614" i="26" s="1"/>
  <c r="I1615" i="26"/>
  <c r="S1615" i="26" s="1"/>
  <c r="I1616" i="26"/>
  <c r="S1616" i="26" s="1"/>
  <c r="I1617" i="26"/>
  <c r="S1617" i="26" s="1"/>
  <c r="I1618" i="26"/>
  <c r="S1618" i="26" s="1"/>
  <c r="I1619" i="26"/>
  <c r="S1619" i="26" s="1"/>
  <c r="I1620" i="26"/>
  <c r="S1620" i="26" s="1"/>
  <c r="I1621" i="26"/>
  <c r="S1621" i="26" s="1"/>
  <c r="I1622" i="26"/>
  <c r="S1622" i="26" s="1"/>
  <c r="I1623" i="26"/>
  <c r="S1623" i="26" s="1"/>
  <c r="I1624" i="26"/>
  <c r="S1624" i="26" s="1"/>
  <c r="I1625" i="26"/>
  <c r="S1625" i="26" s="1"/>
  <c r="I1626" i="26"/>
  <c r="S1626" i="26" s="1"/>
  <c r="I1627" i="26"/>
  <c r="S1627" i="26" s="1"/>
  <c r="I1628" i="26"/>
  <c r="S1628" i="26" s="1"/>
  <c r="I1629" i="26"/>
  <c r="S1629" i="26" s="1"/>
  <c r="I1630" i="26"/>
  <c r="S1630" i="26" s="1"/>
  <c r="I1631" i="26"/>
  <c r="S1631" i="26" s="1"/>
  <c r="I1632" i="26"/>
  <c r="S1632" i="26" s="1"/>
  <c r="I1633" i="26"/>
  <c r="S1633" i="26" s="1"/>
  <c r="I1634" i="26"/>
  <c r="S1634" i="26" s="1"/>
  <c r="I1635" i="26"/>
  <c r="S1635" i="26" s="1"/>
  <c r="I1636" i="26"/>
  <c r="S1636" i="26" s="1"/>
  <c r="I1637" i="26"/>
  <c r="S1637" i="26" s="1"/>
  <c r="I1638" i="26"/>
  <c r="S1638" i="26" s="1"/>
  <c r="I1639" i="26"/>
  <c r="S1639" i="26" s="1"/>
  <c r="I1640" i="26"/>
  <c r="S1640" i="26" s="1"/>
  <c r="I1641" i="26"/>
  <c r="S1641" i="26" s="1"/>
  <c r="I1642" i="26"/>
  <c r="S1642" i="26" s="1"/>
  <c r="I1643" i="26"/>
  <c r="S1643" i="26" s="1"/>
  <c r="I1644" i="26"/>
  <c r="S1644" i="26" s="1"/>
  <c r="I1645" i="26"/>
  <c r="S1645" i="26" s="1"/>
  <c r="I1646" i="26"/>
  <c r="S1646" i="26" s="1"/>
  <c r="I1647" i="26"/>
  <c r="S1647" i="26" s="1"/>
  <c r="I1648" i="26"/>
  <c r="S1648" i="26" s="1"/>
  <c r="I1649" i="26"/>
  <c r="S1649" i="26" s="1"/>
  <c r="I1650" i="26"/>
  <c r="S1650" i="26" s="1"/>
  <c r="I1651" i="26"/>
  <c r="S1651" i="26" s="1"/>
  <c r="I1652" i="26"/>
  <c r="S1652" i="26" s="1"/>
  <c r="I1653" i="26"/>
  <c r="S1653" i="26" s="1"/>
  <c r="I1654" i="26"/>
  <c r="S1654" i="26" s="1"/>
  <c r="I1655" i="26"/>
  <c r="S1655" i="26" s="1"/>
  <c r="I1656" i="26"/>
  <c r="S1656" i="26" s="1"/>
  <c r="I1657" i="26"/>
  <c r="S1657" i="26" s="1"/>
  <c r="I1658" i="26"/>
  <c r="S1658" i="26" s="1"/>
  <c r="I1659" i="26"/>
  <c r="S1659" i="26" s="1"/>
  <c r="I1660" i="26"/>
  <c r="S1660" i="26" s="1"/>
  <c r="I1661" i="26"/>
  <c r="S1661" i="26" s="1"/>
  <c r="I1662" i="26"/>
  <c r="S1662" i="26" s="1"/>
  <c r="I1663" i="26"/>
  <c r="S1663" i="26" s="1"/>
  <c r="I1664" i="26"/>
  <c r="S1664" i="26" s="1"/>
  <c r="I1665" i="26"/>
  <c r="S1665" i="26" s="1"/>
  <c r="I1666" i="26"/>
  <c r="S1666" i="26" s="1"/>
  <c r="I1667" i="26"/>
  <c r="S1667" i="26" s="1"/>
  <c r="I1668" i="26"/>
  <c r="S1668" i="26" s="1"/>
  <c r="I1669" i="26"/>
  <c r="S1669" i="26" s="1"/>
  <c r="I1670" i="26"/>
  <c r="S1670" i="26" s="1"/>
  <c r="I1671" i="26"/>
  <c r="S1671" i="26" s="1"/>
  <c r="I1672" i="26"/>
  <c r="S1672" i="26" s="1"/>
  <c r="I1673" i="26"/>
  <c r="S1673" i="26" s="1"/>
  <c r="I1674" i="26"/>
  <c r="S1674" i="26" s="1"/>
  <c r="I1675" i="26"/>
  <c r="S1675" i="26" s="1"/>
  <c r="I1676" i="26"/>
  <c r="S1676" i="26" s="1"/>
  <c r="I1677" i="26"/>
  <c r="S1677" i="26" s="1"/>
  <c r="I1678" i="26"/>
  <c r="S1678" i="26" s="1"/>
  <c r="I1679" i="26"/>
  <c r="S1679" i="26" s="1"/>
  <c r="I1680" i="26"/>
  <c r="S1680" i="26" s="1"/>
  <c r="I1681" i="26"/>
  <c r="S1681" i="26" s="1"/>
  <c r="I1682" i="26"/>
  <c r="S1682" i="26" s="1"/>
  <c r="I1683" i="26"/>
  <c r="S1683" i="26" s="1"/>
  <c r="I1684" i="26"/>
  <c r="S1684" i="26" s="1"/>
  <c r="I1685" i="26"/>
  <c r="S1685" i="26" s="1"/>
  <c r="I1686" i="26"/>
  <c r="S1686" i="26" s="1"/>
  <c r="I1687" i="26"/>
  <c r="S1687" i="26" s="1"/>
  <c r="I1688" i="26"/>
  <c r="S1688" i="26" s="1"/>
  <c r="I1689" i="26"/>
  <c r="S1689" i="26" s="1"/>
  <c r="I1690" i="26"/>
  <c r="S1690" i="26" s="1"/>
  <c r="I1691" i="26"/>
  <c r="S1691" i="26" s="1"/>
  <c r="I1692" i="26"/>
  <c r="S1692" i="26" s="1"/>
  <c r="I1693" i="26"/>
  <c r="S1693" i="26" s="1"/>
  <c r="I1694" i="26"/>
  <c r="S1694" i="26" s="1"/>
  <c r="I1695" i="26"/>
  <c r="S1695" i="26" s="1"/>
  <c r="I1696" i="26"/>
  <c r="S1696" i="26" s="1"/>
  <c r="I1697" i="26"/>
  <c r="S1697" i="26" s="1"/>
  <c r="I1698" i="26"/>
  <c r="S1698" i="26" s="1"/>
  <c r="I1699" i="26"/>
  <c r="S1699" i="26" s="1"/>
  <c r="I1700" i="26"/>
  <c r="S1700" i="26" s="1"/>
  <c r="I1701" i="26"/>
  <c r="S1701" i="26" s="1"/>
  <c r="I1702" i="26"/>
  <c r="S1702" i="26" s="1"/>
  <c r="I1703" i="26"/>
  <c r="S1703" i="26" s="1"/>
  <c r="I1704" i="26"/>
  <c r="S1704" i="26" s="1"/>
  <c r="I1705" i="26"/>
  <c r="S1705" i="26" s="1"/>
  <c r="I1706" i="26"/>
  <c r="S1706" i="26" s="1"/>
  <c r="I1707" i="26"/>
  <c r="S1707" i="26" s="1"/>
  <c r="I1708" i="26"/>
  <c r="S1708" i="26" s="1"/>
  <c r="I1709" i="26"/>
  <c r="S1709" i="26" s="1"/>
  <c r="I1710" i="26"/>
  <c r="S1710" i="26" s="1"/>
  <c r="I1711" i="26"/>
  <c r="S1711" i="26" s="1"/>
  <c r="I1712" i="26"/>
  <c r="S1712" i="26" s="1"/>
  <c r="I1713" i="26"/>
  <c r="S1713" i="26" s="1"/>
  <c r="I1714" i="26"/>
  <c r="S1714" i="26" s="1"/>
  <c r="I1715" i="26"/>
  <c r="S1715" i="26" s="1"/>
  <c r="I1716" i="26"/>
  <c r="S1716" i="26" s="1"/>
  <c r="I1717" i="26"/>
  <c r="S1717" i="26" s="1"/>
  <c r="I1718" i="26"/>
  <c r="S1718" i="26" s="1"/>
  <c r="I1719" i="26"/>
  <c r="S1719" i="26" s="1"/>
  <c r="I1720" i="26"/>
  <c r="S1720" i="26" s="1"/>
  <c r="I1721" i="26"/>
  <c r="S1721" i="26" s="1"/>
  <c r="I1722" i="26"/>
  <c r="S1722" i="26" s="1"/>
  <c r="I1723" i="26"/>
  <c r="S1723" i="26" s="1"/>
  <c r="I1724" i="26"/>
  <c r="S1724" i="26" s="1"/>
  <c r="I1725" i="26"/>
  <c r="S1725" i="26" s="1"/>
  <c r="I1726" i="26"/>
  <c r="S1726" i="26" s="1"/>
  <c r="I1727" i="26"/>
  <c r="S1727" i="26" s="1"/>
  <c r="I1728" i="26"/>
  <c r="S1728" i="26" s="1"/>
  <c r="I1729" i="26"/>
  <c r="S1729" i="26" s="1"/>
  <c r="I1730" i="26"/>
  <c r="S1730" i="26" s="1"/>
  <c r="I1731" i="26"/>
  <c r="S1731" i="26" s="1"/>
  <c r="I1732" i="26"/>
  <c r="S1732" i="26" s="1"/>
  <c r="I1733" i="26"/>
  <c r="S1733" i="26" s="1"/>
  <c r="I1734" i="26"/>
  <c r="S1734" i="26" s="1"/>
  <c r="I1735" i="26"/>
  <c r="S1735" i="26" s="1"/>
  <c r="I1736" i="26"/>
  <c r="S1736" i="26" s="1"/>
  <c r="I1737" i="26"/>
  <c r="S1737" i="26" s="1"/>
  <c r="I1738" i="26"/>
  <c r="S1738" i="26" s="1"/>
  <c r="I1739" i="26"/>
  <c r="S1739" i="26" s="1"/>
  <c r="I1740" i="26"/>
  <c r="S1740" i="26" s="1"/>
  <c r="I1741" i="26"/>
  <c r="S1741" i="26" s="1"/>
  <c r="I1742" i="26"/>
  <c r="S1742" i="26" s="1"/>
  <c r="I1743" i="26"/>
  <c r="S1743" i="26" s="1"/>
  <c r="I1744" i="26"/>
  <c r="S1744" i="26" s="1"/>
  <c r="I1745" i="26"/>
  <c r="S1745" i="26" s="1"/>
  <c r="I1746" i="26"/>
  <c r="S1746" i="26" s="1"/>
  <c r="I1747" i="26"/>
  <c r="S1747" i="26" s="1"/>
  <c r="I1748" i="26"/>
  <c r="S1748" i="26" s="1"/>
  <c r="I1749" i="26"/>
  <c r="S1749" i="26" s="1"/>
  <c r="I1750" i="26"/>
  <c r="S1750" i="26" s="1"/>
  <c r="I1751" i="26"/>
  <c r="S1751" i="26" s="1"/>
  <c r="I1752" i="26"/>
  <c r="S1752" i="26" s="1"/>
  <c r="I1753" i="26"/>
  <c r="S1753" i="26" s="1"/>
  <c r="I1754" i="26"/>
  <c r="S1754" i="26" s="1"/>
  <c r="I1755" i="26"/>
  <c r="S1755" i="26" s="1"/>
  <c r="I1756" i="26"/>
  <c r="S1756" i="26" s="1"/>
  <c r="I1757" i="26"/>
  <c r="S1757" i="26" s="1"/>
  <c r="I1758" i="26"/>
  <c r="S1758" i="26" s="1"/>
  <c r="I1759" i="26"/>
  <c r="S1759" i="26" s="1"/>
  <c r="I1760" i="26"/>
  <c r="S1760" i="26" s="1"/>
  <c r="I1761" i="26"/>
  <c r="S1761" i="26" s="1"/>
  <c r="I1762" i="26"/>
  <c r="S1762" i="26" s="1"/>
  <c r="I1763" i="26"/>
  <c r="S1763" i="26" s="1"/>
  <c r="I1764" i="26"/>
  <c r="S1764" i="26" s="1"/>
  <c r="I1765" i="26"/>
  <c r="S1765" i="26" s="1"/>
  <c r="I1766" i="26"/>
  <c r="S1766" i="26" s="1"/>
  <c r="I1767" i="26"/>
  <c r="S1767" i="26" s="1"/>
  <c r="I1768" i="26"/>
  <c r="S1768" i="26" s="1"/>
  <c r="I1769" i="26"/>
  <c r="S1769" i="26" s="1"/>
  <c r="I1770" i="26"/>
  <c r="S1770" i="26" s="1"/>
  <c r="I1771" i="26"/>
  <c r="S1771" i="26" s="1"/>
  <c r="I1772" i="26"/>
  <c r="S1772" i="26" s="1"/>
  <c r="I1773" i="26"/>
  <c r="S1773" i="26" s="1"/>
  <c r="I1774" i="26"/>
  <c r="S1774" i="26" s="1"/>
  <c r="I1775" i="26"/>
  <c r="S1775" i="26" s="1"/>
  <c r="I1776" i="26"/>
  <c r="S1776" i="26" s="1"/>
  <c r="I1777" i="26"/>
  <c r="S1777" i="26" s="1"/>
  <c r="I1778" i="26"/>
  <c r="S1778" i="26" s="1"/>
  <c r="I1779" i="26"/>
  <c r="S1779" i="26" s="1"/>
  <c r="I1780" i="26"/>
  <c r="S1780" i="26" s="1"/>
  <c r="I1781" i="26"/>
  <c r="S1781" i="26" s="1"/>
  <c r="I1782" i="26"/>
  <c r="S1782" i="26" s="1"/>
  <c r="I1783" i="26"/>
  <c r="S1783" i="26" s="1"/>
  <c r="I1784" i="26"/>
  <c r="S1784" i="26" s="1"/>
  <c r="I1785" i="26"/>
  <c r="S1785" i="26" s="1"/>
  <c r="I1786" i="26"/>
  <c r="S1786" i="26" s="1"/>
  <c r="I1787" i="26"/>
  <c r="S1787" i="26" s="1"/>
  <c r="I1788" i="26"/>
  <c r="S1788" i="26" s="1"/>
  <c r="I1789" i="26"/>
  <c r="S1789" i="26" s="1"/>
  <c r="I1790" i="26"/>
  <c r="S1790" i="26" s="1"/>
  <c r="I1791" i="26"/>
  <c r="S1791" i="26" s="1"/>
  <c r="I1792" i="26"/>
  <c r="S1792" i="26" s="1"/>
  <c r="I1793" i="26"/>
  <c r="S1793" i="26" s="1"/>
  <c r="I1794" i="26"/>
  <c r="S1794" i="26" s="1"/>
  <c r="I1795" i="26"/>
  <c r="S1795" i="26" s="1"/>
  <c r="I1796" i="26"/>
  <c r="S1796" i="26" s="1"/>
  <c r="I1797" i="26"/>
  <c r="S1797" i="26" s="1"/>
  <c r="I1798" i="26"/>
  <c r="S1798" i="26" s="1"/>
  <c r="I1799" i="26"/>
  <c r="S1799" i="26" s="1"/>
  <c r="I1800" i="26"/>
  <c r="S1800" i="26" s="1"/>
  <c r="I1801" i="26"/>
  <c r="S1801" i="26" s="1"/>
  <c r="I1802" i="26"/>
  <c r="S1802" i="26" s="1"/>
  <c r="I1803" i="26"/>
  <c r="S1803" i="26" s="1"/>
  <c r="I1804" i="26"/>
  <c r="S1804" i="26" s="1"/>
  <c r="I1805" i="26"/>
  <c r="S1805" i="26" s="1"/>
  <c r="I1806" i="26"/>
  <c r="S1806" i="26" s="1"/>
  <c r="I1807" i="26"/>
  <c r="S1807" i="26" s="1"/>
  <c r="I1808" i="26"/>
  <c r="S1808" i="26" s="1"/>
  <c r="I1809" i="26"/>
  <c r="S1809" i="26" s="1"/>
  <c r="I1810" i="26"/>
  <c r="S1810" i="26" s="1"/>
  <c r="I1811" i="26"/>
  <c r="S1811" i="26" s="1"/>
  <c r="I1812" i="26"/>
  <c r="S1812" i="26" s="1"/>
  <c r="I1813" i="26"/>
  <c r="S1813" i="26" s="1"/>
  <c r="I1814" i="26"/>
  <c r="S1814" i="26" s="1"/>
  <c r="I1815" i="26"/>
  <c r="S1815" i="26" s="1"/>
  <c r="I1816" i="26"/>
  <c r="S1816" i="26" s="1"/>
  <c r="I1817" i="26"/>
  <c r="S1817" i="26" s="1"/>
  <c r="I1818" i="26"/>
  <c r="S1818" i="26" s="1"/>
  <c r="I1819" i="26"/>
  <c r="S1819" i="26" s="1"/>
  <c r="I1820" i="26"/>
  <c r="S1820" i="26" s="1"/>
  <c r="I1821" i="26"/>
  <c r="S1821" i="26" s="1"/>
  <c r="I1822" i="26"/>
  <c r="S1822" i="26" s="1"/>
  <c r="I1823" i="26"/>
  <c r="S1823" i="26" s="1"/>
  <c r="I1824" i="26"/>
  <c r="S1824" i="26" s="1"/>
  <c r="I1825" i="26"/>
  <c r="S1825" i="26" s="1"/>
  <c r="I1826" i="26"/>
  <c r="S1826" i="26" s="1"/>
  <c r="I1827" i="26"/>
  <c r="S1827" i="26" s="1"/>
  <c r="I1828" i="26"/>
  <c r="S1828" i="26" s="1"/>
  <c r="I1829" i="26"/>
  <c r="S1829" i="26" s="1"/>
  <c r="I1830" i="26"/>
  <c r="S1830" i="26" s="1"/>
  <c r="I1831" i="26"/>
  <c r="S1831" i="26" s="1"/>
  <c r="I1832" i="26"/>
  <c r="S1832" i="26" s="1"/>
  <c r="I1833" i="26"/>
  <c r="S1833" i="26" s="1"/>
  <c r="I1834" i="26"/>
  <c r="S1834" i="26" s="1"/>
  <c r="I1835" i="26"/>
  <c r="S1835" i="26" s="1"/>
  <c r="I1836" i="26"/>
  <c r="S1836" i="26" s="1"/>
  <c r="I1837" i="26"/>
  <c r="S1837" i="26" s="1"/>
  <c r="I1838" i="26"/>
  <c r="S1838" i="26" s="1"/>
  <c r="I1839" i="26"/>
  <c r="S1839" i="26" s="1"/>
  <c r="I1840" i="26"/>
  <c r="S1840" i="26" s="1"/>
  <c r="I1841" i="26"/>
  <c r="S1841" i="26" s="1"/>
  <c r="I1842" i="26"/>
  <c r="S1842" i="26" s="1"/>
  <c r="I1843" i="26"/>
  <c r="S1843" i="26" s="1"/>
  <c r="I1844" i="26"/>
  <c r="S1844" i="26" s="1"/>
  <c r="I1845" i="26"/>
  <c r="S1845" i="26" s="1"/>
  <c r="I1846" i="26"/>
  <c r="S1846" i="26" s="1"/>
  <c r="I1847" i="26"/>
  <c r="S1847" i="26" s="1"/>
  <c r="I1848" i="26"/>
  <c r="S1848" i="26" s="1"/>
  <c r="I1849" i="26"/>
  <c r="S1849" i="26" s="1"/>
  <c r="I1850" i="26"/>
  <c r="S1850" i="26" s="1"/>
  <c r="I1851" i="26"/>
  <c r="S1851" i="26" s="1"/>
  <c r="I1852" i="26"/>
  <c r="S1852" i="26" s="1"/>
  <c r="I1853" i="26"/>
  <c r="S1853" i="26" s="1"/>
  <c r="I1854" i="26"/>
  <c r="S1854" i="26" s="1"/>
  <c r="I1855" i="26"/>
  <c r="S1855" i="26" s="1"/>
  <c r="I1856" i="26"/>
  <c r="S1856" i="26" s="1"/>
  <c r="I1857" i="26"/>
  <c r="S1857" i="26" s="1"/>
  <c r="I1858" i="26"/>
  <c r="S1858" i="26" s="1"/>
  <c r="I1859" i="26"/>
  <c r="S1859" i="26" s="1"/>
  <c r="I1860" i="26"/>
  <c r="S1860" i="26" s="1"/>
  <c r="I1861" i="26"/>
  <c r="S1861" i="26" s="1"/>
  <c r="I1862" i="26"/>
  <c r="S1862" i="26" s="1"/>
  <c r="I1863" i="26"/>
  <c r="S1863" i="26" s="1"/>
  <c r="I1864" i="26"/>
  <c r="S1864" i="26" s="1"/>
  <c r="I1865" i="26"/>
  <c r="S1865" i="26" s="1"/>
  <c r="I1866" i="26"/>
  <c r="S1866" i="26" s="1"/>
  <c r="I1867" i="26"/>
  <c r="S1867" i="26" s="1"/>
  <c r="I1868" i="26"/>
  <c r="S1868" i="26" s="1"/>
  <c r="I1869" i="26"/>
  <c r="S1869" i="26" s="1"/>
  <c r="I1870" i="26"/>
  <c r="S1870" i="26" s="1"/>
  <c r="I1871" i="26"/>
  <c r="S1871" i="26" s="1"/>
  <c r="I1872" i="26"/>
  <c r="S1872" i="26" s="1"/>
  <c r="I1873" i="26"/>
  <c r="S1873" i="26" s="1"/>
  <c r="I1874" i="26"/>
  <c r="S1874" i="26" s="1"/>
  <c r="I1875" i="26"/>
  <c r="S1875" i="26" s="1"/>
  <c r="I1876" i="26"/>
  <c r="S1876" i="26" s="1"/>
  <c r="I1877" i="26"/>
  <c r="S1877" i="26" s="1"/>
  <c r="I1878" i="26"/>
  <c r="S1878" i="26" s="1"/>
  <c r="I1879" i="26"/>
  <c r="S1879" i="26" s="1"/>
  <c r="I1880" i="26"/>
  <c r="S1880" i="26" s="1"/>
  <c r="I1881" i="26"/>
  <c r="S1881" i="26" s="1"/>
  <c r="I1882" i="26"/>
  <c r="S1882" i="26" s="1"/>
  <c r="I1883" i="26"/>
  <c r="S1883" i="26" s="1"/>
  <c r="I1884" i="26"/>
  <c r="S1884" i="26" s="1"/>
  <c r="I1885" i="26"/>
  <c r="S1885" i="26" s="1"/>
  <c r="I1886" i="26"/>
  <c r="S1886" i="26" s="1"/>
  <c r="I1887" i="26"/>
  <c r="S1887" i="26" s="1"/>
  <c r="I1888" i="26"/>
  <c r="S1888" i="26" s="1"/>
  <c r="I1889" i="26"/>
  <c r="S1889" i="26" s="1"/>
  <c r="I1890" i="26"/>
  <c r="S1890" i="26" s="1"/>
  <c r="I1891" i="26"/>
  <c r="S1891" i="26" s="1"/>
  <c r="I1892" i="26"/>
  <c r="S1892" i="26" s="1"/>
  <c r="I1893" i="26"/>
  <c r="S1893" i="26" s="1"/>
  <c r="I1894" i="26"/>
  <c r="S1894" i="26" s="1"/>
  <c r="I1895" i="26"/>
  <c r="S1895" i="26" s="1"/>
  <c r="I1896" i="26"/>
  <c r="S1896" i="26" s="1"/>
  <c r="I1897" i="26"/>
  <c r="S1897" i="26" s="1"/>
  <c r="I1898" i="26"/>
  <c r="S1898" i="26" s="1"/>
  <c r="I1899" i="26"/>
  <c r="S1899" i="26" s="1"/>
  <c r="I1900" i="26"/>
  <c r="S1900" i="26" s="1"/>
  <c r="I1901" i="26"/>
  <c r="S1901" i="26" s="1"/>
  <c r="I1902" i="26"/>
  <c r="S1902" i="26" s="1"/>
  <c r="I1903" i="26"/>
  <c r="S1903" i="26" s="1"/>
  <c r="I1904" i="26"/>
  <c r="S1904" i="26" s="1"/>
  <c r="I1905" i="26"/>
  <c r="S1905" i="26" s="1"/>
  <c r="I1906" i="26"/>
  <c r="S1906" i="26" s="1"/>
  <c r="I1907" i="26"/>
  <c r="S1907" i="26" s="1"/>
  <c r="I1908" i="26"/>
  <c r="S1908" i="26" s="1"/>
  <c r="I1909" i="26"/>
  <c r="S1909" i="26" s="1"/>
  <c r="I1910" i="26"/>
  <c r="S1910" i="26" s="1"/>
  <c r="I1911" i="26"/>
  <c r="S1911" i="26" s="1"/>
  <c r="I1912" i="26"/>
  <c r="S1912" i="26" s="1"/>
  <c r="I1913" i="26"/>
  <c r="S1913" i="26" s="1"/>
  <c r="I1914" i="26"/>
  <c r="S1914" i="26" s="1"/>
  <c r="I1915" i="26"/>
  <c r="S1915" i="26" s="1"/>
  <c r="I1916" i="26"/>
  <c r="S1916" i="26" s="1"/>
  <c r="I1917" i="26"/>
  <c r="S1917" i="26" s="1"/>
  <c r="I1918" i="26"/>
  <c r="S1918" i="26" s="1"/>
  <c r="I1919" i="26"/>
  <c r="S1919" i="26" s="1"/>
  <c r="I1920" i="26"/>
  <c r="S1920" i="26" s="1"/>
  <c r="I1921" i="26"/>
  <c r="S1921" i="26" s="1"/>
  <c r="I1922" i="26"/>
  <c r="S1922" i="26" s="1"/>
  <c r="I1923" i="26"/>
  <c r="S1923" i="26" s="1"/>
  <c r="I1924" i="26"/>
  <c r="S1924" i="26" s="1"/>
  <c r="I1925" i="26"/>
  <c r="S1925" i="26" s="1"/>
  <c r="I1926" i="26"/>
  <c r="S1926" i="26" s="1"/>
  <c r="I1927" i="26"/>
  <c r="S1927" i="26" s="1"/>
  <c r="I1928" i="26"/>
  <c r="S1928" i="26" s="1"/>
  <c r="I1929" i="26"/>
  <c r="S1929" i="26" s="1"/>
  <c r="I1930" i="26"/>
  <c r="S1930" i="26" s="1"/>
  <c r="I1931" i="26"/>
  <c r="S1931" i="26" s="1"/>
  <c r="I1932" i="26"/>
  <c r="S1932" i="26" s="1"/>
  <c r="I1933" i="26"/>
  <c r="S1933" i="26" s="1"/>
  <c r="I1934" i="26"/>
  <c r="S1934" i="26" s="1"/>
  <c r="I1935" i="26"/>
  <c r="S1935" i="26" s="1"/>
  <c r="I1936" i="26"/>
  <c r="S1936" i="26" s="1"/>
  <c r="I1937" i="26"/>
  <c r="S1937" i="26" s="1"/>
  <c r="I1938" i="26"/>
  <c r="S1938" i="26" s="1"/>
  <c r="I1939" i="26"/>
  <c r="S1939" i="26" s="1"/>
  <c r="G4" i="11"/>
  <c r="G5" i="11"/>
  <c r="G6" i="11"/>
  <c r="G7" i="11"/>
  <c r="G8" i="11"/>
  <c r="G9" i="11"/>
  <c r="G10" i="11"/>
  <c r="G11" i="11"/>
  <c r="G12" i="11"/>
  <c r="G3" i="11"/>
  <c r="D19" i="25"/>
  <c r="E19" i="25"/>
  <c r="B19" i="25"/>
  <c r="C18" i="25"/>
  <c r="C19" i="25" s="1"/>
  <c r="D18" i="25"/>
  <c r="D20" i="25" s="1"/>
  <c r="E18" i="25"/>
  <c r="E20" i="25" s="1"/>
  <c r="F18" i="25"/>
  <c r="F19" i="25" s="1"/>
  <c r="G18" i="25"/>
  <c r="G19" i="25" s="1"/>
  <c r="B18" i="25"/>
  <c r="B20" i="25" s="1"/>
  <c r="B22" i="25" l="1"/>
  <c r="E22" i="25"/>
  <c r="D22" i="25"/>
  <c r="G20" i="25"/>
  <c r="G22" i="25" s="1"/>
  <c r="C20" i="25"/>
  <c r="C22" i="25" s="1"/>
  <c r="F20" i="25"/>
  <c r="F22" i="25" s="1"/>
  <c r="E9" i="24"/>
  <c r="F9" i="24"/>
  <c r="F8" i="24"/>
  <c r="E8" i="24"/>
  <c r="F7" i="24"/>
  <c r="E7" i="24"/>
  <c r="F6" i="24"/>
  <c r="E6" i="24"/>
  <c r="K6" i="24"/>
  <c r="J6" i="24" l="1"/>
  <c r="J19" i="24"/>
  <c r="J15" i="24"/>
  <c r="J11" i="24"/>
  <c r="J7" i="24"/>
  <c r="K20" i="24"/>
  <c r="K16" i="24"/>
  <c r="K12" i="24"/>
  <c r="K8" i="24"/>
  <c r="J22" i="24"/>
  <c r="J18" i="24"/>
  <c r="J14" i="24"/>
  <c r="J10" i="24"/>
  <c r="K19" i="24"/>
  <c r="K15" i="24"/>
  <c r="K11" i="24"/>
  <c r="K7" i="24"/>
  <c r="J21" i="24"/>
  <c r="J17" i="24"/>
  <c r="J13" i="24"/>
  <c r="J9" i="24"/>
  <c r="K22" i="24"/>
  <c r="K18" i="24"/>
  <c r="K14" i="24"/>
  <c r="K10" i="24"/>
  <c r="J20" i="24"/>
  <c r="J16" i="24"/>
  <c r="J12" i="24"/>
  <c r="J8" i="24"/>
  <c r="K21" i="24"/>
  <c r="K17" i="24"/>
  <c r="K13" i="24"/>
  <c r="K9" i="24"/>
  <c r="H12" i="11"/>
  <c r="H11" i="11"/>
  <c r="H10" i="11"/>
  <c r="H9" i="11"/>
  <c r="H8" i="11"/>
  <c r="H7" i="11"/>
  <c r="H6" i="11"/>
  <c r="H5" i="11"/>
  <c r="H4" i="11"/>
  <c r="H3" i="11"/>
  <c r="F11" i="12"/>
  <c r="F12" i="12"/>
  <c r="F13" i="12"/>
  <c r="F14" i="12"/>
  <c r="F10" i="12"/>
  <c r="E11" i="12"/>
  <c r="E12" i="12"/>
  <c r="E13" i="12"/>
  <c r="E14" i="12"/>
  <c r="E10" i="12"/>
  <c r="D11" i="12"/>
  <c r="D12" i="12"/>
  <c r="D13" i="12"/>
  <c r="D14" i="12"/>
  <c r="D10" i="12"/>
  <c r="K23" i="24" l="1"/>
  <c r="L6" i="24" s="1"/>
  <c r="L16" i="24" l="1"/>
  <c r="L7" i="24"/>
  <c r="L21" i="24"/>
  <c r="L13" i="24"/>
  <c r="L18" i="24"/>
  <c r="L12" i="24"/>
  <c r="L10" i="24"/>
  <c r="L14" i="24"/>
  <c r="L15" i="24"/>
  <c r="L17" i="24"/>
  <c r="L11" i="24"/>
  <c r="L8" i="24"/>
  <c r="L20" i="24"/>
  <c r="L19" i="24"/>
  <c r="L9" i="24"/>
  <c r="L22" i="24"/>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6A10678-75DE-4087-BD80-50259B382626}"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2" xr16:uid="{410AD926-A8B4-4088-943D-58837587A6AD}" name="WorksheetConnection_EXCEL PROJECT.xlsx!Table1" type="102" refreshedVersion="8" minRefreshableVersion="5">
    <extLst>
      <ext xmlns:x15="http://schemas.microsoft.com/office/spreadsheetml/2010/11/main" uri="{DE250136-89BD-433C-8126-D09CA5730AF9}">
        <x15:connection id="Table1">
          <x15:rangePr sourceName="_xlcn.WorksheetConnection_EXCELPROJECT.xlsxTable11"/>
        </x15:connection>
      </ext>
    </extLst>
  </connection>
  <connection id="3" xr16:uid="{94C99973-3A8D-4DFF-8B92-5A37F49C5D17}" name="WorksheetConnection_EXCEL PROJECT.xlsx!Table4" type="102" refreshedVersion="8" minRefreshableVersion="5">
    <extLst>
      <ext xmlns:x15="http://schemas.microsoft.com/office/spreadsheetml/2010/11/main" uri="{DE250136-89BD-433C-8126-D09CA5730AF9}">
        <x15:connection id="Table4">
          <x15:rangePr sourceName="_xlcn.WorksheetConnection_EXCELPROJECT.xlsxTable41"/>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<sst xmlns="http://schemas.openxmlformats.org/spreadsheetml/2006/main" count="60398" uniqueCount="3343">
  <si>
    <t>Gary Koch</t>
  </si>
  <si>
    <t>Critical</t>
  </si>
  <si>
    <t>Delivery Truck</t>
  </si>
  <si>
    <t>Small Business</t>
  </si>
  <si>
    <t>Furniture</t>
  </si>
  <si>
    <t>Tables</t>
  </si>
  <si>
    <t>Jumbo Box</t>
  </si>
  <si>
    <t>Bretford CR4500 Series Slim Rectangular Table</t>
  </si>
  <si>
    <t>United States</t>
  </si>
  <si>
    <t>South</t>
  </si>
  <si>
    <t>Mississippi</t>
  </si>
  <si>
    <t>Clinton</t>
  </si>
  <si>
    <t>Paige Powers</t>
  </si>
  <si>
    <t>High</t>
  </si>
  <si>
    <t>Regular Air</t>
  </si>
  <si>
    <t>Consumer</t>
  </si>
  <si>
    <t>Technology</t>
  </si>
  <si>
    <t>Computer Peripherals</t>
  </si>
  <si>
    <t>Small Pack</t>
  </si>
  <si>
    <t>Verbatim DVD-RAM, 9.4GB, Rewritable, Type 1, DS, DataLife Plus</t>
  </si>
  <si>
    <t>Arkansas</t>
  </si>
  <si>
    <t>West Memphis</t>
  </si>
  <si>
    <t>Rebecca Lindsey</t>
  </si>
  <si>
    <t>Low</t>
  </si>
  <si>
    <t>Office Supplies</t>
  </si>
  <si>
    <t>Pens &amp; Art Supplies</t>
  </si>
  <si>
    <t>Wrap Bag</t>
  </si>
  <si>
    <t>*Staples* Highlighting Markers</t>
  </si>
  <si>
    <t>Central</t>
  </si>
  <si>
    <t>Indiana</t>
  </si>
  <si>
    <t>Kokomo</t>
  </si>
  <si>
    <t>Gregory Crane</t>
  </si>
  <si>
    <t>Office Machines</t>
  </si>
  <si>
    <t>Jumbo Drum</t>
  </si>
  <si>
    <t>Lexmark 4227 Plus Dot Matrix Printer</t>
  </si>
  <si>
    <t>West</t>
  </si>
  <si>
    <t>Colorado</t>
  </si>
  <si>
    <t>Fort Collins</t>
  </si>
  <si>
    <t>Tamara Dickinson</t>
  </si>
  <si>
    <t>Copiers and Fax</t>
  </si>
  <si>
    <t>Large Box</t>
  </si>
  <si>
    <t>Canon PC940 Copier</t>
  </si>
  <si>
    <t>Washington</t>
  </si>
  <si>
    <t>Mount Vernon</t>
  </si>
  <si>
    <t>Newell 312</t>
  </si>
  <si>
    <t>Sean Stephenson</t>
  </si>
  <si>
    <t>Not Specified</t>
  </si>
  <si>
    <t>Home Office</t>
  </si>
  <si>
    <t>Binders and Binder Accessories</t>
  </si>
  <si>
    <t>Small Box</t>
  </si>
  <si>
    <t>Binding Machine Supplies</t>
  </si>
  <si>
    <t>Georgia</t>
  </si>
  <si>
    <t>Peachtree City</t>
  </si>
  <si>
    <t>Albert Frost</t>
  </si>
  <si>
    <t>Storage &amp; Organization</t>
  </si>
  <si>
    <t>Fellowes Super Stor/Drawer® Files</t>
  </si>
  <si>
    <t>Missouri</t>
  </si>
  <si>
    <t>Raytown</t>
  </si>
  <si>
    <t>Jane Shah</t>
  </si>
  <si>
    <t>Avery Trapezoid Ring Binder, 3" Capacity, Black, 1040 sheets</t>
  </si>
  <si>
    <t>Minnesota</t>
  </si>
  <si>
    <t>Prior Lake</t>
  </si>
  <si>
    <t>Alex Nicholson</t>
  </si>
  <si>
    <t>Express Air</t>
  </si>
  <si>
    <t>Paper</t>
  </si>
  <si>
    <t>Black Print Carbonless Snap-Off® Rapid Letter, 8 1/2" x 7"</t>
  </si>
  <si>
    <t>California</t>
  </si>
  <si>
    <t>Montebello</t>
  </si>
  <si>
    <t>White GlueTop Scratch Pads</t>
  </si>
  <si>
    <t>Lloyd Levin</t>
  </si>
  <si>
    <t>Corporate</t>
  </si>
  <si>
    <t>Appliances</t>
  </si>
  <si>
    <t>Tripp Lite Isotel 6 Outlet Surge Protector with Fax/Modem Protection</t>
  </si>
  <si>
    <t>North Carolina</t>
  </si>
  <si>
    <t>New Bern</t>
  </si>
  <si>
    <t>Ernest Oh</t>
  </si>
  <si>
    <t>Los Angeles</t>
  </si>
  <si>
    <t>Carmen McPherson</t>
  </si>
  <si>
    <t>Epson LQ-570e Dot Matrix Printer</t>
  </si>
  <si>
    <t>Illinois</t>
  </si>
  <si>
    <t>Carol Stream</t>
  </si>
  <si>
    <t>Ellen McCormick</t>
  </si>
  <si>
    <t>Dual Level, Single-Width Filing Carts</t>
  </si>
  <si>
    <t>Napa</t>
  </si>
  <si>
    <t>Scott Bunn</t>
  </si>
  <si>
    <t>Chairs &amp; Chairmats</t>
  </si>
  <si>
    <t>Hon 4070 Series Pagoda™ Armless Upholstered Stacking Chairs</t>
  </si>
  <si>
    <t>East</t>
  </si>
  <si>
    <t>New York</t>
  </si>
  <si>
    <t>New York City</t>
  </si>
  <si>
    <t>Hon Valutask™ Swivel Chairs</t>
  </si>
  <si>
    <t>Robin Kramer Vaughn</t>
  </si>
  <si>
    <t>Medium</t>
  </si>
  <si>
    <t>Bookcases</t>
  </si>
  <si>
    <t>Bush Westfield Collection Bookcases, Fully Assembled</t>
  </si>
  <si>
    <t>Richland</t>
  </si>
  <si>
    <t>Xerox 1952</t>
  </si>
  <si>
    <t>Allan Shields</t>
  </si>
  <si>
    <t>Maxell Pro 80 Minute CD-R, 10/Pack</t>
  </si>
  <si>
    <t>Florida</t>
  </si>
  <si>
    <t>Seminole</t>
  </si>
  <si>
    <t>Kim Weiss</t>
  </si>
  <si>
    <t>Office Furnishings</t>
  </si>
  <si>
    <t>GE 48" Fluorescent Tube, Cool White Energy Saver, 34 Watts, 30/Box</t>
  </si>
  <si>
    <t>Miami</t>
  </si>
  <si>
    <t>Juanita Coley Knox</t>
  </si>
  <si>
    <t>Watertown</t>
  </si>
  <si>
    <t>Roger Schwartz</t>
  </si>
  <si>
    <t>Xerox 4200 Series MultiUse Premium Copy Paper (20Lb. and 84 Bright)</t>
  </si>
  <si>
    <t>Nebraska</t>
  </si>
  <si>
    <t>Kearney</t>
  </si>
  <si>
    <t>Telephones and Communication</t>
  </si>
  <si>
    <t>T18</t>
  </si>
  <si>
    <t>Ron Newton</t>
  </si>
  <si>
    <t>Dixon Prang® Watercolor Pencils, 10-Color Set with Brush</t>
  </si>
  <si>
    <t>Oregon</t>
  </si>
  <si>
    <t>Lake Oswego</t>
  </si>
  <si>
    <t>Linda Weiss</t>
  </si>
  <si>
    <t>Seattle</t>
  </si>
  <si>
    <t>Anna Burgess</t>
  </si>
  <si>
    <t>Medium Box</t>
  </si>
  <si>
    <t>36X48 HARDFLOOR CHAIRMAT</t>
  </si>
  <si>
    <t>Utah</t>
  </si>
  <si>
    <t>Draper</t>
  </si>
  <si>
    <t>Mary Hewitt</t>
  </si>
  <si>
    <t>Bush Mission Pointe Library</t>
  </si>
  <si>
    <t>Gladstone</t>
  </si>
  <si>
    <t>Beth Dolan</t>
  </si>
  <si>
    <t>Labels</t>
  </si>
  <si>
    <t>Round Specialty Laser Printer Labels</t>
  </si>
  <si>
    <t>Panama City</t>
  </si>
  <si>
    <t>Bevis Round Conference Table Top &amp; Single Column Base</t>
  </si>
  <si>
    <t>Joe Baldwin</t>
  </si>
  <si>
    <t>Troy Casey</t>
  </si>
  <si>
    <t>Xerox 227</t>
  </si>
  <si>
    <t>Edina</t>
  </si>
  <si>
    <t>Lucille Gibbons</t>
  </si>
  <si>
    <t>Peel-Off® China Markers</t>
  </si>
  <si>
    <t>Marshall Sutherland</t>
  </si>
  <si>
    <t>Bush Advantage Collection® Round Conference Table</t>
  </si>
  <si>
    <t>Alabama</t>
  </si>
  <si>
    <t>Phenix City</t>
  </si>
  <si>
    <t>Janice Cole</t>
  </si>
  <si>
    <t>Fellowes Mobile Numeric Keypad, Graphite</t>
  </si>
  <si>
    <t>Louisiana</t>
  </si>
  <si>
    <t>Baton Rouge</t>
  </si>
  <si>
    <t>Polycom ViaVideo™ Desktop Video Communications Unit</t>
  </si>
  <si>
    <t>Staples Wirebound Steno Books, 6" x 9", 12/Pack</t>
  </si>
  <si>
    <t>Miriam Greenberg</t>
  </si>
  <si>
    <t>Riverleaf Stik-Withit® Designer Note Cubes®</t>
  </si>
  <si>
    <t>Valparaiso</t>
  </si>
  <si>
    <t>Matthew Conway</t>
  </si>
  <si>
    <t>Rubber Bands</t>
  </si>
  <si>
    <t>Binder Clips by OIC</t>
  </si>
  <si>
    <t>Ithaca</t>
  </si>
  <si>
    <t>Danny Hong</t>
  </si>
  <si>
    <t>Panasonic KX-P2130 Dot Matrix Printer</t>
  </si>
  <si>
    <t>Layton</t>
  </si>
  <si>
    <t>Eddie Walker</t>
  </si>
  <si>
    <t>Okidata ML320 Series Turbo Dot Matrix Printers</t>
  </si>
  <si>
    <t>Brooklyn Park</t>
  </si>
  <si>
    <t>Maureen Stout</t>
  </si>
  <si>
    <t>Cardinal Poly Pocket Divider Pockets for Ring Binders</t>
  </si>
  <si>
    <t>Texas</t>
  </si>
  <si>
    <t>Pharr</t>
  </si>
  <si>
    <t>"While you Were Out" Message Book, One Form per Page</t>
  </si>
  <si>
    <t>Carol Sherrill</t>
  </si>
  <si>
    <t>Office Star - Professional Matrix Back Chair with 2-to-1 Synchro Tilt and Mesh Fabric Seat</t>
  </si>
  <si>
    <t>Bryan</t>
  </si>
  <si>
    <t>Debbie Dillon</t>
  </si>
  <si>
    <t>Eldon Antistatic Chair Mats for Low to Medium Pile Carpets</t>
  </si>
  <si>
    <t>Roswell</t>
  </si>
  <si>
    <t>Marion Wilcox</t>
  </si>
  <si>
    <t>Burleson</t>
  </si>
  <si>
    <t>Russell Chan</t>
  </si>
  <si>
    <t>Hoover WindTunnel™ Plus Canister Vacuum</t>
  </si>
  <si>
    <t>Waco</t>
  </si>
  <si>
    <t>Billie Fowler</t>
  </si>
  <si>
    <t>Metal Folding Chairs, Beige, 4/Carton</t>
  </si>
  <si>
    <t>Bedford</t>
  </si>
  <si>
    <t>232</t>
  </si>
  <si>
    <t>Betsy Puckett</t>
  </si>
  <si>
    <t>Electrix Halogen Magnifier Lamp</t>
  </si>
  <si>
    <t>Oklahoma</t>
  </si>
  <si>
    <t>Norman</t>
  </si>
  <si>
    <t>Luxo Professional Fluorescent Magnifier Lamp with Clamp-Mount Base</t>
  </si>
  <si>
    <t>Panasonic KX-P1150 Dot Matrix Printer</t>
  </si>
  <si>
    <t>Bobby Powell</t>
  </si>
  <si>
    <t>Memorex 4.7GB DVD+RW, 3/Pack</t>
  </si>
  <si>
    <t>Iowa</t>
  </si>
  <si>
    <t>Fort Dodge</t>
  </si>
  <si>
    <t>3285</t>
  </si>
  <si>
    <t>Guy McDonald</t>
  </si>
  <si>
    <t>Canon S750 Color Inkjet Printer</t>
  </si>
  <si>
    <t>Mount Prospect</t>
  </si>
  <si>
    <t>Joyce Murray</t>
  </si>
  <si>
    <t>GBC Instant Index™ System for Binding Systems</t>
  </si>
  <si>
    <t>Los Altos</t>
  </si>
  <si>
    <t>Avery 514</t>
  </si>
  <si>
    <t>Keith Marsh</t>
  </si>
  <si>
    <t>Carina Double Wide Media Storage Towers in Natural &amp; Black</t>
  </si>
  <si>
    <t>Tennsco Snap-Together Open Shelving Units, Starter Sets and Add-On Units</t>
  </si>
  <si>
    <t>Marion Lindsey</t>
  </si>
  <si>
    <t>Commerce City</t>
  </si>
  <si>
    <t>Elisabeth Shaw</t>
  </si>
  <si>
    <t>Perma STOR-ALL™ Hanging File Box, 13 1/8"W x 12 1/4"D x 10 1/2"H</t>
  </si>
  <si>
    <t>Ormond Beach</t>
  </si>
  <si>
    <t>Ted Dunlap</t>
  </si>
  <si>
    <t>Rediform Wirebound "Phone Memo" Message Book, 11 x 5-3/4</t>
  </si>
  <si>
    <t>Deer Park</t>
  </si>
  <si>
    <t>Melinda Rogers</t>
  </si>
  <si>
    <t>Hon Deluxe Fabric Upholstered Stacking Chairs, Rounded Back</t>
  </si>
  <si>
    <t>Dubuque</t>
  </si>
  <si>
    <t>Derek Jernigan</t>
  </si>
  <si>
    <t>Riverside Palais Royal Lawyers Bookcase, Royale Cherry Finish</t>
  </si>
  <si>
    <t>Galesburg</t>
  </si>
  <si>
    <t>Kyle Fink</t>
  </si>
  <si>
    <t>Sanford EarthWrite® Recycled Pencils, Medium Soft, #2</t>
  </si>
  <si>
    <t>Virginia</t>
  </si>
  <si>
    <t>Petersburg</t>
  </si>
  <si>
    <t>Lawrence Dennis</t>
  </si>
  <si>
    <t>Newell 342</t>
  </si>
  <si>
    <t>San Clemente</t>
  </si>
  <si>
    <t>Carlos Byrd</t>
  </si>
  <si>
    <t>Connecticut</t>
  </si>
  <si>
    <t>Bristol</t>
  </si>
  <si>
    <t>Stacey Lucas</t>
  </si>
  <si>
    <t>Wilson Jones Hanging View Binder, White, 1"</t>
  </si>
  <si>
    <t>Cedar Falls</t>
  </si>
  <si>
    <t>Fellowes Basic 104-Key Keyboard, Platinum</t>
  </si>
  <si>
    <t>Suzanne Cochran</t>
  </si>
  <si>
    <t>Ibico Recycled Linen-Style Covers</t>
  </si>
  <si>
    <t>Cedar Rapids</t>
  </si>
  <si>
    <t>Self-Adhesive Ring Binder Labels</t>
  </si>
  <si>
    <t>Tenex File Box, Personal Filing Tote with Lid, Black</t>
  </si>
  <si>
    <t>Courtney Boyd</t>
  </si>
  <si>
    <t>Tennsco Commercial Shelving</t>
  </si>
  <si>
    <t>Fairfax</t>
  </si>
  <si>
    <t>Anna Wood</t>
  </si>
  <si>
    <t>Utica</t>
  </si>
  <si>
    <t>252</t>
  </si>
  <si>
    <t>Carrie McIntosh</t>
  </si>
  <si>
    <t>GBC VeloBinder Strips</t>
  </si>
  <si>
    <t>Royal Palm Beach</t>
  </si>
  <si>
    <t>G.E. Longer-Life Indoor Recessed Floodlight Bulbs</t>
  </si>
  <si>
    <t>Lee McKenna Gregory</t>
  </si>
  <si>
    <t>Novimex Swivel Fabric Task Chair</t>
  </si>
  <si>
    <t>South Carolina</t>
  </si>
  <si>
    <t>Hilton Head Island</t>
  </si>
  <si>
    <t>Eldon Portable Mobile Manager</t>
  </si>
  <si>
    <t>Accessory35</t>
  </si>
  <si>
    <t>Leslie Shannon</t>
  </si>
  <si>
    <t>Xerox 1986</t>
  </si>
  <si>
    <t>Montana</t>
  </si>
  <si>
    <t>Butte</t>
  </si>
  <si>
    <t>Glen Robertson</t>
  </si>
  <si>
    <t>Belkin F9M820V08 8 Outlet Surge</t>
  </si>
  <si>
    <t>Coon Rapids</t>
  </si>
  <si>
    <t>Holmes HEPA Air Purifier</t>
  </si>
  <si>
    <t>Ricky Garner</t>
  </si>
  <si>
    <t>BASF Silver 74 Minute CD-R</t>
  </si>
  <si>
    <t>Herndon</t>
  </si>
  <si>
    <t>Xerox 19</t>
  </si>
  <si>
    <t>Howard Rogers</t>
  </si>
  <si>
    <t>Coloredge Poster Frame</t>
  </si>
  <si>
    <t>Michigan</t>
  </si>
  <si>
    <t>Southgate</t>
  </si>
  <si>
    <t>Bonnie Potter</t>
  </si>
  <si>
    <t>SANFORD Liquid Accent™ Tank-Style Highlighters</t>
  </si>
  <si>
    <t>Anacortes</t>
  </si>
  <si>
    <t>Leah Clapp</t>
  </si>
  <si>
    <t>GBC Pre-Punched Binding Paper, Plastic, White, 8-1/2" x 11"</t>
  </si>
  <si>
    <t>Nevada</t>
  </si>
  <si>
    <t>Las Vegas</t>
  </si>
  <si>
    <t>i1000</t>
  </si>
  <si>
    <t>Jackie Capps</t>
  </si>
  <si>
    <t>Master Caster Door Stop, Brown</t>
  </si>
  <si>
    <t>San Carlos</t>
  </si>
  <si>
    <t>Jamie Manning</t>
  </si>
  <si>
    <t>Melrose Park</t>
  </si>
  <si>
    <t>Carole Creech</t>
  </si>
  <si>
    <t>File Shuttle II and Handi-File, Black</t>
  </si>
  <si>
    <t>Lake Worth</t>
  </si>
  <si>
    <t>James Hunter</t>
  </si>
  <si>
    <t>Keytronic French Keyboard</t>
  </si>
  <si>
    <t>Lubbock</t>
  </si>
  <si>
    <t>Don Rogers</t>
  </si>
  <si>
    <t>Avery Reinforcements for Hole-Punch Pages</t>
  </si>
  <si>
    <t>Franklin Square</t>
  </si>
  <si>
    <t>Canon PC1060 Personal Laser Copier</t>
  </si>
  <si>
    <t>Polycom ViewStation™ ISDN Videoconferencing Unit</t>
  </si>
  <si>
    <t>Peter Hardy</t>
  </si>
  <si>
    <t>O'Sullivan Cherrywood Estates Traditional Barrister Bookcase</t>
  </si>
  <si>
    <t>Ohio</t>
  </si>
  <si>
    <t>Stow</t>
  </si>
  <si>
    <t>Andrew Levine</t>
  </si>
  <si>
    <t>Pennsylvania</t>
  </si>
  <si>
    <t>Philadelphia</t>
  </si>
  <si>
    <t>Eugene Clayton</t>
  </si>
  <si>
    <t>GBC DocuBind TL300 Electric Binding System</t>
  </si>
  <si>
    <t>Edmonds</t>
  </si>
  <si>
    <t>Robyn Lyon</t>
  </si>
  <si>
    <t>Avery 491</t>
  </si>
  <si>
    <t>Garfield Heights</t>
  </si>
  <si>
    <t>Executive Impressions 14" Two-Color Numerals Wall Clock</t>
  </si>
  <si>
    <t>Pauline Brooks</t>
  </si>
  <si>
    <t>Fellowes Black Plastic Comb Bindings</t>
  </si>
  <si>
    <t>Maine</t>
  </si>
  <si>
    <t>Sanford</t>
  </si>
  <si>
    <t>Nathan Fox</t>
  </si>
  <si>
    <t>Acco 6 Outlet Guardian Premium Surge Suppressor</t>
  </si>
  <si>
    <t>Myrtle Beach</t>
  </si>
  <si>
    <t>Judy Singer</t>
  </si>
  <si>
    <t>VTech VT20-2481 2.4GHz Two-Line Phone System w/Answering Machine</t>
  </si>
  <si>
    <t>Neil Parker</t>
  </si>
  <si>
    <t>Boston School Pro Electric Pencil Sharpener, 1670</t>
  </si>
  <si>
    <t>Decatur</t>
  </si>
  <si>
    <t>Brad Stark</t>
  </si>
  <si>
    <t>GBC DocuBind 300 Electric Binding Machine</t>
  </si>
  <si>
    <t>Eden</t>
  </si>
  <si>
    <t>Melvin Benton</t>
  </si>
  <si>
    <t>Envelopes</t>
  </si>
  <si>
    <t>Staples Brown Kraft Recycled Clasp Envelopes</t>
  </si>
  <si>
    <t>Encinitas</t>
  </si>
  <si>
    <t>4009® Highlighters by Sanford</t>
  </si>
  <si>
    <t>Gerald Love</t>
  </si>
  <si>
    <t>Boston 16765 Mini Stand Up Battery Pencil Sharpener</t>
  </si>
  <si>
    <t>Gilroy</t>
  </si>
  <si>
    <t>Chris F Brandt</t>
  </si>
  <si>
    <t>M70</t>
  </si>
  <si>
    <t>King of Prussia</t>
  </si>
  <si>
    <t>Karl Knowles</t>
  </si>
  <si>
    <t>12 Colored Short Pencils</t>
  </si>
  <si>
    <t>Wisconsin</t>
  </si>
  <si>
    <t>Madison</t>
  </si>
  <si>
    <t>Herbert Holden</t>
  </si>
  <si>
    <t>Avery 05222 Permanent Self-Adhesive File Folder Labels for Typewriters, on Rolls, White, 250/Roll</t>
  </si>
  <si>
    <t>Atlanta</t>
  </si>
  <si>
    <t>Sherri P Stephens</t>
  </si>
  <si>
    <t>Lawton</t>
  </si>
  <si>
    <t>Harry Sellers</t>
  </si>
  <si>
    <t>Acco PRESSTEX® Data Binder with Storage Hooks, Dark Blue, 9 1/2" X 11"</t>
  </si>
  <si>
    <t>Pasadena</t>
  </si>
  <si>
    <t>Newell 337</t>
  </si>
  <si>
    <t>Melanie Knight</t>
  </si>
  <si>
    <t>Newell 339</t>
  </si>
  <si>
    <t>Augusta</t>
  </si>
  <si>
    <t>EcoTones® Memo Sheets</t>
  </si>
  <si>
    <t>Gail Rankin Cole</t>
  </si>
  <si>
    <t>Document Clip Frames</t>
  </si>
  <si>
    <t>District of Columbia</t>
  </si>
  <si>
    <t>Jennifer Siegel</t>
  </si>
  <si>
    <t>Denton</t>
  </si>
  <si>
    <t>Sherri F Vogel</t>
  </si>
  <si>
    <t>Hon Metal Bookcases, Putty</t>
  </si>
  <si>
    <t>East Lansing</t>
  </si>
  <si>
    <t>Newell 309</t>
  </si>
  <si>
    <t>Canon PC1080F Personal Copier</t>
  </si>
  <si>
    <t>Newell 318</t>
  </si>
  <si>
    <t>Philip Hawkins</t>
  </si>
  <si>
    <t>Fellowes Internet Keyboard, Platinum</t>
  </si>
  <si>
    <t>Hazelwood</t>
  </si>
  <si>
    <t>Sylvia Kumar</t>
  </si>
  <si>
    <t>Panasonic KX-P3200 Dot Matrix Printer</t>
  </si>
  <si>
    <t>Kentucky</t>
  </si>
  <si>
    <t>Pleasure Ridge Park</t>
  </si>
  <si>
    <t>Cameron Kendall</t>
  </si>
  <si>
    <t>Imation 3.5, DISKETTE 44766 HGHLD3.52HD/FM, 10/Pack</t>
  </si>
  <si>
    <t>Pittsburgh</t>
  </si>
  <si>
    <t>Tammy Goldman</t>
  </si>
  <si>
    <t>Xerox 1996</t>
  </si>
  <si>
    <t>Lehi</t>
  </si>
  <si>
    <t>Dorothy Buchanan</t>
  </si>
  <si>
    <t>New Jersey</t>
  </si>
  <si>
    <t>Bayonne</t>
  </si>
  <si>
    <t>Vicki Hauser</t>
  </si>
  <si>
    <t>Tennessee</t>
  </si>
  <si>
    <t>Lebanon</t>
  </si>
  <si>
    <t>Marc Nash</t>
  </si>
  <si>
    <t>Massachusetts</t>
  </si>
  <si>
    <t>Bellingham</t>
  </si>
  <si>
    <t>Maria Thomas</t>
  </si>
  <si>
    <t>Tensor "Hersey Kiss" Styled Floor Lamp</t>
  </si>
  <si>
    <t>Beverly</t>
  </si>
  <si>
    <t>Craig Bennett</t>
  </si>
  <si>
    <t>Holmes Odor Grabber</t>
  </si>
  <si>
    <t>Hanson</t>
  </si>
  <si>
    <t>Marion Bowling</t>
  </si>
  <si>
    <t>Eldon Image Series Black Desk Accessories</t>
  </si>
  <si>
    <t>Hawthorne</t>
  </si>
  <si>
    <t>Tony Doyle</t>
  </si>
  <si>
    <t>Xerox 188</t>
  </si>
  <si>
    <t>Trenton</t>
  </si>
  <si>
    <t>April Henson</t>
  </si>
  <si>
    <t>Maryland</t>
  </si>
  <si>
    <t>Gaithersburg</t>
  </si>
  <si>
    <t>Prang Dustless Chalk Sticks</t>
  </si>
  <si>
    <t>Helen H Murphy</t>
  </si>
  <si>
    <t>Avery 51</t>
  </si>
  <si>
    <t>6185</t>
  </si>
  <si>
    <t>Harriet Hodges</t>
  </si>
  <si>
    <t>Lexmark Z55se Color Inkjet Printer</t>
  </si>
  <si>
    <t>Jordan Berry</t>
  </si>
  <si>
    <t>Altoona</t>
  </si>
  <si>
    <t>Sidney Greenberg</t>
  </si>
  <si>
    <t>3M Polarizing Task Lamp with Clamp Arm, Light Gray</t>
  </si>
  <si>
    <t>Salinas</t>
  </si>
  <si>
    <t>Christian Albright</t>
  </si>
  <si>
    <t>Eldon Expressions Mahogany Wood Desk Collection</t>
  </si>
  <si>
    <t>Smyrna</t>
  </si>
  <si>
    <t>Joann Moser</t>
  </si>
  <si>
    <t>Atlantic Metals Mobile 3-Shelf Bookcases, Custom Colors</t>
  </si>
  <si>
    <t>Spring Hill</t>
  </si>
  <si>
    <t>Robyn Zhou</t>
  </si>
  <si>
    <t>Global Leather Executive Chair</t>
  </si>
  <si>
    <t>Englewood</t>
  </si>
  <si>
    <t>#10- 4 1/8" x 9 1/2" Recycled Envelopes</t>
  </si>
  <si>
    <t>Brites Rubber Bands, 1 1/2 oz. Box</t>
  </si>
  <si>
    <t>Becky Farmer</t>
  </si>
  <si>
    <t>Verbatim DVD-RAM, 5.2GB, Rewritable, Type 1, DS</t>
  </si>
  <si>
    <t>Lansing</t>
  </si>
  <si>
    <t>Elsie Boykin</t>
  </si>
  <si>
    <t>Targus USB Numeric Keypad</t>
  </si>
  <si>
    <t>Fort Thomas</t>
  </si>
  <si>
    <t>Jordan Wilkinson</t>
  </si>
  <si>
    <t>Fellowes Super Stor/Drawer®</t>
  </si>
  <si>
    <t>Florence</t>
  </si>
  <si>
    <t>Craig Liu</t>
  </si>
  <si>
    <t>6120</t>
  </si>
  <si>
    <t>Concord</t>
  </si>
  <si>
    <t>Pauline Finch</t>
  </si>
  <si>
    <t>TDK 4.7GB DVD-R</t>
  </si>
  <si>
    <t>Costa Mesa</t>
  </si>
  <si>
    <t>Sean N Boyer</t>
  </si>
  <si>
    <t>Lynn Hines</t>
  </si>
  <si>
    <t>Eldon® Wave Desk Accessories</t>
  </si>
  <si>
    <t>College Park</t>
  </si>
  <si>
    <t>Gregory Rao</t>
  </si>
  <si>
    <t>Xerox 1910</t>
  </si>
  <si>
    <t>Manteca</t>
  </si>
  <si>
    <t>Katharine Bass</t>
  </si>
  <si>
    <t>Bell Sonecor JB700 Caller ID</t>
  </si>
  <si>
    <t>Henderson</t>
  </si>
  <si>
    <t>Gordon Lyon</t>
  </si>
  <si>
    <t>Hoover Portapower™ Portable Vacuum</t>
  </si>
  <si>
    <t>Pomona</t>
  </si>
  <si>
    <t>Mike G Hartman</t>
  </si>
  <si>
    <t>Xerox 1903</t>
  </si>
  <si>
    <t>Pembroke Pines</t>
  </si>
  <si>
    <t>Phillip Blum</t>
  </si>
  <si>
    <t>i1000plus</t>
  </si>
  <si>
    <t>Troutdale</t>
  </si>
  <si>
    <t>Jean Webster</t>
  </si>
  <si>
    <t>Hoover Commercial Soft Guard Upright Vacuum And Disposable Filtration Bags</t>
  </si>
  <si>
    <t>Allentown</t>
  </si>
  <si>
    <t>Xerox 1939</t>
  </si>
  <si>
    <t>Hewlett-Packard Deskjet 5550 Color Inkjet Printer</t>
  </si>
  <si>
    <t>Newell 336</t>
  </si>
  <si>
    <t>Debbie Stevenson</t>
  </si>
  <si>
    <t>Economy Rollaway Files</t>
  </si>
  <si>
    <t>West Hollywood</t>
  </si>
  <si>
    <t>Clarence Crowder</t>
  </si>
  <si>
    <t>Wirebound Four 2-3/4 x 5 Forms per Page, 400 Sets per Book</t>
  </si>
  <si>
    <t>Lacey</t>
  </si>
  <si>
    <t>Leroy Field</t>
  </si>
  <si>
    <t>Telescoping Adjustable Floor Lamp</t>
  </si>
  <si>
    <t>Idaho</t>
  </si>
  <si>
    <t>Post Falls</t>
  </si>
  <si>
    <t>Harriet Moore</t>
  </si>
  <si>
    <t>Hon 4070 Series Pagoda™ Round Back Stacking Chairs</t>
  </si>
  <si>
    <t>Rexburg</t>
  </si>
  <si>
    <t>Laurence Simon</t>
  </si>
  <si>
    <t>Boston 16801 Nautilus™ Battery Pencil Sharpener</t>
  </si>
  <si>
    <t>Oakville</t>
  </si>
  <si>
    <t>Robyn Crawford</t>
  </si>
  <si>
    <t>1.7 Cubic Foot Compact "Cube" Office Refrigerators</t>
  </si>
  <si>
    <t>Germantown</t>
  </si>
  <si>
    <t>Arthur Gold</t>
  </si>
  <si>
    <t>Tyvek® Side-Opening Peel &amp; Seel® Expanding Envelopes</t>
  </si>
  <si>
    <t>Hendersonville</t>
  </si>
  <si>
    <t>DAX Two-Tone Rosewood/Black Document Frame, Desktop, 5 x 7</t>
  </si>
  <si>
    <t>Kent Kerr</t>
  </si>
  <si>
    <t>Newell 335</t>
  </si>
  <si>
    <t>Knoxville</t>
  </si>
  <si>
    <t>Dawn Larson</t>
  </si>
  <si>
    <t>Newell 346</t>
  </si>
  <si>
    <t>Madison Heights</t>
  </si>
  <si>
    <t>Ernest Barber</t>
  </si>
  <si>
    <t>Memorex 4.7GB DVD+R, 3/Pack</t>
  </si>
  <si>
    <t>Carson City</t>
  </si>
  <si>
    <t>Accessory20</t>
  </si>
  <si>
    <t>Eileen Fletcher</t>
  </si>
  <si>
    <t>Pressboard Covers with Storage Hooks, 9 1/2" x 11", Light Blue</t>
  </si>
  <si>
    <t>Gary</t>
  </si>
  <si>
    <t>Canon imageCLASS 2200 Advanced Copier</t>
  </si>
  <si>
    <t>Jeremy Pratt</t>
  </si>
  <si>
    <t>Granger</t>
  </si>
  <si>
    <t>Lori Wolfe</t>
  </si>
  <si>
    <t>6" Cubicle Wall Clock, Black</t>
  </si>
  <si>
    <t>Hattiesburg</t>
  </si>
  <si>
    <t>Tina Evans</t>
  </si>
  <si>
    <t>Hammermill CopyPlus Copy Paper (20Lb. and 84 Bright)</t>
  </si>
  <si>
    <t>Lombard</t>
  </si>
  <si>
    <t>Telephone Message Books with Fax/Mobile Section, 5 1/2" x 3 3/16"</t>
  </si>
  <si>
    <t>Rhonda Ivey</t>
  </si>
  <si>
    <t>Wirebound Message Books, 2 7/8" x 5", 3 Forms per Page</t>
  </si>
  <si>
    <t>West Mifflin</t>
  </si>
  <si>
    <t>Wesley Tate</t>
  </si>
  <si>
    <t>Avery Printable Repositionable Plastic Tabs</t>
  </si>
  <si>
    <t>Chicago</t>
  </si>
  <si>
    <t>Crystal Floyd</t>
  </si>
  <si>
    <t>Battle Creek</t>
  </si>
  <si>
    <t>Patricia Cole Blair</t>
  </si>
  <si>
    <t>Kansas</t>
  </si>
  <si>
    <t>Wichita</t>
  </si>
  <si>
    <t>MicroTAC 650</t>
  </si>
  <si>
    <t>Alex Watkins</t>
  </si>
  <si>
    <t>Stockwell Push Pins</t>
  </si>
  <si>
    <t>Woodmere</t>
  </si>
  <si>
    <t>Bevis Round Conference Table Top, X-Base</t>
  </si>
  <si>
    <t>Courtney Nelson</t>
  </si>
  <si>
    <t>Rubbermaid ClusterMat Chairmats, Mat Size- 66" x 60", Lip 20" x 11" -90 Degree Angle</t>
  </si>
  <si>
    <t>Laurel</t>
  </si>
  <si>
    <t>TOPS Money Receipt Book, Consecutively Numbered in Red,</t>
  </si>
  <si>
    <t>Max Small</t>
  </si>
  <si>
    <t>Imation 3.5" Unformatted DS/HD Diskettes, 10/Box</t>
  </si>
  <si>
    <t>Bartlesville</t>
  </si>
  <si>
    <t>Miriam Mueller</t>
  </si>
  <si>
    <t>Murfreesboro</t>
  </si>
  <si>
    <t>Allison Kirby</t>
  </si>
  <si>
    <t>Dallas</t>
  </si>
  <si>
    <t>Daniel Richmond</t>
  </si>
  <si>
    <t>Premium Writing Pencils, Soft, #2 by Central Association for the Blind</t>
  </si>
  <si>
    <t>Boardman</t>
  </si>
  <si>
    <t>Holly Osborne</t>
  </si>
  <si>
    <t>Fellowes Personal Hanging Folder Files, Navy</t>
  </si>
  <si>
    <t>Hot Springs</t>
  </si>
  <si>
    <t>Kristine Singleton</t>
  </si>
  <si>
    <t>Naperville</t>
  </si>
  <si>
    <t>Assorted Color Push Pins</t>
  </si>
  <si>
    <t>Edith Reynolds</t>
  </si>
  <si>
    <t>North Dakota</t>
  </si>
  <si>
    <t>Mandan</t>
  </si>
  <si>
    <t>Xerox 1906</t>
  </si>
  <si>
    <t>Scissors, Rulers and Trimmers</t>
  </si>
  <si>
    <t>Acme® 8" Straight Scissors</t>
  </si>
  <si>
    <t>Eva Silverman</t>
  </si>
  <si>
    <t>Avery 4027 File Folder Labels for Dot Matrix Printers, 5000 Labels per Box, White</t>
  </si>
  <si>
    <t>Wilmette</t>
  </si>
  <si>
    <t>Joel Huffman</t>
  </si>
  <si>
    <t>Newell 323</t>
  </si>
  <si>
    <t>Woodridge</t>
  </si>
  <si>
    <t>Jon Ayers</t>
  </si>
  <si>
    <t>Avery 508</t>
  </si>
  <si>
    <t>Palm Coast</t>
  </si>
  <si>
    <t>Floyd Dale</t>
  </si>
  <si>
    <t>Super Bands, 12/Pack</t>
  </si>
  <si>
    <t>Troy</t>
  </si>
  <si>
    <t>Patrick Rosenthal</t>
  </si>
  <si>
    <t>Sanyo Counter Height Refrigerator with Crisper, 3.6 Cubic Foot, Stainless Steel/Black</t>
  </si>
  <si>
    <t>Rhode Island</t>
  </si>
  <si>
    <t>Cranston</t>
  </si>
  <si>
    <t>Joy Maxwell</t>
  </si>
  <si>
    <t>Hewlett-Packard 2600DN Business Color Inkjet Printer</t>
  </si>
  <si>
    <t>Arizona</t>
  </si>
  <si>
    <t>Oro Valley</t>
  </si>
  <si>
    <t>Mary Page</t>
  </si>
  <si>
    <t>Verbatim DVD-R, 4.7GB, Spindle, WE, Blank, Ink Jet/Thermal, 20/Spindle</t>
  </si>
  <si>
    <t>Peoria</t>
  </si>
  <si>
    <t>Sandra Berry</t>
  </si>
  <si>
    <t>Holmes Replacement Filter for HEPA Air Cleaner, Large Room</t>
  </si>
  <si>
    <t>Meridian</t>
  </si>
  <si>
    <t>Important Message Pads, 50 4-1/4 x 5-1/2 Forms per Pad</t>
  </si>
  <si>
    <t>Lillian Day</t>
  </si>
  <si>
    <t>Staples Standard Envelopes</t>
  </si>
  <si>
    <t>Shaker Heights</t>
  </si>
  <si>
    <t>Russell W Melton</t>
  </si>
  <si>
    <t>Maxell DVD-RAM Discs</t>
  </si>
  <si>
    <t>Northport</t>
  </si>
  <si>
    <t>Lisa Kim</t>
  </si>
  <si>
    <t>Palm Beach Gardens</t>
  </si>
  <si>
    <t>Xerox 1991</t>
  </si>
  <si>
    <t>Regeneration Desk Collection</t>
  </si>
  <si>
    <t>Amy Hamrick Melvin</t>
  </si>
  <si>
    <t>Security-Tint Envelopes</t>
  </si>
  <si>
    <t>6162</t>
  </si>
  <si>
    <t>Danielle P Rao</t>
  </si>
  <si>
    <t>Moore</t>
  </si>
  <si>
    <t>April Hu</t>
  </si>
  <si>
    <t>Staples® General Use 3-Ring Binders</t>
  </si>
  <si>
    <t>Mesa</t>
  </si>
  <si>
    <t>Xerox 1978</t>
  </si>
  <si>
    <t>Nathan Newton</t>
  </si>
  <si>
    <t>High Point</t>
  </si>
  <si>
    <t>Katharine Hudson</t>
  </si>
  <si>
    <t>Boston Model 1800 Electric Pencil Sharpener, Gray</t>
  </si>
  <si>
    <t>Clarksville</t>
  </si>
  <si>
    <t>Danny Richmond</t>
  </si>
  <si>
    <t>Avery Arch Ring Binders</t>
  </si>
  <si>
    <t>Marsha Roy</t>
  </si>
  <si>
    <t>Peel &amp; Seel® Recycled Catalog Envelopes, Brown</t>
  </si>
  <si>
    <t>Tupelo</t>
  </si>
  <si>
    <t>Priscilla Brandon</t>
  </si>
  <si>
    <t>Willow Grove</t>
  </si>
  <si>
    <t>AT&amp;T Black Trimline Phone, Model 210</t>
  </si>
  <si>
    <t>Derek McCormick</t>
  </si>
  <si>
    <t>Computer Printout Paper with Letter-Trim Perforations</t>
  </si>
  <si>
    <t>Oxford</t>
  </si>
  <si>
    <t>Marjorie Arthur</t>
  </si>
  <si>
    <t>Vermont</t>
  </si>
  <si>
    <t>South Burlington</t>
  </si>
  <si>
    <t>Milton Lindsay</t>
  </si>
  <si>
    <t>Kensington 7 Outlet MasterPiece Power Center with Fax/Phone Line Protection</t>
  </si>
  <si>
    <t>Hamilton</t>
  </si>
  <si>
    <t>Edward Pugh</t>
  </si>
  <si>
    <t>Newell 340</t>
  </si>
  <si>
    <t>New Mexico</t>
  </si>
  <si>
    <t>Santa Fe</t>
  </si>
  <si>
    <t>Julian Keith Mayer</t>
  </si>
  <si>
    <t>Fellowes Smart Surge Ten-Outlet Protector, Platinum</t>
  </si>
  <si>
    <t>Matthew Berman</t>
  </si>
  <si>
    <t>StarTAC 3000</t>
  </si>
  <si>
    <t>Grants Pass</t>
  </si>
  <si>
    <t>Douglas Buck</t>
  </si>
  <si>
    <t>Xerox 21</t>
  </si>
  <si>
    <t>Seatac</t>
  </si>
  <si>
    <t>Advantus Rolling Storage Box</t>
  </si>
  <si>
    <t>Gina McKnight</t>
  </si>
  <si>
    <t>Fellowes PB500 Electric Punch Plastic Comb Binding Machine with Manual Bind</t>
  </si>
  <si>
    <t>Farragut</t>
  </si>
  <si>
    <t>Dennis Boykin Townsend</t>
  </si>
  <si>
    <t>Joe George</t>
  </si>
  <si>
    <t>GBC Standard Plastic Binding Systems' Combs</t>
  </si>
  <si>
    <t>Bossier City</t>
  </si>
  <si>
    <t>Avery 481</t>
  </si>
  <si>
    <t>Paul Puckett</t>
  </si>
  <si>
    <t>Memorex Slim 80 Minute CD-R, 10/Pack</t>
  </si>
  <si>
    <t>Wooster</t>
  </si>
  <si>
    <t>Valerie Siegel</t>
  </si>
  <si>
    <t>TimeportP7382</t>
  </si>
  <si>
    <t>Woodstock</t>
  </si>
  <si>
    <t>Carlos Hess</t>
  </si>
  <si>
    <t>Hon iLevel™ Computer Training Table</t>
  </si>
  <si>
    <t>Cleveland Heights</t>
  </si>
  <si>
    <t>Nicholas Wallace</t>
  </si>
  <si>
    <t>Logitech Cordless Elite Duo</t>
  </si>
  <si>
    <t>Hurst</t>
  </si>
  <si>
    <t>Andrew Gonzalez</t>
  </si>
  <si>
    <t>Memorex 80 Minute CD-R Spindle, 100/Pack</t>
  </si>
  <si>
    <t>Charlotte</t>
  </si>
  <si>
    <t>Fellowes 17-key keypad for PS/2 interface</t>
  </si>
  <si>
    <t>Cindy McLeod</t>
  </si>
  <si>
    <t>Premier Elliptical Ring Binder, Black</t>
  </si>
  <si>
    <t>Sioux City</t>
  </si>
  <si>
    <t>Vicki Womble</t>
  </si>
  <si>
    <t>XtraLife® ClearVue™ Slant-D® Ring Binders by Cardinal</t>
  </si>
  <si>
    <t>Des Moines</t>
  </si>
  <si>
    <t>Deflect-o DuraMat Antistatic Studded Beveled Mat for Medium Pile Carpeting</t>
  </si>
  <si>
    <t>Timothy Currie</t>
  </si>
  <si>
    <t>Woburn</t>
  </si>
  <si>
    <t>Dennis Bowen</t>
  </si>
  <si>
    <t>Avery Premier Heavy-Duty Binder with Round Locking Rings</t>
  </si>
  <si>
    <t>Pottstown</t>
  </si>
  <si>
    <t>Juanita Ballard</t>
  </si>
  <si>
    <t>Super Decoflex Portable Personal File</t>
  </si>
  <si>
    <t>Kent</t>
  </si>
  <si>
    <t>Gregory R Snow</t>
  </si>
  <si>
    <t>Ibico EPK-21 Electric Binding System</t>
  </si>
  <si>
    <t>Greer</t>
  </si>
  <si>
    <t>David Weaver</t>
  </si>
  <si>
    <t>Hon 4700 Series Mobuis™ Mid-Back Task Chairs with Adjustable Arms</t>
  </si>
  <si>
    <t>Holladay</t>
  </si>
  <si>
    <t>Southworth 25% Cotton Premium Laser Paper and Envelopes</t>
  </si>
  <si>
    <t>Sharon Kessler</t>
  </si>
  <si>
    <t>Large Capacity Hanging Post Binders</t>
  </si>
  <si>
    <t>Superior</t>
  </si>
  <si>
    <t>Monica Stuart</t>
  </si>
  <si>
    <t>Imation 3.5" DS/HD IBM Formatted Diskettes, 50/Pack</t>
  </si>
  <si>
    <t>Waukesha</t>
  </si>
  <si>
    <t>Geoffrey Zhu</t>
  </si>
  <si>
    <t>PC Concepts 116 Key Quantum 3000 Keyboard</t>
  </si>
  <si>
    <t>Kingsport</t>
  </si>
  <si>
    <t>Jean Weiss Diaz</t>
  </si>
  <si>
    <t>Carina 42"Hx23 3/4"W Media Storage Unit</t>
  </si>
  <si>
    <t>Elyria</t>
  </si>
  <si>
    <t>Bonnie Matthews Rowland</t>
  </si>
  <si>
    <t>Career Cubicle Clock, 8 1/4", Black</t>
  </si>
  <si>
    <t>Michele Bradshaw</t>
  </si>
  <si>
    <t>8890</t>
  </si>
  <si>
    <t>Dunedin</t>
  </si>
  <si>
    <t>Joan Beach</t>
  </si>
  <si>
    <t>Motorola SB4200 Cable Modem</t>
  </si>
  <si>
    <t>Mobile</t>
  </si>
  <si>
    <t>Deflect-o RollaMat Studded, Beveled Mat for Medium Pile Carpeting</t>
  </si>
  <si>
    <t>Yvonne Collier</t>
  </si>
  <si>
    <t>GBC Twin Loop™ Wire Binding Elements, 9/16" Spine, Black</t>
  </si>
  <si>
    <t>Lino Lakes</t>
  </si>
  <si>
    <t>Sharon Thomas</t>
  </si>
  <si>
    <t>Adams Phone Message Book, Professional, 400 Message Capacity, 5 3/6” x 11”</t>
  </si>
  <si>
    <t>Anna Ellis</t>
  </si>
  <si>
    <t>Mankato</t>
  </si>
  <si>
    <t>Arlene Wiggins Dalton</t>
  </si>
  <si>
    <t>Avery Binder Labels</t>
  </si>
  <si>
    <t>Huntsville</t>
  </si>
  <si>
    <t>Benjamin Gunter</t>
  </si>
  <si>
    <t>Avery 498</t>
  </si>
  <si>
    <t>Hialeah</t>
  </si>
  <si>
    <t>Chromcraft Bull-Nose Wood Round Conference Table Top, Wood Base</t>
  </si>
  <si>
    <t>Amy York</t>
  </si>
  <si>
    <t>Keytronic 105-Key Spanish Keyboard</t>
  </si>
  <si>
    <t>Parkland</t>
  </si>
  <si>
    <t>Rhonda Schroeder</t>
  </si>
  <si>
    <t>Acme Design Line 8" Stainless Steel Bent Scissors w/Champagne Handles, 3-1/8" Cut</t>
  </si>
  <si>
    <t>Newton</t>
  </si>
  <si>
    <t>Melinda Thornton</t>
  </si>
  <si>
    <t>IBM Multi-Purpose Copy Paper, 8 1/2 x 11", Case</t>
  </si>
  <si>
    <t>Reston</t>
  </si>
  <si>
    <t>Lindsay P Ashley</t>
  </si>
  <si>
    <t>Douglas Sutton</t>
  </si>
  <si>
    <t>Wheat Ridge</t>
  </si>
  <si>
    <t>Phillip Pollard</t>
  </si>
  <si>
    <t>Fellowes Command Center 5-outlet power strip</t>
  </si>
  <si>
    <t>Pauline Denton</t>
  </si>
  <si>
    <t>Canon PC-428 Personal Copier</t>
  </si>
  <si>
    <t>Vincennes</t>
  </si>
  <si>
    <t>Dana Sharpe</t>
  </si>
  <si>
    <t>Neil Bailey</t>
  </si>
  <si>
    <t>636</t>
  </si>
  <si>
    <t>Harrisburg</t>
  </si>
  <si>
    <t>Anthony Stanley</t>
  </si>
  <si>
    <t>Eureka The Boss® Cordless Rechargeable Stick Vac</t>
  </si>
  <si>
    <t>Fords</t>
  </si>
  <si>
    <t>Sandy Cannon</t>
  </si>
  <si>
    <t>Eureka Hand Vacuum, Bagless</t>
  </si>
  <si>
    <t>Leawood</t>
  </si>
  <si>
    <t>Nancy Holden</t>
  </si>
  <si>
    <t>Harmony HEPA Quiet Air Purifiers</t>
  </si>
  <si>
    <t>Franklin</t>
  </si>
  <si>
    <t>Roger Blalock Cassidy</t>
  </si>
  <si>
    <t>Recycled Premium Regency Composition Covers</t>
  </si>
  <si>
    <t>Fairfield</t>
  </si>
  <si>
    <t>Charles Cline</t>
  </si>
  <si>
    <t>Tennsco Regal Shelving Units</t>
  </si>
  <si>
    <t>Thousand Oaks</t>
  </si>
  <si>
    <t>T60</t>
  </si>
  <si>
    <t>Jean Khan</t>
  </si>
  <si>
    <t>Eldon Regeneration Recycled Desk Accessories, Smoke</t>
  </si>
  <si>
    <t>Menlo Park</t>
  </si>
  <si>
    <t>Diana Xu</t>
  </si>
  <si>
    <t>Belkin 6 Outlet Metallic Surge Strip</t>
  </si>
  <si>
    <t>Harriet Bowman</t>
  </si>
  <si>
    <t>5170i</t>
  </si>
  <si>
    <t>Arlene Gibbons</t>
  </si>
  <si>
    <t>Nu-Dell Leatherette Frames</t>
  </si>
  <si>
    <t>Muscatine</t>
  </si>
  <si>
    <t>Kristina Collier</t>
  </si>
  <si>
    <t>Allen Park</t>
  </si>
  <si>
    <t>Faye Manning</t>
  </si>
  <si>
    <t>Canon MP41DH Printing Calculator</t>
  </si>
  <si>
    <t>Saint Petersburg</t>
  </si>
  <si>
    <t>Global Stack Chair without Arms, Black</t>
  </si>
  <si>
    <t>Fellowes Neat Ideas® Storage Cubes</t>
  </si>
  <si>
    <t>Pam Patton</t>
  </si>
  <si>
    <t>Xerox 1897</t>
  </si>
  <si>
    <t>Boston</t>
  </si>
  <si>
    <t>Marjorie Owens</t>
  </si>
  <si>
    <t>Farmers Branch</t>
  </si>
  <si>
    <t>Harry Burns</t>
  </si>
  <si>
    <t>Barrel Sharpener</t>
  </si>
  <si>
    <t>Mason City</t>
  </si>
  <si>
    <t>2160i</t>
  </si>
  <si>
    <t>A1228</t>
  </si>
  <si>
    <t>Priscilla Allen</t>
  </si>
  <si>
    <t>Pontiac</t>
  </si>
  <si>
    <t>Edwin Blackburn</t>
  </si>
  <si>
    <t>Rogers® Profile Extra Capacity Storage Tub</t>
  </si>
  <si>
    <t>Agawam</t>
  </si>
  <si>
    <t>Jackie Flynn</t>
  </si>
  <si>
    <t>Winchester</t>
  </si>
  <si>
    <t>Billy Hale</t>
  </si>
  <si>
    <t>Global High-Back Leather Tilter, Burgundy</t>
  </si>
  <si>
    <t>Fort Lee</t>
  </si>
  <si>
    <t>Teresa Wallace</t>
  </si>
  <si>
    <t>Eldon ClusterMat Chair Mat with Cordless Antistatic Protection</t>
  </si>
  <si>
    <t>Mount Lebanon</t>
  </si>
  <si>
    <t>Xerox 1947</t>
  </si>
  <si>
    <t>Oscar Kenney</t>
  </si>
  <si>
    <t>Staples Plastic Wall Frames</t>
  </si>
  <si>
    <t>West Bend</t>
  </si>
  <si>
    <t>Helen Dickerson</t>
  </si>
  <si>
    <t>Joplin</t>
  </si>
  <si>
    <t>Edgar McKenzie</t>
  </si>
  <si>
    <t>Staples 6 Outlet Surge</t>
  </si>
  <si>
    <t>Oswego</t>
  </si>
  <si>
    <t>Lloyd Dolan</t>
  </si>
  <si>
    <t>Newell 338</t>
  </si>
  <si>
    <t>Dickinson</t>
  </si>
  <si>
    <t>Joanna Kenney</t>
  </si>
  <si>
    <t>Boston 1645 Deluxe Heavier-Duty Electric Pencil Sharpener</t>
  </si>
  <si>
    <t>Sandusky</t>
  </si>
  <si>
    <t>OIC Thumb-Tacks</t>
  </si>
  <si>
    <t>Jeff Meadows</t>
  </si>
  <si>
    <t>Avery 48</t>
  </si>
  <si>
    <t>Paducah</t>
  </si>
  <si>
    <t>Judy Hall</t>
  </si>
  <si>
    <t>Newell 343</t>
  </si>
  <si>
    <t>Worcester</t>
  </si>
  <si>
    <t>Kara Allison</t>
  </si>
  <si>
    <t>Alton</t>
  </si>
  <si>
    <t>Array® Memo Cubes</t>
  </si>
  <si>
    <t>Janet McCullough</t>
  </si>
  <si>
    <t>LX 677</t>
  </si>
  <si>
    <t>Coconut Creek</t>
  </si>
  <si>
    <t>Monica Harvey</t>
  </si>
  <si>
    <t>V70</t>
  </si>
  <si>
    <t>Eau Claire</t>
  </si>
  <si>
    <t>Sidney Russell Austin</t>
  </si>
  <si>
    <t>Okidata Pacemark 4410N Wide Format Dot Matrix Printer</t>
  </si>
  <si>
    <t>Redmond</t>
  </si>
  <si>
    <t>Edgar Kumar</t>
  </si>
  <si>
    <t>Billie Stern</t>
  </si>
  <si>
    <t>North Plainfield</t>
  </si>
  <si>
    <t>Edna Thomas</t>
  </si>
  <si>
    <t>Xerox 194</t>
  </si>
  <si>
    <t>Laguna Niguel</t>
  </si>
  <si>
    <t>Belkin 8 Outlet SurgeMaster II Gold Surge Protector</t>
  </si>
  <si>
    <t>Wilson Jones Impact Binders</t>
  </si>
  <si>
    <t>Kristine Connolly</t>
  </si>
  <si>
    <t>Adams Phone Message Book, 200 Message Capacity, 8 1/16” x 11”</t>
  </si>
  <si>
    <t>Kristina Sanders</t>
  </si>
  <si>
    <t>Provo</t>
  </si>
  <si>
    <t>Martin Kirk</t>
  </si>
  <si>
    <t>Chesapeake</t>
  </si>
  <si>
    <t>James Davenport</t>
  </si>
  <si>
    <t>Acco Four Pocket Poly Ring Binder with Label Holder, Smoke, 1"</t>
  </si>
  <si>
    <t>Kansas City</t>
  </si>
  <si>
    <t>Xerox 213</t>
  </si>
  <si>
    <t>Jenny Gold</t>
  </si>
  <si>
    <t>Hon 2090 “Pillow Soft” Series Mid Back Swivel/Tilt Chairs</t>
  </si>
  <si>
    <t>Marianne Carey</t>
  </si>
  <si>
    <t>Atlantic Metals Mobile 2-Shelf Bookcases, Custom Colors</t>
  </si>
  <si>
    <t>North Platte</t>
  </si>
  <si>
    <t>Alfred Singh</t>
  </si>
  <si>
    <t>GBC DocuBind 200 Manual Binding Machine</t>
  </si>
  <si>
    <t>Mechanicsville</t>
  </si>
  <si>
    <t>Jeffrey Mueller</t>
  </si>
  <si>
    <t>Memorex 4.7GB DVD-RAM, 3/Pack</t>
  </si>
  <si>
    <t>Rock Island</t>
  </si>
  <si>
    <t>Edna Monroe Talley</t>
  </si>
  <si>
    <t>Seguin</t>
  </si>
  <si>
    <t>BoxOffice By Design Rectangular and Half-Moon Meeting Room Tables</t>
  </si>
  <si>
    <t>Peggy Chan</t>
  </si>
  <si>
    <t>Sherman</t>
  </si>
  <si>
    <t>Rodney Field</t>
  </si>
  <si>
    <t>Springfield</t>
  </si>
  <si>
    <t>Howard Miller 13" Diameter Goldtone Round Wall Clock</t>
  </si>
  <si>
    <t>Theodore Rubin</t>
  </si>
  <si>
    <t>Franklin Park</t>
  </si>
  <si>
    <t>Irene Li</t>
  </si>
  <si>
    <t>Acme® Elite Stainless Steel Scissors</t>
  </si>
  <si>
    <t>Hanover</t>
  </si>
  <si>
    <t>Lynn Epstein</t>
  </si>
  <si>
    <t>Anderson Hickey Conga Table Tops &amp; Accessories</t>
  </si>
  <si>
    <t>Bangor</t>
  </si>
  <si>
    <t>Constance Flowers</t>
  </si>
  <si>
    <t>US Robotics 56K V.92 Internal PCI Faxmodem</t>
  </si>
  <si>
    <t>San Diego</t>
  </si>
  <si>
    <t>Laurie Howe</t>
  </si>
  <si>
    <t>Office Star - Mid Back Dual function Ergonomic High Back Chair with 2-Way Adjustable Arms</t>
  </si>
  <si>
    <t>Brooklyn Center</t>
  </si>
  <si>
    <t>Rediform S.O.S. Phone Message Books</t>
  </si>
  <si>
    <t>Kelly Byers</t>
  </si>
  <si>
    <t>Peel &amp; Stick Add-On Corner Pockets</t>
  </si>
  <si>
    <t>Woodburn</t>
  </si>
  <si>
    <t>Hewlett-Packard Business Color Inkjet 3000 [N, DTN] Series Printers</t>
  </si>
  <si>
    <t>Xerox 217</t>
  </si>
  <si>
    <t>April Bowers</t>
  </si>
  <si>
    <t>Cedar Hill</t>
  </si>
  <si>
    <t>Marsha P Joyner</t>
  </si>
  <si>
    <t>West Virginia</t>
  </si>
  <si>
    <t>Wheeling</t>
  </si>
  <si>
    <t>Crystal Crabtree</t>
  </si>
  <si>
    <t>West Palm Beach</t>
  </si>
  <si>
    <t>C-Line Peel &amp; Stick Add-On Filing Pockets, 8-3/4 x 5-1/8, 10/Pack</t>
  </si>
  <si>
    <t>Carolyn Fisher</t>
  </si>
  <si>
    <t>Lexmark Z25 Color Inkjet Printer</t>
  </si>
  <si>
    <t>Sherwood</t>
  </si>
  <si>
    <t>Debra Proctor</t>
  </si>
  <si>
    <t>Avery 497</t>
  </si>
  <si>
    <t>Fort Wayne</t>
  </si>
  <si>
    <t>Dana Waller</t>
  </si>
  <si>
    <t>Bush Advantage Collection® Racetrack Conference Table</t>
  </si>
  <si>
    <t>Bozeman</t>
  </si>
  <si>
    <t>Victor Cherry</t>
  </si>
  <si>
    <t>Imation 5.2GB DVD-RAM</t>
  </si>
  <si>
    <t>Farmington Hills</t>
  </si>
  <si>
    <t>Malcolm S Lanier</t>
  </si>
  <si>
    <t>Speediset Carbonless Redi-Letter® 7" x 8 1/2"</t>
  </si>
  <si>
    <t>Flint</t>
  </si>
  <si>
    <t>Denise Carver</t>
  </si>
  <si>
    <t>Laminate Occasional Tables</t>
  </si>
  <si>
    <t>Cuyahoga Falls</t>
  </si>
  <si>
    <t>Mead 1st Gear 2" Zipper Binder, Asst. Colors</t>
  </si>
  <si>
    <t>Annette Boone</t>
  </si>
  <si>
    <t>Burlington</t>
  </si>
  <si>
    <t>Arlene Long</t>
  </si>
  <si>
    <t>Eldon® 200 Class™ Desk Accessories</t>
  </si>
  <si>
    <t>Kevin Smith</t>
  </si>
  <si>
    <t>Lake In The Hills</t>
  </si>
  <si>
    <t>Helen Stein</t>
  </si>
  <si>
    <t>Cincinnati</t>
  </si>
  <si>
    <t>Marc Ray</t>
  </si>
  <si>
    <t>Avery Hi-Liter® Fluorescent Desk Style Markers</t>
  </si>
  <si>
    <t>Mountain View</t>
  </si>
  <si>
    <t>Pamela Wiley</t>
  </si>
  <si>
    <t>Rick Foster Hawkins</t>
  </si>
  <si>
    <t>Hewlett-Packard Deskjet 6122 Color Inkjet Printer</t>
  </si>
  <si>
    <t>San Francisco</t>
  </si>
  <si>
    <t>Wallace Pugh</t>
  </si>
  <si>
    <t>Northbrook</t>
  </si>
  <si>
    <t>Jack Horn</t>
  </si>
  <si>
    <t>Office Star - Ergonomic Mid Back Chair with 2-Way Adjustable Arms</t>
  </si>
  <si>
    <t>Statesboro</t>
  </si>
  <si>
    <t>Robin Tyler</t>
  </si>
  <si>
    <t>i2000</t>
  </si>
  <si>
    <t>Murray</t>
  </si>
  <si>
    <t>Gretchen Ball</t>
  </si>
  <si>
    <t>Accessory27</t>
  </si>
  <si>
    <t>Pueblo</t>
  </si>
  <si>
    <t>Glenda Hunter</t>
  </si>
  <si>
    <t>Twentynine Palms</t>
  </si>
  <si>
    <t>Acme Galleria® Hot Forged Steel Scissors with Colored Handles</t>
  </si>
  <si>
    <t>Nathan Wyatt</t>
  </si>
  <si>
    <t>Pasco</t>
  </si>
  <si>
    <t>Phillip Chappell</t>
  </si>
  <si>
    <t>Redondo Beach</t>
  </si>
  <si>
    <t>Yvonne Clarke</t>
  </si>
  <si>
    <t>Southworth 25% Cotton Antique Laid Paper &amp; Envelopes</t>
  </si>
  <si>
    <t>Oscar Ford</t>
  </si>
  <si>
    <t>Burnsville</t>
  </si>
  <si>
    <t>Tommy Honeycutt</t>
  </si>
  <si>
    <t>Saint Peters</t>
  </si>
  <si>
    <t>Earl Roy</t>
  </si>
  <si>
    <t>Casselberry</t>
  </si>
  <si>
    <t>Advantus Push Pins, Aluminum Head</t>
  </si>
  <si>
    <t>Charlotte L Doyle</t>
  </si>
  <si>
    <t>Coral Gables</t>
  </si>
  <si>
    <t>BPI Conference Tables</t>
  </si>
  <si>
    <t>Larry Langston</t>
  </si>
  <si>
    <t>Avery 493</t>
  </si>
  <si>
    <t>Spartanburg</t>
  </si>
  <si>
    <t>Array® Parchment Paper, Assorted Colors</t>
  </si>
  <si>
    <t>HP Office Paper (20Lb. and 87 Bright)</t>
  </si>
  <si>
    <t>Logitech Cordless Navigator Duo</t>
  </si>
  <si>
    <t>Tara Gold</t>
  </si>
  <si>
    <t>GBC White Gloss Covers, Plain Front</t>
  </si>
  <si>
    <t>Hutchinson</t>
  </si>
  <si>
    <t>Charlotte Patterson</t>
  </si>
  <si>
    <t>Terre Haute</t>
  </si>
  <si>
    <t>Kathy Turner</t>
  </si>
  <si>
    <t>Depew</t>
  </si>
  <si>
    <t>Don Cameron</t>
  </si>
  <si>
    <t>Sanyo 2.5 Cubic Foot Mid-Size Office Refrigerators</t>
  </si>
  <si>
    <t>Annie Horne</t>
  </si>
  <si>
    <t>Post-it® “Important Message” Note Pad, Neon Colors, 50 Sheets/Pad</t>
  </si>
  <si>
    <t>Fort Myers</t>
  </si>
  <si>
    <t>Brian Leach</t>
  </si>
  <si>
    <t>Sanford Colorific Colored Pencils, 12/Box</t>
  </si>
  <si>
    <t>R380</t>
  </si>
  <si>
    <t>Stacy Gould</t>
  </si>
  <si>
    <t>Bay City</t>
  </si>
  <si>
    <t>Danielle Schneider</t>
  </si>
  <si>
    <t>Staples Battery-Operated Desktop Pencil Sharpener</t>
  </si>
  <si>
    <t>Canton</t>
  </si>
  <si>
    <t>Vanessa Boyer</t>
  </si>
  <si>
    <t>Howard Burnett</t>
  </si>
  <si>
    <t>Companion Letter/Legal File, Black</t>
  </si>
  <si>
    <t>Vernon Hirsch Singleton</t>
  </si>
  <si>
    <t>Bretford CR8500 Series Meeting Room Furniture</t>
  </si>
  <si>
    <t>Chico</t>
  </si>
  <si>
    <t>Jimmy Waters</t>
  </si>
  <si>
    <t>Fitchburg</t>
  </si>
  <si>
    <t>Brian Grady</t>
  </si>
  <si>
    <t>Eldon® Expressions™ Wood and Plastic Desk Accessories, Oak</t>
  </si>
  <si>
    <t>Catherine Dorsey Burnett</t>
  </si>
  <si>
    <t>Hewlett-Packard cp1700 [D, PS] Series Color Inkjet Printers</t>
  </si>
  <si>
    <t>East Los Angeles</t>
  </si>
  <si>
    <t>Hot File® 7-Pocket, Floor Stand</t>
  </si>
  <si>
    <t>Samantha Koch</t>
  </si>
  <si>
    <t>Space Solutions Commercial Steel Shelving</t>
  </si>
  <si>
    <t>Tucson</t>
  </si>
  <si>
    <t>Scott Feldman</t>
  </si>
  <si>
    <t>Polycom Soundstation EX Audio-Conferencing Telephone, Black</t>
  </si>
  <si>
    <t>Elizabeth</t>
  </si>
  <si>
    <t>Julie Porter</t>
  </si>
  <si>
    <t>ACCOHIDE® 3-Ring Binder, Blue, 1"</t>
  </si>
  <si>
    <t>Pittsburg</t>
  </si>
  <si>
    <t>Ampad #10 Peel &amp; Seel® Holiday Envelopes</t>
  </si>
  <si>
    <t>Nicole Reid</t>
  </si>
  <si>
    <t>Maxell 3.5" DS/HD IBM-Formatted Diskettes, 10/Pack</t>
  </si>
  <si>
    <t>University City</t>
  </si>
  <si>
    <t>Earl Alston</t>
  </si>
  <si>
    <t>Bevis Round Bullnose 29" High Table Top</t>
  </si>
  <si>
    <t>Greenville</t>
  </si>
  <si>
    <t>Melvin Kendall</t>
  </si>
  <si>
    <t>SouthWestern Bell FA970 Digital Answering Machine with Time/Day Stamp</t>
  </si>
  <si>
    <t>Clovis</t>
  </si>
  <si>
    <t>Lesro Sheffield Collection Coffee Table, End Table, Center Table, Corner Table</t>
  </si>
  <si>
    <t>StarTAC 8000</t>
  </si>
  <si>
    <t>Joel Buckley</t>
  </si>
  <si>
    <t>Lincoln</t>
  </si>
  <si>
    <t>Kathleen Huang Hall</t>
  </si>
  <si>
    <t>Acme® Preferred Stainless Steel Scissors</t>
  </si>
  <si>
    <t>Freeport</t>
  </si>
  <si>
    <t>Kristine Holden</t>
  </si>
  <si>
    <t>Kensington 6 Outlet Guardian Standard Surge Protector</t>
  </si>
  <si>
    <t>Mauldin</t>
  </si>
  <si>
    <t>Adam G Sawyer</t>
  </si>
  <si>
    <t>East Chicago</t>
  </si>
  <si>
    <t>Nelson Hensley</t>
  </si>
  <si>
    <t>Lillian Fischer</t>
  </si>
  <si>
    <t>Avery Trapezoid Extra Heavy Duty 4" Binders</t>
  </si>
  <si>
    <t>Turquoise Lead Holder with Pocket Clip</t>
  </si>
  <si>
    <t>Tonya Proctor</t>
  </si>
  <si>
    <t>Temecula</t>
  </si>
  <si>
    <t>Timeport L7089</t>
  </si>
  <si>
    <t>Xerox 1923</t>
  </si>
  <si>
    <t>Portfile® Personal File Boxes</t>
  </si>
  <si>
    <t>Marjorie Burnette</t>
  </si>
  <si>
    <t>Surelock™ Post Binders</t>
  </si>
  <si>
    <t>Cleveland</t>
  </si>
  <si>
    <t>Eugene Kerr</t>
  </si>
  <si>
    <t>i500plus</t>
  </si>
  <si>
    <t>Central Islip</t>
  </si>
  <si>
    <t>Tammy Buckley</t>
  </si>
  <si>
    <t>Tenex 46" x 60" Computer Anti-Static Chairmat, Rectangular Shaped</t>
  </si>
  <si>
    <t>Wyoming</t>
  </si>
  <si>
    <t>Cheyenne</t>
  </si>
  <si>
    <t>Ross Simpson</t>
  </si>
  <si>
    <t>Donna Craven</t>
  </si>
  <si>
    <t>Randallstown</t>
  </si>
  <si>
    <t>Binder Posts</t>
  </si>
  <si>
    <t>Mitchell Ross</t>
  </si>
  <si>
    <t>Burke</t>
  </si>
  <si>
    <t>Sherry Hurley</t>
  </si>
  <si>
    <t>Fayetteville</t>
  </si>
  <si>
    <t>Brandon E Shepherd</t>
  </si>
  <si>
    <t>South Dakota</t>
  </si>
  <si>
    <t>Sioux Falls</t>
  </si>
  <si>
    <t>Toni Swanson</t>
  </si>
  <si>
    <t>Jimmy Alston Holder</t>
  </si>
  <si>
    <t>Rosemary Branch</t>
  </si>
  <si>
    <t>Sharp EL500L Fraction Calculator</t>
  </si>
  <si>
    <t>Boca Raton</t>
  </si>
  <si>
    <t>Xerox 1894</t>
  </si>
  <si>
    <t>Hon 94000 Series Round Tables</t>
  </si>
  <si>
    <t>Larry Hall</t>
  </si>
  <si>
    <t>Birmingham</t>
  </si>
  <si>
    <t>Denise McIntosh</t>
  </si>
  <si>
    <t>Accessory24</t>
  </si>
  <si>
    <t>Marie Bass</t>
  </si>
  <si>
    <t>Avery Flip-Chart Easel Binder, Black</t>
  </si>
  <si>
    <t>Edward Bynum</t>
  </si>
  <si>
    <t>Chambersburg</t>
  </si>
  <si>
    <t>Maurice Everett</t>
  </si>
  <si>
    <t>Xerox 1930</t>
  </si>
  <si>
    <t>Tennsco Lockers, Gray</t>
  </si>
  <si>
    <t>Thomas Spence</t>
  </si>
  <si>
    <t>Idaho Falls</t>
  </si>
  <si>
    <t>Michael Robbins</t>
  </si>
  <si>
    <t>Euless</t>
  </si>
  <si>
    <t>Kerry Hardy</t>
  </si>
  <si>
    <t>Fort Lauderdale</t>
  </si>
  <si>
    <t>Gerald Raynor</t>
  </si>
  <si>
    <t>Imation 3.5" IBM-Formatted Diskettes, 10/Pack</t>
  </si>
  <si>
    <t>Horn Lake</t>
  </si>
  <si>
    <t>Global Enterprise Series Seating High-Back Swivel/Tilt Chairs</t>
  </si>
  <si>
    <t>Aaron Dillon</t>
  </si>
  <si>
    <t>Weatherford</t>
  </si>
  <si>
    <t>Avery White Multi-Purpose Labels</t>
  </si>
  <si>
    <t>Ultra Door Pull Handle</t>
  </si>
  <si>
    <t>Xerox 1920</t>
  </si>
  <si>
    <t>Alison Jones</t>
  </si>
  <si>
    <t>Talkabout T8097</t>
  </si>
  <si>
    <t>Wilmington</t>
  </si>
  <si>
    <t>Marvin Yang</t>
  </si>
  <si>
    <t>Lexmark Z54se Color Inkjet Printer</t>
  </si>
  <si>
    <t>Pearl</t>
  </si>
  <si>
    <t>Neil Hogan</t>
  </si>
  <si>
    <t>Snap-A-Way® Black Print Carbonless Ruled Speed Letter, Triplicate</t>
  </si>
  <si>
    <t>Tualatin</t>
  </si>
  <si>
    <t>Sarah Ramsey</t>
  </si>
  <si>
    <t>Staples Gold Paper Clips</t>
  </si>
  <si>
    <t>Syracuse</t>
  </si>
  <si>
    <t>StarTAC 7797</t>
  </si>
  <si>
    <t>Lloyd Norris</t>
  </si>
  <si>
    <t>Arlington Heights</t>
  </si>
  <si>
    <t>Gerald Kearney</t>
  </si>
  <si>
    <t>APC 7 Outlet Network SurgeArrest Surge Protector</t>
  </si>
  <si>
    <t>Aurora</t>
  </si>
  <si>
    <t>Andrew Pearce</t>
  </si>
  <si>
    <t>Hon Every-Day® Chair Series Swivel Task Chairs</t>
  </si>
  <si>
    <t>Tony Chandler</t>
  </si>
  <si>
    <t>Self-Adhesive Address Labels for Typewriters by Universal</t>
  </si>
  <si>
    <t>Highland Village</t>
  </si>
  <si>
    <t>Paige Jacobs</t>
  </si>
  <si>
    <t>Accessory28</t>
  </si>
  <si>
    <t>Friendswood</t>
  </si>
  <si>
    <t>Virginia McNeill</t>
  </si>
  <si>
    <t>GBC ProClick Spines for 32-Hole Punch</t>
  </si>
  <si>
    <t>Kenosha</t>
  </si>
  <si>
    <t>Leslie Jacobson</t>
  </si>
  <si>
    <t>El Mirage</t>
  </si>
  <si>
    <t>Stacy Byrne</t>
  </si>
  <si>
    <t>Westerville</t>
  </si>
  <si>
    <t>Herbert Beard</t>
  </si>
  <si>
    <t>Sulphur Springs</t>
  </si>
  <si>
    <t>Fellowes High-Stak® Drawer Files</t>
  </si>
  <si>
    <t>Erika Jordan</t>
  </si>
  <si>
    <t>O'Sullivan Living Dimensions 2-Shelf Bookcases</t>
  </si>
  <si>
    <t>Plum</t>
  </si>
  <si>
    <t>Paul Tate</t>
  </si>
  <si>
    <t>Jim Hinson</t>
  </si>
  <si>
    <t>Rochester Hills</t>
  </si>
  <si>
    <t>Joan Floyd</t>
  </si>
  <si>
    <t>Bevis 36 x 72 Conference Tables</t>
  </si>
  <si>
    <t>Gulfport</t>
  </si>
  <si>
    <t>Betty Giles</t>
  </si>
  <si>
    <t>Hewlett-Packard Deskjet 940 REFURBISHED Color Inkjet Printer</t>
  </si>
  <si>
    <t>Maple Grove</t>
  </si>
  <si>
    <t>Xerox 1997</t>
  </si>
  <si>
    <t>Louise Webster Sharma</t>
  </si>
  <si>
    <t>Xerox 1983</t>
  </si>
  <si>
    <t>Hickory</t>
  </si>
  <si>
    <t>Lawrence Haas</t>
  </si>
  <si>
    <t>Southworth Structures Collection™</t>
  </si>
  <si>
    <t>Port Saint Lucie</t>
  </si>
  <si>
    <t>Marvin Patrick</t>
  </si>
  <si>
    <t>Stanley Bostitch Contemporary Electric Pencil Sharpeners</t>
  </si>
  <si>
    <t>Detroit</t>
  </si>
  <si>
    <t>282</t>
  </si>
  <si>
    <t>Donald Melton</t>
  </si>
  <si>
    <t>Danielle Baird</t>
  </si>
  <si>
    <t>Kleencut® Forged Office Shears by Acme United Corporation</t>
  </si>
  <si>
    <t>Tiffany Merrill</t>
  </si>
  <si>
    <t>Newell 307</t>
  </si>
  <si>
    <t>Oakdale</t>
  </si>
  <si>
    <t>Irene Murphy</t>
  </si>
  <si>
    <t>Pullman</t>
  </si>
  <si>
    <t>Thomas McAllister</t>
  </si>
  <si>
    <t>80 Minute Slim Jewel Case CD-R , 10/Pack - Staples</t>
  </si>
  <si>
    <t>Pikesville</t>
  </si>
  <si>
    <t>Accessory34</t>
  </si>
  <si>
    <t>Glen Caldwell</t>
  </si>
  <si>
    <t>Edith Forbes</t>
  </si>
  <si>
    <t>2180</t>
  </si>
  <si>
    <t>Tewksbury</t>
  </si>
  <si>
    <t>Tenex Traditional Chairmats for Medium Pile Carpet, Standard Lip, 36" x 48"</t>
  </si>
  <si>
    <t>Lois Rowland</t>
  </si>
  <si>
    <t>Chromcraft Rectangular Conference Tables</t>
  </si>
  <si>
    <t>Santa Maria</t>
  </si>
  <si>
    <t>Neal Wolfe</t>
  </si>
  <si>
    <t>Julie Edwards</t>
  </si>
  <si>
    <t>Wesley Corbett</t>
  </si>
  <si>
    <t>Conroe</t>
  </si>
  <si>
    <t>Marcus Dunlap</t>
  </si>
  <si>
    <t>Roselle</t>
  </si>
  <si>
    <t>Doris Fitzpatrick</t>
  </si>
  <si>
    <t>Durable Pressboard Binders</t>
  </si>
  <si>
    <t>Carmel</t>
  </si>
  <si>
    <t>Adams Telephone Message Book w/Frequently-Called Numbers Space, 400 Messages per Book</t>
  </si>
  <si>
    <t>Bretford “Just In Time” Height-Adjustable Multi-Task Work Tables</t>
  </si>
  <si>
    <t>Geoffrey H Wong</t>
  </si>
  <si>
    <t>Rome</t>
  </si>
  <si>
    <t>Accessory15</t>
  </si>
  <si>
    <t>Jonathan Crabtree</t>
  </si>
  <si>
    <t>Addison</t>
  </si>
  <si>
    <t>Accessory37</t>
  </si>
  <si>
    <t>Shawn Combs</t>
  </si>
  <si>
    <t>Filing/Storage Totes and Swivel Casters</t>
  </si>
  <si>
    <t>Auburn</t>
  </si>
  <si>
    <t>Electrix 20W Halogen Replacement Bulb for Zoom-In Desk Lamp</t>
  </si>
  <si>
    <t>210 Trimline Phone, White</t>
  </si>
  <si>
    <t>Edna Michael</t>
  </si>
  <si>
    <t>Port Charlotte</t>
  </si>
  <si>
    <t>Jordan Womble</t>
  </si>
  <si>
    <t>Hays</t>
  </si>
  <si>
    <t>Global Leather Task Chair, Black</t>
  </si>
  <si>
    <t>Clyde Burnett</t>
  </si>
  <si>
    <t>Howard Miller 12-3/4 Diameter Accuwave DS ™ Wall Clock</t>
  </si>
  <si>
    <t>Coachella</t>
  </si>
  <si>
    <t>Canon Imageclass D680 Copier / Fax</t>
  </si>
  <si>
    <t>Ronnie Nolan</t>
  </si>
  <si>
    <t>Waterville</t>
  </si>
  <si>
    <t>Malcolm Floyd</t>
  </si>
  <si>
    <t>The Colony</t>
  </si>
  <si>
    <t>Hazel Jennings</t>
  </si>
  <si>
    <t>Imation 3.5", DISKETTE 44766 HGHLD3.52HD/FM, 10/Pack</t>
  </si>
  <si>
    <t>Patrick Byrne</t>
  </si>
  <si>
    <t>Molly Browning</t>
  </si>
  <si>
    <t>Hon 2111 Invitation™ Series Corner Table</t>
  </si>
  <si>
    <t>Glen Cove</t>
  </si>
  <si>
    <t>BOSTON® Ranger® #55 Pencil Sharpener, Black</t>
  </si>
  <si>
    <t>Robyn Garner</t>
  </si>
  <si>
    <t>Adams Telephone Message Books, 5 1/4” x 11”</t>
  </si>
  <si>
    <t>Redlands</t>
  </si>
  <si>
    <t>Chris Pritchard</t>
  </si>
  <si>
    <t>Deflect-o Glass Clear Studded Chair Mats</t>
  </si>
  <si>
    <t>West Valley City</t>
  </si>
  <si>
    <t>John Merritt</t>
  </si>
  <si>
    <t>White Dual Perf Computer Printout Paper, 2700 Sheets, 1 Part, Heavyweight, 20 lbs., 14 7/8 x 11</t>
  </si>
  <si>
    <t>Keller</t>
  </si>
  <si>
    <t>Vicki Bond</t>
  </si>
  <si>
    <t>Burbank</t>
  </si>
  <si>
    <t>Maureen Whitley</t>
  </si>
  <si>
    <t>DS/HD IBM Formatted Diskettes, 200/Pack - Staples</t>
  </si>
  <si>
    <t>Tamarac</t>
  </si>
  <si>
    <t>Molly Webster</t>
  </si>
  <si>
    <t>Wilson Jones Custom Binder Spines &amp; Labels</t>
  </si>
  <si>
    <t>Durango</t>
  </si>
  <si>
    <t>Sharp 1540cs Digital Laser Copier</t>
  </si>
  <si>
    <t>Multi-Use Personal File Cart and Caster Set, Three Stacking Bins</t>
  </si>
  <si>
    <t>Wallace Werner</t>
  </si>
  <si>
    <t>Vallejo</t>
  </si>
  <si>
    <t>Shawn Meyer</t>
  </si>
  <si>
    <t>5165</t>
  </si>
  <si>
    <t>Corsicana</t>
  </si>
  <si>
    <t>Geoffrey Koch</t>
  </si>
  <si>
    <t>Kankakee</t>
  </si>
  <si>
    <t>Gail Currin</t>
  </si>
  <si>
    <t>Xerox 1971</t>
  </si>
  <si>
    <t>Oxnard</t>
  </si>
  <si>
    <t>Cindy Harvey</t>
  </si>
  <si>
    <t>80 Minute CD-R Spindle, 100/Pack - Staples</t>
  </si>
  <si>
    <t>Tooele</t>
  </si>
  <si>
    <t>Monica Howard</t>
  </si>
  <si>
    <t>X-Rack™ File for Hanging Folders</t>
  </si>
  <si>
    <t>El Centro</t>
  </si>
  <si>
    <t>3390</t>
  </si>
  <si>
    <t>Samuel Newman</t>
  </si>
  <si>
    <t>Desktop 3-Pocket Hot File®</t>
  </si>
  <si>
    <t>Summerville</t>
  </si>
  <si>
    <t>Vincent Hale</t>
  </si>
  <si>
    <t>Newell 315</t>
  </si>
  <si>
    <t>Francis Kendall</t>
  </si>
  <si>
    <t>Albuquerque</t>
  </si>
  <si>
    <t>Wausau Papers Astrobrights® Colored Envelopes</t>
  </si>
  <si>
    <t>Eureka Disposable Bags for Sanitaire® Vibra Groomer I® Upright Vac</t>
  </si>
  <si>
    <t>Avery 510</t>
  </si>
  <si>
    <t>Dana Swing-Arm Lamps</t>
  </si>
  <si>
    <t>Gretchen McKinney</t>
  </si>
  <si>
    <t>Parma</t>
  </si>
  <si>
    <t>Michael Shaffer</t>
  </si>
  <si>
    <t>Executive Impressions 13" Clairmont Wall Clock</t>
  </si>
  <si>
    <t>Kissimmee</t>
  </si>
  <si>
    <t>Michele Bullard</t>
  </si>
  <si>
    <t>Orland Park</t>
  </si>
  <si>
    <t>Eldon Expressions™ Desk Accessory, Wood Pencil Holder, Oak</t>
  </si>
  <si>
    <t>Wayne Sutherland</t>
  </si>
  <si>
    <t>Ibico Covers for Plastic or Wire Binding Elements</t>
  </si>
  <si>
    <t>Downers Grove</t>
  </si>
  <si>
    <t>Hanging Personal Folder File</t>
  </si>
  <si>
    <t>Tennsco Double-Tier Lockers</t>
  </si>
  <si>
    <t>Wesley Waller</t>
  </si>
  <si>
    <t>Zoom V.92 USB External Faxmodem</t>
  </si>
  <si>
    <t>Phillip Holmes</t>
  </si>
  <si>
    <t>Arlington</t>
  </si>
  <si>
    <t>Sean McKenna</t>
  </si>
  <si>
    <t>Office Star Flex Back Scooter Chair with Aluminum Finish Frame</t>
  </si>
  <si>
    <t>Hobbs</t>
  </si>
  <si>
    <t>Erika Fink</t>
  </si>
  <si>
    <t>Eureka Sanitaire ® Multi-Pro Heavy-Duty Upright, Disposable Bags</t>
  </si>
  <si>
    <t>Salt Lake City</t>
  </si>
  <si>
    <t>CF 688</t>
  </si>
  <si>
    <t>Ricky Sanders</t>
  </si>
  <si>
    <t>Joliet</t>
  </si>
  <si>
    <t>Walter Young</t>
  </si>
  <si>
    <t>Pleasant Grove</t>
  </si>
  <si>
    <t>Lee Hancock</t>
  </si>
  <si>
    <t>Global Leather &amp; Oak Executive Chair, Burgundy</t>
  </si>
  <si>
    <t>Hunt Boston® Vacuum Mount KS Pencil Sharpener</t>
  </si>
  <si>
    <t>Carrie Lewis</t>
  </si>
  <si>
    <t>Eaton Premium Continuous-Feed Paper, 25% Cotton, Letter Size, White, 1000 Shts/Box</t>
  </si>
  <si>
    <t>Kettering</t>
  </si>
  <si>
    <t>Paula Hubbard</t>
  </si>
  <si>
    <t>Xerox 1938</t>
  </si>
  <si>
    <t>Kearns</t>
  </si>
  <si>
    <t>Shawn McIntyre</t>
  </si>
  <si>
    <t>Okidata ML390 Turbo Dot Matrix Printers</t>
  </si>
  <si>
    <t>Louisville</t>
  </si>
  <si>
    <t>Monica Law Thompson</t>
  </si>
  <si>
    <t>Texarkana</t>
  </si>
  <si>
    <t>Leo Kane</t>
  </si>
  <si>
    <t>Derby</t>
  </si>
  <si>
    <t>Hand-Finished Solid Wood Document Frame</t>
  </si>
  <si>
    <t>Miriam Bowman</t>
  </si>
  <si>
    <t>Wirebound Service Call Books, 5 1/2" x 4"</t>
  </si>
  <si>
    <t>Hollywood</t>
  </si>
  <si>
    <t>Iceberg OfficeWorks 42" Round Tables</t>
  </si>
  <si>
    <t>Ricky W Clements</t>
  </si>
  <si>
    <t>Vestavia Hills</t>
  </si>
  <si>
    <t>Roberta Mitchell</t>
  </si>
  <si>
    <t>9-3/4 Diameter Round Wall Clock</t>
  </si>
  <si>
    <t>Paris</t>
  </si>
  <si>
    <t>Fellowes Bases and Tops For Staxonsteel®/High-Stak® Systems</t>
  </si>
  <si>
    <t>Cameron Owens</t>
  </si>
  <si>
    <t>Covington</t>
  </si>
  <si>
    <t>Benjamin Porter</t>
  </si>
  <si>
    <t>Livonia</t>
  </si>
  <si>
    <t>Kathryn Tate</t>
  </si>
  <si>
    <t>Staples Copy Paper (20Lb. and 84 Bright)</t>
  </si>
  <si>
    <t>Marshall Brandt Briggs</t>
  </si>
  <si>
    <t>Maryville</t>
  </si>
  <si>
    <t>Roy Hardison</t>
  </si>
  <si>
    <t>Belkin Premiere Surge Master II 8-outlet surge protector</t>
  </si>
  <si>
    <t>Maureen Herbert Hood</t>
  </si>
  <si>
    <t>Global Leather and Oak Executive Chair, Black</t>
  </si>
  <si>
    <t>Appleton</t>
  </si>
  <si>
    <t>Nathan Jenkins</t>
  </si>
  <si>
    <t>T28 WORLD</t>
  </si>
  <si>
    <t>Pine Bluff</t>
  </si>
  <si>
    <t>Ray Grady</t>
  </si>
  <si>
    <t>Eagle Pass</t>
  </si>
  <si>
    <t>Benjamin Chan</t>
  </si>
  <si>
    <t>Redwood City</t>
  </si>
  <si>
    <t>Julian F Wolfe</t>
  </si>
  <si>
    <t>Hanover Park</t>
  </si>
  <si>
    <t>Louis Parrish</t>
  </si>
  <si>
    <t>Ibico Laser Imprintable Binding System Covers</t>
  </si>
  <si>
    <t>Dixon Ticonderoga Core-Lock Colored Pencils, 48-Color Set</t>
  </si>
  <si>
    <t>Edward Lamm</t>
  </si>
  <si>
    <t>Eldon® Gobal File Keepers</t>
  </si>
  <si>
    <t>New Hampshire</t>
  </si>
  <si>
    <t>Nashua</t>
  </si>
  <si>
    <t>Beth English</t>
  </si>
  <si>
    <t>Elmwood Park</t>
  </si>
  <si>
    <t>Faye Wolf</t>
  </si>
  <si>
    <t>South Orange</t>
  </si>
  <si>
    <t>Vincent Daniel</t>
  </si>
  <si>
    <t>Fruit Cove</t>
  </si>
  <si>
    <t>Helen H Heller</t>
  </si>
  <si>
    <t>Dana Fluorescent Magnifying Lamp, White, 36"</t>
  </si>
  <si>
    <t>Hacienda Heights</t>
  </si>
  <si>
    <t>Avery 494</t>
  </si>
  <si>
    <t>Sharon Ellis</t>
  </si>
  <si>
    <t>Deflect-o SuperTray™ Unbreakable Stackable Tray, Letter, Black</t>
  </si>
  <si>
    <t>Shoreview</t>
  </si>
  <si>
    <t>Rachel Casey</t>
  </si>
  <si>
    <t>Accessory41</t>
  </si>
  <si>
    <t>Marvin Rollins</t>
  </si>
  <si>
    <t>Stamford</t>
  </si>
  <si>
    <t>Paige Mason</t>
  </si>
  <si>
    <t>Hon GuestStacker Chair</t>
  </si>
  <si>
    <t>Norfolk</t>
  </si>
  <si>
    <t>Wilson Jones 14 Line Acrylic Coated Pressboard Data Binders</t>
  </si>
  <si>
    <t>Wilson Jones Ledger-Size, Piano-Hinge Binder, 2", Blue</t>
  </si>
  <si>
    <t>Vanessa Winstead</t>
  </si>
  <si>
    <t>Deluxe Rollaway Locking File with Drawer</t>
  </si>
  <si>
    <t>Pekin</t>
  </si>
  <si>
    <t>Elsie Pridgen</t>
  </si>
  <si>
    <t>Telephone Message Books with Fax/Mobile Section, 4 1/4" x 6"</t>
  </si>
  <si>
    <t>Laguna Hills</t>
  </si>
  <si>
    <t>Dana Burgess</t>
  </si>
  <si>
    <t>Xerox 1985</t>
  </si>
  <si>
    <t>Heather Stern</t>
  </si>
  <si>
    <t>Newington</t>
  </si>
  <si>
    <t>Hazel Khan</t>
  </si>
  <si>
    <t>Ann Steele</t>
  </si>
  <si>
    <t>Kirkland</t>
  </si>
  <si>
    <t>Sharp AL-1530CS Digital Copier</t>
  </si>
  <si>
    <t>Marcia Feldman</t>
  </si>
  <si>
    <t>TI 30X Scientific Calculator</t>
  </si>
  <si>
    <t>Little Rock</t>
  </si>
  <si>
    <t>Lloyd Dickson</t>
  </si>
  <si>
    <t>Xerox 1893</t>
  </si>
  <si>
    <t>Buffalo Grove</t>
  </si>
  <si>
    <t>Erin Ballard</t>
  </si>
  <si>
    <t>Gayle Pearson</t>
  </si>
  <si>
    <t>David Wrenn</t>
  </si>
  <si>
    <t>O'Sullivan Elevations Bookcase, Cherry Finish</t>
  </si>
  <si>
    <t>Georgetown</t>
  </si>
  <si>
    <t>Nelson Hong</t>
  </si>
  <si>
    <t>Hewlett-Packard 4.7GB DVD+R Discs</t>
  </si>
  <si>
    <t>Torrance</t>
  </si>
  <si>
    <t>600 Series Flip</t>
  </si>
  <si>
    <t>Gilbert Godfrey</t>
  </si>
  <si>
    <t>Economy Binders</t>
  </si>
  <si>
    <t>Sault Sainte Marie</t>
  </si>
  <si>
    <t>Nu-Form 106-Key Ergonomic Keyboard w/ Touchpad</t>
  </si>
  <si>
    <t>Xerox 1989</t>
  </si>
  <si>
    <t>Gregory Holden</t>
  </si>
  <si>
    <t>Global Commerce™ Series High-Back Swivel/Tilt Chairs</t>
  </si>
  <si>
    <t>Riverside</t>
  </si>
  <si>
    <t>Jennifer Stanton</t>
  </si>
  <si>
    <t>Winter Garden</t>
  </si>
  <si>
    <t>Gordon Brandt</t>
  </si>
  <si>
    <t>Lorraine Boykin</t>
  </si>
  <si>
    <t>Shirley</t>
  </si>
  <si>
    <t>Glenda Simon</t>
  </si>
  <si>
    <t>GBC VeloBinder Electric Binding Machine</t>
  </si>
  <si>
    <t>Camarillo</t>
  </si>
  <si>
    <t>Imation 3.5 IBM Formatted Diskettes, 10/Box</t>
  </si>
  <si>
    <t>V3682</t>
  </si>
  <si>
    <t>Eugene H Walsh</t>
  </si>
  <si>
    <t>Xerox 20</t>
  </si>
  <si>
    <t>Manitowoc</t>
  </si>
  <si>
    <t>Dwight Robinson</t>
  </si>
  <si>
    <t>1726 Digital Answering Machine</t>
  </si>
  <si>
    <t>Lynne Griffith</t>
  </si>
  <si>
    <t>Hagerstown</t>
  </si>
  <si>
    <t>Fiskars 8" Scissors, 2/Pack</t>
  </si>
  <si>
    <t>Stephen Lam</t>
  </si>
  <si>
    <t>Pahrump</t>
  </si>
  <si>
    <t>Fellowes Stor/Drawer® Steel Plus™ Storage Drawers</t>
  </si>
  <si>
    <t>Michael Tanner</t>
  </si>
  <si>
    <t>Fellowes EZ Multi-Media Keyboard</t>
  </si>
  <si>
    <t>Serrated Blade or Curved Handle Hand Letter Openers</t>
  </si>
  <si>
    <t>Faye Hanna</t>
  </si>
  <si>
    <t>El Dorado Hills</t>
  </si>
  <si>
    <t>Denise Parks</t>
  </si>
  <si>
    <t>Theresa Winters</t>
  </si>
  <si>
    <t>Bryant</t>
  </si>
  <si>
    <t>KF 788</t>
  </si>
  <si>
    <t>Josephine Rao</t>
  </si>
  <si>
    <t>Hammond</t>
  </si>
  <si>
    <t>Harold Albright</t>
  </si>
  <si>
    <t>Caroline Stone</t>
  </si>
  <si>
    <t>Memo Book, 100 Message Capacity, 5 3/8” x 11”</t>
  </si>
  <si>
    <t>Edwin Coley</t>
  </si>
  <si>
    <t>Staples 1 Part Blank Computer Paper</t>
  </si>
  <si>
    <t>Mansfield</t>
  </si>
  <si>
    <t>12-1/2 Diameter Round Wall Clock</t>
  </si>
  <si>
    <t>Tracy Buckley</t>
  </si>
  <si>
    <t>Executive Impressions 14" Contract Wall Clock</t>
  </si>
  <si>
    <t>North Little Rock</t>
  </si>
  <si>
    <t>Judith Shepherd</t>
  </si>
  <si>
    <t>Muskego</t>
  </si>
  <si>
    <t>Donna Braun</t>
  </si>
  <si>
    <t>Hoover</t>
  </si>
  <si>
    <t>Anita Kent</t>
  </si>
  <si>
    <t>Linden</t>
  </si>
  <si>
    <t>Jacob Hirsch</t>
  </si>
  <si>
    <t>Epson LQ-870 Dot Matrix Printer</t>
  </si>
  <si>
    <t>Barrington</t>
  </si>
  <si>
    <t>Sidney Gilliam</t>
  </si>
  <si>
    <t>Rush Hierlooms Collection 1" Thick Stackable Bookcases</t>
  </si>
  <si>
    <t>Riverview</t>
  </si>
  <si>
    <t>Lynn Morrow</t>
  </si>
  <si>
    <t>Avery 501</t>
  </si>
  <si>
    <t>Salem</t>
  </si>
  <si>
    <t>Shannon Aldridge</t>
  </si>
  <si>
    <t>North Olmsted</t>
  </si>
  <si>
    <t>Susan Carroll Berman</t>
  </si>
  <si>
    <t>Carole Miller</t>
  </si>
  <si>
    <t>Austintown</t>
  </si>
  <si>
    <t>Lynn O'Donnell</t>
  </si>
  <si>
    <t>Elgin</t>
  </si>
  <si>
    <t>Manila Recycled Extra-Heavyweight Clasp Envelopes, 6" x 9"</t>
  </si>
  <si>
    <t>Peter McConnell</t>
  </si>
  <si>
    <t>Columbus</t>
  </si>
  <si>
    <t>3M Organizer Strips</t>
  </si>
  <si>
    <t>Imation 3.5 IBM Diskettes, 10/Box</t>
  </si>
  <si>
    <t>GE 4 Foot Flourescent Tube, 40 Watt</t>
  </si>
  <si>
    <t>300 Series Non-Flip</t>
  </si>
  <si>
    <t>Katie Dougherty</t>
  </si>
  <si>
    <t>Hoover Replacement Belts For Soft Guard™ &amp; Commercial Ltweight Upright Vacs, 2/Pk</t>
  </si>
  <si>
    <t>Spanaway</t>
  </si>
  <si>
    <t>Ibico Ibimaster 300 Manual Binding System</t>
  </si>
  <si>
    <t>Laurence Poe</t>
  </si>
  <si>
    <t>Spokane</t>
  </si>
  <si>
    <t>Sally Dunn</t>
  </si>
  <si>
    <t>Tenex Contemporary Contur Chairmats for Low and Medium Pile Carpet, Computer, 39" x 49"</t>
  </si>
  <si>
    <t>Tuscaloosa</t>
  </si>
  <si>
    <t>Debra Batchelor</t>
  </si>
  <si>
    <t>Moscow</t>
  </si>
  <si>
    <t>Eldon Shelf Savers™ Cubes and Bins</t>
  </si>
  <si>
    <t>Lewis Baldwin</t>
  </si>
  <si>
    <t>Montclair</t>
  </si>
  <si>
    <t>Elsie Lane</t>
  </si>
  <si>
    <t>Presstex Flexible Ring Binders</t>
  </si>
  <si>
    <t>Midland</t>
  </si>
  <si>
    <t>Erica R Fuller</t>
  </si>
  <si>
    <t>Clayton</t>
  </si>
  <si>
    <t>Roy Rouse</t>
  </si>
  <si>
    <t>Coeur D Alene</t>
  </si>
  <si>
    <t>Heavy-Duty E-Z-D® Binders</t>
  </si>
  <si>
    <t>Kerry Green</t>
  </si>
  <si>
    <t>Staples #10 Laser &amp; Inkjet Envelopes, 4 1/8" x 9 1/2", 100/Box</t>
  </si>
  <si>
    <t>Indianapolis</t>
  </si>
  <si>
    <t>Frances Jackson</t>
  </si>
  <si>
    <t>Jeffersonville</t>
  </si>
  <si>
    <t>Cynthia Khan</t>
  </si>
  <si>
    <t>Xerox 1950</t>
  </si>
  <si>
    <t>Xerox 224</t>
  </si>
  <si>
    <t>Penny Rich</t>
  </si>
  <si>
    <t>Xerox 1896</t>
  </si>
  <si>
    <t>Minnetonka Mills</t>
  </si>
  <si>
    <t>Ashley Reese</t>
  </si>
  <si>
    <t>Avery® Durable Slant Ring Binders With Label Holder</t>
  </si>
  <si>
    <t>Saint Louis</t>
  </si>
  <si>
    <t>Eileen Riddle</t>
  </si>
  <si>
    <t>Xerox 204</t>
  </si>
  <si>
    <t>Roy</t>
  </si>
  <si>
    <t>Penny O Caldwell</t>
  </si>
  <si>
    <t>Bush® Cubix Conference Tables, Fully Assembled</t>
  </si>
  <si>
    <t>Jeff Spivey</t>
  </si>
  <si>
    <t>Euro Pro Shark Stick Mini Vacuum</t>
  </si>
  <si>
    <t>Stephanie Sun Perry</t>
  </si>
  <si>
    <t>GBC Wire Binding Strips</t>
  </si>
  <si>
    <t>Saratoga</t>
  </si>
  <si>
    <t>Bob Gibson</t>
  </si>
  <si>
    <t>Hon Comfortask® Task/Swivel Chairs</t>
  </si>
  <si>
    <t>Port Huron</t>
  </si>
  <si>
    <t>Panasonic KX-P3626 Dot Matrix Printer</t>
  </si>
  <si>
    <t>Jesse Hutchinson</t>
  </si>
  <si>
    <t>Zebra Zazzle Fluorescent Highlighters</t>
  </si>
  <si>
    <t>Goleta</t>
  </si>
  <si>
    <t>Holmes Cool Mist Humidifier for the Whole House with 8-Gallon Output per Day, Extended Life Filter</t>
  </si>
  <si>
    <t>Allen Nash</t>
  </si>
  <si>
    <t>Waynesboro</t>
  </si>
  <si>
    <t>Joel Burnette</t>
  </si>
  <si>
    <t>Dunwoody</t>
  </si>
  <si>
    <t>Leslie Hawley</t>
  </si>
  <si>
    <t>Canon MP25DIII Desktop Whisper-Quiet Printing Calculator</t>
  </si>
  <si>
    <t>Tulsa</t>
  </si>
  <si>
    <t>Richard McClure</t>
  </si>
  <si>
    <t>Thornton</t>
  </si>
  <si>
    <t>Bush Heritage Pine Collection 5-Shelf Bookcase, Albany Pine Finish, *Special Order</t>
  </si>
  <si>
    <t>i470</t>
  </si>
  <si>
    <t>Kathy Shah</t>
  </si>
  <si>
    <t>Garner</t>
  </si>
  <si>
    <t>Theodore Tyson</t>
  </si>
  <si>
    <t>Romeoville</t>
  </si>
  <si>
    <t>Nicole Pope</t>
  </si>
  <si>
    <t>#10- 4 1/8" x 9 1/2" Security-Tint Envelopes</t>
  </si>
  <si>
    <t>Rocky Mount</t>
  </si>
  <si>
    <t>Hewlett-Packard Deskjet 1220Cse Color Inkjet Printer</t>
  </si>
  <si>
    <t>Rick Ellis</t>
  </si>
  <si>
    <t>AT&amp;T 2230 Dual Handset Phone With Caller ID/Call Waiting</t>
  </si>
  <si>
    <t>Angela Rose</t>
  </si>
  <si>
    <t>Xerox 1961</t>
  </si>
  <si>
    <t>Lorraine Kelly</t>
  </si>
  <si>
    <t>6160</t>
  </si>
  <si>
    <t>Puyallup</t>
  </si>
  <si>
    <t>Elisabeth Massey</t>
  </si>
  <si>
    <t>Avery 479</t>
  </si>
  <si>
    <t>Prescott</t>
  </si>
  <si>
    <t>Kate Lehman</t>
  </si>
  <si>
    <t>Westinghouse Clip-On Gooseneck Lamps</t>
  </si>
  <si>
    <t>Dundalk</t>
  </si>
  <si>
    <t>Gloria Jacobs</t>
  </si>
  <si>
    <t>Eldon® 200 Class™ Desk Accessories, Burgundy</t>
  </si>
  <si>
    <t>Elmira</t>
  </si>
  <si>
    <t>Laurence Hull</t>
  </si>
  <si>
    <t>Portage</t>
  </si>
  <si>
    <t>Alison Stewart</t>
  </si>
  <si>
    <t>US Robotics 56K V.92 External Faxmodem</t>
  </si>
  <si>
    <t>Des Plaines</t>
  </si>
  <si>
    <t>Fellowes Staxonsteel® Drawer Files</t>
  </si>
  <si>
    <t>Accessory39</t>
  </si>
  <si>
    <t>Andrea Shaw</t>
  </si>
  <si>
    <t>Crate-A-Files™</t>
  </si>
  <si>
    <t>Danville</t>
  </si>
  <si>
    <t>Avery Hanging File Binders</t>
  </si>
  <si>
    <t>Amanda Conner</t>
  </si>
  <si>
    <t>Papillion</t>
  </si>
  <si>
    <t>Anne Bland</t>
  </si>
  <si>
    <t>Channelview</t>
  </si>
  <si>
    <t>Xerox 1973</t>
  </si>
  <si>
    <t>Brian Bennett</t>
  </si>
  <si>
    <t>Cheektowaga</t>
  </si>
  <si>
    <t>Anne Schultz</t>
  </si>
  <si>
    <t>Accessory4</t>
  </si>
  <si>
    <t>Athens</t>
  </si>
  <si>
    <t>Megan York</t>
  </si>
  <si>
    <t>Caldwell</t>
  </si>
  <si>
    <t>Yvonne Fox</t>
  </si>
  <si>
    <t>Tenex B1-RE Series Chair Mats for Low Pile Carpets</t>
  </si>
  <si>
    <t>Watauga</t>
  </si>
  <si>
    <t>Francis Spivey</t>
  </si>
  <si>
    <t>Lynda Herman</t>
  </si>
  <si>
    <t>Rodney Kearney</t>
  </si>
  <si>
    <t>Metairie</t>
  </si>
  <si>
    <t>Kent Burton</t>
  </si>
  <si>
    <t>Delaware</t>
  </si>
  <si>
    <t>Jessica Huffman</t>
  </si>
  <si>
    <t>Dublin</t>
  </si>
  <si>
    <t>Rhonda Stein</t>
  </si>
  <si>
    <t>i270</t>
  </si>
  <si>
    <t>Salisbury</t>
  </si>
  <si>
    <t>Vickie Morse</t>
  </si>
  <si>
    <t>Xerox 210</t>
  </si>
  <si>
    <t>Reisterstown</t>
  </si>
  <si>
    <t>Arnold Floyd Blair</t>
  </si>
  <si>
    <t>Rock Hill</t>
  </si>
  <si>
    <t>Rhonda Bryant</t>
  </si>
  <si>
    <t>Xerox 216</t>
  </si>
  <si>
    <t>Winter Haven</t>
  </si>
  <si>
    <t>Fellowes Recycled Storage Drawers</t>
  </si>
  <si>
    <t>Alison Peters Wooten</t>
  </si>
  <si>
    <t>West Islip</t>
  </si>
  <si>
    <t>Neal Weber</t>
  </si>
  <si>
    <t>Rita Barton</t>
  </si>
  <si>
    <t>Ridgewood</t>
  </si>
  <si>
    <t>Lynn Bell</t>
  </si>
  <si>
    <t>Linden® 12" Wall Clock With Oak Frame</t>
  </si>
  <si>
    <t>Bennington</t>
  </si>
  <si>
    <t>Colleen Marsh</t>
  </si>
  <si>
    <t>Global Leather Highback Executive Chair with Pneumatic Height Adjustment, Black</t>
  </si>
  <si>
    <t>Ken H Frazier</t>
  </si>
  <si>
    <t>StarTAC 7760</t>
  </si>
  <si>
    <t>Oakton</t>
  </si>
  <si>
    <t>Ricky Allred</t>
  </si>
  <si>
    <t>Columbia</t>
  </si>
  <si>
    <t>Jeanne Werner</t>
  </si>
  <si>
    <t>O'Sullivan Living Dimensions 3-Shelf Bookcases</t>
  </si>
  <si>
    <t>Sandra Sharma</t>
  </si>
  <si>
    <t>Morristown</t>
  </si>
  <si>
    <t>Laurie Petty</t>
  </si>
  <si>
    <t>Jupiter</t>
  </si>
  <si>
    <t>Charlie Moore</t>
  </si>
  <si>
    <t>Anderson</t>
  </si>
  <si>
    <t>Edgar Stone</t>
  </si>
  <si>
    <t>Peggy Lanier</t>
  </si>
  <si>
    <t>Angle-D Binders with Locking Rings, Label Holders</t>
  </si>
  <si>
    <t>Roseville</t>
  </si>
  <si>
    <t>Dorothy Holt</t>
  </si>
  <si>
    <t>Advantus Employee of the Month Certificate Frame, 11 x 13-1/2</t>
  </si>
  <si>
    <t>Irving</t>
  </si>
  <si>
    <t>Beverly Cooke Brooks</t>
  </si>
  <si>
    <t>SC7868i</t>
  </si>
  <si>
    <t>Stratford</t>
  </si>
  <si>
    <t>Lindsay Link</t>
  </si>
  <si>
    <t>Belkin 107-key enhanced keyboard, USB/PS/2 interface</t>
  </si>
  <si>
    <t>Lewiston</t>
  </si>
  <si>
    <t>Emma Bloom</t>
  </si>
  <si>
    <t>Seth Thomas 14" Putty-Colored Wall Clock</t>
  </si>
  <si>
    <t>Rock Springs</t>
  </si>
  <si>
    <t>Marvin Parrott</t>
  </si>
  <si>
    <t>Newell 310</t>
  </si>
  <si>
    <t>Duluth</t>
  </si>
  <si>
    <t>Sandy Ellington</t>
  </si>
  <si>
    <t>Reno</t>
  </si>
  <si>
    <t>Eugene Brewer Knox</t>
  </si>
  <si>
    <t>Acco® Hot Clips™ Clips to Go</t>
  </si>
  <si>
    <t>Bethpage</t>
  </si>
  <si>
    <t>Leah Davenport</t>
  </si>
  <si>
    <t>Storex DuraTech Recycled Plastic Frosted Binders</t>
  </si>
  <si>
    <t>Hesperia</t>
  </si>
  <si>
    <t>Brett Ingram</t>
  </si>
  <si>
    <t>Harker Heights</t>
  </si>
  <si>
    <t>Emma Buckley</t>
  </si>
  <si>
    <t>Holmes Replacement Filter for HEPA Air Cleaner, Very Large Room, HEPA Filter</t>
  </si>
  <si>
    <t>Boston 1730 StandUp Electric Pencil Sharpener</t>
  </si>
  <si>
    <t>Erik Barr</t>
  </si>
  <si>
    <t>Xerox 1982</t>
  </si>
  <si>
    <t>Calumet City</t>
  </si>
  <si>
    <t>Tom Hoyle Honeycutt</t>
  </si>
  <si>
    <t>Eldon Cleatmat® Chair Mats for Medium Pile Carpets</t>
  </si>
  <si>
    <t>Warren</t>
  </si>
  <si>
    <t>Bradley Schroeder</t>
  </si>
  <si>
    <t>Fellowes PB300 Plastic Comb Binding Machine</t>
  </si>
  <si>
    <t>Sharon Long</t>
  </si>
  <si>
    <t>Master Giant Foot® Doorstop, Safety Yellow</t>
  </si>
  <si>
    <t>Marietta</t>
  </si>
  <si>
    <t>Lindsay O'Connell</t>
  </si>
  <si>
    <t>Canon BP1200DH 12-Digit Bubble Jet Printing Calculator</t>
  </si>
  <si>
    <t>688</t>
  </si>
  <si>
    <t>Teresa Bishop</t>
  </si>
  <si>
    <t>Staples Surge Protector 6 outlet</t>
  </si>
  <si>
    <t>Bakersfield</t>
  </si>
  <si>
    <t>Eldon Radial Chair Mat for Low to Medium Pile Carpets</t>
  </si>
  <si>
    <t>Bobby Clements</t>
  </si>
  <si>
    <t>Joyce Knox</t>
  </si>
  <si>
    <t>Imation Neon Mac Format Diskettes, 10/Pack</t>
  </si>
  <si>
    <t>Parkersburg</t>
  </si>
  <si>
    <t>Chris Ford</t>
  </si>
  <si>
    <t>Camp Springs</t>
  </si>
  <si>
    <t>Anthony Foley</t>
  </si>
  <si>
    <t>Joyce Kern</t>
  </si>
  <si>
    <t>Xerox 1974</t>
  </si>
  <si>
    <t>Sterling Heights</t>
  </si>
  <si>
    <t>Jenny Hawkins</t>
  </si>
  <si>
    <t>Stevens Point</t>
  </si>
  <si>
    <t>Grace McNeill Hunt</t>
  </si>
  <si>
    <t>Sudbury</t>
  </si>
  <si>
    <t>Quality Park Security Envelopes</t>
  </si>
  <si>
    <t>Beverly Cameron</t>
  </si>
  <si>
    <t>Apex</t>
  </si>
  <si>
    <t>Carolyn Hoffman</t>
  </si>
  <si>
    <t>Honeywell Quietcare HEPA Air Cleaner</t>
  </si>
  <si>
    <t>Xerox 1908</t>
  </si>
  <si>
    <t>Arnold Gay</t>
  </si>
  <si>
    <t>Bush Cubix Collection Bookcases, Fully Assembled</t>
  </si>
  <si>
    <t>Chandler</t>
  </si>
  <si>
    <t>Edward Leonard</t>
  </si>
  <si>
    <t>Avery 49</t>
  </si>
  <si>
    <t>Fresno</t>
  </si>
  <si>
    <t>Renee Alston</t>
  </si>
  <si>
    <t>Pressboard Data Binder, Crimson, 12" X 8 1/2"</t>
  </si>
  <si>
    <t>Drexel Hill</t>
  </si>
  <si>
    <t>8860</t>
  </si>
  <si>
    <t>Geraldine Puckett</t>
  </si>
  <si>
    <t>Deborah Paul</t>
  </si>
  <si>
    <t>West Linn</t>
  </si>
  <si>
    <t>Brother DCP1000 Digital 3 in 1 Multifunction Machine</t>
  </si>
  <si>
    <t>Toni Owens Poe</t>
  </si>
  <si>
    <t>GBC Standard Therm-A-Bind Covers</t>
  </si>
  <si>
    <t>Munster</t>
  </si>
  <si>
    <t>Staples Premium Bright 1-Part Blank Computer Paper</t>
  </si>
  <si>
    <t>Robyn Hayes</t>
  </si>
  <si>
    <t>Sanford 52201 APSCO Electric Pencil Sharpener</t>
  </si>
  <si>
    <t>Brentwood</t>
  </si>
  <si>
    <t>Bob Berg</t>
  </si>
  <si>
    <t>Panasonic KP-310 Heavy-Duty Electric Pencil Sharpener</t>
  </si>
  <si>
    <t>North Miami</t>
  </si>
  <si>
    <t>Stuart C Robinson</t>
  </si>
  <si>
    <t>North Ridgeville</t>
  </si>
  <si>
    <t>Diane Lu</t>
  </si>
  <si>
    <t>Tallahassee</t>
  </si>
  <si>
    <t>Joy Kaplan McNeill</t>
  </si>
  <si>
    <t>Xerox 23</t>
  </si>
  <si>
    <t>Carlsbad</t>
  </si>
  <si>
    <t>Erika Morgan</t>
  </si>
  <si>
    <t>Seymour</t>
  </si>
  <si>
    <t>Marianne Connor</t>
  </si>
  <si>
    <t>Lawrence Hester</t>
  </si>
  <si>
    <t>Xerox 1976</t>
  </si>
  <si>
    <t>Alexander O'Brien</t>
  </si>
  <si>
    <t>Houston</t>
  </si>
  <si>
    <t>Christopher Bryant</t>
  </si>
  <si>
    <t>Rush Hierlooms Collection Rich Wood Bookcases</t>
  </si>
  <si>
    <t>Santa Clara</t>
  </si>
  <si>
    <t>Ruby Gibbons</t>
  </si>
  <si>
    <t>High Speed Automatic Electric Letter Opener</t>
  </si>
  <si>
    <t>Forest Park</t>
  </si>
  <si>
    <t>Benjamin Kaufman</t>
  </si>
  <si>
    <t>Belkin 105-Key Black Keyboard</t>
  </si>
  <si>
    <t>Belchertown</t>
  </si>
  <si>
    <t>Amy Shea</t>
  </si>
  <si>
    <t>Ottumwa</t>
  </si>
  <si>
    <t>Xerox 1891</t>
  </si>
  <si>
    <t>Jeanne Nguyen</t>
  </si>
  <si>
    <t>DAX Wood Document Frame.</t>
  </si>
  <si>
    <t>Fairborn</t>
  </si>
  <si>
    <t>Connie Bunn</t>
  </si>
  <si>
    <t>Marshalltown</t>
  </si>
  <si>
    <t>Daniel Huff</t>
  </si>
  <si>
    <t>West Allis</t>
  </si>
  <si>
    <t>Nu-Dell Executive Frame</t>
  </si>
  <si>
    <t>Alicia Curtis</t>
  </si>
  <si>
    <t>Xerox 200</t>
  </si>
  <si>
    <t>Tacoma</t>
  </si>
  <si>
    <t>Danielle Daniel</t>
  </si>
  <si>
    <t>Malcolm French</t>
  </si>
  <si>
    <t>Acme Kleencut® Forged Steel Scissors</t>
  </si>
  <si>
    <t>Merrimack</t>
  </si>
  <si>
    <t>Tenex Personal Project File with Scoop Front Design, Black</t>
  </si>
  <si>
    <t>Lee Xu</t>
  </si>
  <si>
    <t>Gretchen Best Wilkins</t>
  </si>
  <si>
    <t>Fellowes Smart Design 104-Key Enhanced Keyboard, PS/2 Adapter, Platinum</t>
  </si>
  <si>
    <t>Lynnwood</t>
  </si>
  <si>
    <t>Norman Shields</t>
  </si>
  <si>
    <t>Vacaville</t>
  </si>
  <si>
    <t>Cathy Simon</t>
  </si>
  <si>
    <t>Council Bluffs</t>
  </si>
  <si>
    <t>Epson DFX5000+ Dot Matrix Printer</t>
  </si>
  <si>
    <t>Newell 320</t>
  </si>
  <si>
    <t>Franklin Spencer</t>
  </si>
  <si>
    <t>Adesso Programmable 142-Key Keyboard</t>
  </si>
  <si>
    <t>Emporia</t>
  </si>
  <si>
    <t>Eileen McDonald</t>
  </si>
  <si>
    <t>Sally House</t>
  </si>
  <si>
    <t>Tara Powers Underwood</t>
  </si>
  <si>
    <t>Laurie Moon</t>
  </si>
  <si>
    <t>Ossining</t>
  </si>
  <si>
    <t>Fellowes Mighty 8 Compact Surge Protector</t>
  </si>
  <si>
    <t>Phyllis Little</t>
  </si>
  <si>
    <t>Bartlett</t>
  </si>
  <si>
    <t>Ellen Sparks</t>
  </si>
  <si>
    <t>Accessory21</t>
  </si>
  <si>
    <t>Neenah</t>
  </si>
  <si>
    <t>Patsy Harmon</t>
  </si>
  <si>
    <t>Lufkin</t>
  </si>
  <si>
    <t>Joe D Dean</t>
  </si>
  <si>
    <t>Beverly Roberts</t>
  </si>
  <si>
    <t>Savannah</t>
  </si>
  <si>
    <t>Christopher Norton Patterson</t>
  </si>
  <si>
    <t>Staples SlimLine Pencil Sharpener</t>
  </si>
  <si>
    <t>Macon</t>
  </si>
  <si>
    <t>Robert Cowan</t>
  </si>
  <si>
    <t>Pueblo West</t>
  </si>
  <si>
    <t>Edwin Chung</t>
  </si>
  <si>
    <t>Natick</t>
  </si>
  <si>
    <t>Tiffany Grossman Hardin</t>
  </si>
  <si>
    <t>Sandwich</t>
  </si>
  <si>
    <t>Larry Church</t>
  </si>
  <si>
    <t>Tennsco Industrial Shelving</t>
  </si>
  <si>
    <t>Highland</t>
  </si>
  <si>
    <t>Laurence Cummings</t>
  </si>
  <si>
    <t>Lehigh Acres</t>
  </si>
  <si>
    <t>Gene Gilliam</t>
  </si>
  <si>
    <t>Balt Split Level Computer Training Table</t>
  </si>
  <si>
    <t>Willie Robinson</t>
  </si>
  <si>
    <t>Coram</t>
  </si>
  <si>
    <t>Advantus Map Pennant Flags and Round Head Tacks</t>
  </si>
  <si>
    <t>Novimex Turbo Task Chair</t>
  </si>
  <si>
    <t>Kara Foster</t>
  </si>
  <si>
    <t>Lock-Up Easel 'Spel-Binder'</t>
  </si>
  <si>
    <t>Marion</t>
  </si>
  <si>
    <t>Neil Song</t>
  </si>
  <si>
    <t>Decoflex Hanging Personal Folder File</t>
  </si>
  <si>
    <t>Pflugerville</t>
  </si>
  <si>
    <t>Kimberly Reilly</t>
  </si>
  <si>
    <t>Killeen</t>
  </si>
  <si>
    <t>Ellen Beck</t>
  </si>
  <si>
    <t>Scottsdale</t>
  </si>
  <si>
    <t>Xerox 1964</t>
  </si>
  <si>
    <t>Nina Bowles</t>
  </si>
  <si>
    <t>Bionaire Personal Warm Mist Humidifier/Vaporizer</t>
  </si>
  <si>
    <t>Eldon Expressions Punched Metal &amp; Wood Desk Accessories, Pewter &amp; Cherry</t>
  </si>
  <si>
    <t>David Hoyle</t>
  </si>
  <si>
    <t>Tensor Computer Mounted Lamp</t>
  </si>
  <si>
    <t>Bloomington</t>
  </si>
  <si>
    <t>Gladys Holloway</t>
  </si>
  <si>
    <t>Accessory17</t>
  </si>
  <si>
    <t>Oakland Park</t>
  </si>
  <si>
    <t>DMI Eclipse Executive Suite Bookcases</t>
  </si>
  <si>
    <t>James Nicholson</t>
  </si>
  <si>
    <t>Annandale</t>
  </si>
  <si>
    <t>Joseph Hurst</t>
  </si>
  <si>
    <t>Ibico Presentation Index for Binding Systems</t>
  </si>
  <si>
    <t>Levittown</t>
  </si>
  <si>
    <t>Xerox 207</t>
  </si>
  <si>
    <t>Sara O'Connor</t>
  </si>
  <si>
    <t>Loveland</t>
  </si>
  <si>
    <t>Xerox 1933</t>
  </si>
  <si>
    <t>Tim Connolly</t>
  </si>
  <si>
    <t>Sauder Forest Hills Library, Woodland Oak Finish</t>
  </si>
  <si>
    <t>Inver Grove Heights</t>
  </si>
  <si>
    <t>Talkabout T8367</t>
  </si>
  <si>
    <t>Robert Rollins</t>
  </si>
  <si>
    <t>Microsoft Natural Multimedia Keyboard</t>
  </si>
  <si>
    <t>Newnan</t>
  </si>
  <si>
    <t>Sanford Liquid Accent Highlighters</t>
  </si>
  <si>
    <t>Annette McIntyre</t>
  </si>
  <si>
    <t>Xerox 1936</t>
  </si>
  <si>
    <t>Kennesaw</t>
  </si>
  <si>
    <t>Claudia Webb</t>
  </si>
  <si>
    <t>Iris® 3-Drawer Stacking Bin, Black</t>
  </si>
  <si>
    <t>Indian Trail</t>
  </si>
  <si>
    <t>Sandra Faulkner</t>
  </si>
  <si>
    <t>Holmes Harmony HEPA Air Purifier for 17 x 20 Room</t>
  </si>
  <si>
    <t>Portsmouth</t>
  </si>
  <si>
    <t>Christina Zhu</t>
  </si>
  <si>
    <t>Lumber Crayons</t>
  </si>
  <si>
    <t>Canon P1-DHIII Palm Printing Calculator</t>
  </si>
  <si>
    <t>Jessie Kelly</t>
  </si>
  <si>
    <t>Logitech Access Keyboard</t>
  </si>
  <si>
    <t>Johnny Reid</t>
  </si>
  <si>
    <t>Crown Point</t>
  </si>
  <si>
    <t>Deflect-o EconoMat Nonstudded, No Bevel Mat</t>
  </si>
  <si>
    <t>Xerox 1882</t>
  </si>
  <si>
    <t>Letter/Legal File Tote with Clear Snap-On Lid, Black Granite</t>
  </si>
  <si>
    <t>Executive Impressions 13-1/2" Indoor/Outdoor Wall Clock</t>
  </si>
  <si>
    <t>Marion Owens</t>
  </si>
  <si>
    <t>Bethlehem</t>
  </si>
  <si>
    <t>Marvin MacDonald</t>
  </si>
  <si>
    <t>Recycled Desk Saver Line "While You Were Out" Book, 5 1/2" X 4"</t>
  </si>
  <si>
    <t>Sara Faulkner</t>
  </si>
  <si>
    <t>Avery 487</t>
  </si>
  <si>
    <t>Calexico</t>
  </si>
  <si>
    <t>Carlos Hanson</t>
  </si>
  <si>
    <t>Executive Impressions 8-1/2" Career Panel/Partition Cubicle Clock</t>
  </si>
  <si>
    <t>Rapid City</t>
  </si>
  <si>
    <t>Xerox 1962</t>
  </si>
  <si>
    <t>Cheryl Guthrie</t>
  </si>
  <si>
    <t>Dean Solomon</t>
  </si>
  <si>
    <t>Gastonia</t>
  </si>
  <si>
    <t>Grace Black</t>
  </si>
  <si>
    <t>North Miami Beach</t>
  </si>
  <si>
    <t>StarTAC Analog</t>
  </si>
  <si>
    <t>Wilson Jones DublLock® D-Ring Binders</t>
  </si>
  <si>
    <t>Janet Zhang</t>
  </si>
  <si>
    <t>Apple Valley</t>
  </si>
  <si>
    <t>Mitchell Goldberg</t>
  </si>
  <si>
    <t>Accessory9</t>
  </si>
  <si>
    <t>7160</t>
  </si>
  <si>
    <t>Marguerite Rodgers</t>
  </si>
  <si>
    <t>SANFORD Major Accent™ Highlighters</t>
  </si>
  <si>
    <t>Commack</t>
  </si>
  <si>
    <t>HP Office Recycled Paper (20Lb. and 87 Bright)</t>
  </si>
  <si>
    <t>Eva Simpson</t>
  </si>
  <si>
    <t>Eldon® Expressions™ Wood Desk Accessories, Oak</t>
  </si>
  <si>
    <t>Carrollton</t>
  </si>
  <si>
    <t>Marvin Reid</t>
  </si>
  <si>
    <t>Faye Silver</t>
  </si>
  <si>
    <t>Xerox 220</t>
  </si>
  <si>
    <t>Crofton</t>
  </si>
  <si>
    <t>Milton Harrell</t>
  </si>
  <si>
    <t>Rotterdam</t>
  </si>
  <si>
    <t>Alvin Mullins</t>
  </si>
  <si>
    <t>Dana Rankin</t>
  </si>
  <si>
    <t>Microsoft Natural Keyboard Elite</t>
  </si>
  <si>
    <t>Twin Falls</t>
  </si>
  <si>
    <t>Wilson Jones® Four-Pocket Poly Binders</t>
  </si>
  <si>
    <t>Sam Rouse</t>
  </si>
  <si>
    <t>Accessory6</t>
  </si>
  <si>
    <t>Adam Saunders Gray</t>
  </si>
  <si>
    <t>Acco Pressboard Covers with Storage Hooks, 14 7/8" x 11", Light Blue</t>
  </si>
  <si>
    <t>Colorado Springs</t>
  </si>
  <si>
    <t>Clifford Webb</t>
  </si>
  <si>
    <t>Townsend</t>
  </si>
  <si>
    <t>Hazel Dale</t>
  </si>
  <si>
    <t>Accessory36</t>
  </si>
  <si>
    <t>Claudia White</t>
  </si>
  <si>
    <t>Novimex Fabric Task Chair</t>
  </si>
  <si>
    <t>Gallatin</t>
  </si>
  <si>
    <t>Jenny Petty</t>
  </si>
  <si>
    <t>Xerox 212</t>
  </si>
  <si>
    <t>Manchester</t>
  </si>
  <si>
    <t>Terry Klein</t>
  </si>
  <si>
    <t>Rutland</t>
  </si>
  <si>
    <t>Michelle Steele</t>
  </si>
  <si>
    <t>Enterprise</t>
  </si>
  <si>
    <t>Wanda Harris</t>
  </si>
  <si>
    <t>Hudson</t>
  </si>
  <si>
    <t>Catalog Binders with Expanding Posts</t>
  </si>
  <si>
    <t>Claire Warren</t>
  </si>
  <si>
    <t>Holmes Replacement Filter for HEPA Air Cleaner, Medium Room</t>
  </si>
  <si>
    <t>New London</t>
  </si>
  <si>
    <t>Brad H Blake</t>
  </si>
  <si>
    <t>Letter Size Cart</t>
  </si>
  <si>
    <t>Gainesville</t>
  </si>
  <si>
    <t>Samantha Weaver</t>
  </si>
  <si>
    <t>Overland Park</t>
  </si>
  <si>
    <t>Leroy Blanchard</t>
  </si>
  <si>
    <t>Pat Baker</t>
  </si>
  <si>
    <t>Kensington 6 Outlet MasterPiece® HOMEOFFICE Power Control Center</t>
  </si>
  <si>
    <t>Lakewood</t>
  </si>
  <si>
    <t>Colleen Andrews</t>
  </si>
  <si>
    <t>Global Push Button Manager's Chair, Indigo</t>
  </si>
  <si>
    <t>Mint Hill</t>
  </si>
  <si>
    <t>Francis I Davis</t>
  </si>
  <si>
    <t>Milwaukee</t>
  </si>
  <si>
    <t>Luis Kerr</t>
  </si>
  <si>
    <t>Atlantic Metals Mobile 5-Shelf Bookcases, Custom Colors</t>
  </si>
  <si>
    <t>Yucaipa</t>
  </si>
  <si>
    <t>Epson DFX-8500 Dot Matrix Printer</t>
  </si>
  <si>
    <t>Advantus 10-Drawer Portable Organizer, Chrome Metal Frame, Smoke Drawers</t>
  </si>
  <si>
    <t>Kathryn Wolfe</t>
  </si>
  <si>
    <t>GBC Plastic Binding Combs</t>
  </si>
  <si>
    <t>Plainview</t>
  </si>
  <si>
    <t>Arthur Lowe Nash</t>
  </si>
  <si>
    <t>Potomac</t>
  </si>
  <si>
    <t>Francis Evans</t>
  </si>
  <si>
    <t>Hoover Replacement Belt for Commercial Guardsman Heavy-Duty Upright Vacuum</t>
  </si>
  <si>
    <t>Hannah Tyson</t>
  </si>
  <si>
    <t>Avery® 3 1/2" Diskette Storage Pages, 10/Pack</t>
  </si>
  <si>
    <t>Paragould</t>
  </si>
  <si>
    <t>Wayne Bass</t>
  </si>
  <si>
    <t>Accessory31</t>
  </si>
  <si>
    <t>Joan Bowers</t>
  </si>
  <si>
    <t>York</t>
  </si>
  <si>
    <t>Lucille Buchanan</t>
  </si>
  <si>
    <t>Eldon Expressions™ Desk Accessory, Wood Photo Frame, Mahogany</t>
  </si>
  <si>
    <t>Willoughby</t>
  </si>
  <si>
    <t>Ronald O'Neill</t>
  </si>
  <si>
    <t>Avery Durable Poly Binders</t>
  </si>
  <si>
    <t>Kenneth Capps</t>
  </si>
  <si>
    <t>Howard Miller 16" Diameter Gallery Wall Clock</t>
  </si>
  <si>
    <t>Melbourne</t>
  </si>
  <si>
    <t>Natalie Aldridge</t>
  </si>
  <si>
    <t>Merritt Island</t>
  </si>
  <si>
    <t>Florence Gold</t>
  </si>
  <si>
    <t>Eldon Expressions Punched Metal &amp; Wood Desk Accessories, Black &amp; Cherry</t>
  </si>
  <si>
    <t>Fairmont</t>
  </si>
  <si>
    <t>Nina Horne Kelly</t>
  </si>
  <si>
    <t>Christopher Meadows</t>
  </si>
  <si>
    <t>Harrison</t>
  </si>
  <si>
    <t>Penny Leach</t>
  </si>
  <si>
    <t>Hackensack</t>
  </si>
  <si>
    <t>Gina Curry</t>
  </si>
  <si>
    <t>Iselin</t>
  </si>
  <si>
    <t>Juan Justice</t>
  </si>
  <si>
    <t>Saint Paul</t>
  </si>
  <si>
    <t>Sauder Facets Collection Locker/File Cabinet, Sky Alder Finish</t>
  </si>
  <si>
    <t>Lois Hansen</t>
  </si>
  <si>
    <t>G.E. Halogen Desk Lamp Bulbs</t>
  </si>
  <si>
    <t>Henry O'Connell</t>
  </si>
  <si>
    <t>Leander</t>
  </si>
  <si>
    <t>Steve Raynor</t>
  </si>
  <si>
    <t>Taylors</t>
  </si>
  <si>
    <t>Gretchen Levine</t>
  </si>
  <si>
    <t>Chromcraft 48" x 96" Racetrack Double Pedestal Table</t>
  </si>
  <si>
    <t>Lima</t>
  </si>
  <si>
    <t>Allan Dickinson</t>
  </si>
  <si>
    <t>Van Buren</t>
  </si>
  <si>
    <t>Ruth Dudley</t>
  </si>
  <si>
    <t>Advantus Push Pins</t>
  </si>
  <si>
    <t>Calvin Conway</t>
  </si>
  <si>
    <t>Old Bridge</t>
  </si>
  <si>
    <t>Julia Reynolds</t>
  </si>
  <si>
    <t>Arvada</t>
  </si>
  <si>
    <t>Kelly Sawyer</t>
  </si>
  <si>
    <t>Lafayette</t>
  </si>
  <si>
    <t>June Roberts</t>
  </si>
  <si>
    <t>Martin-Yale Premier Letter Opener</t>
  </si>
  <si>
    <t>Gerald Petty</t>
  </si>
  <si>
    <t>600 Series Non-Flip</t>
  </si>
  <si>
    <t>Lancaster</t>
  </si>
  <si>
    <t>Fellowes Officeware™ Wire Shelving</t>
  </si>
  <si>
    <t>Maurice Kelly</t>
  </si>
  <si>
    <t>Lakeland</t>
  </si>
  <si>
    <t>Stephanie Hawkins</t>
  </si>
  <si>
    <t>Greenfield</t>
  </si>
  <si>
    <t>Marian Willis</t>
  </si>
  <si>
    <t>La Vista</t>
  </si>
  <si>
    <t>Caroline Johnston</t>
  </si>
  <si>
    <t>Lois Hamilton</t>
  </si>
  <si>
    <t>Dover</t>
  </si>
  <si>
    <t>Jason Bray</t>
  </si>
  <si>
    <t>Mission Viejo</t>
  </si>
  <si>
    <t>Kerry Wilkerson</t>
  </si>
  <si>
    <t>Ted Crowder</t>
  </si>
  <si>
    <t>Micro Innovations Media Access Pro Keyboard</t>
  </si>
  <si>
    <t>James Beck</t>
  </si>
  <si>
    <t>Flagstaff</t>
  </si>
  <si>
    <t>Eldon Executive Woodline II Cherry Finish Desk Accessories</t>
  </si>
  <si>
    <t>Eleanor Swain</t>
  </si>
  <si>
    <t>Keytronic Designer 104- Key Black Keyboard</t>
  </si>
  <si>
    <t>Seth Merrill</t>
  </si>
  <si>
    <t>Executive Impressions 12" Wall Clock</t>
  </si>
  <si>
    <t>Charles Ward</t>
  </si>
  <si>
    <t>g520</t>
  </si>
  <si>
    <t>Moreno Valley</t>
  </si>
  <si>
    <t>Gene Heath Cross</t>
  </si>
  <si>
    <t>Belkin MediaBoard 104- Keyboard</t>
  </si>
  <si>
    <t>Jamestown</t>
  </si>
  <si>
    <t>Fellowes Strictly Business® Drawer File, Letter/Legal Size</t>
  </si>
  <si>
    <t>Evan Kelley</t>
  </si>
  <si>
    <t>Garden City</t>
  </si>
  <si>
    <t>Max Hubbard</t>
  </si>
  <si>
    <t>Avery 485</t>
  </si>
  <si>
    <t>Winter Park</t>
  </si>
  <si>
    <t>Helen Ferguson</t>
  </si>
  <si>
    <t>Winter Springs</t>
  </si>
  <si>
    <t>Timothy Reese</t>
  </si>
  <si>
    <t>Grip Seal Envelopes</t>
  </si>
  <si>
    <t>Smithtown</t>
  </si>
  <si>
    <t>Diana Coble Hubbard</t>
  </si>
  <si>
    <t>Grand Prairie</t>
  </si>
  <si>
    <t>Benjamin Lam</t>
  </si>
  <si>
    <t>Prang Colored Pencils</t>
  </si>
  <si>
    <t>Xerox 1932</t>
  </si>
  <si>
    <t>Wayne Lutz</t>
  </si>
  <si>
    <t>TDK 4.7GB DVD-R Spindle, 15/Pack</t>
  </si>
  <si>
    <t>Hopkinton</t>
  </si>
  <si>
    <t>Meredith Humphrey</t>
  </si>
  <si>
    <t>Jet-Pak Recycled Peel 'N' Seal Padded Mailers</t>
  </si>
  <si>
    <t>Cary</t>
  </si>
  <si>
    <t>Personal Creations™ Ink Jet Cards and Labels</t>
  </si>
  <si>
    <t>Aluminum Document Frame</t>
  </si>
  <si>
    <t>Karen Warren</t>
  </si>
  <si>
    <t>Fridley</t>
  </si>
  <si>
    <t>Marcia Greenberg</t>
  </si>
  <si>
    <t>Hon Metal Bookcases, Black</t>
  </si>
  <si>
    <t>Bullhead City</t>
  </si>
  <si>
    <t>Shawn Stern</t>
  </si>
  <si>
    <t>Acme® Office Executive Series Stainless Steel Trimmers</t>
  </si>
  <si>
    <t>Tysons Corner</t>
  </si>
  <si>
    <t>Glenda Herbert</t>
  </si>
  <si>
    <t>Huntington Beach</t>
  </si>
  <si>
    <t>Gary Hester</t>
  </si>
  <si>
    <t>Flower Mound</t>
  </si>
  <si>
    <t>Sandy Hunt</t>
  </si>
  <si>
    <t>Altamonte Springs</t>
  </si>
  <si>
    <t>Kara Patton</t>
  </si>
  <si>
    <t>Carpentersville</t>
  </si>
  <si>
    <t>Gordon Walker</t>
  </si>
  <si>
    <t>Cabot</t>
  </si>
  <si>
    <t>Dwight M Carr</t>
  </si>
  <si>
    <t>Fuji Slim Jewel Case CD-R</t>
  </si>
  <si>
    <t>Mcminnville</t>
  </si>
  <si>
    <t>Annie Sherrill</t>
  </si>
  <si>
    <t>5185</t>
  </si>
  <si>
    <t>Odessa</t>
  </si>
  <si>
    <t>Joanne Church</t>
  </si>
  <si>
    <t>La Mesa</t>
  </si>
  <si>
    <t>StarTAC ST7762</t>
  </si>
  <si>
    <t>Katherine W Epstein</t>
  </si>
  <si>
    <t>Hewlett-Packard Deskjet 3820 Color Inkjet Printer</t>
  </si>
  <si>
    <t>Jackson</t>
  </si>
  <si>
    <t>Vanessa Day</t>
  </si>
  <si>
    <t>Collierville</t>
  </si>
  <si>
    <t>DAX Solid Wood Frames</t>
  </si>
  <si>
    <t>Frank Hess</t>
  </si>
  <si>
    <t>Waldorf</t>
  </si>
  <si>
    <t>Tyvek ® Top-Opening Peel &amp; Seel ® Envelopes, Gray</t>
  </si>
  <si>
    <t>DAX Value U-Channel Document Frames, Easel Back</t>
  </si>
  <si>
    <t>Staples Metal Binder Clips</t>
  </si>
  <si>
    <t>Sidney Bowling</t>
  </si>
  <si>
    <t>Omaha</t>
  </si>
  <si>
    <t>Timothy Ross</t>
  </si>
  <si>
    <t>Kim McCarthy</t>
  </si>
  <si>
    <t>Fiskars® Softgrip Scissors</t>
  </si>
  <si>
    <t>Oak Park</t>
  </si>
  <si>
    <t>Jacob Murray</t>
  </si>
  <si>
    <t>DAX Cubicle Frames - 8x10</t>
  </si>
  <si>
    <t>Medina</t>
  </si>
  <si>
    <t>Carrie High</t>
  </si>
  <si>
    <t>Troy Moon</t>
  </si>
  <si>
    <t>Oakland</t>
  </si>
  <si>
    <t>Regina Langley</t>
  </si>
  <si>
    <t>Hunt BOSTON® Vista® Battery-Operated Pencil Sharpener, Black</t>
  </si>
  <si>
    <t>Martinez</t>
  </si>
  <si>
    <t>Melvin Duke</t>
  </si>
  <si>
    <t>Frankfort</t>
  </si>
  <si>
    <t>Judy Barrett</t>
  </si>
  <si>
    <t>14-7/8 x 11 Blue Bar Computer Printout Paper</t>
  </si>
  <si>
    <t>Kerry Jernigan</t>
  </si>
  <si>
    <t>Steel Personal Filing/Posting Tote</t>
  </si>
  <si>
    <t>Rancho Cucamonga</t>
  </si>
  <si>
    <t>Tracy Livingston</t>
  </si>
  <si>
    <t>Redding</t>
  </si>
  <si>
    <t>Fellowes Twister Kit, Gray/Clear, 3/pkg</t>
  </si>
  <si>
    <t>Helen Lyons</t>
  </si>
  <si>
    <t>Epson C82 Color Inkjet Printer</t>
  </si>
  <si>
    <t>Prescott Valley</t>
  </si>
  <si>
    <t>Sean Pugh</t>
  </si>
  <si>
    <t>Sunrise</t>
  </si>
  <si>
    <t>Christina Matthews</t>
  </si>
  <si>
    <t>Advantus Panel Wall Certificate Holder - 8.5x11</t>
  </si>
  <si>
    <t>Sherri Kramer</t>
  </si>
  <si>
    <t>Imation Neon 80 Minute CD-R Spindle, 50/Pack</t>
  </si>
  <si>
    <t>Janice Boswell</t>
  </si>
  <si>
    <t>Port Orange</t>
  </si>
  <si>
    <t>Sally Liu</t>
  </si>
  <si>
    <t>Microsoft Multimedia Keyboard</t>
  </si>
  <si>
    <t>New Berlin</t>
  </si>
  <si>
    <t>Alvin Hoover</t>
  </si>
  <si>
    <t>State College</t>
  </si>
  <si>
    <t>Albert Maxwell</t>
  </si>
  <si>
    <t>New Milford</t>
  </si>
  <si>
    <t>Faye Dyer</t>
  </si>
  <si>
    <t>Bradley Pollock</t>
  </si>
  <si>
    <t>Acco Keyboard-In-A-Box®</t>
  </si>
  <si>
    <t>Goffstown</t>
  </si>
  <si>
    <t>Zachary Maynard</t>
  </si>
  <si>
    <t>Blacksburg</t>
  </si>
  <si>
    <t>Xerox 1922</t>
  </si>
  <si>
    <t>Thelma Murray</t>
  </si>
  <si>
    <t>Grove City</t>
  </si>
  <si>
    <t>Tripp Lite Isotel 8 Ultra 8 Outlet Metal Surge</t>
  </si>
  <si>
    <t>GBC Clear Cover, 8-1/2 x 11, unpunched, 25 covers per pack</t>
  </si>
  <si>
    <t>Ian Hall</t>
  </si>
  <si>
    <t>Dearborn</t>
  </si>
  <si>
    <t>3M Polarizing Light Filter Sleeves</t>
  </si>
  <si>
    <t>Jon Kendall</t>
  </si>
  <si>
    <t>Ann Katz</t>
  </si>
  <si>
    <t>Wilson Jones Suede Grain Vinyl Binders</t>
  </si>
  <si>
    <t>Mildred Chase</t>
  </si>
  <si>
    <t>Woodland</t>
  </si>
  <si>
    <t>Jackie Burke</t>
  </si>
  <si>
    <t>Carol City</t>
  </si>
  <si>
    <t>Dana Teague</t>
  </si>
  <si>
    <t>Oscar Bowers</t>
  </si>
  <si>
    <t>Space Solutions™ Industrial Galvanized Steel Shelving.</t>
  </si>
  <si>
    <t>Smead Adjustable Mobile File Trolley with Lockable Top</t>
  </si>
  <si>
    <t>Sylvia Bush</t>
  </si>
  <si>
    <t>3M Office Air Cleaner</t>
  </si>
  <si>
    <t>Batavia</t>
  </si>
  <si>
    <t>James Dickinson Ball</t>
  </si>
  <si>
    <t>Carol Saunders</t>
  </si>
  <si>
    <t>Bowling Green</t>
  </si>
  <si>
    <t>Office Star - Contemporary Task Swivel chair with 2-way adjustable arms, Plum</t>
  </si>
  <si>
    <t>Hammermill Color Copier Paper (28Lb. and 96 Bright)</t>
  </si>
  <si>
    <t>Xerox 1937</t>
  </si>
  <si>
    <t>Sean Burton</t>
  </si>
  <si>
    <t>Saginaw</t>
  </si>
  <si>
    <t>Kate Peck</t>
  </si>
  <si>
    <t>Gould Plastics 9-Pocket Panel Bin, 18-3/8w x 5-1/4d x 20-1/2h, Black</t>
  </si>
  <si>
    <t>Bettendorf</t>
  </si>
  <si>
    <t>Bush Westfield Collection Bookcases, Dark Cherry Finish, Fully Assembled</t>
  </si>
  <si>
    <t>Patsy Shea</t>
  </si>
  <si>
    <t>Gyration Ultra Professional Cordless Optical Suite</t>
  </si>
  <si>
    <t>Tracy Dyer</t>
  </si>
  <si>
    <t>Ultra Commercial Grade Dual Valve Door Closer</t>
  </si>
  <si>
    <t>Mount Pleasant</t>
  </si>
  <si>
    <t>Gyration RF Keyboard</t>
  </si>
  <si>
    <t>Dwight Albright Huffman</t>
  </si>
  <si>
    <t>Herbert Williamson</t>
  </si>
  <si>
    <t>San Gabriel</t>
  </si>
  <si>
    <t>Stacy Chang</t>
  </si>
  <si>
    <t>Catonsville</t>
  </si>
  <si>
    <t>Eldon Cleatmat Plus™ Chair Mats for High Pile Carpets</t>
  </si>
  <si>
    <t>William Crawford</t>
  </si>
  <si>
    <t>OIC Colored Binder Clips, Assorted Sizes</t>
  </si>
  <si>
    <t>Garland</t>
  </si>
  <si>
    <t>Edna Freeman</t>
  </si>
  <si>
    <t>Xerox 1905</t>
  </si>
  <si>
    <t>Virginia Beach</t>
  </si>
  <si>
    <t>Eva Decker</t>
  </si>
  <si>
    <t>GBC ProClick™ 150 Presentation Binding System</t>
  </si>
  <si>
    <t>La Grange</t>
  </si>
  <si>
    <t>Keith Hobbs</t>
  </si>
  <si>
    <t>Colored Envelopes</t>
  </si>
  <si>
    <t>Jack Hatcher</t>
  </si>
  <si>
    <t>Hon Pagoda™ Stacking Chairs</t>
  </si>
  <si>
    <t>StarTAC 6500</t>
  </si>
  <si>
    <t>Debbie Hsu</t>
  </si>
  <si>
    <t>Randall Montgomery</t>
  </si>
  <si>
    <t>Tonawanda</t>
  </si>
  <si>
    <t>Gilbert Scarborough</t>
  </si>
  <si>
    <t>Xerox Blank Computer Paper</t>
  </si>
  <si>
    <t>Fountain</t>
  </si>
  <si>
    <t>Amy Ellis Holder</t>
  </si>
  <si>
    <t>Grand Junction</t>
  </si>
  <si>
    <t>Lynn Payne</t>
  </si>
  <si>
    <t>Rose Hill</t>
  </si>
  <si>
    <t>William Woodard</t>
  </si>
  <si>
    <t>Kendall</t>
  </si>
  <si>
    <t>Peter Adams</t>
  </si>
  <si>
    <t>Kathy Hinton</t>
  </si>
  <si>
    <t>Jill Clements</t>
  </si>
  <si>
    <t>Xerox 1951</t>
  </si>
  <si>
    <t>Boston KS Multi-Size Manual Pencil Sharpener</t>
  </si>
  <si>
    <t>Martha Bowers</t>
  </si>
  <si>
    <t>Whitehall</t>
  </si>
  <si>
    <t>Scott McKenna</t>
  </si>
  <si>
    <t>Steubenville</t>
  </si>
  <si>
    <t>Staples Vinyl Coated Paper Clips</t>
  </si>
  <si>
    <t>Phyllis Hull</t>
  </si>
  <si>
    <t>Xerox 1880</t>
  </si>
  <si>
    <t>Laurie Case Daniel</t>
  </si>
  <si>
    <t>Stoneham</t>
  </si>
  <si>
    <t>Emily Sims</t>
  </si>
  <si>
    <t>Newell® 3-Hole Punched Plastic Slotted Magazine Holders for Binders</t>
  </si>
  <si>
    <t>Nashville</t>
  </si>
  <si>
    <t>Wirebound Message Book, 4 per Page</t>
  </si>
  <si>
    <t>Edward McKenzie</t>
  </si>
  <si>
    <t>Decoflex Hanging Personal Folder File, Blue</t>
  </si>
  <si>
    <t>Evan Adkins</t>
  </si>
  <si>
    <t>Waterbury</t>
  </si>
  <si>
    <t>Arnold Johnson</t>
  </si>
  <si>
    <t>Acco Perma® 2700 Stacking Storage Drawers</t>
  </si>
  <si>
    <t>Rachel Bates</t>
  </si>
  <si>
    <t>*Staples* Packaging Labels</t>
  </si>
  <si>
    <t>Vickie Coates</t>
  </si>
  <si>
    <t>Cedar Park</t>
  </si>
  <si>
    <t>Global Ergonomic Managers Chair</t>
  </si>
  <si>
    <t>Xerox 1954</t>
  </si>
  <si>
    <t>Kelly O'Connor</t>
  </si>
  <si>
    <t>Santa Rosa</t>
  </si>
  <si>
    <t>Sherri McIntosh</t>
  </si>
  <si>
    <t>Avery 507</t>
  </si>
  <si>
    <t>West Jordan</t>
  </si>
  <si>
    <t>Ryan Foster</t>
  </si>
  <si>
    <t>Letter Slitter</t>
  </si>
  <si>
    <t>Diane Barr</t>
  </si>
  <si>
    <t>DIXON Ticonderoga® Erasable Checking Pencils</t>
  </si>
  <si>
    <t>Coos Bay</t>
  </si>
  <si>
    <t>Southworth 25% Cotton Linen-Finish Paper &amp; Envelopes</t>
  </si>
  <si>
    <t>Leon Peele</t>
  </si>
  <si>
    <t>GBC Laser Imprintable Binding System Covers, Desert Sand</t>
  </si>
  <si>
    <t>Dix Hills</t>
  </si>
  <si>
    <t>Carolyn Bowling</t>
  </si>
  <si>
    <t>Imation DVD-RAM discs</t>
  </si>
  <si>
    <t>Carolyn Greer</t>
  </si>
  <si>
    <t>Sunnyvale</t>
  </si>
  <si>
    <t>Yvonne Stephens</t>
  </si>
  <si>
    <t>Davis</t>
  </si>
  <si>
    <t>Global Troy™ Executive Leather Low-Back Tilter</t>
  </si>
  <si>
    <t>DAX Copper Panel Document Frame, 5 x 7 Size</t>
  </si>
  <si>
    <t>Deflect-O® Glasstique™ Clear Desk Accessories</t>
  </si>
  <si>
    <t>Rosemary O'Brien</t>
  </si>
  <si>
    <t>June Herbert</t>
  </si>
  <si>
    <t>Melanie Burgess</t>
  </si>
  <si>
    <t>Webster Groves</t>
  </si>
  <si>
    <t>Maria Block</t>
  </si>
  <si>
    <t>Lisa Branch</t>
  </si>
  <si>
    <t>Grand Rapids</t>
  </si>
  <si>
    <t>Geoffrey Saunders</t>
  </si>
  <si>
    <t>Sue Drake</t>
  </si>
  <si>
    <t>Searcy</t>
  </si>
  <si>
    <t>Stuart Holloway</t>
  </si>
  <si>
    <t>Vancouver</t>
  </si>
  <si>
    <t>Alicia Maynard</t>
  </si>
  <si>
    <t>Kyle Kaufman</t>
  </si>
  <si>
    <t>Euclid</t>
  </si>
  <si>
    <t>Tammy Raynor</t>
  </si>
  <si>
    <t>Honeywell Enviracaire Portable HEPA Air Cleaner for 17' x 22' Room</t>
  </si>
  <si>
    <t>Xerox 1941</t>
  </si>
  <si>
    <t>Annie Livingston</t>
  </si>
  <si>
    <t>Rochester</t>
  </si>
  <si>
    <t>Xerox 1917</t>
  </si>
  <si>
    <t>Hannah Carver</t>
  </si>
  <si>
    <t>Grand Forks</t>
  </si>
  <si>
    <t>Jeffrey Cheng</t>
  </si>
  <si>
    <t>Wauwatosa</t>
  </si>
  <si>
    <t>Eldon Spacemaker® Box, Quick-Snap Lid, Clear</t>
  </si>
  <si>
    <t>Billy Perry Browning</t>
  </si>
  <si>
    <t>Ken Cash</t>
  </si>
  <si>
    <t>Pawtucket</t>
  </si>
  <si>
    <t>Elsie Hwang</t>
  </si>
  <si>
    <t>Patrick Lowry</t>
  </si>
  <si>
    <t>Edgewood</t>
  </si>
  <si>
    <t>Accessory25</t>
  </si>
  <si>
    <t>Sarah N Becker</t>
  </si>
  <si>
    <t>Home/Office Personal File Carts</t>
  </si>
  <si>
    <t>Whittier</t>
  </si>
  <si>
    <t>Marianne Goldstein</t>
  </si>
  <si>
    <t>New Smyrna Beach</t>
  </si>
  <si>
    <t>Jeffrey Lloyd</t>
  </si>
  <si>
    <t>Bevis Steel Folding Chairs</t>
  </si>
  <si>
    <t>Brett Schultz</t>
  </si>
  <si>
    <t>Park Ridge™ Embossed Executive Business Envelopes</t>
  </si>
  <si>
    <t>Acco PRESSTEX® Data Binder with Storage Hooks, Dark Blue, 14 7/8" X 11"</t>
  </si>
  <si>
    <t>1/4 Fold Party Design Invitations &amp; White Envelopes, 24 8-1/2" X 11" Cards, 25 Env./Pack</t>
  </si>
  <si>
    <t>Brooke Shepherd</t>
  </si>
  <si>
    <t>Santa Cruz</t>
  </si>
  <si>
    <t>KH 688</t>
  </si>
  <si>
    <t>Bagged Rubber Bands</t>
  </si>
  <si>
    <t>Karen Hendricks</t>
  </si>
  <si>
    <t>Branford</t>
  </si>
  <si>
    <t>Jacob Lanier</t>
  </si>
  <si>
    <t>2300 Heavy-Duty Transfer File Systems by Perma</t>
  </si>
  <si>
    <t>Danbury</t>
  </si>
  <si>
    <t>Arthur Brady</t>
  </si>
  <si>
    <t>Juan Gold</t>
  </si>
  <si>
    <t>Pensacola</t>
  </si>
  <si>
    <t>Vivian Clarke</t>
  </si>
  <si>
    <t>Vivian Goldstein</t>
  </si>
  <si>
    <t>Brandon</t>
  </si>
  <si>
    <t>Max Hurley</t>
  </si>
  <si>
    <t>North Las Vegas</t>
  </si>
  <si>
    <t>Sanford Pocket Accent® Highlighters</t>
  </si>
  <si>
    <t>Tina Monroe</t>
  </si>
  <si>
    <t>Fellowes Binding Cases</t>
  </si>
  <si>
    <t>Sandy Springs</t>
  </si>
  <si>
    <t>Erika Clapp</t>
  </si>
  <si>
    <t>Chattanooga</t>
  </si>
  <si>
    <t>Christina Hanna</t>
  </si>
  <si>
    <t>Eldon Pizzaz™ Desk Accessories</t>
  </si>
  <si>
    <t>Danielle Watts</t>
  </si>
  <si>
    <t>Sidney Brewer</t>
  </si>
  <si>
    <t>Immokalee</t>
  </si>
  <si>
    <t>David Powell</t>
  </si>
  <si>
    <t>Cranford</t>
  </si>
  <si>
    <t>Renee McKenzie</t>
  </si>
  <si>
    <t>Upper Arlington</t>
  </si>
  <si>
    <t>Avery 506</t>
  </si>
  <si>
    <t>Calvin Parsons Walter</t>
  </si>
  <si>
    <t>San Juan</t>
  </si>
  <si>
    <t>Kent Gill</t>
  </si>
  <si>
    <t>Opelika</t>
  </si>
  <si>
    <t>Balt Solid Wood Rectangular Table</t>
  </si>
  <si>
    <t>Rick Houston</t>
  </si>
  <si>
    <t>Atascadero</t>
  </si>
  <si>
    <t>Guy Gallagher</t>
  </si>
  <si>
    <t>Carmen Elmore</t>
  </si>
  <si>
    <t>Executive Impressions 13" Chairman Wall Clock</t>
  </si>
  <si>
    <t>Recycled Eldon Regeneration Jumbo File</t>
  </si>
  <si>
    <t>Esther Whitaker</t>
  </si>
  <si>
    <t>Staples Colored Interoffice Envelopes</t>
  </si>
  <si>
    <t>Electrix Fluorescent Magnifier Lamps &amp; Weighted Base</t>
  </si>
  <si>
    <t>Eddie House Mueller</t>
  </si>
  <si>
    <t>Max McKenna</t>
  </si>
  <si>
    <t>Manhattan</t>
  </si>
  <si>
    <t>Roberta Daniel</t>
  </si>
  <si>
    <t>Alamogordo</t>
  </si>
  <si>
    <t>Curtis O'Connell</t>
  </si>
  <si>
    <t>Medford</t>
  </si>
  <si>
    <t>Jacqueline Noble</t>
  </si>
  <si>
    <t>Avery Hi-Liter GlideStik Fluorescent Highlighter, Yellow Ink</t>
  </si>
  <si>
    <t>Rosemary English</t>
  </si>
  <si>
    <t>Portland</t>
  </si>
  <si>
    <t>Ryan Herman</t>
  </si>
  <si>
    <t>Joanne Chu</t>
  </si>
  <si>
    <t>Baldwin</t>
  </si>
  <si>
    <t>Marlene Gray</t>
  </si>
  <si>
    <t>Avery 496</t>
  </si>
  <si>
    <t>Clifton</t>
  </si>
  <si>
    <t>Lloyd Cannon</t>
  </si>
  <si>
    <t>Carolyn Proctor</t>
  </si>
  <si>
    <t>Jackie McCullough</t>
  </si>
  <si>
    <t>Micro Innovations 104 Keyboard</t>
  </si>
  <si>
    <t>Jacksonville</t>
  </si>
  <si>
    <t>Richard Tan</t>
  </si>
  <si>
    <t>Eagle</t>
  </si>
  <si>
    <t>2190</t>
  </si>
  <si>
    <t>Ralph Woods Scott</t>
  </si>
  <si>
    <t>Avery Binding System Hidden Tab™ Executive Style Index Sets</t>
  </si>
  <si>
    <t>Creve Coeur</t>
  </si>
  <si>
    <t>Debra Block</t>
  </si>
  <si>
    <t>Belkin 325VA UPS Surge Protector, 6'</t>
  </si>
  <si>
    <t>Harlingen</t>
  </si>
  <si>
    <t>Marlene Harrison</t>
  </si>
  <si>
    <t>Westinghouse Floor Lamp with Metal Mesh Shade, Black</t>
  </si>
  <si>
    <t>Mildred Briggs</t>
  </si>
  <si>
    <t>GBC Therma-A-Bind 250T Electric Binding System</t>
  </si>
  <si>
    <t>Kimberly McCarthy</t>
  </si>
  <si>
    <t>Sidney Larson</t>
  </si>
  <si>
    <t>South Portland</t>
  </si>
  <si>
    <t>Marianne Weiner Ennis</t>
  </si>
  <si>
    <t>Littleton</t>
  </si>
  <si>
    <t>Betsy Gibson</t>
  </si>
  <si>
    <t>Wesley Cho</t>
  </si>
  <si>
    <t>Richmond</t>
  </si>
  <si>
    <t>Lynda Rosenthal</t>
  </si>
  <si>
    <t>Eldon Jumbo ProFile™ Portable File Boxes Graphite/Black</t>
  </si>
  <si>
    <t>Vickie Gonzalez</t>
  </si>
  <si>
    <t>Broomfield</t>
  </si>
  <si>
    <t>Renee Huang</t>
  </si>
  <si>
    <t>Coral Springs</t>
  </si>
  <si>
    <t>Linda Blake</t>
  </si>
  <si>
    <t>Hilliard</t>
  </si>
  <si>
    <t>Leonard Strauss</t>
  </si>
  <si>
    <t>Wirebound Voice Message Log Book</t>
  </si>
  <si>
    <t>Earl Donnelly</t>
  </si>
  <si>
    <t>Slidell</t>
  </si>
  <si>
    <t>Constance Robertson</t>
  </si>
  <si>
    <t>Tampa</t>
  </si>
  <si>
    <t>Lynne Reid</t>
  </si>
  <si>
    <t>Strongsville</t>
  </si>
  <si>
    <t>Joanne Spivey</t>
  </si>
  <si>
    <t>Brown Kraft Recycled Envelopes</t>
  </si>
  <si>
    <t>Independence</t>
  </si>
  <si>
    <t>Frank Cross</t>
  </si>
  <si>
    <t>Todd D Norris</t>
  </si>
  <si>
    <t>Newport News</t>
  </si>
  <si>
    <t>Sean Herbert</t>
  </si>
  <si>
    <t>Racine</t>
  </si>
  <si>
    <t>Lindsay Webb</t>
  </si>
  <si>
    <t>Xerox 1928</t>
  </si>
  <si>
    <t>Sheboygan</t>
  </si>
  <si>
    <t>George Terry</t>
  </si>
  <si>
    <t>Los Gatos</t>
  </si>
  <si>
    <t>Micro Innovations Micro Digital Wireless Keyboard and Mouse, Gray</t>
  </si>
  <si>
    <t>Colleen Fletcher</t>
  </si>
  <si>
    <t>Acme Hot Forged Carbon Steel Scissors with Nickel-Plated Handles, 3 7/8" Cut, 8"L</t>
  </si>
  <si>
    <t>Saint Charles</t>
  </si>
  <si>
    <t>Stuart Sharma</t>
  </si>
  <si>
    <t>Pam Gilbert</t>
  </si>
  <si>
    <t>Xerox 193</t>
  </si>
  <si>
    <t>Round Rock</t>
  </si>
  <si>
    <t>Dan Lamm</t>
  </si>
  <si>
    <t>Sony MFD2HD Formatted Diskettes, 10/Pack</t>
  </si>
  <si>
    <t>Asheboro</t>
  </si>
  <si>
    <t>Theodore Moran</t>
  </si>
  <si>
    <t>Ray Oakley</t>
  </si>
  <si>
    <t>West Lafayette</t>
  </si>
  <si>
    <t>Lloyd Spencer</t>
  </si>
  <si>
    <t>West Scarborough</t>
  </si>
  <si>
    <t>Chad Henson</t>
  </si>
  <si>
    <t>Huntington</t>
  </si>
  <si>
    <t>Newell 329</t>
  </si>
  <si>
    <t>Jerry Ennis</t>
  </si>
  <si>
    <t>Sacramento</t>
  </si>
  <si>
    <t>Hon Rectangular Conference Tables</t>
  </si>
  <si>
    <t>#10 White Business Envelopes,4 1/8 x 9 1/2</t>
  </si>
  <si>
    <t>Shirley Riley</t>
  </si>
  <si>
    <t>GBC DocuBind TL200 Manual Binding Machine</t>
  </si>
  <si>
    <t>Gwendolyn F Tyson</t>
  </si>
  <si>
    <t>Newell 321</t>
  </si>
  <si>
    <t>Newell 351</t>
  </si>
  <si>
    <t>Wirebound Message Books, Four 2 3/4" x 5" Forms per Page, 600 Sets per Book</t>
  </si>
  <si>
    <t>Imation 3.5" DS/HD IBM Formatted Diskettes, 10/Pack</t>
  </si>
  <si>
    <t>Evan K Bullard</t>
  </si>
  <si>
    <t>Multimedia Mailers</t>
  </si>
  <si>
    <t>Naugatuck</t>
  </si>
  <si>
    <t>Marlene Abrams</t>
  </si>
  <si>
    <t>Kathryn Patrick</t>
  </si>
  <si>
    <t>William Larson</t>
  </si>
  <si>
    <t>Sharon Marcus</t>
  </si>
  <si>
    <t>Longview</t>
  </si>
  <si>
    <t>Steve McKee</t>
  </si>
  <si>
    <t>Carla Hauser</t>
  </si>
  <si>
    <t>Bonnie Chambers</t>
  </si>
  <si>
    <t>Glendale</t>
  </si>
  <si>
    <t>Xerox 1898</t>
  </si>
  <si>
    <t>Alice Coley</t>
  </si>
  <si>
    <t>GBC Recycled Regency Composition Covers</t>
  </si>
  <si>
    <t>Urbana</t>
  </si>
  <si>
    <t>Ruth Lamm</t>
  </si>
  <si>
    <t>Accessory29</t>
  </si>
  <si>
    <t>Vernon Hills</t>
  </si>
  <si>
    <t>Pam Bennett</t>
  </si>
  <si>
    <t>Boston 16701 Slimline Battery Pencil Sharpener</t>
  </si>
  <si>
    <t>Carbondale</t>
  </si>
  <si>
    <t>Glen Newman</t>
  </si>
  <si>
    <t>Wilkinsburg</t>
  </si>
  <si>
    <t>Vinyl Sectional Post Binders</t>
  </si>
  <si>
    <t>Laurie Hanna</t>
  </si>
  <si>
    <t>DAX Natural Wood-Tone Poster Frame</t>
  </si>
  <si>
    <t>Helena</t>
  </si>
  <si>
    <t>Tony Wilkins Winters</t>
  </si>
  <si>
    <t>Belkin ErgoBoard™ Keyboard</t>
  </si>
  <si>
    <t>Ross Frederick</t>
  </si>
  <si>
    <t>Xerox 214</t>
  </si>
  <si>
    <t>San Antonio</t>
  </si>
  <si>
    <t>Carrie Duke</t>
  </si>
  <si>
    <t>*Staples* vLetter Openers, 2/Pack</t>
  </si>
  <si>
    <t>Dale Gillespie</t>
  </si>
  <si>
    <t>Petaluma</t>
  </si>
  <si>
    <t>Jerome Burch</t>
  </si>
  <si>
    <t>Yuba City</t>
  </si>
  <si>
    <t>Hazel Jones</t>
  </si>
  <si>
    <t>Wirebound Message Forms, Four 2 3/4 x 5 Forms per Page, Pink Paper</t>
  </si>
  <si>
    <t>Stockton</t>
  </si>
  <si>
    <t>Jennifer Zimmerman</t>
  </si>
  <si>
    <t>Eldon Simplefile® Box Office®</t>
  </si>
  <si>
    <t>Jonesboro</t>
  </si>
  <si>
    <t>Tommy Lutz</t>
  </si>
  <si>
    <t>Universal Premium White Copier/Laser Paper (20Lb. and 87 Bright)</t>
  </si>
  <si>
    <t>Kelly Collins</t>
  </si>
  <si>
    <t>Eastpointe</t>
  </si>
  <si>
    <t>Lynne Wilcox</t>
  </si>
  <si>
    <t>Prismacolor Color Pencil Set</t>
  </si>
  <si>
    <t>Victoria Baker Hoover</t>
  </si>
  <si>
    <t>REDIFORM Incoming/Outgoing Call Register, 11" X 8 1/2", 100 Messages</t>
  </si>
  <si>
    <t>Terrytown</t>
  </si>
  <si>
    <t>Sharp EL501VB Scientific Calculator, Battery Operated, 10-Digit Display, Hard Case</t>
  </si>
  <si>
    <t>Penny Tuttle</t>
  </si>
  <si>
    <t>Ibico EB-19 Dual Function Manual Binding System</t>
  </si>
  <si>
    <t>Amy Hall</t>
  </si>
  <si>
    <t>Lorain</t>
  </si>
  <si>
    <t>Jerry Webster</t>
  </si>
  <si>
    <t>Anita Kang</t>
  </si>
  <si>
    <t>Acco Smartsocket™ Table Surge Protector, 6 Color-Coded Adapter Outlets</t>
  </si>
  <si>
    <t>Mundelein</t>
  </si>
  <si>
    <t>Wayne English</t>
  </si>
  <si>
    <t>GBC Recycled Grain Textured Covers</t>
  </si>
  <si>
    <t>New Iberia</t>
  </si>
  <si>
    <t>Xerox 1881</t>
  </si>
  <si>
    <t>Panasonic KP-350BK Electric Pencil Sharpener with Auto Stop</t>
  </si>
  <si>
    <t>Jon Ward</t>
  </si>
  <si>
    <t>Revere Boxed Rubber Bands by Revere</t>
  </si>
  <si>
    <t>Ted Durham</t>
  </si>
  <si>
    <t>Zoom V.92 V.44 PCI Internal Controllerless FaxModem</t>
  </si>
  <si>
    <t>North Port</t>
  </si>
  <si>
    <t>Molly Vincent</t>
  </si>
  <si>
    <t>Ronnie Creech</t>
  </si>
  <si>
    <t>Eileen Cheek</t>
  </si>
  <si>
    <t>Norwood</t>
  </si>
  <si>
    <t>Tennsco Lockers, Sand</t>
  </si>
  <si>
    <t>Troy Cassidy</t>
  </si>
  <si>
    <t>Lindsay Tate</t>
  </si>
  <si>
    <t>Midwest City</t>
  </si>
  <si>
    <t>Becky Puckett</t>
  </si>
  <si>
    <t>Eureka</t>
  </si>
  <si>
    <t>O'Sullivan 3-Shelf Heavy-Duty Bookcases</t>
  </si>
  <si>
    <t>Arlene Weeks</t>
  </si>
  <si>
    <t>Union City</t>
  </si>
  <si>
    <t>Carole Rosen</t>
  </si>
  <si>
    <t>Boise</t>
  </si>
  <si>
    <t>Joseph Grossman</t>
  </si>
  <si>
    <t>Maxine Collier Grady</t>
  </si>
  <si>
    <t>Dwight Bishop</t>
  </si>
  <si>
    <t>Robert Brantley</t>
  </si>
  <si>
    <t>Dearborn Heights</t>
  </si>
  <si>
    <t>Wesley Field</t>
  </si>
  <si>
    <t>Xerox 1979</t>
  </si>
  <si>
    <t>Westland</t>
  </si>
  <si>
    <t>Brenda Jain</t>
  </si>
  <si>
    <t>Hon Non-Folding Utility Tables</t>
  </si>
  <si>
    <t>Sharon</t>
  </si>
  <si>
    <t>Storex Dura Pro™ Binders</t>
  </si>
  <si>
    <t>Xerox 231</t>
  </si>
  <si>
    <t>Dolores Abrams</t>
  </si>
  <si>
    <t>5180</t>
  </si>
  <si>
    <t>Lucille Rankin</t>
  </si>
  <si>
    <t>Vickie Andrews</t>
  </si>
  <si>
    <t>Belleville</t>
  </si>
  <si>
    <t>Marvin Hunt</t>
  </si>
  <si>
    <t>Abilene</t>
  </si>
  <si>
    <t>June Frank Hammond</t>
  </si>
  <si>
    <t>South Vineland</t>
  </si>
  <si>
    <t>Acme® Forged Steel Scissors with Black Enamel Handles</t>
  </si>
  <si>
    <t>Joanna Keith</t>
  </si>
  <si>
    <t>Lake Jackson</t>
  </si>
  <si>
    <t>Catherine Mullins</t>
  </si>
  <si>
    <t>Avery Hi-Liter® Smear-Safe Highlighters</t>
  </si>
  <si>
    <t>Walla Walla</t>
  </si>
  <si>
    <t>Marlene Davidson</t>
  </si>
  <si>
    <t>Avery Legal 4-Ring Binder</t>
  </si>
  <si>
    <t>Benjamin Strauss</t>
  </si>
  <si>
    <t>El Paso</t>
  </si>
  <si>
    <t>Jim Rodgers</t>
  </si>
  <si>
    <t>Hewlett Packard 6S Scientific Calculator</t>
  </si>
  <si>
    <t>Missoula</t>
  </si>
  <si>
    <t>Advantus Plastic Paper Clips</t>
  </si>
  <si>
    <t>Lifetime Advantage™ Folding Chairs, 4/Carton</t>
  </si>
  <si>
    <t>Janice Frye</t>
  </si>
  <si>
    <t>Las Cruces</t>
  </si>
  <si>
    <t>Cardinal Holdit Business Card Pockets</t>
  </si>
  <si>
    <t>Alex Harrell</t>
  </si>
  <si>
    <t>Hayes Optima 56K V.90 Internal Voice Modem</t>
  </si>
  <si>
    <t>Fred Barber</t>
  </si>
  <si>
    <t>Oak Creek</t>
  </si>
  <si>
    <t>Lester Woodward Maynard</t>
  </si>
  <si>
    <t>Boston 1799 Powerhouse™ Electric Pencil Sharpener</t>
  </si>
  <si>
    <t>Lindenhurst</t>
  </si>
  <si>
    <t>Derek Sweeney</t>
  </si>
  <si>
    <t>Gretchen Orr</t>
  </si>
  <si>
    <t>Lake Charles</t>
  </si>
  <si>
    <t>Jesse Williamson</t>
  </si>
  <si>
    <t>Spanish Fork</t>
  </si>
  <si>
    <t>Nicole Goldstein</t>
  </si>
  <si>
    <t>Wilson Jones Elliptical Ring 3 1/2" Capacity Binders, 800 sheets</t>
  </si>
  <si>
    <t>Annapolis</t>
  </si>
  <si>
    <t>Anne Armstrong</t>
  </si>
  <si>
    <t>Tenex Personal Self-Stacking Standard File Box, Black/Gray</t>
  </si>
  <si>
    <t>Millville</t>
  </si>
  <si>
    <t>Bruce Stark</t>
  </si>
  <si>
    <t>Dayton</t>
  </si>
  <si>
    <t>Soundgear Copyboard Conference Phone, Optional Battery</t>
  </si>
  <si>
    <t>Albert Tyson</t>
  </si>
  <si>
    <t>Olive Branch</t>
  </si>
  <si>
    <t>Tonya Miller</t>
  </si>
  <si>
    <t>Newell 31</t>
  </si>
  <si>
    <t>Janesville</t>
  </si>
  <si>
    <t>Barbara McNamara</t>
  </si>
  <si>
    <t>Kingman</t>
  </si>
  <si>
    <t>Malcolm Robertson</t>
  </si>
  <si>
    <t>Amarillo</t>
  </si>
  <si>
    <t>Patrick Adcock</t>
  </si>
  <si>
    <t>GBC Prepunched Paper, 19-Hole, for Binding Systems, 24-lb</t>
  </si>
  <si>
    <t>Schererville</t>
  </si>
  <si>
    <t>Mike Howard</t>
  </si>
  <si>
    <t>Kensington 6 Outlet SmartSocket Surge Protector</t>
  </si>
  <si>
    <t>Bevis Boat-Shaped Conference Table</t>
  </si>
  <si>
    <t>Dana Boyle</t>
  </si>
  <si>
    <t>Veronica Peck</t>
  </si>
  <si>
    <t>South Lake Tahoe</t>
  </si>
  <si>
    <t>Global Airflow Leather Mesh Back Chair, Black</t>
  </si>
  <si>
    <t>Thelma Abrams</t>
  </si>
  <si>
    <t>Priscilla Frank</t>
  </si>
  <si>
    <t>Self-Adhesive Removable Labels</t>
  </si>
  <si>
    <t>Gorham</t>
  </si>
  <si>
    <t>Mary Norman</t>
  </si>
  <si>
    <t>Granite Bay</t>
  </si>
  <si>
    <t>Sheryl Marsh</t>
  </si>
  <si>
    <t>Polycom VoiceStation 100</t>
  </si>
  <si>
    <t>Phone 918</t>
  </si>
  <si>
    <t>Tommy Ellis Ritchie</t>
  </si>
  <si>
    <t>Westlake</t>
  </si>
  <si>
    <t>Gordon Boswell</t>
  </si>
  <si>
    <t>Cloverleaf</t>
  </si>
  <si>
    <t>Brenda Ross</t>
  </si>
  <si>
    <t>#10-4 1/8" x 9 1/2" Premium Diagonal Seam Envelopes</t>
  </si>
  <si>
    <t>Keith R Atkinson</t>
  </si>
  <si>
    <t>Surprise</t>
  </si>
  <si>
    <t>Xerox 1883</t>
  </si>
  <si>
    <t>Jacob McNeill</t>
  </si>
  <si>
    <t>Imation Primaris 3.5" 2HD Unformatted Diskettes, 10/Pack</t>
  </si>
  <si>
    <t>Oceanside</t>
  </si>
  <si>
    <t>Tyvek ® Top-Opening Peel &amp; Seel Envelopes, Plain White</t>
  </si>
  <si>
    <t>Brandon Beach</t>
  </si>
  <si>
    <t>Kirkwood</t>
  </si>
  <si>
    <t>Leslie Woodard</t>
  </si>
  <si>
    <t>Avery Heavy-Duty EZD ™ Binder With Locking Rings</t>
  </si>
  <si>
    <t>Charleston</t>
  </si>
  <si>
    <t>Leah Pollock</t>
  </si>
  <si>
    <t>270c</t>
  </si>
  <si>
    <t>Leslie Rowland</t>
  </si>
  <si>
    <t>Los Banos</t>
  </si>
  <si>
    <t>Sam Oh</t>
  </si>
  <si>
    <t>Roberta Mullins Peters</t>
  </si>
  <si>
    <t>Everett</t>
  </si>
  <si>
    <t>Brenda Nelson Blanchard</t>
  </si>
  <si>
    <t>DIXON Oriole® Pencils</t>
  </si>
  <si>
    <t>Richfield</t>
  </si>
  <si>
    <t>StarTAC Series</t>
  </si>
  <si>
    <t>Aaron Day</t>
  </si>
  <si>
    <t>Trav-L-File Heavy-Duty Shuttle II, Black</t>
  </si>
  <si>
    <t>Greeneville</t>
  </si>
  <si>
    <t>Tracy Schultz</t>
  </si>
  <si>
    <t>Dixon My First Ticonderoga Pencil, #2</t>
  </si>
  <si>
    <t>Lindenwold</t>
  </si>
  <si>
    <t>Stanley Steele</t>
  </si>
  <si>
    <t>Ellicott City</t>
  </si>
  <si>
    <t>Hilda Bennett</t>
  </si>
  <si>
    <t>DAX Clear Channel Poster Frame</t>
  </si>
  <si>
    <t>Rosemary Stark</t>
  </si>
  <si>
    <t>TI 36X Solar Scientific Calculator</t>
  </si>
  <si>
    <t>Yvonne Mann</t>
  </si>
  <si>
    <t>Model L Table or Wall-Mount Pencil Sharpener</t>
  </si>
  <si>
    <t>Lloyd Fuller</t>
  </si>
  <si>
    <t>Bernice F Day</t>
  </si>
  <si>
    <t>Quincy</t>
  </si>
  <si>
    <t>Roger Meyer</t>
  </si>
  <si>
    <t>Staples Bulldog Clip</t>
  </si>
  <si>
    <t>Seth Thomas 13 1/2" Wall Clock</t>
  </si>
  <si>
    <t>Scott Moore</t>
  </si>
  <si>
    <t>Bravo II™ Megaboss® 12-Amp Hard Body Upright, Replacement Belts, 2 Belts per Pack</t>
  </si>
  <si>
    <t>Neil Barbee</t>
  </si>
  <si>
    <t>Moline</t>
  </si>
  <si>
    <t>Jack Morse</t>
  </si>
  <si>
    <t>Paul W French</t>
  </si>
  <si>
    <t>Plymouth Boxed Rubber Bands by Plymouth</t>
  </si>
  <si>
    <t>Newark</t>
  </si>
  <si>
    <t>Accessory32</t>
  </si>
  <si>
    <t>Artistic Insta-Plaque</t>
  </si>
  <si>
    <t>Jerome McIntosh</t>
  </si>
  <si>
    <t>Dixon Ticonderoga Core-Lock Colored Pencils</t>
  </si>
  <si>
    <t>Carol Wood</t>
  </si>
  <si>
    <t>Avery 482</t>
  </si>
  <si>
    <t>Alexandria</t>
  </si>
  <si>
    <t>Binney &amp; Smith inkTank™ Erasable Pocket Highlighter, Chisel Tip, Yellow</t>
  </si>
  <si>
    <t>Brooke Weeks Taylor</t>
  </si>
  <si>
    <t>Ansonia</t>
  </si>
  <si>
    <t>Marguerite Moss</t>
  </si>
  <si>
    <t>Yarmouth</t>
  </si>
  <si>
    <t>Norman Adams</t>
  </si>
  <si>
    <t>GBC Binding covers</t>
  </si>
  <si>
    <t>Rubber Band Ball</t>
  </si>
  <si>
    <t>Seth Thomas 8 1/2" Cubicle Clock</t>
  </si>
  <si>
    <t>Jamie Ward</t>
  </si>
  <si>
    <t>Odenton</t>
  </si>
  <si>
    <t>Jessie Houston</t>
  </si>
  <si>
    <t>5125</t>
  </si>
  <si>
    <t>Michelle Bryant Phillips</t>
  </si>
  <si>
    <t>Tucker</t>
  </si>
  <si>
    <t>Carlos Adkins</t>
  </si>
  <si>
    <t>Land O Lakes</t>
  </si>
  <si>
    <t>Marguerite Yu</t>
  </si>
  <si>
    <t>Weslaco</t>
  </si>
  <si>
    <t>Danielle Myers</t>
  </si>
  <si>
    <t>Newell 308</t>
  </si>
  <si>
    <t>Judy Frazier</t>
  </si>
  <si>
    <t>East Massapequa</t>
  </si>
  <si>
    <t>Bevis Rectangular Conference Tables</t>
  </si>
  <si>
    <t>Kathleen P Bloom</t>
  </si>
  <si>
    <t>Corvallis</t>
  </si>
  <si>
    <t>Dixon Ticonderoga® Erasable Colored Pencil Set, 12-Color</t>
  </si>
  <si>
    <t>Calvin Boyette</t>
  </si>
  <si>
    <t>Gilbert</t>
  </si>
  <si>
    <t>Tenex Antistatic Computer Chair Mats</t>
  </si>
  <si>
    <t>Mark Ritchie</t>
  </si>
  <si>
    <t>Alfred Harmon</t>
  </si>
  <si>
    <t>Xerox 1984</t>
  </si>
  <si>
    <t>Cheshire</t>
  </si>
  <si>
    <t>Jeanette Davies</t>
  </si>
  <si>
    <t>Leo E Underwood</t>
  </si>
  <si>
    <t>Sandy Mueller</t>
  </si>
  <si>
    <t>Providence</t>
  </si>
  <si>
    <t>Harriet Wooten</t>
  </si>
  <si>
    <t>Okidata ML395C Color Dot Matrix Printer</t>
  </si>
  <si>
    <t>Staples Pen Style Liquid Stix; Assorted (yellow, pink, green, blue, orange), 5/Pack</t>
  </si>
  <si>
    <t>Pam Anthony</t>
  </si>
  <si>
    <t>Winthrop</t>
  </si>
  <si>
    <t>Jordan Beard</t>
  </si>
  <si>
    <t>Xerox 1995</t>
  </si>
  <si>
    <t>Leavenworth</t>
  </si>
  <si>
    <t>Leigh Burnette Hurley</t>
  </si>
  <si>
    <t>Xerox 1994</t>
  </si>
  <si>
    <t>Alfred Barber</t>
  </si>
  <si>
    <t>Mehlville</t>
  </si>
  <si>
    <t>Eileen Dalton</t>
  </si>
  <si>
    <t>Hon Olson Stacker Stools</t>
  </si>
  <si>
    <t>Fluorescent Highlighters by Dixon</t>
  </si>
  <si>
    <t>IBM 80 Minute CD-R Spindle, 50/Pack</t>
  </si>
  <si>
    <t>Earl Buck</t>
  </si>
  <si>
    <t>Acco Smartsocket® Color-Coded Six-Outlet AC Adapter Model Surge Protectors</t>
  </si>
  <si>
    <t>Danny Vaughn</t>
  </si>
  <si>
    <t>Bloomfield</t>
  </si>
  <si>
    <t>George McLamb</t>
  </si>
  <si>
    <t>Sidney Scarborough</t>
  </si>
  <si>
    <t>Charlottesville</t>
  </si>
  <si>
    <t>Wendy Pridgen Pearce</t>
  </si>
  <si>
    <t>Okidata ML520 Series Dot Matrix Printers</t>
  </si>
  <si>
    <t>Holland</t>
  </si>
  <si>
    <t>TOPS Voice Message Log Book, Flash Format</t>
  </si>
  <si>
    <t>Ernest Peele</t>
  </si>
  <si>
    <t>Teresa Watts</t>
  </si>
  <si>
    <t>Alicia Wood Shah</t>
  </si>
  <si>
    <t>Gyration Ultra Cordless Optical Suite</t>
  </si>
  <si>
    <t>Alison Sharp</t>
  </si>
  <si>
    <t>Ibico Hi-Tech Manual Binding System</t>
  </si>
  <si>
    <t>Laconia</t>
  </si>
  <si>
    <t>Seth Matthews</t>
  </si>
  <si>
    <t>Inkster</t>
  </si>
  <si>
    <t>Edna Huang</t>
  </si>
  <si>
    <t>South Hadley</t>
  </si>
  <si>
    <t>Frances Saunders</t>
  </si>
  <si>
    <t>Brenda May</t>
  </si>
  <si>
    <t>Quartet Alpha® White Chalk, 12/Pack</t>
  </si>
  <si>
    <t>Marlene Phillips</t>
  </si>
  <si>
    <t>Imation 3.5" DS-HD Macintosh Formatted Diskettes, 10/Pack</t>
  </si>
  <si>
    <t>Brett Hawkins</t>
  </si>
  <si>
    <t>Global Adaptabilities™ Conference Tables</t>
  </si>
  <si>
    <t>Highlands Ranch</t>
  </si>
  <si>
    <t>Alexandra Wise</t>
  </si>
  <si>
    <t>GBC Standard Plastic Binding Systems Combs</t>
  </si>
  <si>
    <t>Debra P May</t>
  </si>
  <si>
    <t>Danielle Kramer</t>
  </si>
  <si>
    <t>Altus</t>
  </si>
  <si>
    <t>Jacob Burgess</t>
  </si>
  <si>
    <t>Wilson</t>
  </si>
  <si>
    <t>Peter Brooks</t>
  </si>
  <si>
    <t>Wesley Reid</t>
  </si>
  <si>
    <t>Leo J Olson</t>
  </si>
  <si>
    <t>Josephine Dalton</t>
  </si>
  <si>
    <t>T65</t>
  </si>
  <si>
    <t>Xerox 1892</t>
  </si>
  <si>
    <t>Kate McKenna</t>
  </si>
  <si>
    <t>Toledo</t>
  </si>
  <si>
    <t>Eileen Schwartz</t>
  </si>
  <si>
    <t>Xerox 199</t>
  </si>
  <si>
    <t>Liberal</t>
  </si>
  <si>
    <t>Bretford Rectangular Conference Table Tops</t>
  </si>
  <si>
    <t>Snap-A-Way® Black Print Carbonless Speed Message, No Reply Area, Duplicate</t>
  </si>
  <si>
    <t>Angela Howe</t>
  </si>
  <si>
    <t>Grand Island</t>
  </si>
  <si>
    <t>Francis Sherrill</t>
  </si>
  <si>
    <t>Asheville</t>
  </si>
  <si>
    <t>Helen Simpson</t>
  </si>
  <si>
    <t>Enid</t>
  </si>
  <si>
    <t>Bernard Thompson</t>
  </si>
  <si>
    <t>Raleigh</t>
  </si>
  <si>
    <t>Vicki Zhu Daniels</t>
  </si>
  <si>
    <t>Clearfield</t>
  </si>
  <si>
    <t>Marie Pittman</t>
  </si>
  <si>
    <t>Owatonna</t>
  </si>
  <si>
    <t>2160</t>
  </si>
  <si>
    <t>Xerox 1916</t>
  </si>
  <si>
    <t>Lester Sawyer</t>
  </si>
  <si>
    <t>Kevin Wolfe</t>
  </si>
  <si>
    <t>Kensington 7 Outlet MasterPiece Power Center</t>
  </si>
  <si>
    <t>East Point</t>
  </si>
  <si>
    <t>Logitech Internet Navigator Keyboard</t>
  </si>
  <si>
    <t>Kay Schultz</t>
  </si>
  <si>
    <t>College Station</t>
  </si>
  <si>
    <t>Ronnie Proctor</t>
  </si>
  <si>
    <t>Randall Boykin</t>
  </si>
  <si>
    <t>Xerox 1888</t>
  </si>
  <si>
    <t>Earl Watts</t>
  </si>
  <si>
    <t>Hopkins</t>
  </si>
  <si>
    <t>Lester Copeland</t>
  </si>
  <si>
    <t>Titusville</t>
  </si>
  <si>
    <t>Sam Woodward</t>
  </si>
  <si>
    <t>Marlene Kirk</t>
  </si>
  <si>
    <t>South Bend</t>
  </si>
  <si>
    <t>Henry Ball</t>
  </si>
  <si>
    <t>Morgantown</t>
  </si>
  <si>
    <t>Daniel Christian</t>
  </si>
  <si>
    <t>New Orleans</t>
  </si>
  <si>
    <t>Gina B Hess</t>
  </si>
  <si>
    <t>Webster</t>
  </si>
  <si>
    <t>Ricky Hensley</t>
  </si>
  <si>
    <t>Gresham</t>
  </si>
  <si>
    <t>Meredith Walters</t>
  </si>
  <si>
    <t>Peggy Rowe</t>
  </si>
  <si>
    <t>Stacey Hale</t>
  </si>
  <si>
    <t>Summit</t>
  </si>
  <si>
    <t>Sheryl Reese</t>
  </si>
  <si>
    <t>Owensboro</t>
  </si>
  <si>
    <t>Frances Holt</t>
  </si>
  <si>
    <t>Cambridge</t>
  </si>
  <si>
    <t>Jon Hale</t>
  </si>
  <si>
    <t>Belle Glade</t>
  </si>
  <si>
    <t>Geoffrey Rivera</t>
  </si>
  <si>
    <t>Deflect-o EconoMat Studded, No Bevel Mat for Low Pile Carpeting</t>
  </si>
  <si>
    <t>Donna Block</t>
  </si>
  <si>
    <t>Dalton</t>
  </si>
  <si>
    <t>Don Beard</t>
  </si>
  <si>
    <t>Ozark</t>
  </si>
  <si>
    <t>Pauline Boyette</t>
  </si>
  <si>
    <t>Virginia Gay</t>
  </si>
  <si>
    <t>ACCOHIDE® Binder by Acco</t>
  </si>
  <si>
    <t>Shawnee</t>
  </si>
  <si>
    <t>Robin High</t>
  </si>
  <si>
    <t>Howard Miller 13-3/4" Diameter Brushed Chrome Round Wall Clock</t>
  </si>
  <si>
    <t>Shakopee</t>
  </si>
  <si>
    <t>Dwight Stephenson</t>
  </si>
  <si>
    <t>Katherine Kearney</t>
  </si>
  <si>
    <t>Lemon Grove</t>
  </si>
  <si>
    <t>Monica McCormick</t>
  </si>
  <si>
    <t>Albemarle</t>
  </si>
  <si>
    <t>Xerox 1929</t>
  </si>
  <si>
    <t>Vickie Martinez</t>
  </si>
  <si>
    <t>William Sharma</t>
  </si>
  <si>
    <t>Maplewood</t>
  </si>
  <si>
    <t>Wayne Bean</t>
  </si>
  <si>
    <t>3M Hangers With Command Adhesive</t>
  </si>
  <si>
    <t>Kristin George</t>
  </si>
  <si>
    <t>Chromcraft Bull-Nose Wood Oval Conference Tables &amp; Bases</t>
  </si>
  <si>
    <t>Saco</t>
  </si>
  <si>
    <t>Justin Frank</t>
  </si>
  <si>
    <t>Herbert Donnelly Swanson</t>
  </si>
  <si>
    <t>Londonderry</t>
  </si>
  <si>
    <t>Ray Silverman</t>
  </si>
  <si>
    <t>Ponte Vedra Beach</t>
  </si>
  <si>
    <t>Kerry Beach</t>
  </si>
  <si>
    <t>Cumberland</t>
  </si>
  <si>
    <t>Randy Jiang</t>
  </si>
  <si>
    <t>Norwich</t>
  </si>
  <si>
    <t>Lynda Banks</t>
  </si>
  <si>
    <t>Avery 492</t>
  </si>
  <si>
    <t>Kalamazoo</t>
  </si>
  <si>
    <t>Kenneth Pollock</t>
  </si>
  <si>
    <t>Harrisonburg</t>
  </si>
  <si>
    <t>Newell 326</t>
  </si>
  <si>
    <t>Pat Kinney</t>
  </si>
  <si>
    <t>Steve O'Brien</t>
  </si>
  <si>
    <t>Bolingbrook</t>
  </si>
  <si>
    <t>Holly Pate</t>
  </si>
  <si>
    <t>Xerox 1993</t>
  </si>
  <si>
    <t>Mustang</t>
  </si>
  <si>
    <t>Joseph Dawson</t>
  </si>
  <si>
    <t>Muncie</t>
  </si>
  <si>
    <t>V 3600 Series</t>
  </si>
  <si>
    <t>Frances Johnson</t>
  </si>
  <si>
    <t>Iris Project Case</t>
  </si>
  <si>
    <t>Middle River</t>
  </si>
  <si>
    <t>Alice Berger McIntyre</t>
  </si>
  <si>
    <t>Lunenburg</t>
  </si>
  <si>
    <t>Kurt O'Connor</t>
  </si>
  <si>
    <t>Edinburg</t>
  </si>
  <si>
    <t>Lucille McGee</t>
  </si>
  <si>
    <t>Greensburg</t>
  </si>
  <si>
    <t>Claudia Boyle</t>
  </si>
  <si>
    <t>Biddeford</t>
  </si>
  <si>
    <t>Avery Durable Binders</t>
  </si>
  <si>
    <t>Tom McFarland</t>
  </si>
  <si>
    <t>Lodi</t>
  </si>
  <si>
    <t>Aaron Riggs</t>
  </si>
  <si>
    <t>Newell 333</t>
  </si>
  <si>
    <t>Megan Woods</t>
  </si>
  <si>
    <t>Green Bay</t>
  </si>
  <si>
    <t>John Bray</t>
  </si>
  <si>
    <t>Canon Image Class D660 Copier</t>
  </si>
  <si>
    <t>Christopher High</t>
  </si>
  <si>
    <t>Massillon</t>
  </si>
  <si>
    <t>Clara Kaplan</t>
  </si>
  <si>
    <t>Jay Simon</t>
  </si>
  <si>
    <t>Rogers</t>
  </si>
  <si>
    <t>Prang Drawing Pencil Set</t>
  </si>
  <si>
    <t>Laurence Flowers</t>
  </si>
  <si>
    <t>Biloxi</t>
  </si>
  <si>
    <t>Cathy Burgess</t>
  </si>
  <si>
    <t>Shreveport</t>
  </si>
  <si>
    <t>Valerie Moon</t>
  </si>
  <si>
    <t>Brooke Lancaster</t>
  </si>
  <si>
    <t>Frances Powers</t>
  </si>
  <si>
    <t>KI Conference Tables</t>
  </si>
  <si>
    <t>Reynoldsburg</t>
  </si>
  <si>
    <t>Steven Long</t>
  </si>
  <si>
    <t>Adrian</t>
  </si>
  <si>
    <t>Karen O'Donnell</t>
  </si>
  <si>
    <t>Jeanne Walker</t>
  </si>
  <si>
    <t>Kelly Shaw</t>
  </si>
  <si>
    <t>Gerald Crabtree</t>
  </si>
  <si>
    <t>Aberdeen</t>
  </si>
  <si>
    <t>Natalie Watts</t>
  </si>
  <si>
    <t>West Des Moines</t>
  </si>
  <si>
    <t>Xerox 196</t>
  </si>
  <si>
    <t>Elsie Floyd</t>
  </si>
  <si>
    <t>Beverly Hills</t>
  </si>
  <si>
    <t>Epson C62 Color Inkjet Printer</t>
  </si>
  <si>
    <t>Xerox 197</t>
  </si>
  <si>
    <t>Eric West</t>
  </si>
  <si>
    <t>Hempstead</t>
  </si>
  <si>
    <t>John Morse</t>
  </si>
  <si>
    <t>New Britain</t>
  </si>
  <si>
    <t>Judy Merritt</t>
  </si>
  <si>
    <t>Jimmy Wang</t>
  </si>
  <si>
    <t>Bionaire 99.97% HEPA Air Cleaner</t>
  </si>
  <si>
    <t>Verbatim DVD-R, 3.95GB, SR, Mitsubishi Branded, Jewel</t>
  </si>
  <si>
    <t>Melanie Morrow</t>
  </si>
  <si>
    <t>Quartet Omega® Colored Chalk, 12/Pack</t>
  </si>
  <si>
    <t>Dennis Welch</t>
  </si>
  <si>
    <t>Laredo</t>
  </si>
  <si>
    <t>Becky O'Brien</t>
  </si>
  <si>
    <t>Springville</t>
  </si>
  <si>
    <t>Staples Vinyl Coated Paper Clips, 800/Box</t>
  </si>
  <si>
    <t>Teresa Hill</t>
  </si>
  <si>
    <t>Annie Odom</t>
  </si>
  <si>
    <t>Fellowes Superior 10 Outlet Split Surge Protector</t>
  </si>
  <si>
    <t>New City</t>
  </si>
  <si>
    <t>Hewlett Packard LaserJet 3310 Copier</t>
  </si>
  <si>
    <t>Unpadded Memo Slips</t>
  </si>
  <si>
    <t>Gary Frazier</t>
  </si>
  <si>
    <t>North Royalton</t>
  </si>
  <si>
    <t>Dennis Block Richardson</t>
  </si>
  <si>
    <t>Niagara Falls</t>
  </si>
  <si>
    <t>Customer ID</t>
  </si>
  <si>
    <t>Customer Name</t>
  </si>
  <si>
    <t>Order Priority</t>
  </si>
  <si>
    <t>Discount</t>
  </si>
  <si>
    <t>Unit Price</t>
  </si>
  <si>
    <t>Shipping Cost</t>
  </si>
  <si>
    <t>Ship Mode</t>
  </si>
  <si>
    <t>Customer Segment</t>
  </si>
  <si>
    <t>Product Category</t>
  </si>
  <si>
    <t>Product Sub-Category</t>
  </si>
  <si>
    <t>Product Container</t>
  </si>
  <si>
    <t>Product Name</t>
  </si>
  <si>
    <t>Product Base Margin</t>
  </si>
  <si>
    <t>Country</t>
  </si>
  <si>
    <t>Region</t>
  </si>
  <si>
    <t>State or Province</t>
  </si>
  <si>
    <t>City</t>
  </si>
  <si>
    <t>Postal Code</t>
  </si>
  <si>
    <t>Order Date</t>
  </si>
  <si>
    <t>Ship Date</t>
  </si>
  <si>
    <t>Profit</t>
  </si>
  <si>
    <t>Sales</t>
  </si>
  <si>
    <t>Order ID</t>
  </si>
  <si>
    <t>Manager</t>
  </si>
  <si>
    <t>ID</t>
  </si>
  <si>
    <t>MaritalStatus</t>
  </si>
  <si>
    <t>YearlyIncome</t>
  </si>
  <si>
    <t>EnglishEducation</t>
  </si>
  <si>
    <t>HouseOwnerFlag</t>
  </si>
  <si>
    <t>M</t>
  </si>
  <si>
    <t>Bachelors</t>
  </si>
  <si>
    <t>TRUE</t>
  </si>
  <si>
    <t>S</t>
  </si>
  <si>
    <t>FALSE</t>
  </si>
  <si>
    <t>Partial College</t>
  </si>
  <si>
    <t>High School</t>
  </si>
  <si>
    <t>Partial High School</t>
  </si>
  <si>
    <t>Graduate Degree</t>
  </si>
  <si>
    <t>Row Labels</t>
  </si>
  <si>
    <t>Grand Total</t>
  </si>
  <si>
    <t>Sum of Sales</t>
  </si>
  <si>
    <t>Column Labels</t>
  </si>
  <si>
    <t>Jan</t>
  </si>
  <si>
    <t>Feb</t>
  </si>
  <si>
    <t>Mar</t>
  </si>
  <si>
    <t>Apr</t>
  </si>
  <si>
    <t>May</t>
  </si>
  <si>
    <t>Jun</t>
  </si>
  <si>
    <t>Sum of Unit Price</t>
  </si>
  <si>
    <t>1-Jan</t>
  </si>
  <si>
    <t>2-Jan</t>
  </si>
  <si>
    <t>3-Jan</t>
  </si>
  <si>
    <t>4-Jan</t>
  </si>
  <si>
    <t>5-Jan</t>
  </si>
  <si>
    <t>6-Jan</t>
  </si>
  <si>
    <t>7-Jan</t>
  </si>
  <si>
    <t>8-Jan</t>
  </si>
  <si>
    <t>9-Jan</t>
  </si>
  <si>
    <t>10-Jan</t>
  </si>
  <si>
    <t>11-Jan</t>
  </si>
  <si>
    <t>12-Jan</t>
  </si>
  <si>
    <t>13-Jan</t>
  </si>
  <si>
    <t>14-Jan</t>
  </si>
  <si>
    <t>15-Jan</t>
  </si>
  <si>
    <t>16-Jan</t>
  </si>
  <si>
    <t>17-Jan</t>
  </si>
  <si>
    <t>18-Jan</t>
  </si>
  <si>
    <t>19-Jan</t>
  </si>
  <si>
    <t>20-Jan</t>
  </si>
  <si>
    <t>21-Jan</t>
  </si>
  <si>
    <t>22-Jan</t>
  </si>
  <si>
    <t>23-Jan</t>
  </si>
  <si>
    <t>24-Jan</t>
  </si>
  <si>
    <t>25-Jan</t>
  </si>
  <si>
    <t>26-Jan</t>
  </si>
  <si>
    <t>27-Jan</t>
  </si>
  <si>
    <t>28-Jan</t>
  </si>
  <si>
    <t>29-Jan</t>
  </si>
  <si>
    <t>30-Jan</t>
  </si>
  <si>
    <t>31-Jan</t>
  </si>
  <si>
    <t>1-Feb</t>
  </si>
  <si>
    <t>2-Feb</t>
  </si>
  <si>
    <t>3-Feb</t>
  </si>
  <si>
    <t>4-Feb</t>
  </si>
  <si>
    <t>5-Feb</t>
  </si>
  <si>
    <t>6-Feb</t>
  </si>
  <si>
    <t>7-Feb</t>
  </si>
  <si>
    <t>8-Feb</t>
  </si>
  <si>
    <t>9-Feb</t>
  </si>
  <si>
    <t>10-Feb</t>
  </si>
  <si>
    <t>11-Feb</t>
  </si>
  <si>
    <t>12-Feb</t>
  </si>
  <si>
    <t>13-Feb</t>
  </si>
  <si>
    <t>14-Feb</t>
  </si>
  <si>
    <t>15-Feb</t>
  </si>
  <si>
    <t>16-Feb</t>
  </si>
  <si>
    <t>17-Feb</t>
  </si>
  <si>
    <t>18-Feb</t>
  </si>
  <si>
    <t>19-Feb</t>
  </si>
  <si>
    <t>20-Feb</t>
  </si>
  <si>
    <t>21-Feb</t>
  </si>
  <si>
    <t>22-Feb</t>
  </si>
  <si>
    <t>23-Feb</t>
  </si>
  <si>
    <t>24-Feb</t>
  </si>
  <si>
    <t>25-Feb</t>
  </si>
  <si>
    <t>26-Feb</t>
  </si>
  <si>
    <t>27-Feb</t>
  </si>
  <si>
    <t>28-Feb</t>
  </si>
  <si>
    <t>1-Mar</t>
  </si>
  <si>
    <t>2-Mar</t>
  </si>
  <si>
    <t>3-Mar</t>
  </si>
  <si>
    <t>4-Mar</t>
  </si>
  <si>
    <t>5-Mar</t>
  </si>
  <si>
    <t>6-Mar</t>
  </si>
  <si>
    <t>7-Mar</t>
  </si>
  <si>
    <t>8-Mar</t>
  </si>
  <si>
    <t>9-Mar</t>
  </si>
  <si>
    <t>10-Mar</t>
  </si>
  <si>
    <t>11-Mar</t>
  </si>
  <si>
    <t>12-Mar</t>
  </si>
  <si>
    <t>13-Mar</t>
  </si>
  <si>
    <t>14-Mar</t>
  </si>
  <si>
    <t>15-Mar</t>
  </si>
  <si>
    <t>16-Mar</t>
  </si>
  <si>
    <t>17-Mar</t>
  </si>
  <si>
    <t>18-Mar</t>
  </si>
  <si>
    <t>19-Mar</t>
  </si>
  <si>
    <t>20-Mar</t>
  </si>
  <si>
    <t>21-Mar</t>
  </si>
  <si>
    <t>22-Mar</t>
  </si>
  <si>
    <t>23-Mar</t>
  </si>
  <si>
    <t>24-Mar</t>
  </si>
  <si>
    <t>25-Mar</t>
  </si>
  <si>
    <t>26-Mar</t>
  </si>
  <si>
    <t>27-Mar</t>
  </si>
  <si>
    <t>28-Mar</t>
  </si>
  <si>
    <t>29-Mar</t>
  </si>
  <si>
    <t>30-Mar</t>
  </si>
  <si>
    <t>31-Mar</t>
  </si>
  <si>
    <t>1-Apr</t>
  </si>
  <si>
    <t>2-Apr</t>
  </si>
  <si>
    <t>4-Apr</t>
  </si>
  <si>
    <t>5-Apr</t>
  </si>
  <si>
    <t>6-Apr</t>
  </si>
  <si>
    <t>7-Apr</t>
  </si>
  <si>
    <t>8-Apr</t>
  </si>
  <si>
    <t>9-Apr</t>
  </si>
  <si>
    <t>10-Apr</t>
  </si>
  <si>
    <t>11-Apr</t>
  </si>
  <si>
    <t>12-Apr</t>
  </si>
  <si>
    <t>13-Apr</t>
  </si>
  <si>
    <t>14-Apr</t>
  </si>
  <si>
    <t>15-Apr</t>
  </si>
  <si>
    <t>16-Apr</t>
  </si>
  <si>
    <t>17-Apr</t>
  </si>
  <si>
    <t>18-Apr</t>
  </si>
  <si>
    <t>19-Apr</t>
  </si>
  <si>
    <t>20-Apr</t>
  </si>
  <si>
    <t>21-Apr</t>
  </si>
  <si>
    <t>22-Apr</t>
  </si>
  <si>
    <t>23-Apr</t>
  </si>
  <si>
    <t>24-Apr</t>
  </si>
  <si>
    <t>25-Apr</t>
  </si>
  <si>
    <t>26-Apr</t>
  </si>
  <si>
    <t>27-Apr</t>
  </si>
  <si>
    <t>28-Apr</t>
  </si>
  <si>
    <t>29-Apr</t>
  </si>
  <si>
    <t>30-Apr</t>
  </si>
  <si>
    <t>1-May</t>
  </si>
  <si>
    <t>2-May</t>
  </si>
  <si>
    <t>3-May</t>
  </si>
  <si>
    <t>4-May</t>
  </si>
  <si>
    <t>5-May</t>
  </si>
  <si>
    <t>6-May</t>
  </si>
  <si>
    <t>7-May</t>
  </si>
  <si>
    <t>8-May</t>
  </si>
  <si>
    <t>9-May</t>
  </si>
  <si>
    <t>10-May</t>
  </si>
  <si>
    <t>11-May</t>
  </si>
  <si>
    <t>12-May</t>
  </si>
  <si>
    <t>13-May</t>
  </si>
  <si>
    <t>14-May</t>
  </si>
  <si>
    <t>15-May</t>
  </si>
  <si>
    <t>16-May</t>
  </si>
  <si>
    <t>17-May</t>
  </si>
  <si>
    <t>18-May</t>
  </si>
  <si>
    <t>19-May</t>
  </si>
  <si>
    <t>20-May</t>
  </si>
  <si>
    <t>21-May</t>
  </si>
  <si>
    <t>22-May</t>
  </si>
  <si>
    <t>23-May</t>
  </si>
  <si>
    <t>24-May</t>
  </si>
  <si>
    <t>25-May</t>
  </si>
  <si>
    <t>26-May</t>
  </si>
  <si>
    <t>27-May</t>
  </si>
  <si>
    <t>28-May</t>
  </si>
  <si>
    <t>29-May</t>
  </si>
  <si>
    <t>30-May</t>
  </si>
  <si>
    <t>1-Jun</t>
  </si>
  <si>
    <t>2-Jun</t>
  </si>
  <si>
    <t>3-Jun</t>
  </si>
  <si>
    <t>4-Jun</t>
  </si>
  <si>
    <t>5-Jun</t>
  </si>
  <si>
    <t>6-Jun</t>
  </si>
  <si>
    <t>7-Jun</t>
  </si>
  <si>
    <t>8-Jun</t>
  </si>
  <si>
    <t>9-Jun</t>
  </si>
  <si>
    <t>10-Jun</t>
  </si>
  <si>
    <t>11-Jun</t>
  </si>
  <si>
    <t>12-Jun</t>
  </si>
  <si>
    <t>13-Jun</t>
  </si>
  <si>
    <t>14-Jun</t>
  </si>
  <si>
    <t>15-Jun</t>
  </si>
  <si>
    <t>16-Jun</t>
  </si>
  <si>
    <t>17-Jun</t>
  </si>
  <si>
    <t>18-Jun</t>
  </si>
  <si>
    <t>19-Jun</t>
  </si>
  <si>
    <t>20-Jun</t>
  </si>
  <si>
    <t>21-Jun</t>
  </si>
  <si>
    <t>22-Jun</t>
  </si>
  <si>
    <t>23-Jun</t>
  </si>
  <si>
    <t>24-Jun</t>
  </si>
  <si>
    <t>25-Jun</t>
  </si>
  <si>
    <t>26-Jun</t>
  </si>
  <si>
    <t>27-Jun</t>
  </si>
  <si>
    <t>28-Jun</t>
  </si>
  <si>
    <t>29-Jun</t>
  </si>
  <si>
    <t>30-Jun</t>
  </si>
  <si>
    <t>Sam</t>
  </si>
  <si>
    <t>Chris</t>
  </si>
  <si>
    <t>William</t>
  </si>
  <si>
    <t>Erin</t>
  </si>
  <si>
    <t>Sum of Profit</t>
  </si>
  <si>
    <t>Sum of Shipping Cost</t>
  </si>
  <si>
    <t>Helper</t>
  </si>
  <si>
    <t>(All)</t>
  </si>
  <si>
    <t>Sum of Product Base Margin</t>
  </si>
  <si>
    <t>Sum of YearlyIncome</t>
  </si>
  <si>
    <t>Titles</t>
  </si>
  <si>
    <t>Tools Used</t>
  </si>
  <si>
    <t>Pivot Charts</t>
  </si>
  <si>
    <t>Conditional Formatting</t>
  </si>
  <si>
    <t>Pivot Table- For the ease of calculation</t>
  </si>
  <si>
    <t>Power Pivot- To join two tables</t>
  </si>
  <si>
    <t>Filtering &amp; Sorting</t>
  </si>
  <si>
    <t>Find &amp; Select</t>
  </si>
  <si>
    <t>These are the Pivot Tables which I used to make Dashboards.</t>
  </si>
  <si>
    <t>Data validation</t>
  </si>
  <si>
    <t>Formulas like SEQUENCE to provide unique ID for different Customer ID, FORECAST  function, XLOOKUP</t>
  </si>
  <si>
    <t>Pick any region</t>
  </si>
  <si>
    <t>Totals</t>
  </si>
  <si>
    <t>Average</t>
  </si>
  <si>
    <t>Profits</t>
  </si>
  <si>
    <t>Quantity</t>
  </si>
  <si>
    <t>Units</t>
  </si>
  <si>
    <t>Sum of Average</t>
  </si>
  <si>
    <t>Data Dictionary</t>
  </si>
  <si>
    <t xml:space="preserve">Unique customer id for every customer </t>
  </si>
  <si>
    <t>Names of each customer</t>
  </si>
  <si>
    <t>Discount applied on the product</t>
  </si>
  <si>
    <t>Actual price of the product as per their location</t>
  </si>
  <si>
    <t>Delivery charge</t>
  </si>
  <si>
    <t>Based on their order priority, the ship mode is decided</t>
  </si>
  <si>
    <t>Type of address</t>
  </si>
  <si>
    <t>How urgent they want their order to be delivered?</t>
  </si>
  <si>
    <t>Product Sub Category</t>
  </si>
  <si>
    <t>Product frame size</t>
  </si>
  <si>
    <t>In which category product sub category lies?</t>
  </si>
  <si>
    <t>In which category product name lies?</t>
  </si>
  <si>
    <t>Name of product they bought</t>
  </si>
  <si>
    <t>Profit margin per product</t>
  </si>
  <si>
    <t>Country in which product is selling</t>
  </si>
  <si>
    <t>Region of sales</t>
  </si>
  <si>
    <t>State of address</t>
  </si>
  <si>
    <t>City in which their product is going to be delivered</t>
  </si>
  <si>
    <t>Pin code of area</t>
  </si>
  <si>
    <t>Order date</t>
  </si>
  <si>
    <t>Date in which product is ordered</t>
  </si>
  <si>
    <t>Estimated delivery date</t>
  </si>
  <si>
    <t>Shipping Date</t>
  </si>
  <si>
    <t>Profit per product obtained</t>
  </si>
  <si>
    <t>New Quantity</t>
  </si>
  <si>
    <t>Ordered new quantity</t>
  </si>
  <si>
    <t>Value of the product</t>
  </si>
  <si>
    <t>Unique order id for each product</t>
  </si>
  <si>
    <t>Managers</t>
  </si>
  <si>
    <t>Person who managed their sales</t>
  </si>
  <si>
    <t>Mean</t>
  </si>
  <si>
    <t>Standard Error</t>
  </si>
  <si>
    <t>Median</t>
  </si>
  <si>
    <t>Mode</t>
  </si>
  <si>
    <t>Standard Deviation</t>
  </si>
  <si>
    <t>Sample Variance</t>
  </si>
  <si>
    <t>Kurtosis</t>
  </si>
  <si>
    <t>Skewness</t>
  </si>
  <si>
    <t>Range</t>
  </si>
  <si>
    <t>Minimum</t>
  </si>
  <si>
    <t>Maximum</t>
  </si>
  <si>
    <t>Sum</t>
  </si>
  <si>
    <t>Count</t>
  </si>
  <si>
    <t>Largest(25)</t>
  </si>
  <si>
    <t>Smallest(25)</t>
  </si>
  <si>
    <t>IQR</t>
  </si>
  <si>
    <t>Upper Bound</t>
  </si>
  <si>
    <t>Lower Bound</t>
  </si>
  <si>
    <t>The data in this is not refreshed.</t>
  </si>
  <si>
    <t>OP_Critical</t>
  </si>
  <si>
    <t>OP_High</t>
  </si>
  <si>
    <t>OP_Low</t>
  </si>
  <si>
    <t>OP_Medium</t>
  </si>
  <si>
    <t>SM_DT</t>
  </si>
  <si>
    <t>SM_RA</t>
  </si>
  <si>
    <t>CS_SB</t>
  </si>
  <si>
    <t>CS_HO</t>
  </si>
  <si>
    <t>CS_Con</t>
  </si>
  <si>
    <t>SUMMARY OUTPUT</t>
  </si>
  <si>
    <t>Regression Statistics</t>
  </si>
  <si>
    <t>Multiple R</t>
  </si>
  <si>
    <t>R Square</t>
  </si>
  <si>
    <t>Adjusted R Square</t>
  </si>
  <si>
    <t>Observations</t>
  </si>
  <si>
    <t>ANOVA</t>
  </si>
  <si>
    <t>Regression</t>
  </si>
  <si>
    <t>Residual</t>
  </si>
  <si>
    <t>Total</t>
  </si>
  <si>
    <t>Intercept</t>
  </si>
  <si>
    <t>df</t>
  </si>
  <si>
    <t>SS</t>
  </si>
  <si>
    <t>MS</t>
  </si>
  <si>
    <t>F</t>
  </si>
  <si>
    <t>Significance F</t>
  </si>
  <si>
    <t>Coefficients</t>
  </si>
  <si>
    <t>t Stat</t>
  </si>
  <si>
    <t>P-value</t>
  </si>
  <si>
    <t>Lower 95%</t>
  </si>
  <si>
    <t>Upper 95%</t>
  </si>
  <si>
    <t>Lower 95.0%</t>
  </si>
  <si>
    <t>Upper 95.0%</t>
  </si>
  <si>
    <t>Our model is okay because significance of F is less than 0.05</t>
  </si>
  <si>
    <t>Unit Price, Shipping Cost, Product Base Margin and Profit have significant impact on the Y variable which is "Sales"</t>
  </si>
  <si>
    <t>Predicted</t>
  </si>
  <si>
    <t>The dataset contains 1936 observations of product sales from different states. Corresponding to each product sales, data of 25 other variables is available including Predicted column on which sales is suspected to depend.</t>
  </si>
  <si>
    <t>The data is in sheet called "Actual Data"</t>
  </si>
  <si>
    <t>It is added later after the linear regression steps</t>
  </si>
  <si>
    <t>Created Table to make Pivot Dynamic</t>
  </si>
  <si>
    <t>Data Analysis ToolPak- Regression and Descriptive Statistics</t>
  </si>
  <si>
    <t>Created dummy variable using IF function</t>
  </si>
  <si>
    <t>Sum of Predicted</t>
  </si>
  <si>
    <t>There are two Dashboards in different sheets named: Dashboard I and Dashboard II.</t>
  </si>
  <si>
    <t>Months</t>
  </si>
  <si>
    <t>Jul</t>
  </si>
  <si>
    <t>Aug</t>
  </si>
  <si>
    <t>Oct</t>
  </si>
  <si>
    <t>Sept</t>
  </si>
  <si>
    <t>Nov</t>
  </si>
  <si>
    <t>Dec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</si>
</sst>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quot;$&quot;#,##0.00"/>
    <numFmt numFmtId="165" formatCode="[Green]0.000;[Red]\-0.000;"/>
    <numFmt numFmtId="166" formatCode="[Green]0.000;[Red]\-0.000;[Yellow]0.000;"/>
  </numFmts>
  <fonts count="13" x14ac:knownFonts="1">
    <font>
      <sz val="11"/>
      <color theme="1"/>
      <name val="Rockwell"/>
      <family val="2"/>
      <scheme val="minor"/>
    </font>
    <font>
      <b/>
      <sz val="11"/>
      <color theme="0"/>
      <name val="Rockwell"/>
      <family val="2"/>
      <scheme val="minor"/>
    </font>
    <font>
      <b/>
      <sz val="11"/>
      <color theme="1"/>
      <name val="Rockwell"/>
      <family val="2"/>
      <scheme val="minor"/>
    </font>
    <font>
      <sz val="11"/>
      <color theme="0"/>
      <name val="Rockwell"/>
      <family val="2"/>
      <scheme val="minor"/>
    </font>
    <font>
      <b/>
      <sz val="36"/>
      <color theme="1"/>
      <name val="Rockwell"/>
      <family val="2"/>
      <scheme val="minor"/>
    </font>
    <font>
      <sz val="8"/>
      <color rgb="FF000000"/>
      <name val="Segoe UI"/>
      <family val="2"/>
    </font>
    <font>
      <b/>
      <sz val="16"/>
      <color theme="1"/>
      <name val="Rockwell"/>
      <family val="2"/>
      <scheme val="minor"/>
    </font>
    <font>
      <b/>
      <sz val="11"/>
      <color theme="1"/>
      <name val="Rockwell"/>
      <family val="1"/>
      <scheme val="minor"/>
    </font>
    <font>
      <b/>
      <sz val="14"/>
      <color theme="1"/>
      <name val="Rockwell"/>
      <family val="1"/>
      <scheme val="minor"/>
    </font>
    <font>
      <i/>
      <sz val="11"/>
      <color theme="1"/>
      <name val="Rockwell"/>
      <family val="2"/>
      <scheme val="minor"/>
    </font>
    <font>
      <sz val="12"/>
      <color theme="1"/>
      <name val="Rockwell"/>
      <family val="2"/>
      <scheme val="minor"/>
    </font>
    <font>
      <i/>
      <sz val="11"/>
      <color theme="1"/>
      <name val="Rockwell"/>
      <family val="1"/>
      <scheme val="minor"/>
    </font>
    <font>
      <sz val="11"/>
      <color rgb="FF000000"/>
      <name val="Rockwell"/>
      <family val="2"/>
      <scheme val="minor"/>
    </font>
  </fonts>
  <fills count="20">
    <fill>
      <patternFill patternType="none"/>
    </fill>
    <fill>
      <patternFill patternType="gray125"/>
    </fill>
    <fill>
      <patternFill patternType="solid">
        <fgColor theme="8" tint="0.79998168889431442"/>
        <bgColor theme="8" tint="0.79998168889431442"/>
      </patternFill>
    </fill>
    <fill>
      <patternFill patternType="solid">
        <fgColor theme="8"/>
        <bgColor theme="8"/>
      </patternFill>
    </fill>
    <fill>
      <patternFill patternType="solid">
        <fgColor theme="4"/>
        <bgColor theme="4"/>
      </patternFill>
    </fill>
    <fill>
      <patternFill patternType="solid">
        <fgColor theme="4" tint="0.79998168889431442"/>
        <bgColor theme="4" tint="0.79998168889431442"/>
      </patternFill>
    </fill>
    <fill>
      <patternFill patternType="solid">
        <fgColor theme="4" tint="0.79998168889431442"/>
        <bgColor indexed="64"/>
      </patternFill>
    </fill>
    <fill>
      <patternFill patternType="solid">
        <fgColor theme="1"/>
        <bgColor theme="1"/>
      </patternFill>
    </fill>
    <fill>
      <patternFill patternType="solid">
        <fgColor theme="0" tint="-4.9989318521683403E-2"/>
        <bgColor theme="0" tint="-4.9989318521683403E-2"/>
      </patternFill>
    </fill>
    <fill>
      <patternFill patternType="solid">
        <fgColor theme="0" tint="-0.249977111117893"/>
        <bgColor indexed="64"/>
      </patternFill>
    </fill>
    <fill>
      <patternFill patternType="solid">
        <fgColor theme="8" tint="0.79998168889431442"/>
        <bgColor indexed="64"/>
      </patternFill>
    </fill>
    <fill>
      <patternFill patternType="solid">
        <fgColor theme="6" tint="0.59999389629810485"/>
        <bgColor indexed="64"/>
      </patternFill>
    </fill>
    <fill>
      <patternFill patternType="solid">
        <fgColor theme="4" tint="0.39997558519241921"/>
        <bgColor indexed="64"/>
      </patternFill>
    </fill>
    <fill>
      <patternFill patternType="solid">
        <fgColor theme="7" tint="0.39997558519241921"/>
        <bgColor indexed="64"/>
      </patternFill>
    </fill>
    <fill>
      <patternFill patternType="solid">
        <fgColor theme="9" tint="0.79998168889431442"/>
        <bgColor indexed="64"/>
      </patternFill>
    </fill>
    <fill>
      <patternFill patternType="solid">
        <fgColor theme="7" tint="0.59999389629810485"/>
        <bgColor indexed="64"/>
      </patternFill>
    </fill>
    <fill>
      <patternFill patternType="solid">
        <fgColor theme="8" tint="0.39997558519241921"/>
        <bgColor indexed="64"/>
      </patternFill>
    </fill>
    <fill>
      <patternFill patternType="solid">
        <fgColor theme="5" tint="0.79998168889431442"/>
        <bgColor indexed="64"/>
      </patternFill>
    </fill>
    <fill>
      <patternFill patternType="solid">
        <fgColor theme="8" tint="-0.249977111117893"/>
        <bgColor indexed="64"/>
      </patternFill>
    </fill>
    <fill>
      <patternFill patternType="solid">
        <fgColor theme="8"/>
        <bgColor indexed="64"/>
      </patternFill>
    </fill>
  </fills>
  <borders count="12">
    <border>
      <left/>
      <right/>
      <top/>
      <bottom/>
      <diagonal/>
    </border>
    <border>
      <left/>
      <right/>
      <top style="thin">
        <color theme="8" tint="0.39997558519241921"/>
      </top>
      <bottom style="thin">
        <color theme="8" tint="0.39997558519241921"/>
      </bottom>
      <diagonal/>
    </border>
    <border>
      <left/>
      <right/>
      <top/>
      <bottom style="thin">
        <color theme="8" tint="0.39997558519241921"/>
      </bottom>
      <diagonal/>
    </border>
    <border>
      <left/>
      <right/>
      <top style="thin">
        <color theme="8" tint="0.39997558519241921"/>
      </top>
      <bottom/>
      <diagonal/>
    </border>
    <border>
      <left/>
      <right/>
      <top style="thin">
        <color theme="4" tint="0.39997558519241921"/>
      </top>
      <bottom/>
      <diagonal/>
    </border>
    <border>
      <left style="thin">
        <color theme="0" tint="-0.14999847407452621"/>
      </left>
      <right style="thin">
        <color theme="0" tint="-0.14999847407452621"/>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bottom style="medium">
        <color indexed="64"/>
      </bottom>
      <diagonal/>
    </border>
    <border>
      <left/>
      <right/>
      <top style="medium">
        <color indexed="64"/>
      </top>
      <bottom style="thin">
        <color indexed="64"/>
      </bottom>
      <diagonal/>
    </border>
    <border>
      <left style="thin">
        <color auto="1"/>
      </left>
      <right style="thin">
        <color auto="1"/>
      </right>
      <top/>
      <bottom/>
      <diagonal/>
    </border>
    <border>
      <left style="thin">
        <color auto="1"/>
      </left>
      <right style="thin">
        <color auto="1"/>
      </right>
      <top/>
      <bottom style="thin">
        <color theme="8" tint="0.39997558519241921"/>
      </bottom>
      <diagonal/>
    </border>
  </borders>
  <cellStyleXfs count="1">
    <xf numFmtId="0" fontId="0" fillId="0" borderId="0"/>
  </cellStyleXfs>
  <cellXfs count="70">
    <xf numFmtId="0" fontId="0" fillId="0" borderId="0" xfId="0"/>
    <xf numFmtId="0" fontId="0" fillId="0" borderId="1" xfId="0" applyBorder="1"/>
    <xf numFmtId="0" fontId="1" fillId="3" borderId="2" xfId="0" applyFont="1" applyFill="1" applyBorder="1"/>
    <xf numFmtId="0" fontId="0" fillId="0" borderId="3" xfId="0" applyBorder="1"/>
    <xf numFmtId="0" fontId="0" fillId="5" borderId="4" xfId="0" applyFill="1" applyBorder="1"/>
    <xf numFmtId="0" fontId="0" fillId="0" borderId="4" xfId="0" applyBorder="1"/>
    <xf numFmtId="0" fontId="1" fillId="4" borderId="0" xfId="0" applyFont="1" applyFill="1"/>
    <xf numFmtId="0" fontId="0" fillId="0" borderId="0" xfId="0" pivotButton="1"/>
    <xf numFmtId="0" fontId="0" fillId="0" borderId="0" xfId="0" applyAlignment="1">
      <alignment horizontal="left"/>
    </xf>
    <xf numFmtId="0" fontId="0" fillId="0" borderId="0" xfId="0" applyAlignment="1">
      <alignment horizontal="left" indent="1"/>
    </xf>
    <xf numFmtId="10" fontId="0" fillId="0" borderId="0" xfId="0" applyNumberFormat="1"/>
    <xf numFmtId="0" fontId="0" fillId="6" borderId="0" xfId="0" applyFill="1"/>
    <xf numFmtId="0" fontId="3" fillId="7" borderId="0" xfId="0" applyFont="1" applyFill="1"/>
    <xf numFmtId="0" fontId="0" fillId="8" borderId="5" xfId="0" applyFill="1" applyBorder="1" applyAlignment="1">
      <alignment horizontal="left"/>
    </xf>
    <xf numFmtId="0" fontId="3" fillId="7" borderId="0" xfId="0" applyFont="1" applyFill="1" applyAlignment="1">
      <alignment horizontal="left"/>
    </xf>
    <xf numFmtId="0" fontId="0" fillId="8" borderId="5" xfId="0" applyFill="1" applyBorder="1"/>
    <xf numFmtId="0" fontId="2" fillId="9" borderId="6" xfId="0" applyFont="1" applyFill="1" applyBorder="1"/>
    <xf numFmtId="0" fontId="0" fillId="0" borderId="6" xfId="0" applyBorder="1" applyAlignment="1">
      <alignment horizontal="left"/>
    </xf>
    <xf numFmtId="0" fontId="2" fillId="9" borderId="7" xfId="0" applyFont="1" applyFill="1" applyBorder="1"/>
    <xf numFmtId="0" fontId="0" fillId="0" borderId="7" xfId="0" applyBorder="1" applyAlignment="1">
      <alignment horizontal="left"/>
    </xf>
    <xf numFmtId="0" fontId="0" fillId="0" borderId="6" xfId="0" applyBorder="1"/>
    <xf numFmtId="0" fontId="7" fillId="0" borderId="0" xfId="0" applyFont="1"/>
    <xf numFmtId="0" fontId="7" fillId="13" borderId="0" xfId="0" applyFont="1" applyFill="1"/>
    <xf numFmtId="0" fontId="0" fillId="14" borderId="0" xfId="0" applyFill="1"/>
    <xf numFmtId="0" fontId="0" fillId="0" borderId="0" xfId="0" applyAlignment="1">
      <alignment horizontal="center" vertical="center"/>
    </xf>
    <xf numFmtId="0" fontId="8" fillId="0" borderId="0" xfId="0" applyFont="1"/>
    <xf numFmtId="0" fontId="7" fillId="12" borderId="6" xfId="0" applyFont="1" applyFill="1" applyBorder="1" applyAlignment="1">
      <alignment horizontal="center" vertical="center"/>
    </xf>
    <xf numFmtId="0" fontId="0" fillId="0" borderId="8" xfId="0" applyBorder="1"/>
    <xf numFmtId="0" fontId="9" fillId="0" borderId="9" xfId="0" applyFont="1" applyBorder="1" applyAlignment="1">
      <alignment horizontal="center"/>
    </xf>
    <xf numFmtId="0" fontId="1" fillId="3" borderId="11" xfId="0" applyFont="1" applyFill="1" applyBorder="1"/>
    <xf numFmtId="0" fontId="0" fillId="0" borderId="10" xfId="0" applyBorder="1"/>
    <xf numFmtId="14" fontId="1" fillId="3" borderId="11" xfId="0" applyNumberFormat="1" applyFont="1" applyFill="1" applyBorder="1"/>
    <xf numFmtId="14" fontId="0" fillId="0" borderId="10" xfId="0" applyNumberFormat="1" applyBorder="1"/>
    <xf numFmtId="0" fontId="0" fillId="0" borderId="2" xfId="0" applyBorder="1"/>
    <xf numFmtId="0" fontId="0" fillId="2" borderId="1" xfId="0" applyFill="1" applyBorder="1"/>
    <xf numFmtId="0" fontId="0" fillId="2" borderId="2" xfId="0" applyFill="1" applyBorder="1"/>
    <xf numFmtId="0" fontId="9" fillId="0" borderId="9" xfId="0" applyFont="1" applyBorder="1" applyAlignment="1">
      <alignment horizontal="centerContinuous"/>
    </xf>
    <xf numFmtId="2" fontId="0" fillId="2" borderId="1" xfId="0" applyNumberFormat="1" applyFill="1" applyBorder="1"/>
    <xf numFmtId="2" fontId="0" fillId="0" borderId="2" xfId="0" applyNumberFormat="1" applyBorder="1"/>
    <xf numFmtId="2" fontId="0" fillId="0" borderId="1" xfId="0" applyNumberFormat="1" applyBorder="1"/>
    <xf numFmtId="2" fontId="0" fillId="0" borderId="3" xfId="0" applyNumberFormat="1" applyBorder="1"/>
    <xf numFmtId="1" fontId="0" fillId="0" borderId="2" xfId="0" applyNumberFormat="1" applyBorder="1"/>
    <xf numFmtId="1" fontId="0" fillId="0" borderId="1" xfId="0" applyNumberFormat="1" applyBorder="1"/>
    <xf numFmtId="1" fontId="0" fillId="0" borderId="3" xfId="0" applyNumberFormat="1" applyBorder="1"/>
    <xf numFmtId="0" fontId="0" fillId="16" borderId="0" xfId="0" applyFill="1"/>
    <xf numFmtId="1" fontId="0" fillId="0" borderId="0" xfId="0" applyNumberFormat="1"/>
    <xf numFmtId="2" fontId="0" fillId="0" borderId="0" xfId="0" applyNumberFormat="1"/>
    <xf numFmtId="14" fontId="0" fillId="0" borderId="0" xfId="0" applyNumberFormat="1"/>
    <xf numFmtId="0" fontId="1" fillId="3" borderId="0" xfId="0" applyFont="1" applyFill="1"/>
    <xf numFmtId="0" fontId="11" fillId="0" borderId="0" xfId="0" applyFont="1"/>
    <xf numFmtId="14" fontId="0" fillId="0" borderId="0" xfId="0" applyNumberFormat="1" applyAlignment="1">
      <alignment horizontal="left"/>
    </xf>
    <xf numFmtId="164" fontId="0" fillId="5" borderId="4" xfId="0" applyNumberFormat="1" applyFill="1" applyBorder="1"/>
    <xf numFmtId="164" fontId="0" fillId="0" borderId="4" xfId="0" applyNumberFormat="1" applyBorder="1"/>
    <xf numFmtId="165" fontId="0" fillId="0" borderId="10" xfId="0" applyNumberFormat="1" applyBorder="1"/>
    <xf numFmtId="166" fontId="0" fillId="0" borderId="10" xfId="0" applyNumberFormat="1" applyBorder="1"/>
    <xf numFmtId="0" fontId="7" fillId="17" borderId="0" xfId="0" applyFont="1" applyFill="1"/>
    <xf numFmtId="0" fontId="12" fillId="0" borderId="0" xfId="0" applyFont="1"/>
    <xf numFmtId="0" fontId="0" fillId="0" borderId="0" xfId="0" quotePrefix="1"/>
    <xf numFmtId="0" fontId="0" fillId="18" borderId="0" xfId="0" applyFill="1"/>
    <xf numFmtId="0" fontId="4" fillId="18" borderId="0" xfId="0" applyFont="1" applyFill="1" applyAlignment="1">
      <alignment horizontal="center"/>
    </xf>
    <xf numFmtId="0" fontId="0" fillId="19" borderId="0" xfId="0" applyFill="1"/>
    <xf numFmtId="0" fontId="6" fillId="6" borderId="0" xfId="0" applyFont="1" applyFill="1" applyAlignment="1">
      <alignment horizontal="center" vertical="center"/>
    </xf>
    <xf numFmtId="0" fontId="6" fillId="10" borderId="0" xfId="0" applyFont="1" applyFill="1" applyAlignment="1">
      <alignment horizontal="center" vertical="center"/>
    </xf>
    <xf numFmtId="0" fontId="0" fillId="0" borderId="0" xfId="0" applyAlignment="1">
      <alignment horizontal="left" wrapText="1"/>
    </xf>
    <xf numFmtId="0" fontId="2" fillId="11" borderId="0" xfId="0" applyFont="1" applyFill="1" applyAlignment="1">
      <alignment horizontal="center"/>
    </xf>
    <xf numFmtId="0" fontId="10" fillId="15" borderId="0" xfId="0" applyFont="1" applyFill="1" applyAlignment="1">
      <alignment horizontal="center"/>
    </xf>
    <xf numFmtId="0" fontId="9" fillId="11" borderId="0" xfId="0" applyFont="1" applyFill="1" applyAlignment="1">
      <alignment horizontal="center"/>
    </xf>
    <xf numFmtId="0" fontId="11" fillId="11" borderId="0" xfId="0" applyFont="1" applyFill="1" applyAlignment="1">
      <alignment horizontal="left" wrapText="1"/>
    </xf>
    <xf numFmtId="0" fontId="2" fillId="11" borderId="0" xfId="0" applyFont="1" applyFill="1" applyAlignment="1">
      <alignment horizontal="left"/>
    </xf>
    <xf numFmtId="0" fontId="7" fillId="0" borderId="0" xfId="0" applyFont="1" applyAlignment="1">
      <alignment horizontal="center" vertical="center"/>
    </xf>
  </cellXfs>
  <cellStyles count="1">
    <cellStyle name="Normal" xfId="0" builtinId="0"/>
  </cellStyles>
  <dxfs count="68">
    <dxf>
      <font>
        <b val="0"/>
        <i val="0"/>
        <strike val="0"/>
        <condense val="0"/>
        <extend val="0"/>
        <outline val="0"/>
        <shadow val="0"/>
        <u val="none"/>
        <vertAlign val="baseline"/>
        <sz val="11"/>
        <color theme="1"/>
        <name val="Rockwell"/>
        <family val="2"/>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Rockwell"/>
        <family val="2"/>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Rockwell"/>
        <family val="2"/>
        <scheme val="minor"/>
      </font>
      <numFmt numFmtId="164" formatCode="&quot;$&quot;#,##0.00"/>
      <border diagonalUp="0" diagonalDown="0" outline="0">
        <left/>
        <right/>
        <top style="thin">
          <color theme="4" tint="0.39997558519241921"/>
        </top>
        <bottom/>
      </border>
    </dxf>
    <dxf>
      <font>
        <b val="0"/>
        <i val="0"/>
        <strike val="0"/>
        <condense val="0"/>
        <extend val="0"/>
        <outline val="0"/>
        <shadow val="0"/>
        <u val="none"/>
        <vertAlign val="baseline"/>
        <sz val="11"/>
        <color theme="1"/>
        <name val="Rockwell"/>
        <family val="2"/>
        <scheme val="minor"/>
      </font>
      <border diagonalUp="0" diagonalDown="0" outline="0">
        <left/>
        <right/>
        <top style="thin">
          <color theme="4" tint="0.39997558519241921"/>
        </top>
        <bottom/>
      </border>
    </dxf>
    <dxf>
      <font>
        <b val="0"/>
        <i val="0"/>
        <strike val="0"/>
        <condense val="0"/>
        <extend val="0"/>
        <outline val="0"/>
        <shadow val="0"/>
        <u val="none"/>
        <vertAlign val="baseline"/>
        <sz val="11"/>
        <color theme="1"/>
        <name val="Rockwell"/>
        <family val="2"/>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Rockwell"/>
        <family val="2"/>
        <scheme val="minor"/>
      </font>
      <border diagonalUp="0" diagonalDown="0">
        <left/>
        <right/>
        <top style="thin">
          <color theme="4" tint="0.39997558519241921"/>
        </top>
        <bottom/>
        <vertical/>
        <horizontal/>
      </border>
    </dxf>
    <dxf>
      <border outline="0">
        <left style="thin">
          <color theme="4" tint="0.39997558519241921"/>
        </left>
        <right style="thin">
          <color theme="4" tint="0.39997558519241921"/>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Rockwell"/>
        <family val="2"/>
        <scheme val="minor"/>
      </font>
    </dxf>
    <dxf>
      <font>
        <b/>
        <i val="0"/>
        <strike val="0"/>
        <condense val="0"/>
        <extend val="0"/>
        <outline val="0"/>
        <shadow val="0"/>
        <u val="none"/>
        <vertAlign val="baseline"/>
        <sz val="11"/>
        <color theme="0"/>
        <name val="Rockwell"/>
        <family val="2"/>
        <scheme val="minor"/>
      </font>
      <fill>
        <patternFill patternType="solid">
          <fgColor theme="4"/>
          <bgColor theme="4"/>
        </patternFill>
      </fill>
    </dxf>
    <dxf>
      <numFmt numFmtId="14" formatCode="0.00%"/>
    </dxf>
    <dxf>
      <numFmt numFmtId="14" formatCode="0.00%"/>
    </dxf>
    <dxf>
      <numFmt numFmtId="14" formatCode="0.00%"/>
    </dxf>
    <dxf>
      <numFmt numFmtId="2" formatCode="0.00"/>
    </dxf>
    <dxf>
      <numFmt numFmtId="2" formatCode="0.00"/>
    </dxf>
    <dxf>
      <numFmt numFmtId="2" formatCode="0.00"/>
    </dxf>
    <dxf>
      <numFmt numFmtId="2" formatCode="0.00"/>
    </dxf>
    <dxf>
      <numFmt numFmtId="2" formatCode="0.00"/>
    </dxf>
    <dxf>
      <border diagonalUp="0" diagonalDown="0">
        <left style="thin">
          <color auto="1"/>
        </left>
        <right style="thin">
          <color auto="1"/>
        </right>
        <vertical style="thin">
          <color auto="1"/>
        </vertical>
      </border>
    </dxf>
    <dxf>
      <border diagonalUp="0" diagonalDown="0">
        <left style="thin">
          <color auto="1"/>
        </left>
        <right/>
        <vertical style="thin">
          <color auto="1"/>
        </vertical>
      </border>
    </dxf>
    <dxf>
      <border diagonalUp="0" diagonalDown="0">
        <left style="thin">
          <color auto="1"/>
        </left>
        <right style="thin">
          <color auto="1"/>
        </right>
        <vertical style="thin">
          <color auto="1"/>
        </vertical>
      </border>
    </dxf>
    <dxf>
      <border diagonalUp="0" diagonalDown="0">
        <left style="thin">
          <color auto="1"/>
        </left>
        <right style="thin">
          <color auto="1"/>
        </right>
        <vertical style="thin">
          <color auto="1"/>
        </vertical>
      </border>
    </dxf>
    <dxf>
      <border diagonalUp="0" diagonalDown="0">
        <left style="thin">
          <color auto="1"/>
        </left>
        <right style="thin">
          <color auto="1"/>
        </right>
        <vertical style="thin">
          <color auto="1"/>
        </vertical>
      </border>
    </dxf>
    <dxf>
      <numFmt numFmtId="165" formatCode="[Green]0.000;[Red]\-0.000;"/>
      <border diagonalUp="0" diagonalDown="0">
        <left style="thin">
          <color auto="1"/>
        </left>
        <right style="thin">
          <color auto="1"/>
        </right>
      </border>
    </dxf>
    <dxf>
      <numFmt numFmtId="19" formatCode="m/d/yyyy"/>
      <border diagonalUp="0" diagonalDown="0" outline="0">
        <left style="thin">
          <color auto="1"/>
        </left>
        <right style="thin">
          <color auto="1"/>
        </right>
      </border>
    </dxf>
    <dxf>
      <numFmt numFmtId="19" formatCode="m/d/yyyy"/>
      <border diagonalUp="0" diagonalDown="0" outline="0">
        <left style="thin">
          <color auto="1"/>
        </left>
        <right style="thin">
          <color auto="1"/>
        </right>
      </border>
    </dxf>
    <dxf>
      <border diagonalUp="0" diagonalDown="0" outline="0">
        <left style="thin">
          <color auto="1"/>
        </left>
        <right style="thin">
          <color auto="1"/>
        </right>
      </border>
    </dxf>
    <dxf>
      <border diagonalUp="0" diagonalDown="0">
        <left style="thin">
          <color auto="1"/>
        </left>
        <right style="thin">
          <color auto="1"/>
        </right>
        <vertical style="thin">
          <color auto="1"/>
        </vertical>
      </border>
    </dxf>
    <dxf>
      <border diagonalUp="0" diagonalDown="0">
        <left style="thin">
          <color auto="1"/>
        </left>
        <right style="thin">
          <color auto="1"/>
        </right>
        <vertical style="thin">
          <color auto="1"/>
        </vertical>
      </border>
    </dxf>
    <dxf>
      <border diagonalUp="0" diagonalDown="0">
        <left style="thin">
          <color auto="1"/>
        </left>
        <right style="thin">
          <color auto="1"/>
        </right>
        <vertical style="thin">
          <color auto="1"/>
        </vertical>
      </border>
    </dxf>
    <dxf>
      <border diagonalUp="0" diagonalDown="0">
        <left style="thin">
          <color auto="1"/>
        </left>
        <right style="thin">
          <color auto="1"/>
        </right>
        <vertical style="thin">
          <color auto="1"/>
        </vertical>
      </border>
    </dxf>
    <dxf>
      <border diagonalUp="0" diagonalDown="0">
        <left style="thin">
          <color auto="1"/>
        </left>
        <right style="thin">
          <color auto="1"/>
        </right>
        <vertical style="thin">
          <color auto="1"/>
        </vertical>
      </border>
    </dxf>
    <dxf>
      <border diagonalUp="0" diagonalDown="0">
        <left style="thin">
          <color auto="1"/>
        </left>
        <right style="thin">
          <color auto="1"/>
        </right>
        <vertical style="thin">
          <color auto="1"/>
        </vertical>
      </border>
    </dxf>
    <dxf>
      <border diagonalUp="0" diagonalDown="0">
        <left style="thin">
          <color auto="1"/>
        </left>
        <right style="thin">
          <color auto="1"/>
        </right>
        <vertical style="thin">
          <color auto="1"/>
        </vertical>
      </border>
    </dxf>
    <dxf>
      <border diagonalUp="0" diagonalDown="0">
        <left style="thin">
          <color auto="1"/>
        </left>
        <right style="thin">
          <color auto="1"/>
        </right>
        <vertical style="thin">
          <color auto="1"/>
        </vertical>
      </border>
    </dxf>
    <dxf>
      <border diagonalUp="0" diagonalDown="0">
        <left style="thin">
          <color auto="1"/>
        </left>
        <right style="thin">
          <color auto="1"/>
        </right>
        <vertical style="thin">
          <color auto="1"/>
        </vertical>
      </border>
    </dxf>
    <dxf>
      <border diagonalUp="0" diagonalDown="0">
        <left style="thin">
          <color auto="1"/>
        </left>
        <right style="thin">
          <color auto="1"/>
        </right>
        <vertical style="thin">
          <color auto="1"/>
        </vertical>
      </border>
    </dxf>
    <dxf>
      <border diagonalUp="0" diagonalDown="0">
        <left style="thin">
          <color auto="1"/>
        </left>
        <right style="thin">
          <color auto="1"/>
        </right>
        <vertical style="thin">
          <color auto="1"/>
        </vertical>
      </border>
    </dxf>
    <dxf>
      <border diagonalUp="0" diagonalDown="0">
        <left style="thin">
          <color auto="1"/>
        </left>
        <right style="thin">
          <color auto="1"/>
        </right>
        <vertical style="thin">
          <color auto="1"/>
        </vertical>
      </border>
    </dxf>
    <dxf>
      <border diagonalUp="0" diagonalDown="0">
        <left style="thin">
          <color auto="1"/>
        </left>
        <right style="thin">
          <color auto="1"/>
        </right>
        <vertical style="thin">
          <color auto="1"/>
        </vertical>
      </border>
    </dxf>
    <dxf>
      <border diagonalUp="0" diagonalDown="0">
        <left style="thin">
          <color auto="1"/>
        </left>
        <right style="thin">
          <color auto="1"/>
        </right>
        <vertical style="thin">
          <color auto="1"/>
        </vertical>
      </border>
    </dxf>
    <dxf>
      <border diagonalUp="0" diagonalDown="0">
        <left style="thin">
          <color auto="1"/>
        </left>
        <right style="thin">
          <color auto="1"/>
        </right>
        <vertical style="thin">
          <color auto="1"/>
        </vertical>
      </border>
    </dxf>
    <dxf>
      <border diagonalUp="0" diagonalDown="0">
        <left style="thin">
          <color auto="1"/>
        </left>
        <right style="thin">
          <color auto="1"/>
        </right>
        <vertical style="thin">
          <color auto="1"/>
        </vertical>
      </border>
    </dxf>
    <dxf>
      <border diagonalUp="0" diagonalDown="0">
        <left/>
        <right style="thin">
          <color auto="1"/>
        </right>
        <vertical style="thin">
          <color auto="1"/>
        </vertical>
      </border>
    </dxf>
    <dxf>
      <border outline="0">
        <top style="thin">
          <color theme="8" tint="0.39997558519241921"/>
        </top>
      </border>
    </dxf>
    <dxf>
      <border outline="0">
        <left style="thin">
          <color theme="8" tint="0.39997558519241921"/>
        </left>
        <right style="thin">
          <color theme="8" tint="0.39997558519241921"/>
        </right>
        <top style="thin">
          <color theme="8" tint="0.39997558519241921"/>
        </top>
        <bottom style="thin">
          <color theme="8" tint="0.39997558519241921"/>
        </bottom>
      </border>
    </dxf>
    <dxf>
      <border outline="0">
        <bottom style="thin">
          <color theme="8" tint="0.39997558519241921"/>
        </bottom>
      </border>
    </dxf>
    <dxf>
      <font>
        <b/>
        <i val="0"/>
        <strike val="0"/>
        <condense val="0"/>
        <extend val="0"/>
        <outline val="0"/>
        <shadow val="0"/>
        <u val="none"/>
        <vertAlign val="baseline"/>
        <sz val="11"/>
        <color theme="0"/>
        <name val="Rockwell"/>
        <family val="2"/>
        <scheme val="minor"/>
      </font>
      <fill>
        <patternFill patternType="solid">
          <fgColor theme="8"/>
          <bgColor theme="8"/>
        </patternFill>
      </fill>
      <border diagonalUp="0" diagonalDown="0">
        <left style="thin">
          <color auto="1"/>
        </left>
        <right style="thin">
          <color auto="1"/>
        </right>
        <vertical style="thin">
          <color auto="1"/>
        </vertical>
      </border>
    </dxf>
    <dxf>
      <numFmt numFmtId="2" formatCode="0.00"/>
      <border diagonalUp="0" diagonalDown="0" outline="0">
        <left/>
        <right/>
        <top style="thin">
          <color theme="8" tint="0.39997558519241921"/>
        </top>
        <bottom style="thin">
          <color theme="8" tint="0.39997558519241921"/>
        </bottom>
      </border>
    </dxf>
    <dxf>
      <numFmt numFmtId="0" formatCode="General"/>
      <border diagonalUp="0" diagonalDown="0" outline="0">
        <left/>
        <right/>
        <top style="thin">
          <color theme="8" tint="0.39997558519241921"/>
        </top>
        <bottom style="thin">
          <color theme="8" tint="0.39997558519241921"/>
        </bottom>
      </border>
    </dxf>
    <dxf>
      <numFmt numFmtId="1" formatCode="0"/>
      <border diagonalUp="0" diagonalDown="0" outline="0">
        <left/>
        <right/>
        <top style="thin">
          <color theme="8" tint="0.39997558519241921"/>
        </top>
        <bottom style="thin">
          <color theme="8" tint="0.39997558519241921"/>
        </bottom>
      </border>
    </dxf>
    <dxf>
      <numFmt numFmtId="1" formatCode="0"/>
      <border diagonalUp="0" diagonalDown="0" outline="0">
        <left/>
        <right/>
        <top style="thin">
          <color theme="8" tint="0.39997558519241921"/>
        </top>
        <bottom style="thin">
          <color theme="8" tint="0.39997558519241921"/>
        </bottom>
      </border>
    </dxf>
    <dxf>
      <numFmt numFmtId="1" formatCode="0"/>
      <border diagonalUp="0" diagonalDown="0" outline="0">
        <left/>
        <right/>
        <top style="thin">
          <color theme="8" tint="0.39997558519241921"/>
        </top>
        <bottom style="thin">
          <color theme="8" tint="0.39997558519241921"/>
        </bottom>
      </border>
    </dxf>
    <dxf>
      <numFmt numFmtId="1" formatCode="0"/>
      <border diagonalUp="0" diagonalDown="0" outline="0">
        <left/>
        <right/>
        <top style="thin">
          <color theme="8" tint="0.39997558519241921"/>
        </top>
        <bottom style="thin">
          <color theme="8" tint="0.39997558519241921"/>
        </bottom>
      </border>
    </dxf>
    <dxf>
      <numFmt numFmtId="1" formatCode="0"/>
      <border diagonalUp="0" diagonalDown="0" outline="0">
        <left/>
        <right/>
        <top style="thin">
          <color theme="8" tint="0.39997558519241921"/>
        </top>
        <bottom style="thin">
          <color theme="8" tint="0.39997558519241921"/>
        </bottom>
      </border>
    </dxf>
    <dxf>
      <numFmt numFmtId="1" formatCode="0"/>
      <border diagonalUp="0" diagonalDown="0" outline="0">
        <left/>
        <right/>
        <top style="thin">
          <color theme="8" tint="0.39997558519241921"/>
        </top>
        <bottom style="thin">
          <color theme="8" tint="0.39997558519241921"/>
        </bottom>
      </border>
    </dxf>
    <dxf>
      <numFmt numFmtId="1" formatCode="0"/>
      <border diagonalUp="0" diagonalDown="0" outline="0">
        <left/>
        <right/>
        <top style="thin">
          <color theme="8" tint="0.39997558519241921"/>
        </top>
        <bottom style="thin">
          <color theme="8" tint="0.39997558519241921"/>
        </bottom>
      </border>
    </dxf>
    <dxf>
      <numFmt numFmtId="1" formatCode="0"/>
      <border diagonalUp="0" diagonalDown="0" outline="0">
        <left/>
        <right/>
        <top style="thin">
          <color theme="8" tint="0.39997558519241921"/>
        </top>
        <bottom style="thin">
          <color theme="8" tint="0.39997558519241921"/>
        </bottom>
      </border>
    </dxf>
    <dxf>
      <numFmt numFmtId="1" formatCode="0"/>
      <border diagonalUp="0" diagonalDown="0" outline="0">
        <left/>
        <right/>
        <top style="thin">
          <color theme="8" tint="0.39997558519241921"/>
        </top>
        <bottom style="thin">
          <color theme="8" tint="0.39997558519241921"/>
        </bottom>
      </border>
    </dxf>
    <dxf>
      <numFmt numFmtId="2" formatCode="0.00"/>
      <border diagonalUp="0" diagonalDown="0" outline="0">
        <left/>
        <right/>
        <top style="thin">
          <color theme="8" tint="0.39997558519241921"/>
        </top>
        <bottom style="thin">
          <color theme="8" tint="0.39997558519241921"/>
        </bottom>
      </border>
    </dxf>
    <dxf>
      <numFmt numFmtId="2" formatCode="0.00"/>
      <border diagonalUp="0" diagonalDown="0" outline="0">
        <left/>
        <right/>
        <top style="thin">
          <color theme="8" tint="0.39997558519241921"/>
        </top>
        <bottom style="thin">
          <color theme="8" tint="0.39997558519241921"/>
        </bottom>
      </border>
    </dxf>
    <dxf>
      <numFmt numFmtId="2" formatCode="0.00"/>
      <border diagonalUp="0" diagonalDown="0" outline="0">
        <left/>
        <right/>
        <top style="thin">
          <color theme="8" tint="0.39997558519241921"/>
        </top>
        <bottom style="thin">
          <color theme="8" tint="0.39997558519241921"/>
        </bottom>
      </border>
    </dxf>
    <dxf>
      <numFmt numFmtId="2" formatCode="0.00"/>
      <border diagonalUp="0" diagonalDown="0" outline="0">
        <left/>
        <right/>
        <top style="thin">
          <color theme="8" tint="0.39997558519241921"/>
        </top>
        <bottom style="thin">
          <color theme="8" tint="0.39997558519241921"/>
        </bottom>
      </border>
    </dxf>
    <dxf>
      <numFmt numFmtId="2" formatCode="0.00"/>
      <border diagonalUp="0" diagonalDown="0" outline="0">
        <left/>
        <right/>
        <top style="thin">
          <color theme="8" tint="0.39997558519241921"/>
        </top>
        <bottom style="thin">
          <color theme="8" tint="0.39997558519241921"/>
        </bottom>
      </border>
    </dxf>
    <dxf>
      <border diagonalUp="0" diagonalDown="0" outline="0">
        <left/>
        <right/>
        <top style="thin">
          <color theme="8" tint="0.39997558519241921"/>
        </top>
        <bottom style="thin">
          <color theme="8" tint="0.39997558519241921"/>
        </bottom>
      </border>
    </dxf>
    <dxf>
      <border diagonalUp="0" diagonalDown="0">
        <left/>
        <right/>
        <top style="thin">
          <color theme="8" tint="0.39997558519241921"/>
        </top>
        <bottom style="thin">
          <color theme="8" tint="0.39997558519241921"/>
        </bottom>
        <vertical/>
        <horizontal/>
      </border>
    </dxf>
    <dxf>
      <border diagonalUp="0" diagonalDown="0">
        <left/>
        <right/>
        <top style="thin">
          <color theme="8" tint="0.39997558519241921"/>
        </top>
        <bottom style="thin">
          <color theme="8" tint="0.39997558519241921"/>
        </bottom>
        <vertical/>
        <horizontal/>
      </border>
    </dxf>
    <dxf>
      <border outline="0">
        <bottom style="thin">
          <color theme="8" tint="0.39997558519241921"/>
        </bottom>
      </border>
    </dxf>
    <dxf>
      <font>
        <b/>
        <i val="0"/>
        <strike val="0"/>
        <condense val="0"/>
        <extend val="0"/>
        <outline val="0"/>
        <shadow val="0"/>
        <u val="none"/>
        <vertAlign val="baseline"/>
        <sz val="11"/>
        <color theme="0"/>
        <name val="Rockwell"/>
        <family val="2"/>
        <scheme val="minor"/>
      </font>
      <fill>
        <patternFill patternType="solid">
          <fgColor theme="8"/>
          <bgColor theme="8"/>
        </patternFill>
      </fill>
    </dxf>
  </dxfs>
  <tableStyles count="2" defaultTableStyle="TableStyleMedium2" defaultPivotStyle="PivotStyleLight16">
    <tableStyle name="Invisible" pivot="0" table="0" count="0" xr9:uid="{110E9B71-099D-45AF-8375-E614A3098EAC}"/>
    <tableStyle name="Slicer Style 1" pivot="0" table="0" count="0" xr9:uid="{576CFBC4-542B-445F-AC0C-50EB8EE7CCA4}"/>
  </tableStyles>
  <colors>
    <mruColors>
      <color rgb="FFDABC50"/>
      <color rgb="FFCC0099"/>
      <color rgb="FF990099"/>
      <color rgb="FFFFFF66"/>
      <color rgb="FFFFFF99"/>
    </mruColors>
  </colors>
  <extLst>
    <ext xmlns:x14="http://schemas.microsoft.com/office/spreadsheetml/2009/9/main" uri="{EB79DEF2-80B8-43e5-95BD-54CBDDF9020C}">
      <x14:slicerStyles defaultSlicerStyle="SlicerStyleLight1">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microsoft.com/office/2007/relationships/slicerCache" Target="slicerCaches/slicerCache2.xml"/><Relationship Id="rId21" Type="http://schemas.openxmlformats.org/officeDocument/2006/relationships/pivotCacheDefinition" Target="pivotCache/pivotCacheDefinition1.xml"/><Relationship Id="rId34" Type="http://schemas.microsoft.com/office/2007/relationships/slicerCache" Target="slicerCaches/slicerCache10.xml"/><Relationship Id="rId42" Type="http://schemas.openxmlformats.org/officeDocument/2006/relationships/connections" Target="connections.xml"/><Relationship Id="rId47" Type="http://schemas.openxmlformats.org/officeDocument/2006/relationships/calcChain" Target="calcChain.xml"/><Relationship Id="rId50" Type="http://schemas.openxmlformats.org/officeDocument/2006/relationships/customXml" Target="../customXml/item3.xml"/><Relationship Id="rId55" Type="http://schemas.openxmlformats.org/officeDocument/2006/relationships/customXml" Target="../customXml/item8.xml"/><Relationship Id="rId63" Type="http://schemas.openxmlformats.org/officeDocument/2006/relationships/customXml" Target="../customXml/item16.xml"/><Relationship Id="rId68" Type="http://schemas.openxmlformats.org/officeDocument/2006/relationships/customXml" Target="../customXml/item2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microsoft.com/office/2007/relationships/slicerCache" Target="slicerCaches/slicerCache5.xml"/><Relationship Id="rId11" Type="http://schemas.openxmlformats.org/officeDocument/2006/relationships/worksheet" Target="worksheets/sheet11.xml"/><Relationship Id="rId24" Type="http://schemas.openxmlformats.org/officeDocument/2006/relationships/pivotCacheDefinition" Target="pivotCache/pivotCacheDefinition4.xml"/><Relationship Id="rId32" Type="http://schemas.microsoft.com/office/2007/relationships/slicerCache" Target="slicerCaches/slicerCache8.xml"/><Relationship Id="rId37" Type="http://schemas.microsoft.com/office/2007/relationships/slicerCache" Target="slicerCaches/slicerCache13.xml"/><Relationship Id="rId40" Type="http://schemas.microsoft.com/office/2007/relationships/slicerCache" Target="slicerCaches/slicerCache16.xml"/><Relationship Id="rId45" Type="http://schemas.openxmlformats.org/officeDocument/2006/relationships/sheetMetadata" Target="metadata.xml"/><Relationship Id="rId53" Type="http://schemas.openxmlformats.org/officeDocument/2006/relationships/customXml" Target="../customXml/item6.xml"/><Relationship Id="rId58" Type="http://schemas.openxmlformats.org/officeDocument/2006/relationships/customXml" Target="../customXml/item11.xml"/><Relationship Id="rId66" Type="http://schemas.openxmlformats.org/officeDocument/2006/relationships/customXml" Target="../customXml/item19.xml"/><Relationship Id="rId5" Type="http://schemas.openxmlformats.org/officeDocument/2006/relationships/worksheet" Target="worksheets/sheet5.xml"/><Relationship Id="rId61" Type="http://schemas.openxmlformats.org/officeDocument/2006/relationships/customXml" Target="../customXml/item14.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pivotCacheDefinition" Target="pivotCache/pivotCacheDefinition2.xml"/><Relationship Id="rId27" Type="http://schemas.microsoft.com/office/2007/relationships/slicerCache" Target="slicerCaches/slicerCache3.xml"/><Relationship Id="rId30" Type="http://schemas.microsoft.com/office/2007/relationships/slicerCache" Target="slicerCaches/slicerCache6.xml"/><Relationship Id="rId35" Type="http://schemas.microsoft.com/office/2007/relationships/slicerCache" Target="slicerCaches/slicerCache11.xml"/><Relationship Id="rId43" Type="http://schemas.openxmlformats.org/officeDocument/2006/relationships/styles" Target="styles.xml"/><Relationship Id="rId48" Type="http://schemas.openxmlformats.org/officeDocument/2006/relationships/customXml" Target="../customXml/item1.xml"/><Relationship Id="rId56" Type="http://schemas.openxmlformats.org/officeDocument/2006/relationships/customXml" Target="../customXml/item9.xml"/><Relationship Id="rId64" Type="http://schemas.openxmlformats.org/officeDocument/2006/relationships/customXml" Target="../customXml/item17.xml"/><Relationship Id="rId8" Type="http://schemas.openxmlformats.org/officeDocument/2006/relationships/worksheet" Target="worksheets/sheet8.xml"/><Relationship Id="rId51" Type="http://schemas.openxmlformats.org/officeDocument/2006/relationships/customXml" Target="../customXml/item4.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07/relationships/slicerCache" Target="slicerCaches/slicerCache1.xml"/><Relationship Id="rId33" Type="http://schemas.microsoft.com/office/2007/relationships/slicerCache" Target="slicerCaches/slicerCache9.xml"/><Relationship Id="rId38" Type="http://schemas.microsoft.com/office/2007/relationships/slicerCache" Target="slicerCaches/slicerCache14.xml"/><Relationship Id="rId46" Type="http://schemas.openxmlformats.org/officeDocument/2006/relationships/powerPivotData" Target="model/item.data"/><Relationship Id="rId59" Type="http://schemas.openxmlformats.org/officeDocument/2006/relationships/customXml" Target="../customXml/item12.xml"/><Relationship Id="rId67" Type="http://schemas.openxmlformats.org/officeDocument/2006/relationships/customXml" Target="../customXml/item20.xml"/><Relationship Id="rId20" Type="http://schemas.openxmlformats.org/officeDocument/2006/relationships/worksheet" Target="worksheets/sheet20.xml"/><Relationship Id="rId41" Type="http://schemas.openxmlformats.org/officeDocument/2006/relationships/theme" Target="theme/theme1.xml"/><Relationship Id="rId54" Type="http://schemas.openxmlformats.org/officeDocument/2006/relationships/customXml" Target="../customXml/item7.xml"/><Relationship Id="rId62" Type="http://schemas.openxmlformats.org/officeDocument/2006/relationships/customXml" Target="../customXml/item15.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pivotCacheDefinition" Target="pivotCache/pivotCacheDefinition3.xml"/><Relationship Id="rId28" Type="http://schemas.microsoft.com/office/2007/relationships/slicerCache" Target="slicerCaches/slicerCache4.xml"/><Relationship Id="rId36" Type="http://schemas.microsoft.com/office/2007/relationships/slicerCache" Target="slicerCaches/slicerCache12.xml"/><Relationship Id="rId49" Type="http://schemas.openxmlformats.org/officeDocument/2006/relationships/customXml" Target="../customXml/item2.xml"/><Relationship Id="rId57" Type="http://schemas.openxmlformats.org/officeDocument/2006/relationships/customXml" Target="../customXml/item10.xml"/><Relationship Id="rId10" Type="http://schemas.openxmlformats.org/officeDocument/2006/relationships/worksheet" Target="worksheets/sheet10.xml"/><Relationship Id="rId31" Type="http://schemas.microsoft.com/office/2007/relationships/slicerCache" Target="slicerCaches/slicerCache7.xml"/><Relationship Id="rId44" Type="http://schemas.openxmlformats.org/officeDocument/2006/relationships/sharedStrings" Target="sharedStrings.xml"/><Relationship Id="rId52" Type="http://schemas.openxmlformats.org/officeDocument/2006/relationships/customXml" Target="../customXml/item5.xml"/><Relationship Id="rId60" Type="http://schemas.openxmlformats.org/officeDocument/2006/relationships/customXml" Target="../customXml/item13.xml"/><Relationship Id="rId65" Type="http://schemas.openxmlformats.org/officeDocument/2006/relationships/customXml" Target="../customXml/item18.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microsoft.com/office/2007/relationships/slicerCache" Target="slicerCaches/slicerCache1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chartUserShapes" Target="../drawings/drawing5.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chartUserShapes" Target="../drawings/drawing6.xml"/><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chartUserShapes" Target="../drawings/drawing7.xml"/><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3" Type="http://schemas.openxmlformats.org/officeDocument/2006/relationships/chartUserShapes" Target="../drawings/drawing9.xml"/><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3" Type="http://schemas.openxmlformats.org/officeDocument/2006/relationships/chartUserShapes" Target="../drawings/drawing10.xml"/><Relationship Id="rId2" Type="http://schemas.microsoft.com/office/2011/relationships/chartColorStyle" Target="colors9.xml"/><Relationship Id="rId1" Type="http://schemas.microsoft.com/office/2011/relationships/chartStyle" Target="style9.xml"/></Relationships>
</file>

<file path=xl/charts/_rels/chart1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2.xml.rels><?xml version="1.0" encoding="UTF-8" standalone="yes"?>
<Relationships xmlns="http://schemas.openxmlformats.org/package/2006/relationships"><Relationship Id="rId3" Type="http://schemas.openxmlformats.org/officeDocument/2006/relationships/chartUserShapes" Target="../drawings/drawing11.xml"/><Relationship Id="rId2" Type="http://schemas.microsoft.com/office/2011/relationships/chartColorStyle" Target="colors11.xml"/><Relationship Id="rId1" Type="http://schemas.microsoft.com/office/2011/relationships/chartStyle" Target="style11.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Ex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PROJECT.xlsx]Working!PivotTable II</c:name>
    <c:fmtId val="1"/>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a:solidFill>
                  <a:schemeClr val="tx1"/>
                </a:solidFill>
              </a:rPr>
              <a:t>T</a:t>
            </a:r>
            <a:r>
              <a:rPr lang="en-US" baseline="0">
                <a:solidFill>
                  <a:schemeClr val="tx1"/>
                </a:solidFill>
              </a:rPr>
              <a:t>        </a:t>
            </a:r>
            <a:r>
              <a:rPr lang="en-US">
                <a:solidFill>
                  <a:schemeClr val="tx1"/>
                </a:solidFill>
              </a:rPr>
              <a:t>tal</a:t>
            </a:r>
          </a:p>
        </c:rich>
      </c:tx>
      <c:layout>
        <c:manualLayout>
          <c:xMode val="edge"/>
          <c:yMode val="edge"/>
          <c:x val="0.34383578467257764"/>
          <c:y val="2.881164444162125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a:scene3d>
            <a:camera prst="orthographicFront"/>
            <a:lightRig rig="threePt" dir="t"/>
          </a:scene3d>
          <a:sp3d>
            <a:bevelT w="50800"/>
            <a:bevelB w="50800"/>
          </a:sp3d>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a:scene3d>
            <a:camera prst="orthographicFront"/>
            <a:lightRig rig="threePt" dir="t"/>
          </a:scene3d>
          <a:sp3d>
            <a:bevelT w="50800"/>
            <a:bevelB w="50800"/>
          </a:sp3d>
        </c:spPr>
        <c:dLbl>
          <c:idx val="0"/>
          <c:layout>
            <c:manualLayout>
              <c:x val="-0.17836809117207567"/>
              <c:y val="0.2281415336418508"/>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3018602148798834"/>
                  <c:h val="0.22669618670511799"/>
                </c:manualLayout>
              </c15:layout>
            </c:ext>
          </c:extLst>
        </c:dLbl>
      </c:pivotFmt>
      <c:pivotFmt>
        <c:idx val="3"/>
        <c:spPr>
          <a:solidFill>
            <a:schemeClr val="accent1"/>
          </a:solidFill>
          <a:ln w="19050">
            <a:solidFill>
              <a:schemeClr val="lt1"/>
            </a:solidFill>
          </a:ln>
          <a:effectLst/>
          <a:scene3d>
            <a:camera prst="orthographicFront"/>
            <a:lightRig rig="threePt" dir="t"/>
          </a:scene3d>
          <a:sp3d>
            <a:bevelT w="50800"/>
            <a:bevelB w="50800"/>
          </a:sp3d>
        </c:spPr>
        <c:dLbl>
          <c:idx val="0"/>
          <c:layout>
            <c:manualLayout>
              <c:x val="-0.24839872446068251"/>
              <c:y val="-0.17902071145173393"/>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32229185396069787"/>
                  <c:h val="0.1910937713203644"/>
                </c:manualLayout>
              </c15:layout>
            </c:ext>
          </c:extLst>
        </c:dLbl>
      </c:pivotFmt>
      <c:pivotFmt>
        <c:idx val="4"/>
        <c:spPr>
          <a:solidFill>
            <a:schemeClr val="accent1"/>
          </a:solidFill>
          <a:ln w="19050">
            <a:solidFill>
              <a:schemeClr val="lt1"/>
            </a:solidFill>
          </a:ln>
          <a:effectLst/>
          <a:scene3d>
            <a:camera prst="orthographicFront"/>
            <a:lightRig rig="threePt" dir="t"/>
          </a:scene3d>
          <a:sp3d>
            <a:bevelT w="50800"/>
            <a:bevelB w="50800"/>
          </a:sp3d>
        </c:spPr>
        <c:dLbl>
          <c:idx val="0"/>
          <c:layout>
            <c:manualLayout>
              <c:x val="0.13453116095798276"/>
              <c:y val="-0.19629472467843354"/>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32229185396069787"/>
                  <c:h val="0.1910937713203644"/>
                </c:manualLayout>
              </c15:layout>
            </c:ext>
          </c:extLst>
        </c:dLbl>
      </c:pivotFmt>
      <c:pivotFmt>
        <c:idx val="5"/>
        <c:spPr>
          <a:solidFill>
            <a:schemeClr val="accent1"/>
          </a:solidFill>
          <a:ln w="19050">
            <a:solidFill>
              <a:schemeClr val="lt1"/>
            </a:solidFill>
          </a:ln>
          <a:effectLst/>
          <a:scene3d>
            <a:camera prst="orthographicFront"/>
            <a:lightRig rig="threePt" dir="t"/>
          </a:scene3d>
          <a:sp3d>
            <a:bevelT w="50800"/>
            <a:bevelB w="50800"/>
          </a:sp3d>
        </c:spPr>
        <c:dLbl>
          <c:idx val="0"/>
          <c:layout>
            <c:manualLayout>
              <c:x val="0.16581012198495759"/>
              <c:y val="0.22072252803541037"/>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30067974348675675"/>
                  <c:h val="0.1910937713203644"/>
                </c:manualLayout>
              </c15:layout>
            </c:ext>
          </c:extLst>
        </c:dLbl>
      </c:pivotFmt>
    </c:pivotFmts>
    <c:plotArea>
      <c:layout/>
      <c:pieChart>
        <c:varyColors val="1"/>
        <c:ser>
          <c:idx val="0"/>
          <c:order val="0"/>
          <c:tx>
            <c:strRef>
              <c:f>Working!$L$7</c:f>
              <c:strCache>
                <c:ptCount val="1"/>
                <c:pt idx="0">
                  <c:v>Total</c:v>
                </c:pt>
              </c:strCache>
            </c:strRef>
          </c:tx>
          <c:spPr>
            <a:scene3d>
              <a:camera prst="orthographicFront"/>
              <a:lightRig rig="threePt" dir="t"/>
            </a:scene3d>
            <a:sp3d>
              <a:bevelT w="50800"/>
              <a:bevelB w="50800"/>
            </a:sp3d>
          </c:spPr>
          <c:dPt>
            <c:idx val="0"/>
            <c:bubble3D val="0"/>
            <c:spPr>
              <a:solidFill>
                <a:schemeClr val="accent1"/>
              </a:solidFill>
              <a:ln w="19050">
                <a:solidFill>
                  <a:schemeClr val="lt1"/>
                </a:solidFill>
              </a:ln>
              <a:effectLst/>
              <a:scene3d>
                <a:camera prst="orthographicFront"/>
                <a:lightRig rig="threePt" dir="t"/>
              </a:scene3d>
              <a:sp3d>
                <a:bevelT w="50800"/>
                <a:bevelB w="50800"/>
              </a:sp3d>
            </c:spPr>
            <c:extLst>
              <c:ext xmlns:c16="http://schemas.microsoft.com/office/drawing/2014/chart" uri="{C3380CC4-5D6E-409C-BE32-E72D297353CC}">
                <c16:uniqueId val="{00000001-18C5-4419-8CD0-7C7A097B969E}"/>
              </c:ext>
            </c:extLst>
          </c:dPt>
          <c:dPt>
            <c:idx val="1"/>
            <c:bubble3D val="0"/>
            <c:spPr>
              <a:solidFill>
                <a:schemeClr val="accent2"/>
              </a:solidFill>
              <a:ln w="19050">
                <a:solidFill>
                  <a:schemeClr val="lt1"/>
                </a:solidFill>
              </a:ln>
              <a:effectLst/>
              <a:scene3d>
                <a:camera prst="orthographicFront"/>
                <a:lightRig rig="threePt" dir="t"/>
              </a:scene3d>
              <a:sp3d>
                <a:bevelT w="50800"/>
                <a:bevelB w="50800"/>
              </a:sp3d>
            </c:spPr>
            <c:extLst>
              <c:ext xmlns:c16="http://schemas.microsoft.com/office/drawing/2014/chart" uri="{C3380CC4-5D6E-409C-BE32-E72D297353CC}">
                <c16:uniqueId val="{00000003-18C5-4419-8CD0-7C7A097B969E}"/>
              </c:ext>
            </c:extLst>
          </c:dPt>
          <c:dPt>
            <c:idx val="2"/>
            <c:bubble3D val="0"/>
            <c:spPr>
              <a:solidFill>
                <a:schemeClr val="accent3"/>
              </a:solidFill>
              <a:ln w="19050">
                <a:solidFill>
                  <a:schemeClr val="lt1"/>
                </a:solidFill>
              </a:ln>
              <a:effectLst/>
              <a:scene3d>
                <a:camera prst="orthographicFront"/>
                <a:lightRig rig="threePt" dir="t"/>
              </a:scene3d>
              <a:sp3d>
                <a:bevelT w="50800"/>
                <a:bevelB w="50800"/>
              </a:sp3d>
            </c:spPr>
            <c:extLst>
              <c:ext xmlns:c16="http://schemas.microsoft.com/office/drawing/2014/chart" uri="{C3380CC4-5D6E-409C-BE32-E72D297353CC}">
                <c16:uniqueId val="{00000005-18C5-4419-8CD0-7C7A097B969E}"/>
              </c:ext>
            </c:extLst>
          </c:dPt>
          <c:dPt>
            <c:idx val="3"/>
            <c:bubble3D val="0"/>
            <c:spPr>
              <a:solidFill>
                <a:schemeClr val="accent4"/>
              </a:solidFill>
              <a:ln w="19050">
                <a:solidFill>
                  <a:schemeClr val="lt1"/>
                </a:solidFill>
              </a:ln>
              <a:effectLst/>
              <a:scene3d>
                <a:camera prst="orthographicFront"/>
                <a:lightRig rig="threePt" dir="t"/>
              </a:scene3d>
              <a:sp3d>
                <a:bevelT w="50800"/>
                <a:bevelB w="50800"/>
              </a:sp3d>
            </c:spPr>
            <c:extLst>
              <c:ext xmlns:c16="http://schemas.microsoft.com/office/drawing/2014/chart" uri="{C3380CC4-5D6E-409C-BE32-E72D297353CC}">
                <c16:uniqueId val="{00000007-18C5-4419-8CD0-7C7A097B969E}"/>
              </c:ext>
            </c:extLst>
          </c:dPt>
          <c:dLbls>
            <c:dLbl>
              <c:idx val="0"/>
              <c:layout>
                <c:manualLayout>
                  <c:x val="-0.17836809117207567"/>
                  <c:y val="0.2281415336418508"/>
                </c:manualLayout>
              </c:layout>
              <c:dLblPos val="bestFit"/>
              <c:showLegendKey val="0"/>
              <c:showVal val="1"/>
              <c:showCatName val="1"/>
              <c:showSerName val="0"/>
              <c:showPercent val="1"/>
              <c:showBubbleSize val="0"/>
              <c:extLst>
                <c:ext xmlns:c15="http://schemas.microsoft.com/office/drawing/2012/chart" uri="{CE6537A1-D6FC-4f65-9D91-7224C49458BB}">
                  <c15:layout>
                    <c:manualLayout>
                      <c:w val="0.3018602148798834"/>
                      <c:h val="0.22669618670511799"/>
                    </c:manualLayout>
                  </c15:layout>
                </c:ext>
                <c:ext xmlns:c16="http://schemas.microsoft.com/office/drawing/2014/chart" uri="{C3380CC4-5D6E-409C-BE32-E72D297353CC}">
                  <c16:uniqueId val="{00000001-18C5-4419-8CD0-7C7A097B969E}"/>
                </c:ext>
              </c:extLst>
            </c:dLbl>
            <c:dLbl>
              <c:idx val="1"/>
              <c:layout>
                <c:manualLayout>
                  <c:x val="-0.24839872446068251"/>
                  <c:y val="-0.17902071145173393"/>
                </c:manualLayout>
              </c:layout>
              <c:dLblPos val="bestFit"/>
              <c:showLegendKey val="0"/>
              <c:showVal val="1"/>
              <c:showCatName val="1"/>
              <c:showSerName val="0"/>
              <c:showPercent val="1"/>
              <c:showBubbleSize val="0"/>
              <c:extLst>
                <c:ext xmlns:c15="http://schemas.microsoft.com/office/drawing/2012/chart" uri="{CE6537A1-D6FC-4f65-9D91-7224C49458BB}">
                  <c15:layout>
                    <c:manualLayout>
                      <c:w val="0.32229185396069787"/>
                      <c:h val="0.1910937713203644"/>
                    </c:manualLayout>
                  </c15:layout>
                </c:ext>
                <c:ext xmlns:c16="http://schemas.microsoft.com/office/drawing/2014/chart" uri="{C3380CC4-5D6E-409C-BE32-E72D297353CC}">
                  <c16:uniqueId val="{00000003-18C5-4419-8CD0-7C7A097B969E}"/>
                </c:ext>
              </c:extLst>
            </c:dLbl>
            <c:dLbl>
              <c:idx val="2"/>
              <c:layout>
                <c:manualLayout>
                  <c:x val="0.13453116095798276"/>
                  <c:y val="-0.19629472467843354"/>
                </c:manualLayout>
              </c:layout>
              <c:dLblPos val="bestFit"/>
              <c:showLegendKey val="0"/>
              <c:showVal val="1"/>
              <c:showCatName val="1"/>
              <c:showSerName val="0"/>
              <c:showPercent val="1"/>
              <c:showBubbleSize val="0"/>
              <c:extLst>
                <c:ext xmlns:c15="http://schemas.microsoft.com/office/drawing/2012/chart" uri="{CE6537A1-D6FC-4f65-9D91-7224C49458BB}">
                  <c15:layout>
                    <c:manualLayout>
                      <c:w val="0.32229185396069787"/>
                      <c:h val="0.1910937713203644"/>
                    </c:manualLayout>
                  </c15:layout>
                </c:ext>
                <c:ext xmlns:c16="http://schemas.microsoft.com/office/drawing/2014/chart" uri="{C3380CC4-5D6E-409C-BE32-E72D297353CC}">
                  <c16:uniqueId val="{00000005-18C5-4419-8CD0-7C7A097B969E}"/>
                </c:ext>
              </c:extLst>
            </c:dLbl>
            <c:dLbl>
              <c:idx val="3"/>
              <c:layout>
                <c:manualLayout>
                  <c:x val="0.16581012198495759"/>
                  <c:y val="0.22072252803541037"/>
                </c:manualLayout>
              </c:layout>
              <c:dLblPos val="bestFit"/>
              <c:showLegendKey val="0"/>
              <c:showVal val="1"/>
              <c:showCatName val="1"/>
              <c:showSerName val="0"/>
              <c:showPercent val="1"/>
              <c:showBubbleSize val="0"/>
              <c:extLst>
                <c:ext xmlns:c15="http://schemas.microsoft.com/office/drawing/2012/chart" uri="{CE6537A1-D6FC-4f65-9D91-7224C49458BB}">
                  <c15:layout>
                    <c:manualLayout>
                      <c:w val="0.30067974348675675"/>
                      <c:h val="0.1910937713203644"/>
                    </c:manualLayout>
                  </c15:layout>
                </c:ext>
                <c:ext xmlns:c16="http://schemas.microsoft.com/office/drawing/2014/chart" uri="{C3380CC4-5D6E-409C-BE32-E72D297353CC}">
                  <c16:uniqueId val="{00000007-18C5-4419-8CD0-7C7A097B969E}"/>
                </c:ext>
              </c:extLst>
            </c:dLbl>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Working!$K$8:$K$12</c:f>
              <c:strCache>
                <c:ptCount val="4"/>
                <c:pt idx="0">
                  <c:v>Central</c:v>
                </c:pt>
                <c:pt idx="1">
                  <c:v>East</c:v>
                </c:pt>
                <c:pt idx="2">
                  <c:v>South</c:v>
                </c:pt>
                <c:pt idx="3">
                  <c:v>West</c:v>
                </c:pt>
              </c:strCache>
            </c:strRef>
          </c:cat>
          <c:val>
            <c:numRef>
              <c:f>Working!$L$8:$L$12</c:f>
              <c:numCache>
                <c:formatCode>General</c:formatCode>
                <c:ptCount val="4"/>
                <c:pt idx="0">
                  <c:v>441445.61999999982</c:v>
                </c:pt>
                <c:pt idx="1">
                  <c:v>549415.32999999996</c:v>
                </c:pt>
                <c:pt idx="2">
                  <c:v>341328.31999999966</c:v>
                </c:pt>
                <c:pt idx="3">
                  <c:v>491271.2900000001</c:v>
                </c:pt>
              </c:numCache>
            </c:numRef>
          </c:val>
          <c:extLst>
            <c:ext xmlns:c16="http://schemas.microsoft.com/office/drawing/2014/chart" uri="{C3380CC4-5D6E-409C-BE32-E72D297353CC}">
              <c16:uniqueId val="{00000008-18C5-4419-8CD0-7C7A097B969E}"/>
            </c:ext>
          </c:extLst>
        </c:ser>
        <c:dLbls>
          <c:dLblPos val="bestFit"/>
          <c:showLegendKey val="0"/>
          <c:showVal val="1"/>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PROJECT.xlsx]Working!PivotTable I</c:name>
    <c:fmtId val="7"/>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IN" baseline="0">
                <a:solidFill>
                  <a:schemeClr val="tx1"/>
                </a:solidFill>
              </a:rPr>
              <a:t>onthly Sales by </a:t>
            </a:r>
            <a:r>
              <a:rPr lang="en-US" baseline="0">
                <a:solidFill>
                  <a:schemeClr val="tx1"/>
                </a:solidFill>
              </a:rPr>
              <a:t>Region </a:t>
            </a:r>
            <a:endParaRPr lang="en-IN" baseline="0">
              <a:solidFill>
                <a:schemeClr val="tx1"/>
              </a:solidFill>
            </a:endParaRPr>
          </a:p>
        </c:rich>
      </c:tx>
      <c:layout>
        <c:manualLayout>
          <c:xMode val="edge"/>
          <c:yMode val="edge"/>
          <c:x val="0.2465969601464468"/>
          <c:y val="2.893671252363449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cene3d>
            <a:camera prst="orthographicFront"/>
            <a:lightRig rig="threePt" dir="t"/>
          </a:scene3d>
          <a:sp3d>
            <a:bevelT w="127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cene3d>
            <a:camera prst="orthographicFront"/>
            <a:lightRig rig="threePt" dir="t"/>
          </a:scene3d>
          <a:sp3d>
            <a:bevelT w="127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cene3d>
            <a:camera prst="orthographicFront"/>
            <a:lightRig rig="threePt" dir="t"/>
          </a:scene3d>
          <a:sp3d>
            <a:bevelT w="127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cene3d>
            <a:camera prst="orthographicFront"/>
            <a:lightRig rig="threePt" dir="t"/>
          </a:scene3d>
          <a:sp3d>
            <a:bevelT w="127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4"/>
        <c:spPr>
          <a:solidFill>
            <a:schemeClr val="accent1"/>
          </a:solidFill>
          <a:ln>
            <a:noFill/>
          </a:ln>
          <a:effectLst/>
          <a:scene3d>
            <a:camera prst="orthographicFront"/>
            <a:lightRig rig="threePt" dir="t"/>
          </a:scene3d>
          <a:sp3d>
            <a:bevelT w="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5"/>
        <c:spPr>
          <a:solidFill>
            <a:schemeClr val="accent1"/>
          </a:solidFill>
          <a:ln>
            <a:noFill/>
          </a:ln>
          <a:effectLst/>
          <a:scene3d>
            <a:camera prst="orthographicFront"/>
            <a:lightRig rig="threePt" dir="t"/>
          </a:scene3d>
          <a:sp3d>
            <a:bevelT w="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6"/>
        <c:spPr>
          <a:solidFill>
            <a:schemeClr val="accent1"/>
          </a:solidFill>
          <a:ln>
            <a:noFill/>
          </a:ln>
          <a:effectLst/>
          <a:scene3d>
            <a:camera prst="orthographicFront"/>
            <a:lightRig rig="threePt" dir="t"/>
          </a:scene3d>
          <a:sp3d>
            <a:bevelT w="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7"/>
        <c:spPr>
          <a:solidFill>
            <a:schemeClr val="accent1"/>
          </a:solidFill>
          <a:ln>
            <a:noFill/>
          </a:ln>
          <a:effectLst/>
          <a:scene3d>
            <a:camera prst="orthographicFront"/>
            <a:lightRig rig="threePt" dir="t"/>
          </a:scene3d>
          <a:sp3d>
            <a:bevelT w="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8"/>
        <c:spPr>
          <a:solidFill>
            <a:schemeClr val="accent1"/>
          </a:solidFill>
          <a:ln>
            <a:noFill/>
          </a:ln>
          <a:effectLst/>
          <a:scene3d>
            <a:camera prst="orthographicFront"/>
            <a:lightRig rig="threePt" dir="t"/>
          </a:scene3d>
          <a:sp3d>
            <a:bevelT w="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9"/>
        <c:spPr>
          <a:solidFill>
            <a:schemeClr val="accent1"/>
          </a:solidFill>
          <a:ln>
            <a:noFill/>
          </a:ln>
          <a:effectLst/>
          <a:scene3d>
            <a:camera prst="orthographicFront"/>
            <a:lightRig rig="threePt" dir="t"/>
          </a:scene3d>
          <a:sp3d>
            <a:bevelT w="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Working!$C$7:$C$8</c:f>
              <c:strCache>
                <c:ptCount val="1"/>
                <c:pt idx="0">
                  <c:v>Jan</c:v>
                </c:pt>
              </c:strCache>
            </c:strRef>
          </c:tx>
          <c:spPr>
            <a:solidFill>
              <a:schemeClr val="accent1"/>
            </a:solidFill>
            <a:ln>
              <a:noFill/>
            </a:ln>
            <a:effectLst/>
            <a:scene3d>
              <a:camera prst="orthographicFront"/>
              <a:lightRig rig="threePt" dir="t"/>
            </a:scene3d>
            <a:sp3d>
              <a:bevelT w="25400"/>
            </a:sp3d>
          </c:spPr>
          <c:invertIfNegative val="0"/>
          <c:cat>
            <c:strRef>
              <c:f>Working!$B$9:$B$13</c:f>
              <c:strCache>
                <c:ptCount val="4"/>
                <c:pt idx="0">
                  <c:v>Central</c:v>
                </c:pt>
                <c:pt idx="1">
                  <c:v>East</c:v>
                </c:pt>
                <c:pt idx="2">
                  <c:v>South</c:v>
                </c:pt>
                <c:pt idx="3">
                  <c:v>West</c:v>
                </c:pt>
              </c:strCache>
            </c:strRef>
          </c:cat>
          <c:val>
            <c:numRef>
              <c:f>Working!$C$9:$C$13</c:f>
              <c:numCache>
                <c:formatCode>General</c:formatCode>
                <c:ptCount val="4"/>
                <c:pt idx="0">
                  <c:v>59702.73</c:v>
                </c:pt>
                <c:pt idx="1">
                  <c:v>59185.16</c:v>
                </c:pt>
                <c:pt idx="2">
                  <c:v>73062.34</c:v>
                </c:pt>
                <c:pt idx="3">
                  <c:v>73048.319999999992</c:v>
                </c:pt>
              </c:numCache>
            </c:numRef>
          </c:val>
          <c:extLst>
            <c:ext xmlns:c16="http://schemas.microsoft.com/office/drawing/2014/chart" uri="{C3380CC4-5D6E-409C-BE32-E72D297353CC}">
              <c16:uniqueId val="{00000000-90FB-4962-B59D-45664B9C971A}"/>
            </c:ext>
          </c:extLst>
        </c:ser>
        <c:ser>
          <c:idx val="1"/>
          <c:order val="1"/>
          <c:tx>
            <c:strRef>
              <c:f>Working!$D$7:$D$8</c:f>
              <c:strCache>
                <c:ptCount val="1"/>
                <c:pt idx="0">
                  <c:v>Feb</c:v>
                </c:pt>
              </c:strCache>
            </c:strRef>
          </c:tx>
          <c:spPr>
            <a:solidFill>
              <a:schemeClr val="accent2"/>
            </a:solidFill>
            <a:ln>
              <a:noFill/>
            </a:ln>
            <a:effectLst/>
            <a:scene3d>
              <a:camera prst="orthographicFront"/>
              <a:lightRig rig="threePt" dir="t"/>
            </a:scene3d>
            <a:sp3d>
              <a:bevelT w="25400"/>
            </a:sp3d>
          </c:spPr>
          <c:invertIfNegative val="0"/>
          <c:cat>
            <c:strRef>
              <c:f>Working!$B$9:$B$13</c:f>
              <c:strCache>
                <c:ptCount val="4"/>
                <c:pt idx="0">
                  <c:v>Central</c:v>
                </c:pt>
                <c:pt idx="1">
                  <c:v>East</c:v>
                </c:pt>
                <c:pt idx="2">
                  <c:v>South</c:v>
                </c:pt>
                <c:pt idx="3">
                  <c:v>West</c:v>
                </c:pt>
              </c:strCache>
            </c:strRef>
          </c:cat>
          <c:val>
            <c:numRef>
              <c:f>Working!$D$9:$D$13</c:f>
              <c:numCache>
                <c:formatCode>General</c:formatCode>
                <c:ptCount val="4"/>
                <c:pt idx="0">
                  <c:v>70282.439999999973</c:v>
                </c:pt>
                <c:pt idx="1">
                  <c:v>69109.8</c:v>
                </c:pt>
                <c:pt idx="2">
                  <c:v>31754.39</c:v>
                </c:pt>
                <c:pt idx="3">
                  <c:v>135248.81000000003</c:v>
                </c:pt>
              </c:numCache>
            </c:numRef>
          </c:val>
          <c:extLst>
            <c:ext xmlns:c16="http://schemas.microsoft.com/office/drawing/2014/chart" uri="{C3380CC4-5D6E-409C-BE32-E72D297353CC}">
              <c16:uniqueId val="{00000001-90FB-4962-B59D-45664B9C971A}"/>
            </c:ext>
          </c:extLst>
        </c:ser>
        <c:ser>
          <c:idx val="2"/>
          <c:order val="2"/>
          <c:tx>
            <c:strRef>
              <c:f>Working!$E$7:$E$8</c:f>
              <c:strCache>
                <c:ptCount val="1"/>
                <c:pt idx="0">
                  <c:v>Mar</c:v>
                </c:pt>
              </c:strCache>
            </c:strRef>
          </c:tx>
          <c:spPr>
            <a:solidFill>
              <a:schemeClr val="accent3"/>
            </a:solidFill>
            <a:ln>
              <a:noFill/>
            </a:ln>
            <a:effectLst/>
            <a:scene3d>
              <a:camera prst="orthographicFront"/>
              <a:lightRig rig="threePt" dir="t"/>
            </a:scene3d>
            <a:sp3d>
              <a:bevelT w="25400"/>
            </a:sp3d>
          </c:spPr>
          <c:invertIfNegative val="0"/>
          <c:cat>
            <c:strRef>
              <c:f>Working!$B$9:$B$13</c:f>
              <c:strCache>
                <c:ptCount val="4"/>
                <c:pt idx="0">
                  <c:v>Central</c:v>
                </c:pt>
                <c:pt idx="1">
                  <c:v>East</c:v>
                </c:pt>
                <c:pt idx="2">
                  <c:v>South</c:v>
                </c:pt>
                <c:pt idx="3">
                  <c:v>West</c:v>
                </c:pt>
              </c:strCache>
            </c:strRef>
          </c:cat>
          <c:val>
            <c:numRef>
              <c:f>Working!$E$9:$E$13</c:f>
              <c:numCache>
                <c:formatCode>General</c:formatCode>
                <c:ptCount val="4"/>
                <c:pt idx="0">
                  <c:v>62075.31</c:v>
                </c:pt>
                <c:pt idx="1">
                  <c:v>59137.039999999994</c:v>
                </c:pt>
                <c:pt idx="2">
                  <c:v>77874.78</c:v>
                </c:pt>
                <c:pt idx="3">
                  <c:v>66080</c:v>
                </c:pt>
              </c:numCache>
            </c:numRef>
          </c:val>
          <c:extLst>
            <c:ext xmlns:c16="http://schemas.microsoft.com/office/drawing/2014/chart" uri="{C3380CC4-5D6E-409C-BE32-E72D297353CC}">
              <c16:uniqueId val="{00000002-90FB-4962-B59D-45664B9C971A}"/>
            </c:ext>
          </c:extLst>
        </c:ser>
        <c:ser>
          <c:idx val="3"/>
          <c:order val="3"/>
          <c:tx>
            <c:strRef>
              <c:f>Working!$F$7:$F$8</c:f>
              <c:strCache>
                <c:ptCount val="1"/>
                <c:pt idx="0">
                  <c:v>Apr</c:v>
                </c:pt>
              </c:strCache>
            </c:strRef>
          </c:tx>
          <c:spPr>
            <a:solidFill>
              <a:schemeClr val="accent4"/>
            </a:solidFill>
            <a:ln>
              <a:noFill/>
            </a:ln>
            <a:effectLst/>
            <a:scene3d>
              <a:camera prst="orthographicFront"/>
              <a:lightRig rig="threePt" dir="t"/>
            </a:scene3d>
            <a:sp3d>
              <a:bevelT w="25400"/>
            </a:sp3d>
          </c:spPr>
          <c:invertIfNegative val="0"/>
          <c:cat>
            <c:strRef>
              <c:f>Working!$B$9:$B$13</c:f>
              <c:strCache>
                <c:ptCount val="4"/>
                <c:pt idx="0">
                  <c:v>Central</c:v>
                </c:pt>
                <c:pt idx="1">
                  <c:v>East</c:v>
                </c:pt>
                <c:pt idx="2">
                  <c:v>South</c:v>
                </c:pt>
                <c:pt idx="3">
                  <c:v>West</c:v>
                </c:pt>
              </c:strCache>
            </c:strRef>
          </c:cat>
          <c:val>
            <c:numRef>
              <c:f>Working!$F$9:$F$13</c:f>
              <c:numCache>
                <c:formatCode>General</c:formatCode>
                <c:ptCount val="4"/>
                <c:pt idx="0">
                  <c:v>64058.379999999983</c:v>
                </c:pt>
                <c:pt idx="1">
                  <c:v>161630.83000000007</c:v>
                </c:pt>
                <c:pt idx="2">
                  <c:v>58285.109999999986</c:v>
                </c:pt>
                <c:pt idx="3">
                  <c:v>72477.409999999974</c:v>
                </c:pt>
              </c:numCache>
            </c:numRef>
          </c:val>
          <c:extLst>
            <c:ext xmlns:c16="http://schemas.microsoft.com/office/drawing/2014/chart" uri="{C3380CC4-5D6E-409C-BE32-E72D297353CC}">
              <c16:uniqueId val="{00000003-90FB-4962-B59D-45664B9C971A}"/>
            </c:ext>
          </c:extLst>
        </c:ser>
        <c:ser>
          <c:idx val="4"/>
          <c:order val="4"/>
          <c:tx>
            <c:strRef>
              <c:f>Working!$G$7:$G$8</c:f>
              <c:strCache>
                <c:ptCount val="1"/>
                <c:pt idx="0">
                  <c:v>May</c:v>
                </c:pt>
              </c:strCache>
            </c:strRef>
          </c:tx>
          <c:spPr>
            <a:solidFill>
              <a:schemeClr val="accent5"/>
            </a:solidFill>
            <a:ln>
              <a:noFill/>
            </a:ln>
            <a:effectLst/>
            <a:scene3d>
              <a:camera prst="orthographicFront"/>
              <a:lightRig rig="threePt" dir="t"/>
            </a:scene3d>
            <a:sp3d>
              <a:bevelT w="25400"/>
            </a:sp3d>
          </c:spPr>
          <c:invertIfNegative val="0"/>
          <c:cat>
            <c:strRef>
              <c:f>Working!$B$9:$B$13</c:f>
              <c:strCache>
                <c:ptCount val="4"/>
                <c:pt idx="0">
                  <c:v>Central</c:v>
                </c:pt>
                <c:pt idx="1">
                  <c:v>East</c:v>
                </c:pt>
                <c:pt idx="2">
                  <c:v>South</c:v>
                </c:pt>
                <c:pt idx="3">
                  <c:v>West</c:v>
                </c:pt>
              </c:strCache>
            </c:strRef>
          </c:cat>
          <c:val>
            <c:numRef>
              <c:f>Working!$G$9:$G$13</c:f>
              <c:numCache>
                <c:formatCode>General</c:formatCode>
                <c:ptCount val="4"/>
                <c:pt idx="0">
                  <c:v>79253.140000000058</c:v>
                </c:pt>
                <c:pt idx="1">
                  <c:v>84858.810000000012</c:v>
                </c:pt>
                <c:pt idx="2">
                  <c:v>50887.390000000007</c:v>
                </c:pt>
                <c:pt idx="3">
                  <c:v>71583.159999999989</c:v>
                </c:pt>
              </c:numCache>
            </c:numRef>
          </c:val>
          <c:extLst>
            <c:ext xmlns:c16="http://schemas.microsoft.com/office/drawing/2014/chart" uri="{C3380CC4-5D6E-409C-BE32-E72D297353CC}">
              <c16:uniqueId val="{00000004-90FB-4962-B59D-45664B9C971A}"/>
            </c:ext>
          </c:extLst>
        </c:ser>
        <c:ser>
          <c:idx val="5"/>
          <c:order val="5"/>
          <c:tx>
            <c:strRef>
              <c:f>Working!$H$7:$H$8</c:f>
              <c:strCache>
                <c:ptCount val="1"/>
                <c:pt idx="0">
                  <c:v>Jun</c:v>
                </c:pt>
              </c:strCache>
            </c:strRef>
          </c:tx>
          <c:spPr>
            <a:solidFill>
              <a:schemeClr val="accent6"/>
            </a:solidFill>
            <a:ln>
              <a:noFill/>
            </a:ln>
            <a:effectLst/>
            <a:scene3d>
              <a:camera prst="orthographicFront"/>
              <a:lightRig rig="threePt" dir="t"/>
            </a:scene3d>
            <a:sp3d>
              <a:bevelT w="25400"/>
            </a:sp3d>
          </c:spPr>
          <c:invertIfNegative val="0"/>
          <c:cat>
            <c:strRef>
              <c:f>Working!$B$9:$B$13</c:f>
              <c:strCache>
                <c:ptCount val="4"/>
                <c:pt idx="0">
                  <c:v>Central</c:v>
                </c:pt>
                <c:pt idx="1">
                  <c:v>East</c:v>
                </c:pt>
                <c:pt idx="2">
                  <c:v>South</c:v>
                </c:pt>
                <c:pt idx="3">
                  <c:v>West</c:v>
                </c:pt>
              </c:strCache>
            </c:strRef>
          </c:cat>
          <c:val>
            <c:numRef>
              <c:f>Working!$H$9:$H$13</c:f>
              <c:numCache>
                <c:formatCode>General</c:formatCode>
                <c:ptCount val="4"/>
                <c:pt idx="0">
                  <c:v>106073.62000000001</c:v>
                </c:pt>
                <c:pt idx="1">
                  <c:v>115493.68999999997</c:v>
                </c:pt>
                <c:pt idx="2">
                  <c:v>49464.309999999976</c:v>
                </c:pt>
                <c:pt idx="3">
                  <c:v>72833.589999999967</c:v>
                </c:pt>
              </c:numCache>
            </c:numRef>
          </c:val>
          <c:extLst>
            <c:ext xmlns:c16="http://schemas.microsoft.com/office/drawing/2014/chart" uri="{C3380CC4-5D6E-409C-BE32-E72D297353CC}">
              <c16:uniqueId val="{00000005-90FB-4962-B59D-45664B9C971A}"/>
            </c:ext>
          </c:extLst>
        </c:ser>
        <c:dLbls>
          <c:showLegendKey val="0"/>
          <c:showVal val="0"/>
          <c:showCatName val="0"/>
          <c:showSerName val="0"/>
          <c:showPercent val="0"/>
          <c:showBubbleSize val="0"/>
        </c:dLbls>
        <c:gapWidth val="219"/>
        <c:overlap val="-27"/>
        <c:axId val="1851176144"/>
        <c:axId val="1851176560"/>
      </c:barChart>
      <c:catAx>
        <c:axId val="18511761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851176560"/>
        <c:crosses val="autoZero"/>
        <c:auto val="1"/>
        <c:lblAlgn val="ctr"/>
        <c:lblOffset val="100"/>
        <c:noMultiLvlLbl val="0"/>
      </c:catAx>
      <c:valAx>
        <c:axId val="1851176560"/>
        <c:scaling>
          <c:orientation val="minMax"/>
        </c:scaling>
        <c:delete val="0"/>
        <c:axPos val="l"/>
        <c:title>
          <c:tx>
            <c:rich>
              <a:bodyPr rot="-5400000" spcFirstLastPara="1" vertOverflow="ellipsis" vert="horz" wrap="square" anchor="t" anchorCtr="0"/>
              <a:lstStyle/>
              <a:p>
                <a:pPr>
                  <a:defRPr sz="1000" b="0" i="0" u="none" strike="noStrike" kern="1200" baseline="0">
                    <a:solidFill>
                      <a:schemeClr val="bg1"/>
                    </a:solidFill>
                    <a:latin typeface="+mn-lt"/>
                    <a:ea typeface="+mn-ea"/>
                    <a:cs typeface="+mn-cs"/>
                  </a:defRPr>
                </a:pPr>
                <a:r>
                  <a:rPr lang="en-IN">
                    <a:solidFill>
                      <a:schemeClr val="bg1"/>
                    </a:solidFill>
                  </a:rPr>
                  <a:t>x</a:t>
                </a:r>
                <a:r>
                  <a:rPr lang="en-IN" baseline="0">
                    <a:solidFill>
                      <a:schemeClr val="bg1"/>
                    </a:solidFill>
                  </a:rPr>
                  <a:t> 10000</a:t>
                </a:r>
                <a:endParaRPr lang="en-IN">
                  <a:solidFill>
                    <a:schemeClr val="bg1"/>
                  </a:solidFill>
                </a:endParaRPr>
              </a:p>
            </c:rich>
          </c:tx>
          <c:layout>
            <c:manualLayout>
              <c:xMode val="edge"/>
              <c:yMode val="edge"/>
              <c:x val="3.2894736842105261E-2"/>
              <c:y val="0.18398247094113235"/>
            </c:manualLayout>
          </c:layout>
          <c:overlay val="0"/>
          <c:spPr>
            <a:noFill/>
            <a:ln>
              <a:noFill/>
            </a:ln>
            <a:effectLst/>
          </c:spPr>
          <c:txPr>
            <a:bodyPr rot="-5400000" spcFirstLastPara="1" vertOverflow="ellipsis" vert="horz" wrap="square" anchor="t" anchorCtr="0"/>
            <a:lstStyle/>
            <a:p>
              <a:pPr>
                <a:defRPr sz="1000" b="0" i="0" u="none" strike="noStrike" kern="1200"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851176144"/>
        <c:crosses val="autoZero"/>
        <c:crossBetween val="between"/>
        <c:dispUnits>
          <c:builtInUnit val="tenThousands"/>
        </c:dispUnits>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PROJECT.xlsx]Working!PivotTable III</c:name>
    <c:fmtId val="1"/>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IN">
                <a:solidFill>
                  <a:schemeClr val="tx1"/>
                </a:solidFill>
              </a:rPr>
              <a:t>Sales</a:t>
            </a:r>
            <a:r>
              <a:rPr lang="en-IN" baseline="0">
                <a:solidFill>
                  <a:schemeClr val="tx1"/>
                </a:solidFill>
              </a:rPr>
              <a:t> By Pr      duct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cene3d>
            <a:camera prst="orthographicFront"/>
            <a:lightRig rig="threePt" dir="t"/>
          </a:scene3d>
          <a:sp3d>
            <a:bevelT w="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cene3d>
            <a:camera prst="orthographicFront"/>
            <a:lightRig rig="threePt" dir="t"/>
          </a:scene3d>
          <a:sp3d>
            <a:bevelT w="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scene3d>
            <a:camera prst="orthographicFront"/>
            <a:lightRig rig="threePt" dir="t"/>
          </a:scene3d>
          <a:sp3d>
            <a:bevelT w="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a:scene3d>
            <a:camera prst="orthographicFront"/>
            <a:lightRig rig="threePt" dir="t"/>
          </a:scene3d>
          <a:sp3d>
            <a:bevelT w="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a:scene3d>
            <a:camera prst="orthographicFront"/>
            <a:lightRig rig="threePt" dir="t"/>
          </a:scene3d>
          <a:sp3d>
            <a:bevelT w="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a:scene3d>
            <a:camera prst="orthographicFront"/>
            <a:lightRig rig="threePt" dir="t"/>
          </a:scene3d>
          <a:sp3d>
            <a:bevelT w="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a:scene3d>
            <a:camera prst="orthographicFront"/>
            <a:lightRig rig="threePt" dir="t"/>
          </a:scene3d>
          <a:sp3d>
            <a:bevelT w="38100"/>
          </a:sp3d>
        </c:spPr>
        <c:marker>
          <c:symbol val="none"/>
        </c:marker>
        <c:dLbl>
          <c:idx val="0"/>
          <c:spPr>
            <a:solidFill>
              <a:schemeClr val="accent5">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a:scene3d>
            <a:camera prst="orthographicFront"/>
            <a:lightRig rig="threePt" dir="t"/>
          </a:scene3d>
          <a:sp3d>
            <a:bevelT w="38100"/>
          </a:sp3d>
        </c:spPr>
      </c:pivotFmt>
    </c:pivotFmts>
    <c:plotArea>
      <c:layout/>
      <c:barChart>
        <c:barDir val="col"/>
        <c:grouping val="clustered"/>
        <c:varyColors val="0"/>
        <c:ser>
          <c:idx val="0"/>
          <c:order val="0"/>
          <c:tx>
            <c:strRef>
              <c:f>Working!$O$7</c:f>
              <c:strCache>
                <c:ptCount val="1"/>
                <c:pt idx="0">
                  <c:v>Total</c:v>
                </c:pt>
              </c:strCache>
            </c:strRef>
          </c:tx>
          <c:spPr>
            <a:solidFill>
              <a:schemeClr val="accent1"/>
            </a:solidFill>
            <a:ln>
              <a:noFill/>
            </a:ln>
            <a:effectLst/>
            <a:scene3d>
              <a:camera prst="orthographicFront"/>
              <a:lightRig rig="threePt" dir="t"/>
            </a:scene3d>
            <a:sp3d>
              <a:bevelT w="38100"/>
            </a:sp3d>
          </c:spPr>
          <c:invertIfNegative val="0"/>
          <c:dLbls>
            <c:spPr>
              <a:solidFill>
                <a:schemeClr val="accent5">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Working!$N$8:$N$11</c:f>
              <c:strCache>
                <c:ptCount val="3"/>
                <c:pt idx="0">
                  <c:v>Furniture</c:v>
                </c:pt>
                <c:pt idx="1">
                  <c:v>Office Supplies</c:v>
                </c:pt>
                <c:pt idx="2">
                  <c:v>Technology</c:v>
                </c:pt>
              </c:strCache>
            </c:strRef>
          </c:cat>
          <c:val>
            <c:numRef>
              <c:f>Working!$O$8:$O$11</c:f>
              <c:numCache>
                <c:formatCode>General</c:formatCode>
                <c:ptCount val="3"/>
                <c:pt idx="0">
                  <c:v>613799.42000000039</c:v>
                </c:pt>
                <c:pt idx="1">
                  <c:v>524234.58999999962</c:v>
                </c:pt>
                <c:pt idx="2">
                  <c:v>685426.54999999958</c:v>
                </c:pt>
              </c:numCache>
            </c:numRef>
          </c:val>
          <c:extLst>
            <c:ext xmlns:c16="http://schemas.microsoft.com/office/drawing/2014/chart" uri="{C3380CC4-5D6E-409C-BE32-E72D297353CC}">
              <c16:uniqueId val="{00000001-9974-4686-BE09-985EB331B762}"/>
            </c:ext>
          </c:extLst>
        </c:ser>
        <c:dLbls>
          <c:dLblPos val="outEnd"/>
          <c:showLegendKey val="0"/>
          <c:showVal val="1"/>
          <c:showCatName val="0"/>
          <c:showSerName val="0"/>
          <c:showPercent val="0"/>
          <c:showBubbleSize val="0"/>
        </c:dLbls>
        <c:gapWidth val="219"/>
        <c:overlap val="-27"/>
        <c:axId val="1809077872"/>
        <c:axId val="1809085776"/>
      </c:barChart>
      <c:catAx>
        <c:axId val="18090778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809085776"/>
        <c:crosses val="autoZero"/>
        <c:auto val="1"/>
        <c:lblAlgn val="ctr"/>
        <c:lblOffset val="100"/>
        <c:noMultiLvlLbl val="0"/>
      </c:catAx>
      <c:valAx>
        <c:axId val="180908577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809077872"/>
        <c:crosses val="autoZero"/>
        <c:crossBetween val="between"/>
        <c:dispUnits>
          <c:builtInUnit val="ten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dispUnitsLbl>
        </c:dispUnits>
      </c:valAx>
      <c:spPr>
        <a:noFill/>
        <a:ln w="25400">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PROJECT.xlsx]Working!PivotTable VI</c:name>
    <c:fmtId val="9"/>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IN">
                <a:solidFill>
                  <a:schemeClr val="tx1"/>
                </a:solidFill>
              </a:rPr>
              <a:t>Manager</a:t>
            </a:r>
            <a:r>
              <a:rPr lang="en-IN" baseline="0">
                <a:solidFill>
                  <a:schemeClr val="tx1"/>
                </a:solidFill>
              </a:rPr>
              <a:t> Per      ormance</a:t>
            </a:r>
            <a:endParaRPr lang="en-IN">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cene3d>
            <a:camera prst="orthographicFront"/>
            <a:lightRig rig="threePt" dir="t"/>
          </a:scene3d>
          <a:sp3d>
            <a:bevelT w="381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ln w="28575" cap="rnd">
            <a:solidFill>
              <a:schemeClr val="tx1">
                <a:lumMod val="95000"/>
                <a:lumOff val="5000"/>
              </a:schemeClr>
            </a:solidFill>
            <a:round/>
          </a:ln>
          <a:effectLst/>
        </c:spPr>
        <c:marker>
          <c:symbol val="none"/>
        </c:marker>
      </c:pivotFmt>
    </c:pivotFmts>
    <c:plotArea>
      <c:layout/>
      <c:barChart>
        <c:barDir val="col"/>
        <c:grouping val="clustered"/>
        <c:varyColors val="0"/>
        <c:ser>
          <c:idx val="0"/>
          <c:order val="0"/>
          <c:tx>
            <c:strRef>
              <c:f>Working!$F$17</c:f>
              <c:strCache>
                <c:ptCount val="1"/>
                <c:pt idx="0">
                  <c:v>Sum of Sales</c:v>
                </c:pt>
              </c:strCache>
            </c:strRef>
          </c:tx>
          <c:spPr>
            <a:solidFill>
              <a:schemeClr val="accent1"/>
            </a:solidFill>
            <a:ln>
              <a:noFill/>
            </a:ln>
            <a:effectLst/>
            <a:scene3d>
              <a:camera prst="orthographicFront"/>
              <a:lightRig rig="threePt" dir="t"/>
            </a:scene3d>
            <a:sp3d>
              <a:bevelT w="381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Working!$E$18:$E$22</c:f>
              <c:strCache>
                <c:ptCount val="4"/>
                <c:pt idx="0">
                  <c:v>Chris</c:v>
                </c:pt>
                <c:pt idx="1">
                  <c:v>Erin</c:v>
                </c:pt>
                <c:pt idx="2">
                  <c:v>Sam</c:v>
                </c:pt>
                <c:pt idx="3">
                  <c:v>William</c:v>
                </c:pt>
              </c:strCache>
            </c:strRef>
          </c:cat>
          <c:val>
            <c:numRef>
              <c:f>Working!$F$18:$F$22</c:f>
              <c:numCache>
                <c:formatCode>General</c:formatCode>
                <c:ptCount val="4"/>
                <c:pt idx="0">
                  <c:v>441445.61999999982</c:v>
                </c:pt>
                <c:pt idx="1">
                  <c:v>549415.32999999996</c:v>
                </c:pt>
                <c:pt idx="2">
                  <c:v>341328.31999999966</c:v>
                </c:pt>
                <c:pt idx="3">
                  <c:v>491271.2900000001</c:v>
                </c:pt>
              </c:numCache>
            </c:numRef>
          </c:val>
          <c:extLst>
            <c:ext xmlns:c16="http://schemas.microsoft.com/office/drawing/2014/chart" uri="{C3380CC4-5D6E-409C-BE32-E72D297353CC}">
              <c16:uniqueId val="{00000000-C815-4458-89C9-502672B2D691}"/>
            </c:ext>
          </c:extLst>
        </c:ser>
        <c:dLbls>
          <c:showLegendKey val="0"/>
          <c:showVal val="1"/>
          <c:showCatName val="0"/>
          <c:showSerName val="0"/>
          <c:showPercent val="0"/>
          <c:showBubbleSize val="0"/>
        </c:dLbls>
        <c:gapWidth val="219"/>
        <c:overlap val="-27"/>
        <c:axId val="144902896"/>
        <c:axId val="144924528"/>
      </c:barChart>
      <c:lineChart>
        <c:grouping val="standard"/>
        <c:varyColors val="0"/>
        <c:ser>
          <c:idx val="1"/>
          <c:order val="1"/>
          <c:tx>
            <c:strRef>
              <c:f>Working!$G$17</c:f>
              <c:strCache>
                <c:ptCount val="1"/>
                <c:pt idx="0">
                  <c:v>Sum of Average</c:v>
                </c:pt>
              </c:strCache>
            </c:strRef>
          </c:tx>
          <c:spPr>
            <a:ln w="28575" cap="rnd">
              <a:solidFill>
                <a:schemeClr val="tx1">
                  <a:lumMod val="95000"/>
                  <a:lumOff val="5000"/>
                </a:schemeClr>
              </a:solidFill>
              <a:round/>
            </a:ln>
            <a:effectLst/>
          </c:spPr>
          <c:marker>
            <c:symbol val="none"/>
          </c:marker>
          <c:dLbls>
            <c:delete val="1"/>
          </c:dLbls>
          <c:cat>
            <c:strRef>
              <c:f>Working!$E$18:$E$22</c:f>
              <c:strCache>
                <c:ptCount val="4"/>
                <c:pt idx="0">
                  <c:v>Chris</c:v>
                </c:pt>
                <c:pt idx="1">
                  <c:v>Erin</c:v>
                </c:pt>
                <c:pt idx="2">
                  <c:v>Sam</c:v>
                </c:pt>
                <c:pt idx="3">
                  <c:v>William</c:v>
                </c:pt>
              </c:strCache>
            </c:strRef>
          </c:cat>
          <c:val>
            <c:numRef>
              <c:f>Working!$G$18:$G$22</c:f>
              <c:numCache>
                <c:formatCode>General</c:formatCode>
                <c:ptCount val="4"/>
                <c:pt idx="0">
                  <c:v>470381.1925</c:v>
                </c:pt>
                <c:pt idx="1">
                  <c:v>470381.1925</c:v>
                </c:pt>
                <c:pt idx="2">
                  <c:v>470381.1925</c:v>
                </c:pt>
                <c:pt idx="3">
                  <c:v>470381.1925</c:v>
                </c:pt>
              </c:numCache>
            </c:numRef>
          </c:val>
          <c:smooth val="0"/>
          <c:extLst>
            <c:ext xmlns:c16="http://schemas.microsoft.com/office/drawing/2014/chart" uri="{C3380CC4-5D6E-409C-BE32-E72D297353CC}">
              <c16:uniqueId val="{00000001-C815-4458-89C9-502672B2D691}"/>
            </c:ext>
          </c:extLst>
        </c:ser>
        <c:dLbls>
          <c:showLegendKey val="0"/>
          <c:showVal val="1"/>
          <c:showCatName val="0"/>
          <c:showSerName val="0"/>
          <c:showPercent val="0"/>
          <c:showBubbleSize val="0"/>
        </c:dLbls>
        <c:marker val="1"/>
        <c:smooth val="0"/>
        <c:axId val="144902896"/>
        <c:axId val="144924528"/>
      </c:lineChart>
      <c:catAx>
        <c:axId val="144902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44924528"/>
        <c:crosses val="autoZero"/>
        <c:auto val="1"/>
        <c:lblAlgn val="ctr"/>
        <c:lblOffset val="100"/>
        <c:noMultiLvlLbl val="0"/>
      </c:catAx>
      <c:valAx>
        <c:axId val="14492452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44902896"/>
        <c:crosses val="autoZero"/>
        <c:crossBetween val="between"/>
        <c:dispUnits>
          <c:builtInUnit val="hundred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dispUnitsLbl>
        </c:dispUnits>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PROJECT.xlsx]Working!PivotTable V</c:name>
    <c:fmtId val="7"/>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IN">
                <a:solidFill>
                  <a:schemeClr val="tx1"/>
                </a:solidFill>
              </a:rPr>
              <a:t>Weekly</a:t>
            </a:r>
            <a:r>
              <a:rPr lang="en-IN" baseline="0">
                <a:solidFill>
                  <a:schemeClr val="tx1"/>
                </a:solidFill>
              </a:rPr>
              <a:t> Sales  T       end</a:t>
            </a:r>
            <a:endParaRPr lang="en-IN">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Working!$C$17</c:f>
              <c:strCache>
                <c:ptCount val="1"/>
                <c:pt idx="0">
                  <c:v>Total</c:v>
                </c:pt>
              </c:strCache>
            </c:strRef>
          </c:tx>
          <c:spPr>
            <a:ln w="28575" cap="rnd">
              <a:solidFill>
                <a:schemeClr val="accent1"/>
              </a:solidFill>
              <a:round/>
            </a:ln>
            <a:effectLst/>
          </c:spPr>
          <c:marker>
            <c:symbol val="none"/>
          </c:marker>
          <c:cat>
            <c:strRef>
              <c:f>Working!$B$18:$B$197</c:f>
              <c:strCache>
                <c:ptCount val="179"/>
                <c:pt idx="0">
                  <c:v>1-Jan</c:v>
                </c:pt>
                <c:pt idx="1">
                  <c:v>2-Jan</c:v>
                </c:pt>
                <c:pt idx="2">
                  <c:v>3-Jan</c:v>
                </c:pt>
                <c:pt idx="3">
                  <c:v>4-Jan</c:v>
                </c:pt>
                <c:pt idx="4">
                  <c:v>5-Jan</c:v>
                </c:pt>
                <c:pt idx="5">
                  <c:v>6-Jan</c:v>
                </c:pt>
                <c:pt idx="6">
                  <c:v>7-Jan</c:v>
                </c:pt>
                <c:pt idx="7">
                  <c:v>8-Jan</c:v>
                </c:pt>
                <c:pt idx="8">
                  <c:v>9-Jan</c:v>
                </c:pt>
                <c:pt idx="9">
                  <c:v>10-Jan</c:v>
                </c:pt>
                <c:pt idx="10">
                  <c:v>11-Jan</c:v>
                </c:pt>
                <c:pt idx="11">
                  <c:v>12-Jan</c:v>
                </c:pt>
                <c:pt idx="12">
                  <c:v>13-Jan</c:v>
                </c:pt>
                <c:pt idx="13">
                  <c:v>14-Jan</c:v>
                </c:pt>
                <c:pt idx="14">
                  <c:v>15-Jan</c:v>
                </c:pt>
                <c:pt idx="15">
                  <c:v>16-Jan</c:v>
                </c:pt>
                <c:pt idx="16">
                  <c:v>17-Jan</c:v>
                </c:pt>
                <c:pt idx="17">
                  <c:v>18-Jan</c:v>
                </c:pt>
                <c:pt idx="18">
                  <c:v>19-Jan</c:v>
                </c:pt>
                <c:pt idx="19">
                  <c:v>20-Jan</c:v>
                </c:pt>
                <c:pt idx="20">
                  <c:v>21-Jan</c:v>
                </c:pt>
                <c:pt idx="21">
                  <c:v>22-Jan</c:v>
                </c:pt>
                <c:pt idx="22">
                  <c:v>23-Jan</c:v>
                </c:pt>
                <c:pt idx="23">
                  <c:v>24-Jan</c:v>
                </c:pt>
                <c:pt idx="24">
                  <c:v>25-Jan</c:v>
                </c:pt>
                <c:pt idx="25">
                  <c:v>26-Jan</c:v>
                </c:pt>
                <c:pt idx="26">
                  <c:v>27-Jan</c:v>
                </c:pt>
                <c:pt idx="27">
                  <c:v>28-Jan</c:v>
                </c:pt>
                <c:pt idx="28">
                  <c:v>29-Jan</c:v>
                </c:pt>
                <c:pt idx="29">
                  <c:v>30-Jan</c:v>
                </c:pt>
                <c:pt idx="30">
                  <c:v>31-Jan</c:v>
                </c:pt>
                <c:pt idx="31">
                  <c:v>1-Feb</c:v>
                </c:pt>
                <c:pt idx="32">
                  <c:v>2-Feb</c:v>
                </c:pt>
                <c:pt idx="33">
                  <c:v>3-Feb</c:v>
                </c:pt>
                <c:pt idx="34">
                  <c:v>4-Feb</c:v>
                </c:pt>
                <c:pt idx="35">
                  <c:v>5-Feb</c:v>
                </c:pt>
                <c:pt idx="36">
                  <c:v>6-Feb</c:v>
                </c:pt>
                <c:pt idx="37">
                  <c:v>7-Feb</c:v>
                </c:pt>
                <c:pt idx="38">
                  <c:v>8-Feb</c:v>
                </c:pt>
                <c:pt idx="39">
                  <c:v>9-Feb</c:v>
                </c:pt>
                <c:pt idx="40">
                  <c:v>10-Feb</c:v>
                </c:pt>
                <c:pt idx="41">
                  <c:v>11-Feb</c:v>
                </c:pt>
                <c:pt idx="42">
                  <c:v>12-Feb</c:v>
                </c:pt>
                <c:pt idx="43">
                  <c:v>13-Feb</c:v>
                </c:pt>
                <c:pt idx="44">
                  <c:v>14-Feb</c:v>
                </c:pt>
                <c:pt idx="45">
                  <c:v>15-Feb</c:v>
                </c:pt>
                <c:pt idx="46">
                  <c:v>16-Feb</c:v>
                </c:pt>
                <c:pt idx="47">
                  <c:v>17-Feb</c:v>
                </c:pt>
                <c:pt idx="48">
                  <c:v>18-Feb</c:v>
                </c:pt>
                <c:pt idx="49">
                  <c:v>19-Feb</c:v>
                </c:pt>
                <c:pt idx="50">
                  <c:v>20-Feb</c:v>
                </c:pt>
                <c:pt idx="51">
                  <c:v>21-Feb</c:v>
                </c:pt>
                <c:pt idx="52">
                  <c:v>22-Feb</c:v>
                </c:pt>
                <c:pt idx="53">
                  <c:v>23-Feb</c:v>
                </c:pt>
                <c:pt idx="54">
                  <c:v>24-Feb</c:v>
                </c:pt>
                <c:pt idx="55">
                  <c:v>25-Feb</c:v>
                </c:pt>
                <c:pt idx="56">
                  <c:v>26-Feb</c:v>
                </c:pt>
                <c:pt idx="57">
                  <c:v>27-Feb</c:v>
                </c:pt>
                <c:pt idx="58">
                  <c:v>28-Feb</c:v>
                </c:pt>
                <c:pt idx="59">
                  <c:v>1-Mar</c:v>
                </c:pt>
                <c:pt idx="60">
                  <c:v>2-Mar</c:v>
                </c:pt>
                <c:pt idx="61">
                  <c:v>3-Mar</c:v>
                </c:pt>
                <c:pt idx="62">
                  <c:v>4-Mar</c:v>
                </c:pt>
                <c:pt idx="63">
                  <c:v>5-Mar</c:v>
                </c:pt>
                <c:pt idx="64">
                  <c:v>6-Mar</c:v>
                </c:pt>
                <c:pt idx="65">
                  <c:v>7-Mar</c:v>
                </c:pt>
                <c:pt idx="66">
                  <c:v>8-Mar</c:v>
                </c:pt>
                <c:pt idx="67">
                  <c:v>9-Mar</c:v>
                </c:pt>
                <c:pt idx="68">
                  <c:v>10-Mar</c:v>
                </c:pt>
                <c:pt idx="69">
                  <c:v>11-Mar</c:v>
                </c:pt>
                <c:pt idx="70">
                  <c:v>12-Mar</c:v>
                </c:pt>
                <c:pt idx="71">
                  <c:v>13-Mar</c:v>
                </c:pt>
                <c:pt idx="72">
                  <c:v>14-Mar</c:v>
                </c:pt>
                <c:pt idx="73">
                  <c:v>15-Mar</c:v>
                </c:pt>
                <c:pt idx="74">
                  <c:v>16-Mar</c:v>
                </c:pt>
                <c:pt idx="75">
                  <c:v>17-Mar</c:v>
                </c:pt>
                <c:pt idx="76">
                  <c:v>18-Mar</c:v>
                </c:pt>
                <c:pt idx="77">
                  <c:v>19-Mar</c:v>
                </c:pt>
                <c:pt idx="78">
                  <c:v>20-Mar</c:v>
                </c:pt>
                <c:pt idx="79">
                  <c:v>21-Mar</c:v>
                </c:pt>
                <c:pt idx="80">
                  <c:v>22-Mar</c:v>
                </c:pt>
                <c:pt idx="81">
                  <c:v>23-Mar</c:v>
                </c:pt>
                <c:pt idx="82">
                  <c:v>24-Mar</c:v>
                </c:pt>
                <c:pt idx="83">
                  <c:v>25-Mar</c:v>
                </c:pt>
                <c:pt idx="84">
                  <c:v>26-Mar</c:v>
                </c:pt>
                <c:pt idx="85">
                  <c:v>27-Mar</c:v>
                </c:pt>
                <c:pt idx="86">
                  <c:v>28-Mar</c:v>
                </c:pt>
                <c:pt idx="87">
                  <c:v>29-Mar</c:v>
                </c:pt>
                <c:pt idx="88">
                  <c:v>30-Mar</c:v>
                </c:pt>
                <c:pt idx="89">
                  <c:v>31-Mar</c:v>
                </c:pt>
                <c:pt idx="90">
                  <c:v>1-Apr</c:v>
                </c:pt>
                <c:pt idx="91">
                  <c:v>2-Apr</c:v>
                </c:pt>
                <c:pt idx="92">
                  <c:v>4-Apr</c:v>
                </c:pt>
                <c:pt idx="93">
                  <c:v>5-Apr</c:v>
                </c:pt>
                <c:pt idx="94">
                  <c:v>6-Apr</c:v>
                </c:pt>
                <c:pt idx="95">
                  <c:v>7-Apr</c:v>
                </c:pt>
                <c:pt idx="96">
                  <c:v>8-Apr</c:v>
                </c:pt>
                <c:pt idx="97">
                  <c:v>9-Apr</c:v>
                </c:pt>
                <c:pt idx="98">
                  <c:v>10-Apr</c:v>
                </c:pt>
                <c:pt idx="99">
                  <c:v>11-Apr</c:v>
                </c:pt>
                <c:pt idx="100">
                  <c:v>12-Apr</c:v>
                </c:pt>
                <c:pt idx="101">
                  <c:v>13-Apr</c:v>
                </c:pt>
                <c:pt idx="102">
                  <c:v>14-Apr</c:v>
                </c:pt>
                <c:pt idx="103">
                  <c:v>15-Apr</c:v>
                </c:pt>
                <c:pt idx="104">
                  <c:v>16-Apr</c:v>
                </c:pt>
                <c:pt idx="105">
                  <c:v>17-Apr</c:v>
                </c:pt>
                <c:pt idx="106">
                  <c:v>18-Apr</c:v>
                </c:pt>
                <c:pt idx="107">
                  <c:v>19-Apr</c:v>
                </c:pt>
                <c:pt idx="108">
                  <c:v>20-Apr</c:v>
                </c:pt>
                <c:pt idx="109">
                  <c:v>21-Apr</c:v>
                </c:pt>
                <c:pt idx="110">
                  <c:v>22-Apr</c:v>
                </c:pt>
                <c:pt idx="111">
                  <c:v>23-Apr</c:v>
                </c:pt>
                <c:pt idx="112">
                  <c:v>24-Apr</c:v>
                </c:pt>
                <c:pt idx="113">
                  <c:v>25-Apr</c:v>
                </c:pt>
                <c:pt idx="114">
                  <c:v>26-Apr</c:v>
                </c:pt>
                <c:pt idx="115">
                  <c:v>27-Apr</c:v>
                </c:pt>
                <c:pt idx="116">
                  <c:v>28-Apr</c:v>
                </c:pt>
                <c:pt idx="117">
                  <c:v>29-Apr</c:v>
                </c:pt>
                <c:pt idx="118">
                  <c:v>30-Apr</c:v>
                </c:pt>
                <c:pt idx="119">
                  <c:v>1-May</c:v>
                </c:pt>
                <c:pt idx="120">
                  <c:v>2-May</c:v>
                </c:pt>
                <c:pt idx="121">
                  <c:v>3-May</c:v>
                </c:pt>
                <c:pt idx="122">
                  <c:v>4-May</c:v>
                </c:pt>
                <c:pt idx="123">
                  <c:v>5-May</c:v>
                </c:pt>
                <c:pt idx="124">
                  <c:v>6-May</c:v>
                </c:pt>
                <c:pt idx="125">
                  <c:v>7-May</c:v>
                </c:pt>
                <c:pt idx="126">
                  <c:v>8-May</c:v>
                </c:pt>
                <c:pt idx="127">
                  <c:v>9-May</c:v>
                </c:pt>
                <c:pt idx="128">
                  <c:v>10-May</c:v>
                </c:pt>
                <c:pt idx="129">
                  <c:v>11-May</c:v>
                </c:pt>
                <c:pt idx="130">
                  <c:v>12-May</c:v>
                </c:pt>
                <c:pt idx="131">
                  <c:v>13-May</c:v>
                </c:pt>
                <c:pt idx="132">
                  <c:v>14-May</c:v>
                </c:pt>
                <c:pt idx="133">
                  <c:v>15-May</c:v>
                </c:pt>
                <c:pt idx="134">
                  <c:v>16-May</c:v>
                </c:pt>
                <c:pt idx="135">
                  <c:v>17-May</c:v>
                </c:pt>
                <c:pt idx="136">
                  <c:v>18-May</c:v>
                </c:pt>
                <c:pt idx="137">
                  <c:v>19-May</c:v>
                </c:pt>
                <c:pt idx="138">
                  <c:v>20-May</c:v>
                </c:pt>
                <c:pt idx="139">
                  <c:v>21-May</c:v>
                </c:pt>
                <c:pt idx="140">
                  <c:v>22-May</c:v>
                </c:pt>
                <c:pt idx="141">
                  <c:v>23-May</c:v>
                </c:pt>
                <c:pt idx="142">
                  <c:v>24-May</c:v>
                </c:pt>
                <c:pt idx="143">
                  <c:v>25-May</c:v>
                </c:pt>
                <c:pt idx="144">
                  <c:v>26-May</c:v>
                </c:pt>
                <c:pt idx="145">
                  <c:v>27-May</c:v>
                </c:pt>
                <c:pt idx="146">
                  <c:v>28-May</c:v>
                </c:pt>
                <c:pt idx="147">
                  <c:v>29-May</c:v>
                </c:pt>
                <c:pt idx="148">
                  <c:v>30-May</c:v>
                </c:pt>
                <c:pt idx="149">
                  <c:v>1-Jun</c:v>
                </c:pt>
                <c:pt idx="150">
                  <c:v>2-Jun</c:v>
                </c:pt>
                <c:pt idx="151">
                  <c:v>3-Jun</c:v>
                </c:pt>
                <c:pt idx="152">
                  <c:v>4-Jun</c:v>
                </c:pt>
                <c:pt idx="153">
                  <c:v>5-Jun</c:v>
                </c:pt>
                <c:pt idx="154">
                  <c:v>6-Jun</c:v>
                </c:pt>
                <c:pt idx="155">
                  <c:v>7-Jun</c:v>
                </c:pt>
                <c:pt idx="156">
                  <c:v>8-Jun</c:v>
                </c:pt>
                <c:pt idx="157">
                  <c:v>9-Jun</c:v>
                </c:pt>
                <c:pt idx="158">
                  <c:v>10-Jun</c:v>
                </c:pt>
                <c:pt idx="159">
                  <c:v>11-Jun</c:v>
                </c:pt>
                <c:pt idx="160">
                  <c:v>12-Jun</c:v>
                </c:pt>
                <c:pt idx="161">
                  <c:v>13-Jun</c:v>
                </c:pt>
                <c:pt idx="162">
                  <c:v>14-Jun</c:v>
                </c:pt>
                <c:pt idx="163">
                  <c:v>15-Jun</c:v>
                </c:pt>
                <c:pt idx="164">
                  <c:v>16-Jun</c:v>
                </c:pt>
                <c:pt idx="165">
                  <c:v>17-Jun</c:v>
                </c:pt>
                <c:pt idx="166">
                  <c:v>18-Jun</c:v>
                </c:pt>
                <c:pt idx="167">
                  <c:v>19-Jun</c:v>
                </c:pt>
                <c:pt idx="168">
                  <c:v>20-Jun</c:v>
                </c:pt>
                <c:pt idx="169">
                  <c:v>21-Jun</c:v>
                </c:pt>
                <c:pt idx="170">
                  <c:v>22-Jun</c:v>
                </c:pt>
                <c:pt idx="171">
                  <c:v>23-Jun</c:v>
                </c:pt>
                <c:pt idx="172">
                  <c:v>24-Jun</c:v>
                </c:pt>
                <c:pt idx="173">
                  <c:v>25-Jun</c:v>
                </c:pt>
                <c:pt idx="174">
                  <c:v>26-Jun</c:v>
                </c:pt>
                <c:pt idx="175">
                  <c:v>27-Jun</c:v>
                </c:pt>
                <c:pt idx="176">
                  <c:v>28-Jun</c:v>
                </c:pt>
                <c:pt idx="177">
                  <c:v>29-Jun</c:v>
                </c:pt>
                <c:pt idx="178">
                  <c:v>30-Jun</c:v>
                </c:pt>
              </c:strCache>
            </c:strRef>
          </c:cat>
          <c:val>
            <c:numRef>
              <c:f>Working!$C$18:$C$197</c:f>
              <c:numCache>
                <c:formatCode>General</c:formatCode>
                <c:ptCount val="179"/>
                <c:pt idx="0">
                  <c:v>8666.18</c:v>
                </c:pt>
                <c:pt idx="1">
                  <c:v>24319.920000000002</c:v>
                </c:pt>
                <c:pt idx="2">
                  <c:v>10134.420000000002</c:v>
                </c:pt>
                <c:pt idx="3">
                  <c:v>5470.58</c:v>
                </c:pt>
                <c:pt idx="4">
                  <c:v>20160.509999999998</c:v>
                </c:pt>
                <c:pt idx="5">
                  <c:v>11123.41</c:v>
                </c:pt>
                <c:pt idx="6">
                  <c:v>16551.82</c:v>
                </c:pt>
                <c:pt idx="7">
                  <c:v>5388.8399999999992</c:v>
                </c:pt>
                <c:pt idx="8">
                  <c:v>13926.830000000002</c:v>
                </c:pt>
                <c:pt idx="9">
                  <c:v>11520.37</c:v>
                </c:pt>
                <c:pt idx="10">
                  <c:v>3355.1199999999994</c:v>
                </c:pt>
                <c:pt idx="11">
                  <c:v>14882.67</c:v>
                </c:pt>
                <c:pt idx="12">
                  <c:v>1772.04</c:v>
                </c:pt>
                <c:pt idx="13">
                  <c:v>5200.1900000000005</c:v>
                </c:pt>
                <c:pt idx="14">
                  <c:v>4829.95</c:v>
                </c:pt>
                <c:pt idx="15">
                  <c:v>3964.13</c:v>
                </c:pt>
                <c:pt idx="16">
                  <c:v>6667.6900000000005</c:v>
                </c:pt>
                <c:pt idx="17">
                  <c:v>2987.38</c:v>
                </c:pt>
                <c:pt idx="18">
                  <c:v>1652.89</c:v>
                </c:pt>
                <c:pt idx="19">
                  <c:v>6109.01</c:v>
                </c:pt>
                <c:pt idx="20">
                  <c:v>12281.51</c:v>
                </c:pt>
                <c:pt idx="21">
                  <c:v>13513.64</c:v>
                </c:pt>
                <c:pt idx="22">
                  <c:v>765.90000000000009</c:v>
                </c:pt>
                <c:pt idx="23">
                  <c:v>8376.5799999999981</c:v>
                </c:pt>
                <c:pt idx="24">
                  <c:v>445.25</c:v>
                </c:pt>
                <c:pt idx="25">
                  <c:v>7035.7300000000005</c:v>
                </c:pt>
                <c:pt idx="26">
                  <c:v>4036.3900000000003</c:v>
                </c:pt>
                <c:pt idx="27">
                  <c:v>6617.65</c:v>
                </c:pt>
                <c:pt idx="28">
                  <c:v>11666.61</c:v>
                </c:pt>
                <c:pt idx="29">
                  <c:v>5276.23</c:v>
                </c:pt>
                <c:pt idx="30">
                  <c:v>16299.11</c:v>
                </c:pt>
                <c:pt idx="31">
                  <c:v>7529.03</c:v>
                </c:pt>
                <c:pt idx="32">
                  <c:v>20691.02</c:v>
                </c:pt>
                <c:pt idx="33">
                  <c:v>3485.71</c:v>
                </c:pt>
                <c:pt idx="34">
                  <c:v>8893.91</c:v>
                </c:pt>
                <c:pt idx="35">
                  <c:v>17906.149999999998</c:v>
                </c:pt>
                <c:pt idx="36">
                  <c:v>9149.27</c:v>
                </c:pt>
                <c:pt idx="37">
                  <c:v>4720.2899999999991</c:v>
                </c:pt>
                <c:pt idx="38">
                  <c:v>1404.04</c:v>
                </c:pt>
                <c:pt idx="39">
                  <c:v>570.14</c:v>
                </c:pt>
                <c:pt idx="40">
                  <c:v>13160.580000000004</c:v>
                </c:pt>
                <c:pt idx="41">
                  <c:v>23856.929999999993</c:v>
                </c:pt>
                <c:pt idx="42">
                  <c:v>3233.9</c:v>
                </c:pt>
                <c:pt idx="43">
                  <c:v>14090.4</c:v>
                </c:pt>
                <c:pt idx="44">
                  <c:v>22401.480000000003</c:v>
                </c:pt>
                <c:pt idx="45">
                  <c:v>16533.18</c:v>
                </c:pt>
                <c:pt idx="46">
                  <c:v>16120.570000000002</c:v>
                </c:pt>
                <c:pt idx="47">
                  <c:v>1076.3899999999999</c:v>
                </c:pt>
                <c:pt idx="48">
                  <c:v>28264.33</c:v>
                </c:pt>
                <c:pt idx="49">
                  <c:v>2676.23</c:v>
                </c:pt>
                <c:pt idx="50">
                  <c:v>5978.24</c:v>
                </c:pt>
                <c:pt idx="51">
                  <c:v>37657.54</c:v>
                </c:pt>
                <c:pt idx="52">
                  <c:v>11464.77</c:v>
                </c:pt>
                <c:pt idx="53">
                  <c:v>6812.64</c:v>
                </c:pt>
                <c:pt idx="54">
                  <c:v>5160.96</c:v>
                </c:pt>
                <c:pt idx="55">
                  <c:v>10752.130000000001</c:v>
                </c:pt>
                <c:pt idx="56">
                  <c:v>5425.5</c:v>
                </c:pt>
                <c:pt idx="57">
                  <c:v>3537.5</c:v>
                </c:pt>
                <c:pt idx="58">
                  <c:v>3842.61</c:v>
                </c:pt>
                <c:pt idx="59">
                  <c:v>14138.970000000001</c:v>
                </c:pt>
                <c:pt idx="60">
                  <c:v>6407.95</c:v>
                </c:pt>
                <c:pt idx="61">
                  <c:v>262.78000000000003</c:v>
                </c:pt>
                <c:pt idx="62">
                  <c:v>14738.710000000001</c:v>
                </c:pt>
                <c:pt idx="63">
                  <c:v>6541.1299999999992</c:v>
                </c:pt>
                <c:pt idx="64">
                  <c:v>2218.25</c:v>
                </c:pt>
                <c:pt idx="65">
                  <c:v>2711.04</c:v>
                </c:pt>
                <c:pt idx="66">
                  <c:v>5373.52</c:v>
                </c:pt>
                <c:pt idx="67">
                  <c:v>3255.53</c:v>
                </c:pt>
                <c:pt idx="68">
                  <c:v>7421.7899999999991</c:v>
                </c:pt>
                <c:pt idx="69">
                  <c:v>2619.3700000000003</c:v>
                </c:pt>
                <c:pt idx="70">
                  <c:v>6679.66</c:v>
                </c:pt>
                <c:pt idx="71">
                  <c:v>6648.4900000000007</c:v>
                </c:pt>
                <c:pt idx="72">
                  <c:v>25783.09</c:v>
                </c:pt>
                <c:pt idx="73">
                  <c:v>2943.8199999999997</c:v>
                </c:pt>
                <c:pt idx="74">
                  <c:v>16728.53</c:v>
                </c:pt>
                <c:pt idx="75">
                  <c:v>5244.52</c:v>
                </c:pt>
                <c:pt idx="76">
                  <c:v>16840.650000000001</c:v>
                </c:pt>
                <c:pt idx="77">
                  <c:v>5402.4800000000005</c:v>
                </c:pt>
                <c:pt idx="78">
                  <c:v>16675.579999999998</c:v>
                </c:pt>
                <c:pt idx="79">
                  <c:v>25857.3</c:v>
                </c:pt>
                <c:pt idx="80">
                  <c:v>9403.5600000000013</c:v>
                </c:pt>
                <c:pt idx="81">
                  <c:v>3850.97</c:v>
                </c:pt>
                <c:pt idx="82">
                  <c:v>7449.4500000000007</c:v>
                </c:pt>
                <c:pt idx="83">
                  <c:v>9686.0699999999979</c:v>
                </c:pt>
                <c:pt idx="84">
                  <c:v>5237.6000000000004</c:v>
                </c:pt>
                <c:pt idx="85">
                  <c:v>15468.489999999998</c:v>
                </c:pt>
                <c:pt idx="86">
                  <c:v>2783.93</c:v>
                </c:pt>
                <c:pt idx="87">
                  <c:v>1516.49</c:v>
                </c:pt>
                <c:pt idx="88">
                  <c:v>15175.699999999997</c:v>
                </c:pt>
                <c:pt idx="89">
                  <c:v>101.71</c:v>
                </c:pt>
                <c:pt idx="90">
                  <c:v>5203.5200000000004</c:v>
                </c:pt>
                <c:pt idx="91">
                  <c:v>25267.499999999996</c:v>
                </c:pt>
                <c:pt idx="92">
                  <c:v>45469.64</c:v>
                </c:pt>
                <c:pt idx="93">
                  <c:v>10775.669999999998</c:v>
                </c:pt>
                <c:pt idx="94">
                  <c:v>16890.22</c:v>
                </c:pt>
                <c:pt idx="95">
                  <c:v>13355.85</c:v>
                </c:pt>
                <c:pt idx="96">
                  <c:v>3637.02</c:v>
                </c:pt>
                <c:pt idx="97">
                  <c:v>19709.510000000002</c:v>
                </c:pt>
                <c:pt idx="98">
                  <c:v>13636.130000000001</c:v>
                </c:pt>
                <c:pt idx="99">
                  <c:v>954.94</c:v>
                </c:pt>
                <c:pt idx="100">
                  <c:v>490</c:v>
                </c:pt>
                <c:pt idx="101">
                  <c:v>3318.9299999999994</c:v>
                </c:pt>
                <c:pt idx="102">
                  <c:v>1809.72</c:v>
                </c:pt>
                <c:pt idx="103">
                  <c:v>6553.25</c:v>
                </c:pt>
                <c:pt idx="104">
                  <c:v>5886.630000000001</c:v>
                </c:pt>
                <c:pt idx="105">
                  <c:v>13273.29</c:v>
                </c:pt>
                <c:pt idx="106">
                  <c:v>10317.049999999999</c:v>
                </c:pt>
                <c:pt idx="107">
                  <c:v>7818.3</c:v>
                </c:pt>
                <c:pt idx="108">
                  <c:v>19795.489999999998</c:v>
                </c:pt>
                <c:pt idx="109">
                  <c:v>23413.18</c:v>
                </c:pt>
                <c:pt idx="110">
                  <c:v>2565.9</c:v>
                </c:pt>
                <c:pt idx="111">
                  <c:v>10621.21</c:v>
                </c:pt>
                <c:pt idx="112">
                  <c:v>2152.5299999999997</c:v>
                </c:pt>
                <c:pt idx="113">
                  <c:v>31988.870000000003</c:v>
                </c:pt>
                <c:pt idx="114">
                  <c:v>12354.359999999999</c:v>
                </c:pt>
                <c:pt idx="115">
                  <c:v>5296.63</c:v>
                </c:pt>
                <c:pt idx="116">
                  <c:v>31319.000000000007</c:v>
                </c:pt>
                <c:pt idx="117">
                  <c:v>3561.5900000000006</c:v>
                </c:pt>
                <c:pt idx="118">
                  <c:v>9015.7999999999993</c:v>
                </c:pt>
                <c:pt idx="119">
                  <c:v>1701.6</c:v>
                </c:pt>
                <c:pt idx="120">
                  <c:v>12530.77</c:v>
                </c:pt>
                <c:pt idx="121">
                  <c:v>21562.16</c:v>
                </c:pt>
                <c:pt idx="122">
                  <c:v>7375.22</c:v>
                </c:pt>
                <c:pt idx="123">
                  <c:v>25136.13</c:v>
                </c:pt>
                <c:pt idx="124">
                  <c:v>992.06999999999994</c:v>
                </c:pt>
                <c:pt idx="125">
                  <c:v>3652.4900000000002</c:v>
                </c:pt>
                <c:pt idx="126">
                  <c:v>8591.7799999999988</c:v>
                </c:pt>
                <c:pt idx="127">
                  <c:v>909.09</c:v>
                </c:pt>
                <c:pt idx="128">
                  <c:v>4957.99</c:v>
                </c:pt>
                <c:pt idx="129">
                  <c:v>10693.7</c:v>
                </c:pt>
                <c:pt idx="130">
                  <c:v>6177.1699999999992</c:v>
                </c:pt>
                <c:pt idx="131">
                  <c:v>2629.9400000000005</c:v>
                </c:pt>
                <c:pt idx="132">
                  <c:v>7935.95</c:v>
                </c:pt>
                <c:pt idx="133">
                  <c:v>6688.9899999999989</c:v>
                </c:pt>
                <c:pt idx="134">
                  <c:v>10835.31</c:v>
                </c:pt>
                <c:pt idx="135">
                  <c:v>7930.9</c:v>
                </c:pt>
                <c:pt idx="136">
                  <c:v>1916.8</c:v>
                </c:pt>
                <c:pt idx="137">
                  <c:v>7445.03</c:v>
                </c:pt>
                <c:pt idx="138">
                  <c:v>24061.33</c:v>
                </c:pt>
                <c:pt idx="139">
                  <c:v>6585.4</c:v>
                </c:pt>
                <c:pt idx="140">
                  <c:v>13664.44</c:v>
                </c:pt>
                <c:pt idx="141">
                  <c:v>20716.77</c:v>
                </c:pt>
                <c:pt idx="142">
                  <c:v>11562.93</c:v>
                </c:pt>
                <c:pt idx="143">
                  <c:v>12568.219999999998</c:v>
                </c:pt>
                <c:pt idx="144">
                  <c:v>3439.7799999999993</c:v>
                </c:pt>
                <c:pt idx="145">
                  <c:v>1071.55</c:v>
                </c:pt>
                <c:pt idx="146">
                  <c:v>5378.71</c:v>
                </c:pt>
                <c:pt idx="147">
                  <c:v>33087.450000000004</c:v>
                </c:pt>
                <c:pt idx="148">
                  <c:v>4782.83</c:v>
                </c:pt>
                <c:pt idx="149">
                  <c:v>6929.8200000000006</c:v>
                </c:pt>
                <c:pt idx="150">
                  <c:v>4790.6899999999996</c:v>
                </c:pt>
                <c:pt idx="151">
                  <c:v>10096.130000000001</c:v>
                </c:pt>
                <c:pt idx="152">
                  <c:v>4178.5700000000006</c:v>
                </c:pt>
                <c:pt idx="153">
                  <c:v>30105.889999999996</c:v>
                </c:pt>
                <c:pt idx="154">
                  <c:v>23121.019999999997</c:v>
                </c:pt>
                <c:pt idx="155">
                  <c:v>16260.810000000001</c:v>
                </c:pt>
                <c:pt idx="156">
                  <c:v>5137.93</c:v>
                </c:pt>
                <c:pt idx="157">
                  <c:v>1229.0700000000002</c:v>
                </c:pt>
                <c:pt idx="158">
                  <c:v>1807.72</c:v>
                </c:pt>
                <c:pt idx="159">
                  <c:v>19228.73</c:v>
                </c:pt>
                <c:pt idx="160">
                  <c:v>26689.089999999997</c:v>
                </c:pt>
                <c:pt idx="161">
                  <c:v>10284.630000000001</c:v>
                </c:pt>
                <c:pt idx="162">
                  <c:v>26719.229999999996</c:v>
                </c:pt>
                <c:pt idx="163">
                  <c:v>3011.6000000000004</c:v>
                </c:pt>
                <c:pt idx="164">
                  <c:v>3219.8900000000003</c:v>
                </c:pt>
                <c:pt idx="165">
                  <c:v>3968.5299999999993</c:v>
                </c:pt>
                <c:pt idx="166">
                  <c:v>10185.36</c:v>
                </c:pt>
                <c:pt idx="167">
                  <c:v>12684.679999999998</c:v>
                </c:pt>
                <c:pt idx="168">
                  <c:v>41296.819999999992</c:v>
                </c:pt>
                <c:pt idx="169">
                  <c:v>2367.9900000000002</c:v>
                </c:pt>
                <c:pt idx="170">
                  <c:v>13650.95</c:v>
                </c:pt>
                <c:pt idx="171">
                  <c:v>15196.84</c:v>
                </c:pt>
                <c:pt idx="172">
                  <c:v>572.28</c:v>
                </c:pt>
                <c:pt idx="173">
                  <c:v>10768.77</c:v>
                </c:pt>
                <c:pt idx="174">
                  <c:v>7888.86</c:v>
                </c:pt>
                <c:pt idx="175">
                  <c:v>338.41</c:v>
                </c:pt>
                <c:pt idx="176">
                  <c:v>7990.0900000000011</c:v>
                </c:pt>
                <c:pt idx="177">
                  <c:v>3635.91</c:v>
                </c:pt>
                <c:pt idx="178">
                  <c:v>20508.900000000001</c:v>
                </c:pt>
              </c:numCache>
            </c:numRef>
          </c:val>
          <c:smooth val="0"/>
          <c:extLst>
            <c:ext xmlns:c16="http://schemas.microsoft.com/office/drawing/2014/chart" uri="{C3380CC4-5D6E-409C-BE32-E72D297353CC}">
              <c16:uniqueId val="{00000000-84B9-409A-82FF-E48EF07CA276}"/>
            </c:ext>
          </c:extLst>
        </c:ser>
        <c:dLbls>
          <c:showLegendKey val="0"/>
          <c:showVal val="0"/>
          <c:showCatName val="0"/>
          <c:showSerName val="0"/>
          <c:showPercent val="0"/>
          <c:showBubbleSize val="0"/>
        </c:dLbls>
        <c:smooth val="0"/>
        <c:axId val="2020350608"/>
        <c:axId val="2020351024"/>
      </c:lineChart>
      <c:catAx>
        <c:axId val="20203506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020351024"/>
        <c:crosses val="autoZero"/>
        <c:auto val="1"/>
        <c:lblAlgn val="ctr"/>
        <c:lblOffset val="100"/>
        <c:noMultiLvlLbl val="0"/>
      </c:catAx>
      <c:valAx>
        <c:axId val="2020351024"/>
        <c:scaling>
          <c:orientation val="minMax"/>
          <c:max val="700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020350608"/>
        <c:crosses val="autoZero"/>
        <c:crossBetween val="between"/>
        <c:dispUnits>
          <c:builtInUnit val="ten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dispUnitsLbl>
        </c:dispUnits>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PROJECT.xlsx]Working!PivotTable IV</c:name>
    <c:fmtId val="5"/>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a:solidFill>
                  <a:schemeClr val="tx1"/>
                </a:solidFill>
              </a:rPr>
              <a:t>Tot</a:t>
            </a:r>
            <a:r>
              <a:rPr lang="en-US" baseline="0">
                <a:solidFill>
                  <a:schemeClr val="tx1"/>
                </a:solidFill>
              </a:rPr>
              <a:t>        l</a:t>
            </a:r>
            <a:endParaRPr lang="en-US">
              <a:solidFill>
                <a:schemeClr val="tx1"/>
              </a:solidFill>
            </a:endParaRPr>
          </a:p>
        </c:rich>
      </c:tx>
      <c:layout>
        <c:manualLayout>
          <c:xMode val="edge"/>
          <c:yMode val="edge"/>
          <c:x val="0.35906507608766208"/>
          <c:y val="2.314814814814814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a:scene3d>
            <a:camera prst="orthographicFront"/>
            <a:lightRig rig="threePt" dir="t"/>
          </a:scene3d>
          <a:sp3d>
            <a:bevelT w="50800"/>
            <a:bevelB w="50800"/>
          </a:sp3d>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a:scene3d>
            <a:camera prst="orthographicFront"/>
            <a:lightRig rig="threePt" dir="t"/>
          </a:scene3d>
          <a:sp3d>
            <a:bevelT w="50800"/>
            <a:bevelB w="50800"/>
          </a:sp3d>
        </c:spPr>
        <c:dLbl>
          <c:idx val="0"/>
          <c:layout>
            <c:manualLayout>
              <c:x val="-0.21228184887081084"/>
              <c:y val="0.21262995771361914"/>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8865985310779951"/>
                  <c:h val="0.16219378827646541"/>
                </c:manualLayout>
              </c15:layout>
            </c:ext>
          </c:extLst>
        </c:dLbl>
      </c:pivotFmt>
      <c:pivotFmt>
        <c:idx val="3"/>
        <c:spPr>
          <a:solidFill>
            <a:schemeClr val="accent1"/>
          </a:solidFill>
          <a:ln w="19050">
            <a:solidFill>
              <a:schemeClr val="lt1"/>
            </a:solidFill>
          </a:ln>
          <a:effectLst/>
          <a:scene3d>
            <a:camera prst="orthographicFront"/>
            <a:lightRig rig="threePt" dir="t"/>
          </a:scene3d>
          <a:sp3d>
            <a:bevelT w="50800"/>
            <a:bevelB w="50800"/>
          </a:sp3d>
        </c:spPr>
        <c:dLbl>
          <c:idx val="0"/>
          <c:layout>
            <c:manualLayout>
              <c:x val="-0.14179899387576561"/>
              <c:y val="-0.10260444006999127"/>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5096237970253721"/>
                  <c:h val="0.16219378827646541"/>
                </c:manualLayout>
              </c15:layout>
            </c:ext>
          </c:extLst>
        </c:dLbl>
      </c:pivotFmt>
      <c:pivotFmt>
        <c:idx val="4"/>
        <c:spPr>
          <a:solidFill>
            <a:schemeClr val="accent1"/>
          </a:solidFill>
          <a:ln w="19050">
            <a:solidFill>
              <a:schemeClr val="lt1"/>
            </a:solidFill>
          </a:ln>
          <a:effectLst/>
          <a:scene3d>
            <a:camera prst="orthographicFront"/>
            <a:lightRig rig="threePt" dir="t"/>
          </a:scene3d>
          <a:sp3d>
            <a:bevelT w="50800"/>
            <a:bevelB w="50800"/>
          </a:sp3d>
        </c:spPr>
        <c:dLbl>
          <c:idx val="0"/>
          <c:layout>
            <c:manualLayout>
              <c:x val="-1.9655875100101E-2"/>
              <c:y val="-0.11779254155730542"/>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8226669832706558"/>
                  <c:h val="0.16219378827646541"/>
                </c:manualLayout>
              </c15:layout>
            </c:ext>
          </c:extLst>
        </c:dLbl>
      </c:pivotFmt>
      <c:pivotFmt>
        <c:idx val="5"/>
        <c:spPr>
          <a:solidFill>
            <a:schemeClr val="accent1"/>
          </a:solidFill>
          <a:ln w="19050">
            <a:solidFill>
              <a:schemeClr val="lt1"/>
            </a:solidFill>
          </a:ln>
          <a:effectLst/>
          <a:scene3d>
            <a:camera prst="orthographicFront"/>
            <a:lightRig rig="threePt" dir="t"/>
          </a:scene3d>
          <a:sp3d>
            <a:bevelT w="50800"/>
            <a:bevelB w="50800"/>
          </a:sp3d>
        </c:spPr>
        <c:dLbl>
          <c:idx val="0"/>
          <c:layout>
            <c:manualLayout>
              <c:x val="0.13276613448136995"/>
              <c:y val="-0.10359744094488189"/>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7646142457005807"/>
                  <c:h val="0.16219378827646541"/>
                </c:manualLayout>
              </c15:layout>
            </c:ext>
          </c:extLst>
        </c:dLbl>
      </c:pivotFmt>
      <c:pivotFmt>
        <c:idx val="6"/>
        <c:spPr>
          <a:solidFill>
            <a:schemeClr val="accent1"/>
          </a:solidFill>
          <a:ln w="19050">
            <a:solidFill>
              <a:schemeClr val="lt1"/>
            </a:solidFill>
          </a:ln>
          <a:effectLst/>
          <a:scene3d>
            <a:camera prst="orthographicFront"/>
            <a:lightRig rig="threePt" dir="t"/>
          </a:scene3d>
          <a:sp3d>
            <a:bevelT w="50800"/>
            <a:bevelB w="50800"/>
          </a:sp3d>
        </c:spPr>
        <c:dLbl>
          <c:idx val="0"/>
          <c:layout>
            <c:manualLayout>
              <c:x val="0.20121552926135686"/>
              <c:y val="0.24249216243802857"/>
            </c:manualLayout>
          </c:layout>
          <c:spPr>
            <a:noFill/>
            <a:ln>
              <a:noFill/>
            </a:ln>
            <a:effectLst/>
          </c:spPr>
          <c:txPr>
            <a:bodyPr rot="0" spcFirstLastPara="1" vertOverflow="clip" horzOverflow="clip" vert="horz" wrap="square" lIns="38100" tIns="19050" rIns="38100" bIns="19050" anchor="ctr" anchorCtr="1">
              <a:no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8748409106034672"/>
                  <c:h val="0.21930664916885384"/>
                </c:manualLayout>
              </c15:layout>
            </c:ext>
          </c:extLst>
        </c:dLbl>
      </c:pivotFmt>
    </c:pivotFmts>
    <c:plotArea>
      <c:layout/>
      <c:pieChart>
        <c:varyColors val="1"/>
        <c:ser>
          <c:idx val="0"/>
          <c:order val="0"/>
          <c:tx>
            <c:strRef>
              <c:f>Working!$R$7</c:f>
              <c:strCache>
                <c:ptCount val="1"/>
                <c:pt idx="0">
                  <c:v>Total</c:v>
                </c:pt>
              </c:strCache>
            </c:strRef>
          </c:tx>
          <c:spPr>
            <a:scene3d>
              <a:camera prst="orthographicFront"/>
              <a:lightRig rig="threePt" dir="t"/>
            </a:scene3d>
            <a:sp3d>
              <a:bevelT w="50800"/>
              <a:bevelB w="50800"/>
            </a:sp3d>
          </c:spPr>
          <c:dPt>
            <c:idx val="0"/>
            <c:bubble3D val="0"/>
            <c:spPr>
              <a:solidFill>
                <a:schemeClr val="accent1"/>
              </a:solidFill>
              <a:ln w="19050">
                <a:solidFill>
                  <a:schemeClr val="lt1"/>
                </a:solidFill>
              </a:ln>
              <a:effectLst/>
              <a:scene3d>
                <a:camera prst="orthographicFront"/>
                <a:lightRig rig="threePt" dir="t"/>
              </a:scene3d>
              <a:sp3d>
                <a:bevelT w="50800"/>
                <a:bevelB w="50800"/>
              </a:sp3d>
            </c:spPr>
            <c:extLst>
              <c:ext xmlns:c16="http://schemas.microsoft.com/office/drawing/2014/chart" uri="{C3380CC4-5D6E-409C-BE32-E72D297353CC}">
                <c16:uniqueId val="{00000001-DD80-4F36-AAB8-5FAEF3CA66E1}"/>
              </c:ext>
            </c:extLst>
          </c:dPt>
          <c:dPt>
            <c:idx val="1"/>
            <c:bubble3D val="0"/>
            <c:spPr>
              <a:solidFill>
                <a:schemeClr val="accent2"/>
              </a:solidFill>
              <a:ln w="19050">
                <a:solidFill>
                  <a:schemeClr val="lt1"/>
                </a:solidFill>
              </a:ln>
              <a:effectLst/>
              <a:scene3d>
                <a:camera prst="orthographicFront"/>
                <a:lightRig rig="threePt" dir="t"/>
              </a:scene3d>
              <a:sp3d>
                <a:bevelT w="50800"/>
                <a:bevelB w="50800"/>
              </a:sp3d>
            </c:spPr>
            <c:extLst>
              <c:ext xmlns:c16="http://schemas.microsoft.com/office/drawing/2014/chart" uri="{C3380CC4-5D6E-409C-BE32-E72D297353CC}">
                <c16:uniqueId val="{00000003-DD80-4F36-AAB8-5FAEF3CA66E1}"/>
              </c:ext>
            </c:extLst>
          </c:dPt>
          <c:dPt>
            <c:idx val="2"/>
            <c:bubble3D val="0"/>
            <c:spPr>
              <a:solidFill>
                <a:schemeClr val="accent3"/>
              </a:solidFill>
              <a:ln w="19050">
                <a:solidFill>
                  <a:schemeClr val="lt1"/>
                </a:solidFill>
              </a:ln>
              <a:effectLst/>
              <a:scene3d>
                <a:camera prst="orthographicFront"/>
                <a:lightRig rig="threePt" dir="t"/>
              </a:scene3d>
              <a:sp3d>
                <a:bevelT w="50800"/>
                <a:bevelB w="50800"/>
              </a:sp3d>
            </c:spPr>
            <c:extLst>
              <c:ext xmlns:c16="http://schemas.microsoft.com/office/drawing/2014/chart" uri="{C3380CC4-5D6E-409C-BE32-E72D297353CC}">
                <c16:uniqueId val="{00000005-DD80-4F36-AAB8-5FAEF3CA66E1}"/>
              </c:ext>
            </c:extLst>
          </c:dPt>
          <c:dPt>
            <c:idx val="3"/>
            <c:bubble3D val="0"/>
            <c:spPr>
              <a:solidFill>
                <a:schemeClr val="accent4"/>
              </a:solidFill>
              <a:ln w="19050">
                <a:solidFill>
                  <a:schemeClr val="lt1"/>
                </a:solidFill>
              </a:ln>
              <a:effectLst/>
              <a:scene3d>
                <a:camera prst="orthographicFront"/>
                <a:lightRig rig="threePt" dir="t"/>
              </a:scene3d>
              <a:sp3d>
                <a:bevelT w="50800"/>
                <a:bevelB w="50800"/>
              </a:sp3d>
            </c:spPr>
            <c:extLst>
              <c:ext xmlns:c16="http://schemas.microsoft.com/office/drawing/2014/chart" uri="{C3380CC4-5D6E-409C-BE32-E72D297353CC}">
                <c16:uniqueId val="{00000007-DD80-4F36-AAB8-5FAEF3CA66E1}"/>
              </c:ext>
            </c:extLst>
          </c:dPt>
          <c:dPt>
            <c:idx val="4"/>
            <c:bubble3D val="0"/>
            <c:spPr>
              <a:solidFill>
                <a:schemeClr val="accent5"/>
              </a:solidFill>
              <a:ln w="19050">
                <a:solidFill>
                  <a:schemeClr val="lt1"/>
                </a:solidFill>
              </a:ln>
              <a:effectLst/>
              <a:scene3d>
                <a:camera prst="orthographicFront"/>
                <a:lightRig rig="threePt" dir="t"/>
              </a:scene3d>
              <a:sp3d>
                <a:bevelT w="50800"/>
                <a:bevelB w="50800"/>
              </a:sp3d>
            </c:spPr>
            <c:extLst>
              <c:ext xmlns:c16="http://schemas.microsoft.com/office/drawing/2014/chart" uri="{C3380CC4-5D6E-409C-BE32-E72D297353CC}">
                <c16:uniqueId val="{00000009-DD80-4F36-AAB8-5FAEF3CA66E1}"/>
              </c:ext>
            </c:extLst>
          </c:dPt>
          <c:dLbls>
            <c:dLbl>
              <c:idx val="0"/>
              <c:layout>
                <c:manualLayout>
                  <c:x val="-0.21228184887081084"/>
                  <c:y val="0.21262995771361914"/>
                </c:manualLayout>
              </c:layout>
              <c:dLblPos val="bestFit"/>
              <c:showLegendKey val="0"/>
              <c:showVal val="1"/>
              <c:showCatName val="1"/>
              <c:showSerName val="0"/>
              <c:showPercent val="1"/>
              <c:showBubbleSize val="0"/>
              <c:extLst>
                <c:ext xmlns:c15="http://schemas.microsoft.com/office/drawing/2012/chart" uri="{CE6537A1-D6FC-4f65-9D91-7224C49458BB}">
                  <c15:layout>
                    <c:manualLayout>
                      <c:w val="0.28865985310779951"/>
                      <c:h val="0.16219378827646541"/>
                    </c:manualLayout>
                  </c15:layout>
                </c:ext>
                <c:ext xmlns:c16="http://schemas.microsoft.com/office/drawing/2014/chart" uri="{C3380CC4-5D6E-409C-BE32-E72D297353CC}">
                  <c16:uniqueId val="{00000001-DD80-4F36-AAB8-5FAEF3CA66E1}"/>
                </c:ext>
              </c:extLst>
            </c:dLbl>
            <c:dLbl>
              <c:idx val="1"/>
              <c:layout>
                <c:manualLayout>
                  <c:x val="-0.14179899387576561"/>
                  <c:y val="-0.10260444006999127"/>
                </c:manualLayout>
              </c:layout>
              <c:dLblPos val="bestFit"/>
              <c:showLegendKey val="0"/>
              <c:showVal val="1"/>
              <c:showCatName val="1"/>
              <c:showSerName val="0"/>
              <c:showPercent val="1"/>
              <c:showBubbleSize val="0"/>
              <c:extLst>
                <c:ext xmlns:c15="http://schemas.microsoft.com/office/drawing/2012/chart" uri="{CE6537A1-D6FC-4f65-9D91-7224C49458BB}">
                  <c15:layout>
                    <c:manualLayout>
                      <c:w val="0.25096237970253721"/>
                      <c:h val="0.16219378827646541"/>
                    </c:manualLayout>
                  </c15:layout>
                </c:ext>
                <c:ext xmlns:c16="http://schemas.microsoft.com/office/drawing/2014/chart" uri="{C3380CC4-5D6E-409C-BE32-E72D297353CC}">
                  <c16:uniqueId val="{00000003-DD80-4F36-AAB8-5FAEF3CA66E1}"/>
                </c:ext>
              </c:extLst>
            </c:dLbl>
            <c:dLbl>
              <c:idx val="2"/>
              <c:layout>
                <c:manualLayout>
                  <c:x val="-1.9655875100101E-2"/>
                  <c:y val="-0.11779254155730542"/>
                </c:manualLayout>
              </c:layout>
              <c:dLblPos val="bestFit"/>
              <c:showLegendKey val="0"/>
              <c:showVal val="1"/>
              <c:showCatName val="1"/>
              <c:showSerName val="0"/>
              <c:showPercent val="1"/>
              <c:showBubbleSize val="0"/>
              <c:extLst>
                <c:ext xmlns:c15="http://schemas.microsoft.com/office/drawing/2012/chart" uri="{CE6537A1-D6FC-4f65-9D91-7224C49458BB}">
                  <c15:layout>
                    <c:manualLayout>
                      <c:w val="0.28226669832706558"/>
                      <c:h val="0.16219378827646541"/>
                    </c:manualLayout>
                  </c15:layout>
                </c:ext>
                <c:ext xmlns:c16="http://schemas.microsoft.com/office/drawing/2014/chart" uri="{C3380CC4-5D6E-409C-BE32-E72D297353CC}">
                  <c16:uniqueId val="{00000005-DD80-4F36-AAB8-5FAEF3CA66E1}"/>
                </c:ext>
              </c:extLst>
            </c:dLbl>
            <c:dLbl>
              <c:idx val="3"/>
              <c:layout>
                <c:manualLayout>
                  <c:x val="0.13276613448136995"/>
                  <c:y val="-0.10359744094488189"/>
                </c:manualLayout>
              </c:layout>
              <c:dLblPos val="bestFit"/>
              <c:showLegendKey val="0"/>
              <c:showVal val="1"/>
              <c:showCatName val="1"/>
              <c:showSerName val="0"/>
              <c:showPercent val="1"/>
              <c:showBubbleSize val="0"/>
              <c:extLst>
                <c:ext xmlns:c15="http://schemas.microsoft.com/office/drawing/2012/chart" uri="{CE6537A1-D6FC-4f65-9D91-7224C49458BB}">
                  <c15:layout>
                    <c:manualLayout>
                      <c:w val="0.27646142457005807"/>
                      <c:h val="0.16219378827646541"/>
                    </c:manualLayout>
                  </c15:layout>
                </c:ext>
                <c:ext xmlns:c16="http://schemas.microsoft.com/office/drawing/2014/chart" uri="{C3380CC4-5D6E-409C-BE32-E72D297353CC}">
                  <c16:uniqueId val="{00000007-DD80-4F36-AAB8-5FAEF3CA66E1}"/>
                </c:ext>
              </c:extLst>
            </c:dLbl>
            <c:dLbl>
              <c:idx val="4"/>
              <c:layout>
                <c:manualLayout>
                  <c:x val="0.20121552926135686"/>
                  <c:y val="0.24249216243802857"/>
                </c:manualLayout>
              </c:layout>
              <c:spPr>
                <a:noFill/>
                <a:ln>
                  <a:noFill/>
                </a:ln>
                <a:effectLst/>
              </c:spPr>
              <c:txPr>
                <a:bodyPr rot="0" spcFirstLastPara="1" vertOverflow="clip" horzOverflow="clip" vert="horz" wrap="square" lIns="38100" tIns="19050" rIns="38100" bIns="19050" anchor="ctr" anchorCtr="1">
                  <a:no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8748409106034672"/>
                      <c:h val="0.21930664916885384"/>
                    </c:manualLayout>
                  </c15:layout>
                </c:ext>
                <c:ext xmlns:c16="http://schemas.microsoft.com/office/drawing/2014/chart" uri="{C3380CC4-5D6E-409C-BE32-E72D297353CC}">
                  <c16:uniqueId val="{00000009-DD80-4F36-AAB8-5FAEF3CA66E1}"/>
                </c:ext>
              </c:extLst>
            </c:dLbl>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Working!$Q$8:$Q$13</c:f>
              <c:strCache>
                <c:ptCount val="5"/>
                <c:pt idx="0">
                  <c:v>Critical</c:v>
                </c:pt>
                <c:pt idx="1">
                  <c:v>High</c:v>
                </c:pt>
                <c:pt idx="2">
                  <c:v>Low</c:v>
                </c:pt>
                <c:pt idx="3">
                  <c:v>Medium</c:v>
                </c:pt>
                <c:pt idx="4">
                  <c:v>Not Specified</c:v>
                </c:pt>
              </c:strCache>
            </c:strRef>
          </c:cat>
          <c:val>
            <c:numRef>
              <c:f>Working!$R$8:$R$13</c:f>
              <c:numCache>
                <c:formatCode>General</c:formatCode>
                <c:ptCount val="5"/>
                <c:pt idx="0">
                  <c:v>415888.2800000002</c:v>
                </c:pt>
                <c:pt idx="1">
                  <c:v>295693.89999999962</c:v>
                </c:pt>
                <c:pt idx="2">
                  <c:v>370698.45000000013</c:v>
                </c:pt>
                <c:pt idx="3">
                  <c:v>368933.21000000008</c:v>
                </c:pt>
                <c:pt idx="4">
                  <c:v>372246.7199999998</c:v>
                </c:pt>
              </c:numCache>
            </c:numRef>
          </c:val>
          <c:extLst>
            <c:ext xmlns:c16="http://schemas.microsoft.com/office/drawing/2014/chart" uri="{C3380CC4-5D6E-409C-BE32-E72D297353CC}">
              <c16:uniqueId val="{0000000A-DD80-4F36-AAB8-5FAEF3CA66E1}"/>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PROJECT.xlsx]Working!PivotTable VII</c:name>
    <c:fmtId val="5"/>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a:solidFill>
                  <a:schemeClr val="tx1"/>
                </a:solidFill>
              </a:rPr>
              <a:t>Sales by Product Cont</a:t>
            </a:r>
            <a:r>
              <a:rPr lang="en-US" baseline="0">
                <a:solidFill>
                  <a:schemeClr val="tx1"/>
                </a:solidFill>
              </a:rPr>
              <a:t>        </a:t>
            </a:r>
            <a:r>
              <a:rPr lang="en-US">
                <a:solidFill>
                  <a:schemeClr val="tx1"/>
                </a:solidFill>
              </a:rPr>
              <a:t>iner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cene3d>
            <a:camera prst="orthographicFront"/>
            <a:lightRig rig="threePt" dir="t"/>
          </a:scene3d>
          <a:sp3d>
            <a:bevelT w="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578040493429079"/>
          <c:y val="0.17171296296296296"/>
          <c:w val="0.70193935822449882"/>
          <c:h val="0.62271617089530473"/>
        </c:manualLayout>
      </c:layout>
      <c:barChart>
        <c:barDir val="bar"/>
        <c:grouping val="clustered"/>
        <c:varyColors val="0"/>
        <c:ser>
          <c:idx val="0"/>
          <c:order val="0"/>
          <c:tx>
            <c:strRef>
              <c:f>Working!$J$17</c:f>
              <c:strCache>
                <c:ptCount val="1"/>
                <c:pt idx="0">
                  <c:v>Total</c:v>
                </c:pt>
              </c:strCache>
            </c:strRef>
          </c:tx>
          <c:spPr>
            <a:solidFill>
              <a:schemeClr val="accent1"/>
            </a:solidFill>
            <a:ln>
              <a:noFill/>
            </a:ln>
            <a:effectLst/>
            <a:scene3d>
              <a:camera prst="orthographicFront"/>
              <a:lightRig rig="threePt" dir="t"/>
            </a:scene3d>
            <a:sp3d>
              <a:bevelT w="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Working!$I$18:$I$25</c:f>
              <c:strCache>
                <c:ptCount val="7"/>
                <c:pt idx="0">
                  <c:v>Wrap Bag</c:v>
                </c:pt>
                <c:pt idx="1">
                  <c:v>Small Pack</c:v>
                </c:pt>
                <c:pt idx="2">
                  <c:v>Medium Box</c:v>
                </c:pt>
                <c:pt idx="3">
                  <c:v>Large Box</c:v>
                </c:pt>
                <c:pt idx="4">
                  <c:v>Jumbo Box</c:v>
                </c:pt>
                <c:pt idx="5">
                  <c:v>Jumbo Drum</c:v>
                </c:pt>
                <c:pt idx="6">
                  <c:v>Small Box</c:v>
                </c:pt>
              </c:strCache>
            </c:strRef>
          </c:cat>
          <c:val>
            <c:numRef>
              <c:f>Working!$J$18:$J$25</c:f>
              <c:numCache>
                <c:formatCode>General</c:formatCode>
                <c:ptCount val="7"/>
                <c:pt idx="0">
                  <c:v>32781.280000000013</c:v>
                </c:pt>
                <c:pt idx="1">
                  <c:v>62757.530000000006</c:v>
                </c:pt>
                <c:pt idx="2">
                  <c:v>63944.80999999999</c:v>
                </c:pt>
                <c:pt idx="3">
                  <c:v>261591.94</c:v>
                </c:pt>
                <c:pt idx="4">
                  <c:v>296818.27</c:v>
                </c:pt>
                <c:pt idx="5">
                  <c:v>438566.17999999976</c:v>
                </c:pt>
                <c:pt idx="6">
                  <c:v>667000.55000000005</c:v>
                </c:pt>
              </c:numCache>
            </c:numRef>
          </c:val>
          <c:extLst>
            <c:ext xmlns:c16="http://schemas.microsoft.com/office/drawing/2014/chart" uri="{C3380CC4-5D6E-409C-BE32-E72D297353CC}">
              <c16:uniqueId val="{00000000-C520-4055-944D-0ADB2AB84DAD}"/>
            </c:ext>
          </c:extLst>
        </c:ser>
        <c:dLbls>
          <c:showLegendKey val="0"/>
          <c:showVal val="0"/>
          <c:showCatName val="0"/>
          <c:showSerName val="0"/>
          <c:showPercent val="0"/>
          <c:showBubbleSize val="0"/>
        </c:dLbls>
        <c:gapWidth val="182"/>
        <c:axId val="361381999"/>
        <c:axId val="361374927"/>
      </c:barChart>
      <c:catAx>
        <c:axId val="361381999"/>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61374927"/>
        <c:crosses val="autoZero"/>
        <c:auto val="1"/>
        <c:lblAlgn val="ctr"/>
        <c:lblOffset val="100"/>
        <c:noMultiLvlLbl val="0"/>
      </c:catAx>
      <c:valAx>
        <c:axId val="361374927"/>
        <c:scaling>
          <c:orientation val="minMax"/>
          <c:max val="700000"/>
        </c:scaling>
        <c:delete val="0"/>
        <c:axPos val="b"/>
        <c:title>
          <c:tx>
            <c:rich>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IN">
                    <a:solidFill>
                      <a:schemeClr val="bg1"/>
                    </a:solidFill>
                  </a:rPr>
                  <a:t>In</a:t>
                </a:r>
                <a:r>
                  <a:rPr lang="en-IN" baseline="0">
                    <a:solidFill>
                      <a:schemeClr val="bg1"/>
                    </a:solidFill>
                  </a:rPr>
                  <a:t> Lakhs</a:t>
                </a:r>
                <a:endParaRPr lang="en-IN">
                  <a:solidFill>
                    <a:schemeClr val="bg1"/>
                  </a:solidFill>
                </a:endParaRPr>
              </a:p>
            </c:rich>
          </c:tx>
          <c:overlay val="0"/>
          <c:spPr>
            <a:noFill/>
            <a:ln>
              <a:noFill/>
            </a:ln>
            <a:effectLst/>
          </c:spPr>
          <c:txPr>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61381999"/>
        <c:crosses val="autoZero"/>
        <c:crossBetween val="between"/>
        <c:dispUnits>
          <c:builtInUnit val="hundredThousands"/>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PROJECT.xlsx]Working!PivotTable VIII</c:name>
    <c:fmtId val="1"/>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a:solidFill>
                  <a:schemeClr val="tx1"/>
                </a:solidFill>
              </a:rPr>
              <a:t>Sa</a:t>
            </a:r>
            <a:r>
              <a:rPr lang="en-US" baseline="0">
                <a:solidFill>
                  <a:schemeClr val="tx1"/>
                </a:solidFill>
              </a:rPr>
              <a:t>      </a:t>
            </a:r>
            <a:r>
              <a:rPr lang="en-US">
                <a:solidFill>
                  <a:schemeClr val="tx1"/>
                </a:solidFill>
              </a:rPr>
              <a:t>es Distributi</a:t>
            </a:r>
            <a:r>
              <a:rPr lang="en-US" baseline="0">
                <a:solidFill>
                  <a:schemeClr val="tx1"/>
                </a:solidFill>
              </a:rPr>
              <a:t>o</a:t>
            </a:r>
            <a:r>
              <a:rPr lang="en-US">
                <a:solidFill>
                  <a:schemeClr val="tx1"/>
                </a:solidFill>
              </a:rPr>
              <a:t>n</a:t>
            </a:r>
          </a:p>
        </c:rich>
      </c:tx>
      <c:overlay val="0"/>
      <c:spPr>
        <a:noFill/>
        <a:ln>
          <a:noFill/>
        </a:ln>
        <a:effectLst/>
      </c:spPr>
    </c:title>
    <c:autoTitleDeleted val="0"/>
    <c:pivotFmts>
      <c:pivotFmt>
        <c:idx val="0"/>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2"/>
        <c:spPr>
          <a:scene3d>
            <a:camera prst="orthographicFront"/>
            <a:lightRig rig="threePt" dir="t"/>
          </a:scene3d>
          <a:sp3d>
            <a:bevelT w="50800"/>
          </a:sp3d>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3"/>
        <c:spPr>
          <a:solidFill>
            <a:schemeClr val="accent1"/>
          </a:solidFill>
          <a:ln w="19050">
            <a:solidFill>
              <a:schemeClr val="lt1"/>
            </a:solidFill>
          </a:ln>
          <a:effectLst/>
          <a:scene3d>
            <a:camera prst="orthographicFront"/>
            <a:lightRig rig="threePt" dir="t"/>
          </a:scene3d>
          <a:sp3d>
            <a:bevelT w="50800"/>
          </a:sp3d>
        </c:spPr>
        <c:dLbl>
          <c:idx val="0"/>
          <c:layout>
            <c:manualLayout>
              <c:x val="-0.19159097949030202"/>
              <c:y val="0.13881861881050428"/>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15:layout>
                <c:manualLayout>
                  <c:w val="0.28620680227471568"/>
                  <c:h val="0.22325412448443943"/>
                </c:manualLayout>
              </c15:layout>
            </c:ext>
          </c:extLst>
        </c:dLbl>
      </c:pivotFmt>
      <c:pivotFmt>
        <c:idx val="4"/>
        <c:spPr>
          <a:solidFill>
            <a:schemeClr val="accent2"/>
          </a:solidFill>
          <a:ln w="19050">
            <a:solidFill>
              <a:schemeClr val="lt1"/>
            </a:solidFill>
          </a:ln>
          <a:effectLst/>
          <a:scene3d>
            <a:camera prst="orthographicFront"/>
            <a:lightRig rig="threePt" dir="t"/>
          </a:scene3d>
          <a:sp3d>
            <a:bevelT w="50800"/>
          </a:sp3d>
        </c:spP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15:layout>
                <c:manualLayout>
                  <c:w val="0.28124648481439818"/>
                  <c:h val="0.27536870391201101"/>
                </c:manualLayout>
              </c15:layout>
            </c:ext>
          </c:extLst>
        </c:dLbl>
      </c:pivotFmt>
      <c:pivotFmt>
        <c:idx val="5"/>
        <c:spPr>
          <a:solidFill>
            <a:schemeClr val="accent3"/>
          </a:solidFill>
          <a:ln w="19050">
            <a:solidFill>
              <a:schemeClr val="lt1"/>
            </a:solidFill>
          </a:ln>
          <a:effectLst/>
          <a:scene3d>
            <a:camera prst="orthographicFront"/>
            <a:lightRig rig="threePt" dir="t"/>
          </a:scene3d>
          <a:sp3d>
            <a:bevelT w="50800"/>
          </a:sp3d>
        </c:spPr>
        <c:dLbl>
          <c:idx val="0"/>
          <c:layout>
            <c:manualLayout>
              <c:x val="0.2159110566443205"/>
              <c:y val="0.11893321241707959"/>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15:layout>
                <c:manualLayout>
                  <c:w val="0.31543439882514684"/>
                  <c:h val="0.22325412448443943"/>
                </c:manualLayout>
              </c15:layout>
            </c:ext>
          </c:extLst>
        </c:dLbl>
      </c:pivotFmt>
      <c:pivotFmt>
        <c:idx val="6"/>
        <c:marker>
          <c:symbol val="none"/>
        </c:marker>
        <c:dLbl>
          <c:idx val="0"/>
          <c:delete val="1"/>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2"/>
          </a:solidFill>
          <a:ln w="19050">
            <a:solidFill>
              <a:schemeClr val="lt1"/>
            </a:solidFill>
          </a:ln>
          <a:effectLst/>
        </c:spPr>
      </c:pivotFmt>
      <c:pivotFmt>
        <c:idx val="9"/>
        <c:spPr>
          <a:solidFill>
            <a:schemeClr val="accent3"/>
          </a:solidFill>
          <a:ln w="19050">
            <a:solidFill>
              <a:schemeClr val="lt1"/>
            </a:solidFill>
          </a:ln>
          <a:effectLst/>
        </c:spPr>
      </c:pivotFmt>
    </c:pivotFmts>
    <c:plotArea>
      <c:layout>
        <c:manualLayout>
          <c:layoutTarget val="inner"/>
          <c:xMode val="edge"/>
          <c:yMode val="edge"/>
          <c:x val="0.12504351685084766"/>
          <c:y val="0.1855147012873391"/>
          <c:w val="0.76774373674685403"/>
          <c:h val="0.76790025063504985"/>
        </c:manualLayout>
      </c:layout>
      <c:pieChart>
        <c:varyColors val="1"/>
        <c:ser>
          <c:idx val="0"/>
          <c:order val="0"/>
          <c:tx>
            <c:strRef>
              <c:f>Working!$M$17</c:f>
              <c:strCache>
                <c:ptCount val="1"/>
                <c:pt idx="0">
                  <c:v>Sum of Sales</c:v>
                </c:pt>
              </c:strCache>
            </c:strRef>
          </c:tx>
          <c:spPr>
            <a:scene3d>
              <a:camera prst="orthographicFront"/>
              <a:lightRig rig="threePt" dir="t"/>
            </a:scene3d>
            <a:sp3d>
              <a:bevelT w="50800"/>
            </a:sp3d>
          </c:spPr>
          <c:dPt>
            <c:idx val="0"/>
            <c:bubble3D val="0"/>
            <c:spPr>
              <a:solidFill>
                <a:schemeClr val="accent1"/>
              </a:solidFill>
              <a:ln w="19050">
                <a:solidFill>
                  <a:schemeClr val="lt1"/>
                </a:solidFill>
              </a:ln>
              <a:effectLst/>
              <a:scene3d>
                <a:camera prst="orthographicFront"/>
                <a:lightRig rig="threePt" dir="t"/>
              </a:scene3d>
              <a:sp3d>
                <a:bevelT w="50800"/>
              </a:sp3d>
            </c:spPr>
            <c:extLst>
              <c:ext xmlns:c16="http://schemas.microsoft.com/office/drawing/2014/chart" uri="{C3380CC4-5D6E-409C-BE32-E72D297353CC}">
                <c16:uniqueId val="{00000001-6BD0-4666-9199-0826745DDF87}"/>
              </c:ext>
            </c:extLst>
          </c:dPt>
          <c:dPt>
            <c:idx val="1"/>
            <c:bubble3D val="0"/>
            <c:spPr>
              <a:solidFill>
                <a:schemeClr val="accent2"/>
              </a:solidFill>
              <a:ln w="19050">
                <a:solidFill>
                  <a:schemeClr val="lt1"/>
                </a:solidFill>
              </a:ln>
              <a:effectLst/>
              <a:scene3d>
                <a:camera prst="orthographicFront"/>
                <a:lightRig rig="threePt" dir="t"/>
              </a:scene3d>
              <a:sp3d>
                <a:bevelT w="50800"/>
              </a:sp3d>
            </c:spPr>
            <c:extLst>
              <c:ext xmlns:c16="http://schemas.microsoft.com/office/drawing/2014/chart" uri="{C3380CC4-5D6E-409C-BE32-E72D297353CC}">
                <c16:uniqueId val="{00000003-6BD0-4666-9199-0826745DDF87}"/>
              </c:ext>
            </c:extLst>
          </c:dPt>
          <c:dPt>
            <c:idx val="2"/>
            <c:bubble3D val="0"/>
            <c:spPr>
              <a:solidFill>
                <a:schemeClr val="accent3"/>
              </a:solidFill>
              <a:ln w="19050">
                <a:solidFill>
                  <a:schemeClr val="lt1"/>
                </a:solidFill>
              </a:ln>
              <a:effectLst/>
              <a:scene3d>
                <a:camera prst="orthographicFront"/>
                <a:lightRig rig="threePt" dir="t"/>
              </a:scene3d>
              <a:sp3d>
                <a:bevelT w="50800"/>
              </a:sp3d>
            </c:spPr>
            <c:extLst>
              <c:ext xmlns:c16="http://schemas.microsoft.com/office/drawing/2014/chart" uri="{C3380CC4-5D6E-409C-BE32-E72D297353CC}">
                <c16:uniqueId val="{00000005-6BD0-4666-9199-0826745DDF87}"/>
              </c:ext>
            </c:extLst>
          </c:dPt>
          <c:dLbls>
            <c:dLbl>
              <c:idx val="0"/>
              <c:layout>
                <c:manualLayout>
                  <c:x val="-0.19159097949030202"/>
                  <c:y val="0.13881861881050428"/>
                </c:manualLayout>
              </c:layout>
              <c:dLblPos val="bestFit"/>
              <c:showLegendKey val="0"/>
              <c:showVal val="1"/>
              <c:showCatName val="1"/>
              <c:showSerName val="0"/>
              <c:showPercent val="1"/>
              <c:showBubbleSize val="0"/>
              <c:extLst>
                <c:ext xmlns:c15="http://schemas.microsoft.com/office/drawing/2012/chart" uri="{CE6537A1-D6FC-4f65-9D91-7224C49458BB}">
                  <c15:layout>
                    <c:manualLayout>
                      <c:w val="0.28620680227471568"/>
                      <c:h val="0.22325412448443943"/>
                    </c:manualLayout>
                  </c15:layout>
                </c:ext>
                <c:ext xmlns:c16="http://schemas.microsoft.com/office/drawing/2014/chart" uri="{C3380CC4-5D6E-409C-BE32-E72D297353CC}">
                  <c16:uniqueId val="{00000001-6BD0-4666-9199-0826745DDF87}"/>
                </c:ext>
              </c:extLst>
            </c:dLbl>
            <c:dLbl>
              <c:idx val="1"/>
              <c:dLblPos val="inEnd"/>
              <c:showLegendKey val="0"/>
              <c:showVal val="1"/>
              <c:showCatName val="1"/>
              <c:showSerName val="0"/>
              <c:showPercent val="1"/>
              <c:showBubbleSize val="0"/>
              <c:extLst>
                <c:ext xmlns:c15="http://schemas.microsoft.com/office/drawing/2012/chart" uri="{CE6537A1-D6FC-4f65-9D91-7224C49458BB}">
                  <c15:layout>
                    <c:manualLayout>
                      <c:w val="0.28124648481439818"/>
                      <c:h val="0.27536870391201101"/>
                    </c:manualLayout>
                  </c15:layout>
                </c:ext>
                <c:ext xmlns:c16="http://schemas.microsoft.com/office/drawing/2014/chart" uri="{C3380CC4-5D6E-409C-BE32-E72D297353CC}">
                  <c16:uniqueId val="{00000003-6BD0-4666-9199-0826745DDF87}"/>
                </c:ext>
              </c:extLst>
            </c:dLbl>
            <c:dLbl>
              <c:idx val="2"/>
              <c:layout>
                <c:manualLayout>
                  <c:x val="0.2159110566443205"/>
                  <c:y val="0.11893321241707959"/>
                </c:manualLayout>
              </c:layout>
              <c:dLblPos val="bestFit"/>
              <c:showLegendKey val="0"/>
              <c:showVal val="1"/>
              <c:showCatName val="1"/>
              <c:showSerName val="0"/>
              <c:showPercent val="1"/>
              <c:showBubbleSize val="0"/>
              <c:extLst>
                <c:ext xmlns:c15="http://schemas.microsoft.com/office/drawing/2012/chart" uri="{CE6537A1-D6FC-4f65-9D91-7224C49458BB}">
                  <c15:layout>
                    <c:manualLayout>
                      <c:w val="0.31543439882514684"/>
                      <c:h val="0.22325412448443943"/>
                    </c:manualLayout>
                  </c15:layout>
                </c:ext>
                <c:ext xmlns:c16="http://schemas.microsoft.com/office/drawing/2014/chart" uri="{C3380CC4-5D6E-409C-BE32-E72D297353CC}">
                  <c16:uniqueId val="{00000005-6BD0-4666-9199-0826745DDF87}"/>
                </c:ext>
              </c:extLst>
            </c:dLbl>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c15:spPr>
              </c:ext>
            </c:extLst>
          </c:dLbls>
          <c:cat>
            <c:strRef>
              <c:f>Working!$L$18:$L$21</c:f>
              <c:strCache>
                <c:ptCount val="3"/>
                <c:pt idx="0">
                  <c:v>Furniture</c:v>
                </c:pt>
                <c:pt idx="1">
                  <c:v>Office Supplies</c:v>
                </c:pt>
                <c:pt idx="2">
                  <c:v>Technology</c:v>
                </c:pt>
              </c:strCache>
            </c:strRef>
          </c:cat>
          <c:val>
            <c:numRef>
              <c:f>Working!$M$18:$M$21</c:f>
              <c:numCache>
                <c:formatCode>General</c:formatCode>
                <c:ptCount val="3"/>
                <c:pt idx="0">
                  <c:v>613799.42000000039</c:v>
                </c:pt>
                <c:pt idx="1">
                  <c:v>524234.58999999962</c:v>
                </c:pt>
                <c:pt idx="2">
                  <c:v>685426.54999999958</c:v>
                </c:pt>
              </c:numCache>
            </c:numRef>
          </c:val>
          <c:extLst>
            <c:ext xmlns:c16="http://schemas.microsoft.com/office/drawing/2014/chart" uri="{C3380CC4-5D6E-409C-BE32-E72D297353CC}">
              <c16:uniqueId val="{00000006-6BD0-4666-9199-0826745DDF87}"/>
            </c:ext>
          </c:extLst>
        </c:ser>
        <c:ser>
          <c:idx val="1"/>
          <c:order val="1"/>
          <c:tx>
            <c:strRef>
              <c:f>Working!$N$17</c:f>
              <c:strCache>
                <c:ptCount val="1"/>
                <c:pt idx="0">
                  <c:v>Sum of Unit Price</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8-6BD0-4666-9199-0826745DDF8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A-6BD0-4666-9199-0826745DDF8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C-6BD0-4666-9199-0826745DDF87}"/>
              </c:ext>
            </c:extLst>
          </c:dPt>
          <c:cat>
            <c:strRef>
              <c:f>Working!$L$18:$L$21</c:f>
              <c:strCache>
                <c:ptCount val="3"/>
                <c:pt idx="0">
                  <c:v>Furniture</c:v>
                </c:pt>
                <c:pt idx="1">
                  <c:v>Office Supplies</c:v>
                </c:pt>
                <c:pt idx="2">
                  <c:v>Technology</c:v>
                </c:pt>
              </c:strCache>
            </c:strRef>
          </c:cat>
          <c:val>
            <c:numRef>
              <c:f>Working!$N$18:$N$21</c:f>
              <c:numCache>
                <c:formatCode>General</c:formatCode>
                <c:ptCount val="3"/>
                <c:pt idx="0">
                  <c:v>49944.600000000079</c:v>
                </c:pt>
                <c:pt idx="1">
                  <c:v>43824.010000000104</c:v>
                </c:pt>
                <c:pt idx="2">
                  <c:v>99648.880000000456</c:v>
                </c:pt>
              </c:numCache>
            </c:numRef>
          </c:val>
          <c:extLst>
            <c:ext xmlns:c16="http://schemas.microsoft.com/office/drawing/2014/chart" uri="{C3380CC4-5D6E-409C-BE32-E72D297353CC}">
              <c16:uniqueId val="{0000000D-6BD0-4666-9199-0826745DDF87}"/>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PROJECT.xlsx]Working!PivotTable IX</c:name>
    <c:fmtId val="1"/>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IN" baseline="0">
                <a:solidFill>
                  <a:schemeClr val="tx1"/>
                </a:solidFill>
              </a:rPr>
              <a:t>Shipp       g Cost by Mode</a:t>
            </a:r>
            <a:endParaRPr lang="en-IN">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a:scene3d>
            <a:camera prst="orthographicFront"/>
            <a:lightRig rig="threePt" dir="t"/>
          </a:scene3d>
          <a:sp3d>
            <a:bevelT w="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a:scene3d>
            <a:camera prst="orthographicFront"/>
            <a:lightRig rig="threePt" dir="t"/>
          </a:scene3d>
          <a:sp3d>
            <a:bevelT w="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a:scene3d>
            <a:camera prst="orthographicFront"/>
            <a:lightRig rig="threePt" dir="t"/>
          </a:scene3d>
          <a:sp3d>
            <a:bevelT w="127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a:scene3d>
            <a:camera prst="orthographicFront"/>
            <a:lightRig rig="threePt" dir="t"/>
          </a:scene3d>
          <a:sp3d>
            <a:bevelT w="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a:scene3d>
            <a:camera prst="orthographicFront"/>
            <a:lightRig rig="threePt" dir="t"/>
          </a:scene3d>
          <a:sp3d>
            <a:bevelT w="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Working!$F$27:$F$28</c:f>
              <c:strCache>
                <c:ptCount val="1"/>
                <c:pt idx="0">
                  <c:v>Critical</c:v>
                </c:pt>
              </c:strCache>
            </c:strRef>
          </c:tx>
          <c:spPr>
            <a:solidFill>
              <a:schemeClr val="accent1"/>
            </a:solidFill>
            <a:ln>
              <a:noFill/>
            </a:ln>
            <a:effectLst/>
            <a:scene3d>
              <a:camera prst="orthographicFront"/>
              <a:lightRig rig="threePt" dir="t"/>
            </a:scene3d>
            <a:sp3d>
              <a:bevelT w="25400"/>
            </a:sp3d>
          </c:spPr>
          <c:invertIfNegative val="0"/>
          <c:cat>
            <c:strRef>
              <c:f>Working!$E$29:$E$32</c:f>
              <c:strCache>
                <c:ptCount val="3"/>
                <c:pt idx="0">
                  <c:v>Delivery Truck</c:v>
                </c:pt>
                <c:pt idx="1">
                  <c:v>Express Air</c:v>
                </c:pt>
                <c:pt idx="2">
                  <c:v>Regular Air</c:v>
                </c:pt>
              </c:strCache>
            </c:strRef>
          </c:cat>
          <c:val>
            <c:numRef>
              <c:f>Working!$F$29:$F$32</c:f>
              <c:numCache>
                <c:formatCode>General</c:formatCode>
                <c:ptCount val="3"/>
                <c:pt idx="0">
                  <c:v>2450.3000000000002</c:v>
                </c:pt>
                <c:pt idx="1">
                  <c:v>531.04000000000019</c:v>
                </c:pt>
                <c:pt idx="2">
                  <c:v>1917.6600000000008</c:v>
                </c:pt>
              </c:numCache>
            </c:numRef>
          </c:val>
          <c:extLst>
            <c:ext xmlns:c16="http://schemas.microsoft.com/office/drawing/2014/chart" uri="{C3380CC4-5D6E-409C-BE32-E72D297353CC}">
              <c16:uniqueId val="{00000000-AA5F-4BCD-9878-E03D11643478}"/>
            </c:ext>
          </c:extLst>
        </c:ser>
        <c:ser>
          <c:idx val="1"/>
          <c:order val="1"/>
          <c:tx>
            <c:strRef>
              <c:f>Working!$G$27:$G$28</c:f>
              <c:strCache>
                <c:ptCount val="1"/>
                <c:pt idx="0">
                  <c:v>High</c:v>
                </c:pt>
              </c:strCache>
            </c:strRef>
          </c:tx>
          <c:spPr>
            <a:solidFill>
              <a:schemeClr val="accent2"/>
            </a:solidFill>
            <a:ln>
              <a:noFill/>
            </a:ln>
            <a:effectLst/>
            <a:scene3d>
              <a:camera prst="orthographicFront"/>
              <a:lightRig rig="threePt" dir="t"/>
            </a:scene3d>
            <a:sp3d>
              <a:bevelT w="25400"/>
            </a:sp3d>
          </c:spPr>
          <c:invertIfNegative val="0"/>
          <c:cat>
            <c:strRef>
              <c:f>Working!$E$29:$E$32</c:f>
              <c:strCache>
                <c:ptCount val="3"/>
                <c:pt idx="0">
                  <c:v>Delivery Truck</c:v>
                </c:pt>
                <c:pt idx="1">
                  <c:v>Express Air</c:v>
                </c:pt>
                <c:pt idx="2">
                  <c:v>Regular Air</c:v>
                </c:pt>
              </c:strCache>
            </c:strRef>
          </c:cat>
          <c:val>
            <c:numRef>
              <c:f>Working!$G$29:$G$32</c:f>
              <c:numCache>
                <c:formatCode>General</c:formatCode>
                <c:ptCount val="3"/>
                <c:pt idx="0">
                  <c:v>2416.2999999999993</c:v>
                </c:pt>
                <c:pt idx="1">
                  <c:v>350.36</c:v>
                </c:pt>
                <c:pt idx="2">
                  <c:v>2298.3999999999987</c:v>
                </c:pt>
              </c:numCache>
            </c:numRef>
          </c:val>
          <c:extLst>
            <c:ext xmlns:c16="http://schemas.microsoft.com/office/drawing/2014/chart" uri="{C3380CC4-5D6E-409C-BE32-E72D297353CC}">
              <c16:uniqueId val="{00000001-AA5F-4BCD-9878-E03D11643478}"/>
            </c:ext>
          </c:extLst>
        </c:ser>
        <c:ser>
          <c:idx val="2"/>
          <c:order val="2"/>
          <c:tx>
            <c:strRef>
              <c:f>Working!$H$27:$H$28</c:f>
              <c:strCache>
                <c:ptCount val="1"/>
                <c:pt idx="0">
                  <c:v>Low</c:v>
                </c:pt>
              </c:strCache>
            </c:strRef>
          </c:tx>
          <c:spPr>
            <a:solidFill>
              <a:schemeClr val="accent3"/>
            </a:solidFill>
            <a:ln>
              <a:noFill/>
            </a:ln>
            <a:effectLst/>
            <a:scene3d>
              <a:camera prst="orthographicFront"/>
              <a:lightRig rig="threePt" dir="t"/>
            </a:scene3d>
            <a:sp3d>
              <a:bevelT w="12700"/>
            </a:sp3d>
          </c:spPr>
          <c:invertIfNegative val="0"/>
          <c:cat>
            <c:strRef>
              <c:f>Working!$E$29:$E$32</c:f>
              <c:strCache>
                <c:ptCount val="3"/>
                <c:pt idx="0">
                  <c:v>Delivery Truck</c:v>
                </c:pt>
                <c:pt idx="1">
                  <c:v>Express Air</c:v>
                </c:pt>
                <c:pt idx="2">
                  <c:v>Regular Air</c:v>
                </c:pt>
              </c:strCache>
            </c:strRef>
          </c:cat>
          <c:val>
            <c:numRef>
              <c:f>Working!$H$29:$H$32</c:f>
              <c:numCache>
                <c:formatCode>General</c:formatCode>
                <c:ptCount val="3"/>
                <c:pt idx="0">
                  <c:v>2576.9800000000005</c:v>
                </c:pt>
                <c:pt idx="1">
                  <c:v>376.72</c:v>
                </c:pt>
                <c:pt idx="2">
                  <c:v>2502.3499999999967</c:v>
                </c:pt>
              </c:numCache>
            </c:numRef>
          </c:val>
          <c:extLst>
            <c:ext xmlns:c16="http://schemas.microsoft.com/office/drawing/2014/chart" uri="{C3380CC4-5D6E-409C-BE32-E72D297353CC}">
              <c16:uniqueId val="{00000002-AA5F-4BCD-9878-E03D11643478}"/>
            </c:ext>
          </c:extLst>
        </c:ser>
        <c:ser>
          <c:idx val="3"/>
          <c:order val="3"/>
          <c:tx>
            <c:strRef>
              <c:f>Working!$I$27:$I$28</c:f>
              <c:strCache>
                <c:ptCount val="1"/>
                <c:pt idx="0">
                  <c:v>Medium</c:v>
                </c:pt>
              </c:strCache>
            </c:strRef>
          </c:tx>
          <c:spPr>
            <a:solidFill>
              <a:schemeClr val="accent4"/>
            </a:solidFill>
            <a:ln>
              <a:noFill/>
            </a:ln>
            <a:effectLst/>
            <a:scene3d>
              <a:camera prst="orthographicFront"/>
              <a:lightRig rig="threePt" dir="t"/>
            </a:scene3d>
            <a:sp3d>
              <a:bevelT w="25400"/>
            </a:sp3d>
          </c:spPr>
          <c:invertIfNegative val="0"/>
          <c:cat>
            <c:strRef>
              <c:f>Working!$E$29:$E$32</c:f>
              <c:strCache>
                <c:ptCount val="3"/>
                <c:pt idx="0">
                  <c:v>Delivery Truck</c:v>
                </c:pt>
                <c:pt idx="1">
                  <c:v>Express Air</c:v>
                </c:pt>
                <c:pt idx="2">
                  <c:v>Regular Air</c:v>
                </c:pt>
              </c:strCache>
            </c:strRef>
          </c:cat>
          <c:val>
            <c:numRef>
              <c:f>Working!$I$29:$I$32</c:f>
              <c:numCache>
                <c:formatCode>General</c:formatCode>
                <c:ptCount val="3"/>
                <c:pt idx="0">
                  <c:v>2308.610000000001</c:v>
                </c:pt>
                <c:pt idx="1">
                  <c:v>435.14000000000004</c:v>
                </c:pt>
                <c:pt idx="2">
                  <c:v>2016.1500000000017</c:v>
                </c:pt>
              </c:numCache>
            </c:numRef>
          </c:val>
          <c:extLst>
            <c:ext xmlns:c16="http://schemas.microsoft.com/office/drawing/2014/chart" uri="{C3380CC4-5D6E-409C-BE32-E72D297353CC}">
              <c16:uniqueId val="{00000003-AA5F-4BCD-9878-E03D11643478}"/>
            </c:ext>
          </c:extLst>
        </c:ser>
        <c:ser>
          <c:idx val="4"/>
          <c:order val="4"/>
          <c:tx>
            <c:strRef>
              <c:f>Working!$J$27:$J$28</c:f>
              <c:strCache>
                <c:ptCount val="1"/>
                <c:pt idx="0">
                  <c:v>Not Specified</c:v>
                </c:pt>
              </c:strCache>
            </c:strRef>
          </c:tx>
          <c:spPr>
            <a:solidFill>
              <a:schemeClr val="accent5"/>
            </a:solidFill>
            <a:ln>
              <a:noFill/>
            </a:ln>
            <a:effectLst/>
            <a:scene3d>
              <a:camera prst="orthographicFront"/>
              <a:lightRig rig="threePt" dir="t"/>
            </a:scene3d>
            <a:sp3d>
              <a:bevelT w="25400"/>
            </a:sp3d>
          </c:spPr>
          <c:invertIfNegative val="0"/>
          <c:cat>
            <c:strRef>
              <c:f>Working!$E$29:$E$32</c:f>
              <c:strCache>
                <c:ptCount val="3"/>
                <c:pt idx="0">
                  <c:v>Delivery Truck</c:v>
                </c:pt>
                <c:pt idx="1">
                  <c:v>Express Air</c:v>
                </c:pt>
                <c:pt idx="2">
                  <c:v>Regular Air</c:v>
                </c:pt>
              </c:strCache>
            </c:strRef>
          </c:cat>
          <c:val>
            <c:numRef>
              <c:f>Working!$J$29:$J$32</c:f>
              <c:numCache>
                <c:formatCode>General</c:formatCode>
                <c:ptCount val="3"/>
                <c:pt idx="0">
                  <c:v>2085.61</c:v>
                </c:pt>
                <c:pt idx="1">
                  <c:v>438.71</c:v>
                </c:pt>
                <c:pt idx="2">
                  <c:v>2044.0999999999997</c:v>
                </c:pt>
              </c:numCache>
            </c:numRef>
          </c:val>
          <c:extLst>
            <c:ext xmlns:c16="http://schemas.microsoft.com/office/drawing/2014/chart" uri="{C3380CC4-5D6E-409C-BE32-E72D297353CC}">
              <c16:uniqueId val="{00000004-AA5F-4BCD-9878-E03D11643478}"/>
            </c:ext>
          </c:extLst>
        </c:ser>
        <c:dLbls>
          <c:showLegendKey val="0"/>
          <c:showVal val="0"/>
          <c:showCatName val="0"/>
          <c:showSerName val="0"/>
          <c:showPercent val="0"/>
          <c:showBubbleSize val="0"/>
        </c:dLbls>
        <c:gapWidth val="219"/>
        <c:overlap val="-27"/>
        <c:axId val="228787904"/>
        <c:axId val="228807456"/>
      </c:barChart>
      <c:catAx>
        <c:axId val="2287879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28807456"/>
        <c:crosses val="autoZero"/>
        <c:auto val="1"/>
        <c:lblAlgn val="ctr"/>
        <c:lblOffset val="100"/>
        <c:noMultiLvlLbl val="0"/>
      </c:catAx>
      <c:valAx>
        <c:axId val="22880745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287879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PROJECT.xlsx]Working!PivotTable X</c:name>
    <c:fmtId val="7"/>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a:scene3d>
            <a:camera prst="orthographicFront"/>
            <a:lightRig rig="threePt" dir="t"/>
          </a:scene3d>
          <a:sp3d>
            <a:bevelT w="50800"/>
          </a:sp3d>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a:scene3d>
            <a:camera prst="orthographicFront"/>
            <a:lightRig rig="threePt" dir="t"/>
          </a:scene3d>
          <a:sp3d>
            <a:bevelT w="50800"/>
          </a:sp3d>
        </c:spPr>
        <c:dLbl>
          <c:idx val="0"/>
          <c:layout>
            <c:manualLayout>
              <c:x val="7.4404566616672912E-2"/>
              <c:y val="-7.9365079365079416E-2"/>
            </c:manualLayout>
          </c:layout>
          <c:spPr>
            <a:no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32857064741907255"/>
                  <c:h val="0.25033784839395073"/>
                </c:manualLayout>
              </c15:layout>
            </c:ext>
          </c:extLst>
        </c:dLbl>
      </c:pivotFmt>
      <c:pivotFmt>
        <c:idx val="7"/>
        <c:spPr>
          <a:solidFill>
            <a:schemeClr val="accent1"/>
          </a:solidFill>
          <a:ln w="19050">
            <a:solidFill>
              <a:schemeClr val="lt1"/>
            </a:solidFill>
          </a:ln>
          <a:effectLst/>
          <a:scene3d>
            <a:camera prst="orthographicFront"/>
            <a:lightRig rig="threePt" dir="t"/>
          </a:scene3d>
          <a:sp3d>
            <a:bevelT w="50800"/>
          </a:sp3d>
        </c:spPr>
        <c:dLbl>
          <c:idx val="0"/>
          <c:layout>
            <c:manualLayout>
              <c:x val="0.13640873015873003"/>
              <c:y val="-9.0938102914428521E-17"/>
            </c:manualLayout>
          </c:layout>
          <c:spPr>
            <a:no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32361032995875511"/>
                  <c:h val="0.25033784839395073"/>
                </c:manualLayout>
              </c15:layout>
            </c:ext>
          </c:extLst>
        </c:dLbl>
      </c:pivotFmt>
      <c:pivotFmt>
        <c:idx val="8"/>
        <c:spPr>
          <a:solidFill>
            <a:schemeClr val="accent1"/>
          </a:solidFill>
          <a:ln w="19050">
            <a:solidFill>
              <a:schemeClr val="lt1"/>
            </a:solidFill>
          </a:ln>
          <a:effectLst/>
          <a:scene3d>
            <a:camera prst="orthographicFront"/>
            <a:lightRig rig="threePt" dir="t"/>
          </a:scene3d>
          <a:sp3d>
            <a:bevelT w="50800"/>
          </a:sp3d>
        </c:spPr>
        <c:dLbl>
          <c:idx val="0"/>
          <c:layout>
            <c:manualLayout>
              <c:x val="-3.2242063492063509E-2"/>
              <c:y val="0"/>
            </c:manualLayout>
          </c:layout>
          <c:spPr>
            <a:no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3985947069116362"/>
                  <c:h val="0.22669627234095738"/>
                </c:manualLayout>
              </c15:layout>
            </c:ext>
          </c:extLst>
        </c:dLbl>
      </c:pivotFmt>
      <c:pivotFmt>
        <c:idx val="9"/>
        <c:spPr>
          <a:solidFill>
            <a:schemeClr val="accent1"/>
          </a:solidFill>
          <a:ln w="19050">
            <a:solidFill>
              <a:schemeClr val="lt1"/>
            </a:solidFill>
          </a:ln>
          <a:effectLst/>
          <a:scene3d>
            <a:camera prst="orthographicFront"/>
            <a:lightRig rig="threePt" dir="t"/>
          </a:scene3d>
          <a:sp3d>
            <a:bevelT w="50800"/>
          </a:sp3d>
        </c:spPr>
        <c:dLbl>
          <c:idx val="0"/>
          <c:layout>
            <c:manualLayout>
              <c:x val="-3.7202380952380959E-2"/>
              <c:y val="-5.9523809523809548E-2"/>
            </c:manualLayout>
          </c:layout>
          <c:spPr>
            <a:no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6962137545306836"/>
                  <c:h val="0.27961426696662911"/>
                </c:manualLayout>
              </c15:layout>
            </c:ext>
          </c:extLst>
        </c:dLbl>
      </c:pivotFmt>
    </c:pivotFmts>
    <c:plotArea>
      <c:layout>
        <c:manualLayout>
          <c:layoutTarget val="inner"/>
          <c:xMode val="edge"/>
          <c:yMode val="edge"/>
          <c:x val="0.19227948068991374"/>
          <c:y val="0.26304875953005874"/>
          <c:w val="0.6270776489651968"/>
          <c:h val="0.67834880014998122"/>
        </c:manualLayout>
      </c:layout>
      <c:doughnutChart>
        <c:varyColors val="1"/>
        <c:ser>
          <c:idx val="0"/>
          <c:order val="0"/>
          <c:tx>
            <c:strRef>
              <c:f>Working!$N$25</c:f>
              <c:strCache>
                <c:ptCount val="1"/>
                <c:pt idx="0">
                  <c:v>Total</c:v>
                </c:pt>
              </c:strCache>
            </c:strRef>
          </c:tx>
          <c:spPr>
            <a:scene3d>
              <a:camera prst="orthographicFront"/>
              <a:lightRig rig="threePt" dir="t"/>
            </a:scene3d>
            <a:sp3d>
              <a:bevelT w="50800"/>
            </a:sp3d>
          </c:spPr>
          <c:dPt>
            <c:idx val="0"/>
            <c:bubble3D val="0"/>
            <c:spPr>
              <a:solidFill>
                <a:schemeClr val="accent1"/>
              </a:solidFill>
              <a:ln w="19050">
                <a:solidFill>
                  <a:schemeClr val="lt1"/>
                </a:solidFill>
              </a:ln>
              <a:effectLst/>
              <a:scene3d>
                <a:camera prst="orthographicFront"/>
                <a:lightRig rig="threePt" dir="t"/>
              </a:scene3d>
              <a:sp3d>
                <a:bevelT w="50800"/>
              </a:sp3d>
            </c:spPr>
            <c:extLst>
              <c:ext xmlns:c16="http://schemas.microsoft.com/office/drawing/2014/chart" uri="{C3380CC4-5D6E-409C-BE32-E72D297353CC}">
                <c16:uniqueId val="{00000001-83FB-4271-8543-C018AD6C294F}"/>
              </c:ext>
            </c:extLst>
          </c:dPt>
          <c:dPt>
            <c:idx val="1"/>
            <c:bubble3D val="0"/>
            <c:spPr>
              <a:solidFill>
                <a:schemeClr val="accent2"/>
              </a:solidFill>
              <a:ln w="19050">
                <a:solidFill>
                  <a:schemeClr val="lt1"/>
                </a:solidFill>
              </a:ln>
              <a:effectLst/>
              <a:scene3d>
                <a:camera prst="orthographicFront"/>
                <a:lightRig rig="threePt" dir="t"/>
              </a:scene3d>
              <a:sp3d>
                <a:bevelT w="50800"/>
              </a:sp3d>
            </c:spPr>
            <c:extLst>
              <c:ext xmlns:c16="http://schemas.microsoft.com/office/drawing/2014/chart" uri="{C3380CC4-5D6E-409C-BE32-E72D297353CC}">
                <c16:uniqueId val="{00000003-83FB-4271-8543-C018AD6C294F}"/>
              </c:ext>
            </c:extLst>
          </c:dPt>
          <c:dPt>
            <c:idx val="2"/>
            <c:bubble3D val="0"/>
            <c:spPr>
              <a:solidFill>
                <a:schemeClr val="accent3"/>
              </a:solidFill>
              <a:ln w="19050">
                <a:solidFill>
                  <a:schemeClr val="lt1"/>
                </a:solidFill>
              </a:ln>
              <a:effectLst/>
              <a:scene3d>
                <a:camera prst="orthographicFront"/>
                <a:lightRig rig="threePt" dir="t"/>
              </a:scene3d>
              <a:sp3d>
                <a:bevelT w="50800"/>
              </a:sp3d>
            </c:spPr>
            <c:extLst>
              <c:ext xmlns:c16="http://schemas.microsoft.com/office/drawing/2014/chart" uri="{C3380CC4-5D6E-409C-BE32-E72D297353CC}">
                <c16:uniqueId val="{00000005-83FB-4271-8543-C018AD6C294F}"/>
              </c:ext>
            </c:extLst>
          </c:dPt>
          <c:dPt>
            <c:idx val="3"/>
            <c:bubble3D val="0"/>
            <c:spPr>
              <a:solidFill>
                <a:schemeClr val="accent4"/>
              </a:solidFill>
              <a:ln w="19050">
                <a:solidFill>
                  <a:schemeClr val="lt1"/>
                </a:solidFill>
              </a:ln>
              <a:effectLst/>
              <a:scene3d>
                <a:camera prst="orthographicFront"/>
                <a:lightRig rig="threePt" dir="t"/>
              </a:scene3d>
              <a:sp3d>
                <a:bevelT w="50800"/>
              </a:sp3d>
            </c:spPr>
            <c:extLst>
              <c:ext xmlns:c16="http://schemas.microsoft.com/office/drawing/2014/chart" uri="{C3380CC4-5D6E-409C-BE32-E72D297353CC}">
                <c16:uniqueId val="{00000007-83FB-4271-8543-C018AD6C294F}"/>
              </c:ext>
            </c:extLst>
          </c:dPt>
          <c:dLbls>
            <c:dLbl>
              <c:idx val="0"/>
              <c:layout>
                <c:manualLayout>
                  <c:x val="7.4404566616672912E-2"/>
                  <c:y val="-7.9365079365079416E-2"/>
                </c:manualLayout>
              </c:layout>
              <c:showLegendKey val="0"/>
              <c:showVal val="1"/>
              <c:showCatName val="1"/>
              <c:showSerName val="0"/>
              <c:showPercent val="1"/>
              <c:showBubbleSize val="0"/>
              <c:extLst>
                <c:ext xmlns:c15="http://schemas.microsoft.com/office/drawing/2012/chart" uri="{CE6537A1-D6FC-4f65-9D91-7224C49458BB}">
                  <c15:layout>
                    <c:manualLayout>
                      <c:w val="0.32857064741907255"/>
                      <c:h val="0.25033784839395073"/>
                    </c:manualLayout>
                  </c15:layout>
                </c:ext>
                <c:ext xmlns:c16="http://schemas.microsoft.com/office/drawing/2014/chart" uri="{C3380CC4-5D6E-409C-BE32-E72D297353CC}">
                  <c16:uniqueId val="{00000001-83FB-4271-8543-C018AD6C294F}"/>
                </c:ext>
              </c:extLst>
            </c:dLbl>
            <c:dLbl>
              <c:idx val="1"/>
              <c:layout>
                <c:manualLayout>
                  <c:x val="0.13640873015873003"/>
                  <c:y val="-9.0938102914428521E-17"/>
                </c:manualLayout>
              </c:layout>
              <c:showLegendKey val="0"/>
              <c:showVal val="1"/>
              <c:showCatName val="1"/>
              <c:showSerName val="0"/>
              <c:showPercent val="1"/>
              <c:showBubbleSize val="0"/>
              <c:extLst>
                <c:ext xmlns:c15="http://schemas.microsoft.com/office/drawing/2012/chart" uri="{CE6537A1-D6FC-4f65-9D91-7224C49458BB}">
                  <c15:layout>
                    <c:manualLayout>
                      <c:w val="0.32361032995875511"/>
                      <c:h val="0.25033784839395073"/>
                    </c:manualLayout>
                  </c15:layout>
                </c:ext>
                <c:ext xmlns:c16="http://schemas.microsoft.com/office/drawing/2014/chart" uri="{C3380CC4-5D6E-409C-BE32-E72D297353CC}">
                  <c16:uniqueId val="{00000003-83FB-4271-8543-C018AD6C294F}"/>
                </c:ext>
              </c:extLst>
            </c:dLbl>
            <c:dLbl>
              <c:idx val="2"/>
              <c:layout>
                <c:manualLayout>
                  <c:x val="-3.2242063492063509E-2"/>
                  <c:y val="0"/>
                </c:manualLayout>
              </c:layout>
              <c:showLegendKey val="0"/>
              <c:showVal val="1"/>
              <c:showCatName val="1"/>
              <c:showSerName val="0"/>
              <c:showPercent val="1"/>
              <c:showBubbleSize val="0"/>
              <c:extLst>
                <c:ext xmlns:c15="http://schemas.microsoft.com/office/drawing/2012/chart" uri="{CE6537A1-D6FC-4f65-9D91-7224C49458BB}">
                  <c15:layout>
                    <c:manualLayout>
                      <c:w val="0.23985947069116362"/>
                      <c:h val="0.22669627234095738"/>
                    </c:manualLayout>
                  </c15:layout>
                </c:ext>
                <c:ext xmlns:c16="http://schemas.microsoft.com/office/drawing/2014/chart" uri="{C3380CC4-5D6E-409C-BE32-E72D297353CC}">
                  <c16:uniqueId val="{00000005-83FB-4271-8543-C018AD6C294F}"/>
                </c:ext>
              </c:extLst>
            </c:dLbl>
            <c:dLbl>
              <c:idx val="3"/>
              <c:layout>
                <c:manualLayout>
                  <c:x val="-3.7202380952380959E-2"/>
                  <c:y val="-5.9523809523809548E-2"/>
                </c:manualLayout>
              </c:layout>
              <c:showLegendKey val="0"/>
              <c:showVal val="1"/>
              <c:showCatName val="1"/>
              <c:showSerName val="0"/>
              <c:showPercent val="1"/>
              <c:showBubbleSize val="0"/>
              <c:extLst>
                <c:ext xmlns:c15="http://schemas.microsoft.com/office/drawing/2012/chart" uri="{CE6537A1-D6FC-4f65-9D91-7224C49458BB}">
                  <c15:layout>
                    <c:manualLayout>
                      <c:w val="0.26962137545306836"/>
                      <c:h val="0.27961426696662911"/>
                    </c:manualLayout>
                  </c15:layout>
                </c:ext>
                <c:ext xmlns:c16="http://schemas.microsoft.com/office/drawing/2014/chart" uri="{C3380CC4-5D6E-409C-BE32-E72D297353CC}">
                  <c16:uniqueId val="{00000007-83FB-4271-8543-C018AD6C294F}"/>
                </c:ext>
              </c:extLst>
            </c:dLbl>
            <c:spPr>
              <a:no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Working!$M$26:$M$30</c:f>
              <c:strCache>
                <c:ptCount val="4"/>
                <c:pt idx="0">
                  <c:v>Consumer</c:v>
                </c:pt>
                <c:pt idx="1">
                  <c:v>Corporate</c:v>
                </c:pt>
                <c:pt idx="2">
                  <c:v>Home Office</c:v>
                </c:pt>
                <c:pt idx="3">
                  <c:v>Small Business</c:v>
                </c:pt>
              </c:strCache>
            </c:strRef>
          </c:cat>
          <c:val>
            <c:numRef>
              <c:f>Working!$N$26:$N$30</c:f>
              <c:numCache>
                <c:formatCode>General</c:formatCode>
                <c:ptCount val="4"/>
                <c:pt idx="0">
                  <c:v>4842.2699999999877</c:v>
                </c:pt>
                <c:pt idx="1">
                  <c:v>8548.8899999999776</c:v>
                </c:pt>
                <c:pt idx="2">
                  <c:v>5783.5099999999838</c:v>
                </c:pt>
                <c:pt idx="3">
                  <c:v>5573.7599999999866</c:v>
                </c:pt>
              </c:numCache>
            </c:numRef>
          </c:val>
          <c:extLst>
            <c:ext xmlns:c16="http://schemas.microsoft.com/office/drawing/2014/chart" uri="{C3380CC4-5D6E-409C-BE32-E72D297353CC}">
              <c16:uniqueId val="{00000007-BC89-4C66-A478-3072AAFD97C7}"/>
            </c:ext>
          </c:extLst>
        </c:ser>
        <c:dLbls>
          <c:showLegendKey val="0"/>
          <c:showVal val="1"/>
          <c:showCatName val="0"/>
          <c:showSerName val="0"/>
          <c:showPercent val="0"/>
          <c:showBubbleSize val="0"/>
          <c:showLeaderLines val="0"/>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PROJECT.xlsx]Working!PivotTable Xi</c:name>
    <c:fmtId val="1"/>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a:solidFill>
                  <a:schemeClr val="tx1"/>
                </a:solidFill>
              </a:rPr>
              <a:t>Profits        </a:t>
            </a:r>
            <a:r>
              <a:rPr lang="en-US" baseline="0">
                <a:solidFill>
                  <a:schemeClr val="tx1"/>
                </a:solidFill>
              </a:rPr>
              <a:t> Products</a:t>
            </a:r>
            <a:endParaRPr lang="en-US">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704A3D"/>
          </a:solidFill>
          <a:ln>
            <a:noFill/>
          </a:ln>
          <a:effectLst/>
          <a:scene3d>
            <a:camera prst="orthographicFront"/>
            <a:lightRig rig="threePt" dir="t"/>
          </a:scene3d>
          <a:sp3d>
            <a:bevelT w="127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Working!$Q$17</c:f>
              <c:strCache>
                <c:ptCount val="1"/>
                <c:pt idx="0">
                  <c:v>Total</c:v>
                </c:pt>
              </c:strCache>
            </c:strRef>
          </c:tx>
          <c:spPr>
            <a:solidFill>
              <a:srgbClr val="704A3D"/>
            </a:solidFill>
            <a:ln>
              <a:noFill/>
            </a:ln>
            <a:effectLst/>
            <a:scene3d>
              <a:camera prst="orthographicFront"/>
              <a:lightRig rig="threePt" dir="t"/>
            </a:scene3d>
            <a:sp3d>
              <a:bevelT w="12700"/>
            </a:sp3d>
          </c:spPr>
          <c:invertIfNegative val="1"/>
          <c:cat>
            <c:strRef>
              <c:f>Working!$P$18:$P$35</c:f>
              <c:strCache>
                <c:ptCount val="17"/>
                <c:pt idx="0">
                  <c:v>Appliances</c:v>
                </c:pt>
                <c:pt idx="1">
                  <c:v>Binders and Binder Accessories</c:v>
                </c:pt>
                <c:pt idx="2">
                  <c:v>Bookcases</c:v>
                </c:pt>
                <c:pt idx="3">
                  <c:v>Chairs &amp; Chairmats</c:v>
                </c:pt>
                <c:pt idx="4">
                  <c:v>Computer Peripherals</c:v>
                </c:pt>
                <c:pt idx="5">
                  <c:v>Copiers and Fax</c:v>
                </c:pt>
                <c:pt idx="6">
                  <c:v>Envelopes</c:v>
                </c:pt>
                <c:pt idx="7">
                  <c:v>Labels</c:v>
                </c:pt>
                <c:pt idx="8">
                  <c:v>Office Furnishings</c:v>
                </c:pt>
                <c:pt idx="9">
                  <c:v>Office Machines</c:v>
                </c:pt>
                <c:pt idx="10">
                  <c:v>Paper</c:v>
                </c:pt>
                <c:pt idx="11">
                  <c:v>Pens &amp; Art Supplies</c:v>
                </c:pt>
                <c:pt idx="12">
                  <c:v>Rubber Bands</c:v>
                </c:pt>
                <c:pt idx="13">
                  <c:v>Scissors, Rulers and Trimmers</c:v>
                </c:pt>
                <c:pt idx="14">
                  <c:v>Storage &amp; Organization</c:v>
                </c:pt>
                <c:pt idx="15">
                  <c:v>Tables</c:v>
                </c:pt>
                <c:pt idx="16">
                  <c:v>Telephones and Communication</c:v>
                </c:pt>
              </c:strCache>
            </c:strRef>
          </c:cat>
          <c:val>
            <c:numRef>
              <c:f>Working!$Q$18:$Q$35</c:f>
              <c:numCache>
                <c:formatCode>General</c:formatCode>
                <c:ptCount val="17"/>
                <c:pt idx="0">
                  <c:v>12594.820600000001</c:v>
                </c:pt>
                <c:pt idx="1">
                  <c:v>59296.389429999988</c:v>
                </c:pt>
                <c:pt idx="2">
                  <c:v>-930.43840000000046</c:v>
                </c:pt>
                <c:pt idx="3">
                  <c:v>39808.485999999997</c:v>
                </c:pt>
                <c:pt idx="4">
                  <c:v>1698.0439799999999</c:v>
                </c:pt>
                <c:pt idx="5">
                  <c:v>23990.207579999998</c:v>
                </c:pt>
                <c:pt idx="6">
                  <c:v>-1194.4125000000008</c:v>
                </c:pt>
                <c:pt idx="7">
                  <c:v>7028.1595000000016</c:v>
                </c:pt>
                <c:pt idx="8">
                  <c:v>18724.1191</c:v>
                </c:pt>
                <c:pt idx="9">
                  <c:v>15750.352871999999</c:v>
                </c:pt>
                <c:pt idx="10">
                  <c:v>7769.3150699999978</c:v>
                </c:pt>
                <c:pt idx="11">
                  <c:v>-257.62880000000007</c:v>
                </c:pt>
                <c:pt idx="12">
                  <c:v>-1544.8260631999995</c:v>
                </c:pt>
                <c:pt idx="13">
                  <c:v>-1291.0959000000003</c:v>
                </c:pt>
                <c:pt idx="14">
                  <c:v>7803.9946</c:v>
                </c:pt>
                <c:pt idx="15">
                  <c:v>-8086.6392636499986</c:v>
                </c:pt>
                <c:pt idx="16">
                  <c:v>40790.514240000019</c:v>
                </c:pt>
              </c:numCache>
            </c:numRef>
          </c:val>
          <c:extLst>
            <c:ext xmlns:c14="http://schemas.microsoft.com/office/drawing/2007/8/2/chart" uri="{6F2FDCE9-48DA-4B69-8628-5D25D57E5C99}">
              <c14:invertSolidFillFmt>
                <c14:spPr xmlns:c14="http://schemas.microsoft.com/office/drawing/2007/8/2/chart">
                  <a:solidFill>
                    <a:srgbClr val="9E3611"/>
                  </a:solidFill>
                  <a:ln>
                    <a:noFill/>
                  </a:ln>
                  <a:effectLst/>
                  <a:scene3d>
                    <a:camera prst="orthographicFront"/>
                    <a:lightRig rig="threePt" dir="t"/>
                  </a:scene3d>
                  <a:sp3d>
                    <a:bevelT w="12700"/>
                  </a:sp3d>
                </c14:spPr>
              </c14:invertSolidFillFmt>
            </c:ext>
            <c:ext xmlns:c16="http://schemas.microsoft.com/office/drawing/2014/chart" uri="{C3380CC4-5D6E-409C-BE32-E72D297353CC}">
              <c16:uniqueId val="{00000000-FB49-4268-B1A8-CAF50A4B2B1B}"/>
            </c:ext>
          </c:extLst>
        </c:ser>
        <c:dLbls>
          <c:showLegendKey val="0"/>
          <c:showVal val="0"/>
          <c:showCatName val="0"/>
          <c:showSerName val="0"/>
          <c:showPercent val="0"/>
          <c:showBubbleSize val="0"/>
        </c:dLbls>
        <c:gapWidth val="182"/>
        <c:axId val="566545439"/>
        <c:axId val="566533791"/>
      </c:barChart>
      <c:catAx>
        <c:axId val="566545439"/>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66533791"/>
        <c:crosses val="autoZero"/>
        <c:auto val="1"/>
        <c:lblAlgn val="ctr"/>
        <c:lblOffset val="100"/>
        <c:noMultiLvlLbl val="0"/>
      </c:catAx>
      <c:valAx>
        <c:axId val="566533791"/>
        <c:scaling>
          <c:orientation val="minMax"/>
          <c:max val="60000"/>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66545439"/>
        <c:crosses val="autoZero"/>
        <c:crossBetween val="between"/>
        <c:dispUnits>
          <c:builtInUnit val="ten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PROJECT.xlsx]Working!PivotTable XII</c:name>
    <c:fmtId val="3"/>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IN">
                <a:solidFill>
                  <a:schemeClr val="tx1"/>
                </a:solidFill>
              </a:rPr>
              <a:t>Manag</a:t>
            </a:r>
            <a:r>
              <a:rPr lang="en-IN" baseline="0">
                <a:solidFill>
                  <a:schemeClr val="tx1"/>
                </a:solidFill>
              </a:rPr>
              <a:t>       </a:t>
            </a:r>
            <a:r>
              <a:rPr lang="en-IN">
                <a:solidFill>
                  <a:schemeClr val="tx1"/>
                </a:solidFill>
              </a:rPr>
              <a:t>r</a:t>
            </a:r>
            <a:r>
              <a:rPr lang="en-IN" baseline="0">
                <a:solidFill>
                  <a:schemeClr val="tx1"/>
                </a:solidFill>
              </a:rPr>
              <a:t> Performance over Months</a:t>
            </a:r>
            <a:endParaRPr lang="en-IN">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a:scene3d>
            <a:camera prst="orthographicFront"/>
            <a:lightRig rig="threePt" dir="t"/>
          </a:scene3d>
          <a:sp3d>
            <a:bevelT w="127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a:scene3d>
            <a:camera prst="orthographicFront"/>
            <a:lightRig rig="threePt" dir="t"/>
          </a:scene3d>
          <a:sp3d>
            <a:bevelT w="127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a:scene3d>
            <a:camera prst="orthographicFront"/>
            <a:lightRig rig="threePt" dir="t"/>
          </a:scene3d>
          <a:sp3d>
            <a:bevelT w="127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a:scene3d>
            <a:camera prst="orthographicFront"/>
            <a:lightRig rig="threePt" dir="t"/>
          </a:scene3d>
          <a:sp3d>
            <a:bevelT w="127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Working!$F$36:$F$37</c:f>
              <c:strCache>
                <c:ptCount val="1"/>
                <c:pt idx="0">
                  <c:v>Chris</c:v>
                </c:pt>
              </c:strCache>
            </c:strRef>
          </c:tx>
          <c:spPr>
            <a:solidFill>
              <a:schemeClr val="accent1"/>
            </a:solidFill>
            <a:ln>
              <a:noFill/>
            </a:ln>
            <a:effectLst/>
            <a:scene3d>
              <a:camera prst="orthographicFront"/>
              <a:lightRig rig="threePt" dir="t"/>
            </a:scene3d>
            <a:sp3d>
              <a:bevelT w="12700"/>
            </a:sp3d>
          </c:spPr>
          <c:invertIfNegative val="0"/>
          <c:cat>
            <c:strRef>
              <c:f>Working!$E$38:$E$44</c:f>
              <c:strCache>
                <c:ptCount val="6"/>
                <c:pt idx="0">
                  <c:v>Jan</c:v>
                </c:pt>
                <c:pt idx="1">
                  <c:v>Feb</c:v>
                </c:pt>
                <c:pt idx="2">
                  <c:v>Mar</c:v>
                </c:pt>
                <c:pt idx="3">
                  <c:v>Apr</c:v>
                </c:pt>
                <c:pt idx="4">
                  <c:v>May</c:v>
                </c:pt>
                <c:pt idx="5">
                  <c:v>Jun</c:v>
                </c:pt>
              </c:strCache>
            </c:strRef>
          </c:cat>
          <c:val>
            <c:numRef>
              <c:f>Working!$F$38:$F$44</c:f>
              <c:numCache>
                <c:formatCode>General</c:formatCode>
                <c:ptCount val="6"/>
                <c:pt idx="0">
                  <c:v>59702.73</c:v>
                </c:pt>
                <c:pt idx="1">
                  <c:v>70282.439999999973</c:v>
                </c:pt>
                <c:pt idx="2">
                  <c:v>62075.31</c:v>
                </c:pt>
                <c:pt idx="3">
                  <c:v>64058.379999999983</c:v>
                </c:pt>
                <c:pt idx="4">
                  <c:v>79253.140000000058</c:v>
                </c:pt>
                <c:pt idx="5">
                  <c:v>106073.62000000001</c:v>
                </c:pt>
              </c:numCache>
            </c:numRef>
          </c:val>
          <c:extLst>
            <c:ext xmlns:c16="http://schemas.microsoft.com/office/drawing/2014/chart" uri="{C3380CC4-5D6E-409C-BE32-E72D297353CC}">
              <c16:uniqueId val="{00000000-2DA6-440C-92CB-25D9E1704150}"/>
            </c:ext>
          </c:extLst>
        </c:ser>
        <c:ser>
          <c:idx val="1"/>
          <c:order val="1"/>
          <c:tx>
            <c:strRef>
              <c:f>Working!$G$36:$G$37</c:f>
              <c:strCache>
                <c:ptCount val="1"/>
                <c:pt idx="0">
                  <c:v>Erin</c:v>
                </c:pt>
              </c:strCache>
            </c:strRef>
          </c:tx>
          <c:spPr>
            <a:solidFill>
              <a:schemeClr val="accent2"/>
            </a:solidFill>
            <a:ln>
              <a:noFill/>
            </a:ln>
            <a:effectLst/>
            <a:scene3d>
              <a:camera prst="orthographicFront"/>
              <a:lightRig rig="threePt" dir="t"/>
            </a:scene3d>
            <a:sp3d>
              <a:bevelT w="12700"/>
            </a:sp3d>
          </c:spPr>
          <c:invertIfNegative val="0"/>
          <c:cat>
            <c:strRef>
              <c:f>Working!$E$38:$E$44</c:f>
              <c:strCache>
                <c:ptCount val="6"/>
                <c:pt idx="0">
                  <c:v>Jan</c:v>
                </c:pt>
                <c:pt idx="1">
                  <c:v>Feb</c:v>
                </c:pt>
                <c:pt idx="2">
                  <c:v>Mar</c:v>
                </c:pt>
                <c:pt idx="3">
                  <c:v>Apr</c:v>
                </c:pt>
                <c:pt idx="4">
                  <c:v>May</c:v>
                </c:pt>
                <c:pt idx="5">
                  <c:v>Jun</c:v>
                </c:pt>
              </c:strCache>
            </c:strRef>
          </c:cat>
          <c:val>
            <c:numRef>
              <c:f>Working!$G$38:$G$44</c:f>
              <c:numCache>
                <c:formatCode>General</c:formatCode>
                <c:ptCount val="6"/>
                <c:pt idx="0">
                  <c:v>59185.16</c:v>
                </c:pt>
                <c:pt idx="1">
                  <c:v>69109.8</c:v>
                </c:pt>
                <c:pt idx="2">
                  <c:v>59137.039999999994</c:v>
                </c:pt>
                <c:pt idx="3">
                  <c:v>161630.83000000007</c:v>
                </c:pt>
                <c:pt idx="4">
                  <c:v>84858.810000000012</c:v>
                </c:pt>
                <c:pt idx="5">
                  <c:v>115493.68999999997</c:v>
                </c:pt>
              </c:numCache>
            </c:numRef>
          </c:val>
          <c:extLst>
            <c:ext xmlns:c16="http://schemas.microsoft.com/office/drawing/2014/chart" uri="{C3380CC4-5D6E-409C-BE32-E72D297353CC}">
              <c16:uniqueId val="{00000001-2DA6-440C-92CB-25D9E1704150}"/>
            </c:ext>
          </c:extLst>
        </c:ser>
        <c:ser>
          <c:idx val="2"/>
          <c:order val="2"/>
          <c:tx>
            <c:strRef>
              <c:f>Working!$H$36:$H$37</c:f>
              <c:strCache>
                <c:ptCount val="1"/>
                <c:pt idx="0">
                  <c:v>Sam</c:v>
                </c:pt>
              </c:strCache>
            </c:strRef>
          </c:tx>
          <c:spPr>
            <a:solidFill>
              <a:schemeClr val="accent3"/>
            </a:solidFill>
            <a:ln>
              <a:noFill/>
            </a:ln>
            <a:effectLst/>
            <a:scene3d>
              <a:camera prst="orthographicFront"/>
              <a:lightRig rig="threePt" dir="t"/>
            </a:scene3d>
            <a:sp3d>
              <a:bevelT w="12700"/>
            </a:sp3d>
          </c:spPr>
          <c:invertIfNegative val="0"/>
          <c:cat>
            <c:strRef>
              <c:f>Working!$E$38:$E$44</c:f>
              <c:strCache>
                <c:ptCount val="6"/>
                <c:pt idx="0">
                  <c:v>Jan</c:v>
                </c:pt>
                <c:pt idx="1">
                  <c:v>Feb</c:v>
                </c:pt>
                <c:pt idx="2">
                  <c:v>Mar</c:v>
                </c:pt>
                <c:pt idx="3">
                  <c:v>Apr</c:v>
                </c:pt>
                <c:pt idx="4">
                  <c:v>May</c:v>
                </c:pt>
                <c:pt idx="5">
                  <c:v>Jun</c:v>
                </c:pt>
              </c:strCache>
            </c:strRef>
          </c:cat>
          <c:val>
            <c:numRef>
              <c:f>Working!$H$38:$H$44</c:f>
              <c:numCache>
                <c:formatCode>General</c:formatCode>
                <c:ptCount val="6"/>
                <c:pt idx="0">
                  <c:v>73062.34</c:v>
                </c:pt>
                <c:pt idx="1">
                  <c:v>31754.39</c:v>
                </c:pt>
                <c:pt idx="2">
                  <c:v>77874.78</c:v>
                </c:pt>
                <c:pt idx="3">
                  <c:v>58285.109999999986</c:v>
                </c:pt>
                <c:pt idx="4">
                  <c:v>50887.390000000007</c:v>
                </c:pt>
                <c:pt idx="5">
                  <c:v>49464.309999999976</c:v>
                </c:pt>
              </c:numCache>
            </c:numRef>
          </c:val>
          <c:extLst>
            <c:ext xmlns:c16="http://schemas.microsoft.com/office/drawing/2014/chart" uri="{C3380CC4-5D6E-409C-BE32-E72D297353CC}">
              <c16:uniqueId val="{00000002-2DA6-440C-92CB-25D9E1704150}"/>
            </c:ext>
          </c:extLst>
        </c:ser>
        <c:ser>
          <c:idx val="3"/>
          <c:order val="3"/>
          <c:tx>
            <c:strRef>
              <c:f>Working!$I$36:$I$37</c:f>
              <c:strCache>
                <c:ptCount val="1"/>
                <c:pt idx="0">
                  <c:v>William</c:v>
                </c:pt>
              </c:strCache>
            </c:strRef>
          </c:tx>
          <c:spPr>
            <a:solidFill>
              <a:schemeClr val="accent4"/>
            </a:solidFill>
            <a:ln>
              <a:noFill/>
            </a:ln>
            <a:effectLst/>
            <a:scene3d>
              <a:camera prst="orthographicFront"/>
              <a:lightRig rig="threePt" dir="t"/>
            </a:scene3d>
            <a:sp3d>
              <a:bevelT w="12700"/>
            </a:sp3d>
          </c:spPr>
          <c:invertIfNegative val="0"/>
          <c:cat>
            <c:strRef>
              <c:f>Working!$E$38:$E$44</c:f>
              <c:strCache>
                <c:ptCount val="6"/>
                <c:pt idx="0">
                  <c:v>Jan</c:v>
                </c:pt>
                <c:pt idx="1">
                  <c:v>Feb</c:v>
                </c:pt>
                <c:pt idx="2">
                  <c:v>Mar</c:v>
                </c:pt>
                <c:pt idx="3">
                  <c:v>Apr</c:v>
                </c:pt>
                <c:pt idx="4">
                  <c:v>May</c:v>
                </c:pt>
                <c:pt idx="5">
                  <c:v>Jun</c:v>
                </c:pt>
              </c:strCache>
            </c:strRef>
          </c:cat>
          <c:val>
            <c:numRef>
              <c:f>Working!$I$38:$I$44</c:f>
              <c:numCache>
                <c:formatCode>General</c:formatCode>
                <c:ptCount val="6"/>
                <c:pt idx="0">
                  <c:v>73048.319999999992</c:v>
                </c:pt>
                <c:pt idx="1">
                  <c:v>135248.81000000003</c:v>
                </c:pt>
                <c:pt idx="2">
                  <c:v>66080</c:v>
                </c:pt>
                <c:pt idx="3">
                  <c:v>72477.409999999974</c:v>
                </c:pt>
                <c:pt idx="4">
                  <c:v>71583.159999999989</c:v>
                </c:pt>
                <c:pt idx="5">
                  <c:v>72833.589999999967</c:v>
                </c:pt>
              </c:numCache>
            </c:numRef>
          </c:val>
          <c:extLst>
            <c:ext xmlns:c16="http://schemas.microsoft.com/office/drawing/2014/chart" uri="{C3380CC4-5D6E-409C-BE32-E72D297353CC}">
              <c16:uniqueId val="{00000003-2DA6-440C-92CB-25D9E1704150}"/>
            </c:ext>
          </c:extLst>
        </c:ser>
        <c:dLbls>
          <c:showLegendKey val="0"/>
          <c:showVal val="0"/>
          <c:showCatName val="0"/>
          <c:showSerName val="0"/>
          <c:showPercent val="0"/>
          <c:showBubbleSize val="0"/>
        </c:dLbls>
        <c:gapWidth val="219"/>
        <c:overlap val="-27"/>
        <c:axId val="2048230368"/>
        <c:axId val="2048226208"/>
      </c:barChart>
      <c:catAx>
        <c:axId val="2048230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048226208"/>
        <c:crosses val="autoZero"/>
        <c:auto val="1"/>
        <c:lblAlgn val="ctr"/>
        <c:lblOffset val="100"/>
        <c:noMultiLvlLbl val="0"/>
      </c:catAx>
      <c:valAx>
        <c:axId val="204822620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048230368"/>
        <c:crosses val="autoZero"/>
        <c:crossBetween val="between"/>
        <c:dispUnits>
          <c:builtInUnit val="ten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dispUnitsLbl>
        </c:dispUnits>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IN">
                <a:solidFill>
                  <a:schemeClr val="tx1"/>
                </a:solidFill>
              </a:rPr>
              <a:t>Top</a:t>
            </a:r>
            <a:r>
              <a:rPr lang="en-IN" baseline="0">
                <a:solidFill>
                  <a:schemeClr val="tx1"/>
                </a:solidFill>
              </a:rPr>
              <a:t> 10 State</a:t>
            </a:r>
            <a:endParaRPr lang="en-IN">
              <a:solidFill>
                <a:schemeClr val="tx1"/>
              </a:solidFill>
            </a:endParaRPr>
          </a:p>
        </c:rich>
      </c:tx>
      <c:overlay val="0"/>
      <c:spPr>
        <a:solidFill>
          <a:schemeClr val="tx2">
            <a:lumMod val="20000"/>
            <a:lumOff val="80000"/>
          </a:schemeClr>
        </a:solidFill>
        <a:ln>
          <a:noFill/>
        </a:ln>
        <a:effectLst/>
        <a:scene3d>
          <a:camera prst="orthographicFront"/>
          <a:lightRig rig="threePt" dir="t"/>
        </a:scene3d>
        <a:sp3d>
          <a:bevelT w="0" h="0"/>
        </a:sp3d>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lotArea>
      <c:layout/>
      <c:barChart>
        <c:barDir val="col"/>
        <c:grouping val="clustered"/>
        <c:varyColors val="0"/>
        <c:ser>
          <c:idx val="0"/>
          <c:order val="0"/>
          <c:tx>
            <c:strRef>
              <c:f>'Top 10 State'!$G$2</c:f>
              <c:strCache>
                <c:ptCount val="1"/>
                <c:pt idx="0">
                  <c:v>Sum of Unit Price</c:v>
                </c:pt>
              </c:strCache>
            </c:strRef>
          </c:tx>
          <c:spPr>
            <a:solidFill>
              <a:schemeClr val="accent1"/>
            </a:solidFill>
            <a:ln>
              <a:noFill/>
            </a:ln>
            <a:effectLst/>
            <a:scene3d>
              <a:camera prst="orthographicFront"/>
              <a:lightRig rig="threePt" dir="t"/>
            </a:scene3d>
            <a:sp3d>
              <a:bevelT w="50800"/>
            </a:sp3d>
          </c:spPr>
          <c:invertIfNegative val="0"/>
          <c:cat>
            <c:strRef>
              <c:f>'Top 10 State'!$F$3:$F$12</c:f>
              <c:strCache>
                <c:ptCount val="10"/>
                <c:pt idx="0">
                  <c:v>Alabama</c:v>
                </c:pt>
                <c:pt idx="1">
                  <c:v>California</c:v>
                </c:pt>
                <c:pt idx="2">
                  <c:v>Florida</c:v>
                </c:pt>
                <c:pt idx="3">
                  <c:v>Illinois</c:v>
                </c:pt>
                <c:pt idx="4">
                  <c:v>Indiana</c:v>
                </c:pt>
                <c:pt idx="5">
                  <c:v>Montana</c:v>
                </c:pt>
                <c:pt idx="6">
                  <c:v>New York</c:v>
                </c:pt>
                <c:pt idx="7">
                  <c:v>Ohio</c:v>
                </c:pt>
                <c:pt idx="8">
                  <c:v>Texas</c:v>
                </c:pt>
                <c:pt idx="9">
                  <c:v>Washington</c:v>
                </c:pt>
              </c:strCache>
            </c:strRef>
          </c:cat>
          <c:val>
            <c:numRef>
              <c:f>'Top 10 State'!$G$3:$G$12</c:f>
              <c:numCache>
                <c:formatCode>General</c:formatCode>
                <c:ptCount val="10"/>
                <c:pt idx="0">
                  <c:v>8121.5899999999992</c:v>
                </c:pt>
                <c:pt idx="1">
                  <c:v>23761.16499999999</c:v>
                </c:pt>
                <c:pt idx="2">
                  <c:v>6217.4599999999982</c:v>
                </c:pt>
                <c:pt idx="3">
                  <c:v>6690.8799999999928</c:v>
                </c:pt>
                <c:pt idx="4">
                  <c:v>10567.319999999989</c:v>
                </c:pt>
                <c:pt idx="5">
                  <c:v>6558.6049999999941</c:v>
                </c:pt>
                <c:pt idx="6">
                  <c:v>15219.364999999987</c:v>
                </c:pt>
                <c:pt idx="7">
                  <c:v>6848.5699999999943</c:v>
                </c:pt>
                <c:pt idx="8">
                  <c:v>9043.5999999999949</c:v>
                </c:pt>
                <c:pt idx="9">
                  <c:v>12503.269999999993</c:v>
                </c:pt>
              </c:numCache>
            </c:numRef>
          </c:val>
          <c:extLst>
            <c:ext xmlns:c16="http://schemas.microsoft.com/office/drawing/2014/chart" uri="{C3380CC4-5D6E-409C-BE32-E72D297353CC}">
              <c16:uniqueId val="{00000000-5380-4EB8-8555-1F83029D48A9}"/>
            </c:ext>
          </c:extLst>
        </c:ser>
        <c:ser>
          <c:idx val="1"/>
          <c:order val="1"/>
          <c:tx>
            <c:strRef>
              <c:f>'Top 10 State'!$H$2</c:f>
              <c:strCache>
                <c:ptCount val="1"/>
                <c:pt idx="0">
                  <c:v>Helper</c:v>
                </c:pt>
              </c:strCache>
            </c:strRef>
          </c:tx>
          <c:spPr>
            <a:solidFill>
              <a:schemeClr val="accent2"/>
            </a:solidFill>
            <a:ln>
              <a:noFill/>
            </a:ln>
            <a:effectLst/>
            <a:scene3d>
              <a:camera prst="orthographicFront"/>
              <a:lightRig rig="threePt" dir="t"/>
            </a:scene3d>
            <a:sp3d>
              <a:bevelT w="63500"/>
            </a:sp3d>
          </c:spPr>
          <c:invertIfNegative val="0"/>
          <c:cat>
            <c:strRef>
              <c:f>'Top 10 State'!$F$3:$F$12</c:f>
              <c:strCache>
                <c:ptCount val="10"/>
                <c:pt idx="0">
                  <c:v>Alabama</c:v>
                </c:pt>
                <c:pt idx="1">
                  <c:v>California</c:v>
                </c:pt>
                <c:pt idx="2">
                  <c:v>Florida</c:v>
                </c:pt>
                <c:pt idx="3">
                  <c:v>Illinois</c:v>
                </c:pt>
                <c:pt idx="4">
                  <c:v>Indiana</c:v>
                </c:pt>
                <c:pt idx="5">
                  <c:v>Montana</c:v>
                </c:pt>
                <c:pt idx="6">
                  <c:v>New York</c:v>
                </c:pt>
                <c:pt idx="7">
                  <c:v>Ohio</c:v>
                </c:pt>
                <c:pt idx="8">
                  <c:v>Texas</c:v>
                </c:pt>
                <c:pt idx="9">
                  <c:v>Washington</c:v>
                </c:pt>
              </c:strCache>
            </c:strRef>
          </c:cat>
          <c:val>
            <c:numRef>
              <c:f>'Top 10 State'!$H$3:$H$12</c:f>
              <c:numCache>
                <c:formatCode>General</c:formatCode>
                <c:ptCount val="10"/>
                <c:pt idx="0">
                  <c:v>#N/A</c:v>
                </c:pt>
                <c:pt idx="1">
                  <c:v>23761.16499999999</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1-5380-4EB8-8555-1F83029D48A9}"/>
            </c:ext>
          </c:extLst>
        </c:ser>
        <c:dLbls>
          <c:showLegendKey val="0"/>
          <c:showVal val="0"/>
          <c:showCatName val="0"/>
          <c:showSerName val="0"/>
          <c:showPercent val="0"/>
          <c:showBubbleSize val="0"/>
        </c:dLbls>
        <c:gapWidth val="110"/>
        <c:overlap val="100"/>
        <c:axId val="1152190944"/>
        <c:axId val="1152189280"/>
      </c:barChart>
      <c:catAx>
        <c:axId val="11521909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152189280"/>
        <c:crosses val="autoZero"/>
        <c:auto val="1"/>
        <c:lblAlgn val="ctr"/>
        <c:lblOffset val="100"/>
        <c:noMultiLvlLbl val="0"/>
      </c:catAx>
      <c:valAx>
        <c:axId val="115218928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15219094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95000"/>
          <a:lumOff val="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95000"/>
                    <a:lumOff val="5000"/>
                  </a:schemeClr>
                </a:solidFill>
                <a:latin typeface="+mn-lt"/>
                <a:ea typeface="+mn-ea"/>
                <a:cs typeface="+mn-cs"/>
              </a:defRPr>
            </a:pPr>
            <a:r>
              <a:rPr lang="en-IN">
                <a:solidFill>
                  <a:schemeClr val="tx1">
                    <a:lumMod val="95000"/>
                    <a:lumOff val="5000"/>
                  </a:schemeClr>
                </a:solidFill>
              </a:rPr>
              <a:t>Regionwise</a:t>
            </a:r>
            <a:r>
              <a:rPr lang="en-IN" baseline="0">
                <a:solidFill>
                  <a:schemeClr val="tx1">
                    <a:lumMod val="95000"/>
                    <a:lumOff val="5000"/>
                  </a:schemeClr>
                </a:solidFill>
              </a:rPr>
              <a:t> Profit</a:t>
            </a:r>
            <a:endParaRPr lang="en-IN">
              <a:solidFill>
                <a:schemeClr val="tx1">
                  <a:lumMod val="95000"/>
                  <a:lumOff val="5000"/>
                </a:schemeClr>
              </a:solidFill>
            </a:endParaRPr>
          </a:p>
        </c:rich>
      </c:tx>
      <c:overlay val="0"/>
      <c:spPr>
        <a:solidFill>
          <a:schemeClr val="tx2">
            <a:lumMod val="20000"/>
            <a:lumOff val="80000"/>
          </a:schemeClr>
        </a:solidFill>
        <a:ln>
          <a:noFill/>
        </a:ln>
        <a:effectLst/>
      </c:spPr>
      <c:txPr>
        <a:bodyPr rot="0" spcFirstLastPara="1" vertOverflow="ellipsis" vert="horz" wrap="square" anchor="ctr" anchorCtr="1"/>
        <a:lstStyle/>
        <a:p>
          <a:pPr>
            <a:defRPr sz="1400" b="0" i="0" u="none" strike="noStrike" kern="1200" spc="0" baseline="0">
              <a:solidFill>
                <a:schemeClr val="tx1">
                  <a:lumMod val="95000"/>
                  <a:lumOff val="5000"/>
                </a:schemeClr>
              </a:solidFill>
              <a:latin typeface="+mn-lt"/>
              <a:ea typeface="+mn-ea"/>
              <a:cs typeface="+mn-cs"/>
            </a:defRPr>
          </a:pPr>
          <a:endParaRPr lang="en-US"/>
        </a:p>
      </c:txPr>
    </c:title>
    <c:autoTitleDeleted val="0"/>
    <c:plotArea>
      <c:layout/>
      <c:barChart>
        <c:barDir val="col"/>
        <c:grouping val="clustered"/>
        <c:varyColors val="0"/>
        <c:ser>
          <c:idx val="0"/>
          <c:order val="0"/>
          <c:tx>
            <c:strRef>
              <c:f>'Region Profit'!$D$10</c:f>
              <c:strCache>
                <c:ptCount val="1"/>
                <c:pt idx="0">
                  <c:v>Sum of Profit</c:v>
                </c:pt>
              </c:strCache>
            </c:strRef>
          </c:tx>
          <c:spPr>
            <a:solidFill>
              <a:schemeClr val="accent1"/>
            </a:solidFill>
            <a:ln>
              <a:noFill/>
            </a:ln>
            <a:effectLst/>
            <a:scene3d>
              <a:camera prst="orthographicFront"/>
              <a:lightRig rig="threePt" dir="t"/>
            </a:scene3d>
            <a:sp3d>
              <a:bevelT w="0" h="0"/>
            </a:sp3d>
          </c:spPr>
          <c:invertIfNegative val="0"/>
          <c:cat>
            <c:strRef>
              <c:f>'Region Profit'!$C$11:$C$14</c:f>
              <c:strCache>
                <c:ptCount val="4"/>
                <c:pt idx="0">
                  <c:v>Central</c:v>
                </c:pt>
                <c:pt idx="1">
                  <c:v>East</c:v>
                </c:pt>
                <c:pt idx="2">
                  <c:v>South</c:v>
                </c:pt>
                <c:pt idx="3">
                  <c:v>West</c:v>
                </c:pt>
              </c:strCache>
            </c:strRef>
          </c:cat>
          <c:val>
            <c:numRef>
              <c:f>'Region Profit'!$D$11:$D$14</c:f>
              <c:numCache>
                <c:formatCode>General</c:formatCode>
                <c:ptCount val="4"/>
                <c:pt idx="0">
                  <c:v>78645.775268600017</c:v>
                </c:pt>
                <c:pt idx="1">
                  <c:v>85577.445846000017</c:v>
                </c:pt>
                <c:pt idx="2">
                  <c:v>-17431.355779449979</c:v>
                </c:pt>
                <c:pt idx="3">
                  <c:v>75157.496709999992</c:v>
                </c:pt>
              </c:numCache>
            </c:numRef>
          </c:val>
          <c:extLst>
            <c:ext xmlns:c16="http://schemas.microsoft.com/office/drawing/2014/chart" uri="{C3380CC4-5D6E-409C-BE32-E72D297353CC}">
              <c16:uniqueId val="{00000000-B014-45E2-AE20-E1574202C2E8}"/>
            </c:ext>
          </c:extLst>
        </c:ser>
        <c:ser>
          <c:idx val="1"/>
          <c:order val="1"/>
          <c:tx>
            <c:strRef>
              <c:f>'Region Profit'!$E$10</c:f>
              <c:strCache>
                <c:ptCount val="1"/>
                <c:pt idx="0">
                  <c:v>Sum of Unit Price</c:v>
                </c:pt>
              </c:strCache>
            </c:strRef>
          </c:tx>
          <c:spPr>
            <a:solidFill>
              <a:schemeClr val="accent2"/>
            </a:solidFill>
            <a:ln>
              <a:noFill/>
            </a:ln>
            <a:effectLst/>
            <a:scene3d>
              <a:camera prst="orthographicFront"/>
              <a:lightRig rig="threePt" dir="t"/>
            </a:scene3d>
            <a:sp3d>
              <a:bevelT w="0" h="0"/>
            </a:sp3d>
          </c:spPr>
          <c:invertIfNegative val="0"/>
          <c:cat>
            <c:strRef>
              <c:f>'Region Profit'!$C$11:$C$14</c:f>
              <c:strCache>
                <c:ptCount val="4"/>
                <c:pt idx="0">
                  <c:v>Central</c:v>
                </c:pt>
                <c:pt idx="1">
                  <c:v>East</c:v>
                </c:pt>
                <c:pt idx="2">
                  <c:v>South</c:v>
                </c:pt>
                <c:pt idx="3">
                  <c:v>West</c:v>
                </c:pt>
              </c:strCache>
            </c:strRef>
          </c:cat>
          <c:val>
            <c:numRef>
              <c:f>'Region Profit'!$E$11:$E$14</c:f>
              <c:numCache>
                <c:formatCode>General</c:formatCode>
                <c:ptCount val="4"/>
                <c:pt idx="0">
                  <c:v>50973.835000000028</c:v>
                </c:pt>
                <c:pt idx="1">
                  <c:v>43762.015000000109</c:v>
                </c:pt>
                <c:pt idx="2">
                  <c:v>41372.300000000119</c:v>
                </c:pt>
                <c:pt idx="3">
                  <c:v>57309.340000000098</c:v>
                </c:pt>
              </c:numCache>
            </c:numRef>
          </c:val>
          <c:extLst>
            <c:ext xmlns:c16="http://schemas.microsoft.com/office/drawing/2014/chart" uri="{C3380CC4-5D6E-409C-BE32-E72D297353CC}">
              <c16:uniqueId val="{00000001-B014-45E2-AE20-E1574202C2E8}"/>
            </c:ext>
          </c:extLst>
        </c:ser>
        <c:dLbls>
          <c:showLegendKey val="0"/>
          <c:showVal val="0"/>
          <c:showCatName val="0"/>
          <c:showSerName val="0"/>
          <c:showPercent val="0"/>
          <c:showBubbleSize val="0"/>
        </c:dLbls>
        <c:gapWidth val="219"/>
        <c:overlap val="100"/>
        <c:axId val="905827727"/>
        <c:axId val="905826895"/>
      </c:barChart>
      <c:lineChart>
        <c:grouping val="standard"/>
        <c:varyColors val="0"/>
        <c:ser>
          <c:idx val="2"/>
          <c:order val="2"/>
          <c:tx>
            <c:strRef>
              <c:f>'Region Profit'!$F$10</c:f>
              <c:strCache>
                <c:ptCount val="1"/>
                <c:pt idx="0">
                  <c:v>Sum of Shipping Cost</c:v>
                </c:pt>
              </c:strCache>
            </c:strRef>
          </c:tx>
          <c:spPr>
            <a:ln w="28575" cap="rnd">
              <a:solidFill>
                <a:schemeClr val="accent3"/>
              </a:solidFill>
              <a:round/>
            </a:ln>
            <a:effectLst/>
          </c:spPr>
          <c:marker>
            <c:symbol val="none"/>
          </c:marker>
          <c:cat>
            <c:strRef>
              <c:f>'Region Profit'!$C$11:$C$14</c:f>
              <c:strCache>
                <c:ptCount val="4"/>
                <c:pt idx="0">
                  <c:v>Central</c:v>
                </c:pt>
                <c:pt idx="1">
                  <c:v>East</c:v>
                </c:pt>
                <c:pt idx="2">
                  <c:v>South</c:v>
                </c:pt>
                <c:pt idx="3">
                  <c:v>West</c:v>
                </c:pt>
              </c:strCache>
            </c:strRef>
          </c:cat>
          <c:val>
            <c:numRef>
              <c:f>'Region Profit'!$F$11:$F$14</c:f>
              <c:numCache>
                <c:formatCode>General</c:formatCode>
                <c:ptCount val="4"/>
                <c:pt idx="0">
                  <c:v>7020.6599999999817</c:v>
                </c:pt>
                <c:pt idx="1">
                  <c:v>6446.5099999999911</c:v>
                </c:pt>
                <c:pt idx="2">
                  <c:v>5440.3199999999797</c:v>
                </c:pt>
                <c:pt idx="3">
                  <c:v>5840.9399999999823</c:v>
                </c:pt>
              </c:numCache>
            </c:numRef>
          </c:val>
          <c:smooth val="0"/>
          <c:extLst>
            <c:ext xmlns:c16="http://schemas.microsoft.com/office/drawing/2014/chart" uri="{C3380CC4-5D6E-409C-BE32-E72D297353CC}">
              <c16:uniqueId val="{00000002-B014-45E2-AE20-E1574202C2E8}"/>
            </c:ext>
          </c:extLst>
        </c:ser>
        <c:dLbls>
          <c:showLegendKey val="0"/>
          <c:showVal val="0"/>
          <c:showCatName val="0"/>
          <c:showSerName val="0"/>
          <c:showPercent val="0"/>
          <c:showBubbleSize val="0"/>
        </c:dLbls>
        <c:marker val="1"/>
        <c:smooth val="0"/>
        <c:axId val="235259216"/>
        <c:axId val="235255472"/>
      </c:lineChart>
      <c:catAx>
        <c:axId val="9058277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905826895"/>
        <c:crosses val="autoZero"/>
        <c:auto val="1"/>
        <c:lblAlgn val="ctr"/>
        <c:lblOffset val="100"/>
        <c:noMultiLvlLbl val="0"/>
      </c:catAx>
      <c:valAx>
        <c:axId val="90582689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crossAx val="905827727"/>
        <c:crosses val="autoZero"/>
        <c:crossBetween val="between"/>
      </c:valAx>
      <c:valAx>
        <c:axId val="235255472"/>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crossAx val="235259216"/>
        <c:crosses val="max"/>
        <c:crossBetween val="between"/>
      </c:valAx>
      <c:catAx>
        <c:axId val="235259216"/>
        <c:scaling>
          <c:orientation val="minMax"/>
        </c:scaling>
        <c:delete val="1"/>
        <c:axPos val="b"/>
        <c:numFmt formatCode="General" sourceLinked="1"/>
        <c:majorTickMark val="out"/>
        <c:minorTickMark val="none"/>
        <c:tickLblPos val="nextTo"/>
        <c:crossAx val="235255472"/>
        <c:crosses val="autoZero"/>
        <c:auto val="1"/>
        <c:lblAlgn val="ctr"/>
        <c:lblOffset val="100"/>
        <c:noMultiLvlLbl val="0"/>
      </c:catAx>
      <c:spPr>
        <a:noFill/>
        <a:ln>
          <a:noFill/>
        </a:ln>
        <a:effectLst/>
      </c:spPr>
    </c:plotArea>
    <c:legend>
      <c:legendPos val="b"/>
      <c:overlay val="0"/>
      <c:spPr>
        <a:solidFill>
          <a:schemeClr val="bg1"/>
        </a:solidFill>
        <a:ln>
          <a:noFill/>
        </a:ln>
        <a:effectLst/>
      </c:spPr>
      <c:txPr>
        <a:bodyPr rot="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95000"/>
          <a:lumOff val="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PROJECT.xlsx]Unit sales!PivotTable 4</c:name>
    <c:fmtId val="0"/>
  </c:pivotSource>
  <c:chart>
    <c:title>
      <c:tx>
        <c:rich>
          <a:bodyPr rot="0" spcFirstLastPara="1" vertOverflow="ellipsis" vert="horz" wrap="square" anchor="ctr" anchorCtr="1"/>
          <a:lstStyle/>
          <a:p>
            <a:pPr>
              <a:defRPr sz="1400" b="0" i="0" u="none" strike="noStrike" kern="1200" spc="0" baseline="0">
                <a:solidFill>
                  <a:schemeClr val="tx1">
                    <a:lumMod val="95000"/>
                    <a:lumOff val="5000"/>
                  </a:schemeClr>
                </a:solidFill>
                <a:latin typeface="+mn-lt"/>
                <a:ea typeface="+mn-ea"/>
                <a:cs typeface="+mn-cs"/>
              </a:defRPr>
            </a:pPr>
            <a:r>
              <a:rPr lang="en-US">
                <a:solidFill>
                  <a:schemeClr val="tx1">
                    <a:lumMod val="95000"/>
                    <a:lumOff val="5000"/>
                  </a:schemeClr>
                </a:solidFill>
              </a:rPr>
              <a:t>'Product Sub-Category': Office Machines has noticeably higher 'Unit Price'.</a:t>
            </a:r>
          </a:p>
        </c:rich>
      </c:tx>
      <c:overlay val="0"/>
      <c:spPr>
        <a:solidFill>
          <a:schemeClr val="tx2">
            <a:lumMod val="20000"/>
            <a:lumOff val="80000"/>
          </a:schemeClr>
        </a:solidFill>
        <a:ln>
          <a:noFill/>
        </a:ln>
        <a:effectLst/>
      </c:spPr>
      <c:txPr>
        <a:bodyPr rot="0" spcFirstLastPara="1" vertOverflow="ellipsis" vert="horz" wrap="square" anchor="ctr" anchorCtr="1"/>
        <a:lstStyle/>
        <a:p>
          <a:pPr>
            <a:defRPr sz="1400" b="0" i="0" u="none" strike="noStrike" kern="1200" spc="0" baseline="0">
              <a:solidFill>
                <a:schemeClr val="tx1">
                  <a:lumMod val="95000"/>
                  <a:lumOff val="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D2D2D2"/>
          </a:solidFill>
          <a:ln>
            <a:noFill/>
          </a:ln>
          <a:effectLst/>
        </c:spPr>
      </c:pivotFmt>
      <c:pivotFmt>
        <c:idx val="2"/>
        <c:spPr>
          <a:solidFill>
            <a:srgbClr val="ED7331"/>
          </a:solidFill>
          <a:ln>
            <a:noFill/>
          </a:ln>
          <a:effectLst/>
        </c:spPr>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'Unit sales'!$D$2</c:f>
              <c:strCache>
                <c:ptCount val="1"/>
                <c:pt idx="0">
                  <c:v>Total</c:v>
                </c:pt>
              </c:strCache>
            </c:strRef>
          </c:tx>
          <c:spPr>
            <a:solidFill>
              <a:schemeClr val="accent1"/>
            </a:solidFill>
            <a:ln>
              <a:noFill/>
            </a:ln>
            <a:effectLst/>
          </c:spPr>
          <c:invertIfNegative val="0"/>
          <c:cat>
            <c:strRef>
              <c:f>'Unit sales'!$C$3:$C$20</c:f>
              <c:strCache>
                <c:ptCount val="17"/>
                <c:pt idx="0">
                  <c:v>Office Machines</c:v>
                </c:pt>
                <c:pt idx="1">
                  <c:v>Telephones and Communication</c:v>
                </c:pt>
                <c:pt idx="2">
                  <c:v>Chairs &amp; Chairmats</c:v>
                </c:pt>
                <c:pt idx="3">
                  <c:v>Tables</c:v>
                </c:pt>
                <c:pt idx="4">
                  <c:v>Binders and Binder Accessories</c:v>
                </c:pt>
                <c:pt idx="5">
                  <c:v>Copiers and Fax</c:v>
                </c:pt>
                <c:pt idx="6">
                  <c:v>Storage &amp; Organization</c:v>
                </c:pt>
                <c:pt idx="7">
                  <c:v>Bookcases</c:v>
                </c:pt>
                <c:pt idx="8">
                  <c:v>Computer Peripherals</c:v>
                </c:pt>
                <c:pt idx="9">
                  <c:v>Appliances</c:v>
                </c:pt>
                <c:pt idx="10">
                  <c:v>Office Furnishings</c:v>
                </c:pt>
                <c:pt idx="11">
                  <c:v>Paper</c:v>
                </c:pt>
                <c:pt idx="12">
                  <c:v>Scissors, Rulers and Trimmers</c:v>
                </c:pt>
                <c:pt idx="13">
                  <c:v>Pens &amp; Art Supplies</c:v>
                </c:pt>
                <c:pt idx="14">
                  <c:v>Envelopes</c:v>
                </c:pt>
                <c:pt idx="15">
                  <c:v>Labels</c:v>
                </c:pt>
                <c:pt idx="16">
                  <c:v>Rubber Bands</c:v>
                </c:pt>
              </c:strCache>
            </c:strRef>
          </c:cat>
          <c:val>
            <c:numRef>
              <c:f>'Unit sales'!$D$3:$D$20</c:f>
              <c:numCache>
                <c:formatCode>General</c:formatCode>
                <c:ptCount val="17"/>
                <c:pt idx="0">
                  <c:v>56969.530000000006</c:v>
                </c:pt>
                <c:pt idx="1">
                  <c:v>19498.060000000016</c:v>
                </c:pt>
                <c:pt idx="2">
                  <c:v>17870.489999999976</c:v>
                </c:pt>
                <c:pt idx="3">
                  <c:v>16286.109999999995</c:v>
                </c:pt>
                <c:pt idx="4">
                  <c:v>15765.299999999992</c:v>
                </c:pt>
                <c:pt idx="5">
                  <c:v>14599.509999999997</c:v>
                </c:pt>
                <c:pt idx="6">
                  <c:v>10910.759999999995</c:v>
                </c:pt>
                <c:pt idx="7">
                  <c:v>9279.4599999999864</c:v>
                </c:pt>
                <c:pt idx="8">
                  <c:v>8581.7799999999843</c:v>
                </c:pt>
                <c:pt idx="9">
                  <c:v>7616.7699999999995</c:v>
                </c:pt>
                <c:pt idx="10">
                  <c:v>6508.5399999999954</c:v>
                </c:pt>
                <c:pt idx="11">
                  <c:v>4321.2099999999982</c:v>
                </c:pt>
                <c:pt idx="12">
                  <c:v>1940.18</c:v>
                </c:pt>
                <c:pt idx="13">
                  <c:v>1527.8500000000001</c:v>
                </c:pt>
                <c:pt idx="14">
                  <c:v>1252.2400000000005</c:v>
                </c:pt>
                <c:pt idx="15">
                  <c:v>381.32000000000005</c:v>
                </c:pt>
                <c:pt idx="16">
                  <c:v>108.37999999999998</c:v>
                </c:pt>
              </c:numCache>
            </c:numRef>
          </c:val>
          <c:extLst>
            <c:ext xmlns:c16="http://schemas.microsoft.com/office/drawing/2014/chart" uri="{C3380CC4-5D6E-409C-BE32-E72D297353CC}">
              <c16:uniqueId val="{00000000-E579-4F46-B5D1-75932A7494CB}"/>
            </c:ext>
          </c:extLst>
        </c:ser>
        <c:dLbls>
          <c:showLegendKey val="0"/>
          <c:showVal val="0"/>
          <c:showCatName val="0"/>
          <c:showSerName val="0"/>
          <c:showPercent val="0"/>
          <c:showBubbleSize val="0"/>
        </c:dLbls>
        <c:gapWidth val="33"/>
        <c:overlap val="-30"/>
        <c:axId val="1095725839"/>
        <c:axId val="1095720431"/>
      </c:barChart>
      <c:catAx>
        <c:axId val="1095725839"/>
        <c:scaling>
          <c:orientation val="maxMin"/>
        </c:scaling>
        <c:delete val="0"/>
        <c:axPos val="l"/>
        <c:title>
          <c:tx>
            <c:rich>
              <a:bodyPr rot="-5400000" spcFirstLastPara="1" vertOverflow="ellipsis" vert="horz" wrap="square" anchor="ctr" anchorCtr="1"/>
              <a:lstStyle/>
              <a:p>
                <a:pPr>
                  <a:defRPr sz="1000" b="0" i="0" u="none" strike="noStrike" kern="1200" baseline="0">
                    <a:solidFill>
                      <a:schemeClr val="tx1">
                        <a:lumMod val="95000"/>
                        <a:lumOff val="5000"/>
                      </a:schemeClr>
                    </a:solidFill>
                    <a:latin typeface="+mn-lt"/>
                    <a:ea typeface="+mn-ea"/>
                    <a:cs typeface="+mn-cs"/>
                  </a:defRPr>
                </a:pPr>
                <a:r>
                  <a:rPr lang="en-IN">
                    <a:solidFill>
                      <a:schemeClr val="tx1">
                        <a:lumMod val="95000"/>
                        <a:lumOff val="5000"/>
                      </a:schemeClr>
                    </a:solidFill>
                  </a:rPr>
                  <a:t>Product Sub-Category</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95000"/>
                      <a:lumOff val="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crossAx val="1095720431"/>
        <c:crosses val="autoZero"/>
        <c:auto val="1"/>
        <c:lblAlgn val="ctr"/>
        <c:lblOffset val="100"/>
        <c:noMultiLvlLbl val="0"/>
      </c:catAx>
      <c:valAx>
        <c:axId val="1095720431"/>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95000"/>
                        <a:lumOff val="5000"/>
                      </a:schemeClr>
                    </a:solidFill>
                    <a:latin typeface="+mn-lt"/>
                    <a:ea typeface="+mn-ea"/>
                    <a:cs typeface="+mn-cs"/>
                  </a:defRPr>
                </a:pPr>
                <a:r>
                  <a:rPr lang="en-IN">
                    <a:solidFill>
                      <a:schemeClr val="tx1">
                        <a:lumMod val="95000"/>
                        <a:lumOff val="5000"/>
                      </a:schemeClr>
                    </a:solidFill>
                  </a:rPr>
                  <a:t>Unit Price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95000"/>
                      <a:lumOff val="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crossAx val="1095725839"/>
        <c:crosses val="max"/>
        <c:crossBetween val="between"/>
        <c:dispUnits>
          <c:builtInUnit val="thousands"/>
          <c:dispUnitsLbl>
            <c:spPr>
              <a:noFill/>
              <a:ln>
                <a:noFill/>
              </a:ln>
              <a:effectLst/>
            </c:spPr>
            <c:txPr>
              <a:bodyPr rot="0" spcFirstLastPara="1" vertOverflow="ellipsis" vert="horz" wrap="square" anchor="ctr" anchorCtr="1"/>
              <a:lstStyle/>
              <a:p>
                <a:pPr>
                  <a:defRPr sz="1000" b="0" i="0" u="none" strike="noStrike" kern="1200" baseline="0">
                    <a:solidFill>
                      <a:schemeClr val="tx1">
                        <a:lumMod val="95000"/>
                        <a:lumOff val="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95000"/>
          <a:lumOff val="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PROJECT.xlsx]Prediction vs Sales!PivotTable1</c:name>
    <c:fmtId val="0"/>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'Prediction vs Sales'!$D$2</c:f>
              <c:strCache>
                <c:ptCount val="1"/>
                <c:pt idx="0">
                  <c:v>Sum of Predicted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'Prediction vs Sales'!$C$3:$C$9</c:f>
              <c:strCache>
                <c:ptCount val="6"/>
                <c:pt idx="0">
                  <c:v>Jan</c:v>
                </c:pt>
                <c:pt idx="1">
                  <c:v>Feb</c:v>
                </c:pt>
                <c:pt idx="2">
                  <c:v>Mar</c:v>
                </c:pt>
                <c:pt idx="3">
                  <c:v>Apr</c:v>
                </c:pt>
                <c:pt idx="4">
                  <c:v>May</c:v>
                </c:pt>
                <c:pt idx="5">
                  <c:v>Jun</c:v>
                </c:pt>
              </c:strCache>
            </c:strRef>
          </c:cat>
          <c:val>
            <c:numRef>
              <c:f>'Prediction vs Sales'!$D$3:$D$9</c:f>
              <c:numCache>
                <c:formatCode>General</c:formatCode>
                <c:ptCount val="6"/>
                <c:pt idx="0">
                  <c:v>350320.84592621448</c:v>
                </c:pt>
                <c:pt idx="1">
                  <c:v>325151.0408572341</c:v>
                </c:pt>
                <c:pt idx="2">
                  <c:v>303664.54716737801</c:v>
                </c:pt>
                <c:pt idx="3">
                  <c:v>334886.17204348434</c:v>
                </c:pt>
                <c:pt idx="4">
                  <c:v>249618.07820457837</c:v>
                </c:pt>
                <c:pt idx="5">
                  <c:v>317884.08580110269</c:v>
                </c:pt>
              </c:numCache>
            </c:numRef>
          </c:val>
          <c:smooth val="0"/>
          <c:extLst>
            <c:ext xmlns:c16="http://schemas.microsoft.com/office/drawing/2014/chart" uri="{C3380CC4-5D6E-409C-BE32-E72D297353CC}">
              <c16:uniqueId val="{00000000-C7DE-4A1A-B14D-CA27F9C589FD}"/>
            </c:ext>
          </c:extLst>
        </c:ser>
        <c:ser>
          <c:idx val="1"/>
          <c:order val="1"/>
          <c:tx>
            <c:strRef>
              <c:f>'Prediction vs Sales'!$E$2</c:f>
              <c:strCache>
                <c:ptCount val="1"/>
                <c:pt idx="0">
                  <c:v>Sum of Sales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'Prediction vs Sales'!$C$3:$C$9</c:f>
              <c:strCache>
                <c:ptCount val="6"/>
                <c:pt idx="0">
                  <c:v>Jan</c:v>
                </c:pt>
                <c:pt idx="1">
                  <c:v>Feb</c:v>
                </c:pt>
                <c:pt idx="2">
                  <c:v>Mar</c:v>
                </c:pt>
                <c:pt idx="3">
                  <c:v>Apr</c:v>
                </c:pt>
                <c:pt idx="4">
                  <c:v>May</c:v>
                </c:pt>
                <c:pt idx="5">
                  <c:v>Jun</c:v>
                </c:pt>
              </c:strCache>
            </c:strRef>
          </c:cat>
          <c:val>
            <c:numRef>
              <c:f>'Prediction vs Sales'!$E$3:$E$9</c:f>
              <c:numCache>
                <c:formatCode>General</c:formatCode>
                <c:ptCount val="6"/>
                <c:pt idx="0">
                  <c:v>264998.55000000005</c:v>
                </c:pt>
                <c:pt idx="1">
                  <c:v>306395.44</c:v>
                </c:pt>
                <c:pt idx="2">
                  <c:v>265167.13000000012</c:v>
                </c:pt>
                <c:pt idx="3">
                  <c:v>356451.73000000016</c:v>
                </c:pt>
                <c:pt idx="4">
                  <c:v>286582.49999999983</c:v>
                </c:pt>
                <c:pt idx="5">
                  <c:v>343865.21000000008</c:v>
                </c:pt>
              </c:numCache>
            </c:numRef>
          </c:val>
          <c:smooth val="0"/>
          <c:extLst>
            <c:ext xmlns:c16="http://schemas.microsoft.com/office/drawing/2014/chart" uri="{C3380CC4-5D6E-409C-BE32-E72D297353CC}">
              <c16:uniqueId val="{00000001-C7DE-4A1A-B14D-CA27F9C589FD}"/>
            </c:ext>
          </c:extLst>
        </c:ser>
        <c:dLbls>
          <c:showLegendKey val="0"/>
          <c:showVal val="0"/>
          <c:showCatName val="0"/>
          <c:showSerName val="0"/>
          <c:showPercent val="0"/>
          <c:showBubbleSize val="0"/>
        </c:dLbls>
        <c:marker val="1"/>
        <c:smooth val="0"/>
        <c:axId val="1969218432"/>
        <c:axId val="1969211360"/>
      </c:lineChart>
      <c:catAx>
        <c:axId val="19692184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969211360"/>
        <c:crosses val="autoZero"/>
        <c:auto val="1"/>
        <c:lblAlgn val="ctr"/>
        <c:lblOffset val="100"/>
        <c:noMultiLvlLbl val="0"/>
      </c:catAx>
      <c:valAx>
        <c:axId val="1969211360"/>
        <c:scaling>
          <c:orientation val="minMax"/>
          <c:max val="360000"/>
          <c:min val="2400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969218432"/>
        <c:crosses val="autoZero"/>
        <c:crossBetween val="between"/>
        <c:dispUnits>
          <c:builtInUnit val="ten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dispUnitsLbl>
        </c:dispUnits>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a:solidFill>
                  <a:schemeClr val="tx1"/>
                </a:solidFill>
              </a:rPr>
              <a:t>Sum of Sales Prediction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lotArea>
      <c:layout/>
      <c:lineChart>
        <c:grouping val="standard"/>
        <c:varyColors val="0"/>
        <c:ser>
          <c:idx val="0"/>
          <c:order val="0"/>
          <c:tx>
            <c:strRef>
              <c:f>'Prediction vs Sales'!$D$21</c:f>
              <c:strCache>
                <c:ptCount val="1"/>
                <c:pt idx="0">
                  <c:v>Sum of Sales</c:v>
                </c:pt>
              </c:strCache>
            </c:strRef>
          </c:tx>
          <c:spPr>
            <a:ln w="28575" cap="rnd">
              <a:solidFill>
                <a:schemeClr val="accent2"/>
              </a:solidFill>
              <a:round/>
            </a:ln>
            <a:effectLst/>
          </c:spPr>
          <c:marker>
            <c:symbol val="none"/>
          </c:marker>
          <c:trendline>
            <c:spPr>
              <a:ln w="19050" cap="rnd">
                <a:solidFill>
                  <a:schemeClr val="accent1"/>
                </a:solidFill>
                <a:prstDash val="sysDot"/>
              </a:ln>
              <a:effectLst/>
            </c:spPr>
            <c:trendlineType val="poly"/>
            <c:order val="2"/>
            <c:dispRSqr val="1"/>
            <c:dispEq val="1"/>
            <c:trendlineLbl>
              <c:layout>
                <c:manualLayout>
                  <c:x val="-0.39878740157480314"/>
                  <c:y val="-4.3703703703703703E-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trendlineLbl>
          </c:trendline>
          <c:cat>
            <c:strRef>
              <c:f>'Prediction vs Sales'!$C$22:$C$33</c:f>
              <c:strCache>
                <c:ptCount val="12"/>
                <c:pt idx="0">
                  <c:v>Jan</c:v>
                </c:pt>
                <c:pt idx="1">
                  <c:v>Feb</c:v>
                </c:pt>
                <c:pt idx="2">
                  <c:v>Mar</c:v>
                </c:pt>
                <c:pt idx="3">
                  <c:v>Apr</c:v>
                </c:pt>
                <c:pt idx="4">
                  <c:v>May</c:v>
                </c:pt>
                <c:pt idx="5">
                  <c:v>Jun</c:v>
                </c:pt>
                <c:pt idx="6">
                  <c:v>Jul</c:v>
                </c:pt>
                <c:pt idx="7">
                  <c:v>Aug</c:v>
                </c:pt>
                <c:pt idx="8">
                  <c:v>Sept</c:v>
                </c:pt>
                <c:pt idx="9">
                  <c:v>Oct</c:v>
                </c:pt>
                <c:pt idx="10">
                  <c:v>Nov</c:v>
                </c:pt>
                <c:pt idx="11">
                  <c:v>Dec</c:v>
                </c:pt>
              </c:strCache>
            </c:strRef>
          </c:cat>
          <c:val>
            <c:numRef>
              <c:f>'Prediction vs Sales'!$D$22:$D$33</c:f>
              <c:numCache>
                <c:formatCode>General</c:formatCode>
                <c:ptCount val="12"/>
                <c:pt idx="0">
                  <c:v>264998.55000000005</c:v>
                </c:pt>
                <c:pt idx="1">
                  <c:v>306395.44</c:v>
                </c:pt>
                <c:pt idx="2">
                  <c:v>265167.13000000012</c:v>
                </c:pt>
                <c:pt idx="3">
                  <c:v>356451.73000000016</c:v>
                </c:pt>
                <c:pt idx="4">
                  <c:v>286582.49999999983</c:v>
                </c:pt>
                <c:pt idx="5">
                  <c:v>343865.21000000008</c:v>
                </c:pt>
              </c:numCache>
            </c:numRef>
          </c:val>
          <c:smooth val="0"/>
          <c:extLst>
            <c:ext xmlns:c16="http://schemas.microsoft.com/office/drawing/2014/chart" uri="{C3380CC4-5D6E-409C-BE32-E72D297353CC}">
              <c16:uniqueId val="{00000000-BF7D-4C69-A2C1-0DAF5D471EB9}"/>
            </c:ext>
          </c:extLst>
        </c:ser>
        <c:dLbls>
          <c:showLegendKey val="0"/>
          <c:showVal val="0"/>
          <c:showCatName val="0"/>
          <c:showSerName val="0"/>
          <c:showPercent val="0"/>
          <c:showBubbleSize val="0"/>
        </c:dLbls>
        <c:smooth val="0"/>
        <c:axId val="1461973279"/>
        <c:axId val="1461982431"/>
      </c:lineChart>
      <c:catAx>
        <c:axId val="14619732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461982431"/>
        <c:crosses val="autoZero"/>
        <c:auto val="1"/>
        <c:lblAlgn val="ctr"/>
        <c:lblOffset val="100"/>
        <c:noMultiLvlLbl val="0"/>
      </c:catAx>
      <c:valAx>
        <c:axId val="1461982431"/>
        <c:scaling>
          <c:orientation val="minMax"/>
          <c:min val="2500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461973279"/>
        <c:crosses val="autoZero"/>
        <c:crossBetween val="between"/>
        <c:dispUnits>
          <c:builtInUnit val="ten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95000"/>
          <a:lumOff val="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PROJECT.xlsx]Income by Education Level!PivotTable 8</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'Income by Education Level'!$C$3:$C$4</c:f>
              <c:strCache>
                <c:ptCount val="1"/>
                <c:pt idx="0">
                  <c:v>M</c:v>
                </c:pt>
              </c:strCache>
            </c:strRef>
          </c:tx>
          <c:spPr>
            <a:solidFill>
              <a:schemeClr val="accent1"/>
            </a:solidFill>
            <a:ln>
              <a:noFill/>
            </a:ln>
            <a:effectLst/>
          </c:spPr>
          <c:invertIfNegative val="0"/>
          <c:cat>
            <c:strRef>
              <c:f>'Income by Education Level'!$B$5:$B$10</c:f>
              <c:strCache>
                <c:ptCount val="5"/>
                <c:pt idx="0">
                  <c:v>Bachelors</c:v>
                </c:pt>
                <c:pt idx="1">
                  <c:v>Graduate Degree</c:v>
                </c:pt>
                <c:pt idx="2">
                  <c:v>High School</c:v>
                </c:pt>
                <c:pt idx="3">
                  <c:v>Partial College</c:v>
                </c:pt>
                <c:pt idx="4">
                  <c:v>Partial High School</c:v>
                </c:pt>
              </c:strCache>
            </c:strRef>
          </c:cat>
          <c:val>
            <c:numRef>
              <c:f>'Income by Education Level'!$C$5:$C$10</c:f>
              <c:numCache>
                <c:formatCode>General</c:formatCode>
                <c:ptCount val="5"/>
                <c:pt idx="0">
                  <c:v>12400000</c:v>
                </c:pt>
                <c:pt idx="1">
                  <c:v>11110000</c:v>
                </c:pt>
                <c:pt idx="2">
                  <c:v>3960000</c:v>
                </c:pt>
                <c:pt idx="3">
                  <c:v>10930000</c:v>
                </c:pt>
                <c:pt idx="4">
                  <c:v>1040000</c:v>
                </c:pt>
              </c:numCache>
            </c:numRef>
          </c:val>
          <c:extLst>
            <c:ext xmlns:c16="http://schemas.microsoft.com/office/drawing/2014/chart" uri="{C3380CC4-5D6E-409C-BE32-E72D297353CC}">
              <c16:uniqueId val="{00000000-31ED-4DC7-A23A-BE3FBC37D359}"/>
            </c:ext>
          </c:extLst>
        </c:ser>
        <c:ser>
          <c:idx val="1"/>
          <c:order val="1"/>
          <c:tx>
            <c:strRef>
              <c:f>'Income by Education Level'!$D$3:$D$4</c:f>
              <c:strCache>
                <c:ptCount val="1"/>
                <c:pt idx="0">
                  <c:v>S</c:v>
                </c:pt>
              </c:strCache>
            </c:strRef>
          </c:tx>
          <c:spPr>
            <a:solidFill>
              <a:schemeClr val="accent2"/>
            </a:solidFill>
            <a:ln>
              <a:noFill/>
            </a:ln>
            <a:effectLst/>
          </c:spPr>
          <c:invertIfNegative val="0"/>
          <c:cat>
            <c:strRef>
              <c:f>'Income by Education Level'!$B$5:$B$10</c:f>
              <c:strCache>
                <c:ptCount val="5"/>
                <c:pt idx="0">
                  <c:v>Bachelors</c:v>
                </c:pt>
                <c:pt idx="1">
                  <c:v>Graduate Degree</c:v>
                </c:pt>
                <c:pt idx="2">
                  <c:v>High School</c:v>
                </c:pt>
                <c:pt idx="3">
                  <c:v>Partial College</c:v>
                </c:pt>
                <c:pt idx="4">
                  <c:v>Partial High School</c:v>
                </c:pt>
              </c:strCache>
            </c:strRef>
          </c:cat>
          <c:val>
            <c:numRef>
              <c:f>'Income by Education Level'!$D$5:$D$10</c:f>
              <c:numCache>
                <c:formatCode>General</c:formatCode>
                <c:ptCount val="5"/>
                <c:pt idx="0">
                  <c:v>9910000</c:v>
                </c:pt>
                <c:pt idx="1">
                  <c:v>5750000</c:v>
                </c:pt>
                <c:pt idx="2">
                  <c:v>3860000</c:v>
                </c:pt>
                <c:pt idx="3">
                  <c:v>7490000</c:v>
                </c:pt>
                <c:pt idx="4">
                  <c:v>770000</c:v>
                </c:pt>
              </c:numCache>
            </c:numRef>
          </c:val>
          <c:extLst>
            <c:ext xmlns:c16="http://schemas.microsoft.com/office/drawing/2014/chart" uri="{C3380CC4-5D6E-409C-BE32-E72D297353CC}">
              <c16:uniqueId val="{00000001-31ED-4DC7-A23A-BE3FBC37D359}"/>
            </c:ext>
          </c:extLst>
        </c:ser>
        <c:dLbls>
          <c:showLegendKey val="0"/>
          <c:showVal val="0"/>
          <c:showCatName val="0"/>
          <c:showSerName val="0"/>
          <c:showPercent val="0"/>
          <c:showBubbleSize val="0"/>
        </c:dLbls>
        <c:gapWidth val="219"/>
        <c:overlap val="100"/>
        <c:axId val="18596960"/>
        <c:axId val="18588640"/>
      </c:barChart>
      <c:catAx>
        <c:axId val="18596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8588640"/>
        <c:crosses val="autoZero"/>
        <c:auto val="1"/>
        <c:lblAlgn val="ctr"/>
        <c:lblOffset val="100"/>
        <c:noMultiLvlLbl val="0"/>
      </c:catAx>
      <c:valAx>
        <c:axId val="185886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8596960"/>
        <c:crosses val="autoZero"/>
        <c:crossBetween val="between"/>
        <c:dispUnits>
          <c:builtInUnit val="millions"/>
          <c:dispUnitsLbl>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dispUnitsLbl>
        </c:dispUnits>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PROJECT.xlsx]Multiple Table!PivotTable 9</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'Multiple Table'!$C$3:$C$4</c:f>
              <c:strCache>
                <c:ptCount val="1"/>
                <c:pt idx="0">
                  <c:v>M</c:v>
                </c:pt>
              </c:strCache>
            </c:strRef>
          </c:tx>
          <c:spPr>
            <a:solidFill>
              <a:schemeClr val="accent1"/>
            </a:solidFill>
            <a:ln>
              <a:noFill/>
            </a:ln>
            <a:effectLst/>
          </c:spPr>
          <c:invertIfNegative val="0"/>
          <c:cat>
            <c:multiLvlStrRef>
              <c:f>'Multiple Table'!$B$5:$B$55</c:f>
              <c:multiLvlStrCache>
                <c:ptCount val="47"/>
                <c:lvl>
                  <c:pt idx="0">
                    <c:v>10000</c:v>
                  </c:pt>
                  <c:pt idx="1">
                    <c:v>20000</c:v>
                  </c:pt>
                  <c:pt idx="2">
                    <c:v>30000</c:v>
                  </c:pt>
                  <c:pt idx="3">
                    <c:v>40000</c:v>
                  </c:pt>
                  <c:pt idx="4">
                    <c:v>50000</c:v>
                  </c:pt>
                  <c:pt idx="5">
                    <c:v>60000</c:v>
                  </c:pt>
                  <c:pt idx="6">
                    <c:v>70000</c:v>
                  </c:pt>
                  <c:pt idx="7">
                    <c:v>80000</c:v>
                  </c:pt>
                  <c:pt idx="8">
                    <c:v>90000</c:v>
                  </c:pt>
                  <c:pt idx="9">
                    <c:v>100000</c:v>
                  </c:pt>
                  <c:pt idx="10">
                    <c:v>110000</c:v>
                  </c:pt>
                  <c:pt idx="11">
                    <c:v>120000</c:v>
                  </c:pt>
                  <c:pt idx="12">
                    <c:v>130000</c:v>
                  </c:pt>
                  <c:pt idx="13">
                    <c:v>150000</c:v>
                  </c:pt>
                  <c:pt idx="14">
                    <c:v>160000</c:v>
                  </c:pt>
                  <c:pt idx="15">
                    <c:v>170000</c:v>
                  </c:pt>
                  <c:pt idx="16">
                    <c:v>10000</c:v>
                  </c:pt>
                  <c:pt idx="17">
                    <c:v>20000</c:v>
                  </c:pt>
                  <c:pt idx="18">
                    <c:v>30000</c:v>
                  </c:pt>
                  <c:pt idx="19">
                    <c:v>40000</c:v>
                  </c:pt>
                  <c:pt idx="20">
                    <c:v>50000</c:v>
                  </c:pt>
                  <c:pt idx="21">
                    <c:v>60000</c:v>
                  </c:pt>
                  <c:pt idx="22">
                    <c:v>70000</c:v>
                  </c:pt>
                  <c:pt idx="23">
                    <c:v>80000</c:v>
                  </c:pt>
                  <c:pt idx="24">
                    <c:v>90000</c:v>
                  </c:pt>
                  <c:pt idx="25">
                    <c:v>100000</c:v>
                  </c:pt>
                  <c:pt idx="26">
                    <c:v>110000</c:v>
                  </c:pt>
                  <c:pt idx="27">
                    <c:v>120000</c:v>
                  </c:pt>
                  <c:pt idx="28">
                    <c:v>130000</c:v>
                  </c:pt>
                  <c:pt idx="29">
                    <c:v>150000</c:v>
                  </c:pt>
                  <c:pt idx="30">
                    <c:v>160000</c:v>
                  </c:pt>
                  <c:pt idx="31">
                    <c:v>170000</c:v>
                  </c:pt>
                  <c:pt idx="32">
                    <c:v>10000</c:v>
                  </c:pt>
                  <c:pt idx="33">
                    <c:v>20000</c:v>
                  </c:pt>
                  <c:pt idx="34">
                    <c:v>30000</c:v>
                  </c:pt>
                  <c:pt idx="35">
                    <c:v>40000</c:v>
                  </c:pt>
                  <c:pt idx="36">
                    <c:v>50000</c:v>
                  </c:pt>
                  <c:pt idx="37">
                    <c:v>60000</c:v>
                  </c:pt>
                  <c:pt idx="38">
                    <c:v>70000</c:v>
                  </c:pt>
                  <c:pt idx="39">
                    <c:v>80000</c:v>
                  </c:pt>
                  <c:pt idx="40">
                    <c:v>90000</c:v>
                  </c:pt>
                  <c:pt idx="41">
                    <c:v>100000</c:v>
                  </c:pt>
                  <c:pt idx="42">
                    <c:v>110000</c:v>
                  </c:pt>
                  <c:pt idx="43">
                    <c:v>120000</c:v>
                  </c:pt>
                  <c:pt idx="44">
                    <c:v>130000</c:v>
                  </c:pt>
                  <c:pt idx="45">
                    <c:v>150000</c:v>
                  </c:pt>
                  <c:pt idx="46">
                    <c:v>170000</c:v>
                  </c:pt>
                </c:lvl>
                <c:lvl>
                  <c:pt idx="0">
                    <c:v>Furniture</c:v>
                  </c:pt>
                  <c:pt idx="16">
                    <c:v>Office Supplies</c:v>
                  </c:pt>
                  <c:pt idx="32">
                    <c:v>Technology</c:v>
                  </c:pt>
                </c:lvl>
              </c:multiLvlStrCache>
            </c:multiLvlStrRef>
          </c:cat>
          <c:val>
            <c:numRef>
              <c:f>'Multiple Table'!$C$5:$C$55</c:f>
              <c:numCache>
                <c:formatCode>General</c:formatCode>
                <c:ptCount val="47"/>
                <c:pt idx="0">
                  <c:v>31997.77</c:v>
                </c:pt>
                <c:pt idx="1">
                  <c:v>10891.22</c:v>
                </c:pt>
                <c:pt idx="2">
                  <c:v>25326.89</c:v>
                </c:pt>
                <c:pt idx="3">
                  <c:v>43761.440000000002</c:v>
                </c:pt>
                <c:pt idx="4">
                  <c:v>18465.32</c:v>
                </c:pt>
                <c:pt idx="5">
                  <c:v>96186.33</c:v>
                </c:pt>
                <c:pt idx="6">
                  <c:v>62898.89</c:v>
                </c:pt>
                <c:pt idx="7">
                  <c:v>24659.39</c:v>
                </c:pt>
                <c:pt idx="8">
                  <c:v>18351.97</c:v>
                </c:pt>
                <c:pt idx="9">
                  <c:v>5009.04</c:v>
                </c:pt>
                <c:pt idx="10">
                  <c:v>5192.12</c:v>
                </c:pt>
                <c:pt idx="11">
                  <c:v>1316.84</c:v>
                </c:pt>
                <c:pt idx="12">
                  <c:v>1815.74</c:v>
                </c:pt>
                <c:pt idx="14">
                  <c:v>313.63</c:v>
                </c:pt>
                <c:pt idx="15">
                  <c:v>705.62</c:v>
                </c:pt>
                <c:pt idx="16">
                  <c:v>6173.07</c:v>
                </c:pt>
                <c:pt idx="17">
                  <c:v>12378.79</c:v>
                </c:pt>
                <c:pt idx="18">
                  <c:v>6525.13</c:v>
                </c:pt>
                <c:pt idx="19">
                  <c:v>46878.73</c:v>
                </c:pt>
                <c:pt idx="20">
                  <c:v>3226.86</c:v>
                </c:pt>
                <c:pt idx="21">
                  <c:v>93181.5</c:v>
                </c:pt>
                <c:pt idx="22">
                  <c:v>33232.76</c:v>
                </c:pt>
                <c:pt idx="23">
                  <c:v>13116.38</c:v>
                </c:pt>
                <c:pt idx="24">
                  <c:v>18752.73</c:v>
                </c:pt>
                <c:pt idx="25">
                  <c:v>2999.52</c:v>
                </c:pt>
                <c:pt idx="26">
                  <c:v>3565.68</c:v>
                </c:pt>
                <c:pt idx="27">
                  <c:v>1966.95</c:v>
                </c:pt>
                <c:pt idx="28">
                  <c:v>3565.91</c:v>
                </c:pt>
                <c:pt idx="30">
                  <c:v>601.13</c:v>
                </c:pt>
                <c:pt idx="31">
                  <c:v>2033.3</c:v>
                </c:pt>
                <c:pt idx="32">
                  <c:v>8136.06</c:v>
                </c:pt>
                <c:pt idx="33">
                  <c:v>27036.13</c:v>
                </c:pt>
                <c:pt idx="34">
                  <c:v>34049.19</c:v>
                </c:pt>
                <c:pt idx="35">
                  <c:v>33899.64</c:v>
                </c:pt>
                <c:pt idx="36">
                  <c:v>13973</c:v>
                </c:pt>
                <c:pt idx="37">
                  <c:v>81898.63</c:v>
                </c:pt>
                <c:pt idx="38">
                  <c:v>42654.26</c:v>
                </c:pt>
                <c:pt idx="39">
                  <c:v>35171.39</c:v>
                </c:pt>
                <c:pt idx="40">
                  <c:v>41790.6</c:v>
                </c:pt>
                <c:pt idx="41">
                  <c:v>3673.01</c:v>
                </c:pt>
                <c:pt idx="42">
                  <c:v>7599</c:v>
                </c:pt>
                <c:pt idx="43">
                  <c:v>2560.65</c:v>
                </c:pt>
                <c:pt idx="44">
                  <c:v>6453.47</c:v>
                </c:pt>
                <c:pt idx="45">
                  <c:v>2277.0300000000002</c:v>
                </c:pt>
                <c:pt idx="46">
                  <c:v>5259.08</c:v>
                </c:pt>
              </c:numCache>
            </c:numRef>
          </c:val>
          <c:extLst>
            <c:ext xmlns:c16="http://schemas.microsoft.com/office/drawing/2014/chart" uri="{C3380CC4-5D6E-409C-BE32-E72D297353CC}">
              <c16:uniqueId val="{00000000-DE16-4172-80F0-5A83E029CCD6}"/>
            </c:ext>
          </c:extLst>
        </c:ser>
        <c:ser>
          <c:idx val="1"/>
          <c:order val="1"/>
          <c:tx>
            <c:strRef>
              <c:f>'Multiple Table'!$D$3:$D$4</c:f>
              <c:strCache>
                <c:ptCount val="1"/>
                <c:pt idx="0">
                  <c:v>S</c:v>
                </c:pt>
              </c:strCache>
            </c:strRef>
          </c:tx>
          <c:spPr>
            <a:solidFill>
              <a:schemeClr val="accent2"/>
            </a:solidFill>
            <a:ln>
              <a:noFill/>
            </a:ln>
            <a:effectLst/>
          </c:spPr>
          <c:invertIfNegative val="0"/>
          <c:cat>
            <c:multiLvlStrRef>
              <c:f>'Multiple Table'!$B$5:$B$55</c:f>
              <c:multiLvlStrCache>
                <c:ptCount val="47"/>
                <c:lvl>
                  <c:pt idx="0">
                    <c:v>10000</c:v>
                  </c:pt>
                  <c:pt idx="1">
                    <c:v>20000</c:v>
                  </c:pt>
                  <c:pt idx="2">
                    <c:v>30000</c:v>
                  </c:pt>
                  <c:pt idx="3">
                    <c:v>40000</c:v>
                  </c:pt>
                  <c:pt idx="4">
                    <c:v>50000</c:v>
                  </c:pt>
                  <c:pt idx="5">
                    <c:v>60000</c:v>
                  </c:pt>
                  <c:pt idx="6">
                    <c:v>70000</c:v>
                  </c:pt>
                  <c:pt idx="7">
                    <c:v>80000</c:v>
                  </c:pt>
                  <c:pt idx="8">
                    <c:v>90000</c:v>
                  </c:pt>
                  <c:pt idx="9">
                    <c:v>100000</c:v>
                  </c:pt>
                  <c:pt idx="10">
                    <c:v>110000</c:v>
                  </c:pt>
                  <c:pt idx="11">
                    <c:v>120000</c:v>
                  </c:pt>
                  <c:pt idx="12">
                    <c:v>130000</c:v>
                  </c:pt>
                  <c:pt idx="13">
                    <c:v>150000</c:v>
                  </c:pt>
                  <c:pt idx="14">
                    <c:v>160000</c:v>
                  </c:pt>
                  <c:pt idx="15">
                    <c:v>170000</c:v>
                  </c:pt>
                  <c:pt idx="16">
                    <c:v>10000</c:v>
                  </c:pt>
                  <c:pt idx="17">
                    <c:v>20000</c:v>
                  </c:pt>
                  <c:pt idx="18">
                    <c:v>30000</c:v>
                  </c:pt>
                  <c:pt idx="19">
                    <c:v>40000</c:v>
                  </c:pt>
                  <c:pt idx="20">
                    <c:v>50000</c:v>
                  </c:pt>
                  <c:pt idx="21">
                    <c:v>60000</c:v>
                  </c:pt>
                  <c:pt idx="22">
                    <c:v>70000</c:v>
                  </c:pt>
                  <c:pt idx="23">
                    <c:v>80000</c:v>
                  </c:pt>
                  <c:pt idx="24">
                    <c:v>90000</c:v>
                  </c:pt>
                  <c:pt idx="25">
                    <c:v>100000</c:v>
                  </c:pt>
                  <c:pt idx="26">
                    <c:v>110000</c:v>
                  </c:pt>
                  <c:pt idx="27">
                    <c:v>120000</c:v>
                  </c:pt>
                  <c:pt idx="28">
                    <c:v>130000</c:v>
                  </c:pt>
                  <c:pt idx="29">
                    <c:v>150000</c:v>
                  </c:pt>
                  <c:pt idx="30">
                    <c:v>160000</c:v>
                  </c:pt>
                  <c:pt idx="31">
                    <c:v>170000</c:v>
                  </c:pt>
                  <c:pt idx="32">
                    <c:v>10000</c:v>
                  </c:pt>
                  <c:pt idx="33">
                    <c:v>20000</c:v>
                  </c:pt>
                  <c:pt idx="34">
                    <c:v>30000</c:v>
                  </c:pt>
                  <c:pt idx="35">
                    <c:v>40000</c:v>
                  </c:pt>
                  <c:pt idx="36">
                    <c:v>50000</c:v>
                  </c:pt>
                  <c:pt idx="37">
                    <c:v>60000</c:v>
                  </c:pt>
                  <c:pt idx="38">
                    <c:v>70000</c:v>
                  </c:pt>
                  <c:pt idx="39">
                    <c:v>80000</c:v>
                  </c:pt>
                  <c:pt idx="40">
                    <c:v>90000</c:v>
                  </c:pt>
                  <c:pt idx="41">
                    <c:v>100000</c:v>
                  </c:pt>
                  <c:pt idx="42">
                    <c:v>110000</c:v>
                  </c:pt>
                  <c:pt idx="43">
                    <c:v>120000</c:v>
                  </c:pt>
                  <c:pt idx="44">
                    <c:v>130000</c:v>
                  </c:pt>
                  <c:pt idx="45">
                    <c:v>150000</c:v>
                  </c:pt>
                  <c:pt idx="46">
                    <c:v>170000</c:v>
                  </c:pt>
                </c:lvl>
                <c:lvl>
                  <c:pt idx="0">
                    <c:v>Furniture</c:v>
                  </c:pt>
                  <c:pt idx="16">
                    <c:v>Office Supplies</c:v>
                  </c:pt>
                  <c:pt idx="32">
                    <c:v>Technology</c:v>
                  </c:pt>
                </c:lvl>
              </c:multiLvlStrCache>
            </c:multiLvlStrRef>
          </c:cat>
          <c:val>
            <c:numRef>
              <c:f>'Multiple Table'!$D$5:$D$55</c:f>
              <c:numCache>
                <c:formatCode>General</c:formatCode>
                <c:ptCount val="47"/>
                <c:pt idx="0">
                  <c:v>21418.59</c:v>
                </c:pt>
                <c:pt idx="1">
                  <c:v>1371.36</c:v>
                </c:pt>
                <c:pt idx="2">
                  <c:v>52133.760000000002</c:v>
                </c:pt>
                <c:pt idx="3">
                  <c:v>34538.21</c:v>
                </c:pt>
                <c:pt idx="4">
                  <c:v>18837.23</c:v>
                </c:pt>
                <c:pt idx="5">
                  <c:v>56017.36</c:v>
                </c:pt>
                <c:pt idx="6">
                  <c:v>30273.64</c:v>
                </c:pt>
                <c:pt idx="7">
                  <c:v>40382.74</c:v>
                </c:pt>
                <c:pt idx="8">
                  <c:v>2155.8000000000002</c:v>
                </c:pt>
                <c:pt idx="10">
                  <c:v>31.24</c:v>
                </c:pt>
                <c:pt idx="11">
                  <c:v>2227.23</c:v>
                </c:pt>
                <c:pt idx="12">
                  <c:v>6219.98</c:v>
                </c:pt>
                <c:pt idx="13">
                  <c:v>12.9</c:v>
                </c:pt>
                <c:pt idx="14">
                  <c:v>1287.17</c:v>
                </c:pt>
                <c:pt idx="16">
                  <c:v>41416.46</c:v>
                </c:pt>
                <c:pt idx="17">
                  <c:v>46964.51</c:v>
                </c:pt>
                <c:pt idx="18">
                  <c:v>33614.46</c:v>
                </c:pt>
                <c:pt idx="19">
                  <c:v>36085.050000000003</c:v>
                </c:pt>
                <c:pt idx="20">
                  <c:v>17746.7</c:v>
                </c:pt>
                <c:pt idx="21">
                  <c:v>44428.75</c:v>
                </c:pt>
                <c:pt idx="22">
                  <c:v>24720.23</c:v>
                </c:pt>
                <c:pt idx="23">
                  <c:v>20323.099999999999</c:v>
                </c:pt>
                <c:pt idx="24">
                  <c:v>1500.7</c:v>
                </c:pt>
                <c:pt idx="25">
                  <c:v>432.53</c:v>
                </c:pt>
                <c:pt idx="26">
                  <c:v>4713.6899999999996</c:v>
                </c:pt>
                <c:pt idx="27">
                  <c:v>243.33</c:v>
                </c:pt>
                <c:pt idx="28">
                  <c:v>2957.38</c:v>
                </c:pt>
                <c:pt idx="29">
                  <c:v>376.45</c:v>
                </c:pt>
                <c:pt idx="30">
                  <c:v>255.29</c:v>
                </c:pt>
                <c:pt idx="31">
                  <c:v>257.52</c:v>
                </c:pt>
                <c:pt idx="32">
                  <c:v>12445.53</c:v>
                </c:pt>
                <c:pt idx="33">
                  <c:v>29156.57</c:v>
                </c:pt>
                <c:pt idx="34">
                  <c:v>32028.32</c:v>
                </c:pt>
                <c:pt idx="35">
                  <c:v>102520.31</c:v>
                </c:pt>
                <c:pt idx="36">
                  <c:v>1610.62</c:v>
                </c:pt>
                <c:pt idx="37">
                  <c:v>78117.36</c:v>
                </c:pt>
                <c:pt idx="38">
                  <c:v>30574.23</c:v>
                </c:pt>
                <c:pt idx="39">
                  <c:v>25686</c:v>
                </c:pt>
                <c:pt idx="40">
                  <c:v>13152.83</c:v>
                </c:pt>
                <c:pt idx="41">
                  <c:v>1108.77</c:v>
                </c:pt>
                <c:pt idx="42">
                  <c:v>9607.49</c:v>
                </c:pt>
                <c:pt idx="43">
                  <c:v>2230.12</c:v>
                </c:pt>
                <c:pt idx="44">
                  <c:v>501.38</c:v>
                </c:pt>
                <c:pt idx="45">
                  <c:v>255.88</c:v>
                </c:pt>
              </c:numCache>
            </c:numRef>
          </c:val>
          <c:extLst>
            <c:ext xmlns:c16="http://schemas.microsoft.com/office/drawing/2014/chart" uri="{C3380CC4-5D6E-409C-BE32-E72D297353CC}">
              <c16:uniqueId val="{00000006-DE16-4172-80F0-5A83E029CCD6}"/>
            </c:ext>
          </c:extLst>
        </c:ser>
        <c:dLbls>
          <c:showLegendKey val="0"/>
          <c:showVal val="0"/>
          <c:showCatName val="0"/>
          <c:showSerName val="0"/>
          <c:showPercent val="0"/>
          <c:showBubbleSize val="0"/>
        </c:dLbls>
        <c:gapWidth val="219"/>
        <c:overlap val="-27"/>
        <c:axId val="416570607"/>
        <c:axId val="416594319"/>
      </c:barChart>
      <c:catAx>
        <c:axId val="416570607"/>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416594319"/>
        <c:crosses val="autoZero"/>
        <c:auto val="1"/>
        <c:lblAlgn val="ctr"/>
        <c:lblOffset val="100"/>
        <c:noMultiLvlLbl val="0"/>
      </c:catAx>
      <c:valAx>
        <c:axId val="41659431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416570607"/>
        <c:crosses val="autoZero"/>
        <c:crossBetween val="between"/>
        <c:dispUnits>
          <c:builtInUnit val="ten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dispUnitsLbl>
        </c:dispUnits>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95000"/>
          <a:lumOff val="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Regional Sales</cx:v>
        </cx:txData>
      </cx:tx>
      <cx:spPr>
        <a:solidFill>
          <a:schemeClr val="tx2">
            <a:lumMod val="20000"/>
            <a:lumOff val="80000"/>
          </a:schemeClr>
        </a:solidFill>
      </cx:spPr>
      <cx:txPr>
        <a:bodyPr spcFirstLastPara="1" vertOverflow="ellipsis" horzOverflow="overflow" wrap="square" lIns="0" tIns="0" rIns="0" bIns="0" anchor="ctr" anchorCtr="1"/>
        <a:lstStyle/>
        <a:p>
          <a:pPr algn="ctr" rtl="0">
            <a:defRPr>
              <a:solidFill>
                <a:schemeClr val="tx1">
                  <a:lumMod val="95000"/>
                  <a:lumOff val="5000"/>
                </a:schemeClr>
              </a:solidFill>
            </a:defRPr>
          </a:pPr>
          <a:r>
            <a:rPr lang="en-US" sz="1400" b="0" i="0" u="none" strike="noStrike" baseline="0">
              <a:solidFill>
                <a:schemeClr val="tx1">
                  <a:lumMod val="95000"/>
                  <a:lumOff val="5000"/>
                </a:schemeClr>
              </a:solidFill>
              <a:latin typeface="Calibri" panose="020F0502020204030204"/>
            </a:rPr>
            <a:t>Regional Sales</a:t>
          </a:r>
        </a:p>
      </cx:txPr>
    </cx:title>
    <cx:plotArea>
      <cx:plotAreaRegion>
        <cx:series layoutId="regionMap" uniqueId="{796BB198-F2E4-4790-B87A-181A21E91EFD}">
          <cx:tx>
            <cx:txData>
              <cx:f>_xlchart.v5.2</cx:f>
              <cx:v>Sum of Sales</cx:v>
            </cx:txData>
          </cx:tx>
          <cx:dataId val="0"/>
          <cx:layoutPr>
            <cx:geography cultureLanguage="en-US" cultureRegion="IN" attribution="Powered by Bing">
              <cx:geoCache provider="{E9337A44-BEBE-4D9F-B70C-5C5E7DAFC167}">
                <cx:binary>1H3pb9u4t/a/UvTzqwxJkSL1w50LjBbvdtJsXb4IbpJqF7VQ619/j+2mdVTPNBeT+wIGBh7XEqUj
Pjrbcw6Z/3ro/vOQPG3Ld12aZNV/Hro/3wdK5f/544/qIXhKt9VFGj6UspLf1MWDTP+Q376FD09/
PJbbNsz8PwjC9I+HYFuqp+79f/8XXM1/kiv5sFWhzD7UT2V//VTViar+4djJQ++2j2mYOWGlyvBB
4T/ff+wl/OC/f/eUqVD1t33+9Of7Fye9f/fH+FK/3PZdApKp+hHGUnJhmibjBjOEgXSGjffvEpn5
3w9rGPELxjAjWEeYGCbTn++92aYw/hUC7cXZPj6WT1UFD7T//9HAF9LD75/fv3uQdaZ2k+bD/P35
/i4L1dPjuxu1VU/V+3dhJe3DCbbcPcLdzf6Z/3g57f/9X6MfYBZGvxwhM56y3x36BZglAFI/xP3z
7Px7ZHSYeMKJrmOic24Sk79ERrALIrhBEKOU6joz6fO9D8i8RqLT0PwcOcJmeZ7Y/JVsv27T7fP0
vAE05IIbBkNEF0jnGO2m/lhphHEhKNKRiamODIMiUKqDwh6geYVAp5H5MXAEzF+rs1Qa5ynZttvy
6Xl23gAZ8wIhgQnTEcOccYFfIsPZBTU4NQQxMMeCs+dbH4B5jUCnkfk5cgSN454lNH+V8TartmBu
38rT6PRCgKshmGKwaoZOxEtoTHJBdSHAERnYIAeleqE0r5DoNDY/n2WEzV/XZ4nN7VP3psBg0AnC
GSNIJ5SjkZ8xzQtd18GacYQM8auf+a00p0H5PmyEyO2ns0RkJeuwCrfZW/oYdGGCj4H4ixOOGOJj
dcEXgmETMUEAO90c+5hXiXQamqOhI3hWf50lPH+V4SDfFBx6QUzQCFOHAIyAZkBUfBwAYIwvwO9D
uMx1E9wNMp/t6PcA4PcCnYbmx5OMgPnry1kCcyNrFbyzt6VMwjfFR78wkS4Y1TnCO0c/Uh6BwBcB
dkLHED4bv8QBr5frNEzj8SO0buyzRMveJuE3WWbhW5o5fkEgv0SIQDhNKQQHY00yLyBUY0TH5i7J
0QHJ46jgdTKdRul47Agh+zwNnS2z7OlBhQ+1ep6mfx9TU3wBZowhzIQBGQ0yyEuIOGRDutARxbrA
JwKEVwr1NxgdP9EYpNuzVKOPT5V6dx+Wfvi2miQuDEpAgxB4pn3u8xImsHkG1iG2NvdsgT7OfV4t
1mmgRsNHUH28P0uorp6yrOqTZvumSNGd94HQbhfbCYEEg+jgOHrg/ELo4JMIRA4Q3iEdbOKxzXut
VKeBejl6hNPVedq9SSLL8HH7PE3/3uYRcUFNwsRPo/YSIgHJKicEWFFOAUiORwHeKwQ6jc6PgSNg
JufJ8NgSkNk+yrdDRhdAWENkR7hgBqVspxzHygMB3QWjQPzoFENKy/URLfoaiU5D83PkCBv78iyN
2zx7fOOU1bwwsQmUqAGxmqBAkb6EBmhRIjA3TR3vOFEyIt9eIc9pYH4MHOEy35wlLs/lnnfy2zt4
5+r065sG3KA/yICMyDSogPwIQDhWH/A9EDwQA/TKFISSsWH73wp3GrHTVxnB55xnlrR5at99lmX8
diZvV6ODRBYUSwARB0zQyOQBqW1gBHGdEAyY71+ooNdIdBqnnyNH2GzOsxK0DiE/qqR6w0iBGhc6
NXWooCIKtg84n5cKZdIL0CSoEgnB90wRgHcczL1KpNPoHA0dwbM+T8s3fZKQFb0hODqBnGinNIbY
+SM2Tl2FfgHFU8YAHdPcpU6jQt0rBDoNzY+BI2Cmf52lS5o/boM3jOEovdAFEHQQxGFCoYw6qp9i
TC8MKGhjCCQEB2YBShLHOvNbcU6D8n3YCJK5c5aQrLdh9vQ8Lf8+4aHsQocuD/GjZg1m6jguMMwL
SETBxRzo7F/Yg9+KcxqS78NGkKzPs2Y6T4DFluEb1kyBKcBYB+d/6AABK/YSFWFeACvHDQ61OQy9
ORiouReK8gqJTgPz81lG2MzPMxFdb8s+2WaPz/Pz7zVml4hCuAUkALA4+oGlOdYYblxA8YFgcDtA
ux1qEMfYvEai09j8HDnCZn2epmwu2zf0+RAtIyDOwJ8jLBhUd8YBGfh86EPYhcu7/OaX2s/vpDmN
yWHUCI/5eXr75Vt3fgCZBuEXYaAveJd0jqyYKSAc2GWdnJjAuu2rdcea8nt5TmPyPG6EyvLmTB1+
VW0fgrp6UuotXQwBFwJ8APR4QhfrjhN46WI4VH+gI8ckxr77E1qrnk3ooZS93r5SrNMYjYaPoFqf
pwLt0ubZNs2rIHzL5jaqXxhg0YD5hFrczqeMC3G7Qh1nwI5yzDkwnwDlsR69WqzTUI2Gj6DazM5T
q8KHIPS32fNM/fu4AJIbAbqCOZgy40QLIvTtQjUVCgcmhNO7kG2sUK+Q6DRA6x8jR9is52eKTVWF
8F+eh28HD1ACHFzMoUK6n/zjoA0C6h1LQKHlGhm71hAIHo5VaL2T5/ci/R0+R4PHEJ2nU9rIEhp4
nG38tpwaB1rGIND/ZgIxc6rGg6Bl0aTEREAR4H0r6TFKr5XqNEwvR49w2pxniL17b2VdvqUeQdBm
cChjG4c6wTg13bXz7srb0CN/kpR+jUSn8fk5coTN+jzrcGuZqTdtHaVQw9F1KjAzuYmAtRlxOdBb
DbQog4ICRHYnCnGvEOhvkHl+kjEwt2fpfw6G4P+gOxEq1EDqMGjWgTT1kO8cOyEOrI5gECAgciAW
RqzO6+U6DdN4/AitjX2eaD19LbdV/JZMAsTTkJMCRw1N8dBrvVv7dowTdMYL6PSFshwBXTrU5V64
oVdI9DcI/Rg5xuY8mdGPYfUgsyp82zDbgJUkgho7L7RncY6xgUCOg38CDgiWz0FVbueejrF5lUSn
wTkaOkLn43nG2ZunZvuWzVM6rBiB3hwMC0pNYA5O9PQaEGUzCv1vhmFALjuquv1entPAPI8bobI5
z97DXbq9eCqrp/75zX2D3BTqCdBZyAUs9oWW6l+YOA51Nw5BN6K7sOHXFp3XyfR36Px8njFCizP1
OO279VMXPrxhaRRWyQEprUNQACZr36Lz0udAn8cFRrC61ICFpfvc6PntONBxO4R+L9PfI/Q8dozQ
+iwRugzCN8QGqnHQ4w4LS4EZIOSwqueFzwFqAdwNNjm4I3PXbvASm99JcxqVw6gRHpfnybZdxgk0
ErzpUmyIpWExrwmJJkH76sJLfTFhFT0CPg5gObRSj2Lp10j0N7j8eJYxNsvz1JXyyZdvGaDBGixY
z4sJrO+BFvdfOg0xQbCzhIBFJfBtx7WNmjwufyvP3+DyfdwYleuzROU6gD0u3s2rt61dw5IeaBaE
xAbWv3Fw9+NdP6DoQ2HxHFQZ9hXUX2qkr5XqNEIvR49wuj7PGPqw4u/NiVCIBqCbmprgTvAuzzFf
WjdYN3cB6Q2D/jY4Bm27I4/zWqlO4/Ry9Ainm/MkQm9hRQ/sQ/P09Oya/31QrTPY7QP6co+XKL4I
C3YdopCDQm8Vg5XCvxR8XiXSaYSOho7guT3PDtA7tQ3eEBlIRKGSA80FpsCn1orslmlzoKjBBrJ9
wvN870Mw/TtpToNyGDXC4+48KdD7pzIFUvd5Wv69skB1FLg0CNWgu/NUaQcWkxpQPRUmUGrm9/UJ
x7zNKwQ6jcqPgSNg7s8TmGkJzWzvbqHslvwOnP/DXa/+D1axQrwOfOsPguKX9SmwyhXa7MHXQfHv
hMq+RqK/eUF+rMgdvyHn2YTycQvtJ5mv3jSmh8IsZLjAt0Lb/K59btSBcojpQX/Bqu6J2VFM/zqZ
TuNzPHaE0MfzQOjhH7e1O1i5g4V9ceb/ckc/YF938eLO35mEQF8XxITH4Qh025mw2gGS5p8LVo4t
7Gi3vb8X6zRMo+EvnuT/01Z+f2/wfuyE6GzV1t1voXi0098/H90/LuzrOBr6vapw0jMe5m7++Od7
xkwI3X/szLi7xotyxPFWFONRT9tK/fle2y2K2O2wANSSQXWgz0G3WthKYHeIQJ4AWQCUeyFZILDt
2ft32a4zY7+/I7TBEhOSPLCquzbl9++q3a4rf76HThim79ZpwhJ0WKAkoEz8/IxXMumBDPgxId//
/S6r0ysZZqr68z2B58kPp+0fEIFYQLIAsQwLNmBlB4W2pvxhew0mCM7G/08NusyLuu42WaubLpZo
kquOrhqUd1M/D5o7SbtsXtNQOEXIhKOVrLSwCvNp6NU3jSfT2xQlD34qV01nBhNPzzahEThF4ESM
ZJcpMrWFR/svoSbyaVAmzbwz6awy87tWiO4yi/ru0lTCmBwBceLBGP31wWBPBejyhmoSGD0DqunH
D0azPo/NoG42PtHTaWtGNlH0YaAlmwXKz1aS88DBaR1Ns1Lz7LquxKpsO7zJA/qkgiFfml1zKY28
WxOcZDO91tREkMZYl3Huorasr3gYUNukbTzDnd9YpfCStSe8xyZuwxnqsmvJa3zLU1namFSN60V5
swxFpqYGyr4pGbTLEva8s3qqXC0r2rnfZNFSr9toGauqtjte8Wnfx75rdNhb6kF75WmacCqv0e/q
zhQWLPsIloHLMs2fZ73Qbowh12cZ7Rvb98vwN3NqwLs6fllgH75dmLfLiaB+OprTkAew2UivNv7Q
q0lTB+HEbGjt+or7t42PbJYP/UIbKAgbauE0y6MvSraPgvrVNDQLsqxUPkm8GF02Ta3PlFS1mxkN
sYpoWnYlu4mMJL7GfmnBRJM7sIeFVXrsk5+oZtEkRms1eZMt/Q65PhVDZrXRYGUham9jWKNmBUZ0
0yVBZlhJ7IfTJMixxUkqN7TDwbRgXumA0mFLkyK5bJjnoLpRkVNg7ls9afGtzmEuzeFKBEZ63/vM
aXjaOorlwTrG8rJv6gXPw9gO+0HNAsKu41AMsyhQ6T1Rm4LVxUrXk5swNdrFz4/GDLtF30chlPB/
GJsT7/huVe8IDw4pKuwyCvtZYdibb6cDR8rLe81vtTypNhn7GvuDXIq41GHqIm1WBrVnRR4Jlw1l
xrpraDiNy8A1vMwtSLBURRktSMY2taJoFarM1QNtairHLAp0/89ygut6IeaurxU69nUTSI/dx+61
OhKToc6neeVnG0S0ahHFbJ0ZKXNZ0IZO3Rvmb26325Lwl/tBFwasJwCWEmj9kern8P4PRRnIjVNp
OLjU8FOh4t7SNMJcXGK66VWcuaE+mDcFKJSFaOUYZi2XJlKWX1N0za/13vTvlY7SOWp1MGf8a1TU
VqJC7V4GSWN5pZdPpYcytzJ7vpZDWk5ywgerQp4BZZl/wnlvq46NNMwe5F7QeaJDeLbzJi8nEJqG
w8DP0nAD7N8XngTBkgfw8ncCl2Cu/ML2jRi50GTcuFWTaysdLNGyHGoyiYziOgyJ7zQocBWGQXoP
1rDK8dX+I6bmE84Un+shqGCPh9hp0eAvuyFTdhWUE1KXYNkxPB3PhnbS1hTeqqJdFKJM7TBt8GLQ
dLxAYUEnVcmTDeJeYXlDxD+aqQzsIFj02As2OKo5tlQiaidVtm8OFZiAvJr4eSssj8XdWmsTGysT
uRkm3QLzXLe1qv6mKhRstBIp2wOH6tRhiFdCeNjK+3iY+UZSLT2ZtVZOVQbsyj/NO/v1RYJVWuAe
dcOELRahNfjlvCOjZhljnrbuha28jlhYY+0HwcpPbaCB4W0iYrelaB0S9I8xFtGTnmKHRLBypog5
tsuYGpeBFqF53GrNVBHuXUe91lnh7tymsjtd6x/rOt7QWJ93xIi+RFL0Vir64DIO+v6qSNLYKlkC
ligz6JZij1tmfk0LwZykrEy3bwZuk6K/ivK0XQ3xUDuMmtrcz/BNS2I66UlBZ8EgGnsoUDbTGCom
Ge3oLMwMV9OydtYNYeFSI0s2PlNW45Wfm7jLLxM9L+8p/1CSqvsoKqbWCEOfyz9NMOyGvHt1X7za
QLKBRYCOKoh9dxvvvZxioxQhKgOlr1XqhXaBE7w0RY2XqOpQYfkhniaDIWb7A/uPTnieZmu7c0pN
64vJzzHY0x7yIS+Pfjo6hfEIF9b+4j+v1lRpZDe8z53DdfeHvSSCWxydORiaZmehoA68Kbq1H661
ZTrXSDI5Grg/cLjlXsAgRd7EpPT+8Ju+l+DnzXszBjA8XqN5FSjn5DP9PPv7dfFj6ot+cZBhNwv7
b0fC7qbwINP+yOGmdZ5eRtjBZVNPmRJoKXen7U/waCm0w8zvj+w/+v30779SUNm42ATg46e4wYPr
Vf5K071lCCnnjDmhrOp1g8H0NWanu5GWexPV1LXdQhx737Dh25CoeNKru15rvzWS4nkd66uIDt9Q
pwyn6cNbFQfbpFODE8Td1zxFzInqJrJbLmK765a1ifI7r+abqCKxlVSGPx3K7CMJIVyVbFhnNXLD
EvvTOkuX4PBzq8ZJM4kyzdWJp1uBJw0rV2Vm+QWECbFHNoS00u67D60G7twvIytMiKVao3ZaLwzt
QXmaFXNq+YImE+KV0hKou2kzMKN1A9cIBZc2ip4gOhvsQht0Nw0XNON21RLjYyXIxggfi6jZNDGP
1qGuzQE2NYmN8go35LL2zd6No5ZbSGW5nRqqd3itTVNQAyczRTglurwO9BocktFMQH2/0OSLSEvp
sD7PrbARNtMrOi1okNsRja1GmiZIlUdwMWHnWllacZyvZFwYbhUGpgXU3qehGzRL6ItY5xvfr4Kl
plBqJbJ3oRZYz0qjdKusJCtW+AX8HH+KPWQFVRPbOOkeI5bfEFrWjjTIdeSXa7NQwhnM9HrwKUxw
lU8LswqmSbPQMu/WM3PP8bvQlqh1s7p54F3nlEkWTxVOlNvJQr/U6ZdY5bYnc32q+lyzA72zRFXa
nWZkU+EbeCkRWEbsgFEJ52U+0wpjWQaGsQCPvYxrrXTqIAknkSgdFmOYBw7oRd1DWCTXKc+0NRFg
JSXVZznvJj7W0LznReVoHbxgmShb21OrtJa1lTVs3gV+btHBBtZJzXDEwL0Hxapg/dToG29eF1EE
Vj2DmVZDb+EuIhapAt8Z6giimxRMcczvcJFIayB+ZqnQSpOutDVS1S4fJIfJR51dNmReco1Yaav1
9kC6b7yNF0l3T1n0aMh6IruycRmNrjNflitYObSQKO5t2RZiUrS1G5Hmq86DVaKxxNbCawV+3mpi
vMqK+KZBlojyyglpFlu47YlFk5mn4aVK2H0XBcVlm1M7D+oSIGuuysIoHQWZ3oDkTaDnxK6lYbh+
mW80RmpXRmFjhRVu19w3J01B/YXpYbeJslu9yadIhL5Tyby0akSlo8KksPouY5aiYFqjIXkcaCMs
kqvW7ZQ95Mi384wziLqbTZ2q2KItWvn6YOWllkxRb2yAiC4nUFezsAiIZcbCX7S4n2QR/9po/iUY
rGQhqvi+r7UYMru8n2VEX/Ren7ksRovUJ8ymPAElNfwPVHodqFbkBt42NTTl6BBsTPxOTCBbVwvU
5xNh+P2mueVRcqm3gYvAIFp9m3n2MIjYqkTduqyLNnVFiZ3WtLQiVt0WDeSDeMArjcvW6jiocpfl
swHiS8sw5R0EW5MoMu9aw48mWSJXGFXpXJHiM7xDhaVnQsz0OC0slua+VbQDBgfNPmsC5q9jTezm
eUwmVIaeldYJsrp4JQxZujxJsSVrekMgQrXAbWezBpHQJlqhOZEpntqqkDZImDlayJeQDn1lSWrL
3UyHzBhcKrR7LdTB+hn+x4bTKaRinZ0PyrTpMGVhtO4K0dqNzxEYyMSJZACJUt/TJcvATiaQFQ0R
jT4kInQb0ldXFYqcqKTzuoxCAEAvp4aRx07u1bHlKdOcDE1ldSqSdq3iL3HTtBZMZGUYsZ2oj0EV
z7u4FlbJ6WCVXVw6Zq02PbuShUbmnVdVVpQbldsOHXYC44MaiHD1HpJGlZrLss9ryzS53aOkt7oE
6VOKa4sXhbZsLttGkGWa29xU7CZEydQHe2gHZezb1EsHi5TpTeYlEIEqWtuQF828xMummH2pzWZF
ai+24ky/hR0YVtwDhAcVzEUTCLv3zNipwuGGFFzCw3WFTSTuJo2+BQVrpkkd3sVgOO2+rIgVk2Ia
QFQ9xGFm5y3FThf70zSJrM5EmdOXdW6VEfyz5Pl9EaNrK5fD58xMLRbL0MrMCNuabnwqi24TgOnM
02Fae6SecJ5PCkkDu06ZsMIgiSdt3HoWDbVpF1Wp5WldD9yQyFwUmvNWxxBB6/oN1pIACBwJFoBo
gdNLdVtrugaRjVY4qVbwianMpfJyNgVi4opH3U3UDDMpgzVqvKc6i59wXQUWbroZG4bUxrj7hDKc
WThAoHe0LawwD5gVdfW6UH7p0LaWkFsNtmLZR6PMwUjDS241rHGMErKmgBXzIF1VZjkBAxPmOn1o
Q3PW9x7+RJjWuCai7bLxTW2TVRLZ+zP2H/t/xkPmXyIj6JYeGxp3P2w3HsPEPAgf7t0Mg3aturqb
5U3Cp37sR7ehQt/216jafq3Jpv5YgD+d0BSRRWty7bLXkswedtfIxIcmTdRXI4pDRzIcbDolq1VS
656jm6X2uUlLd38tPqS9xcGHfyBaJ+eQiqXTOm3lMgoyZA082XItLx9JipcG/AmZTxrFmSuIJldA
u7RrDQWdY6I6/aIZ/mR/Kkx9YtWxD/RI0PSQvbXxPBiG8kNJ4dU9XK1ZR32VPBCutXaCELpEmVAL
EWjNBAPVcufl5ie2uy+q43Xj8eBTX6PK7ZAfrNpasbUfg8vIqdl/GfzEbbFRPHa8kFZfF/UNhDzL
DrJmt/cac9Y0GH9AtUet/WmIftRpTr/2lYZsPczKy97v8IJVqpi0qAzvORH3+zPZQDdRGpCPtS86
N+QdXaZa5W8CJ9Zo5mCz0b5kqXRkwcpH4YelhQw9ujHLUpuSviczrgztAy0ItvbPQgNQGZRVXztp
UrscRHBZc2kujN6LJw0qFWTw4nY/QTgprsBdFR8TVuku6EG7LOKi3DDeRo5EpNxK2dn7U3MjrC0q
JbvOYy+ZGZI2s6wOi+tEV4DsbhJNiHZFILytxkLTFlijG1M34qWmJZpbCMnuPTO42Z/q1/51G+1o
gwIJt8yZXKbw3m1KPdUgVKvpViXm94kUWmtlQ9ZcY2+oZsIP8hluFbr2ZNMcbtw2qZ3XwrRqH67B
qtRwatznqwoVdKP6rrcDlMqHln7UhoRsGy9ATtGUaAU7PqoNAXbwcEKmLUudJl8j+ItCjqaV3qrR
tGDTg4y21+vZgykhv2zx19QIcofSVq572urrRuLA2d8itbsGXjjYtC5yEqGGtWfwat3WRuoUUc+/
itY6iFLWwK4qbq4F/LmkNc7rykmlAJ9c6cnKa2b7syDkY7aCe21kp+mr/QnIjMS216738hheheys
D9EmTqhamRXTnXYYqm3TAO+3e+Y0GBpbStPb9DmOVqjgppMpJr5wAGt/BvAQpS1EWlyC8WTLoCeR
q2SvvlRddXhqZrapDUknvkwgnV4qk+duABbvcwBv5f4aFWyFZcMEBVe+YOky3ZmmXXL/2QglnApy
DArgIaZXXcW+LhZDgojb0yT4nPX1ZP8sHiy+s4g0ZmGkhZAbFMOiCTPThZep/xR1dLq/jtIYtgpu
xB9YXxYLH3zuxDC06FPjZ/P9dYIOqIQgKrsPFdH8RS+GYsIiUC8IDxb7M2Jf1VYIKvFhKHI6Jynq
JpE07JpweS+xb7Nu6LahiE2HoT5cFkySa1agh1aLuy0oDwI+wPAuRQDRPgqA0uC7AYgkK+Al2V1C
dG8GbU5q4gWk/YKr5X4gYVHnKuA1FuDPE1dHQTUxRHa3P5hLEQCBmhublgm16XKWHq4axcN126L6
NiorY86KhLoyDvut0UJwY/hb1ZXppEaBnJsJKu4IEHx78ZGhWhtoLX2d+V53iZOQWXsxm6b7ohiP
b+pK1xehFJG7/z0LckgiVfs57yVEJ1mkZm3HyP3A6WwvotR732n9Hq8iFepXzA/U4YpGLEKI9RLx
IYwMsmx6sNX7Sxqe6ZCkDj6JTuFpppXDFFZZxJ9QSJ39JZsu6B0xhHipodL7oPostEwDkjRNVOZV
nmFlFVWBr/Iq1FeDajV7/+xdHsyB5hnuZcYgP8Mdn0SdOXzOEYT2dT9cQZmjtgzqxW6Xl2QRRjS9
qYX2+SAVFBotL5TtJQoZXQsN6gL7A1UwbGKfZ3fNYORzZcaQ43Z1vFXI2ktbDy1ziypk8yCRviWJ
BxwxkdeH2anqzC79vAJb7vENC6rgcNUS13ctEKM3HLfJotOT9gBgoi0JOPovwi/qia5n8Mp00rgT
ZQjpKQCsYQ3b+1es9lvvcv/a9QJSQxJNEQkeugZct4/jbgGLi0tXh5BAeYJbMk9qS9VJPi8j44uG
o3yW6qxYy8CH0CTTm6lBJV/nscEmgvcDWMIGvGp9DX+fQ84jriurRZCswlKYaYtoYJVmndgQ+YnL
SA3XvSrpWpqVi0RuTjPIYMHFfDX6WLsiIR1cvTWY3VQtdczO6B0ov3zhIofyDA4xZHZC3klhzsOo
7azUK/RF14hZmUEOGHLF11yHrNqnNbHNEApvA2lutIR+ARpjlkSC3dck8G1CmmZWG4pMAg46WrG8
c4OmrBeDioulV/D88OGnJLI48Ek70LIFFyGP4X2Crx1j6aJuyLLsimAqQi9d/Px9fN7+5P2HjtPv
Y7uaBlM/G5b7YfsL7M8YmhLusf/680cw46YtOaNWTSMNcicay0Xc+IlFc243WgV0gaj6NVxL2p2h
JW4TZ/cZp8C/hJABBZoaplKo+zD4lEKFCwLiNHFKo8kXVU3zRbH7iGsEsW7eQMyfxe0Ce1W7aFUI
k4s0h4mBWQKmaJIYW65QP9dMrBayTJQ1UJm7TZ3U4AS6yBXNJae1cTih6WO1gPXyapHuPvbf4iUC
cmqmd+QmTlqbVUG1UOhJaho8UBDmcrH/6M3CGpgZWFCNIROzVW5Qp70bFs2nsPLlkoeQAHiJVfGq
dSkrLlOur7hfVtP99ICWVS6J28iScelZhgYJQ1Q0d/uHA3Y0X6SplaIcLEcrh4WiX2MFV9UgU5lk
PLzDTQ7XrtQtioLOrmIYoNoS5graUAc7UngVYqlN9r/tj2YVhOiGnjtB3cdO1gFJz8vCyjLuQKDg
50q394IFemQ6MocsTiYpPPEQaT6ANoVw7LaK4We90q6C1GtcSZoNjUInrSG1hB00XJyl1UKIulrk
vV4tpA+OV2aosT2j9hZeHMQOsFfs8H4crs5KJRf7+6YhNu2oY7UVUDXHXjSroGQ4G3CduT6YKiix
oASS5fp/KPuupTt5Ldsn4hQgYtWpvoCVw5eD7RvKqYUSAiRA8PQ9Fva2/fvs6u5zo0KEFZE05wiT
YZPEgBw4k14RL6lXJiM35Wj7xyFqhr1fg0jlg3T70KSXxJt7VTCRVgVYaBAibe7tln56YxHbpbrL
Dprm+QnJYmRjdqp93p/wIJ/+1I8OIOTIkjLOXFDwG7fXthrzLw/nbVCT5OS56utkzDeeVqrMhl6A
XiN30di0+14n93Lp6CZ009t4G5H+bUQar/u51YM5A8TvTc3O1tG4tSJZDk1P3haWJ9dKXpJsSB88
3dXnJZSID3mbHQe8yNVM41hKk0e7vvOQp/M42vKU8Q0L2LCv0v5ghmSiRRUmZTiKeR8HY74lYzDc
eWzhR7qMbzYelrPlRJ4bE7VPy9yJDZtpco0TTXaceLKchzouQUKmu0pX5DQOATlVzhb57BBbuAqp
MZaGMp89soeaoLnPhnjXdACIqUBk3Xas8OcXGk3Vg9A53xIp9Tb25fLkNUAZ8T7tqR+A2Yqas1Mw
g+HgcbcUcgqCQ6tkeKqj/DrbNt0lS4XpJI1rpEOdlntDxJkjRT6tjXLkITd+gHQ2vGS3CazmmO5+
N8ILmnLSeY+v432lgr1CgWpLBGDVydPDW1J7WyMcyAYAIqnfmZPvYcin46c4E8FuduFDTcLulJoY
KXjGDzVBorPtEPljXI+smGqBHygM+v1E9EXZOTz9bnQCjcDSh67wlP5S1SovGj03ZZ1kPz7/ZDAC
3ChJMbRjvWkZH05rA8hpOLH0LdejOxoM0JO1/J41Mt7J0NnTuqv5tTXmHDqMNH5bPAxA6dwsCxpg
GLJbE87E2/qp+0AFOHGgNQ8qYD5GIm03cqg44GBTS/XjPk9L0mM29PJ5PMUeKS1d/OOUifkcK3cR
XOeFH1YIjlIso53Mhx/N2oUdLpVQKOCID/g80ZM+TrdvsjaKePGmapob2FVXp+XWtHSUW9UMsgj8
mpTNou/06L/kPWb5usJHWJvMT39uVb+28GKkaDpw+YLb6WSTYDqtW5Gr/uyuB/w23SietAfaJfq0
NiRnWFc69UqjkO/qIO9Pa6M6zGMVIrYf3XVfJjww6zWNSq8z/akiIxYDrkxRZ2lbYDp4HWiygAIl
c5HdLhUhppKaLLqMVedKL0rdcRmRSQZte0YpVdkWTlG1AesGaDTD3B76E2BoUKDhbpn0WzQuAGoi
/7GyDUEs0erzFMi6sDPmC3rjYD1rIXfob0Qpfqu1SRCtF9pn6sdPMiiRA8TPgVLe7or1mwg84Glf
IV33vUNDsmHnmPjsDzE/xyPddHMwHYbbPLVOWwNG50YDMwQRUj0AXhsKsB5yS+vJnfCwU3eC0KUC
GzA1hV5y/8S5okdhTIkUCZO2SjHUwsZXP/v5wAtaDfIYTrzZ+EDVykiRUnV5exr6ZitJhbW4DnGz
DyGRhUxps6ur4UXSUJ/m21hZp4N16699NMGNmNsOjCvui8HqfNtCbXDli+JbWfd1KbRoLuAKcwOQ
WRdenWXF4lO3T5Vvwe4iGQt19CIa0e18x7N7l4S7AWnuZ3AwaqNQ/gbAtF3wb1TTceq8SwdO+jo4
NgACpthP6CFJF3EhUPGcqs7smKu7T7kKrwwU64uKe3fORiI34rmOc/fUmCW/a6Ax0MQbTzwHIUhq
cEsRKPEioYHZz4zO91PXzmVivWZTwT8HgDBPuq0JJ9A0cqyBxYbxJYj1XomkflCTUBmid2U3taKA
lPktXUnjOyhepscQCO/WZZ2/GeU0PeJRg0ijAr861Mm8CxeveVB9A5Q4IQ9V1jVlmIO66VldpABf
PgR5ZAvV3WZr7sIyFqO4BNCJFcFM9C4JpbikLV3AzmThZlQ0f5Ej/9b7VXtde8DiEQJqTCqS56I0
eRy9uyYqZy8NPg2Rl2zxqAioL0LF3l3Ubdf9aTuCRQjr4JgQ0b/1qt9rzeOnfNIf+5mGm1wQYEqd
TQ7hDAFMuMQvrR/37ygzHRxbFsjNQBvzroMl3jjagBS6Hc2EX3axdAVp82ZnFJ2jQga1d/Q11uZ0
nPv3NKlOCOfzLx0M8oielq1QWux939aAcnZMTe7J3omEm/u1IaZlEE+4/Mg7AaVEq4PP1ushHlDx
Cx2qAYkBAg8Ty/lhAN2O3OOts172RmbDDs0kriBShq2n6/CB3rZmtqhtzZw+9FGDoRNbcTIimh9r
2XtlGCdzOS+z3kD7ZfFTm650ks/FyH3I3NqlOqULZiA5zP3Rr+PwYBr5XfWDXwxN277lowC3wQzA
tmjxNiGB6AzFuccd4gZb+Fgrv4z0ORfjgbbEf3MZOxkn6pIntHtJQyePjRv7Egou4Mn+nTFejA+R
YhkJEgeNnFkg+3P2WkvptomQVSG5wFKYW/PYd2o4u0BX34mwamsMpETbwAzHqe/atx4Ex0C1vI8W
DtGXI3dJ3jyBmQpfWE3sS8IwNfCmYLPlx94N5r7Bt0jSWR0ssc1lHekMz5Q7s2aXzqC6ZlyDfw1L
XfMkGzlcSdhf116QQrTn+R2Ym7QrPELrklRLfX/wnIzeUyf3/aLVlykHzlaNnN6N0n3sXDtfQIsC
+0Z1mCMegBI+wkAZPi7jcok5cHTlRwIZS4r5r8NNlnNpH6B9KgdIK4qg76cNq5L5kcRLexxrsG0V
EZtKQyzSzCC0wwqxZzU25EMIsLKonV+mbVB/yQxCiaovwGsPH6G7SjbOmPhU5VS/4GkeD3HSZZ/o
DUoAVNleQBANZaryZNeK2Af1Mc9fM5lss6VePub5CEWUrNWGZmTYtL42Oy+a7bNVHWbQbmFfHWWb
rE2T7x7vnNh540T3CM+yk27tFhNZ/RECSLpTWa1O0+Dnj8PMkRe59yCn5LWLfQYCEQtBWPvha1x1
P7vrUTCcIEljhIraVN1z4jA5uzn6EBGz7LuKQrJy63a9+zD2ARR34fSfJvaXu7GmBR1zeT9DDHDO
eI4ANwICHCdK3AO1VGXSU3ClbAZuAnjXT77mCvQ9JB71S1SBCABLMh+on6VPS+DfaBjdFRFZppdm
H8c0+k/fjl80yOT3ppnHDcQ76l5SREksb7xC9Qw8ziz4h4n1O2gT+WvE3EdfaF5gfGSfQ5M9dlnY
fZ8SDWqmqupi0QeAPxUrjEiLuI0xLWsJiDQWVSFmak4z6m+8VMtEtxwRwd5Ll3BDUy/YEjdO90wG
HyWjyzFajL1GS7oJEt6+tZjZFY9exySZnhXGfEMie8882pTenAVH3EQR/o1Mb3tfqM1gBnua8SCr
czvaZ93Jl6AjdsvJ8kmGuiYF7FfJyVj2ZDwTbPph9A50acd3XPNB9JErbIeB0YMqLrt0qcrZAt+a
8xYpGjwI74t2WRGZUhiSfCBg+FVzdJ0f3JPO7CWt/V0XVQMA0/pAACUdADOxMk6m6NCMjX9bX/XW
syLe1iFwGVJJcw9WGAnjGLoyEpXd6iZMn/s5ygujm+QkBQGnF+v0ZMVAj0CPlj2R8ZULv/5YUy6K
RXpf6sADR8cdclc6e5sZM/JX475FbgIHO5H2SrxIl00/BneGD2/OC6si0yq+8MF86vugf5a0bU/V
Dd9Msj7+nH10uqV7Y+PgZQpCec6tCp4aLJ4FZlOJyLchr8uSfuZtsPFqbYsERqrtUoX0GIRJUxrO
+d4sAOYy3dnjGJOs4H2O7Mxmcg9aBIuYT+cLpDLAFZhO92C/9DUa8qWII+/KIdLegi9un9qe9LvM
6rD8+Q/aUG4IDV8SZdwmywWeG834Dmpkbx9PtTxm+var+OS5E4wcfSHbc1uBxw0CsyFj7J7qxXl3
gR33ay9OxgoEKzdX01hIQJamLkBubeKUkW9i0d/6OIh2Cv/+lhrmkEaknydIYpdCIBQr06bu7qwF
kdF1y6txEF4EGYs+5uNrU/P5kkzZDEGl8a4wZarzPJublMg/G7X8q+n1PvWG72AyHiZeQVjoEYQW
bHFnT88XWQf8lXlzevYgnyvqhuf3sxjye4zKGeLvQJsCmq3vLpZ+yetoOYCm4s9SHfveZKd+TtIT
9b1nQyjuQmOAkCbhcqcbcW1ipGLGNXW5VLbeiUEuu7DuwmJNpo0a7LmS4XGaTP4sAw8CGMYeBgXZ
g0tyc4cpKtXZnZyQVrW3bwj9k3ftKgRY3bTl06vy5+EK8CK7MzZVyCvG+K2v673K56VwVdAeQRq3
m6UzessaXGvjLj/h5V6FP70zJFVvoaOkqKZm66qu/XhjHj+zums2EZ+S7WxmRGgKBAK+jbxG7TQW
FvjCyZtmu4/b5isQ3nsrWfg4CZrtBOCxTWu4vx+ymBbxlPDCJubURJ15S3xg6VTVpboNk9E0ughZ
5x7FHH/xW5XcUvjpERJ7dY4Q2pdVHbAN1WZvx/72zatXShzURdCxfq1uEaXnDqh0HG41i0qdPRLS
pUU/juOXDAtLMuT1FniRhDwoYA/LeOPvK2/jh8vw6lV8q4xmWOoqIEqLpiXB/LerG8EvsSHPUQqW
JWHech96TG4miLAPNHfVToL7AIVvPqsJJNDQq/8ERgNWLUjVZcoQLYUJe+qylm1kxPUhzsapbAgm
7CWJ5TlSei4GQtOj50t9MKg3ht9+gFxs8aalYKEjh6iONm2q5Xvc+IBYgNc3VmDNT2z+xcdi4ddU
Pbcpv+9T42+iMcnvWUjsvk3r8TxrRs8qoMk+0OBTwwFcVjJ+VLqjIG+VPLs02JvcYg1j9ENM0wkf
uILq29vooDVXxslW+nCcFB0Zm4eQx0OJjwD+KUAqhK+ND0VeqV0s9A30seUi2OKjyy0ArOBJddx/
wgDuXSEsmNEoQuIX9ZdVKq6aut96zIhNsowB5pW62tetP+6xfkAWNYT9mXS2P7cMq7zu5yOFAH+P
iKMqUK5abv1G9qXAkXOfuf6MXPnOS6DJquz06np57cRAjohNmk0ThYD5eE3OCLOwupmPte34gxvi
7uwL7yrrUNxlQlqscFF9BfKlCiH9+iKk3EfKmnPAqmPgK++hoktQuBFDWQINe+8FOMpmeLN0xyRT
dzYj8s7rluBo4/ph3aVEADmtCsuwlfNdG4oXyvz0ZfRtAHlp/j6yPnlk3fvo9g7QyRNnGgBw0oX7
0WmzbSOxzTRwkjQ42FpjwLTLZiR9s6ceQh0V70PQFZ9IAsaX6/hTnAzdE28x2xulki9+F5REU/os
5jQsiYWNhrJPfBjzXRcnzcFS694tdEm8cXmpVCSPnheZZxHjhgX9cchyapJCxxTQnyId1C7NM34N
gFLwH52hhCno/MUOt3SXfHI0oFBqVNVhWnJ3Ykxc5hFxju6ztEQs03+2kBWPvmggsUvD81C7BcYP
/BJ8Htw7jCdLwaGnAMGUunfELBBSVv3TEJFN2FLxiByi2UxNn28TnfSHGADGDTug17VhjuB1m2Dc
5NSWfWTTl7URgHbnsC8mptz7pCCG6jjle0ZqeFuSHBYczz9V9SCvpsJyHDVQwATOioO0tX8S1RRu
lDLtJyBVD5ZUH7zYOyAXHxFaYSrgA9LXbMjkXfMpnDHd8YEyyKkyvTOgcyBIkR5kW6Pczyrn+Gdn
8WIXEDU5MoGx8wqsUsFd1XoKiH2EXJ2pFy8X+uwDreUU0m2LhCYX3nxig5nKrO3bc+gJJCrUh4Z8
isjRQrTX2CC4zgZpppZph9jE43uIbGPck8jb3CQfhySyVz7mF5q4GimlhshMgXD2IGpJU2izbdup
kw/gOzcYaGIkp0gwRNcZOCqAmPlTZmyZS/rJwFH/Nui0PUmEI9CI6uptcXGze0OS38DdIpt7CEy2
YxpOl3of+Jre07oTr3HNNmPgT9cuvLGBygT3PY3SY5c1H4K+Du6hYznDt9cdyZA0r2kTnBrXcRAy
Hd2y2bUAKzj74uaT5fspC6uXbpqnl3ARSEPEN/BY9urF1DwiA1bg9/Jq4yoP8ILSGmYf3l3TCcSr
byYCbdYACsK3admYlB2EnvsCk4c8WJv3CDDQJEYAHCPuDGeQusSi5wfEQFBFOwf4TMeghyc/fqmt
vadNpD7nKOgJ8RcEKT19bskiy3EQ+mPTUhA4afydgGZPmrxFIBojio/zfddk/KRiHVwBU/lXBarl
CjmePU29d7FNt20AS31MRwhrO1uzs6bVuwUmfACDB7gP6Tsw5wfWw8bUEfVS2XB4JF5WxKoBS484
VPm9/3nwMujtPHDGQ+BD3AbW9IjnygAy6hR58zPCdmz2AP+LOHzDwwExxc2pfJ5UAKg+M9/YIl/T
FjKdcWAL0lfT7kBqRzvgen0QVhcTjNmzSttrLdQWoFV8chog2dzPBxZjpisAeiB68ynZhUB17t3o
U+QE5j0xOrpfd9W1ybaNHttD3Gpghlg1JfOrLZZVUdp2AqoJmeVlDuOvESCtUg/eu+oWd6qGbnpg
EXUPQdzSXQ4LIJibASIisMk8zqD7d758Q8Z3B6tSt+nZIA7gY9LCQnh5APtOgHzQ5MLD7j6FBMJm
Ib1OsGs9WeAZcDR6r+lgd4uJox2saXxHPJJek4GdIXBun5IYg6nx9Cb0ohjQlgQpMgOcbACqHrKg
zvfwNoYbT+rXcJEYfIt66OBM2UZRjjk2C14TxroDpQIBQ6ChZZjbA1gxiBF7Vm11tdCrjPKfDcv7
/CSaRSnMU+1npbzkvDaesRBDwBcIyCWXG8ixASPo7hli/+AxHbQ4+EzKoqUyUUWPPBQCCIao3WXR
48zBHfT2kd+aThWdF0GBlHbJxoJV3QTBuZ588TFoIG2c52DcJvMSnCyiFUDdhEPF6XFobgZaEMWb
A7joYCuzLi5714b3rCeyhNvPHkYPsOE8edPezC7d9kBSYeBpslMz1dkuYN3zAGP5GZB2ds5pzTeG
L93WS7QqFmH0hXnN8mz4S3Sbd2nAsv2opv4F0hAk8saGpWfNN5VAZhLN9bJpJ9eeYgmxRpIZdYBK
/ZS3NxVM89lUil7ncRWDzsP9xDAwK/+VjIO9VgLSK9GF3tEL6NO8eOmd00PyMluMdwaj2I+8eqzn
pQQjDYwaGjjbf8q7cfnoEuSgcUX4bu1CIHJJ9AKNOCCCwtdNfQpdEN23ZO4gL12isonbD8RY8jBN
36YpGB4WQ2Fl0FADDYBgr8gldyJINexUs0R2mnebDOqSOKqrdx65cScm3z+GbHjAQAOTH/rjphqg
F036Kt0Ht1u11m0BTmc5TWNnttV4I7BZFZ3d2rg7oD7dyYJa1UUNOc8BettTIkL/Tk3MbvqpeVPh
1JUQGpOPSbcc1EKSxy6BcUDro9Yk+RZRCl3xwN3TlHYXRAf5YWI+5LZa8FfQgfkdu8nJM9Kf4h6x
dRbl0VNT5VBqA9MTpD4pwFE9r4q04tBCknbYN7MDxx/iIbYdRcrDzJ3kU1TgvhiPAQCVUzqMBUGN
+CfopnkZiDo6rF2IvcZNCmvuw5IFF9c20KyNPSlFhrFCPP8KNbPeAilNynGW/lX7o3+VU4gZnWNJ
DAg1z274qLyQPYWpMc8aIbJHw49N4vuvLMFPQb3m59a6zxuzvlgU2afWg3wSpqtnIvMrYJTx4zID
4mrnEcKmoC8b1+dJQTWmjAAaJJhRB1CIdP4EYPSZTL17Zp2ZAKMLGAASCJaHSfX3sQlZweVCysWM
8WuUQaw568R+wFcCMca4/jzY7LWn9JFhqO/reAG+6NuHYYH9BDQL0nZbJUsZ1y77cnPJhjyFQrum
8ih9aJ78BuIdoHHVS2SgnQ7r5JTW0t0RH2azmpmbc0DLI0y2/Sn0g+okdpJE04XLsdlkdqg+25hD
G98mH0Yepzttk29TCuQ3GCSULyEEWJ30vSdAyG3pL434COHiOwU5eW4WvMSEbPyYWMgTdO7RR8yf
kNsL2Pgk5EbAKEEVyM7Vz2vjzRr2myVPT+Gkus2S5stmalN2WRs2gODoavJ5RXBr6CwDj9JNOwzf
Q0yRx44+WMxeB+G54cCBv4JPH7NtlYBmJp631WDaIK8O4IJkHYeaPVB7KLG6oqsUSN3RjuCzhIcE
LwKwbVO797kH/Cny4n0C7usQA/YtRQ8ar6tzpEBgJg/ZF3jQ8kcLgKs0MlN70AFmiymNlDoGoByQ
c3yDh7toCovVGfezxsHDDwfcD6P+V93OgAlr+1f3P/A0yltBI/N/b1f9Ous//tnFRT9f9Fad4B+d
7d+VEv5VJ+B25v/24D8KJXz9sxTGvwrY3OoIhLeH1vxy/t1e/x91Ev6qLvF9/WC/rvtZKSFJ/k+O
QluohrA+TepWQuZHoYQA1YUws6BKAkoQQQN9K6f2s04CKt6ROELJaDxMIrg9ksX8KJIQoFoGCeMA
pkIUAkfZmfT/p0gC1L//cCki6ser36oiEzitUR5xdRz/4WCWAe+bYBLx947o65o7u06Gm7Zecnji
4FSfIEreqKXP9+tRP/OCH0fDGwC4HpVS/Dz6765dX2o9+d9dG+SfGdX1hkLBfF6bTMquBfT9rz6G
RHdOb81f+zhg23+d6JlL0liHpX7pL78b2eZ/dlmkvDMij7zLCUa7VBe4HilQKXS7ufG301Sn+zDp
ovcwtd9EY6d76hZI/+utTnu+E8s0f4rbDsHULVOmbhfn3GJK89Ml2shqqQDvddV53UravDo3FU36
4ndfVBCZjCMHIO7TbZRWM1gOwukmg08GnpYAqRKeWRac136dDPfIZfwvrWD8MPOoufCl1hd5a+rK
pZiQ4Hj668DaXZuEweMsWuGZYt1sDzmdkAPfXgjyCQ8cN+RilM7jzpElgwuxH2FcrrK7+ra1IK8A
fRfrTRvstSHmLfc778HCPwcAF8uza0d9B3JA31WeQJN2M4B/eJatnSisH5GCaLoF/rQn1t4FgGXu
aOtFzwGeWrkNR5Aqa20EWNOmK2SXr52CSdCv/Xh8EoKbExRcaRKbp8GX9gnfA3J1Bg/jum9tbmPl
tuDQ49pN4E17+u8uWl9IxuOB9IgVJkfAicRsmM+r9ON3s+5rw9T9cWDdN0bt68//PCN3Mx8PESSh
9z187M+w78ZQviWwR0dJ/ezMHBTjhLUOpI7dd8JiYg1CSF/SaUQk3sH17niybbJFP4UOmVrsifpd
yBTVH1w+ntsGDLYGBVnyyfC3dUv+2jIweP7Y93srJWF44LJOtoHsWRmkTbwHjDXUEEigP8EIuKcq
p4cxmIF7LDW4QDNBz+9EA3Z/RNjv/OwJ5rm+GD3Fv9Vu2tquVp9sNcOjFEHVHVskWJSIaFPZudpB
kR0Xqq1oAOAAPAZuer1rAdTf1TN0zH7a67v51nTpFMMV1Le79UAPKDvAuMERr7ZQNnbt13RwAI8l
1LFqqss277zTrds0IzQUOl28Exn0JwxPfKFf3b6J+kewsAFZ1HmJLQHLJaLgzBuUythY6B2hZ4XM
ZN354zg3wZekVfUhVTHb6tqDbhy5QLaPva+eVe4KLR25UwCgMp7K5Q0qAgTLHaNZU2TUQsUTtzOI
ajE/5OABfzRNtMEV7M898OIVuoNiuopwqpOudFE47yH4YI8aSVgRQrn3lU304Djgptj0d2nT7cVt
HlkbzHrVOb7NI2tXrZPJ7z7+wPtqgd467eELsChmcK37KN1guVk+UCibExMm32qYuaIlZu8qy6et
H1f8opdeXRnMZT9OHZsFrmWl3/9YCn+u9H+W4MGTj/5aXXLUqYH3PYnWRyeF/t9lPALFhjqps+8i
YfLIcsHBkt4USV4LgZKFfkgW6+bf/b9P/aP//2z+fa2ZF4HMy0VbsJ3+69DRJ9hc3b1ijL9quGKV
UfDlztVW3v7mtQkSGHgqT4lLAxfaukutbOG6md2ucPCSbNfzfl/264rf++NwAV+xXvE/v0fX9Neu
mZrnOeuhKR719MjCvr9UCZLNOLHtZyrGE3WEvqncY8coq9SO9ln7eTxbRsVno0BnWxgADigvY948
Tx0VuK9psc+OLs2Dl9j4SdXDlc7p8GGO4/qw4Bk82yC1w4dmRG6telPfq9jQQ0/hgkAVEYVEf64/
jZWZS+X77jI2SCCUgFvutt9kDk5StVRHlE1q3pcBpP1t/5DzFF54Hu4rJepPgb2fkFR/gHfVO4xD
H23X3XSMjpa37JVCoHi2EcpyVBMQYBLyzf9w92Uo/gZC+VYo6haBRShAi+cUo3YMyQgiHNyKOP5H
bLNwkhmUrWffeCAIGAosXdwXy6fIX5IS7mHEDG1FnoYlw1KukfPIPCk9as1lMTN5qqn3PmPAAlXS
fDNDqXvpiS8uqu1/bq37vEw9AAChh7/2r+e6IXGmWM/7fZgn3QMoTfzi/+bl1n2+4XvYmKFcAlvs
hmG6+BZcreiBHSi90A824ffpbXDHVfzQ4aFK7+upYY0kaD11XMD+/DpVpzL9BkXSrZZG8J5Us94G
EFpsUJ+CgoX2Im9pmwfYgY8YkrsJhhzUEsCWLyMBjm+of2798+jf53mO7RxUKT+u/X0UiF1wCvsh
KrMm9y/evPzZ5G1w5CTpj3/t/32uqFr/snaTWF+sU9WBiXkeit+n/L523RdDrBtO0h3WS9eD6/6/
L1O5/+SJcNo4LXbVIucXLJ7I3VF+5kMyw+PObDZ9gS71uggKQQYXFnJ+b4D5nbWFjfP+KWDqJvBo
XgPu+P0qAfnVW276EIBpr+Go+P2qB7kdW3shVqrXX2f+r66D+f+PV/n9fhTvsPb++Q5r73bsn+++
nhk3Mj2KFnZAHrD6mrUQfbo41BuVRvS67lu3fjcoGYEDVEZlErif5/27k+sb2/Lfj+T0n9W5IuRO
t8eHIT+5lZ6+JT3/HMiuZl5Y98T7xrj/bP+LsvNqbhtpvv4nQhVyuGUOoihRliX7BrVyQAYGOXz6
/w9Drynr2Xe33pspdE8DpkUCmOk+5/RUuY+uE8enOvG7pbyjWRJ8a9nsPrL0iSi0/e138de//d0U
9cui1Md5CfFtcCLvXbz0U/j8lvp/RZV38Zp0AgjqZtqd//tXez2afepUl+s4skkAhbVK4PyjltNy
kL82eSQDaSwIdx7kRruQzuvFXc3Pl4BN1JVSsCgu00Qg1eDlx3IWDMsKQ4UvZ0QracJ6TR8bKInS
QkbBejJ8sLTRkBXHyPo6NSQ1/dE6pmVTn3u9F8smSrJvpUXW2beHrxnL5PUtwra++9ah7lx77xhG
smg0m0XWzRbGf6wG5m4T7x/H87c4b3bR31d1D4G/D9+iaMfC4RnkfodkolkQGzQqE3JjWJATb3Xl
kzSSZNdbQvkkIrt4gkPVZc7Rr+PgZNsVq8LfpvBVPnDc+9dZjxrHoxeMK5X3jTWV+h0s0GBXCxXR
j/nImH3ySPpus4Xwle0tTh71UX/R8okcjuOxBzH1YUOyHgTkFPwa5ETRegObwr99MmTiJUs1gAkB
8NJaVPN5JAh/XUZGy0AvGb3Fv98p9v/eKQ6bQxOtN5P2Euzp/7xTArD6ijqExncrb4JlPUtKSV0p
Odh1xC9VHjazNpotgrXRRPXh5ipzvpg06oz1FFkmbIrEvE/qdBEbYX0yx9a8B336yx/FZrr2Rs1c
fpiQZw1eys5Wj9ZN6ynNvpiiWUKr6CBx6NlrOUTa3iqs+lzPwEZjPpr9hWmPu2tsgvbL2WwTZN46
/XnSC+/BcaJj1Qvj2UhG92Geg9X7bq6eLdPsPxVFOsLdUcp93Yv4KI/ifvx1lP4+us3ejoLeQaVQ
r6vtv383aGv9zw3gIiQM9MxVPdJB5geRwdAJAeeNavU9afKpNteO8DZVOFLvd8sHgWzLXlpXlwNT
ekEmfFzBtfWW6dWeo+U8ZP3x0DvVfsxdgEVZaHXb0SveXUZOyNjIRl4MtcJm4YsK5ZJiUr6gYHkp
BMpCCxIkIwpIiyowHgY9L7/2vgjQr8jVJxWcFDUwxT+VQo1J6ufl3rVD45Tw0lxrfVw9GVkeL0eE
Yr7OVwwTBwZWdWf6QXJxjbDamoowKJqX2TdaPG3LoR9foy7zwWSA7NBS23+QEWll9+TTY9A48jc7
/zwHs1XvHPmb7ctRLCwjSDcSqSFnboGF3s54sC5fIvVZP3pDcc3OmqUXPul9q68iz603Mln7OwJh
i4QytH8p5/2jNYU5Ykh+tKpnU/qi1Mk2pcfaz5E7zuC3nbNTe5SB0qd4MTUnLa4f5cTtWpncuOa6
udBqpTmYZUjR1M3v22BgPzwfOUBI7gVabEeNgvIHv4yQk/OZMvR2kjWfWc1n/r6sjJB+GaZHw/Wy
0vXh9D8vW3vFf7yz3f/5sVs6zdtpqDL3L4aM8OFp39iRGo9J7n+bIRKa5tjFop1Kdugq23RQUdlR
mkhXInlQxdOqmNgTgtpj+kNg7IaOs7yGy6BhDpKRt3B5SWnKS7rCOsPhzjZR3Iz3kYn6z6LxqYWK
o/RMvTHeJ9LtiNjfBL0KLoiXur64zZO1RXDFSZPtpEXj/XX611U0skiLqkLtsQjWonLRs+qUtrrT
gNlSG54P5VArqX/MgrU0VBhCd++Cb2HjPBOiQX+EOhoJweWk63rotxEvIMfwN36dFsAU83EjWLMv
oA0UJ+mTg0VmgcLhHOP2zp1QwcTbYRP+8t0CQ6/5dQXp84Tl0RPtdx78nzb/5ofNv4MCr2qy/WL/
zxMKRv2Hd5E3xZYnGuUtqZM16l9si5XKLVda0Q4o+PBmub1LXBTW7l3wKrxcIuAJxkK+U6C+l6tk
mn7FS588cwIbed9940kyX/V2rT+vf/1Ho9j56fAjSIasfszmoXMuoWqWD9c1w7xwYAt+8wRuljyI
+G6mMA98L48J+lJPngJ1qDYLcxv4nvWUT3Z8BBVVgiRjdtAG62k+waRgeD2BjCsngJpL6zrfyrUN
OBpUDMEq76QZZGULuV4rdhJNG/p/z8rM+21WZt7lrDoHfzhXS9T8ucj6bD+J4ac/6tkD6OP8OihB
930SibaXLjkJNKjbx3r1M9Pq/AERh2k1eLrB/4TWCy3USCik88ox7upkOeqjdS5HtT3CDRRrq/ZB
20BIrfzQeJ0mZNCCstj6QxuueLmET11phE8Q2tdgRpSzdA1QO1jIinDVWzHvuLbX117TwnlSom5p
aYVHnclzz858JKwgWJBNSfe3iSHxzBNKdEsZdvPLi7RN3r2bIFc4LSgTstigmjwduwpWspWwmotF
8aAq9rdmdIbXsSvgTGiz+pkQ46vfFme7dftLEob/8SB0/pSyNenABmAKpWZLm3u2GvaHHFjb+y5o
oWl4Gyoy/eoiH4BQ2+ZgnVinPRYWrLel05g/jS70jlOsdk+kbetdAuADjCCmHDrxyc6n8iINUKnt
CllPfyPNUMtRuYmtR2m1ft49dZH/M4FcgzyBIu7JrZrXPNc4UlHse+Uoc1jXXFUK0nETUuJd3uIM
mcXyWn9dehZYkYNchGUeK+VEpCivzCstFEnem97oZasG3SbKXtbJSIsnmdyXg0iyh6BDeE1aPl8B
NDgHLTZZDYgr+xZfAMgBMNOYBzMejJU8yuzB/VSO1V0/52mk3xwT8+ChlvCpccVHv9ED20SWuFr2
mhr4/7WS+yCfOn+ntHK1DZXWDyjXkt/889HmlpRux9ou3uqxd1e571f7Jmvv42FEjRc09XBC3W44
ySP4ePXerup79nOQWGTwbGa9D4vJMy6pmjonr4iynfC88NAofXZy4sleO3k2PPFmQSwgirK/nGxA
FhC54UU1iyN1if7dAfa7yFXrXicneCKJn5PhckfqSqxIykmF+2enY/6Qg8JD2WfbZr6+CDs9iX7o
OViKfAyz5TS/em6DTX39zp2Hmw++90JFChzNaU9beyzvmkvR2fvcr3YZmOAXIw7BNArT2lupYrw0
tnvn68i5tunYX+LGP/IITD4L54xkTXLHR4FD93twp2oEm9E1x6JOtZ2cqLyOCpEeqNvrtpnC06dU
1P72ttGWe/Obedt3/46VLhlhK2LtW12zr0UwHm/D1InxmKXZLssafWcYgSgXt9mr7YQUrMCL7S3w
HufJ7leIcZYnY7akq+Gtc1Sb4SQtnjG//B0k1c0Yq+AZfvtkCDWcr2ic1NueHG/1FhuILffNYO+N
3Gb7JcbgS2bkxpLc5Xgsxix/0WZ9utlf+H6xH8M4XpOZC78YRU0uCq3os5nl9qNmNs/27AdMR7US
PPg2V5ycIhL4o37hl4M2Hruht59yo4iemwKwP5wlE2GP2ZAZIzN0w99GOocF3buwIAKtCnL931cL
9Aj7sDnS5mejo4Onors1feBnxeJ3ydrB6HMoipPxloXcL0jfw76fB8Wd4k05ghG6+UxgFN1CJxF+
jcnTVL3jzrN+nyVjP5gyHjGgfIHoQ7dxyuYpVFB1B4FKYnQeRktdgoIb7m8uhMzUxVjq+Q6EqHkN
gwmdbGy1doFW4jP6RFtZpQef1nPRGxxQQ9SG0vtU2oq6Ro6Ciu5sismsdskV/YoZjzn1QChmYHsx
4SNo5041T9JKwqn4FFjXE6Uns7udH8fOQ+BF32I1y4+ZTdK5hQe+kCWwcd6AfPCpsw/ZhfdxN59i
Ubm+1to+nNcaLkR4kI7A/oMvbZIln+uuU9aaHvJKGQP/ZE/gulIrUb8gqr1Xtdb+/mdo4vD2MedQ
q+y6VTQM/datQofKSxfeu/NQIlZzp6qodMDPu7etMlMXclbavQtAkvfqXql0VCKlz+ssSKlK0iyN
EE3Md+ehqOhsUxccQBmGqF1OzVeAOOrn2GaZBmQevP1sVqI3t04S5mtp1noarQ2397fX4NQPl3qK
JJw0A6V8daywPdtBpX0Ok3rpGtYPGK4UEy3Dehqh9Z2Erb3Kt5h0UZs7sr+NzihTOXdBYl7MsaDO
KTdkGoSfhdDIJd12ardtmZzVS/JGH/Zriq8W+wF04cGbfJ4+DfTDQxmZe/iS0FB1wLVirI/GPASZ
qCkYcjQVScHTzlvdXPJIhskIacoBzDFa4z5AJaruILuC1t3qPlzVooiiV7uAExJN43RK+sD/7I3n
0OmiV9W3/OOE0AEiK5i6l5krx0ZWXppFkx+7XEMVvIq/+LX9V6KNziqwfaSO6Mj63ITouKfd+FX6
o9mvm+o/+h0eUYdIQUdVlkMHGzEgacqaqKyGyolb2fTma6dmJ1B2UGrVOPkobG14+akUvTFvA9oa
v0xftWCel7QUkLMBuQ/k9efpqtTj0xTtfVEap9iLy3UwmPQWmAz3BNLcWgR9jwJqPkvshrZ/7MhM
PovWJ8cQlV9M+G7bWE+bTT2p4kupm6eIN/uTa4be9fRpDvtwOqozK+lnqWSuETC9i0oUrW/wB6MQ
MXoWjnGQPlYC2rmeNL4HQBNjDi8X9Rh/47ZBcnbaZzRNIM6wK2dzQLFxNURKhdwtBSzps2yNCobz
TMOAP8Jy6zXp2fksQqF4j+Z4mUjuFUsNnugq0cFqW0YbPqle6c+T5Yx98Dv7/O9vCM2aMwbk6f4u
5/FuoEOb7dGgnW7uFrvKP98QToZgZ5d34ivA726Zsf5CxQhRxoURaYzXY9u3rGPnCHUJaNBcWnLq
GiCnrkNliW3cR+mC4mcJaDdPr4loMZsuv8213HIhrk0rBKVO13JDZnfFr9m4y4pHj1tV4hcknkEe
QT59rpw22t/8NyhE//ekjJeYiFuYp/bP8VRfCj1fgEeMnhOYH06XTa/0aOGeijKFFFc1vnqoxS48
crz3iddfw5TJ6U4ZlM6lXPCwulA3vqVF1/qY9N1WQh8qGrfgD8upD+btyrynomsV43ZRIIt3jYGY
BEz4e1mXzKL+UVOS/oW2NGjwQwy/85TEu1OCMUScP85ea6O6j2oS/K1MENM5LLj4vEsXmmjKswm5
5anX1QNv7RFAspXt6rGiXjCbMkwHynQntA5RDn8sSWsP2cPttxyM2XMnBvVw/TEbthh2RsYeV4bI
oZl/+KFdPLd9oR5u/lusvOb1plGs4nq9uBijZT0h+8QmNbmQiUbztrYgn3lWfJEDwg5fp8wcj9Ly
e8198JNXachzQsfX90aDQsfN9+E6Q07bi3+/gawZNfjhBjJoUkcrLvrszmm5D7uWZEjqzAd8/bUJ
9exAXi68AvmHesyWCZuPlVVbeQ0xEHT/P03LiUZYX2ow1Ee50Wy8c4v8z0UaCXzTle67IRq+bEJB
tGon1R8u101ukqg/ysIJ7rrKtXajZkVLfxisHm3nNlgZpShWPVzVXRm3LxFbH2iT6I830+SdLbPX
HPKHxoubm/FB+uw5XUDPCWpxfrmV1jSadDLxJ7BNPS04LmNR1OYCXLf56IbTWn6oTCfzoKIhspa7
Zb9ow0dK1Uu7CPonGYH2LAUchK330kSo0j30c6JHmpqRmgt4xf02NSfI/CZQZlZL97YYx/upbMgz
aiGy8AFdlZah2+b2Sk4hIfvVE665g00zwfMKwh0aSR0y8oN2CZ26W00kdy5BAhcffoh2iWdf4bv6
SZHLdifRPN6REaX0NHywQp2yyTzUJfUl6WfT9yCtKVIRg4m9o2snzsMEpUo+OuoimDYdxK6tVvXB
sUVbfR/m/mOTDvVJQtYaPUeA15vF2uZHuhyUzH9MEqc+SesWISFv8qzf15ARUTCM4OBB9tyei/Jh
p2t1eGr87x/c0nQ6PTyRqpLG7ZEpn49yzm+/3x6W8qg0T13tVvb9/LISbowgDbW6A/tGwDCx1dPU
owAs46YD+T5oXoNqxZ9bhMgWWVMWf5VZ8wDjzf9pN29dPtqgIDSxhvytf68b7WuOFseXILGDZU7B
4yB0NtT6TF5AWtU5xQ46h6jbFftcSx5dlLRp8DD75ETuPtkha8BOVeYN+BAgx9/pwfaWmhvydFN4
3YlfwSNiuOa33wcoMFw9MAJvU43mnJWwS462mronpLvgnvcVqcXWUhCUn52eBoJzVaJsvcl7J0LG
07IOQh2iRdg2qMrVphWsFDXxNnJxwNOneozHc6q42xIQ293t+efw19iw3kPbRa4XuvrShK6ydjRg
ln2UpJ+If9V8s31rI8g7nUaxxzK9+uCowliXFTUkOK0LGVG0cKSbqkpOWUubC9s3xTIpHX2vuAUv
XddDp4Gd67GaB2nehqpUkRtLw/3N1dpJvzVAnU+ftaqm44cDiNakj45ONfJhoJL94CqxzZZqcrZI
wCNohThqtwlLW13KaXMORLEIHV01oMBJcyA3QqfY6AxvG6fVdEBfDXRsAgm01aBfdbSeXNaW77yU
jvVtmKz8h0iMheMB41tMwUjfhmp4SxSwFHpb+6uRpDg6jUX1VCjhwtN1+zGt3fKpiNtojUZ1spGT
RtQ4Z1/xNnJSugIN4Y2GhCRK7JyuqGl/tAKLDX4/t5KY+vQ5RdDuhOJtvhKwwOtNWavZOsooh4Qp
xRXVtKmhyEPplEMyT1+PIPAUC5FTfLnFSJPHrb11zUGBXgrnZjGYFUqBUfw6FIN39svMO3fzUalH
CsRZMdLkArNPimHnV4GyYPfiLBMfcnfrDuOrDqfVG5wX0emo5Q2iRuEYAgJE/enzlKto81h6fJFD
oDy3PpxBhaTzBQ314aiN1dfbvFGhu9CLQV9Jn67Wf7nFELNQcPpx2NI8g0pJIGB8IBnt2Tq0rF51
7jVtnLVzwVf+Q4QIVG1Dr4hXg+3ZJSD/acx5EGnFVvDOmudYaVByniMLTVnfrHkOfmnyIyOJe0yL
Nn5owcxd77cyJek/kAm9Ltcl8Divu6NvAtjzRUarLk35bLn1sqomqLtK3V1ULd+jIah8hvI73JVG
qi36OSoWPXIuZSjWchaFl3oV1gJ0sQBCIC+tF2n6oDXo4MxLfzl0fVdsKz/+9QniwMi2TZCg35K4
xt0w6Zc2c6CEoj2NWqlNqVfr3foiB+ql6BcX1rrx0SeRwJWqpkIWRg3J+xkPc3WmI4pcnU4p1Q9i
XmG2wt5MT/IHMbPzPZj35zjcS8/NfQsNNSt7kBP0fhjmUPQLISgKuBE7euDoa3LkNXLCdvqjBlw2
Syk5GYRZzW6aZyulpxYUtQlSFZxAR4HytWSRiFTADPIx0ujgQeV/VgOnOnSB+86P2lJMa7PiDXk6
48LLZ6mmhvdJZloK10e5thcXacW+86p1vn/Ny+gkQeHQlsVBTnZB460oxKVbaUaG3WzjyNFX8mo2
fNODoyuI4bh+vem0Iial6VEr9ivrTjWprFSOZi96pDfeuPceOy0JnlEGcncCbvtGjYryNM4VLnbT
27pSou9OasxSn2n7BA1T2bZ00tqBQuou6eS2CxkSJ2RbQIF8TXuFb6QLAa/pWfcfOXDZPrP4Yzdm
OKrjaK6BwphlzF1d3+frDHCdgeaJ9Cuk+oXdle2DZij1BVmF5CDqBH4S9Y6L9Amn1njop+1WmnJi
MpyPZw2KtkO2ulGeEGRBLX7pDh49wuB4/j4AW5E9Gmqgr8lGAQlwDLQQ5OBnVknHJPWvSVHqYx44
CI/pjl4f1XmQIdI0ocH+mrmd/O4ceZ1hrL78++Jbk+COP/5eDu8hXXNtuoGBZPv496ortQ77zOi/
6F2ebbJAixeStysZkfJIhCmv9UhtLlXkxHvpQ1rLOV21ZqgD1KjEGAgKz86WBo2njAZkd0mHYLRf
BGxGbe384ajTU/3qG34f/f/H9Xq1aawA6e+Z9GMBCF6EJok1uS2WZmDGyVEWJqWZmEP8zpSzt+Db
uU2BlMyH4JsZ1PSrQa7AX6qD5ty5RVGc3THZITYZPsmBfD3Kip5hbEnAwsebvPxsO8bS1NXyrUpG
hc4weQOhuNN3iINlu9A1E/YFhoEsRGd/R5mq5tv+btNvaW5oFB+ExiPZFrVYuEOavyKVrqyVcNC2
0swH55NSOPljrlOMA513b3hG9hqlRb0LlRaqgTTjaVrYvT+e+rgbPxv5jzib8tc+zfOjQXdPftBc
GqYBupOQIQ9ydjTpzBbm1XMUqQPbCT6BvJiaRcFGfoKraXqfCrfLH1svLy91Z91nQUjLSSuO9i3A
ulWFDCIlDQELHxGLhZuU0Rs3x5fILYwnQ42NvR1pIfp8cfXVdd6UxgnfPpzot9rLv//+aeb8YfNJ
isrWHbAgqFnppivBUe/y+xNU5lLxaD5qD6xFPpuaa27qMEaQMUC6sGv9ozJTHsOufAyDwNxKS/qp
rDmoyc+z0oZNQ+YdGNiu781sP9oxe7zQRBHN0VvaotJhYm/MKk9laYuHwm6XQZWOF+nKCxjKnYLM
kzTlhKl7T3bVAhicT3Ig59yhIv8sLTnMOkWQu8iqdEB+aVEFb8mZ6GBbtP60HmKgkiwywyWtHNM7
CzDCyxCBSnCz8RkkXbAvYwdCe9dZzQyHmpa66bgreRNfb3l5K0dNsTXN6hjAskYtIci2sUcrSZOi
13UQiTn3u7LSdxPhHCLPcOYzZHAu7DfN8O2l8AT8uC5oKU55SXlsfh9VckbaFHpdF9Vw59sgPADf
c6AyqPeNaj98yAPcSP8yNxCNiwkU2510S1WAW8qg0YOSKhsCDaELxRwGiPI5iP2vJs/+s7Ta5pya
hfuc6X72qDrhmbKT8llHgOWoqmaE3iKK25CUoq1NqrXuQadeIODkF57V8WPNFxImqvVEB0rrqQz7
gt6RcXmUvgxN+6LJxq3sSqz4SjuraHVHL9Vdga7g37Y8usXQWYzV2Tyw7bsPSTLrnTbQgmrexIUk
LxDpFc8SRiGBE/LIDFt0fgsPpPkoiAtIJd/irAIGWK3EE8sDSPZaZFlLJA109O4w5aA2gXXOTfE4
I3oPY2VFsw5E4p8qNMk+hMUl7OErO06d4MsndUUzzXmAxo1g0PggDbKBpJ3JLH8uWn3a09w0Mxdy
xolm6RVTI207n+XxYzq6DU38wGpdhtqhMV6fPkgLXYKM+kU0P41iGq0yZHD9NxP8KpYXf/tMEbKW
F+4yS7rwlFfjd9nCObGFKy1Uno3nWJneWdTcrlad6fpzkvjv5qQyBalXxBqFPR2sMFYP8qjph+l6
JH3wMI2F2qcA9NsU2WrLFQej0HzKbU6bp4vrsWbCU8ziNF+gPKXv3XIc9wMtx+5014ePp4z+PXT2
aa1Q97wUGZJYZh42z7mFTJffU7dAG/1HzH7yGyI+/JyHBgZAFC/MLmLTUVfVAkp5RoPltL3LSgUm
e1j/9O3Gfc099KNNoWXPBSwxNGIgI/37A/V/mLsurdJVNo88VHmYMv0BXpXYfpj3Ze08hw2tDOWr
txdtuUz7OD3I9PWgwFQVSMof5KtXzkrtPjmr0jjoOns7V87q1rBv9UI8/tP58nLyhFAHYWxVlT4e
83IA19KESAP+SR+wWyD3bIZh+F+TWOhY9nemHtX09mv7Z1H5FYobdv9ssmlvAbvSyvhsmpF4mdxo
OgwODbGkSaZQXbuBMfKQZNYOHKD0ZVOeJuTvXiyrWJZjmW5bq/Fo2h3aO7g/5dbqdESrJ4umx2wE
x2ZC2A/A81PcW9auDtRyGzSx86x0xiWCKrULrFm0YSgPKtKLXywEX1f0k9dOppHrx9Cjy7JX2N3n
rLY/yyz379CsRttRhjqdjzzJHOp6w0vRCzo30B73ZLrQkleIW6/VuGhpwBOy2GvHwD3plGBPRtO7
b3o2XWxuyjfVKH844WB/MUSG7krmTy+w1qBE2nb3TJcWkzWP3j6lcT6uypYkhao03dotQ/Oc5zTG
AhiMDGwl1O3Q0lPI7k1nh3Ked/BcJzsYSjHsnb5Xj25ZotlpQwb0oiLatoNw7kVsKQiU0IFFBxZM
CbBvL3lcICwVuc2nutLZy+t5j8TYrECdDdpr5KD6UIueLiHT9Mr/pPrGAuDkTKXzw+qzjdkW4SGg
aLMre/47nZmn57EYy8dclG9DbGhftMBUV3WglYekhgip0Q1A+rOhcbYV2LbNgKQzape0uE/d8FPf
ngdu7v3kIXsnoErDlKqjJUWt5JuJ0jTSTu2PsXSDRWu34jny02CjW4pB94I8OLmBlSEiVwYvSW9/
7r2p/aEk8aZtEdSxi1jfjexploWRtBeEv42N0ard0QHNygMxEJu2CsUT3XV5XIZG9oai/0YTVXOk
oV26dBLhHin8O9dBmjZbctYgFs225wmNJjLVQh6qWcyhDLoeevPpRjPlx4SeRb8vI4/cCGUMR0X3
Qle8ejX0anXvq5F+QJlK3wSgFj8BeMx54Zj5DyP80iN/+y1nn7gcqlx91Msp3ymx6e5MxEMeEAbn
1iud8q0OqqU8h8aNP1tdLZ5FZiablp/e0TJgZtNcAC1WjY5AhY+wE13YafMgkAaRq495MOZVivRX
7fQke2BL181PVRINEqJ6X4cUgXzK9Rr/T5+8iPwXaBzwmtFpaWlH9IaGZhJ8ahGOuW8y90FXULuV
LpuWlzXF5LM6u1wPLXMLDPJWTiK7lAEnoxggTU8fycfZW9NRaatRD90azty9kU7N2W6U5mkWtgrS
hDSW1qU0TbCMdTdntaBOx4tO9+pzaRjtk94G78LaEaRl5r2gpTjuBGm6zOtB8er0E78bLLBrcpBm
lox8f5ZFg0SpQa4VwQMdIqDmkq+ULqW3vhqqRxdP6ZtsbnRgAIiFzyewyhDHf3+fkGf4c4HuQhhx
QXlSWuXm1DT1AwCnNPJsKuJcf6b+STFmw7NWHPrJ3drk3R7L+UU+ed4W2uYva567WfOcjGzm1/rw
R+T/nicjEW1FQeLvf+H3eVGi0Gaiyuk00PmUU/y2p7zi3al1B2bStcd76ZHDCChqq8R0pf0wUdsp
uwCZKKYvmrryqvwQJhZMhrlMxw1Oi63K30lLDmYdWTSORMJRQwYqAYHotsvOQ7o1zGlgCm4JDiCa
q84Y+YfIiB+jWYZVuuQRwpEdEuxIjN8myG5VmzyjB2tMsyUzm/SHYF61jlkpVnailMBOcusJeVf1
yPohWYyZ/laR5/1EG/UfU6OHz5XW9Zsx9zW6ASXWvWkaIYjhoN6Lokezb0D4wGisiyMy8ZSIfJtk
dvFi5z0qoS25QWmihI/Ef2U1m2rIxcs40VRV0Q42HXDuaQOZrchJ6eDvC5vbvLeK+6BaT1oNZLRW
lD2LBVSwM0iw23Ga/rJ0msKOSdesyUy7z63QLygOZ9+yjhLKUEAJARpk71KDSvo/RJDdpJUuDe+3
EHm0zSQaihp6lqFSNIl1JtTsM++y7xBF/B+6/qVt2vohhVls7nw07Ng6CRrMOan10KeFdojJlKwh
XVivqlA24WBl32gA+iuCT68eZtLZ2rEpX9UC1eYwS1iCz5BfUurtMq3YK+sCkAuY00hxe5pOzRA5
xBeDO+T97ugiWQakCKJFg6AZi77YQrmj138GmnlPmjl5q+AFzy2q/RdX0EqARWnyaewibeXzn3lI
I6/Z5EDHT1aIGvfQAGUZoy48+oNV7Aq3cE+kG9NNTPO9R74xRBkMCspjkNn1hjX4dDJK2nsVemHs
A1UZX5OBd4AYPHLmfnUa4B8spN/062llhANh84NroB3HLUxNSroWz08wZcy5WmP9CktovUz7jJ+8
2pMXkz8hIgrVlwC5g3Vqu+FdE5fVfaol/jKAoPemoTwSIDQeqWqxnJrEAxnl6Yea9od8WL18SYrs
PrMT+1uWpj9yBS00pyzFfy19rQ/MAh5VnmaYukY6TbVM6G5/5h6bAQGytC3GZ9A63qUyP7tGy4MX
uYyD1SFIlqRJ+SVDfG5hK0177vrSeBx0DWkN/MmUrLuxX4XwMJaGGJK93IhIM6qt96actYvmWEbi
0ZtcujpqESK8yMhd0iqhlzfZji9GNj1GEpfruXthOeXP2hZ/GWPqvihQPJdZT7cHij8/m6ZWaZJH
/2LRivFr6OSXGsWgp2r2h4DxV4FpjF+7uzL2i3OvknqXO/oimdRNP2sAy/2+zAtQ4BpOkS6svZ06
JlLHBfp6pWXEW9rSsLKEOE6t0s2rX8l0p9dWoKW7OzoKBCyQ1KG/k7YfFP1dMFgtVYkB0bM/J2SI
LWxOkYGIUA7rzB2eG9N+kEhCiT2E5Z7ezS4F0sBjKJwUiQm3R21fV0+u05RrR503Q6pKRxgvGr43
EcxVPbB+Om55iX1XeUVQwFomcaU9TJDVef5r5OJ+n46E26/T+ctdT7dnDfsq6i6TMQbn1vT7nRMN
+bmGVrAoAjt/raqooT2enW2Vqs5fQ8f+QmtXxBkR/X/yoM1K9+jl7g7xBCR+5pPykd2fqdM31AzV
5iUqdqbhZ69eIewjVeJqKc1BGZ/g35zjWRAor/x7h85On4K+SWlgY3Qr6Q/o3AuorvxkNOMq9xDq
VVOxMZuGJTgr+TvA4++Hm091aCluFpWxkCG3CWmCFO3XcJacVd7X42rQs/TRK+myyXJD5UUZdVsE
g8u7oByLPaLX2SEDuXA0uEF3Rty2aISgo6kGnQt8mdYbYxYPl/+j7byaG9eVrv2LWMUcbpUlS7ac
xuO5YU1kzgEkf/33EPIe+XiHs0+99V0Mi0A3QFkjkkD36rXS1POXpZs3zwn0rotB07rPiFsmcNCN
xlfdn3PAZfGzLpvNeCH7t7YwaHvRwhj9WcI3ChZqQRLGd9rvEM4+Gj3yk796wBR7mTEbGvICCGff
q3M2rUBmw5+5D6WNjM7FZsxF8b9tMif353FeUoerXuT6pXrAM2cRicILdxKBSW2sgXBDSHHWXCPd
Bo6yMUVaAnXlF9k9emqwZxkf/KJScR/6RfRKLETjQTEkt6mXGgcVaptNFuvOo1uTxY6gZvkZ20vu
fudHrVUIHeu58uBqU7FtWQwchgC6pKBivVnp6fgKkfVN5KXtqVETCPiI5C0IfAa/gJxCgWr8Usr2
tSC5/OJ0Sbmq3G66MxyE3idDL/eG35mbBAnrG5hSok0aNtqNUWvRSW0rCKaHMHkxRPoJHoDuJyiX
TZeY4dcxgbejtMfwTGEET5oqD3dB3Rv3ToiOSTXq1jdHfGHJTLlBmhviFMkyBXsoxc2cnxRzvYI0
gAh6OzO1ESEEq5gW6mjZ5160r3XpoVHhjuPGgVp2a85ArBbVbbVTvKcxFdWRuqZoqbZm9LkrYuBq
/Dx2sulN8KM3gXio/ba9F0XyqM9eXmGkO2TEIKWZmwTviHwq4ffcEh2qe/w3JCXFSFeQ1BSNDpnm
iFj+b7DV2PUrBcqpO9nloBu4q5EAJ1dg3KTJQMFF4Hhbs2x4MqipgoZl1z0lNkTIat2LL21Q3sf8
OoJFCclmksB1jQ7dzWj0wbd20ijsDyLzGT2Oy8JASb7zoP6EqLrxUrbodXSwhq9lE6GRbqko3GkX
K3+WyOEA/+d1uv2nd59tGASIdRD8kML+qcJbExMl0nalPAkv18A2GcZyrKb+ToVI+tCI2t9QLlk8
oWhH6kzPnB8luMCg5Sa++o7UNe7H5JZlAe5RmT+VFcpz5Uyd+ds9g4b3MnVKgSvEqrPvPLU1V5M0
MPsuL4Xa+dQBqU/Tm5aI78+61Q4D9K5f2qY3l1Eb52czqfVdwb5jFxRaPMsLswZTiuBLRkV2wKJc
DuohaCQKCk5jAjehz0+C0sqiJyeIIYAkOx9CePWUCJK/8xNE2n63xmT6aJvHgXJx/gutDJC5jxsl
Kk4MOAxU2+AfCPT/XH0QvvFN4ITOk0Fqd5UgNVmivQ2tZTglW4BizY2rCmoz5WndkY5s58PFkpuj
t5SdIm3IRE6juwwyCySpPZ0kzkXCYeTZB0zMh6YQ1gh7RGubEESbcAN1KFAM5NMQqdVZdLp9d6Mp
lXNEd7FfN1BrPENVgqT0/IVn5REyBuuHHJQpEYOcuNuoBnt+OahJAm7L0DWenbRkqZ/e6XoZ/uiE
QNG94S6pgmJpj4BhqO776rT29Bk10mZJLYv1oI7omyCAa5/a2FR21B+q+0RNwpMFXGBjTkI5eKH5
KUSrep0CsjkSovNuwIfGGyWbBWqoieNdKcafPvDm1uQHAh4PvEcfP4vEs9awDr8NIhAeXQaxba1+
DxolUqCGqqtO9egyKJ6vNG+bLlfydUU8qb5NigQA0LY3vWyNVFkYfZra4KsGUfNRGEl8mMrYY7FL
lBEBn3LdDEOwM+cYZGWoxcKqRu8Sg4ReajHvN5/L1FpBT6wCc9Xsz2X/q5lx7m3XDpuaeMrOtWJn
7oapuDgHZvI5czIfejRqdZtGf4HG0L+VXfIgm16Wbgi8x8cP/Waj68sOzmFouR+QFxhvUP+oYSiC
9lCeXQ+yLwngs0YfjieU27NvUx/zZAYcpz7aanNq17HB0+pubh/13tafpXXsVOtYe49BPTR7PUuM
l2TyNiTp7Ed1cML7OhSPqDWSBDMbb6ehz7ZSJt1YK2jGbYqyzneC+PtK3rWaO+Y7b3S7S1NaM7he
fW3cWmX7y5q3ZgNA/Q1hHJsumkqsnSrwn4jF/zBGRzk23uic5AI31DaRo1any5pXd21068xe71cE
p1nOIBqwFmoMe1oTgq5mqcYuM1hBVxAeyzjMHq0pft8/sesbcit7nP2tLvNeTf2YjiD8M+irn5Mu
XJvyE0VZuWfp766E0as7e7L4D0ClfZG1rXtqk7B4VtpgLfeZY96V+4z48FIkevc4DmG5LV34mGWi
0E8yaH4T0zsmfGUveXwuVW38BPrs6QKCAetlrCZDUTesjZ1D5nfKyUWgYOXHbfUZqbRzMMc6+7g8
2FluvYoExn+Dddld5aMR4SlNs40C2I3RA9MXLliVH2gum0nzK6fW4TUvHggGo+n0+0RRPva8N+Wg
F9AMeOeTV63zqlLcJ5MKYF/mHJFDuHX+OeUNKSM90oKNtPaUSVbF+A2F63xkr+7z3wl/f9FCp+wk
x84qIrjXGue1y+p1k7ba96zo1IWnJdN9yiIJIKDtbtJIeM9Z2z9JjzqL2LBG6XNbphWqLnm019Ku
eujm4Jv0cCCeKK1+RC47oHpm5huRXLxCpZhGDTOkPrRwZF9vI3EnHBvdvs6Jn7MhujX0tDrLl09B
iwHlWf6MZ9u11RrBu9bvcb7PD/Gf3/6e6vz5/T/Dbcj8aCTq/syFZFhKowTqMD5N3qFWNNHtowxM
kueZPSzdMezrI4UR8gwxPjZAaI1Eq7jxFbBkvb/pcmh/KE6hDp/YxE1lDi7Zc/UpcRJULHhUbUez
jTe2nxMVnqHFEmQczxw3LbzdeUXBWgSp0Y3Nk/WTY3qfcjfR72QLmcmFkcdPCcIQZ83O/QPP7XoV
5I71SsX1Dweg3D3KlMptMvVoh1Nhdjt6SkUMYrgP276h+K/7YcFU+1oTWQO70I8vsdFFy6hOz0iI
idsipgo9ct3itvYcfxdrotnX7E4z9pDrsav6x0FXp2MadV+0WXl8rHIdqeg+2NgeWYWSd90Pz24W
Bt/dLtFiZVf57bexhgcuM7OS7yMwVkLz6q8ad3uul86LOZr+lnLgfGtXZXcf2iVaK6P+mmbGSuaV
YKwOl6MowrMTV/dCCeP9MET2jZ9TiyIPvD5BKKJ0zDqTOqG5rqr/haS2CsUTdT/e57DwIdo01PrG
dUbEG/iIS0IG49qwhgoZBN+8q3k6LYVfuRtXgChYULUNa1OXOA+ur94ZwOC+agBm0I6Hjtp3ypIN
z7gpVPcltHIkh9yoWFSiRnxq6uKtXavakieAePFshAZrM+y/B5TD10ElwkVnPPW56f2yeuWeTfGu
JTu/Gh0qFkbUFNtWQ18+C91tYiICWAzNsLNd5eBPRb7WRqrY06ZfqLOeyJR3yJKBi9sUfscOPG/v
9BL8XgPo8FuXiLNLsvUnKSdiNo63DHx496ELag8psBhZ7YfDH2WB+Tj1lC2kxwEu/nt5qCpVu1ES
IHxzV6Io9TLKXESMZwUL4YzUH4jy8+CW58rOyydgtU9a7SG56Grqc6Fon4pAc271uGxOo1UjvgUx
bpnFMVu4n7Ha5Uc1Ch486rr3gZOhM1dHhXlUCEB76ym0s1dhEzUuO7XeyKYy2nduyfbQ1ntx29nt
sICaPX81FSRma7ULb3SvOwHTdME/wyImK2hCjzMYwn8kZThr7om3fmlMCGISrpldZBu2sS/wy+er
3h+fyYzkd1UaP88SYLdovXAnTUI7INfVo6LBkxpoeLYlSPKD9664z5BlPQ2Ds7NSM4yWEGoR0DOB
oM9GdRa36gfHOZRT8o0cIx4ChoS9F8FLdmlHMOIuRqomF/6Q9+uSyPInljHdGug9r7W5aRu2t1Q9
rdvn8DNvIg9VV9E2CvQvtpHfXE4ds2ObxIrLXYq5Nwl4Qbm6sgzFbYlG7SFvxnM1xtadm7Vbdp9r
0zN+FALaczVuvwnT6s9Ti6K5Xrj1po5ep5r8bsxOZ+zi5pcwH4XriGfUUrxj5aMF5VQpZRVJRxFJ
zCMdCj9/p6K/syi5nc+Z0pXnfD5zTO2c8dC/kV3S2BdNthUCET7ZBNyU3Spa/S0hJVw0jvVUJ2q/
F42NEPzcdJAwJPKWfI2V3H6CW1g8ZB36pHOrLKjYjIK+Ww/qoByn+QCa7O0Mpb9+24f212vX1e3q
61FRTGqDq/8e6djNDSjeX5VfuoehauK92/keJaFDtotMLTiJKGq2YW0kt6QSx41RGtXd5NbO2sug
9hAiOHu8mXdFVmQ38BG3h5Dbf9dFhXs0YErd6KM63Q1VW6x9wB8P3YQeQGoK9alM7+vaAnXgTtk9
vNbxrjfreh8HXns3Rl1E3CutX3U/P6kVd3qSgi3Q8uZLXHfGEqRedjZIu+4AUqm7vuySZQU7/1oj
irpH/TGGCk6ZXxloHLiOoX212Vjoam3/dMvsUWMNsUQ0UD0LlL8hFyl/mRSVhTwLX4OeT4hqeXG2
8qjb1WN763IrbRPdFdvBAiujOi6xBTvUX1Sr+abbWfwrt0+gNCFY4GY+2+SeX53QKJdVrzUP0L10
mypti+Ms7uXF5AT9QGnOVBh1s2BP8q0qhmVY1OlPNWSb5eWsSWzXzDeUFxY302RYJx0cySr0hPbZ
FOOJGIhLotLTeGRvGtWu0LWzprVw1epAmNJBOFn8pLaCByVZe3bEjX2fNV18Y0QBTH5ZP96iecr2
xbK+xVoZUJbRjjstRPzKDlgiQVl034158N0DJrfQ8mx8GDNTgDCv1U2d990L4QkSJHhE88LZrYrs
XhdILXVDs0MFIt07k2fvtSkujvxfJttRbe07z6y8VSRmuqoh9najHo3HvASOP0Se/2SZZnNGteaQ
UJkqDLEwKtK9wdCmpwgCPnQQ63YtwV0B3+XKFkgrSehXB7E5SBG3hdQK6FfTuYsOTtMnVe3zB9Uv
CJm21o1V9+nSMHux7zotWCOokb9SiPGTrMtwrjxKOwoj/IEuC+iNBDmPXimXkU4cdvRUe99H/bgd
kJB5CHSBwHvRNd9tr4bMs9N+KqQsKjVynisVeSlNS17dsS5XRW5452w+UGAvFnrMD9W3FV1ZEAjS
VlPtlOvQr72zdPQ829y6Mdqd1z6Y3ahvsXiwzLNIt9Qa7LN7mfsyWWpr2wBUQy+ml1EJwrVblPlJ
CQgAUjPI+rk30qMXe1+cxPBOkcH+OmweJ8OIlvqkQ1jrUeVeo4XsudqppEBlOcGvDfQEUnwvbfR9
3qcjgpEcEGEes3zD5jjalewUVqbd6S/QnX416mH4RX5uAqk8q8/Gz7WCsmPTesVaEPvmcZkG00FJ
eVCbinU/8BzZqaMSr9LKRjcoDpydnyg5JI0596uWfgYIk64mF+EQQ0VMGHXQZpkZKHLEtjHAB5QU
G1cdnWNRdainkJJ7tAon28m+60FDOPnNpXF14moO8C9WIzASNs2L24hmkTtm9KmH1B1Fbss4J17I
FhUsBHjuLdqvlAhQkAC+ByJIoVcCwZn2JGqDLSARqseMPNOCouxhL/u0zLAX/dRSVKy459iInJ/k
olBBWLZ+4D4EBqvkSFe/qgoiaCBPp4OpADBa+HAnR+McmqgUwUIw+aw0Ufoq1BDAOnCgGbjsEgAP
D6DSe2jODHuZDG69tsHQI0VGQjLIoqNaDvk+kiqkpaqsEOnQSe15/sPoiIfADk7URiPgjMoRAZak
2yLkUtwTT6MkGVF76thaysZtVk2U1NbPdjHGp4G4BqGQtn5OSgQ7vcR84vdjP00j1TyUg/9RIe7M
bDHXUrCKXdyqQjBrLQvEpSGuGv+2Lb/Lhh2G6rpwRLJynHo6J1BjLQytHahMMKbzpQ+2j62eumAv
ZhdpYLcAR4oCBww9pYiTpWrlLIBn1rTBc6pj16VvZ2jvJGtoIy1ovkTTkofF53LKk4jfVar2Gyjz
4UW0oJxUVEq7M83zkS7jwM/A23dUWhlwi5ys2uYFkMX3baUk3P48FlnBOvfaNECOwjezt2rLuZd9
rVsc9KSZdkXs6hBMUdnVoXek+QNscGoOp0o13pJ1Ms7qOFqoaYfBPZJ99XZ0xnSnsLWs9GCiGm2c
Qwh3IFhXvaWavKZBbnqlTi1ObL72FPWdwv4HyvIkWrux3HgugdsySpxD4zesxeYzLYE+59Ip2/LQ
IgNVDeMGCbR2TdiUFEVJJaRQ0lcfWdEviAnMjChK+4nnvbZsYz94BIsSrc249u9slR9FlHxlc0UC
vqsB73cWr5a5KQ/C00HVWh7RAeraMOmDYyOMtUJMUz8bzUNkNhQ2qjbUKz5fMJQIMCerXp3ufVsX
1G9oSoRcDfEAM7HSVTQpxr08VLNsKqutbqMF6ltf3aIvVg96tR/S2rz4CU27JaFnI3RueZsS7uFV
52jmoY2ItHhwWD9pod08iEYsVEhwn0ynX3uJqtzPC3W/a7QXA8TqkQCBf2laZZYt41EgFayXcQ3X
LgoYJfT/WyiYUnKxxXfXjwuUA4RAU4tIs2jN4d6CSWM5eikCRZ7v3iS18ilESOpBUCFpdnXzhCZi
/VSARiqNVrstA6V+8gxhLXs4qnnC0kSFxd9qPaEZv/VvrQJQFaVb/m0e2z+0aYpfgiyu9xFqRKvK
C5IXm2qZtSmaaCetVETA3RmaJegVrMhMwHKbKI+qa6oPvD+AsdA9OD11i2FhL2w2mjeOMgEY7C1j
ZxkNAmy+alMxlTQQNoEeow7cfs4IJaBf4aor4vpYR1XblgWvdyVxLEIsIfydwETXcqzu9cG21Mpu
fRnbATrjbU+cb3ZmhddsiglkvLQmPbE/c5yqSxOYFi+scVA30jkXKflNJMguVrSm8nXdERi7jB0G
f+WQ0N5KZ6Nv9VUduv7FmtpNB79FVu2ksxqhxFf1pITkn5BMobIkw5psEePZWY7X3/VQ32+yaCqP
bnID+iR6UlCU1FTxpGhO/5TVwyeqqLxTYebDruop3lSMQdx1LRR0Ue9RO6RE9qWv1b5WE3xql64e
soJbk2Szr5bw3MbsmAGahwdXuOJOzpHXsy6cnUdbNx+WmZMLlniRswI+nd4EAYXfVL19zwlOfS3L
UF+A8rDuMjS4d9HgHtoWZT7E0587NQleqEfWD+hawHjtDQFCr227IdY+bqQV8ECzJEfoHaS1MOtH
5IP7cxC5xqfua1NlwU4PC3VVCquGMcSuVw11q9smJsmJpgU0SCic99Yataw/TtP51NSySl++c3h3
amYaWnAj4YPAevApwvxk8+c9eiYw3sELPhn82u79tDjIlmIJ8w790AfZiqccCtRcfJetmj+a8u2o
It1ahZ+mGu4gdyBHJ2eN28nY+CBTVrGtGHejr74dTGXvKCK4u3az4EcD1A+epdO1P50lAMORTPEH
QxHE6iylNW6vztKFeAR7HXjMxO/L+T0bRqvWtGfq4TeRaMdXd7L91dQCah61XD2pOuEusNMrF64X
6t9rJBBnFRR5QFfp7Sw1LJfbe1bddtA/kVbt91laZN566Cko+WCQztIqOiV4Z6XYB/kVWzREJYi9
XmZtGneRNhPAvY6iYgIs45QfoAt7O8QsFQ7pfJBnV8PV72r44PcvXK7TTwDi0YCdL3wdJ5tXn+uV
/oXLh6muY//2U/7t1a6f4OryYfommIF5H8wfrnSd5vphPkxzdfnfvo+/neafrySHyU+p9SPSmmH0
cP0TZP+1+beX+FuXq+HDF/G/T3X9Mz5Mdf3C/qerffgE/9PYf/5e/naqf/6k0DvUrA6NYglBCEu7
aL4N5eEf2u9MpKIYlafu26hLuzMTpLfnqS7ty4B3w/7yCrJTTvV+lOz9S//rVa8+KnnnaX21vJ/p
/3p9NjNsvYUZszq/XvEy6+U61+u+7/2/Xvdyxfd/ibw6uoxnqxI9atl/fPvXT/Wh79r8+EH/dog0
vPvo1ymkJZ0v+qFPGv5F379w+d+nAlPfrUYUfhZmPDa33RAimQsifimbYT9TBph5A3IHKxgta6lW
rr9S3KbQt2mDqF9Te6woZ7N0HMZZvB7wypEidYQ8CzSbVtIc9GvTRLEUzC8VdLKrn7z0pvJYBZZ6
qW/10XBWJkmlJXV/S9IMQC9nubaLmJvUdZNqbtTsQekpT61hSpTlVeNNd94GXruuUnA+krmwHDfp
Vz9qlL0J5fMyz7JkS06KeJSaFQ+gMndmlbe3kC3lDwrRl6PltWdpk14Vd+7Gs+thRVl4/iDddFRE
FyHBloN00X2VJVLO0pRZpUNaFmC4zFhbXCf6l1fX3f7sWLpPEPUvruyNMC/p/rcgN4jA5a44TSCx
RvS/ETyTbcQmw+WQem/mq8H87WKbCi7FgEsh3obJsfIg/bzfs1hVEm4Kk+JdraSixahjsgDyVB6I
EkJSem2/c0pc9wT6cty+GwPy9A/3d72QK6bucjBUAU0fHP6ovNm3vRY5t/IsRbui7/Pu9KGfBVG0
Yn3Kb+jDgKENj30SwNbwxxzSQx5KtrewQNn99tonz8LU6XeUQf780C8nKRv3pi4n+yCNsstJxSZT
R7GvNGGBmSRPiJCTxVeE+Ltde5d+aZT98ux6AF5n38jmJAnw5KlLMsWv47exclhjRv4qMuoWzbNs
2AAB6JdRPOneAn695ryoNIIkiBop/GqBUBO2s4dN7BXtWQRqe6610jk4vfsku6790G89WVnrstfA
VR4y4Mgb2wz65TiPlH2Xa8iZrp3yOq4TjJfrSINaTp+zom62skxXnsEDdf9Wr/uhdBcSPq9cXGyX
c1mzK6t3oYUF7dCuPHg5Q3K4B7U1jBRe8yprDkql2Jz7ilr/x3mrGbW6lO5+W/fDTavpSCI3fYbc
t/FWO50onecS3aA6+nowygayTqL5suudy8fKa2kPYpdy7HeuhuILOVwWYkNfsIjg+Uc4jZi1aVAo
jTKvfRPOoAgUItUvWQE70KykcfUIbU2DNFhkS33/AfSTZIDPN7LTmdVCqX+1CICsit/YIDiNbnI7
IHM0RwC5Ux4isqgQV0KLJw8QsmfoyrX9hTQPHk0qnGe/lmzYxQ+ohVjDetJAHVc29zNDwSZq63gV
QvUeLkEK5sBBsnglfK++L8VY38s+be7rKOpGcogY7Ua2pfnDPIMa3zWdH+x7uxHHXrX6oyfIEC9k
O4aF/sbVb4uuGPLVxUDwCTzA4HTfQsRtSNzrPfzLQbm6ztDl8dtcH/rCeT5fv/3QbauRslX04b5z
kzep0HfvlTcV0dqflsQQtHdvmMtrhxTgzcVHtt+NvLxkhB+pywDQ05IKP/hxFTKmWRq9CF8rtvks
NicP6e+zUYrKXdvS3IvkMuJDv2yyg+63IP8/N6JzpwWBT6qmPIqYMzNSTtdD7jdvTTNoFx0wkaM0
yv7L2J5qnGUw1dP6Ooyour/qy0pbXthuTQoOKYMSkAGaRhQBAtaqteI0r8bYZcGhzR1xzOOcjWnU
VPt4Sqt9YqSu+iAsYgfq4OZL6VPPjomsSBg9kNEdWTfikLeyyw31YsliVEAP0mhqtvR0G77iwZl2
vOa0O4pZ9Tt5lqEDqk9Rd7r260i3HTPdgrsIV08FVLvQhtLaOnxsSvzovB4I6/GXgPpeRYo3ZwZm
c2R6UFX+vprsa+ZLDoVCSoarXT9AWOfNsW/My9Xe9edpBToGXTwx6fspjaotcWr10esyiCoV3/6h
I+cRdpn45ra5WNYU9Z/9376R4UwffIXzueYyaQWfcqCRAugayNFSryGclAc7A74mcTFXdkREEqTD
W19BYVUxVCjszCMug+U8IpyDelXoLprZUsNjpq3kjPYQ7qTLxyHz3JTWRrC+M0JaC6tapbrjDPYd
mPV87TYQDfNfZ/+wQ+pEtKT6GtoxvB5Wk95VdYL2L2KGG4s6lyfpK+la/tNX7SeLNA3QB0WvlYWj
8UqSNQMNqgcUwyQ0ZxixasCrJq2y2kBaHRegg7TKsUVHHlL1DNOrlz7zLE3y5It6VjkgXk8EvgI/
dW1KazUrUUlrVqAqU5sAmhoNll+vW5h+2txBVEIFz3x2NVz7wtkKgkPb2jHVCtJPHgRszBcDtRs/
JjJ8kxAkUa8D5CU+zCQvMcJ2AiM0E0vn67XT+UOBvmpOFbAmwzHLtT0Cx4vsIX6lDgo5GPU14Asg
WRhBNSw67bWyNEBW5fg4FoL6PCVJyYQH2quTqw7JT9U/BemkIoDID3YeLmfN27zeD8R7/92s/qDD
jaEo6PuweNxbwrW2mt9TmQ0+awF/WH+M9Ch4CctpH1RE+1s3np6KqlgOMzEa9XPFrd4hGxXMXhQt
sna20ZiRVi/RK/4UppRWOSVVeeIorZGpvpsyH3MSxczhtsUPUgopGQavAEHvdA8qhOP7zg3tDWJX
9idlim7le/jqkQL83JeRY23CxoJ02YSdSizqyaq2cp08xZFxYzr58sNamaJKVuCTqho3VvxmfeuT
lqip31nGgdfP4rJUJ+GzM4rmMZnlG400hUXHbA6tKhRx+7tJUjQ4ycOUO3uKo8uTraBnx0TFrtHc
6EEePAAeZQIWT7bgttBPldneGL2JAEw2ZsM260TPQ5YBE/f/g5Ol7XLW39oWUNEhEtOqh7LtnJN0
GXVf3NrutL0O0O0p2fEEpapeDvDVwlq20KdffC7XnZK7sijCyyQG9I534UjiU34KBxg+su2+tZC+
8gBqOl2BbRIbc55+UtxyOaCK8KikKzVGOKXoGvE4BrW+jATCt7JvAHF7BBX1w5v5XmVXVZhQBWXq
yZm7BOj0TVLbrCLnZsmm78GwPkubdDdj6ki9jJKdVvXNw5j5r3CHiBsvCMTN6A+g0OWpPPB4VxR0
LX47fPSqflukj2z6RRtUC9mG6ixa69bUX+a8+mRFPPrL62g5r1WPb5/jMoVsl5nzpIo62H5wsRuV
N2rgPYdWjZJK55kHt1cisIOTyqk8XNvSLj2l2YEq681Ttu2r58UkXUlIjEstgGdEOsk55Nn1kmgT
KMbyL68mPdmjhrAOgkxU9Wa4cyAYXMWDlqxls/dC+npjuOvdyVkIOCg2Hwy+SH+E5Fv2H/uL4RCW
mXZT53VqI6fCJIP7qI+luA30oAWclDkbj53lPaT29cKvJ7GXTXlIOvdBNfv4KFtVHGv3nTWscgSE
7oq55ZlBcE9h5nVIBQvHqeusnT82U7T0uhaWAS/7qlH+HS3heJm4RXTI/uTw+cKDGYpNE2XglKp6
CbxH3NeOGj5SCACu0n+UByO2WxBEln9I5z63Aag6TQriLnOTbH13lwf6oTK9twF6D4TBQkhQdlGK
lq2dqYc2dvYHe5sf+8L5dfWnNBB4l4263exQ9dW4DPpw3Mnm1JYdYDQ7Wsqm4qbGQ15+ypL07Wqw
IlWEL21nb6RtAuqmMAjauLNuGVyiMX9ZHKygWEexbO6LCgsQ8bVt7g0K5eDqx8GfHaSXbMqDEdkx
OJoiWH0wXJtot5ib0LLBCH4yNBednNEIkEpxSTYN8NhbAB9XrWimDVl4qOvdKLxXI3cRj2X2J6sc
ayLJI31Tww0e5XiK+z+Olx4h5LQXj+sVfl9fGq9zAAqGyxcQugfV/8YK4fBKaiT0FjbFOydXaddU
ZgQQCVjie93GwSGeMdYL6d3ZkbMcQ2M4y0MLa+qp9Bto7dvxnNsUeWSxn23lZ4JiGkkGqz5eWi5p
tEaxhkUiv47fVvnpsr+wpoTE3o3t5rFi/upyNbF25KoDKpxSSm+Ssj4AF4RbCgDswxAu02hO+M89
hRp7B3vIf0nTxan2u3VaudH6OiYQRboY++BtHmmAzPj/4zzXaw///fN0/aQuDQuGsiq1jGPR6Ns+
1q196xust9K+N45jxTQsvVLjmNpGfBgoAUYW0jjKLiGtFx/pXlGUs9Zaj1qSeYj0lHPLpjKgHrGq
Agif2qQa17JTmi9XlO4DRUhriq/qReRGydtTuhzB+SxK0xh3aGKsUb+LzCVBDfMQVZkFdJtnfhvw
ykNigrYnn+/STixndNdl1ba7t3WNP0R7onzKLTdIcOd2qbsZitaA6/iPPnU2oH9HZU6tX/pzmHcQ
S55dkCX/3OtWuZfjZZccoPHzWfFLgRZlHi8Nos/co62PyibOBuo5RHkEK1EdJ80qj3/VlAbpMsJq
bdcTpbX/3VfOlEbBV8eGEa22H0vFUJbyzAS0cjnL574yVRD/+239Zz/0YBVQwQQz3XT9gRtLNnVg
vEoeAZid13GySx7qsA/eyXCnQAtS34C2LQtOmhNQfEZ+2TQzMM6DaQBgjh+NudvPuuQwspdeyqZV
UXoPR5ICgHkqXnSNIDxRIOckrazoL3NMrGnOsRM+BhQrvXBIuG1N1jEoXNgZem/bonQeGt9GTfLa
pDhk3wcQmmyVxrtYA8jK7mPbtI5QhA/nCZoUazS6G0jQxrNvcmgiBRbsKtJXTl/y8BpiOzlO7tsA
OUoeXCO9DJUtOX6wknjtAKVZlW6VEuvsxm2hRcZ9SaHVuiuJk5mWhaTe3OcrZrssC7u5uEjDyAQL
mNnyQ6mPP7vA0g6Eho17SE0PahyqJ61r3WhZvIzUit23s2nsWuWk2cOuNRwvQkg7Gw+Jov+6eJoU
a4FON4ulvOb1w6QBXN8xsJgSDPuN7E9br11WSHxsL1NdP4w0yw8YO+nlg1ynK140L3H2eawHECaw
sTPm/aQbKf0OqD91Wwpb+sW1UxsncLdyvyjdwXzjCWn9xec6xdVw7btOg9pPvJi4T9G6Hz4RQnuh
oFJ5aovR2hadWe7arE6fYPL7pgN8/P6fDkOE4EUdEJaRVECjSp2MAZGXJANUQ9v4f6y9WZOjOhMt
+ouIADG/2sbzUK6xu16InjZiHsQkfv1ZSmqXq6t7f/eeiPNCoMyUcFfbgDJXrrVy6vzj0FJDCiYv
Bd+G5P00t3QAT2+BsV4OnW2e8hR4oDH0vgDfaoT7yABdOpp4wPLVVJpEmiaxTsjtmieKFmO7Shtz
OJTtP1lpW3sOiqcDOknxX1Vr0KlEZ2jZgEQMVuiYjwekhMgrVQid0aERaJKaPZ/HTtyae6f/AUkz
B33RKo6WozGSSB1aoet9IiPQtUdpn6MNGgdzMri2HWsk7Cc8R5a9XRfeP1lm5QeggSukPuM8Pwgg
opapGxpLmiS8zA/irovxblW4mnWCVjO61geJDkClkK6GYI2SF5+HHUTI/TevrffNdYI0wAkNeC/Y
dZZfujyZFkYZhy9dBziS0ZfyJaxje+G3ongJXcgOlmXkQ0VBaAvNRs9uZ6KjCWUDf29AnXbu07aS
JJyHBlE9gK3mw/Dmpb66/79zsyyKl+6ALXmruj/NDvAYs4kNvCv47slRbCconwHFLlEzPAxRHZBt
BORyWs1uNSXvSyNo1AoWGroC32BN4DVatQV9ihekaNv9ytLkWaDF4Kr3NbsMeZ0tyF7kvbXKdcDI
fQXqRfszXs2ML+FUt3v8AQSUSvL0K7rbxEJEfngGFnC6r7T2SvaI5fU6Cy0biTFcJBbturMAJ2rB
s/kSv5o8GX8OUwS5AtzWrn3VTluon9Rb3cqje2wHgaF3Cudn/Mpa8J9QJOjN5NVJQAvz9mYNvkl0
PkHTcQUKiww9UO/y82REq0EWSOlmJ6Dx3EtRa9pSi2w8zd7PogKpUrLF72c373yWjOWpK0COFUfO
lePtdYfvonmmA5rYrbOdhFBthHLg4pODhjIJr1WVezuKvUWA5x2ZMBuY0z6L7kHuVzwYTZYEoQ7Y
fynQOJZoVbW0ezf70Y7JcrLk+BpBXSyYmvRjhFAlkv8ZQTxRWRIv85hDTTTS0PBRgGpzA3abHL8i
TeeXUG04BPfdla2DE2wWUea0OXHVNoT8YYT+Bi22Dz44Q7uVrxzk9TMPP5qsOUmtatAUovY0H6ap
tVEDHg+iObVKapf1SPiatV/dSwATd4OnsfU4VdozMlhzhImmn0UuQTzkJGiJKlAfNhTfOlTAv6H0
bBzArNveg0dRnsF9vjULfOylXspybUs2rCiWDqaefQOFnXGgUd3FE3oq+y343MUdNpfLfmpQlgwh
5kZCua1AHq40kR2ZRCufXFasqAUa9KjYDkNOZUVdzh5zjYXnOPoJDYrLjBu99hCHUgZg3S8ddMqA
FpcO3NH1vWarA7DmOe4iOAW21mJoKei+57g3olKgPBSuetr/67SIIALZoB0Wfa+1HK+xul+D7MtG
DSezsa1H40LxawrbYn2T9JyAu4W6Xw2tQOluyf5Z9ZNCisQcD5nk1mICC8eKAslxW4rOolRskvel
PoWl3kXzjVzEG1CusGTV5vaqbZ3izq4ybDStNNk0rM1WgsXYaeoZGuc7HTqjVvN9qHJ/zXp9ghQB
9KlJu5psrd9Py1EbxZUc/2nT1Vx0+KE19RZDU7JGDMtOjsaKCo83gui5bPmhjsmhXrQOh+GJqpaz
e+aO/vN8Lm9aJiTpZs7pruycdV92T168AvnlwmZjdhpk3/Mg1dDq6RZ/DFPVZVwMyNBlfbuh0Xto
q3qRG3V4t9OKNCI7RbzHk91SAknv8XRJCvVfnRoETBXIMbFLxqGsQicQfTMtbjY6U/yZJ1b6oLGl
GNsDLyH69d/mtd6ApiCKHNI6Oo1D6gZlnX6Mua3Ygnhtg2rUT+glOPu6ts/z34OGYL1CWzT+ALd/
EapscxiZvMJFFeB96jwkzycbMr7fwqipFwYb9EC0uLMRu0AlzJ8A1PeXCNBiYFiNBXEQiKjOj5YF
nlCKoklu1IN9QVGZ/zmpFenprVRixAaUvq0C7W5VKqEhBXnmRVo544nGEeRx1r1EKZFsmor5GIiu
6wB3K3eeTW7khA1UFpF/A/baBPFQ8stC5W2nFdK8o8PU9u7KHUQU3GwN2utQQtSjRV7oFrbFkGof
lHAYHZCtBt9qg5x3MYZgcFTCYdxJTYhRv1LAB3PXG2vQ2eZLst3WQE4OuCfhuvMa5HAKwz+xCK+a
6lLd+/WAAsrW02QNnx145/iB0mu/uy1e+/gZVFaHL5/PtmBQAiWMEm0FqWFzNVmJPmvXuogCKvQQ
h2yuKoBMFECHxP1oolA1EWBle574+1q35X9fS5btFz9OjL3H+MJ17DcVmcQooXhvhN2brk1bghSJ
Tb616/Ssve/73L/rc65yVNCSGSLoq4Y6oucxEleoxRfGW7SLdpy7EluZz9G369EMXa1PNmmN/t2I
9WnUVcZLnPOXMY3d6zjgda9OTb6jIbXu+JN7QBeaOFEPT5740TUxDjSgIA5mevQyWo+x6vshO6LD
TdoDNdXYaAZbdpDOWxkCvxyaQTHoQH671G0pdSkXSVzIbuPDGG3Jr2GDPj+1ho7Oq+OAy+S+qmzp
YbGOdA6QBXD6dzzvz82UyQOZ6FCB1WkDPWwGMkeEIfMIpEWCON0GeCDV3Hpfj1biQkkYsttb2kqk
9IijUzqAwzFctYZhLGibQjbaltDZzXab8clGC1io+i10r+wCjgZQQIbAF/aBNAzNou6u0TMoMSg6
MbS7vhGGlbIJbJuBIrOHuOBaQ//kulEF0imt8jXaDNJ1raqpN6+M2I/RAIIGJb14iT4lN/gEk6ch
eSuUHGfvDSZPcHpUafk895NjXkp50wnfZGgbIruFLiJoGj1PFZi6QgOM/l5v2M9hx14hyFRcyNm1
bAGSPPZY541/LxnfkJnnEOIzB/Thjix2nsdSF7tCr9IVee1IaEHkJ6ijqQuE0D6eLzAvObqfLoBi
4ocLxJ7w1qAyBeoVbS7t0ebpEkOkXWiY2wD0SYMts7Tfg8DTO3ahjFfCjuPvNRo5Jgb+UwjBWeuB
lQ5ILcr0adSaKwUAQOmC7CIyL7eZkAfk32sDm2A/tL5kU26vIe6Cr5UN1vpszMEPozArvQK73A5k
KyC8At7bYnOz+3EzrGsAJZHngjjYp6k01AhMqeaiTxd6Ue8Ly/skxpfJ7qKmWnRKn4IOTtkhUUWn
TQIIVqsONzfZ5BTx1TQgEUSOz0vM61QNCsXIQq9M1jjH22HoerHvK0CX3u0R0EhHcwTR3urfU7Qc
9pP4EFO28bhJW/97H43lGVzJ7NRoaxqAGhoyzw5ex2d7nW/IThY6a9WcIRXshHebmzmCoCQ47VBk
/W3RD+vd7L8tGkEQqy9E7LlLhs4ptaegDYgdes5mHNPXeYtChRN1+LT/QKPwF4h+AU+rnMCXsXWc
jMgW/x7rqtVqHr/OOyDyzvuZvh5WADR5h8TMa6R0iuZBZGjg07UJzSh57YJHuHYfpYPOdBDW/AMJ
O+/JwP0TOTwjPE5J0xyYCSAk9IvMB/zNhwXXWv2n1l5I50vNsWv2Nic0tPAoohjS3GkpA2OQS5mX
2BUjo/3a4v686EHicmlEDzoPPcLui+fTq3DB/QC+SLnMBLgc3UGWK1RUkgugx+PO8aS2Ya4or57h
19j5oA/L9EG3rMjDZDzcjb1gXz5NMtpGA9uqVV7bBrwHnmTuzhp8mUN1Ai+Q6A9q3HVqF+Zz2ozn
THrZj9RM0UmJt7d78Gs26DFFBNd087kZ+jPlz/4W8b7Gf0agic1bFugCXnld+gReivyOgA5doKO6
9WxL0aABjD8SoKLkurMfwbE1wxzyygTUE2oYa3MEe1UHvt1NZRb9siwtqG0rJERSxPOiNL9d0aIS
aElalDAUaOx050U7Q3ZBAtESQIvxmqK7w12k18UR2gbYgUCcbB6SSD3xxhowIXcChhX1ukN2ZWoS
vTjSEu/rkAmCnks30Qz8mUHf7wD0iMYrkHxEx8lh6UUoIb2O8+JHx4GYan3/VU56uMqw0Zoj7Fbv
FxwgHR9Iu7UjEjRQvedTQQcgLmWVGXBARk5S/vRmtMGDDZlLDVsXmo2iTb1g4HxQD+TIWZXjhPSa
zPNLXoFLlHTNuzoZAaj609E4GvYSyhEhozbPSHsf32LliJLKOjITPMSnEamqvBS6eHjL7wymm69H
FKhJ724V9lL/1qYvUArNfyDTpy9jX05nA/imIxrYQRH2FlD0cdBkGvB8WuJtZNutbb11D44MbXeF
dEm6LkCkCJQRNObJHWvMPcT494B+CHqVGVrvdhlDEzv9ywCzDkyg/1+6EUwfNzu4cQIrS/nLX+Id
ZWexXwLZKMBFVoLeI0sb/EpVTpLGuhc1C5SNbQjaIXfhV8a4sJy8hWRsbb4IVF6aFklIJAfOvOmq
BbFsgmcFlFYa+A5paDnW/55UGxbAeYU8IUlVgv5WHTTwVAJeCP2MdvrXphwJZMqgCDMA9qQ7gQS7
cWV49TERUl65OhSjHYiqBLu7GtEBgH8rFnjpVBY/7/RLh1oxjUDpCD4OIPsgiRwdbqZkbPLD0Otf
yUQHp/PLnaezdp4p4obvisb+BYme7gDuT8gYdWPaQxy07JYgQrdRYxoq5NuVkTwUSWdzOI2tKP9V
ZLoOvEw6HrFlMoJ66ocFYS2NAd03eC+Hh8YUQ2d0AEsaeAvS480M+l4AOKuue5vQCEhs15N+SZkL
KSOt9V3ckzWGv1zXhIGsI2+VpKZ8FD1HHtX2r0wHlouPFdhDHUM7kHMadB0NlRBaJ68H+qctRKvD
JXk9PGpOjnS/obNYPtrggn6AHEDZNE23LBvtUg/gFqPI0kZ3di0LfUfrsAY/HWEPMiAvE92wN9Dv
CjZMfCLgOJK7hFV7WpYigIQEYZ9W39MoLkBEiS1nfaTVkLPqQGJfS9BoOdAbtaCHZxs9tmETZ08h
mllR8IhBEwUl0u2AL/LOBI3uCV3ZuDU3UfVYgxxjoQ9QZivxRwuR8IkgFyRWepSM2y4qALhQOVVs
p41lHPMarHgY5qzk5gJohvSEhxL4WioLzTaa5a6SNjGWWZj/FshdiACEdb7WixoqwKoEp6kSXKhK
cxlyQH4/tmcykdMRILDRfWtYUwQ5nA5ETjSfbLdFDLsDRjfvzmTXhTZAkgaaWejXN45NVxfbiofX
cNIsUH8RpVWUMxBZGeBIncLkR45nOchVlIcLH6fQgknXDrSDF2QEdzPC6XQOBXVlEXQdylKQp175
/gsvW3m5pQCkZqEtIIy1LSUOyBELa4QQtmhWuMGad+TImEDNuzReQJCR7d2yLHDj89nGyjv/XLXQ
NcjtGIIK4TQt9cZNXtrBKxfulIffaq8+DwMS8otxeq2w4cNftWzRQdLXv1Irf7aHtHjtNPzXon9Z
PmE/kK94kYlr15dICFi2cfL4OG1l5Hb7WvcHqPKyP65cjtbHK9vqyhqvzpUskWcps1cU7T9eue/S
56TK9WVSWP1lios1SMzAxj1Z2sYqpfbNHPA997uUgQy78QJQ/PtH9Pz3e9TRjY05JPpdCkKzpSvq
6ostuhcF2sb8f0BthErnlH7TDE1/iXo3XTH86O+iLNQ26N9O9nGaiNPYJlNg+1P56PIQhNHcMr5D
SOPtYxj4GFoYRd87E0nATx9DTv4fHyO2vPK3j9HgxeZk4j152Y34PdcD5CtQhMgfQQVbXs0WtxU1
snwdB2D5ClcWZzLhbUusfGF2GxrSdD4Bq0TD1hzn6ejrdsVSTUVjAHrMQXTsTla86k1uP4SlkV+x
1QIwobUfoCdgP/SRSsJABOlAtiaKFOpXcV2B5PgBCKP86oRv0yEJhnpibCObYHX6sWutt4NQZyng
747WA12qRk7cT8itZCYSp8oDch6o9hj6TgdL5Yp0HSwD2QWUQKYj2GChqaf/IDPURSEVo6JIp4ai
iknKY1XrV7y3hMu4qsCHKQerOfaKQYUOrO17vB+DDDoG/ePu5oA0AqL192g5NkHZhlvIdXZLE/mz
HRXvshTcV2CY8ECGCpw1ecF57e+o8JezCXK8HuhlnTAMZuDANHC+CMPB25Sx0Zgr0ns3lBGaCt6G
hN1JLJ7OyMvA4rZolbdugZ3phhaq6yAJu0zcfGTEUqtG0tEficKWfGp086lI/T3y93kQGJ4jK7Mx
0UgGWFg42DJIW3Ao0Svg/DZIxjGuoBOiXhapVE6HOdpqTXT5ojR/O/hSk4Gs8PY7cGebWJoJkEIs
XwHsWlWZn77IuKnQ6gc7cdOmsQ8mizqb7Z5UDGNeKF+V/RZvMOsXXt8G3MOQexkVYzsd2pShW2To
YqTbYLt5IxWXu+0EsAPtFoss5+fIwIOrbQd0Wkh3/OL7YbQazZztqbrjlnfTJMXLp6jBTVRtcZ9h
B3/V8J/WmQ4KF17sWiuv4ChwKmHWwRTjtZb4L6WyRs+wZ6Py2mhq7jWzdPMBLDuBhucNNFPs7qhl
2K+RUg3LDLzOMY4mIqVjA9mXAtB0Lg7kbTN7L0FbcR9F3KI1yNxDWvTIc6xBS5rIgwGPlOaLnJcp
FKw6/lDJugb9DoBKtRnzhxLE/SBr8ZbTCPbZZW320DQMQ3ddW86bN8W2mqaS6W/zVQQ5XTTYBTY0
adA70Lhtpf4pYiYwd0urPuKfImbOct3mzZG8k6qMkxfVcQRz8JvfvPRroiF32ce5fwum3xruaulx
OBSxOy4Lx9cetUj+cSZH9mYb3s8+xWkJtNxH0YwbUaTmgY8eSHfUlxY4iHtZjfLB7lvzUHUyg6oh
vpwN6L5N7F4+2OnLHP4bPyTgAp36cnD0oHJcJIhAYnKYBGcHyVpnBUl4c0G2m+NvQ+QSWL2geTe3
WUzOquVQyP7kMNT6GZ64q9YzIfGlGfxCh7zMHtG/6gLx+K+JzsDr5i/BKZ8FJellkrFKBGhTHA8U
aL9Hxxxg98z5fjObMopvV8jd8u0Krg3slmKN85cs4llAM27BjpY/REO+0zSwbKJ7KVnU+ZisW6h8
QkvOY7t20uuzriq9Gs/9g94BYqAqvXjSinuBnBNkFmrotqoIcuTC2hnoIZsnob24WwmIm0ljCs+Q
I20XWuZXX9sK5Uib5fyQh331Aj2y2d5IqBRBkMgK6rSpv1Z4VzWMsrw3ixBsRbkE0ljZezUdHVDR
bXoNydWHyOmeIXJRrqC9lz4MOtItdEa2QdmkstHZ/5s4rUR6odDBNT2O3Fj65gS6fXVHszdTL9sv
FuPyIHVglsmaZrmxHAfcUSpuQr8i6CaQYPsQ4dFAkLduRGJsSOhics2zbZT6fZqP6V0s2E8yU5QX
e/qmsCz5RUXpvrsxc+BhSs16wLtmcTBs3ARQj7cfyFZyvhrR5Hg1bdN+SCDUvHKBut5QBE2wJNKd
SgD2gWxqQu+AvXXOA3gsigHiSwOwdvMXwKWbXdg3LOAq9eXCbrf2R3uJbdGriv+bfZgyqM/W4YKP
vDunxeCtU9aXQVnw/Ak0huYWupT+kodt/jTwBk3LbuQuNB/DZAqRlKhAj0nBhgk+nz4fzuRMq2S6
T0FCFuHVaYDO1iqPSvbIuiG+Dm47bPvU8XSk4Zx2X+FhmS0GIwp3lrkxbCH6n+TQStBdHXI2tvs5
HLJ90JuBCBXQUzVYWKZqPFtx2b20K2e0hhddEy0Ep8ZsQcOo6hTDpAYZWOWFKmkFcQW0stAwH6Fg
FtnDAyrT/tXrnBOZ8dcFQ1EEkHuVNljSgwpaDiGYLXldQ76GlmzXaYb93e1xi+xIJhcxMiTQAvjw
GKan7e3hG46Baur9EEA+TgoscE6QeZmf1TSRIQcdgwzpaIHdHXtIY1j3qsqWd2N7H0/huu14dCFT
p3vQO+bNT/KR6TbpZvt9UjtO9cHohp8U/387Ke6AFgPbAz5aJzzkSd3x4icRoB6VGMz6u2yig5bg
bfOhCNvysUjDfwz11lW7Tbzw8DJ5Ap2gOQ+d34fkvQUjYyVOt+GQouPMyKJ65Wu70FKdxaPpTXcY
RdRn3P91ZLpFsRgyp74HJIQt7Zyzq8cMuYasdHMEEVy/HwTEcnzXExfkl82VBsDE01RDSEOWdfPd
q/lOGMDbLkrAucFPAKHQ3PwO5R3+xWEuW6Yot81L9pqifXSLtyWHCYClbrDflkRL+THCdzduxfBF
K1kPakacSfTgLaBzMHwpBK5JZ4Oy/TWuNCfQxPogLF2Obc7XpA0WIq1yclxQXNQgTg5o2HQNhMKh
tUlKYaQZVuXMPb3bSVrMQQIDD+M0wbvgySsgG7zAiRXi+bOAVMd88tH1P2J0AH72/RSb66gzuxWf
3HAX+7784kLOuhvK6lkYZXLKwBC9GKHr8YXC4jjVduAIhs6m5S4q1vvbJGXhhqNZcYXGZCuIhwr/
11U2dSuzzKD7QWPZWh1oRSwrGCEqBF1QZwpM3d0Ay/QztGW0I956gK7aC529228msk+2MccTxT2Z
bAUYGWHHUzXakZ1M5Pz/tH9aH9/xD5/n9/Xpc/qE6Hhfe2D22kdX29rQHAtfyH8PPYhsJesuXZGC
970ePJQuiuR7Y7phGgDbjvxP04FkRE2YY8wpgdBL4kIVJsFd+s+lbpb35ebpCSh9nTGHQrhSQ7BK
W32LRLX0DS9bk420Ezown56HTF+YPQMvNh6lphUZO5RG9Rk3NniZtbCF151csMw/xbX59gBOqrew
GUamwvy27E5gDXGe0n/Dpnb8Y7Xfw2h6GUb4L3bw7TcnbIyhwHRpKxua9GbtXmMRW1egPQf0D+OL
XurHrAWzBUUKy2y3jmN64Epk2JSo+GaKQXXIG3DdUozUbGfRCKDpGGosc4y6AtiX7Q9X0FdzeDaE
0xG0EXcUTcuOPu5b5lwc0sW4H12gVqxQy7cZdDCf9QolidANoxMNQfW3afI2ftCgSPeQS3MlVY9r
mpkMXU+iXNBwmgxzCzJmffZmIwcQZiyKLXlpSQ7BjRMN1ZIyAycfLVmAXifrovZkRyFoUTQfyQq+
ZJQ3UQfR5ICJQw7uSLmULqomaOLF0ZqGRsqHA9OhWdTXvHiMUDd6sLI5lUIBTQ3K59t0IWp96btd
YLQmVAqjxL+ONVrVmFILrYYetBNuC6Bx14P94c+IwWsPzYhH/acIIKeQFlclj7+s4WL/vhpjE/rw
eGfJWQAkDlIqjmnhOCna/T7R1kSkP9tmP0j1QbJfN2CBtQvN2Ni1haoEA6sp6mD10aUhSibzkBA2
hKnhgz2bbpia90mE1qGodxONKPR9IkM7wpFHaKVOWHnpsvQA+UH3AdBg98Fl7BltXM0JJLEuJMtr
L0B+ewzI2bqaf5JIWbXKSaaiyM6lmzGw0mJ2GttJgJb6Zk3TPV0Y2Ik23+fZahKkNDaA98d3ZNK9
Hi9VIH7e0CcYe687cOgBL8hLazDU4Aqd9VcyDZWGDqLBTbf0EaCuXe9t5ugAgPz7iUD6A9Uv7Z4s
rZ5D9Wn6HiZxv6MEnABB7maqu2pO4A2x2Z7xoL2Sk75kqMZC9D3hV/qC8bRF28fv00VeVSvuMNA3
F6m3i/EcAHbX27V+nT/aLCkec7wnmWM6XqLaxHfcZtbSZlxsyQmE9LQ1QZSwpAnv03G/ykHiKt3A
c8rkbJoPBJpgeAitAOmdwL4Dvvu0RlG5Gcb4O2hwvzkd9H1ANOLvcg41RjfLjFdMJD9NlJXmrewE
oJlipekJ29kKgm9otdyiLG4o6IW4oi5sL8KqydYeWAsGyCB96dLYBNtphgpGppSklJSLsgNZyz7Y
f49HzfDE/IZ3O7Quj4CwpkAqqMzfpxxg5cbV0oxR0Lg5PiQLG8oEugNYNYsY9/C+L8GlMYRXqHiF
V8dAlQWvx/6mh4ztFRwByPk7aP0aPP9IESxMjLux+zZJ206Wmc8dRR/+K3QHJ1naih24UUtSLK1B
S9p1A80+dYW6Z0jedlDvDns0vamdHe5LDmT8onZHw4bpKw5W2KcYOw+8tvwZRo+K3oaCtp+3fw2r
1WoEZH4PU/uYeTWy00W1zhK3i9JqXQ9G5T4dAJyAMNmmndL0AF2w7JAbmrWRQCFc+FACxl4a3kMX
InVdM7v8ymL+NeZD9atOoHeXuiNfmCMg0A0vf3V+/VVqvPia10UCaZzUfZAMP+ZK49kFAhVvV6mN
8eNVHCtOAtTBGtAfv9am/sYaA6Xp4QDMFnHEfDBDG3KmlfmbjSYpCg4vMiCx4XtBhtzbA0Riyr2N
kg2EeWzrgWyR+NIOVn8/GHgc+DZkh5sJXFi3eEhfAdIodLylNkZznQ8vfTtBtLS07mw5OntTvaw6
wG6sjVQmKGNP4oJi+wi06+/GWTyejKaKTAJrPwrP+1mm+lEHy8ntxHWM2eL/e/JbTJn48jlu61d6
R6a3ZXpRlj3E5kWo78g++N6Fmx6wD9n0tYsgO3BL71IaWNktBrFzy4nW1Hkgh+cqglIFpCKMVYw6
IyTnkulshkJfUoDtP6dtbS15gWb1RkTZUkx6tJ5i2zprQNzOB8Nn/OgLK+jzEOktclDIALmlZYEf
2ZpsPfr/VrodRxCm68SlH0AX0trpuC4Lgb9fXWpIQAq5x0uj/AL2XBcSlba279SQsXXtj+5LBfKa
g+1BvY8r7Wgjn9xlJ0DhP7laASas6lclTe1VnXhp9XZigB83FRAEsQ1UFwsjM55rr21XvBPWZTCg
LZA2cb5HwQCMDuHkBxWDKkJihMUyq0C+EymhukKddR7Q3gDyYKwbKPolo24E/x1DgXRIErCdcBV9
W4zOeP6tKFof2y3zSFvOvuTTHdOmI8mQpQmTd8pHO0zyNQzfFrU5fff9r3ngQwHL/Wi9NpBlWID4
iD9wM/TW0gPGZgCN4Yklfhx0tTCeS637lpcj1Mxj8ODhre4H6J7NxagmaezfSQDfjic09CRg1tT0
52kc50mQVZ0nNSUSWoCbaGGfHuLa1pbZNCRL5JzSQxSOIGknTxsm8u2UXFOqI4Fi59PeHFFAK1Rb
ZamhETw2ILwOLbD46Idg0NBy0dxrVlIty0rwV5kPF9dGr9eiH771wmt/oWXqH+7Z3rObmeBh9kbr
krp6Ct0nwff4y1anVJosEJbnPrBEvMRhtJlU/YgOQyl9YGs4+sZpnJkoF6f2uDeoAvUh5t3NPS73
NGp1KM630p82BAkqR+iU9w0yejNCSMGHQMnyd5twwEBBotQUTHHj+1xCHdF6FPef69kN3tG9tD2C
fwPtKbqrrW4Zlt7SH8GSDsyNStIUFkCBpe2Aqkyho9WBJoXQdgputinxz4b2WmPbvY89v8IuWddG
/A2j1Twch9y5yCFP0Lkb+0gXgDgpVgdygMkuXJh2wTcfovG2vGpk1p9uwbariL3T6uFDGITc42C0
8wZc4C8giPFPoqxsc9EiH7DzzfClYiw8S4F9ywrw+7VjgoFsDkHP1bRI4lDD3UXmK+CJIGpwuz+N
LKtAZh3QjakluyU761xkbb4aVDB5wgwVuIUuABBMxBz86eZHq+fMNEC2iLZ0xXboKHrEiBXoy6RT
nYgPby4yDkZiAdUHbIaaQhp4H+J4b5R8RYF2bKA9yKxcc8esYbbNK5iy2jaQabP4Iq9yyE0YhnUX
p1O9teM22xWmLS8ThCChEZfUX0fIPbpapP3yhnrrlMx9bd18XNKk3Enq7ZAZYB7xO3kxseQ8Kded
E90RrKLdIkfkzJNC4Nru/EQGDAp9i1x1KjiqU4EO1VgvkbTyT6Y1GMDVqK09uDY46K/QegBCxrc4
7JrAXCKqGnhzpHwW75P1Mh420EeDvDHKORdghsdLng71iTlQqBcsdyC+AwoUPW7kvvT1K40cZaIz
8JZk285R7QlqKi1CjkKL0rVeAX7nhk3xtoqfZe2KdcikxoYXxkFhYaM5pgyEhLdLobaETwMEzZZW
G2WyDZNEnAVIFQLPG+KAflGl+lnpcfEAJTd2pFET+u2pqDvw/sFHB7/Wh8AB4iJISv/Nhs7Va1hq
3vxbRFdtcaom80Lx9FMEebwIIj7UwW2hIRR3JmSLT7QOksOg35BugiQTKFUqxX9lpPE/YkjcO7uH
eLcIwVpPduHY7tJoDHZoomJ8YgnftNIzvmaDASXropEbCktRQs8MbOybqWf7/1p2Ylq1cAbQcNGy
eTgUe5NggY3WmVt0DYZBbk/tmljIaJggt/5hyNWQKMv0pg6DmzcckJTQi38iPBaeemgK7UWKfyUN
LY5seel4aERQ3sRWHJG8Ai5RDfUE2EOhaPppiJJBfEqrNp2HkRz0U1Rpv+aVUPE4J1HxjUaRsO1z
3+rP7jRNT20h2osGHTHyccPkd03mn8k3Arl410gTnAG4Ihg16itesLYhCFaeYm3SgCmSa/LlPTPu
HRAG0rzO7poH2cZL8lVTFD86+T8VvnmbIQHWvQuL/mHIixS0XFl/cBS5E2DD5jZhVgUtHfBFzSHo
pqlN277SKCkyBgxgbKxp2BvAcBepf6YRTSrwgr5AgqA/0JCWdL3u6qbJo1S0J1nfpPeaytoWFbc2
eMHoIXfDq92I3v0zhaAow8/QoNjdJrS50DdoBACCQi1Chy6PxbxIlNf9zgR0eQGGCR+l7MpZJLUP
NHNlWdqCaTaHyJbwV1Y3hXdVVoZ36JbMtjHkjRY6xdQMbXZF1Z3JSwcKlvvCj5y7OShtcHNp8B2Y
1019MCXpdhptb5Nu1yrUZYwEFLZ+WtgrNFwBQ+JHOjvY+OO8vwvkQwy0No0/PP3HWGZB5yIJXrX6
JumyfuugW+gh4vZPnkz5j0L3UTlwy6ccdGl/C0gb98mXZTUH4MHbbyuJTZdaIcNm6d4Fj8widqBp
XxhRdXIzzXxhYj2FefxS1WN9HuMIOG1l/j+sfdmO3LCS5a9c3OcRRhu1DKbnIfe9snaXXwSXy9ZO
rRQlff0chsqlsq+7LxpowBDEYJDKSqckMuLEOYLLaJsCOL5BMsp6nge9N7FaTxDJGsfiOL0Ze9PH
PRJHBcr7II/06SACAN6iboDKLzpq9W6lM8i8uxdseGKr91dk8U0T65y0KLZBxqGGx2wfsq5Zs2aN
mTw2OZaCcRu2bwViVZpp2z8bpLFKd0heWIugRgZ8NnbaAttDLL8PRlmj2E4NDyB2Mw0fPb1+RMqj
WycZVvu1wkI4Ch/R1DZel664UMvVwaYwtmmzNAYD+A7VKzz53huGKJevWAHElBr6Md73er7RfTCY
xqCwRiwAhfCdqlHJLNCq4Aa5R97eA1cU9gKda+pfhXyg/gDcbivT8scjDczUwJaKW8b+ocri4eCq
soqq9fiFqTNqhk6A+zToTsYIrW2wcICfsSrkidzIY9TCYtsKkMXuAT4SS4/lFTKegzbVBgRZUixi
Q5dXo/PKC7AvGtCsSJ06sizw+yyVOOmvEVaY+rcgBASHeWZ/dxuvOdLLSdSxf4EM2raN8KZf1mbY
bcCkV6/mpZ4a4MisPZJJgqZvo3sWQNIIjzaJ038NsnIP4h3th8GME4RLx5cGzAJLF/X+N+DN0nZM
6N0O5aVAbapBLkPdYqJX+7GPipsxsPkiHXh0zlRVahoDHi0hCTS1PuysYbxZ5TI/cAtcijPJDGCh
0PXRhAt2VZ0fqCPDz2tdZDZy/GYAJVehD+cKDGnP4mcpDfEcmn0IjlywovmVbz034P/aJIbsN+QE
1tb3MaZT2c/GdzvMdrLi8a2orOjezC0A4zMd9FV1Et9nTVGf8MR5oc4xisozKKrPvHeykzWk2QrK
uBBYVE1f4A24oFM6BFqCR5jqGfoUPS6EO5VQj7MmY8deAYnLbu3BrS4Z8KOLtvP1L1Hda6uiMvme
mikyFlDHlI+pobZgwNkuIjDDfAmSqge2Qvf2buQlR1SdOksshxYibZqnMQ+js64NPgh0AQOAkGy7
0govPBSqqdwa5aaHVXRGvBKaaGGNZBhQWCtQ2UQHan64GWo2gMXAjUaggrF+RWUHGLbK4pvvIKau
IuaJXksgrYR36X1enFAR56w+PJCSQAlAIuXSUR5BC0p58oAmUfEtrN7nIA8NinPgIgJHMh5I+l2L
ZNp6rFAD0heVcYdSeuMua/xNjSjlDXnkcWIBceD3C0SnwLPrJs64wNNm2JOzbaEmuxlqYK4wlEbU
ak6EI+u1XcgxX5aOtuk79mJCU2ufgo5p0SpmGDYG5ZGaEKmxHplo3pthP8SbGKXKq75qnF3JIRhG
e3UHf/WuKWS8oo089VKTduuzs93K4IigTrKgrFZrt6AKTni3iWtPA0g5F4fGtryjDtTWlB1LA1By
9ciw0gCyU+qsHvp4OwADNM00D/hzTkSKoEq4SiMse8wMQLco79Krn+KN1o/ubRVwmIAhOPam93U2
dYkDSQQ7l8uwzUSydKO8WSVam26mdhmOirM8tvZT2wjw8q0KfqEpitxJr0MvsD9Ug4G3m+bPUGIL
krr+kMXHPJTpCaud98PoJQD7/NmOirI75vWR7DSiDXwLNKo6Uc1YF1eBzccugGCwi1pKK9DMBdmY
6sB/f7HkAEWtZxoQOkMYHWlUIO2iOL8f2cAe+gYwmSG+EY3GHshiaeMe9BHi2ihTZ+nVIimFeyQP
jozEqm6ghFZrtYMVFUolmwocUjQ0gpTsAcVY/oKaKIk1Lv/mSq5ViWsMiEuNLLwvMoZK6bHKj606
xL2FthiiHJihMT/SGXUXtuhBTmz14G38GBOSO/WTZzmW4PP585T6tbqr1pDSird2FqYr0g3f56o6
rMTvZGXWujwLAPDPLMvSVaab1rF3ih9NkIqTIcX7IUxscSKb44Ffj9nZkTpH5SHA1oA42ocL9fSo
oAOlM3jVcu12TlONnRsd9aF6aT4qy22kGchEaSo6aC0oKpUXtciVBo5ROw2cMlq/5pqn/30usn9c
cZ7L/HVFmtnk3DqiFhuPTzyMqhSVt4Tg9T6a2O6Yj0mLx8rci+XE5yb1IiEeZWZ9tpkmz73ZBHu8
2g6tmQCxQ7bp1ANAZZ8YxoFsdOBOiXpmdUCZAUhKn6MWOwjwdjXu8KgBfu8l2nPZVsUrt7xnDz+E
V1BBTyfAk04nv3XpQe8+QSrjoLq5Gvlvpvgf94EEGKq8wN+9ZoKxU9U79oKIHvIoizY1dGondgjL
hbJLWers0uJPfjK9h3g0ree/DQo8s57YIf51UJ+U1nNo2fFJchRfilzrr3RoYzeDVuZytowIxF2d
WC3I00iJvuqKzZKXxtaIsUd1pDF8GpqJpRZURTBN2Rng6tB7FZRQV1AxvWsVRMY2DUAESzYbGcpF
3boc1KC8XHeoqd8HbpM9Ddq45ZUJUKuy61bqz3YZFu92F4xt+wr4uidWYA/5YZ/9f7cXFerXKHs1
Jb5U9gqUl9BkHqZkWQXa2pPw64c5f5Z1ZrXtmNcv5/yZRAoTUdjY28xJMWGHL1lo90cyTfZoWQSo
KKOc26gF6Smyyof50gIPnG1VRcNynqYOus9TU8dgZNPUNJEOKuercMzlaKBCsHFGBAYzQFIuWek4
S61uctQB9MFl6sETatijruUxVzbyq80ACopAkGxphmksTfAxiwS7Dwqa1KQfByxPp5lm0zxnFadb
vG/cI3UCB3aXsEycOpTxr/rcxYpbLWSmlQdefOVgIzWrTB54pndFNoCqSzVpucJ4iFybDNIj2RwP
BAcAhd9Q5+Sm5nWQCt/MNm7+nKfVBu/ztDTI1xDMSmSTYh+FZRBN24HRmjrp0H5MGzTYKgwlVlV9
q7F92WJlR+sZLwQOgpq0nqGm43UShUhITcxN6kUtG+6X9OSF2PV0qCDeBv34zW+xJQpdvTuBUBxr
PGq7ykhndIgDDonYtN7S0AAs63htqCHUnmcIChD8W11994d9mvnTRYbMjxeux+UGIY5u37vhvWl3
+lcXQqx+wOLvuUi6Zd0n3gWCv+0JNB4oJxwK/5tRncmBQZV4WbjglK/6sjxz6IisqMPZWtCYeoWy
c7VyKhlD0TfML9EI7AFSW/F3x3zoSmP8ZqEofQUdW66WzcEWKWLEHhoId+KdO3zNdbtZxKkVXjl3
7At1YAuA2grVoaHEbuooNfAvBybqKPrq4BoRqBWZgkD1jbwjm2wZUHZDN9xViAxurFCTN0EWmTdG
rd82alGbIJVELdlq0UYDYz4UgSHyGLqueUBUZU9FLXOhCzWh7swOID+fOsmf7HQYkFo6sNjZ/WlX
04IdWjsURrv75K/sdIF01KIjCnKmzj+Go3oX+WNdTh9vrrchN0Ai+XEss+08rQlM/Tnx5LLSmv7s
OEjo9MDk33QBXtcoNIvvmtQH7LeAYkNf+3xp2Eb57DY1yvhknX31PKAApOTf/RTkSdwRP4XNV2ma
u9APvUMyKMEuJWuWpW8FP5E6A4w7S1/7+A01etWjLcSwjvBoPFU6L44Gsqub0bOxqAT5wCLMvfa7
ZYZLbczyn+DgfhJssJ99rUdwH5H3i6Pp+r6wUbrvYk92m3CvW8pWN74OdreXjpH91N3xIAa/+grQ
JgS6wH7oimYRyW68102ebAO7Sg+V26Q3theFK8Pv5Fcg6bdDmWY/9CH6IrJkeOpkP2D3afCTbwj7
hDu7WLudWzy7AuFA5Wq14z52vehY1TFblmEiQIHNmmPsGeN92xj34OlgX6HRDDWnwG5P0A8r70DT
9kp2/DGIynSVPHPQ1t3WTQQgdeytNB/FdSDADC9azuNzZUTY7FtW91qztZPE/DvANZDJUg5m4wxb
1FBG68RM+RXFL/xaBCjwQsChRLye5VcD2mveoszxicfshkyo4dKQmZa+FS16rdiFWptspAJ94L9a
uzW9LF4gbCwPlnrvTR0BqgXGoLhSK3KC4pyb0XkelBV46w9RDBLPj4k4EsYr3EzJRiOICBbU7xOT
jxsZzSL36u9E9jYqPs4yFcOxzRecKcq3ifhtOpIPHT61yz4cjw2wrsLwDpCwWTAHLB5FZl0mzMII
aQwEB5INYRxCbjZnFGg8USeZnMg4m1b37t8A4Y40WciOWu2xJdFR2EX9pYht485E0Oz0F3tX8c/2
xGy/sKx5968AAFoSewV+N1/8IDHv+hDVVFMkiwdd887viiTIyXXADUqYBCpVy8G/0NYtuCcC+4ov
pnjsIMm0a1HCvWkHy/gy4sEbCjd6xSsM9ClNqp0GwcYbqFR7IMpAQbIaiZxu8dirkU2BwFDolNNI
cmABisBopAVExY1IIDru/hpJ19RdQBRpJIs8/UsD8BE5YKWH2otwnYe1fQeEeLLBf4Z/kmkMvmGI
V++sxiqRF4gsqIULHXrUFuhVLTP9DumizVC6Y4iaxGgNji7je2KjshCI2eSJjbpc+aY0bwoZattu
7NqDU7XDCXl2iI+7RXVX4TGP8ryOv2AZ8RCkAPcuortR1GAMK91SqYrYL42m8+XfPtsorH/5bGGp
f/pssaZBZFfVflHpVtQ3+bKxovYwFWepJlDz7YHKvhpTu0MdSbMvZZrKBSKroJCjcJ1Xu9XaisEY
MBkdpG3XXh9pC6SxOXatrbvpIWa2jPoA3zoZmyLGOzpkp1GpePXqwIXubpoQYudu2W+t3uUHDZCQ
s3REf6YzOoikAENZ4DiruaOqgte40YNFXrv9xkpCa++5ZXTnDaqkbQDVL5AnJ5R4ls/kMdiWifym
9YjqH7mEHnt46PEosea0/qcY/3RKTiOcKAXgJjHbyD7Cth9sdAOCu8z1UIMSZOtKwYobq2kXRgtk
YAdY0IPDAJG20/ELuQU6aE5ZWSIC12GvEcdte2mVWxeilk8N/5tbjzt/ywFFhIyVKx7rPN+ilBt5
Pdx5G5NF4zZXTZmVywS6Ic8pr/RDajqQHddG/UVn/Y8h8b0rEs39Ddi0UbGu/C3Dd5aNcJG5UtPm
gm/Jf0jc92kLxI13Y47KdlBrg2F34wEztkR2Md7T1paapZ4k+2njq3pRsRF/aiKWGe+TSkcmukJ1
qUfA1TBm3cIwOrb2ua+fGKFd8ZLonA3KM67vV4Q6zTFsEafJRrM9ocgE9BI5iKpPEOgMzE1Yoqi8
cHu5oX46aG78LXFKc9tzU6CGBYeYh925aKoCpfwZA4OM5/QLMsZF8+5jOUIsy6ZB9ld5U4dwwx78
l1BaSEskb6G1Ls5CBgATQl9q2RaQaJQp0PxI3eMUK692A8a3duEhNNkvyFirHjrzgJTZF5V7M9tL
wwT1x9QrrJVRAmjYY2XA8Bo/NnSj4RaKzm1q456j08i7L60sgcIZ4uZ0QI4qkwjp/mq34Bfi4PUn
y6eR1B7T2IBm+ZLmmsdASAiheHUwc9da233mZBfQg7UbHVzgl9IIrLMuHg0F96IDmelsjKS1dJKB
r2OsVFzsQQLvNIb5klxSsg0+r6HfE9nreYY61h+xO4lA0+cJvtCgSnbw1YHOwpS1HEwKDozYz/lr
srZjbQO+q7yYa0PpvBl25EMmmxW/RtOUc5t8qFkUObOXc49juMXKcCAoWUskjCSP3w8JopE16uXR
znqvAuFQ+GOyZdRD7qx2i02Xaz8pAvkpSJnGMVR+IpCnt0Czn7B3/BzN/CO4SYM9Fj5qsfYEFLR1
NjXwA0orGqAUPyTnasg4uJeEdosiNHNZtZGJGE8WLsAYyd/6MF0DpMiB/YghXMOC6IdIqtcidNov
9YC8veZE+h0WPB64Jxsd/49FusdLqwMLTo1qfjddO3i54n5gHN9FIofTdKpZQjsYNdZUPK1QSaR6
6OBIILMG0OL12A22sYmiPdBhvAB4eQuxzvreG0v/hGLBekl2TYB8saij6iYNrPHqsx7rFzUgAlcA
MkYFO9qoL37wCsjpSp0/hsVYL3ow8p3oMEgtP+nqMNuoKaRoliwzN8UIQLjkzblxwuLRBwr2rvGC
pW7WEXAtq9rh2SPr2+IRkVfAG0txR45hkV2AkvJuqFUn9VvPq2GaBHp1oFXNItyHas5CbWjxIJJ7
amYjG1fAAtlbarZeifQgAtwbag5x0GA3VnsrS10UXKHxHtkNa0m9yMRrh6oAvQX1ek4Xn9sWK1Tq
1XuzvkHI4JY6sXSNFyUb9F2uadYItuW0RkFGfWixOEAoKU+DM35bwZnONFl+AV+23JlGwcaFWQUd
AvADmOCNHBvDHMrM6owOIVQBDkGMw9z8m988jEaQCw2bm//9qeZL/jHVH59gvsYfftThNlLsO+M+
iCCyrEElpFjQ6XwA8QdbFVbZLyCUkB3nDjcGJX1V5L+GUHvu9tSMc5PO/rxA1iIjabhgOfyvp4mq
jw9GV6FPMhnnq5LRqSu7WDi2cTuKGHs39SHmIdScXOiUhpRl8gzlzWqvWXFxbSENyZAKOnHF2EmH
cmBAgWhBuRxM690m6SxJNxpEjc6DugOAjRbNphYpaiU+xtKIIgFarnfN82wfddRujxmeRHTVuWMA
vY50ZHrhXoSVuYg6Z52Wsb+crvgxMaJUKNwGh7eka2eCY5dcGclqmooGR+Ilc2V0M02VCaNcR7FW
TS6+5l8skBBtwTAhDo7QxWE6c7Pu/ewvNnLpPdvNcGNjHB34x9lsc9Q086zUMdsqsIQuExt3POjd
/Luyc8FNFYFJnZoBS/07YUJCW6bmTaQ8Ksir7aKWdUvqrGzPvysQb8krqZ+nQVJAKRBFPIh8ASLK
RcNvPMu6gCaleitHdtEcvXyzhXuJXJxwWLwgaU5unIGbydeDvVv3jwRIJxh6qLDoiARM9tlEHmTP
q/EGVeYLfcCGIGPJFQR69m0SJ+4FD6Q1teigjWBzzqz2rRvCFJm+Foi80q+apecEYDFw8/BYZ7ba
z1fOS/txlibGu43Ousx2XqJoyBZ6kbsvU2+41Q3/PhUivWWMpbfgvXZOTTseyQRxiPS2BRD/JsCz
DKp5fbgkt667jUDGdCUvOrR1s0utQp6p1cdJelvz4rlwOZg01Mxk6htwVjiaGe5nW1dY9dJL9HRL
LtSRiRxFFwWKeMhGc0YV5ETD1k5X81VDV1jbtAcD9TxfaGXm3jV64LUMDx84KUbvaDvtLQ2jPwm4
iApKpeWn2Y0KNLzJ9BHmPyHFjlKC/esym3hQX3vfjU7zJxNuEC8M0CSiJhVfGPk2Th0sNM1xP/1V
lRkARmqCropc6OCP4ABpjMaY/iqa1O18iO7luVjOl9Vb7u20Crj1+S/t6k476J78Mn9xCJCC919k
+/nT9Zz5N0X4QnNN/4d+X6qo63AzNcfSPoBhQ6piGrl3TYgkaEXef0ua9sHM8vQhgWTjwdV1IHSV
HXp2lla0lxHrcIA/vWbTgspo7+Wl/ShAdEdOumMay9bR63NsMW2lsSJfCAjw3Xe98STbgZ+lajml
P26AFQFzcuUb97XT11cPpFetlxr3ZOoMUHuFeRgfydZ3YbnL40JfTgOYGd73xiYQwgATJyB6WFd3
yZ4mByduekBUxFhQkwb4+LFojtHfkqkbEUrM+q7e0uSoNslPicV/UCd9XC02jkjhhjfT1VtLAm0W
O2uazHNTedHt8kL+dPCT5FuRusaJWj2Wh9vANTvQieAPGrU+vAVSZUWdZCogkbmw66A/UDMdS2vn
xgjWkQt9BInKOH28J4PmQuPFr0Z9Rx8AtB76IRQ9tpLYU8n4WY+t7na0XXEtR/kWSN//Amn3YQ1F
wGEX9mhGQluBdAsYzcT3T2WdQ4EPFdRfwFNogxI3b49lFwO6Zt5O5g4KfKKqwBeCGM3yfccNCrXd
hNObsfkpUh/HjpeLT0A9K2kgJm5Ydxo+dhkGz5S/DnX+KhpRPJRIsu1EA4kfRGn9B+VAqW2sAV/t
5quGIOdrwgCATKX9M7WymzYbzBeRtAP0QE1+61hxt/Uqsz8ElZMiTpHqYA20+4d0gDIuh0DndzUc
GqX2zxjD3RzBYPxEg01gZfhpZDpKElQdeexpYLYwUhSfZVH/BI0KcDnDPrtJVX2e+S7SiAioTW4O
au/JDdUR77MNym2eLU6+B0R0AMnjATTfKO/QFvnwlrsR0KW++QzZ4QqgRCPfNX2bPlWdfXJLI3pF
PU+2LAGPvgjX1M+FMSC1Zg3x68dImUGMgkYWTgjYtmXpKy1JkCAKefZEZzx00ulM/sX2N79QN3Q8
N8vsU55Nc6zhCGaw3aes3pRjY8O9xkZnT+m1qddFlmzNtAplJh85OnKmWbKq2ZG9T7IFH5HYvZRd
WW4d0A88m3k58Vk5mWesU8ur90AhQZw3KyY+K6ylYU9aEGibvvak/D3EyVClBpgCGwrwKJulNNcK
O7+MHB882FWU/idtuUzEIohFcPRTyI4AKpMWl3xkSLgYckUdyBMWlxgagtYqGfsVMFTBcXYLBhZt
hjBzl72Nak4JoMZR5F33EEmTr8FS1m+m5ggiNtup8ZFMt3sQ0hhB4JqdqJMO0gVhGIq6bqlFs/Wp
8T6bbcj32UJLCzed4C0iXp6ZLogzC/JDJ+kZ9YVajZ41u8TP6yU16YAgL4g5w+ZiVz4Am8qjAYHY
0lZSImT7yxyThxrw+xx/u4pVQfu17MA9GQ12ea+lxpG4GQKok+5S1Fqte3VTQKMvVrFoeVNBtPve
luNRh/jrGg9H9xg1YbRsvdE+NWlhPemgS59o6wQvDmChLFchUHNfyC3IKvtk6OHWM4sORfXOK90x
TQPhigoxi9tW19tjG3beSg/T+FXk56Ky/K9dCtrVsR3jg55n/F4NpP46LaChYwIuZMWps08zzOM0
pvMWIuATRa18RbZULjvbj66pZxgQcx3BMmoVI0SU03dfBkUWATlGvjKQPO3A0AvuD1tf9XRmYasq
ufAQLsDZ1KvOrOgba3uouHsoE1IHkGKKcNsA0LtlrY2krMCTqMUyAvz+7rj18Zy5rVyk1hVf2vSf
EbXDqnEQdKX/yyzqklsoyykNrivzdfY1A9cuxBTlV3Ps9aVIEwktvVDuWqfTdjoynTcSJeFL5OXG
l6rvT8Sh7XOwd8aF/KpXGeQgUX+hySR/4Ci9R+k2zsK6hGwoHskPWiLebXMvnXFdb9aS12AGsvGg
RIlGfqCPHDhZdnKq+tv0idWf4pQg+yKPPBI7KBYkj35enopC8x8SED4d8ERRd6Ecvip7puNtYUaR
fXBcUKX8bh+RyFgURlPt8Pjrz1jw9+eRORL60HaxTc0yXlR6DxEC6nGjeFy0FYu2hRyga6ZBB8Hz
VVBLNWebm2bDDti2+rZThwbE+shewEZN6phtReM2myowuyWh3Ajvhj3wrWs7wZ7wbbNdc5NxqwM7
vMiIpnVWtvKt+ha5tWbNBZ4eoWaYNzxl2jpWZ6EzvJ+R7W+9AJaCPgdYyW2CX8/BQ+pg04xu+VjX
/M1ClPEtrpoNAnHyq5EH6Qr4qeEiPA+RPaNoNjxznaXJR20ReLlx8ogRgQLF1GaIyGGdEx7IRAdX
RZHpDGkKaLmWI4RoAV7dJK5AtbIquCMQF9lAAAD9G8s5I5BTXHz1+OXCfDHHVt8lNsMjudT6dG/r
Gt4SVQoN9K4JbYjpGMlbgLvCMx32rfSjZGUwll/8VPeO0Vg0615wgVpv1ItDzfPNbvKfQ9G1D14U
t9sgKPJ9mDMopanJyGO0oLgeN+wbQvvJKnBHvnJ1b9iBQpAw6nTwOa/WgcvMNTUlivfunHcH22Jb
J88BFx/a+5EHKO1P43yPnAYKDKHwcAtlkHdb5Z61INnzyFn/TbMisPCqVZ2jSsW7PNJXgCxK7R7R
NXwLMg7LFdX+p0hd7ZDrNfEKg8oTiBTr2wjBmMlGTeoAur3dWUvNBQFCZ3fmI8rAu4Ntloqb2kP4
sIY0xNx0QKCI79U6J1YIhLTn+MtUMYxDqvXJaerw3mVtduqGNFgSo7fzyy4KKzsVlpJnQgR+DS7f
DKKE5QK3rfEKvg0BzL+ZXV3hDOB6wX9ExuLuXvdqEA6pR+0Qvft2ERiNLVNEd5EB8moRIJGFveH4
1dahzNOL4RlyMe92AmKAI3Oyk//Ik2AdaiNqDNo23dkyjjZIciCv5414LiJXDnYbFIWkWbYz0rz9
Qh5RG9vbBOJ8Cyy28uVEPd9qer/9a5uI55EvQ5UM8/yd6YAaLnIaqJ/RVyrqz03qRcRf7un7r2L5
L71/jJ2dOzVV5WliO4bjQQ5IukIKvTr2iABseG1Y9xyQMMgc8/GtCG7KXgY/rLH6aTHPexSZgZ1l
2AcnoMDraYzIS23NB1Qq0f2mD3a9TbSoQOxJrYGEWvBIdcj80Vrq+re5Znquqy5BJrHPK4j72Ki8
lk7eQKB4EO+V2LMfNBmwNu/yR1tvdPxOZQ1umtzaZAzg4jityjOK4PkasKfqqXaN71TaqDnf8dhK
3+YxejxGKy1gL8LBfyZVrQFhXG3mpt/01QbyyNEmc8PwxAaUXrH+mdDvRdFBmi4Khotne/JkCmxk
4iowvjXp5GD193pvLJAtqIAQwS1RYIWJsLBdnkiGJldNpprUa3Wo7aRe7BXNR+r929jUiZC5yDkI
VDV+wTIB60oI0JpV7x0roWOpqeyydkAYMLQvlfAK66dIXe8OerQrMNyG+W0UqgIGEZ/A1M3s7xw1
xCvQatg3WgnVv0Fz08cwK+o1lKTGM0q+soNTps52LAvraiUlW3bMiV46k9/lWWH/RGE/8I2+eIuq
X8PdSAC+0aUmiPzxrgA/go9QjJ+fWNsFQA/0T3T7k920ubN1y3pSH/IHM7+itvvIOYSRZkGivIza
LRMRyHBHCBLNHUZpQ/BDu4LBBkxUJVD7CK4sKhbLIzXboXhvUukh3g6fe4ffm9Sb6CgP+0/HFiMw
OhXPV6C2PbHG5XtfLbCARoQim1fl0ZnadFAuQTHyfZK68cnA4pP4DBIhfwSsiK6O7O07fUwvRIZg
cWltARtNNuQ15OMPVOmFV6xtJy8ym4MFrz6Dl1q5fswF/orJizelsxFeY60RoQRAuK/159gCNxzu
6+CWRw34uPHwP6NGBjmooIsQdJHWeQRUHOKIjXXXFk27LAzef0l861vnu+kPs2oxXOWhWFZhq6Sn
b44PodU+ZDoE2ULc02EDbhQ5IE3SGfE5MLRvmRbY04KyS438VCTRN1qm0QbBQ5XrwrO69ECLNd/G
bxDF8OWa2LyI10v0QXbWarwqFPMX2dteoLRD2W3pLWdXskOmM8OLwa8WIOwdtyiayZ9dyItzw4te
8wBl0C642C5JFsmLhwJqQA3a6DWBNADTwb1hunGw/X1kasTjlefWM8fK5gwKJn7GqpefsQNJdqzX
njwrjo9WEm9CM6/usyzprk7qAtAioQzaI+ayrANd31Gv1rH2FIbe16lXH5y3BsUfRyyOsGtxbA2S
l4iQkS8dQFy3YZJrN9SKK99Z/fMf//v//d/v/f8JfxRXwEjDgv+Di/xaxLxt/uOfjv7Pf5STef/2
H/+0fc/yGLPBYcF8sI84jof+79/ukASHt/G/ohZ8Y1AjMu/tpmjuW3MFAYL8LeFBiNq0sELo1rd3
lq9YFVBJf9emA8pwhXDfkDpH+px/77TVtI8NZZQeUbGyTWmFJRnrdoCasezijFG+9YhXDnKp9iIa
qng7qQymcftbG3XElwhAmHmZkaQsWSEbk0MgBMxEdAjT4LONnKs8W+n4jR8gTwz0rDownvdnSx36
pK03BR56YGT61ZvV4gvI9PMd63Ss2Fnu1MAjed3kQmPJmSaAmoK++K+/etv816/ecWwHvyzGkIN2
7N+/etDjFZpsXOe+lfGwQxI4BGrKGNe5rVUvdYqkiVpOyBF10JVn11fycFDzhFJtHTCxv3vVPNAO
eeR9mkfqimbD6gXEirUDY030ksW1uUqsVJ5dSGIeqxI8GQNyU08jSJ/x9TpvyhX808B4K1c9gNJI
mA0nus2MergRUWIdbNvEMxclDe6/+V361p9fjq0j6otvxwY0xGEO+/3LkV5aeYDO8/tpke6UDHX5
hf2EDEVxC0XZ7hal+o/0OIwbrm3okUdN5QW4Fr8dSmgVm5H/DTFgsXZYzsGahgdTxBuINTDWfjFF
fXbVGhEvxTue6MUz00pIBpUSrkNhHxv3GmlFfQXQfoOEPbsvFJt+BW5b0B2kwZFsoAxLt20J/kfq
pQF13G+Y4uVH1AyqtXVso27PypcITiX70eVg7Q84Sh77AJwZlkzrZROgijBq76Fdz+7/8LWNa+OY
ew/KHX8s7UlhzhTMP6hOkp8buxDVSRJBDyx/9ZNhxz9q6ecPrTogUljWLAEBGBp57HSLDqWHh9wv
+YMpjHqjGWOxpl4aLWU2jS5A3nszxRvt0tTXpt2mn8jlu9ZVT2Wj3VBHZerRv/lF2P5vvwim656B
fwyK2S7KkF1L3U6fnlR4spgDqGTCe4ZXFOTj9P4iDdArU51hXD0ZfmP+f8bOa8lto2vXV4SqRgZO
STAOyckajU5Qkm0h54yr/x80x+ZY9va3dYBCR0AcEuhe6w3f5SLMUPrxFJj+eFFClyWaUmMFGSdn
6Sp7dYmV5rFXe1h5WrtlWa7axe0tAgSI904VYy6TVHdykGyQxf9n3XWyQCT+rmkcUDaT7qR7e5jV
O2E46p08M8ZEr1Z5NIG2IlEk9oYTH27N/+hzrTDqbvc/nj1/f+wvHyYCUJYhLMfVEKJzrb9/mElY
CzXNhP9kj81EKjZzVyr8hQctUlxA35m66VM3fy+EuZFrXdmjrkNYeoMxoHCL8CxpxNKBe9yX+4Y8
w/KcrZen66cDJKNz3+HlRgdZjccHQSc1JJwWzPm6TlTkXTWRPapuEq1ksEU2iEz5aCA7ExElQNZd
Mbp8HZclWja+mz5a4Fz++1Nx7X98xXTDFqatakjuCkP/5VNhRWUEeZtaTwK73LO+GGYgbZIAYVtc
bqUmamDFsTeWj5E1p94n6eUCQwMplyzr0M+DGOsgJS+llX17Agc3Wq3X1LGCFnfWrCUUsDCR58AK
ObgzF8RgHOzsrrTfbr0aC3SaLbBuHJbQUOnHiGJESrCXxW6pGxwYSuGk/6NO9iuXUNO189JP1k2N
w1LbUN7rRd57ZQez8cxjGF8RLYhR6rKqg2yJKjy2/BobLtn6qbdrNA0GuYZ7Cjtt+QpM3/g6ldtY
a+Z9bgJUWepFMVo8IwgqoprCjh/Bfgcwvums+sYdn7WFQFJCRCZ1y05pKS1tw4SDUtoSlsMiLAxy
5J0H1T9g7l1eujZCZn5u/Tsns7+medc+yaqCV5eXksPYyqJsUFMoVEL9/t/fEc38x0/HxW/DVTEX
cE2DXfjS/uk5NLmC192kV09hqC5R5/wtburoRz4AOvRHSzyQ+YmA5wEARl8v/FGiiEF+338vSStt
8U1FJcO2ope/j3TrXrCBmU5upkRwXNFisYa4JiaFXK0sOtG8Cctufu5DG1WRIN9GiyNeWSjFGZlY
oKZLkR1Gu3fsReVmKWY14qOVY457WYRo9DGlLGKFvImAmm0cnW+5ZARFvtZsotlqP1GvYYuzMqrr
K3GIQNV8SA2oblfqtZkhJIETmHqlXuM2V9z7uvmJel0GY7Pphqy7XkJeZ4KYA+5bS+x3TbO7R0tz
g/ukh/86QuJ51zsNp3AhshMIBftFDaqDH5bqO6oi7ZZnqr+T3eIY/fOSXNfQOuCdenYQst4y2u+3
afVgJgK8DJfTll0REIovT01nzOBGsW6cqj58QXPdAJ9DtK62m8PUkBGAVmCvUb+Ifmf5lK+yufJf
k37WPF8Z0/scbOi+K3rtIGcyWzKAt5kGkQVPbjlCTsYnq/fHtYZpHMFpuMnOcpD1Zt1Om8bUu7Vq
zR91skH2GxmlC6Ff53CiHSZWzb0TEEHJjS77hgD8UTpDtnF7Z46z+w6I0VrH9hTCn8A+1W5rdT9G
BOxVTde5Ayf75kTNsfHzV8gMyb3gcfg4sTHC8wKDa7PoX8hzBdjZBcVLkc0NNgFlv5NFq0q7Q9MD
HJdFTJj1h6YR27jTi0ci7KpXiNR+0qoivReVvVOn0X6SVWPkt56v+fNWX+o0o2pw7rh294c0v2hl
fpDBWkyDUDdMrYMMGIUyQ7bUtaMNNroXEMJZLDlIt70rufoY1SZBvaI56H5d/ey15Lsezw6c18Zf
s003HipVb3ZG2ijggWbkGmBxbsuoK57+bZ40OYxZWe0IWPSbqscSL4/Kp3JhowCDxCV5IaLkSoFp
Y5Pm/KSokwcT4wDZ15p5SjlRRU5+nL46ReHNUzG9xgkEDaeyVHIt7NhZ3RoQNApepIu4oZmWHsSi
8TjUbU0GbuiH5NzERbVuVOE+ok8a7nSnjHCcKaZTohGdB5JoP1saiQKrCJ0fcKo2aRYYP4POvetb
MjJyOHAA99EIwmgHoGne/veTUP/1bcmqwRC64MVgqarKM+XvD0LCUFWrjUqPYbxKiHXwSS9JygBy
Uw9u2Kl7pMKIiMi6Hu+osO1f5taqMLxBJd+yS/Ux7nPWA0OV/VbwrQRcZrzdeoDhD0hU+9HeXiRW
pM5Kh8gq+5/e3UhRlW4xsJVnWDhijLsOmia7riN00MfrzpiSSxe22oNsEGRAHv77Y1B/XZcuH4Mp
WDcs/yxL7rA/vQ/scQTn7Yju8oFpt92FScpPXuB8jIgXYQBdm9HLvP3o00D3jFGvfn0YyBFlCshf
/vrDEj07MmXx+r9v2VB/WefYqqM6Dn85h4eH8Y+dJ0xTFaPBKL5cF/Szb9cooQfRN2LC6RKUR20n
2VWuL3Z/Vst3fK0CpfpndYBu47Va6F30DauNW+8mbm3PjKocjaaNDHNmthu9aiZaLkW6mcIG4WBS
Hl6eqOGTElQfZxghGN7QQfPIA9XwpuXs1i/HIu9/bMfl/uEWCTF5p7MNNthY6JZrCMp//zoP0zxG
9Wwm+8mH6mWudUxZ+hmrbZuFJgEk+2mYBwx1F8LJ0CUPgN7qL7cevmLM5Ie0cTUEPq6NGlSGaByx
cgoRmE5558ACLcJnU2TVcVhaZVEeAhLBkzUGp9AQeFX9NT4fzASesKr+EMPdf38HtCW68Pf/Lj9e
x0YlxNBsG07W3/+7UC2yiUxWsL9yuPRyfY3IENt3z1qQk7hEQ6VeDskcNOiAU99POZw2BKpXiYWK
Y9D1CPMJm7B1oOm7CS3nkP0C1N1P5Vu75IQ59f/4NvNH0pdowKf/jCk0/ieuq2tEeAzH+TWKJXD1
LewobHZplxjHDrvwNUghEGyDGXyNMhcJPIDnjl3DlDTGaCXrQQDZW7QYSUBHefjVFUWK2ZFpXVRy
Dq8ZeVHZLS/M/C4ICbvIYmEiS93Eg0DUMWK1PLblkYzZD8BW8c+svLBo5I2UBzoZKd95X6SG10QG
uyfDT9ttJqrq1Ka9fSSJPOza2pgf4GYHHo9y7W2Zp2/96Oc8f8yjKSg9WiQTy/KiBiEvEBQk+wtA
+7MTJMVR49etLuGhDgWqoDvPymuN7sZF9pLVsjh11byH/fxd1ssq2SgPU1/5nsqyf329gqxslikb
dexXXZ4HO1n36WKO3e66KW7uPtVlfZ6dWlF55lDhNymHyEuZkL92Wlpnn+tkH8Wsi8UDrSdg8c+7
xoqaPaEj3B0rreoQCFQQU5hjuDiq8DOdNPdg+2nmKS41wvWJ6iOT1yn9nSwXThGs20CNWN1Om9Rv
LFzV5mRaI6DMG8Vqs2e7C+3zbPj3lhFSWqq61FdXTStMvELMjPxNYNwpRvbz1mMwxU9EsG0e7UbC
epGRJOLsQ2tjsyzncJeJEE5HtKAzz7KHkVbJntg4AeilUdbpibEhdBU+XK+UudM2m6bZu84RseKN
5/jerndRk6AUt4zTGiffqK5qb64zFH71qONveZvUVufIg+hZ7uSsxlz6lygNjo4pzGINHRBHitKf
9qm4XqcNfOOEdcub7C7nGUnrr1qENI+y6IeOsbB2wHUutyAPVYCeRmppJzkqcAJlX5f8TeRdyTpd
g45Arvsi+0dGhDiHr4ae/Gym0f+mF010ctCG4xnTb7XQMJ4QejSe9BkpLPwk3E1rmWG+HpVkhWNL
9ii7gDHQobDhRhppWrHRYqPduT1qwk36PR3SdDvORnQwFK38ks4+CxA7/Q4CsvGsttDucB0dn5S+
/6FWfvIdXBRLibxVL07gJvesTq2VbMit8Wdf2cpj5BfJaW7a1JMXIDJ+5yxwxqKfLkj1IWM/8qeQ
F0n9l6J0ddRXx3SXloO7awyl/Ir19noStb/V0gZqqUsaR2nvhrgi99ARDFzzdIkPamILONZ8ZEQe
xaocI1GtfR5ivhrkj7JVtaLes9j572QxVFzwTBivXqeq+Q5XxGgujtuJZwwxoq2vEciTxSqvxT2U
xv21bzvCz8YqoNj6jf6bnM0ubWWHya65ZheuPmvKaDxl+p1su9bkMCEyEG/XW3WUNj+yZ8FqZblz
PWV/hYgItKGGlybx2I97XmKiMcm6nbyPrhDGSTfyj3seLOceOHF+vefl67BF26DYyKumJgj22bbJ
pC8XWA7yvok3D9f7+q97loPGRvnHPQdJjWA/ebf7Nh+3g5KYu652DyW5OThoXQmwQ+lZWsjTKe1q
YKvkRMrINveubHGUArZinmLrdu3ZQuqITSfAtW3BhSxzDCCqt37kvCV6iJG0rBPIi4YneXqtLXtN
rIDa+bmSeGHEC0BPnuOmgs9Ro/LGEiR9hneZPlcZjpSD+yg7ABrQNwIq1UYWS5FoTwyWHeUQHMAc
bwiHfCvrGodkcRetsUKdDkWfrj+GMW8TtuByugrdba1Pn0VgtveTau1uPbJq6vhvdsVeztXNrXvm
E8n7dVWWd7KfHFoHI3ZsYmwOsi4fxXCajPh9rubu4OhV6hHZjXdGO5pHkeTZORhrVuqj5+flwUkK
7K1Enq3SsJz+COdtmtvNzymdf2MHrX1xCpILce3nYMIRvpsbg42l1gaPo4+OTN5r2TdNdcgVMwjA
LDudVvsemzpC/O2cPckrj1NhHuN4tA5IA+5Kx0JeSJvtuzYO/9AHrSJNqiBuaTnmOeKtsTXKQIVN
h2X2lFTuWvhgHpRmUxkIc6SgLL47gbggob2kP4naOCMfcgxQIIy04nelC36rcHb9ao0iWRvD5D83
6FN62DAIaB/zx7Vh8ZfHX64bdYHzCB8C2lwYDl9ACUNwVkEU/O16WHTD5yuacutOJQrmqJ9vazRA
PD/FQifvVRbcU69+h5i38nuteXcbqPYhqnF7QSzji2tYxypbZq1dde3MGB3pY6/e51FCLkeOJBbp
h9X07LtqebQxk97IAVm+m7XY+Qa1JMUgZ2gOwPSdl9m1HmT7bMXEdNVquIQl4XnYjfidL1fK3ACh
L8N+4WfXHkYRJttKq/1vfr29DtSdfqN1c3FUBREuTP6+Xm8E1OxKyfngEjYEZ438zbpYJgS4dCyi
Lv8yO+G016CCb7O2696TclrJDooOPw/vvuwO8aXqyXUwn5KXakzI2w2rhocADMTJQgHTkw2K2Wxd
nppvnaMbOwep0l2YjMpbYfCXX66JxF3lzaGTksIF8YNHcnX9uAqM1VfgXYInS8Ghxl9MhOWIOgbx
QyDpvZ2tYDfOZb3HhWT6Mhf4rCwfdJKhq4AAZna2ZsUFghdrq5lX0ivJqtdqwsEjAk+wL4IE27Br
4pvst4l2AvEsi9TlIgQjG9TAflZGzDmXt2mtxOZTuRyclLVdpcfKRr4+I7enwfkttMbm+kIts2je
Fej+rOUg2asHvTuxnDzLkjV2Lq4bA6/hotB2LHPVIwyqlQ0q5jU1FOUxCco71e+Dt9Eu+HAge15j
kXWtAnMS2biRrVYWpJ5C6u4gg48gSX+mpSMusrTMqIGieM2XGZGnQ1id+KVZcd0/yeJpiN8kpJAT
2FPn1Jk9q9O+GrX9YHf32tIA1w0S2admZSz3PPStw1zGeNiBy3JOvqn9eTqFFi478/h7oH4bjACx
767PCIK5erIO7bBdO7wjd5UujGSNHeNO6x390sA3eZprEZ71TNx/dM4VEn5jl3nXska8EIZm1eJ0
s0zW5PiQivgxjdz0idQ4Af/Q/aOzUtq0zsk2WtvwNZMXaozit65s1Q1IdLEB76yjxGXFb2mgWJtM
cQuMbShWA5LsfpiUJ1kcdW0PBo1VVOGbz/lcboopT96CsCaTsZh6sZBO3nBLcHa18D9a43RMPBSb
poNs7YX93SjC+l4OVYLNrAsYC2lVPhB8eZXXyXKjOsqbypb5oYz/+03J1ozoo7wpBYVPFgtJtfOn
WZwkyvOK91yKOQnwlc9O5ioWILtcZQQ+IUMDxSfAvnSypZjAbaJrJzlntHQys2z2qjbYsKVfA0uK
n8GBzK86aPekhR0sS2IoWKKhxi5Ljqof9Fkk11JaTic9KIYH2ea37j16Xc69LGmBeK6QlryWQFW+
daOtXmRbHmQ/1NCMrqrhAod5ciPGcL5eQtTpit+Gf5La4Ais1qvcnQCELDfndwWaBWrq3MnWnPf8
Ss0M8jSyFf93flMpSNsuEK+W7abrTJxbq04OpMaKl9my412iCNWTxSAV7dmp/a+2sCK+xfiUBhNq
Y7JRtFyq0Bv3mDdK8TImfbHNY0L0snXw9ezUTDzRrmNbdFKc9EV2zXKkygnUs3BfLhp2Q7/B8SEl
+85ELgoMR9D/aT00l1THWiBNMtUjv95czAqfX0A5nMYhGIsJx4bttbIKXZqqRn2Is944EHqYsIRb
5hAAQTI9+1oP4WGcwagjjpg/q+6QXaoovAhFVQrAojMbNlXHTmhpNaOmvfMnEGd+VhXPsg6jq29m
pgHEWqoid8A0ftkITXKCSYW1oBUNT1/GjyrQKT/E3FEW5Qit3IZJL55kjRqy1pvMNNnKtnBKhgfC
INfusscwYnjdlUSSZNEh7Ilwf/802+M3pHLak6xuFWCNfEH7oywGTWXANIIuIIvyMNTai96m6Vle
yZ2hV0S8vaAscaPyIEwP7w2PL0r6MBij2Oii6zc8aapt3ha2Jwf2hao8DX9c/7dN5c7eBNkcWB6z
zLGu3SdpvNPCKX+W3c2cxKwmZu3j9p3AYA9kvrkJflNr+KLw8YM1zk4oe9u6/pDYCzJbcY63KnmW
jPYWJN94lqVrFYYbpA3HcQeh9mM4Ov860PGpX6N0cAjL0d6kBjyHCRTsQx872fXgN85iuOAf3a5A
ZiZrkLsbx/yjn+52w7azMfZzwzLyhiRQz+Sz2zNIwMxLxjT8zT/IMPOtXRj9f7bL8byaMzZ/abEl
y2V7FSmiu66Fmy/d0W9FKaJzK0IdQn5m6QxNkc4sv19vrXJsAyzTq10xHhwyWPeNrv6UKWHLCZFo
q2trJ1PCrNrOE0YETy2rUNnLj+3XaUCvOMgGd3v1UNLU176L2kfXcKvHVE+/SCRMGQfO1i5Ld9vx
6iQlu5osaJWQjIvdTWcrVersFLJtSZIoLEEB/dlFamwlY1h5SOGMm2kokmllu/kDuofxQQKkrnUS
JmWNbeNdzd3w/AYgUo4ooFvC4UNDSDmcDSC7OcQZdP/0V9mKxRgGx/g6pMkQbMeAOF2pDKhpqloh
zmHiblSyYw/6cphQv3gIsvLHpNXJUZZkvdNpH0NlnTwISxm9iU3bvamjdRwhTn032U3/YiZds2mr
sNkOS9FQVPtgxUG0lq2FEbv3VW0cZaOsKvvec3WhPsoSfjnI805ZcYcH++fZhLqNgtp6xCm7fVKS
c6flw6O62J8PGSl012/FSrbJOitQsLGKBgJCS39Z5ybntu60Ux9nl9tAaxrFShZ/GajnJmlxBsEH
GwhTzB9XkgPiLPf3heY46SVnnYDogkoIK7D3ipJrd7k/WP84Y4W/VW0f9FdL9IhIGlGKhYUAPGCo
evMkS92omHcYY3yXJXkA8j+tY5zOd3o2INTdO8FTTzx1GSyn8aNWWX7dkdc3Carby4xtaJqnYVDC
JysEJJXmeEDOXzT5X4qRtfaM0HKQQOXjk4e4ru9SXVfOsjQN8GjHQf0iS7U99Ke6cOZdSubsFAUh
jpLLIfnrzIzcbtcm1bvskarVRw9ZnNJ0bRpljC2h0SJBCwloxrJ25aKWfRmq1L0XS0O2NBQGYFYE
YaHpF4N7D9n4YwRs159zqUHXMdNDv0AUdHU2Hg3UL2etecoWmILNo33flIRRZAdZNyxiQApY2Oug
plCMR9vd5vbZMse1lWgRYOncuMjD4I7YsOGhu+0xVGJDT0PoLEDnaWkx4C+OOiE12U+2Ai586XFl
20tlrdy1sESxnDsprOWqaOyvZIMsL62KH/wG5hP+fYiXUO4O2vPtLFCm0CuXOiWg1Ujcz623fmNh
njC7+REOQ/VOcJZ0CH/+C3lX7akiGynrazzoCZs15V6MUfUesk3KxtL60ncseJDgZMu91N+G57jU
3NVAsx9aDcWaGR+nNzYSCKAvZ/VSJ89knWyV/Ya+Dn9tddzhY2xR+/XaHUJtp8w6JLk2RCQJJf4j
AJSNrLrVy7PCaoNz5xjNzjWT+cVI/bOCScfvywmQyUGeYAp/rbFrnHyvVuQ+f4ku7sKjUqsPqc8e
IpJ/OXnauDNmPc40ECDhb2otB9mgz1p4dP8c4fA/vVypQDbGLWA89NnTirHdDU6lvvCnVHZDGuSe
LKYNSGOTsM1KFpsxYZvGSiGoI61b64q2HYY4BjvEUBeE46ril3entLr6Iieu44rA6lIMLSZ2c2Lt
PhFedIIn5wGBsU0ZauPFXchByYhFqDADr4f1RCrbbw39DcUwJA2TrFyrbmq8KVZOtFbJK3hulf5W
l837ZOrpQ0D88+VfBinqJLy80Kxzjq22osQJayUvCEBd8ovxInkyzB5vLGtv6Za5zRQt301gvImP
8/KVRb0x2FktL19ZbPFTXc9ZWD1OU2octdRV1shATV8FoknrvjOzEyGX/g1MWm7gmSB7haWhQDdz
x6+ug2gvgk/ZSe8V2UsO/rdeugIXJFetkGhI0r8ZylnOULbdx2Vl8ZfL0qtJh2JbKYPqkT/MLrdD
rKMHV4rzrSZTeY+vwGSt69osT7IBd5H8Avm9OwmEfb/mGb9l3jOvuIRZ+2yqzG1C5vNrXzdeumCW
YhsTg6BsnVOMEuz92GN5fgUzMdKv4+Q1rdqPkaqfXUfKDulfIyst068jJdoJi8nHqWj3EV4V35t8
NyJY9bPGiXJVlb31aqLSsSn6ITrXlZLc1cqobV3TKp6JtJDbsnvjt27uVnJUUkzvXThHby3BeA9U
WXgJDVKrqkn8DhJs8hQ3frgOsrT6EQ0OKg9kzhKfN6pSNl/nyK3QbGnCe+Qi+4NTF+8s+jOvGg1i
URgvofc0Od9YcIKp7aKfi9FJAuvtPc9Ue+0XZvSgtr62d5zE2he6SpII/D02vcP4blgFNja8W1XF
f+94IXSq6V78Si1eeigE6xKPkL3qFsWLIFUF3dOd16URli/DNIj7FrdEfnfFi+xhjs4+mKf0QVZZ
tdusY8cJD7L/HPTmrsrU1JOtBPHbC/Joj/JSssoJRw+rne5RltpQd+Eb4WMi546iWtlaeCojDcvN
WIFeAIItv8m+Y5HVlywyYXxHio6ZTpS9ELq69GlefNMjMNIGkj7H2nHA1s6QOhq1+Db5E2qencGX
Ai+Pr6X4IbsrKtik0WFhL4voMthFO7wXelftcdZrtrIaH1OvNeIMLkWmHQotrDZy0l4xjwU/xhcr
b6Hk6cYBDFnylBQGvj0G4O7G7vGnKnqfV2HFu5po8lPZgjIKpx6SVz4kayuouz0qXgoJ0qX8/zn4
OtVytX+dQA1wAY3bAvWVRbGhhdmPnsVrrCJG1qmluZL1uTrOXhkM+rVbnY+furVO+rmbxWLpIFgn
n6dIWoKTRPw9Slp31dgqfgntbLwJnHdz9KC/COGG95ZVhat5eYiyPuh3LtyMjSxalUkenkDBSRZ9
/bUPrPZLqNfGZcyChDQmk/WWCZm4Q+Iw7lcWOf/fYLN7QssJTgBsuotV1/1m6LjJYZ0onhBr6bdj
0ip3vlt1d5C7na0elcpjPCH4FsLx/mb23UWT4+cEGaghqn8vcywqRrsdUGjFe7j03fxil1N3QMZ6
2sd+095nk4KqMFYkX0gQ/ZHFffgzEHtT07mPStVendQZcaPht6csJLM4rtQdzIDu2IYzbq19bm4i
tD9fxPKgYPc+/lCsBi1rYmL4Rfb7RBf+flLqwGsbTX/No9bZlxVBCFmcgJTtEyWJr0VMTvW95jbJ
tTgE/EozrM88UcTGaypGsuV6nvN+pdia8UjRKq6dbdLV+wojxWurVQft3iYidB0bFjbrvDTEanAZ
W1pkT5pJxf5xuSvoPRm2cUp/bc1MiKSdI1ChXFpdt4z2gapM19bU9ZVd0Kvi2jqnsb8jxQ4ZY5m5
tkmEYAmuX1tNFadnU0NwXE4VRkLfiRYdVVnk3abu5q5BtmAZm4/DvNNMH9OU5bpqr4077Nugak3N
oXHKdu9P+SveQ+O4gmXZnOWBP+/HWazf2808nn7tIbuFUF5XJPLSnSw2JSbDeWhimrTYR2aG5pzd
uQVnVPr3vHx1G3EUK9pWAeKnslL2k4egiH/YEchSWZKNloL+ZJcN23gZf+sap8Si0phc2K1OnrWa
eNFyLE1vczc4s945oXlsIp83nuzmx3BuK7RyPDmxmvHwWUWwxzNY1ne3i/kF9iOVUjwkbMg/XR8K
R4PIUR5vZN/bxWwtOZhOU55u9V2gZEe0q7/IK9/mjnLNWRMYU69z2M++rUIVXexW5EGJcFoJXVyy
p4VV9md1moZmu5JlDauMv05NUmnotyA5oCuZJwBYnK6nsmtbpsoqbPHjky3/MV2bRjvND0gtLJec
lnmsoGNXJMvGpDhIjLjaRo0d1mbo4LqD6h6qgG+5LFpmYrNvCouzMN3gS42Hm6xXR0c/VLVgGQv4
6qvaQAWzGuDOoJyN14xogKxPMnc8zOEIOVBOji0PORJwhcRAWNCqpALkoWxj91QvB1lsW7PaCh+i
uKwbqookNTn+ciU0YRCZiu1zbLf2OUkbr3P1+Y6XsEFsbGmwfLvfEPjivZLkrLNlR9miRtg2Lr3D
ZeytXp65vvoxTBavY+vAPBoFmqs/qrTZTZOmnIA0pI6RneVhMiIEq5aDPJN1EQkjDxx0vf6lAalx
CIjLWNk5VvrdJMri+Eu97CGHkib3tzXL5esV/+1icqxauz8IIC6ROUK/6eBPW7HYI07LAVzXx6GU
BooptJKDFYhNLYu3PoMeiLVwlWGnNXa8MlUzwlC6Dg52maW7IQzSL5GfPEpKydz4MV+L9nMPFzD6
f/fwlar1prlFHtZFQdTtWoJXbZCfNGFvDB2v3VuVncaII9zKtxG1lnR7vajO0GOyk6y/drYnYXt9
hqOd2XXtA1rzMFsMHDtGYicu6b7a3mNLVayqyWwfrpVl3uwA9C1CrtQVy6Gp02jDHlt4cpprg2rj
H5Ogpj2LxcZp8XYalUms09Tv1re62Alt+1oupHfTrUlVkVNdyZGy8lO7LDcNWhi/TPevHcflDmSL
PMgZLdX5qLsV+dXxYpd9nLzCEWabQEDzXDIu46oMpvI84sZIZqeoxF0FN0XoIUXZ0vmN1nlBW8Ot
5K+8lZVWbS2mIJMee0mN9qk+NE9VJHiWaJF9cNyEcMlQJ4+a81W2yRoQp/HeJvK4vtVZJj4eUQ6b
Tk3M+ikEK/BUPMnu8pDqLst24djXa8g6IxQxoiFhs9cKZ9irmQADk2XpmWBcem6IfexDVCAqv1AH
vrsOR9ki+4DlbMFj9+g4L71lA9xJdVv0OpJhWaodCzPpmxc/w/DXrLDCc53gOTOj8V3NwKzXZtaS
h64wpUsDABJ5Mx2nClI9C8fgASFNDBoVGJgJW+fVkBnT7xDt15BQhmCVdgNYI90Fs2QgKJBG3Yvi
k8Tr9RrpDhvpbZEm8UFZ1l1wl4qNPk7jS9kAJo8slPVVJzlcZ8LolOCKj+Bjx88vzfKLP2eIqLbl
nW5q5HHtKS3JDv1Zlmfy0ERNsTcaHbGnIDhbfx0IrcF9H3msZZGj7YTTvMvGW/0vfeexChds27/O
cRsaJk5/xJNvI+e+1cuzW91cOtEpQjZ7uYNfrnSrkzeTzEgvO7gQ/tXVyY1oV1k5QluB2ZwRhsWo
3g707ehkzaaOZ/D72aNrQ+RUitZ5KXPtocR+6V6QSH1pOnVezXab3vVD5r7Mftd4xF1sPgNajWaw
tjrL/422FN3FS3dWgODImeK+VvGNCb/LRhOpoCefnwtr7lOdmCU2bAE/dbzXOfqLnC0ZKLAMsixP
kUkfjiBaF97H6L5mPj7f6ThcZAkq53OWi+H+WgoNAlvO+HAtWfY+mwvxKEtuQoTEQjcg1+038OfQ
hod2vpcHDSDsJvd1AUSBurwyPhpqEJVYrjjOphVmZ8HwX1oQVVkFPKH2txkqdALu4yDc5WmEGf1f
M0OOdze5DvrSxYQTulNmbNAesx5aQDcPRmHH+8mwYZb1JdCS5aATFTlnWM9rPrsRVqXUdXqw0+t5
ZHlKSfaNI0Nb1VYEXR17n4cO06RYGU8imgYvI7L1AxWeSrV+1CjteSLJtJOulPZl6kmryYYKtjm+
neK9H0w4nHP7B4QsZzc1bXHMMGtABPB2GgPPPpLWbeZ1HGjFsVUtvLtGxT9g6UDMGUKlZdblS9gD
A+cNXx8I7pUvGQucXY0VtidbM8iF53rIvhCMTtt1N8wrp4uap3JJqqIyM69MGxfHPnAxBYAhha1I
l4tjo/rz9ZDkw+fiD2W2MoR+leCOqBC8lOXMn4vwU1E2/FKXLv1KJ8eCVg5R53bDs8Xc18CBxjAk
4zFl4cYORQ0rNoofVbOGCVM11Y+mt17cUegvSTca+8Q2/G1a9v6bAo1gBErzo5qRHM376f8oO6/l
Vpl0DV8RVeRwCkLRlpyXvU6oFekm53T1+wH/M56ampN9QqkbJMuS6PB+b+iuiZob9xPVzqBupuI2
SaG2hzhGiVbA8sIPY4xOWpuSFdnq0YO+Htg11ddxFbIlwP0hHFgW6e1Iagwnt8uYov8AXyfn7TW2
g7AlJPB4jywVXpowF7LNsTI0jfm7UVU4bVJIJxWqTw5ygBEeDZa4Jvg4XMta4PnaRjZIBM2vE2Jt
5mYH9ckghOnrhGJb9b0CcdOpC5xzi9Z5N+IIr2XROBcbYfG3sf9pr90RGVCnfgUHqRLUPgzm+Kih
dcUBa1RIR7WVO8TDZjjGOYWf9cTWt521NLa5mLVzDXTYOsCD0Ffyxbl5HQxx1zHlT3XOntq6Vl4q
qF3HdjH1fVYXynthKcF2wUzC9q6vU/Nue2ZUQNXZoleIGXnKNZX67j9REJ2VMdulxi2xLf0GIjnu
41whQeTffdujJhF1sMIZ+9mbBzSE7IyGeXL5YfLc7WA1mX71ypetYZQMEH4O6e80lc5vp5n7NGTd
nYUmCr7d17Pq9fmxUQ1+O0fOYTuxvZUI7gMRPjEm82sqtoMUX+lb8TaT+X4bKi32KegDODfLfHDq
1gm3y9yIEoFtesy769n/97OsQdavPeFLiqEPD5gTDQ+oEbD6MMhJppJ099Xfy4JC8bK4bAe5bDuR
Zqp6B8R62p609fP/YvrQjSvE5Rg3qt0g7KNrf1Mt9X0z1Um8A74Dzh8lbrHv19zqzWkVezd48OuM
WHSnlsSoI8ws42ZV7T/P5hN9hz3814j7P7xcfP/p87c5ADqrNY2wSHGSEYGeX9aA24lumG5Flqo7
PdMgA7fu/azhqrY5UiWDfohV6d5vra1/7dqu8hYRHT4Lv3pRQvgzbfFczXr0qORPkISRvKyHhUim
XVJPcr81oYuuMcr1fKiTBWNLt79rtW6+WUuOkSVV9wBJ1XLaTkpnmvekMBfhdpa82+mSF+TwbGeb
HEevGR7XdnLrQmkB1dacb1vLisAYovYuYntT6Ls1bzpb4zQGCKW7DEJ6sDW/8qo/g2629rRe09ZK
F2yZ1qrjTmijtfnZdbHt1BWCTFnyLs8Kqh42E9PrvLa2LlXX37CJze6361t+sgdi4pl11itcaESP
gzAB8HkxDzEFJhswxXRidHR5JR6LJeDE6FNlj7Nqs3o05T11KXXHGxofsbXTWdj6jJuPUzNUkCv1
NJjzmbw9ZSAloH+PO8t7SM82g82jg7Y7m2eqrVnuHEzQ9b3rePbeLLP3KqkUSPq2EgjKk0fKsSeM
gOWjFzG4a2gUv7sA3WaHQ7OmmwYeF+Z03R4pFnSjusLAUbf5WhNlzIlvr1bTYy8Af2KWBooFOWNK
HtWItOM2MnduqYPipiuT/OhMj7O3rog8rH1j/j4WGHN5NvRmCV51icob+4wz9//kQ2P7VWKx91Sp
RnyK3fzDG+IfIom9QyQ175hGCtgW22FmScmvaHm15Jwd7JXN4LbTKWkq/lf8c1xJTLFp+TN2Ug8V
SsS9wPYgjWCf19pLb2jfPU13fRVG2M7sI9BOxfEbgwKROkP8GeM+GEbuHlCCgsypjtguPEPUB89T
sT+nTujri0AARCEihPTsIDytpnZHpSMcx555Wc2SywRt0Rdld98Dx8cg9r9Tq8Bitja6MC61el91
Su6PJgRTPRsCfCUhOskPze6XH13dH8gvPLWLdTOqRr14LdxWJqch9GRT+Jqc/0b9j6bAfZm97x+s
sPks2g9cBg+JV3wbcsgketUjxS2fdNhq/tgQLq8r3+IiDaymZlqpO+LHhPkjK97x/dobfDKFR2je
5LR/VJYJO8t8Qw1Qn6Ecszsh7MU3kwHIQFHGQF+KDIKV9V2X+gLhmzWlJ0sRcMEHYtKwKphg55yw
qbpKr9KGWb3E1O2slIyCqewPsEV/KGNRvPTR3xoL3QMitFcFdJR1wnKtJgCkXK6GU1PG5LE4O1XT
r/Ax+U+WGlcm4AUokuOfLImbqzYbhKFlL/0waK+Gcx5gUAZKJF40dCG7EmeD3cQYAOJpnogXv5rL
dC6FShJXml/HjswnDYlMuKR8GRR6h4OET3qW8cmru9DRCU+MyoaIHHN87DXZsPjs6oO0MR0chv4B
6sfObOYRFrJ51kpX8VUpc5h2/bOzlBQs53LZ9VHRnEUynpoebi5WS5Rmoa8rvXocRzRmpVlAfIXX
hW091X7pEKFSUSbqetLiBlIZZGRfXQeaM6k5oq/tQ9dLvDOlGtgwIAXWC8dlQcdgEgHka1GhndmW
u8HYKyzdo+YEhu2bdTfD4lDPiSfQh9e11MN6rttzn2Kcftse1ujeMv8/zi26SkdR2sOhVftTWQF0
wY7kWduraNvpzxeIyQhKIt3Pp2U8IPYoUDubjU/U+4SPxtKehSf1vdWrN1Wv6jNE8oU7TLrEpbA/
3rUzJJNen/8wV9nIZBbvsRWrmzwrA5/ZLz7bOuYKRRxElUMGVeb+fiLP6SNx2cDNTi39Qv+p286z
iHpfp6Z3itGqhk4y/Kpavh7hLQ+VaWPgW+HdTAW+LFaT7MG7NVkq8Q8meNUWL4Vc6jDrISI3/Z/c
wbMEoq6DbWpVhYsi3dvQRKd8cZXnCIPfaJYXzehfC6sr9ziXfHRFpoRO1PLlYeyI+89wr9pioIRP
oVpry+dWDt/jxuxwMpT2IbUpqFRjv4+Gpgh4v+klz6eDJ/lA8grPFj23hvu65MPSMvGSj9T19Zqt
SyQOaZLvFwDloy3auzwvsfZJy9exUgOxZsOQU0lMFJlpVDTTfVdGd02Fq0TKzahqw0MVae9Sd4Bq
2uaist8I+mUYQpSL1lnRFQFmn5qnTGBy0XT1X6GVpU8mtaE2f3HpSfzJTIgmbzMCU+PHrjC0Iw69
TdxbOxyQS6d9VjPxVpuq9D1jYuvr5lfp2PG+MUb8hWO4qY2Xn3SNRULqpu9d4y1+n7pz4LR3VZf5
rj3bvvAKAt/zyt2XlHuuPZTFJm67a2H1oLnYkWCmhg6rEyqelG3/Cqaf+GKw3o0yRpEF5HQTqncc
MzxP3PZcKvMfz8H/yvI+rDEn/tMYTwWVJ18KysVMzlMwW9D5St1zA2Do6cjOK6O6hptNlteXZOwY
g93J3BOeofv9mvRpZNobgu4J7mpzZ86ut0uqgeyMFHGqGJPLdhiElVyojl6yvLGRDts5NN7h2U0R
WIAs+bmt+H3X/E0M680a51+N3lEDk+YdZOxLhQrRmcERTdutd/ggfGsJGw2dInvBVty6Tkz3ftdk
zbGK2/whn+HhKbJ/FP3im32ehTmLup2OMAtTrISEL22ES5vbQa+RrFzrwsAQyE2PTe7Gd8TSRLj9
GPKyeLl1ilipnYVMtXMyGig0ZbFcyiQdjwUmyHdQw42DJsR8P8g8ZjGLrBV6TL0fRoIRqTVpYZWk
zkPexTKMm/u6R9ZjCptiKgGQeGewJC5qcg4l5r/ByoIMulSlbm5CibeEsF5swyMucBH1a9seB8Um
b6BI3NeOon3QOFaP277EY7iHBmTMRDJhka9+W2p2Tlo9lO9KTU3US7vpVFmmtUPy2vodw+X7ZKH0
keha3pEVd5CT4T7AUyX1rxfGOxMYyYpItd4nu+/J8BUq2ZoW+RngIu8xhig+w/r4Dp7Ohi2th3fN
iwY/hyX17llYIVmL27zHJUMEPob1OxKyCVNtLN5ixTgTOKhf8Z/0ACScaLc1E7Ho10JBRTTJ96VL
qwBdkgmnO+72tTkxyZrmWdrsiaPYHK4dJq7Xlv/1MrnNHsIZe2UmoF3l5UgtM8e6Z60NouQ9KEuj
vHQpH9loBoPNu8RiKMXKexrxSMYUpo+NFQXFzQdqFLTfmAQ9ezK1wIYyvldVpSU4pf3hDhklZrxB
0PiXz9R05v2An8gOppAdkIZl+INmZLfaGh1/FqkRpkDAvmENB71MPTLJk3G/VNchredj3ybRdeF/
URL7Ds7iayYj8QCQ2vt4UjFlNYp6wwodR79iebDNmQm7bOYAIAF2Hc7dFKbYyapD0geIGbq9sYag
9kUSoIhPb/bYlydvIWkVa0cyWKrle9mX5IyUy6EmlS+cK+8NcvCub8YE4Qv3f7TA+J1rV/Cv2HBD
CBzuFtjajh1GqYz9KANobRt8cAQP90mCZEhEeHxpY/ZgK+lVX4fuOAO4svO+2fV4hyr4sDFxC4QP
AAJ4sUZW0Hu546t5SSGS6aFLIvtprDxAdSvft71R+WMJqFF6sbtLCYDzWyrLYSsreze7zXDGqMO+
T4SW8KNb4C20wGWayYBasIS+OWVyVxg1JF3jbsaaLhysObmg7agPLPwt3tkN37T6qOGYIZQ2unTc
qphDVb9MZ+kJYhPWccCKRsoECHl2tLDrovJQxiILzOS1tbX6IZ4n3QdR+87oTYV5FPO5sPxhHipf
trFys6u2v072pPgF5fr7VowiwLOZf1z1zpLojaIE5km75gG0G3JDD/GnbHCgLCwCtB1Nw5kez0sf
U1pX1dIr8sY9P4np2rVUG4lR9M5x5JKYmrv3GLkfhljJ/MFVbyaATmjY8+xrnXLuvPJVCNu5Kzrl
TzPxRU2WZtybVV2E7Zz+bg34Ow2m4iTnPJR9k9xlwzj5SjI7/kTKQMe8jysE04pq52eCvKNwjkgP
EgNK6T6KCF3DukM4yh9zMseLGUHfmioZyH6yglbwO+krPT8rYkACagCMzlN5cueBZBC3rO/wHLuq
DVsqA6qIQSSiTuQGZFlWZCK3L83kkegysXjSmqE9ILIN5aQgWavFcsytrIVaWb10bfmoqBDeMNhu
D07bfmgi0wOj0UzusIybzzNvSz+hklvikxuTWrRiov0g0xA7aFbwsTbvVHYflSfFGY2SSvVq+d62
Blw5lgU7bgo0FOSsB8s0kT7Uex9ZVJh+5wxgHdg0TRne0K19o1Q6XSdIhngWtfvMjd8czGrCydNJ
MxVZuEyxzWZ44AMaBrG340gNhZO9EQg07WogsxDLVTXMJGzCUokxWtGru2LCD6uNmKJy2zR8B0u4
vZIMTtDlSReISB7A4LJzivWurer2hTX+HWGXHTbmyYOhacqh4kbyo/khg8Ax5ol4bNnPxhaFZsOl
biLQlXR1y45VbXRW+uzsKiOeDnlla7sEgo0vXOxkk1ssJovlTTsEOQzJneWkj9ITF9tym7DDIpe6
da7uB+R4x8VRPRS/mJwwhiOlGdJ832P8vvR2iZ1XQhYDfur7aFbD1nEbH7lyto88i5EkEnGIy9OH
hu9OWPft+KzlwEI56pta14n68jwySw2Mv+oomXaEPz7zVblgLO4P4M9sLxSSLmZj52RwZGJAOdj6
TkOiSYOhnR7l0Hwm8SbBZ9C5BgrcQEjtXRMMLCn2tYWDeY0TBOzwsnuqMyRcBoVAj5p/M8GgzyZz
9lVW0mZPNBjjz09sFsaLSLJHJaqXYFC16F60xodtUodfhuqc9Kk4FTPDtalA5yqpZlTOxWGXifT0
QvbuTiOFLqhrDUekMkI6F8FTSttzpxeQvKYMT8e49iMMVg+qwp5lqK3m82AtsCDMMicaybYeIy9d
9mg0CcNIEaT2i8JOfcoTiABefSLysj9PoxjO26OvQ2yb/TlPoE6hqWGmdoDb4bcf5iJzD3y51dnI
1Opsg3ftu6W8zpj9nrFEWs5JzqbNQ5cUbK/mdhQD+mw61BQYsaG5gF64PlD/VWhec07r4q1xcwCU
whyb4yJztsgeqmY3m7El7ufzaPR4mTstWbi2lue+ZeHOohfmaVDWQLzqMM1LcWYWKdgETVFo9eWb
LWEFdENc8vpALS05u7lZBoosJXspNzpvB5avrENlerWA3feRojbnpW/wyxqtQ8NweG7UFO6iZFnq
1035kqTdr7Yr+s/Panu0fUxysfA+n6PFxfmlF4doTaPc9hnbI3dtrtF8fN+7piom3jQHe4rGsx2/
ImqqGOhCDat/dhdUZT0neTOKuNCCVq3TU9ctFNyXnTamj5riJaTZ849RfLOwocQJghV820ZRwCC1
voH6NpTtNVUYLrDQDWQ6R7kv1Sg6LFl9HNsaY4WCVMREnsYOXaLCYg0a7GSct3eAmQd1YWd5pWxX
kVdhuEuwPWw1WbH9jQxfdpAosQpB/v1SFh5bq9EEryGQ6gzRQT8LNOZB5aBjq3+6S/YT3MXlk43w
kBt0y2V3TJsMLGJQpTht31WlT+W5WQ9bczuYmHnwM1+/yv91OiKI/j+uHh2v3c+jAFwsDlo1BoQt
f7A56YPWxBUutBUTg5EiPQ517lHU4YK4Iv+7dBPM0me/8Rr4mcKpodxxGGD87effgkwJKoCTpnR3
UdbLU6bk2LnfemIC970cHououksZB864ZJOQVuU/sJOLAcpbZFo9GbOLfmvxhgcOV9zQSRvFhxhN
OSFOlqeozgvG7iXfa2P86FAVi/JnctdfG9U1DsMKE6iWlZ+nGJvIptEvs0a0zQEhgvPcN9zD3uDC
l8zLF2+TQRI/UMQIKYfxpJR2yq3jzlcxY8hmOUrLqgmc0cO8oR6yc6QKfLk7hWUVYqwLH80JLxjF
8heqzr4yQdJyDd1Pvdh8xvGoqKr07JXLb75s8mkgrZ7MsSBbU0+6naREpo+ddx3FYhwAlStUY0HC
FmJnNW15U3NEjQPbqEBkVeL3WVzerISKM0ZWmPYXB4T2y44qjMdVGD4bE862ZNzo7pK+w/pvLlGR
mAGRyMWuVZb6LsU4w9BK5a1imN07U+OeMnKJHsnOpCZtLd2vKRUHZ+nInu/MZ8cR5YFboDhG4Ohv
ZRHhmJAoP/rIrALsaQcYoyK7Kir7ntYbwiqT4kdcyVeQpIAEbvNjiMUjhqjOn1yApzEv6IVi37KI
5UsRJ7XfqMS2ma39E2TeBQtgjHLUrj8CljxRGkTj0tcIrUBLdmXcpicdx/mdk5vLERfT5bBQOtjB
0jR2i9K1IcvHXVmNyUGtV7zDA5EqQFo70dtXiP7EFYrhqUBPYiSl/IiUykYJTjFBf04rtVzFKzJU
DXt5akf1o2u192LsatzJEUxS7acOQ1ZL4iYePkBjscNzOX0USZojbk1nBqmwm/PsUufVeLFW9G6G
6jsaTX30hkZ5Jfo6FJ4BpIpibxf1WTjFSfwKU/CnIGjq3mx05cVQLYX4DHUM3T6H2WiVcp81k/vR
gF83ngu3vo3mC8BnvMtM7JQGKshHHPl3Lk7uP1pvNAIndbQbOwDj1FSyPbRoz56l2aF6pxL+p8E+
2PKS3w2BxKynNePRK7NqzR4xj54xiEejjoA2FFH8yqo/2ApIaqSy8pfG9p5hG0f7WDoIhuuFjK0l
XW5ADL9nvTsts+iex7ZzH3uMLWQBn5mg6eaAEzjD0Vb/zniz563mnVJLy/yv9ufp7cqtc2tvh+3y
r2d/9f3Pl9hO20u0jfOYlSmnGOQT9ccaavz5sByJO97a26NtvhmkykVb+z8efp3/unzr2w7/1be9
ztY3a12xM9Rq8tnbZXi/FUXFpLo+VB2WMMCp/+o1BpMFwXo+U6DshuSx/dP+fOrnUcyUARVL2cep
qM/boVqn2dEsMR/b2mY7/6uNezWryCG5K2c9frI0ldvBzY0AElH8tPVVuc3onpjjYevbDiradFWO
0d1nV26nDzHD2NeTOpIbTyZu/p9924miXRrqO6vX8frin32J0vqaNqinrz52nAFm9satNDMtlG4V
H6wKq/FSqa2rWpnqNco9ydQ3dT8aV3vLISI/66oynZdI5KFNANFjOS9sn+LZx+Kt/JAwLg4JAZBH
CiOollEnErK303Rv2A1NBpYSFfd2ObR3ZpIdXObYC0meLJGWNDuhHDukbPkvBZatB8xdXosmc67I
D9VQYdvFsBLb92M3Jazw1ft06s6YoeQX0nsFkToQuWFRLaHhaTahJzn+ceXyQzjYTvJBe88A+vdF
16gf+K0VOzHaRagu2gPl5p4tZo9NY5lOQYu74cFsSio9KoZMmo5QjqX3Lh0G9bV2RgijXbqqKUCS
MvKhiKCKjfek+m20fctOGUJjH1tvy2hWuxzt3FMmMSmopvInWP582bqaWO+vXpafttZ2QCgc71uk
37vt+q2v6/VXzxqau601yHKhwjTdd93swVPrxK7M0/GpEFGBDFaOoRKP49PWJ0sWu5CjrlvLI5Xz
Iuv8DzY0/1ywTFhVg0rCQVlfYzvk+l85WuJxexmvWuRJJbrQ/7pg6Il7MJUmO219NfftXadEV6+l
hj+XO/wS4wdtyVVCPNN577jxCk8wbG99sSUf84IK6tZllQOs26z8tY3rW5cclzlQK00/bM1kbsun
GVT88xUKIrB1iEob53UjuUIHfUiqxDkmLeMrli3/It1+XtIurM+16NtX/39fB8RfQIc09P32el8X
Dpp8nqjGsbPJxwAHp/Iey0DzZEyrf04tJ3/r2w5DqZb33XqIEwU6pz4vq+cT0px/n/i6WEsX51jp
6sNX1/ZozqLy/qvPTfI/qtew+mmk57tNm9yXOiVjQVjv56OvPlvpIBE03nm7QqHC9HlZEdfZUdEh
w3Q6ruNJZRKGoubdawwQFEasGfZbUxNlThpCj+7asdpXEUUryWfFCteL5SjyYyIEpOq1OYq+IjEY
nglWTey9hP1qeBn8ttIEYV6bJkX1o97C3O/G3n6dimY8CoUV23Y2m9r02DXVvItNtPJDZzvnqGFR
Yqegc6qiCUzSMvvFGQq2YJ5421pWrqXPa51ga0k3sl8M08Ilqcsft66yj1lN5NVytzVhTJkBGY4f
NT4PO32qvRdLDgqWYFIJLc9zXzSWRke1YFG3NUusXvBfY5GzXWwwXDygYLhsJyMYHS/fdH7WQzDO
BvdVVT2o64umHcvdzvOKu+1CYolZ0809yUgEF/pb38jME4oWFyqP/b0nqwERDVPetE1s29zk6k4E
3LmWcboBuUhg2PpydLJ2L5whg/sZy0OBW8hLPD5WVZPvPYVg6GxcfS9H+xmQwKL4q/VhCSvrVUkH
0KlM/dbHKbP7XOSvljbNrPMZ5QiNyViLG85lkcid8RHNXgdlotjiRW/YQRPBMWH+7PXmYWvV1di8
OMaJ0VGGNlmWDqygs6PrHvKtFCvqIhKv7QSSldWUpJDR6EetiJ1AUBNYUT4nGGC6hDIz+z0w1oqN
uSzn8+e5N4rA1PP46Ok7zEfdB3vNg9kOenY0TOVmFM23XleI4nHr+cabxoajnMCrM/YuioEsMqF4
HMR2hdRQx0MQ16zyR1cMD1FUqy8kGW6MG78xveg5B9dKa9bqqlLz+cwa7KL1sD0S6xrDLs37uIiz
zy5tiuRZMYanpM1+VbZrHFtiLK7Cwh9uZol7yev8nbV3+8s1xXWYcu0PMRv71GstNku3dl58FuQF
Neyugy5hpb6HufK3eOVfi6LxY7IxXs2kPUmIvL+0HGM45SEjxuRJt8sLzrzFvtTAaQslKUJ3TCqK
3vIbi776MLgIGUTnCfzp0+7BHMoGIMCWvxrxQ40X++C12srOL9zdrIIRFokoCc52AW1VmLH2oj8u
yVi8jH2yqgszcd6aWY3fKKSJO5T39kPUz9Sh+rFGq2FMD7IxV31Z0u5hBSfHtsYjxFKKI3FPhDhk
dnME9GtCc5WVszM3nlj68+cXapAUKHaQoMJEodBPUSvzE72TgDe2b+qPpA4+xQsjkMFQu48jvSTt
u4D1pWjVq+50eNbmxaPFbu11WFztsWv1/XYO61Pv0pOh7U/2757B+dUUjvecV9jzE5HxOljGTIo2
IczruQkjOLBmUk3Xlorf4lM9gNyvrYFi8VNBEu/Wwg+4emq9dC+iynrtypqw3SI/bOd6z1Ifnag5
frYqs37sxuVkqqmKrYV+TOtsuebroVPHy5J0OnANrapvh/3gKjZeRrp9nXTNYc875z6IDp4BW6ex
nkks5ph5zi+53thXddQ4G83dEppSDhjWru3t1HaggEnM03DdGp8vldetRVG1BEbNR3EchxxYshUE
prlWIxAM4Ry2Ncv1D1AEsHn2SnumagGdiObU6Vy9uOpy6sX88tnczmhNNZyllV7zbHg3y6Q85SBe
12Go/znggOmE5MrVwX+dGFVvutd5K1/XdoajGX47abUPgRxrkfVVZAcYNOkJhgFmFN+M1J32YkBM
qWVqfONOQiRgD8t8t2YYbX3bdS7RQLet6dbmA4o7UIb1+V/9S91iX9TYCr6MccNSLtJ2Yo4EilMO
RdIVEIyRWI5ZRRF57ZMmoydGQDF0Drt7ya3itYpqcd1anjdHK7WSRPL15NglykEZ7YSNdNG/qHah
39vkfsAY6SC9cEUNLZXN8fPWEA01Jvzql7utqXVQORDjZYetWc1FcopGD+bw+kxsPPPbMsrPP7x1
2dYcyCaLn7aWlY9ArCOeKFtTkv0e2uYKRK9PF7ZVndFi2P7WzHTHemiQ4G6t7f11sX7M7Lx52N57
vvK8JitRyNNc3/dKLJp1rQq3ZkW4PD/NgrSb7b3ZOTZICUZQa2t7NRkND1kFxEthmdKapRVqoNRt
c7YpFgAkzzVjtVm2R9WmMhQT/vnqTOXsJ3Hs/IBAfGl4RCYd91NrLX/BLd5mkNCPqkcuQlFePJPz
zVTP0tAno7O6wuDIjlVpR+fOWMQlihR5pA5ZHEtMPG96nrxl2LP97mbnyZzJa3fc6neRlzaRy+l0
1ipCjd0E9g3Yj/x9ohDfguCzMdBiN7lmU5HAxInjCyXSQzItL/ZSGD52nNA3qsy+75a+XPy81vh5
c6cOWX7bDoptZzfQUCyyox8ODo/BkKJAd8eaelpcDxCuoJ6joVPx2OxRsXjddIEsv5yatv5JbKZy
srR8frH6mp/d9KCRB/9G7tqvYnEDCvQ4d1fRXtjiT93n6U0mEt/azFH2yPTVt8pKNBat3V5zdftV
2AdKYtk3Y1nGvaHIJHSV7BIr3i+W6+rZbOQfU5Y/+0mYlHdq56jBGKXK5hKchdHY1CQZDkyIHzxh
pN9HikTZbLlQkWqKlQ43dlpP3k4XlJdqiABPZXkAkU8o+RF63hUJ4S+4E1Ml0L7VS+wdLY/KJ8T3
LKwF9pimA1lphAvftkN0Z313UX1fx0J7MtT2jBC99qlCxXu1BBGzsLsEeJnAe1XW5o1j3Kbpu07i
ifFYdrZ7nPMe+8MJgnITgDMqR02hroamqd6jndexB4mM8y+oHuo1AwHb4a9k7wq7WHNklxPTIxab
dvxR527zvOhM2nTpN4fCPeRuR4CYclDMSdxNXvJrLghdnEa8c4la/Lsgg6k63SMNMG4DaxDdI8Vb
7WDVljjHVgEqLyt3Fxeq8Qbz8+doJdVfExdMakF/ZN/XiL8FYH1ZYQ4xdr2vYlJ3IrlvfFJLTT7U
sFS21naorU7bI5wHHFuv2A5RpcN0mbxLhFjlCRsVDdpfcoQbESZkMdwGzVSfZ0qroadT696aFkaK
1zzBC349OcAufB4NxNiTPdxtXQbqg4Mj7XrXuqn27A1GB8sTAtHa2ro0w8LwrcvS8/aEdfY5GczM
rF3ksdSi1e2z6p/nCEqrKavHrUUmVRxmbkSEznpyYmdDvbo7by1P1/pnqWQwBBws6bc+nYyQ0+AV
NioanrAdWJTsuTWIF12fELvKHKZ1qsJG4ApW1clDr1N9WE8q62EaAf4URAOn7Qqg7vEclbhAfb1k
7GZnzFfTz/ecy7EMpDc/zwlwx2xp+nMbEY1WNOKc5YKZruySv3Zn4yvN2unJEfZTNv6uyMR9AdMM
ZsOaiCYpjJdqqn6JFKOJ7RwQrRpgTukdYYyaL7ZGnqEyeGO4XVsYenyuiakJtrOjSqWH+HXrEJkP
zPcVZJhmzs+eYAWBFE0+bQfMUcqwTqMyTP/dp88y9+Paw7zb1uXTHE+wvCIP72/zkAlpPLtlbzyn
i8KgD6fltDUTxetP2gI9ZLtEG23jmQlsdnL5eX3RUkaecGk92uvT67jZQ3ePMERH21YrvfO0HdKk
ZbRrx+nkxInz1OGNfp0SBZm5DgGtNGPU0STSHLaLQQTFI15y7Gmirghg/bYhH9AU/h9j57FcN662
6ytiFXOYrpylpWTZE5bdtplz5tX/D0H3prZO96k9QQEgyCWRIAjgewPA5j/XK5vfWSK5W5j9AKOw
TXmCS6dicVc1c1HU1Xq5KRW+Z6KEiWm2HwsAdnNRdTlrTPYuwI0HUdVrI+G8JpSx9Si8Z1E3jO5J
SXkxRKmspfZQG2VGC35UJK05POSAQ65zFSxIHK06Z6VZafBo2bzmNdpZ5qDqK2K7RIq1znsSiSP7
eznTxpso9a5d3YLS3mdqHETrsZp2gcvCWomjWcBXPjZUts6qKNwtdZoT/XJkmY9em1d3JYBV9svC
W7Sv5CeR0I9Q8GiJVi91rt69loHcX1D0kZ9azw0vpWK+Lw0i1ikob1TVfqmzsSur+/miVdshWIGM
0NrozeGiBuFj3TvJjW9gciOEfmohQZxECaNMU16JrBP7T0qt18cPdeI0o8p+lLXrbZS8SAD5pNZd
JHbJLqEFIQCGOnW5LAHSJRZTdpsIjupzGbr5sxvlbK85YbAXdUmQslcZAjH30yxfD4Urr+j77lE0
1jU8WjNUijUd+E8uY4cVM8xuvSYon8sxf6rZKLyi91o+ZxEit7ovuWsZOiheD93ZavSWG8BBH/jU
hkAqSCnFLJ/loQwfqtA+ioOiCp8xhc37yjkqQ5ffBr0/m6Xf8jw77bXSu/zk9GUDKmjwkmvp5ds0
30pyl2+qyio3iuGNAI/caqdLmnVtIygaYetGk/3YFh+3L5XmZvDh24ubt1ej9VBs94lJwUv44Tbh
zvARPIgMVjoZMwAnV4pDH5g/RzsFwVYe5daDOSH5YLrlVt3UzEHWFbOP1MFfSE1WIyjhdR9IEEld
vuYi2gc+Bna9DgZdlroTiIlXpbSCvccHgQ1uGUg6IOW2Vc/yiNZcrUgawQXYSba0j3v1jXUXgw3o
hU2uybekiY+YUUuXosmhx7adfUxaCHCa9hpWXcjyz2adDNozaX37eUwM5TQQ0Wa/o2YzUctWSTrU
cKZWco+TLurEhG8H3ACcvI1W9cg3ksXwVW7vil85j5MI3wCJwRwKHd6jp130KpR3EsYoqyx4G8fx
hYjQJqiVfJeZtX1uE9xg2AgguyRDhwK8qRVnRMu+gLDocaGr211u+fi4qqp7a9OfXMY/IbeirdB9
7taWrhG5zSTlkjBXTYxevmsxV+6KZDwbCM56PiCRRMJyMVLh5A3RoVK68lQ2brnFPrLbVJblXWK7
HDdyrX7xevwDQEw1W2+EoiGP+d0A/nEvVP1VCoPikKDWeEEmEVwJ35RtXFn1Jc8ydknUDv7W6K69
YmgvAAkOTYkgY11G67TM907SO8dUG4pNzLyBpZXurzTctNZl2xyMYkIEeo2y1Tsz2gEQ/oFU0/fJ
TPSgEyVfc7faNXC4Zo06Gzt49BuzkoDrRXV9VkjRSQCuhZYEK/ZG42uvmbBt5B9FpA7w6vTy3AE0
OErThodW3cWMWpmm1UxR6EYNcZDYR5gljZCMCLpaflWT760p3eIYni/iKOs4vINe/j3aWnEi/ibz
JYxKNNfk05AVypMOw0On2xPuNcsuAn9jFWst9YNLkxbeyeuZYSQK7+/g48sTNzlye93Ue/OELSur
RZPCCl4x6mWCGbGHahZluffN4Yety/alt6N6zVZg7bMVOoMd8FYjtmRaR6/1cYTwINMoKaZlWTnt
lHyBCJCuuzD4WSU5LtmBfuBb3kYgVpC3Knfc0N9ljEVMzzY80QdMOerCeGRjRF2FoMs2blg9O3YF
x8yucH+Ttezol4yDoaSvx66t1nnDnkCZPqJpKl/aIFAu9ZRYOoaVFiTMOF35qudu9Qaknq+orFAk
q2HsNaqtF0X2GlDWLsi8nxKRB5QYAhSF2Mr4qzW6/K1G1pyP9qFJsbGzbDhNqkcMRO6hpzpMj69e
BZBnvLMiqdfEPYtcv2FrnqxwA3iNQ9nn5y1jglBvBsjFD73DBnupNgNRYe8JYRU+n3UBQsmVG3D4
enjpQV6usM1iVsGisIlkODx6zeb1GHs705nUZ4v2p2e7CQJlGvBGW40BMegpwEN3749YNaoQ5leN
ApWp/tVBGgyA/W4rBzhfaVrsOlsrPa3lNULT2VbOGhDKjYQBiyJLyEeiF+N5LoGF3H4eiuGp983q
wlZjsh6bAVG0pH6AvfzETnO1MtCTPzqDCgpUdY2jZdonyW2dkxS59smYcDpF2HyvbOeSBwyzeiUx
jMVFcRhRWMJC9VsHEHVfNM03vA80OMGmt5XyaLh2eBVdLDaPs4lA7MXqc2zZZ/APA7Ps3uUOdt96
Vu3sbnjAl8Jwq2qNu6oySBRJWLBRUXs6UbfcOBR2ka2MyKz3QNczQHGOAeiGj8EOMvPJSglKqRma
W0jHPudGY7PLkymbKAz3+VDr+7YsnPfYeYHL1Mi1+9dolhs473xLnQkiI/0VaO06NRLvpPYe/oiF
XG1YqTuHFuDZ3gAHCu6EkJTksnhrINxbRsamh6xvmDNend7oHuMOjSKLEmIy0bbWvZc0kczzkhRd
Zs1Fk5n/0SyhiGHzdTNc5o5OZ4BjtBOAnoXj7FzPdda+g/qawtC3Zsm8UmWPV9HVtfNYhoRNmX38
jFN1m3rRcJJH5JsQiroroffLmByioOpc0C0WnZHVGR/iKZnEc/S0Vy6yXtb3rq2HWx1OIzclJ/fq
exkw1S3KeJ97luyvY4vHCCbsKNWsP5o2ZuZhBG9RrKJzqGePhtabuz4NWH9PiWtfR6eBh1Yr4bZq
7rFVRSef5cEpdq1go2UQAGBjB2fD1O+qp8HecHp6FHaPHYgr9vfCbSeV9xGDSjb2WJw1k8CZkhwE
BsycItJQhYEl6sbkdQUC8z+J1BAvatE2zRzsMjQfSS03B6nRJ07NNgt+DRay51MgQBrVrepi64rh
FhwJzEAdONZeCxpr8LqBFafLuWyNXBCUPtJRs3OlD4+yP/ZQO1xz06NKsx6mIjIFw7rVeVh6bAM0
s/wYXkmD9OSogC5y9OwMIuPQDTBSgCvdGr25SzX+T6keRhsVE81xLTBz/kTgN8Cfba1uSOEUjPat
jxWFqWCTPDiE5k5hVbyNwI1e8doAbZh997sgfpVTXGKc+qeduXRusUtgTVsF5aiy0onpUJZjK1eR
DHzCAFg50sYVrdEAx14tF6kE2NMFKTCUqX4Sl8G18iUovfSYhDlDdt9YGwy7gYcQUgAEl43rDMW0
wMpM3gtzrTPkXTsFSm8JUAD/tW4XVfwekiPuNWSD9RCN/puPFBzio7sBa7mNZfUQ3Ce8EQDtTaTw
dNH/jaV13Ja/WdfU57pL9mVf8pkEFRhZWFrLESShGh5nWR4t/2uW5toXJORR5Oyf1MgzDnEnPY1s
Akz0Vnlf6JPxQPhNbrRD6PQ+0fqNE47O0Q+MW0gobR2ryCrVcorwnwZi3DzbujpclDh86WVWqX7h
IaPoQxmeTJoKF12bqOL3gAK9zQoQXlI2O5OAN1iu3JyFI+Lhd9NZyjOwXRtpbGlgIaAzTisTrj6N
22qTxabzCAvAepCHlxEE36MGGMFMvWpXhNGXnIkB8pUB0MqcYKoojrGaMOfLEwCakrSPGttn/qTF
wF+MTeo12rrIs/YAOyJ7afSyOvSwRdaiqEZWBd64NPALlaor02X+n7oxN2ru/RxMadhnYTyeEf54
bEfA3rptRg8eUi4PXqWURIaRwrRaK94apVnsc2jgmgc7Q4qQmEv48yamht0hFWz5BBkzb2WNfbJl
Ff2gsc/BKL5JkofGByz2PTVfMC2rj8mEmcknXJ0PwuKoWw/BhBsttUE+AozwJySpSAY1eJMkzd2G
/6kS9aJ5Mr125Sn3uK9ODZ1ulWQxqQB6VirIaaUsvI27G3CEPBj+S1iBFHCf+8qLdx50XrPW4BZ1
/TNC5agb4nk362oIjJDADSU6CwY7tFDyngQ3xIHGjSFJ9j8Gu/JO4LKMcctklb9EZMUbbRRwyQ4i
G43sIMHC4t/rygy0r12rKAjl0n6YIIXMZZNT1gK39iq8HtxVJCnTPgK1HlisLVGVr5aUbiLZwyH3
p952oJinG1dNVxS5BZ9oKpE8bgVUUVT2YzIkB9EysGruDLKI3p/z6+kiopXiy8PKtJJ4I/7KCK1p
ArAIn02ufnuvkvdCYcRy1pDcuyMYzr+a6fn1emAdUtSoRQxYJJG4/yIbskQmpIXxnSgmSbH3c0nF
f2b6m1Jwnx7eGQfxk+LPwHnZD4oOcZK22Dp5/lOcF/ceHPPpMc5PWFQKvFTqEnUxJtLoUtfnarNH
agVPJkAfM/ZX9AZot0So+yHut7Jafhd4YJF0wKibEn4d+6lIjiRFZ2JGVFgxY7xdbUXQe8Z5+bL3
rYW5uHUqnydqIiG6q6PqWTx7M7IfOvZ9dmOpMawbXYDeHlN3wlvZKbZY/tU+mm3LQwM7rAKhrryN
eFziaYhcjsdntBJZ0QsMX3WJKzcrJ2vTE76ODugzkZ0SiAj0DWlf4PXO2NJFI0AEYM5YDWME+iEr
zrZwpACJbGvpac6OcQsaygwO4vf6qmKPutqEdfRl7NWTuHPzXYJausqMeNiIey3uSlRnrP9rBfGV
CQMgnok4Q+RE3dwdRFkkWoxjSNX4QDQRfeyaJ/Hg564pbs3SG8SRkp3PVQGGfSNuhfgj1bbk/tRe
pq7ZQWeWaxQ/6sk2BLnL+f7qqdWOAK+0XcJsgF73rBRpDdPW36UjROdaHZ7UaegQn+0kNK396I0g
gbHjW8nQOVHCrdATMqI0+39++MPfILLYXkF2V311bjk/PdRkcChtNXUjhgDxfW+QGz+YALL6pxgu
73xzZzjFh7fmA6ji8x3UCONlAazJsdppfqqM29D2v0lNIm+XO8wgeFItG0r3MrjI7WOCieVO/C2t
WzzE5ijv0Ghsx3WV+Je6UyVgHtM4NL3W4kyR+9c6p8lHhAP8aCN6QhvGO6YwLF2mjqD2SDvpcKyX
7jM1MIuRBrq67pBgO4ge3DdGdxhSg2VJsU2tDuMjewJX/uvvmll8dH2wwk6qAVeYAClL3xvDq61O
AEYtM8tJ3obhbRqWRU8SxaUuY/dnGpEMdbS2rlV0YFbiR8uTGCNFe5Esb+uHLjpnxfGxcLqDU+lr
0RPmU7AV2EtvdUWAQIyFLNirPQrdx+UNX/qyqBNFb+qFctvuKkB6e98KduKYLjq7aLGc/7kLirJ4
aiI3nyPKc/bTcVH8VDd327wwzT9DD7ZyBPhj/ejBlVvFwGOyGJBba4Jwnj4cqgPR1FNZqA7qDh8K
4vTMC8QT70wVY1DrIR3ru8XcgPXhRWXHYpQzPLajewoopSubszFhVcc+v6ed3ex0fWQqUanyRvYy
9m5aBGZWBHh3gncwpJNdpD525cYL8gcL8+LlwYtfFcX5dVrKonLpJp9Oybq4PrTYD4rOKJJyGq5F
To2gL+khnCdx98VFMvCMA5gVul3rQqtfi7cEVju1IvuhtrO199RAREmsWwZcg7eQ6r6agkvhc8Oa
UIqP7INDDQknfEMfqa9BC9wdGZOtuMciEY89nKYnCOWyRh7iH+mgnpxQS3by2J8jPUegzGkOYpBR
GLVrOLs56rkbP/PmL4BW/4SUnxzFBcWTFzlG+npiw5hB93PsnEfM4uwZs+xG5rOL59kuFT1iGQxk
RbaOnLf8fWrdK5t2gHi/3MU8sRhJo+kzk9iJsXEN6EKCVAIv4B1cssZM3EF+VDQhtgblREMXpVeM
7axjJiZb4HWL/WBbxwFgDvHcPfRINIoDc53gGDbPruZVVKB4GTE3VZkHYbjUt1KLtJ24vvi7XDPo
j7X6MGppvZN17S6e6vJoRS5tmr9CbQhWfZah9A+F/M8CbRk4JPHtF+V5YsfyNMeRhuUDGP+tkpgp
7Pw67a4IsusHoGnFSbB2uqApTvSF37mfJPPzFU9iGWOWB8MH+lcMPVMfnHJjQJBGFsPScDjJeAls
RvANCoHbnFsmnozo1p7M3qMBPNjN8A35z2AuGiwj+vIk5w49jffLTViOipxo8v+/FHO1HvbSdRnq
xR8jivNcfCmL3Fw5Bth+MKFFmEFMdKXGPMh4LIom4mfnKZfI4rDJqzZniWv/gdXPH0rxd36YZczn
5qm9BhZwISCIPQYfejF/JTjC1rV4TcYMOZi1N+jf0FphP9lvo0NW+b68Fc3nrDt9QQPAII0Xz/M4
0VPFjG5JlrphTAg5KChFKsDEpkmY+HeWZEZJivKHuez81+djDxPn2mfourXkK+DpO5Mo1bhGrzcj
CPXDFn+IXp5UW5WPYlomJnUiJ5L50tO0UBQJBKF57UEAWRqLJktR5JZkeYxL3fIbn84N0tcGoQ7G
MMZMMXA2AAHSgyiLN487HrGMn47Pf/yYK9kqkDr5wzRSPMK5543fPYj2R9FdA5R0AU1Pz8BvGiQ3
RE/556w4ex6qAOVUBzuPN5+pIB5MkWUJ94kTIgge4uhyYFkDigMiWdqJYuf+1Sllepz/+qknz2SP
5Z2Z5zNzZxa1jpo2xE/+896J3NxKZD+XxUnzVT+0+vwDn8+SFAIbtfmijEjNinFlmT2Ic/+pbmki
js7zbJFdEvE8lqLIifP+9aofljOitWj46af+qe7TVT/9kjcN+BjNlY0Po296xfFwJlZRjPNaVbzw
ImErBXImNCIW79M225IsdWOCJyj0O9oUtUZ2biSGW3HxpemHIyLr6h4IIULwc48WL4t4T5aXZXmp
/rVuOU28d6LdP9X9r5dyx3Qi92chaL9+Y+PQxrR2mguLD9eSzCvZpfxhr+Kfmn+qm9cT02XnXxDX
+dRm/oUuci6K1P2WG8dfi6FBrEFFbvlGizFkKYrcMiFbGn+q+1QU7dwWwYD2L6VEEiHKTIh8vJzE
3pneii48Z0WtKI9sZbOsTopkpzrZ8zK8A6aCNr6UpXGikYuyGPmZC3nsKBmJYc9bR65n1ONaDA/s
/iPJWqEM/IeuNg8apsweghhdsnyEhIn42+afhtulK1hi0b+0WbrBUvepu4iiONp7VcyWhQ3Tq5NH
fdNYajyuxfo3AmDAdlHUv3h1F+zmN17clCWZh9WlLG7XvxbFgeXVFUWPjZQ/w7cof7qCqBuTCOyE
EvEaLYP9PLGej4vns5xZ4VXC4i05GmyMaNMOyYeV49JMnCsSMTFYiiL3qZ0YRJe6D/+4OPLplM4p
pO2oXUEFPpZQKXANEC3YKdcUkBzThyvHEa9+FkOXm0RJchB3Jo/aNDmMsrWqEss4iJd9eaLzu/9h
M/PDVGFpKnLi8QZZy47e3Gje5EotRE+0MEAmRUUruxudnHAMai7KcBOv6LxPKXpAP6ph9S5e5D+7
WqXsbbHOJnRSERxM0+QYIREMSxzSmkjKimjlaim7hiehf+Ybq3zSHbZGAwMyBuRl58NQFW+vq+5Z
cLYNAgCBjHaNuKviuZQJVCa1yF7yEJ6J4JOr0wMea0R36nk/89PtFzf1wyOal67zXRdrFpGdX/OA
4OTo6MNW3GXxs0si/oClKG7sp7p5VSeOfCZzLi3F4eVfUn1fXZtY662wMcQqzkvdtyYL+72GEOBW
hTFLEeoZAqTZEZ9JjhoqsTPNQqZnOuo4wDzVKMK7qfSeAyXZK9M15KhMrrlX1ivRamyS/iCNub6R
2wSQXtdlqyrgVReJk9j62nQAeCpgii5xZO/kwDfSLZJBGC6zst+yKwlqeLCOlepVD3CyiDUjGgvx
PLFwLwrlS+z2LxOi/clDBvYJ/k25QTWuR5WDoqhLEDxKIsITZY8KRGgW8VPoWCgL6s11CNFCsIAt
7FRi+3vHcMfHuKj+gu94aHUlf+tTHVet2P2W5kzJS3zgT64ngxRPqpfWGY3vDrv1RHZdj4CDUqOO
03UrryrLL+UIppclef6qyrG5RlEHeFWAbJecTbYAOlvJY2oU6DfJ8qZAIhhlqBwcN0aMxa2fjrCV
hJlAh6OAHyn7KjPz2zhExU3kRJJkmYXuWZoiLMwmvJGF3iYvkB9yh+6rTvBsX8uTlF8iFxp2JChx
bKYN4JXtsnILsxDVaxnCp+ZiJCqjYLipkwxMkFN3rIerzD6B1CC85rDZXqP6NbRD8NhNCUSX4NGV
o2/IakpHUZUnmHSju4gqV4bwmWYQrbG8xwo17EeZSOhjLCnKeuh7jxUEB0LTAVoVm9zLFEtRPGRX
Q9c1NyVqnIdxSsoE2J5J34JdTYvlgK8m8VrJLVzROqIz+oDZXN+r6MK4v4YoGG9zCTQHyr8WfW45
vwgM5wGVmWBd+PUK3VNtaymGvhmGKkXjDTB9pin6ybSAOgNrVTaqqUb1Cit4ZDBwAM8dP78UUO0u
1ZQsRfrnPsrYQ+2QNjLhpuXqKR31WFsruqacRJIN3t+VWVtI68GB5e74MZvNiBq8tC6AUdvs269R
l75rhNLBhUP3593S4TODTAStkBWoxLTjL8KdX/w0Ur8OVQRaAUGcF69PgF2jg/UwKsSSjSEyzoWd
tie1DetDHIfZjUegQPmv5aeql+hcSaxfZa19KVENutpB9NCZRQX1VSqfwpbAkYXY41YUxQFCoa/I
r6fbsl+1GHeshql5qMSY8oVguabziGBTZUnQbhkzNh9ONtJvVjzqZ3GpstKVm+X4B8hhOHUmyKLt
+OAUm+UvqL3ot++P0XzdUhvrh6qpt6mMrM3axWK59ZJnjApHNu2zirWyqZ8hWlRPcM/bG1vHR1HC
aLd+wrQOMlTSI9Y0tRB1lpZ/PimyX2QbPS5cAwFqQ/thx2LKSjDoLuintZeyY1s5j1E7EQcslCyO
yGBGoNm4Faou1XvENpW1KIrbk8Ty9KmywIRN98fse4AuxTTRC/dm/3v+d+IodfdmVsI5m+4fqtMg
8pLBwZ+ePtN3OsopIiuSwhthuC9l0dv6GgnJD5XisDjSQO7YdA8AZ0Dged0KXBeWCnnBoKSW72Xp
+YfW7Dw03v3iW57vxPGw88tdrKLaVIySxYa1ZOMWzn7gsfIC79JMSRehe2Jr7v7DgbaNsZN581wz
3EJhCM95n+BhOCUiJ+p0VtlYNpgoqoVKUOE3+C8NxSlz6+Xspscc8H85JbY78BWysv98mbrJELm9
97dcZjdw/emvE63FjwxZrlaXuJ54FIQddaOGAYsi5TWYkhSBiasoDq6LYmHgdpDX5ZDN9elwLqNc
vloaiRwOemc+fA1xZE4ObXZV/Lxw8MQYJOlkvRlA8VGWEkc/nSqK4odrVEcPFkLg86ni1z6ckaj6
tskBaHw+MP1VQx5CdryPmfkeY08Kcmm043M9FPHZ7gMAJwrKm01CnFEmWrGNMl95lnO/u9hq+SP1
Ffm5MzP5WfXLW8MAeyM2DdMF0UG+fq2G/pdV1urZBFryZidcimBOfo1RM3gLCukLfGTvQRzUc+/q
ZqH5KI6BFN7GEOqe0qllX75FnaK/KG6QvSrRUTThm5M8y1UF/fLml/FwaT0lvvZTgrif2q30qCRr
VuOKMRs03lQUbSCaEshx7V9y1OFearN3CXMpfkucEh1tRavXoqi1VXfQcE3d5LqBIv7KNJr2CRsr
pIuMXt0GECrfqhZbBBm+3n7iV74BBcs3ZuLqhx7LzMfc7F+A0DRfjfz7aFf2F0Oy61OSB0gnmWrz
tRoBUsiWkT4iooOWrt/+9iyz/gpkS92MIS7iZuW+KIDP0LCtO/Ce5EK/3o5Yw8IX/rsKWuSfg5/q
VMMCFZuMl7xzyi1+bTkKc1b2kkiGeariZkBzu81eVBjTT1i/r8RBCRjbCwiMLzB55auoMt2K+ILd
5XtR7FGTOCrOEK1FsQxt/XEkSidK4opNJ19ltN5UGNFnbxjBJWSGr51LtGKgRZcuKmxmemXTPWw2
YPGQ9URadlu4nXUSR9radba60hn0O9xORpeRB8GY4K2Vi3YNxyc4iaIVyCYwhaA9i6KJERE+kKp7
EcVRGr7bfPNvojS0ySPjdfqoheB73N47+EEn3eOklq+BC43Yd7Gr6tLiEaDPFtmJ9p479WsU1vIZ
sEJ3V9WaVyVEVb6I7ItoIOrRRdzlUpncRJVIdFSOAhMCQ9moGK5muMcmpncXzUPoaI+pfq+qbGc3
doFhYblFxjw/m4OVnYMGstwkFpyfJZmkagobmVl52IROi+i4GVQPvmJhBT4YLyiExV9lo3C26Gbm
B1GEowOkXs3ecr1HklJrwRJMzZR2cFdo+oGqSXvcleUaoHgRfwVFneyh41s7ldjHV9PQzqktGc+6
n1jXPDIAWEzN6kH+NYCWPPJpU65M6xTciMjZUzIqsbtmB68Cv/t33dJE5Ayp/lW0qrL/p/PVGgBM
Y4YPZT9Wt14qgEtnNtJ3oLp0vkS/Utl91fvOfKusHn2gVM0uia+ZKBsXMYi4bvzSFvZdNO21+FIG
mvNeVqm8scvQuMa5gwFLWaKWgi7sK3SkvyTEr7ZhtraBDV3knJfK7sPvjQJAzNDs6sHRG+8kmVa0
D2JffkZVpVyJy1vju5w71V8NcSNgRHqIDuOgHdizzVHdzY27Y6I5zutuIWyppKsoKTOUcdGouuSM
qRcz9zetq4anEnHyPwfmNuJwvtTCIwH8jIz/Rh49OdyI4z64x4u4WmjZVJoFdMLC0o9zURxWHSXq
d7zawdzSU9S7oUfGXjY7uNvLJQxLP5vAy0+Wb0jbWMlUbKk662CA9z3idVNdFE23dmaUDI8DPi6b
tparV95GGeiPbX1j7nxHm0f6XTkvdhcxJe0zY3d/NutM/wtOImKROuM8vY+XNoksSCreuC2LoryF
al0edK3oToFdG7j7ujm2BI2FPhZgVQY+mJlqjiyW27pfQ69/jQJd+iWBtJx/KEkVpOIy4+cQd999
SbLeFbNKUDtWxmffRBucKYr3AIXa3ieTqLgsufG5jUNjz3ZA/GBDBQLjXBnsnzGQme7of2UA/gb5
UPqpevggg05ihs0kPPJs/VeCMrLatC8e1hxV/dQ2YJbRKa5enJo1YdMWygO4jQZ4Dg5L8K6sDZtr
rntQVQ0Pqt6aJA3kGLc4pUnOImdZJSFAJBCuTYSsC/41T4rVOS9p7LwrQyhd9dZxuAfI95Z+XJ5E
sdFQnkutsDmqYYswlcK87NjkQN2yynZePQjpq6Lz5Wtb5O5rUI5fVcNTb6I0TghwSzUeRFNHsc6B
YriPouS33r6O8/hJz1T31R2JJWZG9ZxrlvXq7ns3sb6GfCr3dS/Xe6vuvG+Zui+70vyWg8jCMqco
D53XZe/Y3K1bI7CfWEdeMHnIbqUrIZ7vQd5oWl9ZzXXTgSAj4oyz7sRk6feIHQ28RAivaYH2S9gd
Goip+ZbXvC4NKq3UNoXZGLsOS8FbMyV0jGFT4Y28EUVxgIBtdqtG3LawrD4DduKXvaYA3YDh6Iq9
u+ymTYmJFO/ZlrRrahXjE7sA700eDN+GYAJ61PA50IFCci9W38OxG771ZWCs+6k+mOr/u72N5NLS
3rVdrgM8bV15NoJvf19/qf+36/93e/G7atHB3Hb0rZ4a4bpjwX7Pu6G8q5au7s2pDrmM8i4OpCx+
5zrRBKHI6p5PdZ/O5cuJnJXk7EOVb6JIjIlt6RSVvKNnJH/qZOyjnVTfLc3EwT50nFVZwjfw8gcp
qQ0Ik3C+eqXsvK3Fu75p0bHZJL2SPYik13leWfumrpSq2Kp+JF+8AiIeg5QooNAuX+opEUVTkyDd
z+Wk2LQs19B6/PuoqF+K4gxRh7bdOQ0AtC1V85WWcsygN/b2Q87t+t5i/4EimfM1gs9Ep8rTo+PC
JVV762kwW+e7hgAdu4VO92DYNoajEXorWSwHRF9hE0M8Pla5tNNUZ/yCIkO3b7iqEDx9g5Z1FL/h
J8D52qI2rjhhOze3UQh0TdfGvOJB5a69ghsxcB3QtJ1a1f1JLX00uyfDHeGoM5vrGH4GOZfFlzgg
khat7q0NyAomemsd9VjPEdep3XtiRdIdgehmox4cbMSicUTTRUM7BhFyS18xBYEXE/blXiqSds/i
D1l87Xeh19+QGOm+BCFO8FFTtw9B1SoHOayTo9vH+s33VDwxpHx8i/34N6DD5Dcn+9jBnyRdRx0L
6987fjJ7rW+8W5FV1T2bEk1meuhnyCVODTR1oiJVQDaMOr8pMbx4JJPlbedkzU20F80weNpiGjlg
gIY4TTR5sgOZx0u2je4eYh34qlXxI6JDGEQYGKNpjdzv8EErb4bXRPsCas01SiBVaL0+XiwbZDHs
ePNsJV1wzJAyPjt6YBzZ9shOzjB2p6To+6MkB/k50TKMfdw2uESVi8RTZ9mXKB/wei3ZJAmayN2F
dS3jwCCXO9vJeoiuiC4jANU+Ep/It3FoNXcXtSd0g8EOMuKABira9nlssPrB3Ll/CQzkkRt91TY+
m1JeJr9WxKDXfi9rb71to+WN7ukXvGfaVREM/dXFhwoJ6jTeFIMfoISFfhzfJggfbjz+iCp76+JH
9k70ukLXJpi49mPwDJb0d2DK4w8p0n6w8Qu93PDYKPdsdZfUfJzdTt+30xXsEP8OcGA5Fg89Cypz
QKQTiMmPDFyi2ujfHbAGLAGT7ow2av9YYqQ+qfGPiK6VV8cYGqSQeQNYGeWHpFIQkkG8r7+FqLUw
Ke8PqS4FL67kWDdLgU0rjOB9vYVyZ7jdoY274V03WTspivdiZ7wpypBmyAbI/XsAAHDr5V17EGep
YXQstU45pZbSbdhLzE4wgkKWqhMy2HAw5HDr1VylDwgiiiYi96HSnI6Iys9HluZ9IvQJ+YHlOqKu
KGx4aATw1gmOgTcjr7FyrKXmrcHA8tS7coJ8BbckQW+bfcsOpsdURNHO2Q51hs/lVFT1AdKSbmRH
UXTjUlnBTgxXmDxAkjMtFgVToqY+fk+5PuTn3okKHCzIiWRpI3KiDqdxWlcqEKUuBY31P5w3IhiV
Q1D/r2uL4oeftvARODITWn2oW04Rv98H+XhK4vdq8P0Xxlx3lYWWcVRduBVtqj3Lzv+xdR7LjQNb
tv2ijIBJuCkAOpGUKXlNECqpCt57fH0voO5r3XjREwYJ0IIwmefsvbYVHPQxEt5S8DdbTpncm3V5
3B5tL5K689j1uXM1DHEEXbTcOn2LpbArutdhsmpXH63wswvFE4Yi51uq6r6wOR3AAfdCtdBingCU
t8+TvxQz7qCDJL/ruEm47LTd2xp376VGX12pc58VIO5XjAL1tVDraA/OdHFTqdTXnxXbWgZY/3me
JJKn7CxP6V+QyJDcvL7D9pLtiT8PB3OyXGts6Fn+74f8f28tphS/kBa8ZGhUAWauH/LzBtvDbFSO
NL+SG98ehXXpp5AAIqJDSXwRQ4SFRLPuJSTH+8xcz75qicJARva/ZTh9iVTK7KNFqeBqKQSXJAqo
/38P12UkdY/XeL3ZliHBVHfkotEFWdf+rNiety2rGyXfy5FUgO1hZ+rFLgYL4/fJTHm/bn7HGBec
Umne1XDG/jZU84tVMWlv5jZ4LJZi8JGKDQ9an0DDtKb8ztaBqiRA3K6zMYzHElUtBMcYzT6xVScj
c2CCrGfx0VLi2yJT6n3OXPdegbVLxYDqdWY0gsJ6mT/z7SKPmrf9mpoQUIxFyg8yRd+CNjO/KiO4
UShkhpBw8DWlTcpQ+rmsOhN8H0UGGhr932l2LkFRlF96m3wKSZWasyUCelRDhjGQhiVBLRggPfMl
H5+DZmxhmjOB2NZOVlSdoxwr4La2IMLzEgxL625rkyzKybyEKbetnTszu22E/EjXd6LjUdxlTf24
rUukTc0J0BJj8viu6hRxm5AkxP3QWOK77d52o+Th+6Ip9eln0XaPNNTIT8jx+feqn7WKlVuHhEaU
uy2z2gjcpN3iOwUO6v087+dzlDG/trI0b4JF47lLQioVTqTHKXUqWkQBzRM1U8+O3atnBR8VnvVY
PWQLqJhtxXYz2VCDPLE+pxFirvc/r1ED8VUtFWS7/32b/3qKYSV4yLY3/3m3gZgOb7Dmyv/3vtvq
IEv4iP965mIK4RGHJX3ddDCCrW8vxgaLIA7W/3rhtuLfR25fMMqVYO9I+fJvmb59g58Pn52UXTCw
euXURp3/f/6mn2f/533V7zyE2/DvO6xbYbv3X192/XL/vtO25t+H9lV+lwB2xSp+MDpbOZfr07Yn
BLKhzLPd3dZsN/O2+be70u5BN4y/HTpCV9GPe0YbxKlN7bVN49prCLAIY6xmYVt8GmU7w9BD0zgo
JzMKloPl9H+Q5c5+BlhRib8GLSU6UprkUTjwwZyxP0VZ993kgbNnzHS2QZjGtRb7qjmvKFvnyxRE
ZCe9KxpO5IBmJTh826HG2JJuZTfpC/PMIya8Z9kOjjtw2MH1mJ+aoEZc3D+r4cSbYfODiJ3eDkp7
sRL8lzWqJwo6u4zqVim1z6gcL4Ku51wSiTiDYKjWhl8paDqk+H2P+IiZpjrpORbqQ9Ol4l5JmPJW
5Bnd18FZMhYhXm5dNE4DNqksvf5bphLi4i7lmJ9+XhVSyfPzBuQSuanifluBB+2zW3Bc1d2AlXN5
bOvHNpPj/chAqLMaWOgFU/JxQTICvCzhi4TPoiJkhYQcYg/q3oLs0E3uhNVUOugNjex2UCcSwNab
OQsemhEff16erXA0UP1zU1It9vCYTXuthDW2LSsgMBwWUtYomP6/Zf3CQAKkqXaoSdErbSO4y9cb
cBROZdX3nQmuKevg4kyMYe6X9SbO9Opoz9bsbg85g+j3CTQKDEPtv0U/y1tTvsZGp99si2xRa3DJ
poW40Lbcbcu2G10LNNpEMBu3p/zXCoh5+tz+++BtsaGV9HfnsjhtH7wtC6LRNZ1O97u5oWO9fslt
ZZwqxdkwARCuiwzK6reWJfwxjJKHstqVGILvO1WNH+iZ/53iOjiNqn4FRJ5dJsKq7rcbe4H1D9bK
2P8sy+ahIMQNMn+qiERgaQx0Mq/7m9RIjXuK/ca/1/axuVvKgPSjqGtJ0bKZtAUZGUOLUdmHf49J
SKr3TZlJD50v66PK0M7r4Dlp7bvFYXQwLDW9orqX946TijsjPofrAz1O/nMzGc17T9XyZpbZOi3E
70P6H8KMn+dNKZSjbOHUu72RpZQm2RXxPYF3/W1Vzv6/PWqp4hCtcedCRW7vyiYPHyRFsgctKR+r
IJzO29O2G4ZkmkssUHXcHm7PVaGs+0aNcnx71bYMR0WGJSG9MoebPEcJnfus0J17uNzLja73H2HQ
QAlZl2tWPpAklbhBYuP8354GAfNE5z66bs9g5HevxKp+jhf2v3KOu6MIHfMes6h1T4JYvVMjmyyD
abHutxVqB9xTqWjObA+3FQBT5G2dMWAkeUNAjo06Wsm67g0x5990MC4/z42onRJm1lqHTKuTvT2j
mABnGT1UuCF84lnSnW5BRvOsrg72uqNDDoff8gDqOX6QXYs3VE+pH0zUQ209I1RozTLZbhi7LKRl
keapLROjjSokDk8QFhKspL4A8PB/7q0P4eu9Fh1ZfmRrOOjv1miVgHDom+0ecc05/eubbnUJ9auE
cbu33YybUHK9YVKLcHJbCLq2PzgaHe8pAfhSzk/RP+HVqvNWGHY3b4q2UGbpmMWuxoefG8bIWB22
x/nmehhk/ipX41G/Omma9SuQTYTzyNz8R0YN2A0aJEUBuLs3241Wd9NCwFGz8jf+966WOV9xqsHA
aAuwj9vqYVhwiG53E7AzIP/ThDYH4HyadlD2/m0xeyaCJIUzktgmLcRtK/5bDezlvFZlDrBPiDvA
YYZ9Qe7ErAssdv2fuZffAbSIrKwPE/FfvqE+huQ63pT98GaxWc8xcWD7TpUf0Syd3bSqalPepnTO
nHHy3fZ7f7b2dm/7B+hhRTsZsq0EKWlnpdf8Jg3lsSOo7cbUy+pkMklI66RxhdIfRmk+Z/xqw5hw
6GPqUPiH2QXUhjG5DZB+EYafNJiYV1NasSqurfXP2u7lQBt2NVgQrruDetNCtghrk0aXXkHiS7Pp
8l8bBosy2810WhCKluoJkQfU+ym41ZHxJfNI7HTjUo7NdNNG5vjvRpfxdBNo65bL549c1eobLL/1
jVPUQMe3u4XtDOpuu7tFr273tpvUCmrUTg40jFU7X65xLJVeY9Bh0PF/7liVYxWnOAcEsHpE15+5
3Ww/+Odhn+uQZVRyM4PVw7SsGsVtc5Sb53S72y0UvIrcmv2ff2bbT38ebvccdSTeCgMvJ+8STiA3
+ir7+7kxehkdemmc01V7v+0H2028PhxpceyXuL1si6rAINwhtBmNbLEGw5ZoYIqB/3coy1+Z2jak
j+oFHrDVNfbvrtVr4ykF8oVJnm268iFqSYzBdrM9TGIoxGos/jYMKcczwZCdu7TWQCqKSKazZZe+
TkxXV06zG+ZE60bkU/uKXTOL0ZTgQO3n28mmJ7VawbqMR8iNLQmcw0o/0zrfafmAbzS95mUduTDK
aJQuVXQx0cJcw6D36Le37jjnt7nKJaJwasN3oKyelbrzOGVUtNCpLFZ1fwI3sE5tF+UB9712XEYS
hEybTFrrtWu6Yi9pwqBi7weyWNpwH3cEUcrCFUNOfwSZoM8Fl5NGcic11fRmdRa7QHTEwgzaHvY/
eLrlWZfZqagq6ndEEsWtfK/HmszCOduDX4p3Bka/susvUdgoLhdHnMlRWfothoyovwB+RU+S0NIV
Cq3XMKGogpfKA8oW78d6zYjudFS4lChoTntLpY3kG9utX4GoaG1qjcP0t7XYMPbgEJXC65fBuYRz
mngxAVtBkShwTYkojVXK1YMC+FZPoOMTmlkPf5MAR7aCksqbFsM+BLBuRNUdOy1iI8Chi6XJlpYR
XvF2lOhixhfHXkuXBEEyHmu/LS7d67lFVWHHWOapSA+6mDECC/T+/SgOjCgWj/7jB4PnaGfP+Pcr
YaawiZDp2AtjT4k3xwaPhnyTHx4WznxM7YcJBNKRjqdyQUxLeoZNAoNS8EdXuHTxzPchwGA7tBWy
tnoJcwrXUyT+dgHZMs10XfcgLTG7axYtfwxWekXLhbJmki2s4LbU+q86h46kcYh66jgQ1jSP9Bsj
i8QcJZE+BdFLmbYk4Jr4xHBw+xnlBF1iCl9SJfPMbkWKwFp2J617Dbhe+FBeXXKZyQfNaeHYfJZZ
OzFMiGXwUOXMEL2Ma1+LfR62wcMMcX2p7d9VRqpeqISf8yD2nc1EcFQHfx0ADqYendHK7Q0n+hZw
WN1yIptYnZY3p6ZgQQFSFX8sIhLhGunxSVep5DmJ8gBxwfb0OfODaHiaVXtPEC7ykQgplpAK3VZm
SCL9Smu13y/11PtzlFV7Yb9EoihcI8mDXZMV1GeGYm+YorwsEW84dlQGY1W9C6ekA005n3rlk5l/
5DmzNez65rFNiWptyOuinr8znepd7QbwLACSbJ3Q4254QZGrAztKIo8Uz9xlNKh6C/xV1yEw1e3m
KXcTKzoaUijuALLLTOQLILFaIpIE85UxPqoVv0hIX7Ehhipqf1T10GDd/Bo6w2cQ1g1Qp/I7Wd4W
LQW+lkVfiHNzv9WeiVB8HtBL0nWBljqeHZCpa2+jm3rbp9Y2zb1FyQwRsBlofynfgDAx35PRuC0n
mvaZc5EaT8vV8aorjP45pye7gdThrmovwdITIFvMB+J5TdJli+g4/yY5m3r1U1r0H2pPoLzSzfcy
YeTfLyuut6QQSDQ6jT7JGboAMtmjGQZsGLJPeE3ZAwRLPgc2kttUhAILXZyqiUFWJNXa6w5se8XP
LAr+RAqc9Wrf5EbwQLZht6O1k3hTbT2bU+7rRc+JQIChzbI3Mu4zX3VoeLdNF7ttm7+iF8Xk2DGH
ntKYvCTUm2ZDkPCaE4syetq1InsB5v8AOs1229fBhEBXxym++/Fkx9p3KdLvPNa+2lonLLCBzK8w
h6LCfSjGft7bOc2CWEXLbmfoiKI5fFOpgk45sL9xLh+VpL6t10JVMa+N2D96axG9MPKFI6Sy7SBd
uHfNbhLmaneu7oYocePSpFqyCnXrcDqVKheFHI2QCbwP1gtnTTP0EvXU5PGdhRDDrbLyNk/Lv7lu
nera/GxjJl6TvI/sLPelkh0RqlAPCjryWsYAX7093nSkmYWgqv0aBfqu1xOIPOOQ+qYgjV4T3ewK
o5j8QBdfNmSjKBgQosf6ThIqpXWWeZin5omYN9rQuTxQBTgYC5XMqHguJmUvSfXe25GJfhjNSmyw
m4nyzVHK5GbwwsheGWK/Bj2CNp69zEuX+fBnnqJm+Son81Ur54fB9LTcrPdmOF0X0JypCXmuJX9S
Nc1rCcbaLls4g6VGR022pzQIkGmbhzEWvh2Tdf8+x9WHE2ZPZtVfJhNNozK+RF12bNHgpBP7RNK1
e5BsoGmGSwQ4EEEbYLQmM/y0YgYuGl9vOD6hyhvZsW7LkSLuDDMOPjTQALIrQuNj7qYPsqlz18rE
c2sDsuli7b3N068RnJ5eT+/4y/4g20UXqx+WIT71Mn+asZF7mVL+qnrg5TEcpiFFUc32eJSEiB1K
2gBo/nRqR+1yoAEJTK09hX3/QKYRGYI29fGxs/60sgVNwRWWjG2i3gsJ8heAsivkSOSlUoBtyi5a
VzykoHlcdRmNnXScw2Q6p/e8BdAHbehUTkYHbz9FLD8jj4jI0SSN/UwoRnmLbxgJnwU2XeOIrAIq
O1SFO+NLybtLqoxvPV+Kqd9rjAgD0mf24jTizJnvEXFZ5fa9xaYPb1WS6UtDO3TJeJzKYN8e27HY
t2wWThLM/OkdTi69vZjx/wgK2KpuY6pUx448NaUlWGxyLmkJ67PXU/opxX6MOXpHO/iTZUQop+jT
iql5NfvuojndfW9nHnkOD1UXfhg580YsZEQ3jNm7hacePmk5eLRmSHmQRH8u7Bt0BMDGFwwbGnVk
RDPtbF1BYNwfJPOMk8NsucxviR5tGAfECrUqDpf+1ewoKi+ZPblweO6yZGrd2oIIqEgER3oePpVm
9qfqpsbNu2z0a6cnMRLTYRMpp0Fxflk6g8g5gpxdhMNZbxllV33w0Xccd0uv7U1g3lY7XHWqd5BT
Uh/EnSkyuqF1AEoU7RTI3VcYhAidQkpoOrXDZtDZyBabkciThRO6mvu9ZjkY/m3bHZIx9/PHNocR
NaRC2Ws6zIa2iX8RAN8FsO25wDGSfHC+lanvLyogMmZjxtEOuichZ7CbTv8hO0jjs4jRvfQfTevs
wwGkaBuTUeykjp9RImhocGQI4/1CERw8DMJqmXh1SEWgV5ScinV6zJfBPhEy+WrFwHu4gvdD9a12
jI3nkcOzhK+TxBcpShLmRhiKCbtLHf9SOf34uJNQNZHfs8T1JYzLv4SMRq5Ue9pK+nPQ2gSVFL9V
yHX20uCSUEkEC2KbfM7i2of12WSwGHbF7eDQNCRfBNTVFQPRC2PtF5umhWeEa1aENn3NBjOA1B6m
W9vhUmPOfmr3a8IgV3OTAKmkhaNav6ZazdExemazKHfGkE8MxrPUlTZjMDNDtxHGfwfq2d3ZKFdC
ljHBe5vGZ6Mcd6pmTAysCM2ILdgOZn8vxqk6xSK910MG5GTSFppRHHQqU3W9jAxoo+GASVtvzdyn
IPRsRuFv+FawU1M0e5FacwSw04i/FP0+4zI9BaY+kQzc0a28zSswZiDupZuhtj0uRtj4LURMZ0y8
ZDGuTe+gTe3/GOKGqOVLTDBrQREa4CPau7TaYWW8TwYp90pRvwNZuOmLBeJzuSKaP2pJcPXkqJj1
y+i5khYjITRQNkUCt1ZCxp1lDGYSCXphHxAtGURDWqOXmJh7zBlXiPGZ9CAgh3Ems93U9lKfnzTF
vNQJR2DEFk4loRJ0Jf8YVjD4WQdxON9FqnmIzeljmW5QzjxnKFJdckHqXa6ynYgSv8WJgWxkYb5u
4lXq5rUEb7wKyHyrts2DHvKmtWeh7k0Cj1zHEI+ylPsBwO16kipdOKhYoWYE1IeVLkf6R8qJTehn
0IHvQ6T/1kwx7wNtAJaMhRSiIdPTLANvx4jQcNj7S4F3gIEJsYkR/hXG+F0cwUhK9b+62RWuOVHu
N6Amcd6khGiAF9SUh9hWNKhylp+ScuoKh73EMrRPCi5/yFCuzkNK11qjcT8TVZRq6i+AfbmPVAYD
pa76Sloa6wt2MTViX9No7NvpQRpwadVpOlrqYDMOSCoP1FwLPaV7S9QaHHV3FjF7W9lIt82q5yQr
sCOZN4Ax/aVk/Dx2Dqm+FClcM4sOI4njUDuXWxMJeyW/Z9X5qvIl8RGyVeym/YNVjO9WO35BEj0u
8+yZmvpRTrEBLXkE0Yv5IpgaAz7JWHj0QZRKPg6p9dC3NraMJL8Odk8DpVZoZDvvidGRaJ/rT0H3
q5cKqG4YoiSIkbijWIE/RcU1M+RFqiaHbtiR50Qfo1Gsu4pZx1AWox/Fyj2BI8/aQCqm0xf7MJp/
RYExoAW0HmioEOCSBDCblzfb+WWbApGItrL48m7yui5hgM0AE3xd6Cda6c9QbIk5d4emp98QHURV
XIvsGWyeQ7MzOLJPek0V6bspUZmJDSpP1eJiJzRT9+ybNgTYSdEP7QLZ4E6P5qSwdmOtvIkso9XS
a4dggrk3BYThZWDQaqv3wqH7imqk94Z+YnzRFhkDjNFyDUaVzL7GOyU9MZI2oA5npFTFjqeWg8nH
kIeQOcIL0OYWta56tp18z1b0FtGnnOc+98QAGzBxtPlkza+ljLNdoB0ySUO6wIeKBzXcmeTAlLJ/
S4twrVAz8w8S/jXHbDwuCPRKGpVKK3l14pBgIp3N9HmauHobpHrvq5Ehx2B2tAlb2sMRIdGO5cBQ
/q4CMjLSqLrtwmivEySyd+bpXKXa70xg2I0SyO8rb6juvlAkPdMQL/cCjYpbc8TvHGExN3Q4lMax
vS3mvQMFeJ4pt6Pnqv0gDaGzldgCa5wIGV2tpMX7lwXUQuL4uwyyi2IJoOZJRbJQYNB6ittjBGDD
RbRkuU2pfY862KnsWTWt4hCW6oeliqO1TNRPHNQ8evVdlqBO4XV/w5v5ZEQ97mstul1ADkP2TVOP
NFgoBMtdExHhej9xNeVQxHBYfCKJQfo9/CXf8jZwiFiOOUepBJ3ng/XiqNN5boCRwJkjS15v7oZG
fhb8WSBRHuLU0Q5ijVyOqvmSGQrU97jo93HMPE1h7F9V4wvHKDIQRPXr6dDcNeF84HV0wfsQ8G10
IlboOVU14ZOAdXjBSBq4Yx2gHvp2ptfa1l+pbT9Zec9oE2GqsaA4I7oa68Q5Sx2mqZyiAp0BL8cm
IltqvXWDvOZdMbWPWkVLlaOZoGD7q2TjucWoP4gspWQo9beBvqUajoNP+s/KU3HCS2TIp3Axj2rG
AF2GhPJxdmIEAGmPOaytwW6tex2hMSRhClb3ThQ+VH848QZ0fkaclVM0PGSSmZrZ4KdJRmJRpPIW
NQQ1zFpJHtT4BIA026Phuk+s4UJbAaOfyG5lFnY+k8DLuJJbZ/1R/QwL+9Pq25dWYcdMjReyLx41
s/BlSE4hEcBQwAmSnW/ahqMFWxcK8WOrK299Z/wW1kBdGaVbq5NdlygUYxKu/9YS6zgmhlPd36Y1
HHBOAMjgVniz+h6sk1dbhJcFUiFI7UuqmQuFu/arqqd9bYmXjEhi14r00RtLBt6KgZohYG9hFNMX
pYNVXCquIbObMuh+FxILRdQvQCmRPzX9o5XJs56braeJnjFVgfxeAVA9JUL4cs3n7R11hxWcKPqk
/Iry6Ai44qaJo72SGt+R3VCnaugCkqRKlGJ80ObqNjUJFG3q7FQNRKb2SrVDFf6Zqi1yUY2EbiPe
JSmN56RD/xYUgIONHV/h3Ed3VlwgEh4vhVDhO5lq5GJ6DEb9V9BhoQiCv0shnjSihCazjJ5E+gEz
sTAWzROhghpr1G5n2GO+3qlfVt+dNCd+LEc66zgAv7tg3dhR9jGrw2ta4KsmbQH6VclvjsfbOR2v
ZYI8Lwg/GUJ8EqwauVY57I1q/uir1ZencCEXuYMicClhj2uo7Ribr5XK6UAXL/L1mdKsEmsEwGtU
E6IPxyCRIm2LS54Rp1Qav3J7lHTQxfsSjhelBiHtFFeNU7i07ENXlraXj0Duim4Xj/FbnDXS+1sb
1ZehZ7+DqkJrqZUPObTGzso5uZgNaUtGBx7vvBTjLiA/HpUTXm21OuMzetTEgDgd5y8ui+M8giWM
yAZNEoWiXl8M7I1ozhep+wo9VRhcIV6QYvQUr1umhKTEON0voXXGQflpyvojW5a7Ac4XbTXzyhHy
aqbQ2kTvO0WJBtMOD1qTeNbYIzgWpEUlyy3mpRuotcuhNvSdAd6A649KHmXm2RpH17Aow5FMByj6
yMAnuweyzo+qdOfXZFG8sainuDojOvbi4qpnL71MfQJU75uoe4sGWuDrLrjMREwhLFH2ocmOgn/i
dsmCAxXxt8Dqbqnc3gWA8pkl4EPLanVHCtE5k/ljF2nv+WRKJnoRw1r8VLYD5Ul2XBiL+HGTCoQK
RRmKx9WR2dgjodpvVZd8Mft9wgXancDmk6m8BD6+lzejujRV8M7wAD1GxBAloFB/ETRyGpWwlX42
0p2da0dURpT1kllnyFCH5EOKS2lV4pa55uuUU9tdemtPXnbhl4Y5MqefnH2+gKJZZJYei+ZalIIG
AW+ws1PxxbzXnfFCyDiwj9Mi8E3mICsJyQonO7wZ4pFJI+QEevvCqxKD2OLZOMxtrt6IjA5WjROB
ToTFRM2OFOwZ6mGenfqEPS52m5kMpknV819iboHGW2l72B7+WwaGPuG4bLPAt7BwAOKvNK5VHWHj
Vl6SZbCmP01vtoyBcRNgYVrT7NXOfCotLOmYnD5M6siqRH9q6b048nv2i8pAtZcBlT4g9kxtXpas
aQ8DI/Rm5Bo2NBQg4+6RfOHPvstWZxdXn0WMJ6kOzsEK/lpkdnpzpn6iI+Na0yJ3SxQZknOcvYse
oGqpM7Q3R/VPUNgcNIyw8yD4rSey9ygR2T7YAOnoQJyVgt9kclqy65t4XIdskThHFhq+wPqKHO1r
aJFvz5yEgz44QWIGkE7FqnO0VycF+m3sq1lc6/Xj4rUDo5vIp0bI9479Aj8P7GFBssRSeMOcXBbF
/JVXd1UiBzfJxscipPuc2fapqSQlTesu1XCTW/Z3MxlA/MP6fjayh2RtHTgip2w4NWephKPXNjpH
hEMKPK6yG/IxCr8O64kefuczuB45rPVTMUgCdQxmb0c9jCSwCZQdigmRQLUqmKipbkFoDJtdYlR3
TTK8TfkatDglwyHQ879jvLTXDtJGSHlbMZgp66HDBXbW6Q/o+s6JlLd4tq5O+FdrdXqyDXloNhPO
KrYLTo/JYz6+BHoMXchmjhaFeuhisXanDpbDVE6e7STMnS1jdOmpHpJYUV9Th7M17Fhmt5RYppx8
KDU+y57qiznIW+bYT6aSv7a5ne1EI2OEFuEbjBEs7LZ2wM2keAg9OA2uokOL2CEqhxSpem8te+4G
DbO6xn+srd3WRRAMaaTpgSBTXqWddXphe8U2Pxec/PlIqTIYaK6AUMHiTsd97CbmcILcJbvIbC81
TRVH0/CkZgABFR3ky1BWyKooWBnVd5rUsF+K8ZjN1JnVzHBOmjx1ede7c0hjql0oPllW+tlT5ONq
Uwq3QPTQZmV0CpNhHUBr7wYWF5dqZQjuZGrulTynsaIZv8u19RR81FRYPDUVjF27S0vNEplscxNi
DewZjDwEJntlUVLs7BV8J8PtgL/OQ6NS7ZzCgJI+0/Yw18SavqbiFy/9SL+MHQYyQnpoIigVDO/c
qUn7h5rMdL8l3mgF8p+py19Do/aynrrNBFFDHSlrMpaqTslQQ/zgihDVMvDqPlau3ajsc8aU7mzh
nI4XEsulcudUUj9Ipa/3ECJPS51YrpkWu0gjsGUJuTiEoWzPI/X21EbgnqTTi1kgMlW6Z7pm/P/F
gvSHimwQt8lNVlJWZ94KpzYxiV4Z9rAYoEjURXzpLPqndUPRvtIngSkWHmTm5Lul07kYj+0biJ5d
YazjzxJr3DKcjJQzaRaXL4W56EdLK1Ezy3K+ke3aE2qQ0xC/gYbPShvGtRl54ng3djJitxCjxIDd
UgjkQGOaZRovedbknqUWgQdypUDLieu1Sjwi2woAUOsheZdNfEQ6cwjrWWN4Uso1T6G+GDJ57Uy2
baB25jGJUwRMHPbYfF4ak19cG3wkfiIqMaHJaY2WjGkPr4ZjICxO8wuoz+kclg8KJRT2qMIN+Fd2
UdqC+24bpnt8tlrNe4JGBrrOjLIsej07065KLwmHo2TiTrxwTsRqL4sDzWIdRszeGa5lRHgLXtlP
xZTdr1wLdkMyv+ojrsvBGp7bAK8nMqDmUBBEwym6u5vihSeJv5KUIMo64e9KN3vfsvubkB4qhUNH
A4wSzpTNzeobfjObaE7uB6UXhE/bOGAGm9iNAmNCXaGn1ajQaYSN9CRsFuzJRgBujQMJ1391lXPH
6WYqtBOgknJhWGGwz8lK/Z5C41PR/g7T8g16hnALQOFGfb+0pgIZJ6AOHXwC3+LVUjP3SoaDgpYh
9JoWkwl1DzEOtyM9ZpMUnyQadm0k3p1G2rtebQhci9PySufP2mWLTTqepKdD28tTVEY6zHMw9zJi
ZV57AOwjPZgYqc9l+5TowXxjBgq9DaY+skCSY4XltBew4NEhP3YiU/aNfQ/jgoGhMr8Mk3pcWoWq
8NQ8dwMdEXPsPC0sWm8aHZWBYrbw7cNr1HbvmUmLTP+rDfG9zWyfSTBXxWGYkBoxHegnGtCRIxiz
Hxt843cheSSiJMyacCd/bMV3Uw7vekiuVxZc0x5tpey/R5uCfpVQgkdd+dRRFCDvzYH7W5gUP/Tn
IWB6mEBv2GHQ+RSrey2y5vNkEV2QJ8mDkBX0fGNml1uq0i2RovjqwJzPWpn4bVX8UfTxdzcojFjM
8ahy7jms0O2xzH6j3SC9Evop/V5mxprV/OIXJexVUUL5xcgOEQhcxIZ+KpJjrhDo3AT6fd06yU3Z
sm/rtR+ykd25cpAH0gRXa8fYRd043lb2Tkc969uTJG2j/5zn8o4rbMIoWHdlhX2uKQt0INV+TlbD
bse8g9A2BPJL9Z1gsmKqkDxqihN4UU3pNSqNmHsUTrKw7O8KE2eu+KLWPn6I8Ej3VQHtJG+Hljbb
MhVflrWyWSRTo6ZFWDfwr6jKcgidpb2L1xuD6luOkvZmW2RmNVFGVB6q1OTXtmsETTAdc+SPaHI1
zqUEq9vCgeLfDLNf1ZyHg0p9Svo4YT9QXlvwEr6qaZYX6kfbNA1fLs5rGEfyfxg7jyW5kS1Nv0oZ
14Pb0KKt6y5Cy8yIlCQ3sCSZhBYODTz9fPBkMVm8NW2zgcEFPBTC4X7OL2C5EdMu6qxfVz4bmayH
BxEvqqEQezHUD51TTls9NqJ1V6U3A5Axcsdk54wqFVv+PBgbu22CjvBArpZMHEs45lhY+shUEB1e
G1Xd3nSle5fmfKH5lC6yUqtuGq8p8fDeuDz03RJNlob0Bqpjt5U/EuQnzNiEw5e+1VARd0jLx632
ZNggC8v6cylQcoHRxVIoW3uVc5uREVuVk1kvWbSufaiDHSlWNHNmo43+Na7GlW93DfaFh6Rqhw3C
3yAX/RtvCs6BzV6Fbdkm0ctw2SsJ8RitP2j4D7DIGV6ZchGPctyLZlRX0SaEYezgKR3Jf5o8lwIU
pCtl/D7gHxz7hnYTWUa3avIs2CgpzghCc787FhjNrHkams5fmMggL51RXTr1yPxsTN/Mwd1VBjbZ
8XfH5gadsvSrGODWqk7D2k/BxCgfg2NvlI9VApii4ebS6wd4HEevAuET+OHajypUPFp94Xjm15lx
wkIcdZLa042lrzsnHeR1Sv5l3QX23gPyc4Co+KjNNuNBqZBtL/gCHPNbnUK2hEdUEHzdDL6LqE2c
Png2eWrdwaMILZCDXYy3nUH2wDL9T+EFBAqzytLvp3WrA93vqvPYJukWWMZ+7Pxb7EKgvhCLSLQB
qI7DmME4Pme59VpNw9k021tWqcgWh8fEpwd3pwIgqN4kZsvdPa/OyKPc2nFospytMyInxk5YzV4b
8EHPhntlnLRzCxZIBwe8KaJdVrHEbTzjVU+MdpHb9bNSNBNxroSHAd+bDjNTAHqq3PDYkEsj5vai
m01z0jCLjUN33ChN463qqVh6ZsjdEl1TlBmWAXN9UW2RVdqDmeRRnqg6/P7yc2pjJ+YPBo7Tymtg
tS+JmXxpqnDi7te3veB3MSPMC/Fb39hT/TkwCELG8Uynj8mgGXg86YUbLE0kyogwkLG1+Jq7qtsA
fGKGPcRN/Mjvf+d8qcrKWwXECwjTEvSvPXWh9GyrrOB1qIe7Wndey7R5dsf6niyEv9RjBZ18B+Ms
D0Up4bMdMLUZvUMeVcE12DaBZGN54C7abBJs+VWyzo5vHBFK+6L5vbsUOTixOZuVN9Dz2amlK2x3
9t1gI/5wGI1x6/APyoNimzFx+7by0Wij74ib5USexbAtVGBt0N/D6jV36md8pohG58WtMDeaz5OT
OR11ZW+XmR3qx/kXPXHBpg/r1o2A1KlmiS8DvNNytp9RRgB2vvbN0V9JaLrrcPLOA5C0Va4hjQD0
OhIqmF4vPAzWpC3iKDyXhYJrpZGdbNhqSS6ybTNa6hrYnMXqol+2ub3V+iFAbawUWLCIO52BUVjj
75+Yh4pNaQCjE3fHEOK1Jxpm+O1Yxq9hIWbRqWZv5AqfG1dO0yaKw/KWTdjsgTb2T9oUekciG8uh
xnvctSJtPTj5Q1hWF6PFCAKZat5GtOozsK4u0XL43tbZTtgKCdLly2hUMa4ykhOaelfg34j+DSUZ
q4EkxoC5E8iprWiUct2Xt82kasc86zZ9rgQrkbAoK+tdkWusW4kJR3nErzfkazeczlHGBOSHIl+r
ZXMIXIzbAxXbBRBHmqfUay9VoCt3H9OhWlddzRKgCS6KxqK/z4tvAQk9EWNG6QVKtFJG/cVuxK2p
NrvMS8d1o7HeTZvEJh5kQBZKUWTx+0sTGF9K8xgYzJr4BDqkw757YBwK04Lm3nmveKS8EPwyhftE
BmU7YAMHp+VosCkNA5YRQ6DfQli5DXv1Nupb0B7avgzSbKMRHrAz+zLo3gzlYTlaCowUR7CuZaU/
10P0AMKS5Sg6VFbTQdTI7Zt8Mu59I74zmVM2rtNuk2raeqV28HmSQxZdtgUJMqwp13FMNBLHzjiq
FroYjBUwSkpuwGKnBBdTZ0TN4XJHRbgdO23jNA2rEoKNHp4Fi1JJT+ZQffPj7ltSk6uIp4Um7lLR
tvxpoPz5xUc9tL9Fg/XadgV6/frKUNNyi/g9+bIRYQXBrt0OvxCSJWFf5hXBM+XWKKaH0HKeYmfY
qbqxFyFLVaXRT8jvQPcwwei0PBCt2m0Xp++aqayFWvLAQBqi88yNJXjCqv2XKkc2MPliGiY+bMme
oO7VdojEpU3xPPneqhoncxs22qOHD6sQ3qewnRHxUXhSeoAUAO1wgciGk5Xhe1roBLgz91FFxa31
i1sEjzqQV9296IjFNAFk2MKxzxDHMLTzy7sMIsPCm8ZT3nqraLJwUaILGZOTgU4KaVZ3Y7nVnWFl
L1WNV5miOmjtA0hTuwfPJLxseNAKLPe+bzQWbNaKKZcMNBoJwHDNxwSDTugmyItZRvWSq+1KAaUq
cA0dIv3W1hw8Q9ENjIm5t6W/mx955AWepzyxFmaYw02H6uML6yqM+saqBndJrpFtN6Z1C0UYl7S1
63UOpqd3QT4OzVFvyQYHpFMq5StKDlg9Eltd9BUKkuBSdYeftidfnqYa+1JnTwieuTHSSp5r07bV
2qdMJQSGKtLMSN8qELtrz2ZRwkKxh60ypwHRk4qQnVCDkeAAq1+//ixcbdNW5ql1HPRQSpwhE+Zs
BC2cgoBm25z70mzOWhG1ZwIQE2m9XtkBH+kXtVIO+6w2y7vYVJI7ttXzuawoaviP6BTx2LR9tCD9
MNCWlaXW2x/NdFSGbo2tobiVVcAByENY5qf3QeI+iJnH3WFtTXV5RxxG3AEXuy9VxDtklYG9643w
1N1bh7lXioHphncbrt4HIpAOS7/Xlb3sB9h6uA4C+/p5VHmAW7ILIVSStuadybrarpslCDsLGZe/
6tLIXWqI+tzKHmh3jaBdYgLaVtLfmkP348De7uqaeX/4rd5kbYCUTk9C66/+mrBRsTBP5En1m/fq
FGu1mwCEkRxU1qfFiPVUaF3Yi2xKXfiXGE/PB+EDnCrKvjnIou0VyewBN62jIW4fvCpIj7oglpgH
fcuTo3GveCAsU+g3zTJ3hnOvMvnKS8fKq5cBYL29LMapF28hNpirt4EDvz/hVUjQbH7ZKkV1LtHe
usqXcr3ymayLeZav1EdYNk6+GxCQoHvfimzHdlpZymIE8/Tce/pjJhTeh6reGkKr7+U4GlcSyqjE
SQ5k5YD6RO75G9naxNZyBNMLqyYtrvJgpaLaJBV/LaSywnDZ2gVaF31WL2UziObiygtGuwoPZmbx
uU8WTSGoK5Ja7+Mk9TiwH8i3BCn0TdMY0S0h9nBT9EN6IQU/IwfK8opEnbMqgqi7S5DUXNWoKtyP
lbCXPuybB9Ze1TLo7fSpIfrG/87qn8MJPTsntZyP+WDli1Rpi89mVb5iKgtdssqf3S7Ovg5lDm0w
Nr7lE0D21C2+NwMrioycChmOYtmpJRPHpF78gRXNojoRrQKSm6FCY9ox8AOsiVnudPSeim1ILuSV
RMTRaCbxLa2cqwPC/0vUx5/cPKxeVPYErN5q75NO7naRxOm4icoAaxRPE1fM5NHVTB2moNlwWdYF
SQmlclJY/HRCXGWDFmgOk4RfrmVRNlQRwaE4SBWWOwz11q8MhrUNxGwli808QOHo7robXBT1fr4G
Xs8F8GnyaFYvinA5VY66UQwNFeK5jxzfIye4HYTVvb1V2ZDXfrvNa3Jasoscf1BUcP5dSL6/EODZ
YKTvpi7BLpIU6C1uQdmuFVaMJWgZnvmbKetGGeJ7RAyiZaVZzecsVW50q+wDcsTXyfXD7yKzXgB4
e8+9rbtYIDfQZnsnJariiaOSF8bR0Xt3w+a14/+f6eTFje5j73cfrQIpl9Bawx7gB5qS6Zo7pf1p
sPViGQT9dOdpUbHx7Ay5nazuDqD73S2uzf4ttqb1yhCJ+gSiMEYwKbwINbnLJ12/McoMoQXD7klN
kAtsk1DccOOQKAqK5CZh67Q10Fo4J4mZbluBSkqak+DKkn48J5bRbI0cVEFukvxvTS07a+2ob1G2
Cc6ap9tb/ijOKUkgAhRMuPzLDjmgk20JtX9nWHF4ZTXCkk5z7K9BekBXwv7WsA9f1E0w3smukTUp
RGX+6jp09W9dDWjOdyoe39uusZh92+Qe9FR8wvts2/tom6K2TDhD1hHw3Hai7MN1j13oqqxUsn5+
f830Gmfl2J/WejT1V3nAXtZZGshJbGRRm/tpHUzcwCitbcnUhnF3TCwbVZ9gr0dieLsujAkqu7pf
HUiCf5tw80Ooikg/WP9LU3rI3sBTYjfo7gpcVMBY9pCB4SVcDVSFV4B2hrWs6wvXv7K6B6OP4iY5
IfrJOqc3Vv2IPJMs9aGf3SBRtpMlORD8NG8X454HnJkx5MEyLR/jZv5D73XgOStSuba+b3/2I/+x
0pG2u5VVpefmSLpVu6LCQn1I02al6j3oCgIozUaJTX477CDDNWxE+JjKlBDL0utbh8cCQIC5kthk
snwr16JCgI847ltPWUQ4n1DTfHgfQjYUVtDc2qTU0Zx2kYHp61vNH9WdDNznSsqb4Mb8f1QGlq3u
FI0Qv7xQdpQH2QAPlXTwfPE0lcDHE8/eB/MGVISVcdMR/7kNMgGsBdXAz0QNa5I8VnHRS4QqrAk+
TtGScDSc/DXXC+8aBRBvPEE8XdZnjneP3Id6783LXSGgxShhS/+8OBYlqlDWiNu0P+ZiLevbkB1R
35bPZHEcxIkG7FVjUpeZheWsFvbKsXa4mxbytBlxLs2HDilzSznKqipOaJXlt1NZ+97eeRDX0kz5
/lu9LP5WZ+muts9Esu5dYqj4Xo3HUB9/HFS1vkYtn3UywYtnoWN91GLIB2qZlJ9J2n2zzNJ+UZz8
qdG0Zm/ahrl1tThce5mB6gca8E9moZE+g+GR6y7zaaChy1Sl0TOOl5gaM2GCylDWtTEeXVS2/DE2
VqDCmf/y4WYUInsdS0Q921r/GFi1CoK0cNmx98qhf97pWoesqErqfqH2RrDzs5ytdQO1y9Wzl9LT
PuFPrtwhmF0ccx2ZwciZACQM7UZkZfrcqSTRRiXVNgoUrs+2v2SAbN0+d1VQHjRRpRsVgti+aIPs
yR3HPcHI/EXrjQLWk+8fs7CL73wz+C5fbtJdfkExFLdOkXU3fkCWYZgvmN8HCEpyWjHYwNwOzC1y
kl9iJEnP8mDkQ3sWZgu81nKROFDYpQsAkmdDj8xhIfvA5ZxPgWnDgTOPP4o/h5Dds7J8zrK02L0P
nRrAgk2la9atgBowDNMe3RbvRpbyBAKa0yF7L4txBYoFeOq+d+sbh4Rgs6+JgIAOU6NlIZTqeezI
q8a5KT45E3nraEjrlyLNnoF59F+xaD63rEdf686GkpUHONgX06JwoQksFDbyczjaC+C3ZAMIGTcw
Z7p9Bk+8gac8i8sVjkBhTtfKRYS19FYW3xuSVMnwQQZn2RHuvo2elA4bcQNB6pNrh8Lb1CUQ336w
631otAdZkgfZxZr7yaKY2UVmHxAva5xrNKjKPnfhdWWw1Nmld4go6JCvVtHcLPtUiq8u05SYaGVZ
9OGx+pUtvXJ4u0TX0mWlB9btW2d+pxsNZwmrspwrhCEG+fkab9f3flZxZ/EaNZCC41A2/WbZgMO+
C5Isv/PnLUekVmB1fta5ddusEkJgQHeQhIO5ol8q1XVPQo+rE1yWZ/bE1oMKrQq9MftS1g6SsjF4
cocb8SQbLVTtV+BAyp1aghNsOqPc5g5417QxgsfIL5x12SGOoMcDPCronZjndFDdhsx+mFJQNl4R
KK8b8mv+a96xJDWqxnrIGGsNQDY5DZYRrso4hUAEUuCeaOZ6YKyLYRnW/VT5BE4dnR0mJDv25oi6
G2YTL2SrY5DpHBvHP5GeR2A0itKbsrarGwfEGin0KvoinOxQ5bH1VBmlA6ciQA5kyqLnUiGAMHdw
/n4ludSaoLobfgEv8nalzYy1LMdav5BbIuLuiPShT2EoIeAZXWPfRzdKawpSJKmz7UdbP8Y8I4DD
ZC0Z7bg4Mb812zFTnRuT72ftJIlxLVLs7yJVcR6GWbIIPd6FEKa7rVt/GhfZ7MHQOqN2JtWZErhE
dWuuykHwn8v58NavqcwCbwvlxxWypRlHHJJ708eCEHI7Oe41iMT2zjba8L600ayIEHpby6I80MF0
7PaOlf3MAkJ46L2DrKODZhIOJALS732vNXGm7YKjnafVuQ/7bJ1kafOkR/FX+VNrxvfI6sNvMfcq
wfQRo4v5GhepoqM5X5M6xBSq2KyfJmNOH/T+q5m/XZN7qbbQ3ezHNcIGl5Kk+RFKlXfUmtE7kvIk
v9XrJCREnAebhGdDhRs2Tbls+v2URbCxUtpokw4iazEpMOHx4aq7qPn0qDzjoz4GiDAsLNXlmM8V
74cmjTAABvX6MEGkXbcDjut1NBinIteTdWTFyjMk+dueu/CbFXUXs+6NZ3gLOWnx+j+6+ll7K5eu
ZjhcSi/60fW3Uc1JxWO9EAlhxBe9yo1H1a/Kh6D7pRB1L1pn628tmvdLy+/XlF7Zb+vKB4QyiQ5n
8VodeMbC+CchqppreZpoCAJE86H0YhQm3VsV3a5jlcz7NXmao0Gr4Kn691pZRhm+OkwGIWtvVA65
FRyhjJjblFTxgay8cpD1EN8JnspKLRtcdJHn3iT9vHwhe7W21lo72aGWtfJUHoRrkStz2nhRopzx
o79sGbXgc+tV4XFknr8E/DV26UBgTstEfvFzLb/IM1ahTw3J1MN7/eAH2s41SNzLS//eF7Tpj74N
2r0LNA5aZIfd4CwPFkKf3EeZuXZEhnZJ08L9lqfvfeqRdMfvfWSzrVqItXQYy0TADIMHBfH3Y543
KvHp+VRXQHzJM3moA55dwJPCxXtdp7ujOL+XE3tKNnGGjpm8GIojSk2/jUO4kiRNXdtMVy45sl/G
YOHkLPNxUMHXlHC1kOvrvOiCkEF+CdQwv4h0dOCI+8bKG/Xs14Zd0yHg915bGoazItNqrOSF8oC0
cn6pd9XcU1bUPfgwmyXHFp5GhtPM80S68YwZgljIIlSmYlsbKC3Jom5CGVXgap5kMbKjFQ9I/aH0
dP2SZOaDrO4jtFsbEw+5eMzH51oj1csWwtnLVsVSb3HSnK4YZZv3dT69De2lZnvs47ZET4mLyHiM
a3SF2I/Ob0tLURMsLMW46fFVetZ9nEn+892a87tlGRZuyCQNz+/vVg6Z8G6zGoFmAUt/K5XQMx4X
m6YIwEXPYulv6uiznvp7UdQhTDQPCI1slQ3TkDKzy3Kq5p9SLc13sjRm4shUCcUn1dZezFoXWmAU
XdB2G1Y18ez1UDsjUKYwW/oIFdwULIWwTvIt0g8V8lmy99uFjhGCnRbu7OsRXSylji7gzQK2Fv01
wf/ihID8sVUG91nVefnRG2Aded5FdMljPVfnHjybKiGd3rSJ+zw0RrwkEB+dZGtjx3hijMlToIGe
bkwsdoZecZ8rSGObvIqHjbxK13vCkW0c33hK6j1N8Um+pKt06gmlVzKA80v5cUwit8qVrSyOyfhp
wncWDau6fKgDfy1f0mvIjWkTztdtl+pPJqyxJHLPTWqQ8VBVyMUYWZ1xynbOvbDIvcSa7YMLNe/H
MTWRG/rZPChgGN4vmaZpZBJFYt/i0WpYsE7C7j4I2+4eoyVChyngUD+giOQNBjL9+PLeQ2v9xz42
0rPsj+tJvTU6iJayWM0DzlnceSx5TV9l1hJNEW/rGda2acfqdsjh27MAAGpfKfxbVUQyW8MOvoXX
NuyKb3g4ZeAEg9lrwIRtOzUuRP8+frTs+otnKPm3xNeBv9jio6FbYt2gTHgiGmmfy0kTeCB5zudY
ESvZVbjk+fRede+mFG+4UY14klhVfzeVXreQr2dDUkw7W7z4JVBFRQwsxpTEOtaQKtdFZLvPAAfO
smsT6586V4WDqNsab4qIjvwMhd+LpcM+6q/PkLCHevsMRcaaSn6GCtbQY5SLL8B3u40vEnOTqsm0
AxyQrXSEPR5lsauSfKWHqv5oNvWP1skLjF+KaqKLHUmjbAPbmTyJocRPKj7pK3VUqxvA8P1eaEm9
QzYZHVElSlcOunkfx7F7BgJtfnfrY50q02sjmCYQIY8hlHP15PnVTU08s2gRXOiN/KXPRLhFLytD
/i7tyxOROSyj5rPfii0iz9gMm82SfQC9hehH2BHYQPtNZt+kmrH2ByU6kTZylylx17WsF64OFgii
c34yrGJdND2WEUHLFYYXYfziDe7bAP3ecExctbTZXs9x1JNpggWdSyIOQPEU1fjW2FWhtq6qDkWC
uUF2ka1epxdHEgio6MckqFAC26RVYJ1N4ptnez7IYpj29nHCXFKWZL3soWXkj0j6OChT5zHU9/na
vsDjKLSyTYjrzVIKsMN0fSwR+r+PAgCTtQbOQgqhO1P9aHtuck86PXyrL1Nn2Wp6/Rm1Ddjm3TfU
xnmGAX+5BqXp7wKkg7ZumOb3SU+So1HU7pvRq0sEoNsXFdWmFTKO2g3SqTigtWm0GYRSP1Wq9hhU
SY+kDkZZY+49WzEeKrHmJKe2FD0eIMaIav8YXNhjQMbOgyu08v5k6I19teaDqYNbtIrrGEf2rCjW
noFgHuH/gbWszKTa6xPLivf+bV1HG7Vhyybr5GVdCAp/jNpsK4uyQY2qV2TrrcN7NwcklVMX2S3k
TfuaCr++dTtl+d4BZRmWZvH49X2Y2nDEtpkg9cmLZEPbRsMqSUMfygUDyTqtyQfMrqNsL4td4dub
PCpBQ6h443iB9eyypTv2HiAAWazHMVyjVKPuZNFJiseGdNcFMpV/D0N9Uzet9VyOAQQ2704bYvNM
6gIJ/kD9DgxL3cZVyZZG1slDFOX1Cc4VtGX6qlNhbPypKvdNl38CCwz13PP1laa68V0/5tbF1L+0
xBYgzmBXsUfGDMrr3FhURXKnmpG6UskOrWXdW4NffjJGXTvKElKK1sXLv8jusiayNHXPovXXceK0
UEFFNMq6croOImlTfwrgUL2NweYCuLaYPkF+cZeVR2Y6JvWvzRNQhN7r/XvJ999Kcq4aULl4b+v+
Vvp5nZzkfvaU15Fz6u/1nlz1PAH+7Pn2enPbLLjzD9d5QwD6Mej3QT8mZ5iNydlK/Ls2G7sdcizJ
+b1enr3ViYGEWQ+yge7v1XnFTL+Q5XrqvqYBwHz8Gc5+ZhVneSYPtRjRVNHTFgOxvxp8TY2GX8qm
E+0KNcgOcY8P5dsw7yN0tTKutXjW7pvHlwc5FouCbvHhj//69/98Hf47eC0uRToGRf4HbMVLgZ5W
/ecHW/vwR/lWvf/25wcHdKNne6arG6oKidTSbNq/vtxFeUBv7f/kahP68VB6X9VYt+zPgz/AV5i3
Xt2qEo36aIHrfhwhoHEuN2vExbzhVrcTmOJALz7585I5nJfR2byghmb24BH6OyRyrZ3rXccDBnit
7CIPbibcZV6B9xULJeo9FiqYBKSbIE7Mm2qyjLdDNmk3JlPrgdww3zVqSeYNqPxyq2hBu3jvJxvI
uWGgWURIJpcRQVEr34nc7c9Wng1neWb8PJt7oJySs4wDdxqyNTn7urZvora4lhFQWt8cfyl5ubq3
Qm/c/O/fvOX9/s07pmHbputZhuvohuv+/ZuPrBEcXxA53ypsXM+2nhU3faumN7hbzOewt2vyG3ON
WFsjzmTANgakQ+bDj+q48pANFLV/VkhurjJTtRC8GeqrFzkVEgrUDb5tASdVuxBW31/lsq2+irRq
cZ8JnwRw/duIbPiTqj+lSdM+GpCm7hKw3LLWbZv4rPlQDGUx1UiqDIaCeP58jQX3YB2kdQV5v7We
wFqky8nJ06NszYvkl/GH8pfxFUPd920F0dLXcD31/Qaxjro7E33+379oz/iPL9rWVO5zx3Q1KF+m
+fcvunVzlwVrkL8SEenRi+H7k99wkHl8qRZSFhD7UMuT3/F7c18gi1rn+eGtX1i3MIXRET2E5lSd
COvAh0244TJ7bDHNnCs7d8YPy1PfN+dTR//Rq7Ts106w7hJB6e3RrDLWndtML02zGGvi4RMGMRs1
09t9m5nug+VrF9mescshYq6XMDl9+6ZC3nhZd+704tfJw0CM+YE54LcBU+AHd6pnADRcDim6pZM1
XDrHCU9tX55lCZHA8fKjvrvg84wCX1fm/qIzUH4E5mKsfPO9C5c2Zv52qa6Y1WpifbIrYlAeIdIh
SNhHw53qi4dx0DQM3jpiSW4zf5ZA+eg467G11E8q6v87wEL2W9Eeo5scDuu94WISFBVWhmEqV//T
qPPllYEWgrw1/utv018tp8OvRTlWURA2vxX/vX0tbl6y1/p/5qt+9vr334tc9GPQ1Uvz8rfCOm+i
Zry2r9V491q3afPX7Dv3/P9t/ONVjvIwlq9/fnhB9oroKJ6q0dfmw4+mebbWmC3UX27++RV+NM8f
4c8PR4ZpvybjP1z0+lI3f35QXO1fMP7RPfEc27J168Mf/etbg/cvCzqQrRF3tk3TMnhQ5MiWhX9+
MLx/aSaeWjwhmLB0TWUmq2HYzE32v0zP9Qz4LfxuqmbZH/76+D8ePm9f9z8/jAz9b/9Ui8eQSpbV
tTzDAHqg63zYXx9GBtp1lTvxF+uHNW4d+GokotRWrU3svSj9M5CZg+VM1QGPG2LsTEkTCIydOlwj
JT3EiLvsyRODhqxif4NgBQaVeJesh8aDP9JXEI6MzFw1ZUbmYnBXYRLfJ0qDi8SArQYZMyQLIGD1
XoSYsuhfKx2joHZ6+eUn+YdHrm6q//k5+aYIuKq6rZuaqv829Q+1BXVVd+29X03asoByPER4Jbxr
50Yuy8HGw2ZLysEGGmKqAX5SSwddCoAX6S7X1KfcR5vaUkuiHFYGEiKOjjwRFqFNfgIx3wNs80d0
WsHit8V9rqhfsLwzL/KQZgjO2d6grn3gQKYdrAYEPFHM2qS4GSybnBh6ZuNjvRmnpD8CENqPk9LC
JssEcnMoL6mwf48edjS8d/MlMUqBRCw6LIgAP7hKCGp6PngIlJIRWjZqrh7koYaedhiTwtlPyvW9
2nMABU9ZkK8hsq/ImE24UyIvLA9h1ARLX/OMZdKm4iAPXcTSwPB9RB8LbQMMOwKfaWfxpvCNT8UO
2eVX/IOS5WiC8OFGB1w7io+FGnnrONSbQ9jyneXYdWBWqaqHUgmCbW572Hbhy7MA0swGhP3eMrDS
6atmZqBpi2uaDMlh6kN3E2XpnZ12/qEsMv9ADqRco7uKEcxcnBrV++Ug65QScSVzBDaZ5eE2MurL
MPequf3qoG93+hAqK5YxUHNSI0KoZKzWjkZndGzGYJ9UztJvPfMARcU6yLNxmpDLfU4U0W0aDa63
bfnNJsDlpkZRuAwmsljvWsvQVJpVD1Bw4UYRlCecPhd+I170pMUlWQR8I5pRk4zRrmzSoLOpGOik
QUtEzCHaGnZobc6HEkbowgjwoeoU1LzbosaKr2yfZJU8BIjbH7tsUjYsfa6TikDkIm1b5SAPpftd
IxW8SnMPASDzc5mk3b7oT7bFTSXUwQF+OlkHNobVyuwttvdINerVdMTysF13wjhWRXVKIfQs7Uj/
7Nqf1LZOSAKpSJLMOsmKyscoifbDSlaeCjyHkDKw431T4luRRohWlPD18wmHwu4oBaYDRCOWRedq
YHQ9lKribCMlUGsoMk022fs6bsIjKC9kN7zoIYgrY5laKdzmS5tpEQIOCQLhWbQVXrAKB+HudA+a
Lf+NnTNvhJR06DPAnrx0ZCveKhmacasQ701VpVq2AFiXSjX2+xyJMrPVNmD9EGyyumTbBuQeDGSa
DwPbBfDHer4swOApJY4d5azCEioA9O3imetJbAStfphsxAYIsQ3rUKTDDoz9tkH14xB7/EWz2SkO
DZHxoIuN28bmxvQGxLfqI3Zx0Uovm6cqal7sKVUOQwv7HRyE7w7LHIbrse1DmF6RuA/KsTtaxqrs
4AQoff4Icc1dlaU6A5ZM1K0dE70Ld20FvYeMEbvPPsT7CylkR1g1QcOwWoaKAV6Lr4i72NvqBpR4
Pl/+hFB4thmSdNp3wdditJ2DmA+pd8fEMe7BwZZLghb1klQJroGuisla1q0BB2MQMGTX2mmdFRQ0
AqzkQ9dZDr6yFosahDaiJvDYk5nk1KCHv7Q01FONMr1VQFocCjZJey94JKpsHIYkP9pN8t1D2HI5
okue+Mo60bvXuMDpawpQU9djAjR9CLnI+xg6ME2JIm3UIH0yir7Yhz0qN6MvVuiUGfhfh/7BjYD8
oi/70tQI9rSl0R1CgUVBLBA/gBXkCuMx19PDNLoKMVABbBx1oww1vtG5N4P8M8EwsS6DlbzNxzQ/
pBE8ftvNPv9f7s5kOXJkybJfhCeAYV6WzxPppHOM2ECCESRmwDAb7Ov7gClVma+rRFp6W4t0YXBK
0N1hpqZ677kVeo9tAzsfkxoC1bbyp40fdzgsW+/d8DRXKcZt5jtgeucBIuICGBgSUUNIWgnhddgt
xGsEm/HAOnHz7dfOauPNiG9rF9YQnXlD3MY84Ht9HLsCHwUXs5WVSQKLoMtNpPsxbIdDRu7dJoxM
f0PygHsPh2ztgMrbZCR/b4DLKl6ciYiBQyobYt1cRpSG7a2rEOpIO4tD47coZgbeXpV9K5SjkIaY
d0Sh/nD2YZYx4UnlpzcneNMNaxN3mbdpVXMMrYr2nCvXczlAz+lJ5oMsB56Hn7AZXqI9MJKtDdwY
WBGqcNGS0Vub3dZGWLEjQ9dfRXRL9/T6P1TG0NnIo0cdc0IyYzMinna8Sj8+2wv5SeThLvOwwOgI
ExvOjQPkxEM776ZezoesLGv6IFiMowISdNq8CSvB8BAC5bBJAWlTypdkbD98mBtY/G14oArbSGlk
UEpAexzRyh+yWB6A0MzbANjbqkoG61BH+k61EygyDCUbF7WszVjLlsjktBGyHuliH/UpeNhQwlMN
m2m9zKVHXXIZs/HipzVMxsowHr1u+Xrm3delOAkacLBHNob3O0IUsWFlcdedcDZ44cEO9hJqCNEC
B7+R2yHHtFK4olv7nCwGVBKL4ftHalKZTTfFzUyQkE1eXkDgiCeaJ08Wd47PwRz/97oNHCwstrFb
lrKd3ddXJbzyBcxsJ/I3j4MjjJoJOhN9iO3Ytg+6xh9Q5yc0vyaU1vhOS0xwvrW4boZHE6IokiFZ
n4fxp9u7r0R7aDYURPduytvSgrq8MXtkKBKSUB23qy4d6NT3vPzLKZ9YJw/JU0VRaIb4sQiSuTRU
bOh20OGByOmn6xQHP5qqg+KnSyi77Sqvp50V+u9FiMfYqYyW3ADUXWIO4FUH/nsmOJBHw2Sh5/Gs
B0524qFMwFXX0XuSokOVcnrGW4lfaHS+Cp/KZAa8nsNaycIFATw0gJVrnAaF5ZL66VfeMZMlPdwv
I++d8wBcM+ujfR+4FtxSe1tVZQP8yal/1Z2NcABPDXvMckKvAS/Q6yJ+ueggBBiUwEMkSeWN+4sf
Nmwhz44AnuLJ8mKp5i4QPDFp1oRr3R2DyTpYCtxYB/6CmM87Zwog9NXlMVCDw+jLQOzV8T519Wb0
pH/2ZX2CD/ynC+SaaUP17rgjvtccSoFTM4yynBUs4SXvMCDiJrdnwGSJ9wv2F+4XX8doQJ1TJTqy
pPIGFHAN1BcAOGRcoVYDyXely4MhYZb7aI364Z15w0cQBsk6oHbPOuQJ5lONWDh3k2RJAHlwoH4W
RQkPVQCLwWlTrqX1wsSIOi/ODlg/oFABDy/C+UOPGhx5nuwr1941Cw00dh59La6aBD7MvXi/0O4C
UVLhNY6qQ605vg8oZ4sIZ7dfjQG06upTya3VxN6jVoG3GSpxZ9CCCry83dV9G6z7JERFNfxURUAt
lb/PhcThl+HZ6gD4wycYjX7Xc8mb3EOyGZfdg1VDihBT7G4KqPlIDM1hH6HNGqJmVacipXBIAFYV
DINFW7/185+5QkcQY6uam7DdjxWW5GxoXoRQr0ohm5fRE8ZxsQr78aP3DH/n67I9hOpVVv7eV05w
sOdon+I8Jbw8WefQQ/z22A/cwalN7J7AN253CHrsHGno5AB3ptBPuZ36HS2tbDuB5t6orsdqHB9i
XmXy64pqh5OOhMhwO0QOEFC3O9u6eG0aee/bDnAxAffAIjzZIZPSQSa3hiWABc7RawSpn/XwawLG
zX6zt0NwIZ47fMkF8qVJmyRDE7+91u2RmvPLH4oJqX91ties14YX3iHbORv5o6bMvnWUY8hdvE2V
aoCn6S0j5AmSBvCkxP2tqx9y6FG5RZRBowBFS2Eau/KWgAKGCPACkxp2fFAdTYG4mUnHW4NLswbq
QWBIoI/VQhKZkaEmPWq2wdSCGRckWvAwo6XP7PvyMQJv6R5h1mUXT9ofk5XfWs/GdV8gPZNuehfN
eFvc3HsQPaF309SwDje2YEkh3gTi2aqJjwzNmoNmJrmbfFjKmM4VxsxBEdla03m2sgUcNeHcTo8i
b0JEII21jgJ8+LZp1Zs0HrdM1JuViIFoKpNCEuvhS4MPxHan6dhaD1NOPd7yN7utjbSs8u+hLgCW
qt2zIcUfxDa4NJZTlTsOJwVRIPLSZO93gIARV8MkZLSsycCTSffu1/FVZbz34bU3WL63bcIfrUpY
OTVrYW/qAqNj+NOxoR118VrrSazKOoQhWFwr1byKMo5Xo2tAQouxO3O+KdgxPwEczXaYb2hchfsB
Hn8lewuQPKLQKjTATpJeqhAm7I2wLXfaR9/Wts5z3ixPKWuhR8pFF8l5Fap+41ddiJGYOFmj8rCr
QCWnv5Zuhq69D4aCVtrQokBJBdi6EW26Ja7QNSnbcuvcGO5L4RG/1Aa/o3h69DMkol7BKuEUotjm
+W8ma+5mTN0fGJp45yRlTmE1k+hInggCmNxs1yj8q8OA6iG2ISlKhKEFHKcdZ7OVETvjPYsjnKGc
aIkAFHd/T8QQpeAs14b6Gub0x5RiV4uFBSuaHsjcnYZk+s2wWh6N+UA3MN2HkxvhvI3X2z5Lwcpg
ClvhCHFWjA5/D11yCcvwdx0hCif8iaxUImVqmngT/NrQwGMbsvwJAoyQKh2t+msquvkZb1wNcA8Z
cXe0456Ku/TafVvUv92IYJfcmx8Mz7TpAGDZ6KAFJ67d7CwNQENp4O6s7/NAtJqMNBaCgfi1luQK
kllT6Ksp4gpzZHRC4vuKphUUo5wS3i/hxtpunm5zne/xuPT7UWHJ9AiJNrz4pbIxl2Vhve3y/CYr
+Qn55FNwFnHKVmyhqPvzz1F15qrLfG766WcxBJC1rdUI60yA4OWNT3CyTRzvepG+U8EjpWYLUxCP
wsh4Lxi5wzu/GgWUL6dtnvjFlE3MkrddkL+b3QTGtgMMqloFu4Iir6/zZNf3WLXr/kdaTBVjqflE
NojYchuDPGStguLr5XRLq2j2KYpieFeegq8N5Rvr7kaSA4JXHSSmaSdoj0G1Oqzuxsjh0itm9MQx
jFeTCttlZrQSHv7+Wg0YnbR8NuMqg3stAPpi+xqSgRow0vfLf+WxCNMQLAkozaSS+a53f9BB5O1K
JF0/IyEbKEjmQR8Z37zXRsH+atTnImhAKLPHygJ0qapzKgZuB8oCcq2LdNjI0uf2X55IuO9vwWWU
micDQQbQHU7gIurWZs6w2CUno6f1CINX/HQ0OTNRXqR4NuQpnMyGXxF+AfZ9kulOJsWnQS+gUS4Z
siSvbRLHfXDNEDP6CIDBw5awEqV5pLZ/zWp/Tx7cS2h7MzrA4LmiiFzbLQD1pI4ejYaNTBEy4HIs
WnOHXxsd/EEHYa7xEI2khWRYkOeacmOCImJiM6YK7SJC7Cq9Jow6XPUHU4w1Co4JMoL9O7XSaFOL
xdjvNwPnf8FZfiErKaUOkcfzFk0mNxtcQgB60XqaSXZXouFELtW0Ug05bXqw052T2f56cpOYnLZw
K+2SrAtPfqAHi/BQpIihuSPjsYO5IbNzEg32fsbVv0L3/NZkrzJ2XgHR5Xu8Bhc5Gb+BLrHH9j9J
edik0j/U/XgHeGqdz3esIeNgPLkWej4zhQUUX6WHbLJEhRyNId82HcQQ3bcqomE37aI8sH/CdYX4
pPN5+qK0SIzm5mYDZh+XYCymwoAuSOdo8gBygwFKMzy3k97NNk8gVf6LsqpT52jU7myU7HpATjxe
uzZmptyziOqIlS7lJFA0DDuCerY2U/RFXTXek/Nya/ooPhR5lJ/KMNygwD8NLeD7sL4gYV3k9aM6
hJZ+ISTgKerSax845obgjE+J6cmrQTFh3LnhdHx1Eucx69a2O7zWrnPtFlb9YomnpvBVcXb8/Al5
F8Ikqv6kFLey3eRYebcVGONNBMkxVJxaYcGD88ArHf2ION2gxaVVpc5uBTsj6T+tduLUYlastCX+
ouHAvP5qLveaXX82OBZBFfaEhHHigjusawNYgiVACwnvoR86idK2f24r8UK0tbGkZDm18dX18x05
NshyDHJsePeQNFOW7Lyt+o2oFXIuAIPRIpugNX7h3oPyg1iMO8P+oGBboyUECt/F742XHuch9TlE
ox3u4RV1w8bLPNBF+f0CjcHgBMCT4LqIE2dayyvJFl+kbj3Vy99sTP2LVyNyRKQQBDimLYzVyO08
lmgYsDwn9Ynh650I0TYkzN6c/o9FwmzBswhV8U7FqTjamTwybEQl3gYwCisSVnxTgZs3vB0opmnH
9Kum+jpxAimWIJNZQ8KaU1qIWUBsIJVkM5E9Zs2Y1oipBAFuHGMjfEo5K9iNyS6dvRqRpQ+EjODH
h0bR4vRde+VM1lOrg5XsFmlNbl5BLq1Hv/RWkVNv3J7kryCd10qQkFdQMgc5KAFVtnx9IOOi0Ayr
ZmANCNuafS6rE6L65JAKNDfK7M7RAuGkxKaFqaff5WLnGweIlTUuATlxNvfKoKVFkFG9EnDV309O
85rvLInDGsyRgIruvCINJuZsNL21kkyC8xAQqKE/CKI0tqSP56t0JArI4iixCwAvpykwj1Dnb13W
BhujuzUoIhGjJsWTMk8sRN62IJjlu/uE8Lv+WfflS9jWNeKk+o9Drbs2HgsvubMkLve5atNN0o/q
EiTtnz7BKeCkjrWvZ/S6jZ37dxFFPrWW/qXKUB2JKIcaqHkjNMH8UGpHn8Mp3hilyO6kxGjcxmjY
ZvYQVtCyD65JknPEYNS08m3T32MLS7eFDXEx0tZ8aA9Fqfr7VAMo0lDdcY/BierNgzk5d2LI5d4q
vuykLjegqZ11MdOohPWS83fbNG17lHtSZdTTtJuRqACfq5+FibkQv4e3s4xUrsoxe5iNcMEbq+cp
8Wk4WCDY6I6TNu+NQN1m7HAVPycnInaqqFprb5QblYVqQ9roUyjK5JwCUkmy7CT7aj5TJbN8zYOz
73ziokv1R9KWOfmVe/Jl8VBUVrYa9Sh3iL3dve95kGYzcDJoFDs/iF6rwL734+FD0fs5N7UmEMWz
ux06UqggkOojQVzuDDADK3OX3TXUSJ5QrIJ19yvLZ0a4Qg0gySN9wcr6mcG03AKYrDEecCJwosBd
G7J47LAFwjehP0f7epdnVrHnTzn0qpC3CdPTSnn2MR2b6d40kleSgNJTINWvPmuaS1sF1L2xhFSs
3HLj99HKNnCeJ9PMaHtpVgL+NCFT9QQiYrQHE9tSxdlLMAkwEGRcUL5R2IXctUAzhgVzgQBy60xi
WGeZM9+AgBEADhTPlMNjWplbsxVHtolm45rHhECWY9V+tbExXXjx/kxNJvdZrRlmhAYzO+Pim2NK
pty7zUxk3+WU+L7RaKxY7ssk7Boa4n1lk+rIwXkXlnvTZJxQxvmIK5RRU5B08qTGljv02gRFf1pS
1ik4vQut2W5nB0PNLdv88Yf5Fs/ZTc7JXa+9d4CRRJ4AbzeUu28mXlGfM2jYq37vpZ9NXzqPUgwv
HJejUxR8jZoBJZovQnvShgIYsAqO+FOMqX07p3gLDT3cnDp+oHU07VkKVy45ck/VaEQ7VwfPQMIS
HNn19NhN6WeaV8jVXQMRO1v8lNevU5rQ8OKWtMLuV5XbwX6ZFm7SSWGCMcP31Kufkb/110jh7SxI
rRtsYpbiiBOHmTuPGrkZQ5YEa6grHBQ46ZtkSrCL57dYE1cT00TV0v8xWPaNeK5NgpaW2g5Y+Leu
jQqCxBjAXJU/r1G0Pma2OXEGAtJi+eOBQEbMg9PF7+ljFlhN1igi4bdF3QkPUbJtxZyAcUzuUCEi
xo2DbSDRAKe1zreFHwUbq9SHOocI2zfxpi2m+0kQzhs09+7JcAhRyKIGVEXPmVP4/oWsPcYSt85B
VuXTAveW02SSq42OpbMOXAj3ZdJ9OgbXmWQkQhFTAK7cuWsxGW5QXPwuu3qVD0FysCOck2Hz7kx2
sEKURq6GtyPOymVN7JKDM3gPLhFVDJfQVwsLFKpvWSg8c6pyotnIUl3reEmPaHE2mdFXVOMY8pnZ
WYMz06/L7yNd/uZwlYBpjTG3hb+UFDbTmVrQShw2ZJ5kR7/9LKYx2xgpzFeTfB7uQce/J+y5LW0H
HHZ1y3MOePkM44Vb70rMyk9i2NZjB3JoRpXelOOvOpmSS860exNmTDsFyAubZ2ssm5a5B/ggozdH
+uX1FWQIMZtdhNgUDpsNmX20e/Jt3bpejQsqYXLUs+/+JBr3Pi0hwDN+G06W6xDPlqwEwKedj5Ni
bZuud4hLxtJ21+0MhTqv17LaFLJ+Goz0VQ4TKpHZWdFYLDbjQsYsac9kCxxfaKJZiy5xdjjkocmr
Kt/8AOpcvyWjw093w7Y1cQqgKI3vS1NO574HutGCHkwmj52e4JIory+lNXUbnda4IpvG2oh0uhHU
5B3z576A95ERIelNdnmOeJPsEA8NLFSGQDAKjnQOX/LC6Q4qbcUGyBXYr7neC2EyuSFLnLKB7Kgg
BSTm248ECnVg/zJ7RQiePqDnW0i5qKuMieLeDZv1pIeWsT4hv8g3/0BJtNBaGree/BWeF7LK/LyY
tsGI+AWrLAfTR1063lWnUpDu4d9cUifnkFhwwmgTFu1hPTq+fyJc6jca0XyjFMmakRDxW95f2+Er
ojZ/1KIK77Gpbys76rlsaDXYQtaDGHi7gZNQT/Y4N4c+oi03xXZ3HUzro8QwsE2JyukGEL9U/BfD
Ynseiz65ayTBbg1YQWdqXlsAglZciP1UWdeqgG0roKhjb02H8DNPfsFxPZYmd5N0Grir0tz6tXOI
J2rAwZqc/SwqcpAC4BFBVvqE2YCKdMg/6uss2DhOV5yBx++Gt0zLr6oFrzv2xH619o8Q5OofGyit
i2F5buu7LPEzJOrD3kfzv4cTTo5DW5x1aW2kgaNFuz6HoojSexGiqwC4K8sFznVqLujRm7GGitim
xDlP062OWH56BafPVd167tBJpHb8gQkyX/cjRCGZ6TuQkLThZzJK0xmyjkfcRqbKy4BeGzY1vUYa
2u0GcfCxkMN4thbc0OAiulbvbdUR90xtBGwl3cKZMi95WZMdWNLXk/itN9IJUCKPBhktEwJ8fzZ+
0jJ2TlOpH72J0Idx0h9UG8aqbX/BRMrW/bRMhSrvFJuE+3DunjZCOfvcydj8Zqt8tJf6xgOuYGIX
3cop8+892uXRzIaXjXZxVZH26TEswYFbkXsHZmu/s7avtz4Q9nUWLTmSHD+sSMfEjoiT3znHyWES
zP++28mquKWdfoAWMl4HgyaF4/NyZo3+YFx557tF9ql988gZj82MRNyEv4ICp7uhsr6YksxS1/U/
sg4RwBDkR8+s43vXGdj7tFqOjBbpB/bOpFV0x64BHEBDSyAsxdAWt3Te3LUp/09oiF5nBhuaBNjR
xQDEIKF14qeGvS2aID2MkSQwlQkPolRNnyciFJM717CqH2FWXd26JH2V3E7wf5dCWfmTb540Vu/L
9wPwwPIC8peTxSg2ieS90KHhoIjtmErmhPCFdAiqNBtObc1hPi1FyuQoqM/aBwxY+OMOhMnPtPaZ
3SbaJlG8YdVkrohqgEkEyannXrnvBGudQ7i8oBHja0Xm5htglVXbM3yvPDJE495FR7JMOi3mVWKR
8eY9wsZry4jwFAYUXODnc1bmTvGb6+o8eN4qTJtne8AG28nQ2NCpK4fwZHQ0vQJX7BHK2+tprPt1
Ohlr1CewunAVP+RCr23Vz2u3VlcvwO2Wd7DmQ5LbcXUcKeI+VaWZW9LHnIYF1R4yPfBkTMiAh4tD
WuCJiaXbAimvQExMZ3QpcN+qch+LMSNmILjlZknXWo8Y8r2Qxl3v0PzyetQ98KF26TI5BOLVyXze
DtA7wi5q7r8fTD9bcpm2o0vEqSNJo6ttUPxSsczSkyOgK8zat4SKypvHam9GdHGaxCaqLojuB7Oz
H1QxiEuiplNu03K1R0BHVdRPIFCBBbh2eLHBKuiqah/iEde/8k61R+2keiYgc3wIqkrsLPQEc6zP
fVa8xo3rEkmexnsm7cTJmMWvwHWI0SpwRRVBDBd1DsVGTNlbzWBzLnJz24ziohQLUy2bo/GaOWg3
cAHB2gY/dkg7NndhR9xkekz2haWYvMnoIVZU3vE0BoyhR32zix7QlrYv8ZD7T2GpfwcQFIXzKm3K
WoijZiVBhXtDecn64ARIjfokDwn9KsuTk/pk3ZvrVgTNNrSBtRpNYRxcJb/sPP3jN2R3NSbsNem3
ztaFT08HxeEW0LXc40ygG+Z+EIaG0KbM6GIiP8MUfulapChV7B+D3PtRpSndpT68A3sZP2UMHrOq
XFMWszKS9GR10z3iL5HVW+HGVyYhnOiq4MjZn12GhZ8x7BbfUrVmI6FZWM87cEhq3ZXZQWIe2HdL
fGMxLgyUlh8Z4mAnlLfrdfwwMCCjfQcQet81yAOrkgFHU923E4lpydCdYy12Ec3C1YCAGqYdPRTZ
t5BhLBKRA6KBZr+Afqi4UgCzopyPjAEZVlMeGEx2d219i9NI78I0dQ5mNVgwGqsfXvBsW4yGzDG/
4JRnXlPR3aCvHmZHF506uCTBaZseUNjPN4780bHPmMZAwl3PbSTWMmrbmx9A38+Ir/TGeGORP0ij
wj1NgJ03KeMIzshkWuTmfNUJnOiseKy7ipOSSk4Jcr596Nh0uKeO9JeZQ6+H3o+8Re1ZOK8yc95Y
Rf/DywPjYLrUD4RpXhsX5l3ksu7qkraZGXjb2pHJ8+iBkAykfnRUl25tO0KFWY8w210oBaUOz+WQ
Roel5a1klu7T3vkTzpzti7A6jBMklMrBYB2Q85NV1mtuZcWOA/x8CpeH748cc5hPvZe0qBzNkaSC
iIGppbrNd5z598O3GgNpwogny1QMoRM0Rq2dlXShUCmdOHEw8ElrCtaE8xTqsIqIEeJRGuZCfOn7
698PnSK+ozeCFy6dkW/GK3oKVUXr0+pIfuVf358iqHDXjOF0yBZpW+ogHCr8eucUmiEVawaN+Bzq
z+RtdR1uWJQ7IhB4QFOIACRzTc5hNic+kkZOdLiHvx5ewU7Mp2AJ4K6M7Nlvh36XjZ7+61NhSNL7
/24JNBrkf8ht/5sC+j+KXx+/ShS5fwmqv1XT3z/yn/pn51+IAhwTE51wlpzufyigg385tCdt3wqw
ZfKIKvc/FdDuv0zTd/0wMG3H8/zQ/1sBbf5LCMcOQ9eD1W3aofX/o4C2/t2O4zr8msBeLsMUtjD/
mykks6RwUJQYh77sEQsEHNcQahIZOLHpxTurlMiNmthcxd3SqSacba3HKP9LF/9vsvh/uoL+x8vw
Q9vHgW2bgfi/BcrULe1Mj4qEUVkvBAERnDH3ffid+Seseub4mVilnTSQBIEs700j2yRC2f8P54bF
i/EPc9L3sxFalm07wg59j/nev+vBA8fKunC0o4PZOnITkeW9nTmHHY1ojfjpOE31e+5FD14avuN5
MBjr9Gg8SoKkKlzTCKSIDqDxsP3HO+p/EHAzAF1cUX+7ppYL8xeFumtaeEps31xexn+4plTeuQ0J
ctHBH8HCluZQ752suVp1ElxK3w05SyBd++Y+tFrACcHZQM9QOHLVdAMd49Grt+jwvX00kCgk6xAN
TtFefH+fw/q+UPnpgxuWD+QwO5f5vx4K9lmEChMjb0QC22qqmeWFibpCHppPqTG/RUCczipq6bal
Rn0XzyxhXm1+Gk3gnZxHN741bjysQzXtqaRQNeiJbrlVfYWLzJNQTnMB4267vkPyVdxFVtFtGd8m
awzH/Z1Zdn9GRdtOTyyx5lDdmZl+CqCi7YyZyTeKtg75nOq3Pmivcer3gc/kkpntOc6PVoBRehzX
KDxR2RjNvZ+xE+Skm08JWXcF7u8GOrgNjwEy1fRMwAQ6y2Hwtl14BhWzzgQW4MJ0aN6GlBOuD0A/
mC51mmfHNgG6gK6Rfkfg7ABdEjt4DBKAGRmXlZdfc2OWR+RtjB+T8LNfXpAqAdqZvpWuN+9VP5T0
gthdvIzcPs3mwNSMotnG6dQH+2m0on0zp59VyQAfX/kWBPWXX+mHOsQka4PSdiKxUiP9oye8Cx+T
X7ZYdaqWeHjovRgqrmAxaZhRdaqR0VjsUjzbDH98IL1xSb8YNMbKGyDkGITA2q140FF78JlasvW7
TxbujD3tpOM4JBkxQe20kuRsueX0EghCdY25Gbb0U4qTVM2HZ5m7yH+wtP8TfbOxky4SEiOJ3mDm
FhuJ7mCNBeuR3uQ9HYZPa+m49CVd5bbUTJ9tBpLmRNFT+T8siVu/xKdYzek1Mz/iUaLEd8kSAWGL
koEbQCHMyadPpsBrF8nBqutC9nWgTKtMFsB8g4FEqErdDbMF4xnl2oNTVsg7WuIRA/pcqm1JjSy9
33NsgRaAOLSumS4W+CfWOchBBOQGBa3nRZtuaEoa/3G/s1MMEpkj3bsqaoEkTdEmbQDOc/5C0VTY
p3qwXUZ/znAyODOeHIPzJvHrfGhm0z8fShTSmyZjIPD9BcNtPua00NtSqJ5nM7l6cefuAKD1p+9P
jXFLEf/97++Hfqhe4DwCsv+vb/n+KF9+/vsn/v7C9+f+/uf3Ry2T031muIehS0l4E2Oq15Ny3ggU
8Dgo8jnisnlYPnKEBmk0F28iqSwNabOpThMKwO789zdaZAVgemBc8v3l7wcKw0TTWuDbecuAjuYp
bdcVR9z19w/+9cm/Hr+/Kw0R/Gp0D3/9ECr06vT3r9PeENiEqS2X9I8rmU0zOUSzte2RDq6cxsr+
usK/ry3gZEfc0vclfH92/r74719Pu5wL+/6w+b5clhASxiG/O15B8GIWfg4wv1cMM9FLxNYHTQ97
JWDV7GOXs2hLAjVjqmBH8/ahi8z9NJlkBpPD3KKdPSVqfE6d7g+cohGo3itup0tVeqdqqsZHv9Gv
jj2Aip2oxWoaAC6DskgmZH6imT7YukPebivzaLCwr6w4DoAotIfIjG+O4QmOPwmTHT+7ES7DSNu+
IhYLD3PTP4o4IA8K3B8179YfOGh6HaeIZBHwu7EEex8490k1R5eq+okl+07JgCCPDDMI6zcBIqH8
pEuOu8RrD4hbmI+JFskBmkj0MdZTWJnpvh7lvaGi5ES9f3TGWT8z6EAs2P2GjoLwEr9+W9GGwJWc
szw3j5Vm6k4prVCWOAN0TdK0SFZxNyaNJSZYi9JcA4XAG4uwOGM5QDDdJaHJTIF0NCLD1m06B1uf
dgbLr76SlfDZcP/+aIarlwzIzAxb7/o/uR97F9BcEtFolUGtUMN26JdNi/yxwXP0tg3IJOoG9LiE
CJn9rgw5SaJjJhO8Vi+zZ7GdVaLdjYT/kVpy7hTw5kU2Cikr2gi49XQD/rRT+elo/TGa7YtrtNXN
GP3mIIzwEOZsdTFjb9qR3/aVzqc+z+qz80W9txhh6BAQbrcak7kAZTf+6hQoF8pva22jnN6ShEGT
vRXnhD4eWokTAFkWAKLMxj6m/81Q2aCruCqJKVpxbkf8Omy64oEZHvpNCxy4lMlXWo+nsrHObtv8
sQI57WamGrK5cih7TwkI2QifvFi0IyciD7dkzdtv3vCrGlNxtgLsSmnRKA6WxpM1gNYfHdjMVkoc
hOV9iLL59BR6BEZJOLS0Q+ZDiNy9lmfLU3dFgJKSYLx7bWC31i7aYIEtZ8JPjbKFiFSTd4Bo7B1t
nyMKocPsiktezHtKjINJ6umGN/bVE8mMxYF6E8eYPIh6h4nv3AzI4eI5wd/U58ZDTTVzHBVtPd5e
eRTrHTzZHaFE9LdMTbZrMa/i5LFIy9/c4scREEOa+wxApEsua7khOPGFlmVGNdc+e8Dzx1vguNtA
EXsVoW01WvGrHeXBTsBSGhIFUhok73Yq154ZcOyqNOhpec00OWnNWJ9twQalonUeYjsfDVFc0jZ+
MBOIna6+jZ59Yz78PkV2gIRbKeQ02c4YY3+NAIPKD8dJ3KHPqA9GmmCEiNWtxQ6285YcA0PbXzTU
eG+BmkF9zG5ZhttRknxZmj9V0xF5GMrfTpVDi/ebflUuCOoGmRA+3qcphNIfjgDcIC77d54tUUl2
DjsU84dBhVuM7sZKHYmfPIkyeAj85qHzLLpNNLIpnH6oaLozHf+1zVmaQka84BebRQbA5O5BpTFP
9Bw8Rm23xeryXAdjzNuDoCFI5ijpjPDGGI3VJUkYX8dwbX2imbN27qAyCRx041tmwhIN6DNlNlGC
Y4KEKW92DNtrRl3pxaPV7sPZ98b0kKj54vUqZkZpXipEB0qPw7nVN6ETsQ3QMBOPI39KZMOrwbFe
M0IIkA/bz76m80daVxoldyb5X3PmfQbK/DUrJCDRi5F4p9xpF+o/mI76KQ7LdkUm9gVj6p9qKt9q
aZNOnv4f7s5jy20sy6JfhFrAg58StKCJCIX8BEsW3nt8fW+8UCZDqqxeXdOeQHAEGRRh3r3n7HN0
z3NfDmgdbKJjSXq8odkgrBfwV37LagvBfzEzmlq3yHUvm7XM4lkKgRj0p7c1NxnYZeKj3Cuo8maH
praj5hi2N/Jy+oNQ+dl0AlRGGBDekoCmvC2oki5U1TdLlM83om+wxCg5deUMGLhFxW27WBnFp4qz
UZBLZddoZFUaQxsoKYhy1Z/2ccCSddGJH99FcfGmMUhIr1r7SgMdbBMSok25aNPehqMQV5nwLLwp
2wDdz1VT3sa2zV+4fhJD7Zad1VK87gkG9dJBTanaIXhqkMxUvYnGOv4ZdkvxMOklkwnPpTEMX8ao
oceXuhn/8fNqnZmClc+oX+nZpAv/llC0OtHlwCjED+GOwASU6bNS6duMCE2GSAHFw8mhq1M+ttgL
D0UBvN5Mt7VY+puTo9RU9QrhkPWQ2jo5xl34QB9e56bX6TctHCByZtn1q4rugJeUtEGskyhRFo9m
g/lAa2+UNZ/MTKgncDT5pZrzbUQvntfaSErX/8Qqx/wZAnehGUoK8dwiCHLqIfAqczjNjb0Lc5Sq
CgrM3qjdU4dc+pa2Y3FDyzIWqLJpYdOCneuvcRn6uhF01OPGlNrP8gZLx3wjHQrSll0DBEh/Rhaf
0cWg0A68Tc4vK11MwAxmetWGeX0ENz/UBdd9s1WPmkBX0tmf6DJPNKqwCTDiGG6iUU9Dqh65L81+
5BQPJA0HUI2bxjPMApnKUpvc+8kL0WYyCNuyPrtzhMXZGW9UdcebK8YfcGmNfa7yQ7eW93gZ8o15
JO2BwRAVRNCX6eypwBUIw42/uuFE3Thw0ovdlNs8U2ELi+W7U06PpvsVkhs/i9GXk2GdU0ognXC5
mG17Dauy3KSHvcNNihFdVPuVUfGFrHNJZOF/vS/LlUbV4B6Ts5HczkD+1/7/uLI1sEfqC3JOpPcY
Jvi2rXaufTkXg3X9z4tyFzLvfu18f6182X3xj0OhQuBalSEolm8kD8D1e1VanALMzPhJ8RnKufvk
P65zipX59k+vq7nwI7hI4Sos1csecjcb0BT9tvWd5CSv8/Zl7uVY97eKhfvXnkZ0zoPBONU60TE2
4P315a+2o78haVyuTR0Ssl69nzxe3/efG2cWhJE3Hayo9T3TGvz4Ts5mQ4uXVLzLFpWngiB5wMKL
5VzXyag2iW0qQ+1hVJDLd+lM2DlDvFMSEvFRpKsGHxHTtgaUAAAXMkxCFNRkhwBb+FX3YHEii14a
YLf8Ovc4iw0g/fua5KmrkwPopkQKK3ZdHEItu8ZKRMxYZE77sRqNi9bq7xPVNA6LzlA6MwOBwH40
qy3hnMe4aLST4zj6xQaEtajNsw1mKTKSYw+j+pJEcXapoibyCI/FMB1Z3kL5++Q06kNiu4A4FnNu
LjMfb0NKdbSf3aPdLeVlHvx3DMSXy1Aoy0XOOY3gIaF0udOuG7R1UuiO3/LwAB86/rVbuGjLBfUx
mRqahk5Ox6PBJ1nMT3FuFVc0+CkmUcYEbapiVtQD1G0LbmwkSI1uCX/IgvDSrRON2gXycvOE/Apz
2WhY2+xmKMoViWXuh0WtnwXxQdzY+I44IMN5bi9LOV24mpIJFOZva2HaXJfZQ+qmUCDQ9qF2DlbR
og5E8jbD9IwKwxS/t0VTXReHGB4AwKRRGcW3yCXSLeirTeu29dGJwG0vKl6QoYNbwMhwySzcbG6S
o+uPvwT1BAMyiT82rhUfQqdUL2rmqBc5Jye4G6HFmyqijgzuSGLGtGSA1PFfgBlLlFu5VzW7BcxE
qvgaIJ1znRcWxmON0G7H3s6a/c1lOH+xzYZAhbAjxY2lfv2lML6gTmmgRL2vi2xKKziX2mHEFcBT
b4KU4iJ/WHLOGcZwn5ioTQGuzTw4dgBTeuto5rTP3LHTD2mSfFhcQ1Tb0JtSU7vY6ya53Ror/eLA
hoyQPEWCPyUex12olsvJrBhRzmV3VlS6OLZJWunESXIRaq5c5FwWwiWN9biAEV+RCYYoKm6PcW8C
KNRNBddlVn9YMHc3FuF+YsXmmSndI0tk6UW3O+AoNHQmDdsQayEmN1sLyZ+nlE5ysf/eU+4uJ7Zz
Tqz+LYXOdN/Pa5N4yF0UAdyJceipl2iF9Dnrd9itP3o50XpELYum0YRCloyhOjkv0fhromApInd2
XX6ZpSc+r6P2Apjl8l5u6NeXlPRLfttRbpJHk9vlInB1TCgp3f0/NtzfVe58X3S7Wt9i+AZ8/PsH
k/tVepv7c/9BT5yupMUep68+OlEtDAEMd//q890/yv3j1fKTZwOVs4BegCe3jPzgXCNRD/f95Nwf
H++PRbnLHx/j/pcOXfwt65EuJAHNcCNTue/iATKr9Dnt7YszRrCeIFrgsY+Lx5KC81Gv9I8o/ZRb
0oAICKn8ALw0YszukXl1CW4dbWJMg9LFwzx9Uxul8hYIxRuY5P22MDPNLzMhLhQfoQwv1pGn+mju
locw+dDa6iGjZrETTfoNGyHZj5h1uUgx0jXIy0DXnm2MkHpsperqOraMPjvFIS4zm/ic1sHBNi10
kgUWt241XQntYPSAw4pZBamYfYwY1xyobjAc1XGcsChOfIhVs87joOkmzl7RwLTOOICD4nOuzs6H
IfpSddG+aibtgYyjvBmao9IMTwUJ5ZsOlJcHOrn3FmdodmmRfooUbsvLuJC7VFNIGnv9G5ls3yCJ
GKe10kGachcTypfcOmP41AbOY26q1l4xgJSS7ploHxinmecMBdTC/+WO6zma4VKjpOoQ0F07o6f0
kfscmKrwymTmSpQ7NACmmr5+eOa5H9mQVYF2QPZUu8ZXk5QCr1aBPnAKvkF2Z1JBB2CLqDI9uCoJ
ahVJH1PDqgLgJdXgydMMmMpLT/CGaNWvY91+xlSl7cle3hK5rBM69HFJzPA5b9MDucPWnh/JdRy5
/ZdG8jjUIt7bzYSwNrgNMwUdTmXDz454D1KGYDRsO6t5Ut1u16Qxbu9BKY4IX8ezuWD0jB8Ihm0P
YM/90jWsy+TMy7YsBflCJJzfus9JYDmXcZirt50b+x3ly1M5IG7tC4w+FL/MfUTcgadVpfVg9AyX
ytxA+NEu+2GozDdaEkLIRYM6lNZ1VEbtGiCKx/ys++TV4m8IIudcx+MPQVbfgQkO3Dmbj1M39jtq
ZymBq8tyCHKhbIgwarELIrLigYQgvwh2A0PinZqrnZfYiraPjKHeUCNTntDu3npyR04W6gS8MBbW
pL4Sx3JOfhqRkz6oRunCTKGZrsInNePxAHGr37v4rvZAw80dhtOvjPo2yWQtuxTNzInkvVOqIVD8
/92rJTPyVWft33u1sA7K4vderXzJr16tprr/Ug1abCa5wvRDV3DbL1qVptHH1QyLHHVNOK5qQVj6
q1dr06t1VMtRHfqov/dqtX/pAh+Ka+uOZrqa81+1ai39j/ak6jJe0zXy+cBW0STU/2An5rVNSBHM
goujZz1I0W7x5WSa0sXXVnqRoG7kgS8kbF0+4NctT/lyPCHn1km8ZB9gnoTgIxiAvwL2SHQPdheG
u9FL3V32AO4VeMmuketeyuZyi1Kn/cEV0UmdEobD5fw2Kodw8VxtdQ8XWth8VMWCEqkLAKX/JWaQ
c1rb/qV3eJE+UGD8ILsNskwvq/IRRT0aii8l/JrnxpB+LPK2uPLlRNQdHrCFsqKPHvWvWZG53+IU
LwCkaOx9cvMwcDl+2TPJixnZRprM22SgxGHJIZH8xhyMy0eSrneJHMbIdS+bxzo/t4U/gWPJi8o3
Z2gcHdYMxJB/LWZZRDxooUSJj6I9LXErF0tqqpjaV+PyuNDDkbNyorha5ztTbTAaK3pMgCXMxHJt
b9wnnNP8+SG6AlgAa0cGGg2Ppjlsp56OGtQiuDz2kCBpdaiD4EoKLa04ytVyh/teYyPem6OuIA9B
4zHXNYpHBprIf4AwrXPa33Mx1V4U279vhigaaKhtgBUpk/Y2cEAfpV3FxV7uKJfR0a0jxvum+9Ff
HZPUs/VVHU71bEYZ+8e7Vy+b//5I8hgv7yRn759TvjDHxD7zWwOXsA5gHO1lTjE64etmlsM6Wmfl
Zjmpl+wzig3yUtZX3Cf534tmjYG5KJOXPe7r7/uarUZkJnFsilb6ANT55tuwYfoyL1ffJyTer+Cb
dbtc+Y/Lrw4lZ2OwHfvU1N/eXyLnXo7z5yFeve+/zSbudz0HEfTnO7w6UmbN1kYbCIl/9epX2/+X
D//qBa9m7x/61Uv/cbvc88+P9ueeIEbKjZHpexvomSccTv/7z1vO/cd1L+fFn5uBtxTHP1YqJSeT
PHVQ2fUo99Yz7D6p2rJRd8qy8N9oNBMDVy5p99fcd/zjsHKDtTxFcWWeoA2WPqUOoCTrnFZw7bgv
/rGuJHVmRSGx47/Nyl3lJjknJ/JA8pD3RVMZuALK5VweTs6irOPI//u7yx3lRL6NaURvlX7M9nIV
kAdr+ChnhyQa1F3SLtpBHe2DTpXPt0yn8ufF5Uk96SHoyZVy4mSCztDLJrmXXNvFown3Y8Hz39bJ
uDU6JRnOctOiJtbyLGdVygrlw6vDCCtUN1Olpds8DSkGvhxLWR2+54Ywy30a82A7Z9rVVWApVNb0
NW6MT8FS0RlZJXm4bIGd9l8xWAARB9K1G7LvMzTznJYrxIcWRmhVYORz4jM92mqXTQVxnRiNcl+3
w2/6MqCO5b6zGVONNIiGgvqrT/nyZ8wGPaM5hnPary1tngKZrNd5ufgf17Xrzq92WV8hX/vyin9Y
dCkHofX5/dD/h8PojtkfDEgs8siuvNnKd3qZlWvlYRzZLpdv8B8/CUHGyA1xqLz+NNj195WY31Ty
TqaaZu67+ZT7cq5bP/B93Z/73Dff97mvq2py18no+u0QfxxWDA33T7nyfoj/7m3kp72/y/0wcp2b
pJ9ISyx8Umoaf1pvXWK9m8o5uU4ucgd/JIBt3t/XD1GLl1ju8jIrNyXyvipf88cR5WIu75By88ue
8kXL+rZy7mX7ffnlmJGhgO8ws+2ikfVml8rNZBRx1tTP0aTk52jJL+WoDjxdEC879eN0aIFQbHSe
SCknttvSAbW2BDqxFIZFwEtUfU1Rim4d3EAe92cydiN7wqyCmJtshkvruuVx6DSi1XF0panzWQeN
ua1iP20/W4pz0tIqJ+auZgAbYMUx7DdzAbkixP+5Udr6W7KQiTnwhLGL9ZtjhZQKasyV1eT4aUOw
VYaPQLUVQsrL9mMWE7ydM16dtd7dlYt5C0cVKAeuAZD6rbtGfcSUEUy0wybgJaNHCpCp42bIimFj
dfOuraNv6UqMmUfrqLcKoRHBuBqB9nk1tbthgvNT2MYR8/Uj1IafKYnguLtLFe2FdWGIsOIWXLzV
afplBlZBjCBQv5gn8q2zAgWF+iHX0+mWx9VFnVukaXW3BTX4jCYZHXa9dyM4j3UJsyh3lWlndDPd
/jF+Y2mLsrWw6W2+DKA9tygdIv4nsSQZmLlJfV8oxcRfqB3rO238pLbPfVg91gYs0fqI/QNunr1e
58zosDQ6ZZMZaFAaq+nWdAJ8+QE2LxsVsf1E+UzC030hGoxzXYlUx8GzPaJ+cUjX5bIYABeM9Ceh
fyeORffzIBreZeDsnDSa3+A5vxRx/ck0g2nbU6rp56cwD/1EVOekmn5WuVb4So2N06zQjplj1e21
DsRFFs0LqnToQR2Ccx51mysjbH/suKjWql7sjRYyYe+2tL6w7NLRBHADqU60wrnMOoZsC0+m6Zbx
KbIJQ4loQjfwt2KG0bWBM53A34OGPgfHub3TQeUUPPubcbXvY/4saxlP0+h8KiKRPAw90vL+o/Os
Tv1wsOMZG2yr/FCQGdVE/2WR+h5SUHkgS2+ThVHhtYv+iOuBiPg9fnZ7M7mV63XmZHgavrUBjMrG
KBpcVs5YI9XX91GRtac6obkNdSba1k5jb6N6WJ2V9hYq3m408/qou92nMIU7RQmdFOGuJ8zpYVDB
IM5zaz6Y2hm/8pC6wa3SO+vshIE3uxkQoeo7TJpgP7oZ8aPQVOpS7b2uB47b4l+rjUezD7Q9+pDD
siOZtt0ZmPsObvpYJ4glTZRmntUSaWVSWfb0vHK3OVbcbVtyi7YyRjaGhfLECYFQoUN5U9HVwE+D
KcMI4n6TjJ+6ZXqyqO3s2njhVilQwq2vmKsIz64KA6RsH4sgrOhPZscYTlVn2/uc86NNQV7AAYeT
kzz1PO1vqjZzzqRGj9vAweuskjzgCsOvgXScRULiCX9PuDNC7dtkNvjORyPzzHCuHidIdvPkYurP
XHVbYYGdsNg8VZxVXh/nA3d7QqpNLc4fUd6tpGbX8PLZebeMA/fwRkW60IO3tfVQw5NkvMV1UV/q
pHtu9MgBIurnS0y1aW6qGfO7yYCMR+g6Ddur6vi4AczDpGeP08jwb0iNeVeW5juqgsW+WWZsCGl5
mowV0NBqaw0OR4vT7Zdk+GI0JYaDEfAe0ovFK5Wm3KOSzDvR7EwlOPRmOO1xt6Id6qt3AGjhD3b4
b4N6gJo0f9Z5GLHgyHM9rTJPcUqubg0HiIfG3IXU21sDHJJzTvk1nswG3xx5qDPw143ZAHKM+uxD
SRipPlI1JyW72epGe61H19hYQ1ejv0Rmt5AEBz5t+th1Q44zczxW/OdifIh+oA7/UZTRNR6Wo5VA
RCnQkAQVkTEdaYNKbe8rjSZDRzoQPqPubSkUfhRBiSEQ0M+h0/XnAUQUZln3RA46DQplmh/HBGUL
AuPDgOhyE0UZ0KAcElxVGpFn2dUe52i/L/MFN3O3q+vpFujWR8RlmmekWLZyN9+U5fJpOxfiTW1X
7zn7EorRtJdGV8ULzFIHmLocDcajaUxJewnPCYTOqWkxzszF4E05+Zycpode/6KVqCNGQt49rabn
TuHpeQoAg9lD5Hhzh8oo6ewNMcaXNNTeEk7FI4o7XFTzs5sFxQGf0NHt8MvkQYbKtMmf9QD7PaXY
EBhYCtFSJZnc7cxnCGLD4IgzAre6Vs4jJxhnGn29JJ43jmt7pH9A/snds5gHgULZcXYAAYcFuXFc
cU6OK9ymqBGxT+aj03e3egLnWdv89kbM5ej601PafWh4ivK4NaoBl7uuSz8zQEDTgDrZ7VwXxjUi
ctPCOmakKME6eA07nqRPjZpsezG3j6kT7+bESJ6gJ2+52oGIm2fjHJeYXTnxtn0IyYoYpRGgR3LV
AWQuHcQjmIZwPXHgDsH7xZpLz5jc97NQ4fIB40ExmnndHHxpevM8iKLYjhhU6fpaP/KGkHp7mmOP
M4WyMSOBTViJ52JaA5qCuMGyfxZYWpGEBvSNJygvXUTAcqLFpIBY4lPtoLUD0wZv1GFVU6nOcbaV
iiF8+YmKWn5aBp6IeiveK6b1bhrmvaWBD6V6vemc4ogg2KZjkI0orhZInqRrp2b7tujhEfc6eFly
Rm6pU46UjU3SNWEweK1D1toyhju9SB6aN2onphsNor2dINstOTfsNBjpj1HJ7YYvQx8TEoquP8Zz
oNuAnRjgmfygVb9GX0jVXPgkQsz07Yz0QO/ifZAnmMIT5Wb3xldjmPaRtoS+6kTrLwMamYBPt8yA
WBslOxgxucDWfAnWb7rShltZgIybK658Y0fZvBt3hdM4G92Jv1ca1I/Z4EGhRROIBgBeTVNWzQZR
l+KJoTr0SfHWoUDUcz32rdDdR8CKr0B7UCaaot8ZCF/6CGowKe7Cm9XyueXJoa6tZtt13aOr180m
HOBcd6J6IEngPWKVM/nDGMwF1zOstjDu2i3UIGKyn/tUw+tMnkujP00mzFVI7pdYDF/h3OwM0Fn7
QkWIgsUG6HZQXzQRvTGmbOA32u3HJPqeTu8xMPuzmH5mozJ7ta2ITRFqp3aVrOpGam8SA09rjnDW
m35C0gWoDa5wI2zjneNGkHDV6BYMjkL/SNE2NcaMTVFgeO0hl3iwMYJTzSO02pSXqloIiFXx6JWD
l9lOCRtEP/UR2oQeZQzv6OHJJy8b78PWqMkpqe1pv5SGfuQat8uh+17RsaJKHL71GHCMFDhdDMqn
i4jXSlBV8+TTn+vIsvygts51dSyyOT65ugqxGD3hqJ07dyl4nl/jr7EUilTxXHRsB4YPnjA+j2Wt
P7Q48HZ1VqQ01GHN9MO3QqWhDIqNbxxxUOi8ZcRWMaw7lG11mGl2M3DJ30xGAfmnqK6hrr4RI5kv
ulo8m33/nXgV9JGVuqns6GMGD3zjTJG4KNhQ1Vj0RzKod0sNI6mMkuiMIeqWDv5MltQGJ87HJo5c
AGi1heO6unAf5HHLcvi6Qbj1pesSEcfv1oiq1UViHGpIsprZoheoR5r56uehmz8r5rAPdeJSNL18
k7tOfMi6PKABGQI+XOatiu6Aa96CjTQm/FAdxENiNY+0x7HSEROMhRWSUDLczPh74wiMmsL6oBfw
Q2II/jxvTym17iX5MS/Qxbuh4eHINaOdYy78RmlQK8QY7x3MmjyiKZvRCSIvKrV+W4PsLQkYHZQ4
5cnkSRMj3IlA3JSKY0BvpdIdkHaSKJa+QVy+AyxMpWFMgOOp6Tnu+vBAet5uDOdr0ETqvgizD1G/
wJptQMv2jH9QalTvOiTHwkg9Ti+eDrQerutIuWPqFhSh0Rcwjm/VsARPGow/RYe+wB20kzYPP6Ea
Uo6nj9vOP8d80t+bUd0jkKzWB8tJ342aTbRj2fZXaws/zD2GZK0qbXipOgJ63F4ND45yzd3xqwvp
+ErlaB+bOnq2qb2iRa3hmIWnkKrwkRr9F7NEXjN2i7kZ1JMVBcvBdvsflVPN9OF2EZiLQUBYrw2C
WAs3Ro1KAy3Kuu/QVN19jYrWmc1NTMdxq1ncFCrb/WaRX0jzH/2uezXt9mDA0XKQKNOtC5+cJn1f
iuA4as47ox3czcAgeaPb89smqPlf7d9ppApAGUDcaqvpbVDbC1fpGBQwpbsm2WWifE+i1JcIYiuy
tc1cDpk3k8NbpbAxgBa2mxTNz3HAFnhoXP7LFO2pWfXKagIypcLv81gHZ0NxbWUjV43TcGqmLL2+
rNNsEO1LOean+6tCEUR04gFJVOuR5IZh0b/A7Zi2NSwyPVqe2/q5zYzxcdTGQ2c3AgDniOJwSYcN
sQQJHyR8p1RDqMALWPyk7u3dMHTThhAFE8YgXt7sNmhT+NStkzkLnghNAiVRnu1wRAW/TihHLl4y
LzyJlvavdeS8QcTvicBQ/17XLw6ecXrxh9oBhAsd8QGIVfDQ82OsUBdzUggu+aS9T7nAfrROKM1W
R2dGSyUX2y7SH5PGjh9Gmqxy1X19axkfYh5/fbnKUWrxCKkMKs/Ylrv7voAbBQmsZsj9il1ebYA5
oPP4cl+DGgfd+1wW8Lx4Y7khiPDtu8SEMDittnKV3BjDMDmjrHyWq8y8im+2rWzHMEqeqBWWaCEf
O02Ln8Z6+jnFNSkvmn5V5yTDZm8aj3LiAK73yg4U431dtkICglbPvBSro7KpKLtcdOg2KSj7x3id
yJ2hptLOCVIwFqQFFoWDnyvIQgtRROWgvVqXm3Kp8YVnhlfJ5agyBU9G02PSOg+LyzVkwN3PudMb
j64LbYWQjXBd0BnevEwYWn3qkwj2nZFxRLD/LV42wAv3/aZ0IIV5QVUmD2Sjpz2jf33Mq7y/4ZHf
vvyiMKMhZIq6FZjdPoDUDp8MxQmfcNs/E3U1neVucmLVpdgETlEd5aLcV3Mwg5r1qO7kq+Q6MQso
8kTrZf1E9JQausjSAAgi9yTNRQdBFDQugAvWCzsfHqwR0GTiqPwd625BP5/Ibomucg9GgY9qjDM+
Xvj94ajvjkroWo/YUu3HqojqnRY5gIanxX6UG7QOR7xarTavdT+5AYCBcUOM7ekJaEAe/KNu3+YY
9uDa8+Q2mJf7vuCAMJ6krX3IRI35cMYLuChBtAZcOltCCdOdbgcQdO2uDkgDofrW1nX81K8Tklg7
kuyxA0TTpL4k9f1/zariMroGsf2dRfhv3f+HNONi/LtV+9eLfvX/XeNfhq7BRSb8w9V1033V/1d1
uvw4scmsgi1sOGx63f+3bM22SHtDAmDRlf8rrUr/F55d03Qs3mh97X8lABDoEX63AbMCi7TAdc/H
0HTe7ncbcDNQY54srfaV2D5n5Swg/1S+bcMqQq7yHtm9x9UPsFk6iS2U1RSlvFfSgAJSSfhQ3o1n
CsjEXyiUSaZVhgcjjruPYZygDCs+ppzWNwDjN2Gj73pBqkhB5I5+qFScR/oQGN7YdF+neq0BtOW4
yfEN6pwQoH2ObgSEyMAIT3h97votBSK4MfwuRUn5s7LM95WZpx5htzjuVMWiBzLxeL7O3ScIoCb4
Pj6JyFuGLMpRbhIhUY8vL+LhzvbTPGxXANp7N5sFUsfw1yRsK+EHTYCpByUFY1sW0zwH1rS0DMj+
3llukJN43UXOyaPIuRku0sY1ix33v4Tb7U9q9AuVlBxQuJrlZzlRtT7HbRKg1kzEzpqFoLymCP9l
rkPtntpAjLnrwty2u1NAQzFZFlBSOWoruLQK53BsM7K+GM6ibYcWMo6jh8X5Pkm0IfYYmFNSSIMk
B4g3AEnmcrIRlO7PBLdfAIuCgL7lljl6NcEDh2ItdwCZfxSj840BO9S0ehkZfmQfs4XkArqQnx2H
1AYcb0/BmDRbNbIYkiROcW7LwsJkapMho3wCPIckcsj2Q62knoYr4Vha+YVeEajkBuizMdXiGnZC
uwLMg3iTdjhM3NAiWqJJjmo0pyfF0Te2aEOGHL0WXZT5p07l6Dq4RJXwaa5jC4DcNs5NoveXgETN
pBNf0UkMXrza4QpVFddaYVFrugBhaqlfq8ZE6jqMyFez4XkuQWOiK7xYE1X/hjrtJlTM6ErHh18n
abz7MXPbI7afY1sV+c2IXFj5qPcO+hiC3dZSQhPNZpwPRq0cJoOEZer4RNTk46WwAwMxdbeh/N2e
nak0kRRjNcGF/F5uc6uRb09Rd3mA/07uAMrWOYlGOWj86Vcs8/pVWz9110bvsYLNewY1gEDZtqwT
K84fZmTSVEWXdxY5T4eOazoq6WK5NCN/1mjFfB9mhsJG+WbjYmH4Xmv+qC3JwZx59u4bzvmWGpef
wHDet1b727qx+QSf9Eac2ap3ifKzIlz1OCvNHkFb5zdu2aEhB4e/kbNy5X1SRPZOybm3cWmkG7KK
bghISBg1zme5JCZ0NzwEoetcbGdrCeSwShzs6uZpMcN3UwxAnN+GQIS7mdZoKRMmwa7WLUZYGsNE
KCvYi5R9Gg43GECT36NvoeK0Em/qGLWMVRhI7IE/rQlqVeJgICB9KEKn6uPEHI6la3ku9iiU4COK
jJfZijSoRkvxEQZVtnjfMlIyfRSAo08Nd/TH7Ith8j/nuHq3KaRhurX4LoaOIREBVnKV29SrXtEY
do2uNTsuCauumNyHuMKjPlqoPiGD5buGSky2cVdhVbq6RTAGfUunYdhFusCisk7mNThOzsl1kzMc
kjQzD62mwDEHj0pDzjrSOonB9blUvqBOYk9yv+gNFfx2NXjLj0SJ44sGNH738k32sCtLZ1K8Yf1i
CyPbxnjoj8TM11th4g/lNtbs3AKjCXAItJ9ZJDywoxmWtFJ4ttQFqCuKRl9FCJ1aWyeLaL5VRtaq
a3peomNChodMQxuvQ40o1432uWLNuJ27dzqFJMx/zjoEKN5aAV869Fb66soIqycAHKPMarHjVsl/
Y6e72zFm8CbIT/CQBqNOLS7tUEd7M1a+F/rgnmLT0/rCPCqm8tLDtu7d5nsLWs5RSFzLUgrZdYoa
HWRzVv4A5rWzLOfasnzTqX0FRQdxEPmGBaIEgF/UPcheDXD7bPIsIB0+gJ6b291MAkCHA4mMct/A
VIOWAJR+uNJxxCC+QfRUd/RNwCQs7ZO9BvHVY6sf+57gg09m+yNcw+xqGPvIzdZUOOycIDt8Av8Y
32ur4dGxfsZO0uzknhnVne1UwZGXe6fw9On8UPkPEoy4ecIIaBTx0dS7fTOf6mJ2TnE+4sjmcrhz
5lnZKovxQWRvGFqscXb8+O9/u1wcYnUVjS3hdW7JD5RfQ5tgu6PccZRLcqKsX4c5WZdMzF/hJ6Jh
xkruG4Ne7MxKJBgBcR+LPKYgVhMTpPLrSNcfKMEf22WmctIIcvKgsGOgVQZiCG+TrZdHMNT7tit6
QELNZcQCzgMufd3emrJdT11+G9AGwKAEG4GChx1jo0q0ZvJVdY+VLaaTzlMAEKxnteMC0edIpnHH
NZtqsnsQUcO2rhe+8HWCvI8LWFmAurfNLNq5HoFE1SmiItdxcvh5QqUiXZFQFveCiiFcJVD2WDEZ
QveJXNcuBD2FDcky68VOTkjg+zUnF3FUVH4OBn0ThjZslDLk3tpXR3n2hyqAsI2clRMsJC41ftvc
mEZ3ScKEjoVK68TCSOvLSaf17UG0gZ+v16B84ZIegdUsKHJsWjE8KBUa385QP8v3ldfb+8e4Ly6B
qhwKguykpMamEhZ02MnSCm3EUEPaWJzsQ2uifx464jDlBCy3sW1zvhGiwbE62XWNpMn8CSuQPJVI
ic4CxcBSVNNRFG+VwILLBrCMoDA6bqVERkglyIvOg8pMjoEj7jypjRiDWgHVCtIx0vZ4cT9RZN4l
vDB26hHTt+DCDNB7jXMkNmBVxAhibvgCZlolctZYl+WW+2YtP2La10/3bXJXuUNCzs/JHj5LDZA9
YikfA651qxrJWdVIdx2SXHzZoFvpSR+5tNdWiLhx3bmUSiL5PVaAXodzUgPboTR+0Ll6EBI0+UaS
qZdksJeL2WM9rxTnENoEdsZN8YPWouZriq75jBkXuDHu09xSM5LaLDmXrOqvIl7VgHJWrrzv80/r
7HYa6QSGpIuux7pP8sJujhqt4/uqP14vN0gBl5yjiangUEIhJU+9qspjgufXs7CGlaB5zgQ9iBJI
4k1c0HtkO3WgZkfpw7zfQu+Lcm5YyHjdyM1yWd5m74s5KUCkdkNUmxBhESRLmM16yxHrzadBVI9w
a10e1/PI/B/uzmu3dXTrsk/EA+YANPqCSckKDnK6ISwH5pz59P+gqxq7TgEN9HVflMqWtGWJIr+w
1pxzqKY75KsoJpLQs/zemOJETJDZ9eaWfHBnVKr+7vcGjh6UP2ZkJ9NjojulCnSLjKuMyGXm/HnN
OgsokGBtGtKAknVLf2KrrnJMgiFRC//+OFmrRC5bpZz/fugfz4r7hLrDtIp9f58FcVosqx2VN0oo
xToAt6sI6fen35ueyNm/H6lSfWkOv/eya6nz7e+PyzpZYQss8+3vj7Mycbn+eRW51SIqmdOQHULI
sm75K3WSfsVMf734P+/585JBzPLo9xV/75vQSOx6w/m9+1/PiubInP965K8ff//6X2/k96m/vxOf
zrN+f//rL/55KREuFLGBJDsdDIOY53+9/p938dfb/vPwn1f/f7ivzA+JUYvN4LMR2i3BKoBInThU
yUxwibGvlIWM/vlpKtRpxXPJ7iTVJ1xSJCOPa6d8KZ6T2BxcHJTPaaWgcoBFjv1DVFGFGJc2napX
tsI/LNE/OoMyDxkCiVsvQuHDV2H/Uark4sogw+M2uk5aIbp9kgZ7HcqdGvXEagfgSdsWX38WW0DV
6GwrZcxMQ8oIFKWmo3s+PC2jObp9Lb7oJf1XSoOOMRgHSDkHKCuEvZKSTMWPj0myITKkHuaDwMSn
G343UgmqWZ86U5c0XAtd6yYtcewDfudNVXTfgR6RXzyNAc3j4U3uppgQkVdz7UMbVUKJ0BgctWl8
ksHeFYEm3uAP0HpYaJtkuul0pIxeR8+zlNu0BYIocNyyVj2UZdcz9MVvkdkVpyj6GudbZuGUUVZ6
eyLQYCmil24Ah2so0U6t2ZAW5bQPFWWjdNVZqojDisMal0zYf+kBWVCipW3kgIpEoiOZadi59U33
Ihj6F2nyhDlTwMhxFEb8UzpkJFJOlL5SX2vIp2mrXACGo3tRptzSILu3KE08D/lNJPK1Z8l1nvvs
I0e+JNYN2JhYvNRrLbmMiaPip8YhGJIdh9pXTqi/L0Tw0a+22l0JF9gWMzXcJQpJM+yy6f3D7crX
PkJoZE4DgWdjmd2HuLSROzXhcztZyQFROBAkte9ISyYNoZCGjaCmOtwOzSP5NcMlhUZIUsyPhDN9
nzBTO6o6LL4YxU+06a+BAWWnkoXjorMAzVmtFpoukQ8WMCIiA4kqgu7GUHo0x0ZFXgvrNa/Vh1g1
H00QHaMlsXsPaZB2Unju22TT1dPoLrLgWZQz3IBDTriqtRFGkJph3qPQSoIvYWjv+I8+DAgypx2b
0iGeVvRaVSJ9JGKYjFlboR1ykzJZNpqa4T0Qz1ZMhkAads0eG/idOMzz2SIyCG15dqpqFbcr5yte
NTr5lb4Z6tqVShLd1JGmjNkvij/JRkeE3HiRE9VRQ7WGSN3d5HWRZYrGtBurF0E1GVYJSqUR0JC3
ZTpaHgLDKjrtaC5UhYn2hiRnpQm9rQEtxGA8QClJZhE2LqFp5EC81op201rtAV6v+Ipy+6ViiELP
kIpgbzFbYBFsNjJaHyJAjjGcbAg87CJVuSSGfkC2nCl2EDQTTXFX1fvOQd97r5d9e5mLH3GJH8u5
1Q+MrLY4RYx9T8ZdLVpA5qoS1N6kUsASvvCuPheokLMIuUdlkfGemMjYQr3bpBn2vzmFjFoM7VcQ
ZRq6J+tRM+p2Wx96UlkQ5BJ0X+tIomPca0z/SA10NeBy0/YLVa098ZHeKFRog4bgDvInJPmg/2aR
S8jGpKCYYnCCfN2CQ002cY8AI2+tfW5Gk19qyakOJCSbYfpeEtrqBPBF2gjqnFIy8hEdE9kddR+5
KjCTk+KG/R+FtE70OJqtaBQfK0MI9lmX+pGhWV5Xq4dUNMB8TqoCUGhM0TK0X2NngV9mjHLEmW56
3LHHVSd20V17KpKRLGNF93t9M5bm09inVKV0Kvz4n75iXT5osyI78hh/LCOxuyZs30AOI7vl/PIL
azgSSvWsNJCvZwQ6/jxwoOXnYch+qriN6fU1kKfIB9AETt/qgzIFn2kgHlqV0jcrmOAZwqNYc3la
kvD7EoRRSZbVJlGnzo5UJX/MddO3LMs1Jam/ZOQIK7m+acvsYZilYnV7qzRgu8zrqrj0LXIdqgQZ
LKKLyounjx6U6WTWjrWM146UPOpXGETa7NGKhytJvsQEyYDE2+gwC9O5kPXbgPc8Y6iJiViwBiJk
augNpTHSCRB/xqgS3VEafkwcPimae4pyBHkXC6dfjOyQUuZyktYDRJ8n9TPibqIJSoOZqoEnSDly
G5hBbkWwlWuxPoKNHKOX8IjSrr0EqSN6oI6VcNOSLhRvTaaqbENQ7DEjstNTrBABfazWDqYuoJ80
J3HbqyoZ/Fqp0ttrh1vfwg4SLeKy5BRtY4RouCUrWH4fAK440FmNLXWoChUEzDb1FJLeS5hZyblB
KDwIOmLhyXTPUSKRXPumasclD05Ek1G+Hst4owb9m6qk+5LdsN+M2qHXdf0kFdGxWVOvVhK1n2bm
iXqz6Sc5Lc0whHTXUx5e08Xu60zaMgsTLN2pfmLEOIyT5QXtARLJpIMBrMsFLuS5t8eBFNJ4TO91
/AN2O1MjiaYPGukiYOl1iZY9kz82sWaUv+USBzNlKJX8wLVhw1D4rKfyof2oouSqLsJHR+D5fgrA
LkjE0u/Yrp7moCA0NIzOyiAd1UgqNlp1zgvpYi5N5xagMfwBCfBigYmBcSjtIHsQOxPUfj8o166O
iAyImJcpIJAFp1yNgAESE614X4VFv2mKRKHMIwBzIbEP3SwBoFXogBpF4FcC7J5QgciRhYu8Q7tF
0pFsENI49ctdLOaXidwsKOGykxvGbg5nRgfwc55kGAcBVOquLCttqzaZH9DGBTt9ZuXXOaFhXKu0
gRkcXQxyEQ/lgAgJQppUNfhXYlQxHQkgE0H/U5SYHgngKeRQsdjGXfApRdNTv3AcBRInQAU2pc08
FlGXbFH31qxgB/lB0pS9FianBe2BLCidR6pW71UEVbgSPBh1KG4ZMHRfq2lZRwlEN6sd4OiYH0Ey
xBRRWQIqVnsWZ5KdJ0IlB1CjiTl4oVaG3+w5qOKrYW+9NELxYGGjtCUVIJcpVnQF92NRQpgwsr2c
IBgbRNHyUlnx4Yc8sMtlouaqaySBEQ5l4jgT3jWpoejIEqKCOIOCC/F5jCVvBDaYC8XEaG4do3Ub
suQPGv4VNxUHVzLT5Tgr1b0Ui9JBACpVFcKhTTqYZk0F5sggX4yknureGhpqzabkQelEQhRWBEHX
5YGSeFQHKatbg52i8CoYVOBa9l4OMtTSKVPTp9pUXMLYMs5khk9dab0zHJFTymIeZYFkefRSpRMJ
rIdGFPcw9FovRg/BTFtM2I9jOjCjZ8yasivl+YG4++kCTyv3REEiCCLRYyS2FSINKpNbFc2BL/Vb
OaT0taoIkIP8GNoSI7mhi0Cm62eZqF+xwForM3rBD1la2SOh2mdk5146PhUsCTcyrC5Pz/pdNYrY
JEmi3CoMDQyIlniPEvMuSmvwyaa201Vqu9loeSyTBAdha0PCLHOf1p5SNSLPcFWzlwMFSguKtC2I
mAZIQHCTWG1o0DfJRtEbdIew4OATuzrAQKeTY4g7dG6YO269nmOszxiVY7k1Xa0ljAotOgstEvfa
I6Hifs78yjIyIMqjelD0RwAfWCYbwILhCOHeNCpHQX5f12/tQOG87+RnVWZxj5P4PsevUCkt4CLx
XjJ1RCx10XkTSj53aq3AJeHjAdXsKkhFQytyxOcIs4IU4IVKqn6b0UVf6R+ascoop4deH0WCOUa4
WdOeMMjEUXP50tHoJEh5+tQKk+68OcLn7LlLCAQCrZrl2UQW6SwE3owKlic1APtMBM97D9jDlaoF
fm0Fd22mLxYD0+oneAUzs83YkaiGRMUhpfELpZTk5jmxoJNktq4UC6Jd1jJlu285yju/Xn0CXdrv
Y7JvykbX3MagO5hGZbWVAhJxE6PCc2UlHrscTF194tNbPGY6fzkrtcqxWoKgR+UsIg1h1ZV6FYpz
N13j3ZK4f+8Z+x3YsssmIvi/6ZKeAc8kR0FFnNv0H/rUPaW9dU9sqDfVCzUGibiegHzIltQ7ZZ4+
5oJ051y2XoacbAjRIG+iquFWLWgfk2jOObNHj0Ia7C9yDmkxUdKnAJSb1i5thPVTyjhiknNQbYyB
eNA2H/blYYjjmxYbZA80wDs1+XlMxp9mYVbSJs3Xw+FbneGkpusXqFdIBRO2bSQsZnkzI78qr2bN
/DHn1kuK664yhu8+n65yFO7KUN2wrP8IsGPsQovFcmHpD2JbHGEJPKVk0OiZ0O07DF9FCfG9WIhw
IaFSM7kgy0mN3UGZjmU47ssAHOFkfJAkgQx/DC1vqWQipYiIfQ7zHHlTWEp3vSiTg6jX06FTT7SG
QldfVj3Ckl/FFP/HAsiarwxwcDbj3CupBGnCoWNNyihsUa4Ru/55KZTyxC5FTgPk6Yhp7GoORrto
VH+Ouk/6tj9I29aHKDyGMqe2rl4ZJb5qmmc+iQ0baQhrLgx0rp3FqB2gnWB+Du8GAaSeFZpuQmd9
xZXAtNMGNOX1M9bBwXcTITQfuHpGwk7YpQQrB4iGXhZ/iQu+DSPX3qAmt+RbIjtuDdeKb0ajUfTj
nGwN8AwT7Wq09RDHiiWG30IxsW3KnwhCthNF8zaK55tUdLKDPH8XwHci+nIotlLU9DaekLQWXvtw
QtVtGCfWCC9Kpzw28nBRCuHelOIz+ahEsZHERFrx+KlYy6bumJ/YyNc9eOI4jq7hCoIhBNNXwtTc
E6MCVIIUQy+KQswSpbSJcrKq2YWyAsh6yRusvGAFrlJhZlSbJaxBhUmllHgWieh5u5+g1HMoKOmJ
nUvkd+dMIb2baK5XKTy87xh95l1KhSHWcPBnxvih1O2b2WMQgiBMj6yFizomz7P0EcnSW5gnyOtb
rbKLmdm5U514IGFPMgHJCzRKJv0oK4Z2qGJmZbWHn0YKAO3+A9Un8Oa1lW0ztKuQn0gM7/trPGvB
sRn3mUm49iDLt3IVXaeoyfHjUspLmZHnysBaJIrekKY/VkN/WqjFfWAUod8qgH8i9NRItMeZT1Tg
y+6glM+z4WYCbMpee5hK4dqPP0TZiI4uXUcNlVZmmihKr4aBaFknwIg1n0FiCbtF+kS20TMCGCF/
v8mSGIlzsYsq+GhQQvD2h9JdMRM72LNSrROVlQOsWUArsQNwxIOYaji5Ce+BHBdcJOS1xMnFish9
6sWbhIRpM/MWSJpm5OM9R4pZejU9c4nlaGOJx3WPip4vsKVAqrkg+UiTOL30PSn1Ok6xRJBlJyTl
xql0Qtwq8xJ3YuwJI9J8K6w8aYEy1jY/XQ5mm/WulsdnzGaSzU4l4Dtu6/g5Gi0TdJnppHHG6lwg
AxWFbt9q89GIP9UsvxBMBWl+gXeTs+5EmTjbco3irRWu7SzRJdbR8A+BaEvPRKviVCoHBuOlcKUu
+iQDNfbrdDuxu4cJVD0xaR4VvFhGyOmZe8r6PUlpYjnjoPAZMw4gGTMkr4WcLb9cNCOWvTCqWJtZ
D8oovZVJZvkW8hfwnFUCnipSjMeIAjQC42OqITHAjbGPwwhBIzRwcu4vBtxZGZlF3Y5P+pw84WN5
mKb4PoznXdyRO9PmfkM6aCq/YYpwAiJOjfqzithsjMKl1RZOL0K24gq9zWL468Z0wUnDhcuClhg7
JQ0/5EC5LnIv2crSI5yvf8CGEUzHLmEAUuprAgrzeVtp4nEgVg93CSl3qPxiR6v1d3UZ7mW+LSVQ
PbibYqQ+QqZ5qtUp2UpvNBWUjAUiu1KQuEPud/hx7UYtSpCDKMYXWHVi874Yxrue15QQpKMo5T99
a70rfX8ritvYBgb4b/EOUuCVNtJ9LdROrhc/JGtusqX6IaDoMdPKp2JQyFIrEMZLhQErOo0BX/Zv
iOqQacYMSUlNSA4mwo8saXZNYzwWMS0iNaNQMO3UGdeNXD1qRHQ1rfhiSO3jaOR+NNEqJuXp3pwW
KstD85Oa6b0VPo9qf5Zb4S7qkl0vZp+VSFepMQRMRb2PZATvSginrxlqHEmtVbmyVL8IMUrb+C3t
2m8AfUpLbFlVVeCKOvNYypNd9tE5IFmpFpSjMWg/mpS3TqiuxSpZOQ2DXDr00KgisdKOKq8z4n3Q
veCI2kbhazMR+JN3870QsBU0RBRo8cMSb/7/DuGhooYs7f+uw9tlWVyUcftfyJS//tH/YaYY/1Et
XVEMEy2aTAjO3yE8lvQfMrAAlliiqVuSKqK0+1uEp8rrQ9yPz9DgxdR/AFP0/1i6ge9Jt/S/o3v+
9//6LzJJ+6/f/0kq0VDI/bcIDwCHDIxDY3unGhp6PP7UP1kcqK7o/0lthKTk2uJD2M3BUKACWBLn
dVYbsqdWIpW+sqlqA0pVs/KqzJVcpYKw0kFZLXUH0ypqoFsRC4DHh3pkbF3mdsj3ZtZam55wyAGC
2lyp+Z0pt6vQjsk1Cw+VlGjP5LOZ0iebPuNxqgmxFibTmTRjeRhb6NLEXK3iDzHA5zkD3pCjTV5n
HQHSzMJNM4/odLvBV9rVQv06rqyvEehXtcK/VgpYAQ6MPP8Xa+WDpSspLFuZYYaGbSMEI0YeNuPw
ShYTKk27I5f82VypYyIdhJVCNpGSvlLJ0IOHr6O+F9C5QXYumosMwoxNowV2ZNnlK93MGLPISVbi
WfirzIGB1q00tG7lolWRQtwldWBtlUOHYCzSlaJGJxzly0pWKxRwW8pKW+tX7loEgG0BxGauWLbf
m06Xd2ZdE7Ys0nmkjmFlMiHovUSPI6fWMAiJ4uWJImxQKWAVjKmYWGzdNP4ezDDK3mDiqpUXhwuY
VFwIctbKkjNWqpy68uWmlTRXUVOcV/YcG+zvBhgdOs5x5V77tCJLGPDTmZLi7GSY0QnInS7NSrVL
wNtNK+euHgTFaRNCRlNBoTSjIKJw2yAOQdKqhldV7RPSDzsVpuKgsnu14wZkVaQXGBbGMtgv1pnU
G7kpmFVEiKQ5bnBPBXqaUP21SYky+QYFmz1p/hID8jNXol8Zgm0RjFeUOod0bNV7YQQTHpGOSiBa
oFx0mbU40arvgQZIvVBwefUZmkPLiL16ZQrmK11QWTmD+spNlWehPabovDqCRN2iRyw/sTE0qDnd
oVnN/rrho2kURh4HolHTlQHMWtmtwuocysVbAACxXEmI2spEFFY64ggmMV95iYh9FE9ZGYrFSlMs
V66i0UJY1EAttmTLAbivj+gvHlicOXIEldFc8YwrpzEF2NiGZDvKrJipao9PtTGHp7wGz5KmsNqU
0ryl1J0xWd3lmCYf5hbjSWTlyBUMrNfyboAr8a2bEeAP6aZGpeYFAVhtoRiGc91IF6GWLBQokM1I
sKXKLOIAxznIZn0ih0C39kUe30sA9Jiy1zVrJ30iJ80Bh4uOmLKaLadsK1hW4xpCP1OjYqZc1Ds8
qLSiSqp4rMezYVflmDJZkaTe0vWKoybU5mdduzOlFOFVhve01kpC/qkkkOM3WsN+HGJvWeRPrUmf
yr4TfNyu/OsGof5cmS/JYLZ8nQF7FZouJhp//JLURBNEKmqB+XeuyotIEJFV0MSfytiifiTYtEM1
ot6hB4V5tZ+Q9FH7xErtBzhkdMoLyIOEc6TjE6jm8TqUhWAvbOEdMnxZOsc0MOURuaBSuYZEmJ1S
PssZ03Jed1taeMQHq+wydLKzHRINW9iMzUnJ76c6I58H8T9CFhoy+kh7SslRVt2a6M1Q9cn/1nGQ
OKP8VQgUF9dA0EvXkXM9VaODaul1NhesOyay2mxJSx+2PNHIpCYiOCtUP+oTTyui5SIW2U8djo/s
9FmL624Oud6uF+Jyg2kfK/10SPFT7Vjw37JVW0dIxK3J6h0luMGWO/byRBm4Ylp+UkUCEdWw5G0Q
N/WMmi7Kczb+NaasJS42/SoQQ1ZzCUtWEUkkqRi/HvMw+yGnn3+lzpobSzoMhbK5FAQO0sa7ZNYT
3VgqjtryYqnYD6sscOdG3tacb3Pbn/SqvWLUfMcOe2mzgOKsLoRosiiuVAs5ykR0vefBjIkNSycJ
gvi9ycGwB91gqpIDGhAhElx8bmq0iFBM9x1Y+DwkSb+pvorvaCT7N8qmvTyLJ73TuJAn5ZDk5lGm
hUfNgzSPGXdhpMmU4tgoybhKN8a6RgcA9iIHGWSSIHaMcP6qYpGa3vw2V0rl14PyGqYV2/g6fplE
iX5zr22kVxZ7tL+bEM6pCqU7j8UOqgHVGE1vX+IyOQR9gDAkRIRWixWlm3Z5XIrhp2ezFbSk8AfB
vSYhEBNkDJvyD30e7HrsZ7YVPuez1YYGxUVC9MbIQFX5KqPjvKMhxCEuNcufolKxrWikZIFfF76l
Lsdos+YC9ELztZioDooEaR8KaAZA+lxyOuD2MD/iOD4OEpRHKYDCy9hyFZr2UR6ZWYOk+1a15oCZ
TDgphuBPVngONRyc0+JRSBqoYGnBIRKW7Yge3wWaRidxEA/LWhNOuD6qNB926cybjKk7ah9qb4Is
iNVrLVNvSMuWHJEB31M+NI71mojqwxzW6rGPDFYXMzIiIX5k6DFbXr3V69SlME2vcII1vlxnA5Go
NRGLMutnazQ/CJJ6hobrBYr6bTID+UQBE1QRUk0cnVie3+pREVzQqI0ryNIu09HktYr0zjKi3PXJ
i4G+0q4bZrWiNlJ3NuQ3eorVibcHBUmZXctg4iDf645S8rSLJbPCZ80YPvbzVeXCcEe2hWH+xaW6
7IRoZC5We1/nK55zmaVMbWysZiy2UwsIphdQKCOZN4fie1SynVXT1unRz1OmFV/bQHsQ2U/BQlI/
6+k+qBUdaAL7yz7XkEaxigoR3xx6g5CoRQfmjrMSnbgjRWdKQSI7OZHQEoWhK5GovTGVVrpk95aj
SBE1yIiBB8VNVOc32crOncYeuCluqOvew/Z5GoKDHIOrMmD4oKcGNPwUpFuQUNchm+EvWYlT6GRn
d2hcgNOkrD9o+B6NBhTk2Hws+D7aerpYmfog1eFRNssvGfVuW6NV7aQ9JiKn16oXaTYVT+cUE8mz
Qzi65Wz0K+pam0FUhs3COv0QF+atgEEUtT2uXhm23EjdJ8zKzynYz+mn0q+1U4jecA9e2yI44qL7
0g0ZhU1gfMc0/cFDH7sFHnsJd5qIdOuNcEfE+iJHDC8gckuUeJoQrubIywxlnBIzEOyiOpAD2Lss
EI4hljTPTC3T4SiVDhaYc8TesmXpxwnLJvC2oIReyFAzmhAaWHfVE2FvrutKsVb2xZeqhBcNlwU9
0Nyvo/g8mYTrRsS7o8tD0ArUS2qFXckIXgqaLQiRH+evQpVelqW/ywv6oyat4tmVao/02Jj8jeWg
0ak1Eq20pVC8dtIMjwyHH7oO8amfm11tgm8fkwlC98uSU81jcRpsTejntmHIW4zOKm9Zk+h6WRvw
cYsPx6KA9WPxrbIToGKHtXcBqkoMG4ClSHrJGsGiWy55BPZ+4qjDDSC/W2DwklC4GZH5oEkLCTKS
7gRjjlFjwc2rqAgQiZ9vS0JJ0kec3aOt6NqT1BSVMyadGwztUW4TadNlfP3DCnRSi12TMtCpEEr8
GKeqrjAP5lUyei0WB0DQ4YZTBqB0sU4yIrr2XtDrfVSPDZfI+qNm9sR3T2u+2/owjK3670d+f4/r
OnLNHhHF77N/b34fkDn2ovPnzj+P/LkPNx5y5Tne/v6LP/f/48//3vn7xv71nBRRiCL3xSbti440
gvW9MsO2f//IuA+x789L1pq0hSoWsVgP9lrZP+LZrPzfF/69obmEBnH9hH9u9BKx/59fe/Jg9qRe
akEw43s2P/Lfv/H7LCBp/3zqX/epe5F1Kttk9K2/zg3SG0oMrNSDWDESb4xCCAf3eufvc35vNOJq
9tOqsW31pzKCff6vf//n1wF+Ha1e3Ed1xjrC/vOIVOrppuYI/QaMTqv8MCIOhPpNTHb0ql40hokY
EJiwDtXdwG/n9n4CoLOgDUIsjV+fpubvj70QXoouJyZgU484e46temK2WjQIjockuZpeohMKZgce
M/XeRE76Nt4rjxCDzpCvR2c4sHIh4uaabwqIKS/LCyvSVW3+WdhsHRktXMJtnyRcGGr+aN7pwibR
cbrZXDx2/J2crRN95OWlB11m3GdP5mq9tD+VxAES1cx3EuthJ3Ml0R4Q4ZGp8c31y16FGBNqOvl7
gybtgL9eMLbxx8jAQ/MSksAml/YEtvNj91loTor8a4az6JbDO0QnYbEjphZXubVHFE6t026UF4YS
G1gvYQ6tg/r0uXpKD9TrJFwiuYvIZ3WnPtb0rpjSjhkxOL70hMUuQuFFYVL1dHM44Sy7ZGfzsjBa
wPDZdL0vSrUdspmNzhgaHoAPlg/YHYA5cKvdFQgAliXayfLrUlDpRe1CdVU4ciuRxYXW7hseN8g8
nxyycJh27Hv0fbzJN4SRt8J2lcgjMHSYkosm3TOOruwsYavICltrfDKinTKrO+pTgGrwaXpIxKvw
cWkp3pMEsQW0rByyx/ydATq7xDbUdSd7LB7re0A9tuYHWIZMN9watswi1zbs/MPyXw3rPFPzBa4N
7m0VD/lkRVg61hP0gYB/ZIKx7EGlCRq7Ve4mH2i+tnhvXtVz5X2yMQ3vrGM3uvMr9WDhnTr/HcoO
7f5lcuQzwKO7rrGnfeVhwsdcwfaQ6q5zwdvcbE33QpYad9sQUbktExcV3iX4Mnc4t9xuSyjkk7nD
IL7RL/ERJ8xXceP/+KK/mxd9l93iq1RvkM31fveiwpTDRHwJvcUmtcdeD4CytZB2vUeOHOyl3Nbd
b/FSvOSOfmFWxGyi7wSPeiObUTd+D94+rSt8rYs4eAhZc4/s8iDcW5BLZbx9F4pIRmAbPvX/zCaq
jraCTevrWn+n753g+ES3Ke57eTqHD6+aTdQP/eqDIdlk05c0RmtX2+qTgxGQNDtVtk3ZBaXj4EzZ
SA8zUVDX4E47fSsPD/GwE5zvrvKaW0X+PWK/M00B/rrk9Ncnsn00VzosYD/tdS1yP4F9B/3gwuZk
KqOaAxYbEQQ5F7XwHd4X59nr7qpzWdvLNr3C+xgOMSPOZjnEE0eqPKIxAdfg70o0LF74LoGq+vte
Chp+SN/Uw5A3Fw99yRXg10riIn+zw/2yuPWV103O9ab+znGObMiu3+IZKlDdONVze8cORbaeyRIi
nIO+9PLJyfZ5TO4mv3EHXyYe4tQfm3P32CkMIfPZPE4q5/hzvJ12JC753+qu2dIbySz4q67h/XWm
fKfOxnIy9qi2MbvNy2e6IfnfMZ+o+TB/F8RJJLyV1fvgzqpL0sUpcNFDoe6gardeznyZnGUHIXHC
/Xow2++dxMPjNfVSoomKc1Ucg3AHWzaG9HQQ99onPSBoWrvlni5CsO3x8+vbqd7Fp+iCV4bUp/JI
v+GdIkniLC+kBNmZn77HXrqvqQ7t2eeU9yyYOHLlpjLtIb/3Ryw7N9IwUk88LrsoOvil7jeym5/e
y+oi3/c/Re9wVBrMNs5Sb4l90bG3kQdxKi2n/mhP8QMZfT1Xrzs27/JXCq9VemalSymrHrx4Q31y
QRkgOVzIaD+n5U4gYEn9GL601i26Y90ha3Yt+31xkReZP7F4ThT7RjFeJ4PGJY6y9tMrcVEvde+a
MfdAA9MKpKA2lSgUeeeI4qbDNZF/k76HtANW4m38LrTdInu04RnC6Eja9ZGTpdxwVLxwr3E2XaPX
/n7cDAbcQ3s51A5FfdVubqaLjIi9kYx41PQJ8OP1OdOj+U4d3sqjxFcEUP41hbKnbcAEU/Parw1o
p6Tcv9xxjUAZKx6wlm76K3FboFLNu072hIeEeg2Z/5GNkJDn55ul9Ca++vE7cVlerTPGo3JjsmQK
pMl+yNyQwWGkff/eMA5r/MoxqDegjJjo/ekGtJh9+FS5lH8YoJ31u6dUU34g9LenrWRr4pfislla
9GPkD1t1PfeqFkbEc74ZgvVrj1niJfIDhcvs6b1lFvwI77NHnFHnB96i+N088oHXD31k6JmCXRxt
ud52iWkHu9YfiSU4ddvB/uu/cNwtNyjBh9Dz2+sEW96wF5c668lFvhjcQwm5ltcwpDKypZPPkUBN
TsINInaCk7NPEd+c+b2opBh69SbxeQfpskE+wgK8XQWBTElkByUC3ii+hvybmYFh5KWvCVVzmM9H
4vkgJSDmtXHi2aIneuF2Va19mT9662tovZGyHnxOoZZrpd4wQfnMpHzAyc7vpVvhtyjmPOkmf6Ok
ZTgnMt7IMZ87AfU5pLbJY2f5i3aO9zuVichHWmhrRJ5n9l6vN27e2QlKEVs3TknodRjig/tlF39r
ve4k4GpK41Rh1xvE5+jJQnrMOXBKn9h437oX8cqF+h25cJ3DvXKo37EaOAyejBk1KB9HuxmHcUFg
YfvhAZXKvtpxGbyGH8G7cFB2kNB8waUAAF7SZ4olL/5St+zH7ewif4QHOsQTFRAnMLzfgcllcHIn
w0fakj1fEIQiaLFp5TfWcOLLaa8mCYc2ge/e+iXCkuXzJu7TeprCSaFqZFeY0smqxLlrt/6k2d28
yz5I0ITw4oKZ8tuNmeC+ccxLdUAD4LBpwP6Hnp5Ut/IdtOaaKQDQNd/O+UXFz6Iyf6EuTjNXD+6G
zkFGh7fL6B8Nc1ONjxGl3zgiElDchXy1OvGo6iGJfenhf7g7j93ItbU934vnNJjDwAMXcwWVpFJo
aUIoNXPOvPr/oTaOz7EHBjw1sNG71a1WMaz1rS+8IbcN+8c3gQkGJ0f0tQO55w0tKCyv6tLdMXLe
xitXoBUcsBy7Jl5m3TeB4fqRRzfLiTyYGDar/FFxYFzU7vywXKP5GrefBRP4r1Z46gAGLN8K1aSs
WBfh1MCFBcEvQDAy4ntpbI5bixHoS7bVd7rNWi4D8yPOEG0sFl8IBuOjMFkcINWcQYLQuT2pTeEi
6lUfOK5oUy3GjRanhvmudgAIIPhC9SU/das96IeSMrGdbBQl6H1fosCa3lWHTkLCSiHs4C7uVdfM
2dRA+SS2cZ6QSEsGmIHlwPYfeXPlAyJzneWRrrTPOcfvQmMsJFFl412JPAkeZcfxp7Xb5+1ADG0w
YERAm8CeMQQieDz2qqM9tvqZfjxYcwyP48n92k5TxDiGyTkKt46k+VOPqK+7yc/K7utq567OHsO+
6UGOSY2729YEjaf+qD9CE/S2/jP7ikka8dZc2efGa+4OoYhrSkjHREbhgOvZDnRXDiUwT5awjZsg
TeJuONIqyTs60AfMbRYARiuxwq57LyWKseMxZrb124iIDsk25jHMIugE1W5WhUDqDvJyXFRgNPZW
XDq0/B6jDG9Hm2HFu/EnUh2ckJcJCanD9C1Izj/Pg9hXcKSACOKafc4EUP087eIqUHiAxQybG6kL
7Uf8dCA9MP5rJkTjeJcu23/MX3Lo+EC2DrCBGTxx9j6pc6DFZ4ChmGle1iO4FICr27nO75cTyl87
0NUb2mNZnBLxR1DPCCyWlfOegsjDoI20SHYjHwxefuCc3v5kWG7edffrM/qCs+yJ9SO45jb3x9yh
qSI+92kgAObmCnSStFDRL0p/W4WXaHkD1lfjTkHOAHPgfRAPZISvAx1mUvAEHLctP27XJT1YnmF5
BVSo13T14/FKgrqdSr9mzWtXGo3GceQUANDnI5JBUXeJ9qfHUqqfi5uQPzHUOa7twZxD7bPnJJjv
C+8Xf8r6Ocgjys6OFExN0JUPenJcMNiNnooMNXVKOLtCYGhPXxSiGTJ/uCn39We3+5gWJ4NqS7kf
pSvpDOcjHk8Eu/nH/JmhMNCShTOyepbht6qXj7Sk6qckZrS1W9KDBEWQDmnlw3hlSBtDxTeIbfYM
QqPzqhxh6cAoT2gJlxlw6L/UCTNx9kYvRAXNhrWyeGBGp2gAxmh+O7hLi42PGmlkuatwrnoyeXBh
ThX71335BRa4fvDcQLDsvHQ0gCKPWVgZgYSY5LHJzusKf9pB+xPsI5Me5JJbWAxn2tGVRd16Bmpz
iHrxUCCunMfOSEECHENHUJsckf+y4mFgmPnMC9g+yQZTtC2Pec653Ob3Ze6vo4O47SQwLjklxEH1
wzTuO9EDC8WRDfSrUT/nd5Xe1meDJiC1zA+nEiqTP4ijKbW7Qra+11yd4ddZjTnLSWIXpP0rd/0h
2IijQyd4VjyOaUbHqJaqKRIEdiE8a0BPvMQKdFBfr6gWlMl3JBzI3e1ysbM6TJcnLpqYgwKq0hxj
eiEcRTvzgllH8bAIzvTE8cD5dBiu7BvzqDDC9q5AO8lfAekwaRad4QYlmIiOCfZd/JF/DOf3JqwP
7823EiyvXxuV2BsKlcN3oxLBDxJFafqREpjALAXSq0FOwxJ9oS3QH9D9u0+D9FI+wAgQ6LHTmaW8
+xBu4MuXG8A2NBmc6bqgSPhF2oUGJMeYcX5qvEZwipyAaobd5/RKLK2c9gE0GyN2Ooad30+URkyT
mCKTpfJrdS0v+ZEbOgw3LdibB343e/vBS9f9MxM8wg2VXn6srihgzY/LN/QBUpoUpZFYDFL9gAwK
SRFUxbJ/X1iVDUgqz5Lpe5guCmgRKxMzhWfmh/tXiKFgPGaec+a590hOz5f9IFlu7C0+icrdb58J
Y/XD6LPhcq6vjW2TmHWubmxediTWjAr6LAdi+kIMAqNHiyBI7I4heCiddyt6wV5/Urf5RlM1ccg+
jMgpEbzaC1m7/Ss+Sw9sdz6lpGi4H5wx/87rQ/mTPpQPxqn2DZf0Tr/8Xk88XbMv0d3OaM/uZTNJ
ftMExTUar1X2thnHHnPImdobfGlZOmZ2V9NCIC3eB6bjs0JCZb1mf6jJgQFOBy2Qf2gwCZ+5G5Vf
RuOMD7JLpkOArDyTmElbdblnaQ1XKlXplfRSt4c3BDRV2gXeVQx544bfXemV5Ac07bbUq1CxJKPl
4aQMpGzpi8ZRinKQ6NKsZqJfgKMi/aS0qFGMFQ/pu/7WIzjOgI/4JxzyC0mTZj39QOKJXfl5mT2K
9klxoZyZb7UvOaZv1CFlBq7KSn7t9Gta/pUO1isfjkMbetVAteEXAQvJoEJMDrBG8UnwanHvHmza
ebiPEbZ8xLw38eQQmcgD2ayq3NdRIL7p9D70e5P99cMCCiOfe5BtCGmErNGWt3By8o/ujH5g84Ry
vPAVofmvQAmB0+/GnnU/McRR7YjOS+vEZ5icr+2X5s/n+Sk5Ra/d88yBSdE5H9ADic1D8gCTxb51
xmstQgq0P5ZjhqInp07pObtAHCmEA8Q5dzjsW+CcH9Hf6VZb55rl1QS0uXYHc4R0dYedWOtPqeUY
A137czP9mT84z/iY99LHtr4d3l6bvyXsNo1+EzWbKvxteoaqdv5e3J5qqDHn/oFsZHzXOa4xlJFP
w+4rd6jqAMQFbcaBPJbuQP+DrWmCcvthRqYFfuiPcvKtR3LzU+lSYTIXdUZ6mPKb/JZ5vEikIuO7
dQ5H2VvlU85EdzsDFZE9igmO5+pGLlC+y6v/ZDANY6WCDd0LOpKwPU4DnaUPsjc7fhADQr/d6S9r
7vOnonwCPJ8uocBAo7+ADEd1IzujxcHiLmHeRO6s3tf0al7p+TYGaJjDQh5q9qfyxRxw9nvkrV9E
BsDjKZ+41avVkQkUnzUHQUsPLoPS1fDdBu4Ef+jQVTocz3NUedr2yX90ZCwgOPv/7pToVCraYW6e
LeMBcSR9z0P19B6uDWoSwRMK1mbyXZTOJJz4DPiWox/9ra6s+i96I5bqL8HuhGu4XeQQ0M7U+Ht/
BJJ0EHmpTmCFElsHPYbxJ1PjfR3wHYje6NORwlf0PMh4qZZoWDZHIbJDHjSExfY5Qh4wsofX4ZX/
7R23QHu1HtvqEaX8U6TZ+tsoBBRed6x7uGq5P0k21dvrRPiBtEcaRtS4UmmY1Yc4TweOKrPiBjBs
vhBR+Rja11RtbOaEqE76m3pdkHlZ46SaY80v/LBPisvc3gVWxyvktr2hC5Uxs0uqzcPyKtxxDNUO
QRWVZ53BD0lU48pxUNK1AQJ/l+YODPAl2B/IO1cEPNiIGIQhDbNX0ZyIoMNwRs0hMuwRsLwQbm/U
6s2tpKrRs7vlk6c1vcL1Iawle7hK9tVH0CMvjd7G5+SL0oW8mF4uATL1CEtGIGcnCovTTwFn+C1V
b6SYsD1TZkJoH22fRLflTyn5E9+jw2k/IcbSX5qVQpmmBlsLjdxDgcrmZV3pxgQSp/QrrKjlE6MC
wVagRML28nI/pLRHbBSsiC/i7/EqoglOFXbKUajOnkTGlLkrpFeMPIU7HjJSsRm9QthEzHAu87Pq
IqLYHsirPTaZ8jncwJKdaXi0dGtIQM03svuCvrBk0/2nFCKlkOhZkSPovIOXmFoRVAdm1aCDAim7
jqCmDtA2/oIVJqPKdZuWu3qcZ1fDV9onLQEZAZdsoqv0M2uvsGFAWmFqEf4RbvRECRl+nhxpKXFZ
vCDVn+afmHYOdo7AEfCOrL0a/ThITUhn0e2F4EKJlB8pkqK3db4or9U1dznb3nhsYvYakWdRf5t0
aHKHdpcgfgJYfkvf8zgkNHA15fPyyU8irGgU7FggbaSp1wL01BM4faC+tWfWZ+UT5S2ZAPee3Oa7
dNlXYP4SZRQJbnTJoO1pPj+s6G9ELZknQ21xU4LpVr4wSdbWc2vPLwmLkO9vEPZlUX8iUG/dlhMb
mWY1SLA788ICp9NkcvjUDR1FlwdC7IIiRbOHQn0vR8BuzK5lHjKLkZIv5i9a91quPqM2hqHUr/kT
30tjpyW5yF04Hbx33sakMVyCmOMysaBfnBr3CRlf6/Lv5tEhQQ9qvntEFd7hH/CjrCqMaY5qr0xn
zLCy3mrh7wA6Zo32Nlx6pNe+6O+VBcUGll5I5twrp1J7FQj9XLOAMjRA+zgoOn8R133xpHvlQcim
tAb8AkSCVVkx+3V5DypyWtdtomxzk12PyeFoL24kJmhFKDQr6oCr51r5yfxGkVjP9NN5uy0N0nZ/
NtzvoDzzgUQynkdDSFme+Nuys3vNqWSXbiK/p+Sqn0W4D9JTpsGEngIG6zXbO/lulm8e6ji/8c/5
nL1ccXjQA+V5dVBOPFbuiPtqSHd29QxHUAIuCb7MgREYf70Br9nnOcZ0z1nIE+d5qULAM8pEx8Tw
g/rqwMUYJpAGmj3UxQ1vkRblO6uTn6kvD5x7kRDUIoQAr6DZ2OYvtP35gsunsz7s6Qh22wVGPxci
JScfJbXUcODut0mJUu+rhHfGvVINomdL5shL5ZznqcpcNA0N0PLseCbeQFsaj7c+TDZ3xdrqSJkj
h6vnGnlFRAWWUqQR4R6E/gbBwW/frdLmjr6QG7PeJpThhL8qbfuLGQcSPTR4w7lPq3I03X3Rwk2V
/rBW+JKWq6ztP/ufT+YTrCHkElTKapBu6LQxH8dH59Aoh46FOrtcKPe6gggaKIb9pQl5/Hw8B391
WxFcFvdbYDK+v1B811uXe8+gH1oet8OiV1yuik3E3/AtvI7ZXxJGw/ttc7fygn+RjVI8j45HwDWm
2oH73xqHH8ed84+4XhbB/pKQd8dvGWQbLgcHlRoUc/t9fCOu/TnCl4f5HWcPWRKNFgQanPUyv/PB
040pAUJBqcfncjv8t/U3fqBOm0e74/XQF86pmlX1ZmhXdoWmhmz5UjkNGnw17MKhSjIEFh3wb7xE
fti+MaAfsxk0Z2wZ1j0ZJ5X6x/R4sWwQPoNv5LVzh9wmmlWNM+l++xDLgUBs2BB0hsMd8E3iBgyU
7BcxTLYyPPigxF86gspqkxVKT3pxonkiwIEdbqx5PjwC9SwA5XRX4z4b7EJ0EPTlfmaWEvlggJYT
r4Hvtba9gRIBTKH9jEwexSnQVzrupDusVWCdz/OP1vngRnnKXAXfx2uQzCOvYaOlgCCacYGwZymQ
hhB2PM/WmXkd64NXuUw2Ftut5PNJzNyTgoT7mAlsdYaA1mned59B2cdVcdnbmcEG2yJv7GE8sciG
+/GRAWncQYNy4swenlA5ouuxiw60pC2gdHxGbCbNbGQiHCVB9MDn6tjHiNKTOS6j12euaCGwgvZM
FT5uFqzpwBofpuENXRkLt+i6CEv1AqRNlD0TOyv5MvDjN2+t/FoMGY1bigtiLJdgTaMN+Mo75jKn
6Im9Z/Q3vuR2dwQXvu1pQF4eSYExHTrBkbA/6Blz7Q82PqFwRnygeALhuDXh7+M/lC4dnEo5sCbN
9lldwn+eMLFUGODS0VFFztyhFobVO1eu+bKEYN24sxXLZbrBosPz0XokAe1qnzrZ3b36Qg+Pp4EY
U50HEu6xzLXLmyE7SKTwwCrIHKXHq+NBMbVWEhesTgHgkwdLBOLr3TiHQqpyca7gqe825xX+jfhj
k2jsi4MN2R9wWvLoyX1zf7xXlmXE3E7d+5NzcbI+24eIe6JwYjGmRx4sZR6XxP3vgCBEoAGy6i5m
1zBZ6702BR+ZqseufN62Ex+/L4KJVqaNR5O52HTPtchX6XJSlcFTZIrlLpZvdLTUDuO0HmartX2i
J7Kw9PvBAj2m+h82o3VKvkCplo/7ehVg7R8mM1x1L6veqR5YZBS41MAqVVs9P+UWlixncdkpMq8i
GM/fbWeqnj7tTxpqNJGMLl/5wJlJaqH0QOGQwWAwhqCj37cgKtz9geuOykTKsrWXhNqBWA68iwkj
6ClnZVOsp0l5ANLfPtFnA8lhmSdJQDanokOE3GLksw32/aPaLWYTstMAv7vvxmM9Yr3i8Krb9tS1
FBUIOgI+tue76IUnKsoXkF0ZnXvZYQfUxBD5gAggautKH3Tm576ulQfeJY1WkYEoY882tQca9YBe
hAI2vIsKE4BLOrlEoIo2KXAutDR4bqhWHInDsmwR/Snx2zsDfP8urmFHzMgntMxwoHdylAvBnalH
liF3McU+BbRAos4G7dyMouSdcrfNQiu5G2IA4F4ssnncIfOhUrDTQGSaGRqPH8IXiBXCmPqDArQV
LOZjWbs9z5T0xvpjdA8NBikWChq4OIUgy+EjaiQpmF86PY9nOykxHNMwbk8TmiMId0x/puFpn3rR
SkjcJCVHsIvuSKySaTkh+Qo0WaGxZ6sftBEsxjR+0wYsTF4FSxbEPy2pCs+9O3agRq+PJMs4sEWq
+JnDyKyxod6HeLN54q8I7XvOkYT9g/DJ12YS8qPi5EnnFtDuQxtatlHWEsyjkD8WzMzW/S74zrqx
9y91B6+jDmBkckoAW+9Oa8gK2Pu+F8B+vtER4eONHs2jffcwceLcLjhO7VpmNTL0X/cAsp/ZaKzI
IZEEgDK03aryWDaj9sC2BJwe9S+YifDem+ko86NQYEzdfvhiwTMDiZQHti6CAXwQCyrJHhduCLAD
u0Lona11dNHH2hluyWGbeGFgYMaTogXxHAirB/kwiZ1GeODtzIXbTCd1C2jk8LiF6gFbBZ3A8huM
2KzNffHGmmFLcWVEog3lMq7gN5wTjIgcvKJY9MUi5KUReUpAK7rN+ci3ES77DwAhBCjOO0EL+fbR
n6mbyZcLuwSzVtq1dCWMjemlM8EZk5s7SFaQNvBhfCpnH80yvuQZkpyxW8SFGvWeCY5m0bbfhwy8
Vv5VGUPMATN+sXBj3Sk52QKDW30RwJJpn3u+x48iBcl9Qghy3PA7AAjj7HKoJlZ/PNviGLJn6KcV
yscjmABGMmRi3L3xRZC/pzdKsU69uh/fu+ke9wd/2EZNHwe1HtRfCNKCZjKHc0eHKSIj7+xBkEzP
XKxyV0lG/tISCR7arjYVt7j9Kr+e4b9fC91uFT5BCuXHE2B/pUXHDhWULs7IkPT5DhHNDKbQYBw1
lWaTkk2ofIPkxDA29RtdfUiR6jpKY60crRZVLjEDRFWpZQhh7T0boFHAFkSRXGBNiW0einPCoFuA
1II0buX+as9GojEd4zGKy8Msy+ykWcFATiSILxaNs06X5uPa5dcm1QVPgqPu9bP6POsoJMVRb0Cs
QMjAHlTFnRJIoSaF1K43+evUa2wahinxx7wLzTYKpzM8fX803Iy8Jo7NKswBTSPhYBVubki3xVRq
798ew5GO9G+Um9ffP+pypSTJEWGfIqdYlvkaLHRuEBcb/9Er/lU0nduURzZOmDMBosz/1y8yHhIA
uPavhwTt11FuTFtq2bid2rRHzBv+9YvS+5pWc5TMa0u6IT7++xtg9H6Zqz7+Iyf5qyHZ/VtO8vfr
318m6OioAJfhrwRmamBsCF9vF+VEMgDnhrpBN73aTsIu4yzk3YqOz4LRjGGwR1Lw/s6AAM4/V2sK
IEK7X9Xn39/+3sI//3D/1yA7/6UA+/uHDXqFU0cNNvT0ejoDJOTvJ//+8ivVmf9ezr9VO7WmfbVE
JomLAlspLsWWupKTrtkf7O8v8/7l//Fnv3/x+2fymAQKEiy+Yszn0igkr9rFEQwUY1xUUR0jiaGE
5+1LJ8o9HN3EcAbmG3Lcz444aRqSiqDMrfOYmbqrFUbt90LzPNOZ2QCLaebe3s7oDFTL377ATwy9
kE88XwsyghbRCGtw51ZjMLKBactooWXGBIBgquJrJQCUURA+RD4E8H6COF3RmBkpeQ+zCRmutRV5
yutoHoR1vm8GDuRJ1OyxKhowzSslUXHXLTub0FRzpKXMLbAW87Psb51GQ1DrpOpJZBSSUq6LyCV7
sdmiky43DEJokmAA9LDK0n2LhoGvqABf2znCGo70ZAVz6GudjjA/BC1KAvpz9eopSZG5qcqRVk/j
Yw+usqFrZeZFdMHXJNSmcDcLYQjXtU60jEwNTWotFCaCvpjpQzWqa0Huc8uFJx2vXl8Ng9ONFYA9
Y3cGRI0xb7+XUeCAjkmDdLptccMwPRNypvUcQnAPDTQnERyUMqpCganMVjS915qIcuAM6MwT/VFL
RIZoBhFSSlQYZZ2+1OIQgqdP0X4B7Ej9XBtGGkobGCQk0VKTBiH+ZxFjovF9qnloXTurdF5fFIva
oVrINkW8bCErosYKo215hx84As2cQPwr6A8kf9o1EigsEwjwY636RZ194inmaVKuoReLpkZTkDwm
FQMYtDJtPWIetdHbEdNtBtOWYSFRj9WlbOWbvFddUCFCkxYiUC8YtAbII+u6WDO7ZhIMX0zmt3rk
igUhBxQomOdxWLQ7kbMLTZtjtcS4UKSAPZskfzMGslFR+7QySzvHIwccKvZoqabxq6RTGYJjHkO0
Pk9jMmGcJFbVyVImiBJiB5wNYetC2tN7qY7ceK6KC3SwuZ6nc99NyqWSm4dtHkFI7Xog6ridJEP7
08oKUIJJ8JsxRYwfcaDWRPI6jh/m6toruvWa7i1EzbVmxTyVSxVmaT2EY6NhV9jUJ03oLoahzUHe
Du96rEnePLdgVdi8disYD6OEtHKRrqlTxGa6LyLqnNSY6OYY3xUerPgKwm3DyuO7xURDiEvFG3Ty
EWGqKttMDcAMZV+FYyqeEkPSwhkkbbatJUilGfJeNr7lKfai5YakXyZx/q7qtxEbczB3EPugfdwp
E4aDSr4dkaoi+8eXUVN06Bz5fEHmLfbXpxILw0mVrHPXtGf4NMMJ3sqpiCQM9HoINA2NM0I+swYA
SYN20jQp83F6R1YE5lGJsYm4PQ465Nm+7+RjBTgCml9oTgYoNnmlSGqyXYhT748wpBA/iLRvsaxL
v6x1P5IKToKuf5676n3W0X6eRsnflOJuX+kwdS0U3IVCPhvJ+mnmTYqWBU5tCZS3GYpKK/X+Qv6t
WgHqzcGcNlCacfNAQAesR7fN6SnjHLGGKcUFG7L3TFW8gxaBgRgtDNhWM0JhJN/CQkr05Ng4ls3E
wWJEq5OPaFpAGg4lUdhCFJXWBxVRyKzRTiyR8rOI5ItZAV4f6uUZqT7fGKG56TOTtbmnbZh0b2q/
BKo5CKctBaYh7ARJvF5iTzH751UsllARlXPLq6HlCPo7Tix7HZUfbaa+gXE10xMgK5Kk9W5hvjvH
GYVQqm1XTVVeOwupPmvb0rBLFXLCmkZUtw7UhJCw9CYHb9ZNS1hLOrjBhCmy4EGEVZxagaaDccAN
UwrY6rE6+2lkYXsiV9VxI5HRi/qMFJjyMLbZUyRZrUcwzkM5w+2iFu+GqDlb8aacdsdPPU/lp2Gd
GOoAxeo7QTrNxju2bN/LOqZBOad/V2Smgagnzxj8QTkNa/RY0m06W019idoV6cZd9raKxQ8koqjm
I+ZZZtOdxaZJz7mUvFQ6sonYryxrIV0kDPy8xpxmT8CrxZXK5oVVajet0Fz0cqA8n2byZkvDgLwX
mALG2k0VcBbdNN2FUvqTLSh/9bICnBaPGSSh6CrN6XDGHx04AGOXFkVYx8wl/TRG09OQyX0Yw9Bh
8LC3SOAOx12WXtK89VSj/NsbEvwA6SuCpA4JdJ7DXklzV9Pl16GMdytybfHnqdG90pjCVls5alVZ
97DRtgsDsaRSLF6kCS24uEeUwogZiimo8ZYmCno1Xt6JbA1necFkvCW0jOoke7Moj2e5Ke/neXvD
j/falT09ghzJ2U2czmraxP6QJhM96Pmm0jW8ZobNw6t9AU8AZHNwizF0DSGjfAXiIigwo+UolBGt
prQQyO40CEm9TlOhHeTiCfrPdV4XpGfzOyHTLdfYSlgQJPRt0+JHDFnyIKGek2RC9V1ltVtkmkv+
rn5EItxnFvsjliC0yg0z3AVqgzIG1qEnI+Yy1qMEDTmuOouRCc7BaoMvWJ8FzdQ/W7pEaBfoKko6
xRZmll8p5j1wPUegMlhv5J0ch7pISzNH6z3E/HTF9n6hOJRQGMI7FqRpPdCbM1v2jCiNvmqgDIVj
8wXW45JXfyHuH0aexUez/Wm7ybTjNKqobrh/HcbLtlnpZU2upoYJGdF2VRfArCvVgHxat+w0tN1y
7oRFBDf8HWs6iTmy0S+J8Dhr4NFzq2/RW5y+01WNbhaTJbHG3FxF+OKCq/NX3BuRL4SK1gRtw+hW
HhbaABtqtCUpfS6Vp6Qr1Qct77+kYfI73FNopdAE78ztTxoBxGhhCTfryjZ+N/oeT+1tcDVpYtws
RRxBW34nLQgTpsl5bBihmpnizZLFgNCgyKEMH2qNgjdPcNqusdZGWPWtS61wlsc3DpxH3USWpt4V
JRp/Zp+6DWpY58YqTkjbDbDN9x4TtrCLldZhBg5uLRZuUobgq9Ggx56b8SDOx5iwtG7XnjWMSq5G
OrYXhAlo668kLHQIzATBW2lproqEGX1uMXpdIOLkCYbmc7bhkS7nn2YdZecuGkEHZdid6hot10VD
4WEW62DGjkd2qJG0k7QIvWes0is+AddtnPWLVHQv0NY5J03QmxmEdFkm5Cwrzb21su4Res9OCEWA
apKVA1oHzDnFuXF01IMnZ8D1joKiLZEJqC6V2qNg3A706vRGc4u4P2bT1L70wBa9hvk66g6Put7R
vlAbXllBQjeJTOlbCX8gVJYqyHv1DVU7ymENwh2MrjAdZTlULeu+b8U0QEh4zxMrOmdGPz1RmjZ+
Dw0bODBfliaOr0WuvWPjio6e2p1mSMY0LaX3Tm2vZa0g77RtAwJYHSXD6lI88nBRX9sxuaSkQulV
+rJ66tBp8LFJIwQiUzF2qIbRB4ky9b0m93WVUsSxGTv3RZxLICFdckrbAP3ivaUaE8YUFjhSoIiG
jVIYTSVyZHUJ340wWc0wLRQTrmzUPyliYV7aic5uLddBne40BACflaRJpyXa7kRxkgIZcYiAelqZ
tz0rALqex6KH2zpwRgBhFNRHKe/yhzG1Mj8ZGa7nOy2yro0U/PyqnMUo96Vy0umaYdpsaUuoz9CP
zF1I00QNAV7elHBeIfxdYlehSptCeuKbSoEHhLzGL6aGWDI6eHDHaulP/KcwoOBnJPWObmz5ubdo
p7RzxZmHG8vdauQ7X4DxSaQVz+LuxqSrknTfmJBhVVKbgxqXG0LBJkx5BS0I1Yg9YICZ30RbFSR4
vMJj/GlX1ImQmcKjdEGnEd1A5Ot7Wg7FjJmwhC8ayG3L6KtjRxutQs53E834OuBvhLIe8VncKAw1
kX61KQIjW8FmCJmoeXXV/xEE/MYVGZPHrNnVnFbg6FQRtJxSUP/DNhxRhKSovRPkKb6YYnaV1Vl4
otxVODu/tg6lcbU/TXpKx8Zk1jgKj/hNh1FFoWCMTDVFBACzYmCKXhl3FENOlStfc57o4JpTlC3V
EsfreAO/NfyZouWFtoNG+WQS5TSclY2uhUBhNedoRPp6k4swp7g/Gk1HbGmTY8+kX+jEyM9xYIQT
yeuE0uwLG1p4w6ztVaiIY0SP5nIeMzMcSZ2rAmSopMA+kbBhNcpBuVfnCe2/wp3iKL0kqwC03Wrb
O9Yn4TRTNifTRGKnOZBu68K3DLPgZErpnyXlWBUTdiOrhQ1NCgt9aKkQjK29HthrLxFGVx3vziZW
Tb6he6uVWXGHtXsXZ61jqJiyRZuGSc72B23YZ/RtFRqCjOVNa46A/zPqxxlhY0DdvicpkpbKEjOk
BGve45rj4X6O7GAyUXaV+d2SKjfBmCdfxAiOucd2MD8xE94Oa4LkZiroJclDV7hd8oBR8su2rVDI
LBrAY13eYZD3vCVVIBRxjBbYaz9NX0uGmRGCPLg90+ZwuNzmINO7lXvx2C8l7BAQJFKNFptoHicz
vyTdWZHE9w6lertUrJOB2gDqjLoJ9nZ67K1yesjF+UeZoZGYGqyQKbUQYzby/KalxR99fmnqWvve
VHTF8ody6dpwrDbGQNmyD52ZBPUW7dZcvSwcSG6vD3+n1pqCwWKWh27NxEm/WT4KSnjkSCAa0W/5
EDYmC5K+m7bDPRPA8LlS/krAmrwxi0BKVsT3Zkq/0rr4boy4pavb3ndSNJ4rsJQTp6qxmd9WL0qu
vkuDpMP28jGa0nInjijylzwkdCtqv1UicABuV6TyvdRNgZHjrV3Ng1cRwe1RWs7TFCuhHCsk/AlK
2EjlWZPB6KLZggV1DfwbV2gHCObSdgvxpqDnshMTUfLH229oaIiPLeKoG8mUjA1DlTK6aNm7Sav+
qSzrRymF2svG/rPSeeNyikTpuumIdEp0pDPD6wWyIoParjGh0qgCbMARsw9K5DVbVJRALHhbvHW2
j5o4/WKA9cg1WgUTMpwK2/Mg5Gt0N1nNN1Z9xwF7DS2aYxDycFA7AMxEmsgSP4QSOJEUb6u7FsyR
U4ZxAtbiVt99YkfltJHprX1bh51aE15VSrloSl7Hvv+zTNt2LbR7q4RpnI942qP5UYFdRFRJEMiY
e3rpmF7zHvuHIe8SL5mx4/j/W5/N0qT/mzzb/+zyj6r/+N/l2X7/zb/U2az/rquaioYBGZcsmcZ/
CLSp+J0is6bLKKNp5q+B6r9cUnUE2kyMU/9xVkXN8z9dUkVJ4rsx3OPIN+X/R5dUmftp6mKN8WT+
/h//TZMkfpyoiJohYb6KzhVerf8p0NZiA6428qiGGoKdtlKqlhOX/Ql5sJdCpQs2yoiQzLr6pWye
QYBUJPi+jI+MpRXdEU+rINbXG8rLb71VJAjammCq6lZhhBE/W5JyqalFQ2UbF1dWUv2YIJ1uxpdR
XBc3k0tcTyOLYcVovMbsFN8SYHGrKCHt6qxDzLgUqbaLk5jZAt6M1lwhrZonywocvUjBu1X6ZPwQ
ZWJ/Fqt0spOSkdGAEgXdPc6itjb+5hOa0n2K4g3ESRlrZnYB9mY95OwKlS7mrCtI8kXUfOSQOOgY
5uuiLiLZndxjdiKHheh2efkedk3y3DSbfjJbVKDHdoaQs6l3/8XdmWy3rWzZ9l+yjzsCZQQar8O6
EKnSkqwOhi1bqGsEqq/PCfrm8X2vkR/wGoeDtKQjigACO/Zea65clfNDEpPSlraz2LSPEQXQHSU/
nE2JurssU3jNGdGGaXIEvxM/zJTQ8eBXTNqS8d4FqWMiQqM0Tba+QGtgEQyLkz9ASKFLLJvydyDt
bF835bs/WTnYEXpwQDemeXZB1Bfs0snYW13NHvdKSePbDyx2MC2dJjTiVmLvZTK9Drn1TCChvSny
6M2fa/BaXQo0GLo6h5VU8Xn4CrLxvmuCh4y8Hlp9qdg7fWSsYvbRiI3yQ6pj5+xht3MJ8LiXPpOd
ua2gzlhwRB3zLShTelOFYCyYBrsARmnj4UMI3H6X16ygjg/XuRzci7tMmmqmuyTg9qUNST2iyhgz
mMs2qMi9Sa2yEgX6ZTVFE4IS/6Vy2UTUwHz38UBLw6uSwzwwhxfpE+SIo2wr/KAaG17uY7UzpITj
TqYRqd3xcfLbqxVCt0hSB8FPlC17ig8oL35dhd8wJcuC6X9YfCZs7HQ0PqEaBfWdHHRBexzQ9Eek
UIpnHrVnDgs4FyYJ6yFSgMo8dJ56F42rdxmZw9vON38ZdfzNb7eBX2GQU+VJZjl/lyl/wB397iiI
mZ7m6MIf+yF7nEXhwHQ1UOy1YwPIQh5al7ycaAPPQXAWSGkrZF5WiuJddrgvxtr5Lqr492w1+cYq
6ZXalbMj3QTfwjoHQEivcsEeUXHxdsMfvRW6xzR4MJJw5K46vROwebBI55jgwTGAQFvShv4Tgd8H
2/jtzpF4akf3E+4cYs0iPCTFkroSDZs0myI+UOuxHdQzYDx7+1omqtoVvOuVVsz7RYZlT3sPDLzw
CQGS8eE8y3pBuSTn3hk6omfKchNEn6nJ3cVxFOsHs1s6wh9OQmXZBwPxLb63IwgBZ31abho34KBS
Dw0okz2KMI9B8b7XMHZ1sik8B54dF3RkZa+VcL6X9MOipjuHcUgHFEWi2NKOvvA3lUN6MWP1lHDF
dUotm+Jr0MgEBw83QjqXiMB7gBXZQNpNiudSGcc+k4+O4bPBp+CsdUI1UWtySYBGzpjVIpF/Wj0h
6VOeP9QSXPqUxS+hATMwtIZL6Cd4Ngom1HntY5XoU80saPgyGPisiJX67mr4/DPFp9EkJ2U4Hy3x
N1enaY7B99obBwqEyCNCT6/tLtaHmBjqlUnsYKBTzHHZGJzDJ1VBkEiJEHx2LMy58ldWJGoHRdrZ
xnTaQrejSRk60VaEYLYBakOTZCdeNHDy/fA9XdI+uQdwmjuK0UffuOt4lt+HYoLlu+hls2Q4kpQB
gzGwL4kyGAnUTbuxOUHtfryEVueup8rHEUF63EFGgJDzGeGv15s0aR30MXk8fgwkH22ECxPHkD8d
Ruhu8yt18Y4saUyzJGylbDNwwTCw9xy10SePONcJDOAaK1yKdcULW7BgQWIcFEIpsxX+MSlAxnCp
MFdni9aMBlwL0AYeq88hzWr0ur/KEa1ESKuqDNWDFTO1mjMhNn5qKZgv7EQqoJQGSdxnPYRP9JQZ
L6UEdSUBqVgkSFfGhcQclMMxu7F4RINRmcBV8gqzvNdme1oh66kc7/KgvUQqtLaziFAgZEiuRxs5
R4fC2/QdhxMaZbcZseXMhihECJu/Bm5B8xvJAfgl9CTBQKHae4BWoDBtypjfEBEcYuWW8WM0MzhJ
RcktVixjRUB9/Vh9j2Op7vyhu441wTRjO74bOhPHUb8bXbFM+EW5AShIzFkBzToCesjICd0GDpkw
dM4sBizKhW2j8Bj2btCgpfVY8fxV2YyoD6bGxyI4dqCT3FdVhq+1Z8ht3aNPS8iZwtmK5CUJmGTF
E6KLVF8zQIX7IcN+N3gGhtIw/VHFw7ekJCVhVofW8UlwsJHA01en+3ooqMoPluLz6QqIInga1KRR
VI31fdHP2db1CUdr6w2hkhevRIKlPbDCyqZnwQODCYYPQ0xkgv/ae9G32Fe7kNbakuElHBuZR9Xf
0TfmreqQIzuDqLJsdogMK9G2cFftEX94PSY+7kA949jXWnF78QJkSNXMN1Yz1PU+zU3CEhmyTM9p
Yd17He/RYCFZpcA2CUxEm290zcWjVZylwfQ45d5HWGN5b0YsC7Hpn90Q9kbpL3HuRMQ0XMglDkCz
0hFmCe8unvLurnV7YibKQ1UEMRHA9Y8JaFBinYtAYg6onC/fJuXNnHZlFLXfohr1UYhyIhtxDpB0
sKFJQ9YeXWNr7rOLeW4L2tq5O9qXYEa+H2vGQ1RNquQDjbUPAyD47XdveYLyqXERDkEOpEVir4Mx
y49mCjbOkNODe68nTrzUrD9oMuEMG7hBD2DSJIvZJmkq4vmQyaYaqrXFCUeyVsPa4vxsuBA3mdDv
Pb1lOuHV3tMZ8Lh3KbqPqYTXKwL1UFK9nbN8anfD6IRnN/U/zAS1d21JKqAhfUkMgxzk5a6tw6BG
ICL8U8IHSOZ4v5VhC0Atb99nwxZ7Nv0XaY5sv8IXehfRTuS/rRrfTzK5+7Jvj8GSaJ3mzKwr7qQF
zS7WIxarNqb5TQjIUTn+Iyo1dIoZlWDsTG9TDM5TtkQkFTPgLuQl+H3EOFLotNOKUPdjwvxlFWha
v0GEQc4i4Gbt1+NxphuNDRBUhlMGOHjYXpYzqhxSgv0jVaBe5ISjzVFPJ4NT1FbYmsh/8PtY31Ut
/fTONfMNqeRoZQP/oMnXYvtfQUxCrkpG+QC5sKFRp67cl8atLEEDhtKD9dJzgmZF8EYT35v1Sz/2
CO3aQVwyuQ0idqw9AwNE0Na7y0AOrR5oS9WidV5qrtSIN9Og+KgThA7A7VojQahIS8LN9CFX3l1l
y+Q4eNwCJ1GjNCKZh+5HsaSAa+olG6CnTrEfVVsjiEAiMpi1u4m3VIsnZvKHLmieotgO1+5sYnVo
MXFxEJqWIa9pv7UaaIKZVNgBigAcgI1b3qTVbPS1RLRPXyJDtO/6CNI8DiYmWYYjkx1m5NmIbTq/
Z9Qu+z6B6GaNTX+Rs/ww8/onSqF60xThz3jWW6sPWsYnqtgzkODuhnJw0iGDQLYcxFf2XyBoETMU
LQhjm0V5GqS3pTu2lG0O5SalZuCMCOQH+zp8DXb1Y4q8HZDVS24BjIozZlqRtt9rVRx02jkbJyGW
PcOI74xqR4moTjW0mM5atU1SoUzCh2aZGIV6rckui+YnWY/jhhiTZGfL8uRid0j7CntVhU3U7Rxa
fIiO2HUs0gfR0wiV6RPpbNhdjeSZiaK7SToa5n5HCZ5byY9YiPuCYmW5G4Y4iNZx5qML9ACyFUf5
S8lw6wpNjAGujWBomD4M4uhl+L3yX3PkA6vqiU7zlKJL54sXZooufaumJPUuLttPaqUPKr2CGDc2
PY4G/0xrKxUY1yZNiMnYQ7ENTeYaIUoSr6TxZLgMSRlR9F5f7jitgxvfkm3LRsbTXThhJTW1d9EB
ro5hCD5nj0iMiXuOloW9LZIcZwG5n51CLx1ktNSI3+vlDk45IucI7leedfcOwnl3ZsbUuCDG0tI4
p1yAx8aGnKjR8IRJ96aYSq7SPvkgTXclE4aa9ky+SV57+GHdosefNpyZiviPekouRuTr4yg7Tg81
fBeaPCC7mQ9NZX9ldvbc1yylnnlRUcYWkWw6OtvERKXiPmxRdMiOdLb2jk4S25jGJpfQ8o791NyR
FAtkGXmcqu3XUKKRrvUAEjujB8Q9lPYlIpP+7Fn3TKy5FQoUBuCikbijCJiYnoau8WmXe9FRyhZt
j7s+zaGrcCLvnCDYNGiK0C38TAZwzPQCUJuXS7PUpiZhs4NlTEaYX0V4ckCbRptuikCsY8ht67rH
C8EpZpmRiSSzRVMephvV1hhI6T2zW6V7ze30Syl5jVqJKiLy92Va4dacfBxy1huQ9e7Zl8aTKEq2
/RiUHTSoSfhNFhw5IseRIC3t44m9Sf3kVOzm/bmfWfgDD1XltLJE9cNMweUyIMXKgCKKPXZB5qVG
WF2mL+ht7vzYZzihnRfDj7BakQBEjqGjxUvCwLEd4STUuil3kRmdhY4JFSRFHPtH/TpNNjo3WoHb
MHZ/Gq37rUqQLLbWu+8u856ElvlSRtlgL4ig2w7D4iCo0D3VqbfpswUkEDYb3UIAiVyHCFYTcF/5
vWuxXJYx8TnW8DHEEZFjLAWQRBXEX+tZjYve1KleHEQbwgLJ5AHKasSDaJXc9HPHPS9lVkWLnIDS
aF0mn4TKvSUKlD19HnwnEy6bD3M0v3yj+UALeVKd2DnNXO8VnZcVPPytlduQekx9R8OYDCqXazga
GO7yHlfaUmiLQu4ozPmOYftQpB9DN2V31tBiExmSqxTDL02ixUC2YzmgnYFHhGMoRV07DMS2glgY
PadA5zFgd+zkMuWCYBAmZBCVV+kNwWPAWDci+xlNo41+1YRop9VFEJ3O7s3Y5sbirFfqiSQ7CF7Y
qkn2qOgPLIk6kx4Ok/Y2Zdbddc5i5Nf0qNqogBcvXqyhlkdlz2+53JVGGqxJ/0HgHZiXNO+sQ0fF
4yVmsukHgmmbkCFMo6or6WNIdwP2TXZWXEzXcPadmkzWU/Fa9f63xuZK87pXr1bzzvasz6Fk1oDY
tZqc+m5QVA667aKLR1fLtcJLXuUvvWCJin26Fr3m2syT5xEGJ5ZS2jLrJKP1T247e7HpQmOZggnW
N6eTsJ6IQnpPLdE+mVGOs64YfmAzG9oEkbdtvzP3WF86v3uO5+hltkELketxTmNncTiE5anVHOs/
T2+vk/xXqlV5NOIuOTCI3jLT4bazPJie2pOi5+xvr25KV4aj3V45wYMlEJvnUhyDqPCJl5+NXaDF
PbFqS/ImAvncYdaILhSroyLa/fZ0yNS+o/e2j8yYlSzVh9tmUjUOw8MQ6UTktf1jhJlrqoevwkbM
EpkeGQ5W9NBK61W3CPYrqMNoMCkdeowYHSvy52A8eJGrfw5ZdawzlHV96xbnlmfonr2GFge6bDsO
1BKlxsJUZ3yeYfPpSYaPxkzDwtWsaKa75ZMu0KoQVmtaKenK7BQjn9ms8SxkBJFDDA92IC+Myakh
p1Tjza2OoiPCFgkZWzpxsNtuegoMuApNu+1F1j0Zbv3JUkSGJqAYR+XE+2Uf3jAAVTAGkLmClODw
aslzA10a/Vq6n2ONsDAKViBx13ml8m3kA+MR4iM2Wdpzjc4myRQp1sp6YnCNoF1W37k9nE3RnUii
wJSSQDNXJEgEVUFFZ6TOvqlMTP1EeKYd2I7Keq/8/Kmu0G9SIH7q0WfGV55j4gcwlCDBSOpwWrU9
bl87Y1lhdsNEf4P7IxYP2m8u5oTPUZYSlAKXkFWYONzr9kpcpX1ws+KZaREl2WNPitW+7DqDNmv/
ntvRWtoBdl1EzdiA9TGLESvW9q4hb/uPXBcRSLAPs/RMO+Hq2BYcF6Peub1TnQbf7hCbRdhel3x7
65+HP3rk5Vtu/+ZGAXw2RoC4sxBQD2Peby1lfFZ5Zp28ObxHAhfub6+COv/W5upn3NM1qVs8J3PG
vOp2cXgLmNURymKRwYWbae9Uxql96k7kZFSnwgePtEQV2mP9bmeC9zf7UHupIatTz2QPoLrHSrW8
LWOc0W/N7P1mac40Qvi37qanlkOk9nFo78OeuGBnfmwSSn7lKkKblwfQNCWj8X9eI/RC/O5Fx9tb
vD1MxcKO/XM9WweHdvqRTPVzZ+N7BLfTWCOqSSKdkeCP5J03QXMJW/JZ1/HSzGG3WR879Xa7GG1J
R8vqmwPqpJJ3yJJhhuH//N+X322nMQ3SUOX6XPNLMqMA0bD8xa5ETMzJwudwe11EfrOT1vTk2von
sHQEobRPiFEJ9q7G0BTVQFwcTTbJODuUU+zHBONxGwtaGA4nBzPoEKfd3ih73uTyTm+ryO1l2SCO
U8u+qVne4u2tN3b2XnO34haj25NvaVIieufAvKU7FEG5RWIwbiONbDqw9GPXBg64NXQDUKcXlO84
seASE1Hs6sJ/YlJRnPrJOUTkaO2pwVgTct+vDlGCRXKh+075aOxtryUNNU7EWcSBczYb5Lz9GGHI
btIBFjHKhq4hojGfJ8QMkQt3+PZ75hDliZvNoECJlzhJQ7YnF65JabQWhmXHE2uai1N1WCqM2/qb
RlZ38ov22k23Q1jR8q99qtFFzR8k/0j6l5e3M07Extcsxnw7FVG2dFZoMCuRHf5K92/PLG9iwayk
/KOd15WCinRTzPv88EqhfdrcBPCEvAf4/goP/BpUZkUMSloeq2nRxlQuEVDagrDlXhWdAqK5dH+6
PdiyKbduxyUvJZNKG5lqtpI2gJ/Eb+gbBW1Iv5vVpoNJ3C6OqAJlhsaVlo5JDHGGnaTZseu5XYy3
h2o5n2/PothoDl3Ybf4YTP56T24GlHk5NT61p7nL3owj4WIh0d43USTd8XYcrAUU/eeI0M1RlkFS
mstW0It/1oM/3bHVgzHidIBAQizgoZi/jZYrmcDn95OhQM8vD3Uc7TSS5x1a8lfhsqUb1fTvr5kN
CdmJp45yLN07tKhoBAyxVRUbppyOxJ2n6HRlsUceKt9ABE0LVwCJyPI1Mx/uWi/4GtA6ru3a2Dsk
4OAj6uHnDWEP7SZv+r3NhbZqEO1eewfEALm8h5ZuqNk3JQsUGTOX2qUH4aLS3Q7p8lctMbZZ/0xv
gQ5uQ5FkLW9aNMy4KgMfVE6hcYlGtqVGz0vDmX/6k+b2aOu7TjpnYgIO6ZxftA9ShqUfyOr0VWoz
uvOslh4SDbfVHE3pMW6Sgwo9sUuIb1gNw4R5iVOc7Lmxti59Q0itpRgoOGm2hMzOB10vweh9tuvY
YuGrNr7XqCBbndDlLPOzCgoY8LoJanSB7qMgo3RljvlHRfDNxhXZu65n3M4VbiNzQIbY5IC6YNcR
/wSaoabGFnexqnCWefGd6VrVWfsRH+ZUYb8224TtSRQy15zAtwjLhhj7z4Mcsasxejc3RXBn9dLb
Rcp/pHGL5LWfalzRoMFLPXfUICHe8ZhbnerKjTtZ1km1hkUpxDMnAWJqWt5BiCw/29ie/jyQCEsT
yKU40/L3iNxoE7lgcHzcROUUWifTsc3T7Vm9vLw9+/sF/B4WyBEMvSkTU1hnfAvpdVR/lUvI7T//
g9v/5fbNjhm/tvTXoZVBNesdC1ljmUAjuT31pWkcJqQHmeEOJ0Tlt3/9+9AMpfzzQwQI05p083Rt
9jYl2ihPGDHESs3LnYQ++YkILnUahZXuhlwcGhTbGRXh1HJyDjVsz77pftJcIUagNyF4DHsUN9G5
mrhi/MrGJHDiuLA8hrZxEtw4jxWr6jCxbOaGk9GUH6AThOlwNvGROskCqsspJk3gL47FutYZpNG4
rAKg5cxPNxJc3gSbdNlvuitob7t3u8TWZUMP12X7EqfscVPlvw2pCvDLVUtcPWzNTl+LAPBOtZho
JY4HeyA/ieBlq0UaufQw0e9nH+ZwSVDKkmHImNprFkNt9jmKut7afGRZ0376kpm36rb+aL8k/rsz
0RiPXQfHuTN945ZNwI+P73oa6HSVzbNUDL6UBzat6dhn55hxcIQQxPASiWxe08xwQdFCUyjzt6xN
doFt0Xm0NTdZ+xS6EbKetuJTcGm3FcmDaqNTkMHcrNPopc8/4rzHwS3u7cmA6yHy+9IyAAvkAbyf
5WIvt8LJtqyD1dEkg2mFIuvYzUhQEwisjSyqq1piHBrc3EHQn5SVdeelLbtU/bZdfUmjYvglDySk
PdiT424sya10zrqf3BmGnYIubown5vgko6PAThbvCzM2P3tZQlQ5sbhiMK4NxUsjgwjrKZQUNCgw
lgbG//6IBzREk2QHCQHVdDroLhYjMRtlF+/bqqRjDPup2YqWGGEWReRJrkUY11xNZADD4cte2i4G
Ym1bUICx0JY62DZscNdWjdlMzOJSB8CRTNqUcb0tybUaFVCAPP5RMQmQeYSEr75mJdMc48GwqhNp
8WfPzx7rYNNpGHVdUFw9EqzMGG7U6P/qZXGtA/BcUR//QLixHfVWVzZ6/vgxUApwKzo5vwTTX5n2
2fAbguwAEZGpMyDYQf6pVb83aflhPUIgV0GHsO5oBAKwV+IyBP1eD5Sf9pLOmt/RPnes8Zp9oR08
xC1H1W0+x2rGEUEk+hCeWyt8bTzz2QRJKrEw2teURKYV/b/ncSA8hgHysR795DwZ3rhxPRt2RG+b
Z652wFT/PGg7RGqtWEvzKPmoZjKuJknJljpzBK0rf7PcoFwlXrY46aOIyXq0ypclgJkDBKJBi71q
E6wMB19RveFMaE6i4LL3Gn9YijNet62cN3FJ1T1Y0GjTUWPmosOoB6dmD8fKO4Sp/T2i9lhlixmU
7Rw2cPaZ9Co4mB3d0lOzPFjRQFuqmlChWW2zjUN51WiwYtvCLRmWzckk14KhUIEHbCkLbw9Sysc2
nxt867SOV/FSzE2KENV1O/70ZoG3NWcTI5cdRw+MTwVy2kdVsMgJIMc7AfX37YvjPcrhbPFwVCdz
eRhvFVougPXmtJrXOSG2GGigDyRcK0VkTbgdAOjJgms4NZvxZHiCA8+ADoi3u+4LpLcswf66j9wB
6/IcxxAWRMFE1xsAn/OQs+U5iQ97qbe72XhWBX8JrkFuebdvanIGBuTeIWhL+KgX3yibNXykt6dj
UgXHsUGvlwXbVoVv1tDx5+RxQ7XoLn/xuHg+NR8N+AxUGUYmbX0eQ4o9S+e04pcK1W4nYlidkv3M
39foizHrhh2E6iUB5e+vT5Y3wmCPSTdri+AEyFPUm95iZPUXp+jt327Pbg+GVcKza3LqIx/+na3l
YcR6EmTzd9tpYewPxSseiPjMvcCkBUeTCZUsQ7oSIESh9btoY1rC/TIsxNXraaGJoeQhlDbSzRjr
Wrs4hG8P4cwFGxrjHpmjON0e3EhuVWAkh+72F7YzTvaMkodOALbsLjRoY2G/2GHZ+ZYZLItboMYD
mRJls6kawTqtoTzeov/Ye7HdiL1w27asqDzFn5qhsjzhH37+/1pjJ5Gx/W8au3VZFL8/u/hTd/+Z
gvrnx/4ts5PmvyRBp8SZWrZnW4SO/tf/5KBK+1+SAl4IW5J3Kn3P/88cVDZ2pi1Z46gbbAftW0uu
X/R//ssR/0Jh57nKdlHGkYRq/tf/k3v6v+Wg3mR+/6mycxStOt8SFpI+6VJri/9bZUdmHEpAhDqY
cgUDVvwPOqwxDEn0pnMB0aHr3jvjK23sJyV60NIlfpKCHs46TRA/FyojaMtosTSo4q0qnXsiSF4U
wuBTWFTBua+/Rp3d9cppIeJ4V/S2tGljlGtGwTSD0d+kF2xtCBdaogcH8+vsCxp5RGcx5Shm5uYa
EYs5X83IeKx8I14z4fvRjuk3AqYeMzxYKxEOFxxdWBIe8AYGA7O1ZRhdS4zXJm8SfdjdMFCumD9I
RIRnUy5km28BKYJQP51Hf3piK/PSAPoxZu7+c/QVNd7Vc5OfevDvWy+6DE1wN3bcZERzTU02KlSG
xChods9V37zPUfUSBdCbg/p7i2l1EiMZTJ1GFCJfHTt60DL9QpuAvMqt3rMy/irDjpBQvApMEaxH
Dwdh45p3FmYSmM6851A27065hJDt7NzaE6q5TYbi2vkUGKZDw81BkpswTqSBZbIQp3MrME39slHP
NQ2uKsHHFrQlpgt+JAlcZHA+PtguBzND5BtG7AseNigSHkfVSQ8IHQBH5yiDa95D1gOiEEl2EPTP
EQwtah9FQqo6OqP3EcjuM2j4OUIsKwDUxrocckLIckR/AXZ0XHucKQbENW/+MD3k9E5TMQCjpZiO
+LNqcFR96jzOkrKyQvK1/I8Th7bp7WgHrfHLAYCJioVIRLvb1iMZl5p7U5uMBNKU2WOLZM6tF5c0
sORF9pdWsGVdnJZDP65aB4V+3A5XXSxtJDqt+qYLqkBmEGhGRDqap0BqhaGu+Gpt4rSzpMCIEl5j
QmFX/EfbvXUZ5rVQKUr51nSqP/tZiKuPgXrX+C8JOW40ZS+hXa5aEu0l/R786Qnp5LRE8dIgWTLl
9GD05qfVfJqMt54sBAFm5kO41ZXY2AB8fS8ABXJyZpHuGrzdOOFPg2og67S81wEvah9QzKECu10s
AWUo/oN+O9e4oWfxVckeOyjeUGprgvCE/1KP4Vs8Z9c05vjS4M+F+9jHIFksM3ysuyImazTIwPig
PKjBSjHOCBMHs2dQjcdlA9ET5FQxV/QK68nvCOMJn8RA31n48mqhmcU6R/ZW5v8OcM7G+VNl2Vuz
mPaZI74YiJHNgTpihaLrmEXIP3LXvSIO+xp9hnGkH8KAs8o3HNIRs7XASbkSxJsJxINzdETBj4jL
aQBBcorInmllnnOscAOijhrCd7NswTiUHq7QGmRO0zbvQ0JmHwnegC9IfOASM7jo2F/s6yq/C9CB
rWKbEPoGsnGVHkJzPs3pz7QOd4vpxKr5rAnp+hJm+OU0JmjunTPHL/E87szUfKA1ADVFctE0fQXy
JWfDVubH2hkNXgQ0PnFkZxFf91TyEyFlC4wYaNtQB+9FE00HzSGUjnyxGiAsitEzX4EzzzRwFRPa
tSFgsQN8ESwEHcYRLiwZzD3vMuX3ehK1MmvtPmqnO8XqmXoS3WT1gFGcA9sqonUI+lsSJH8aLGTr
pKvBt7GwFBK2Ee69zGpdoI+1YERpryqBDKDJzCeNx4n5Zo1igqYXsZ6M3ocG04NvLdesrpiLxPI6
JiyWZdP8sEr/yyJVem20oGyjetxg010xQw32pWOcaTmMeyTRD2k0n5rIBlJY8wf50WvbshylSwbl
NNh38cAwpWDnu6lbupd+5+wQQBXcDNKLzQdBYakuIbrSmGm4vzhbHJSAHT54NQNwXiSXsFi+8JQF
68goSmJB3OtgcAR7B/ZhEeJAwCYvV9GkvgntHkplsn1Em3sReUMNphE9ilxjkkaPwrOB9OFQb0M0
aPshQKI6pv0WEwmmE8IS14PjP5g2vDv73sg5FEZQYLINPlNLrkMTQE5UJQwgs2ei5yr4Re+Y8XMU
g+m8K6vG39dT9bNKBX9z67703HzXHigKbLKK1hRWS9vhdFnWElrkj9Bgkk3od09s+J9Fo+FJjN8a
j6EIUaUsFl74IFOY3Jzl8JK6lII8aQhy8faDM5Cl2gK3r2R5H4PhY77Kcls4zbG2qWhvNywGFfF6
NnijdH6Ddd+iQQzAJawTN/5p99X9OHU/6Kt/RQx8k1l/L2tOA9PMftG1YThkd8BlLDz6juVukZUd
4dmDMPMNkpdFdK4Tv6aFSsN9BPfJaj8FsBlC7GaB5V3nQV6GQSxyeFbgoAdnFgVbTdI3xRH3qVn8
Fkw11YxWMsqmx9kGLj4X9fdYwxSuQm5Ghom+yx5xF0qPa3num4abU3Yli5i/q2BGJZMc2m/61lQ4
AwFNxyP3yZSLTYjfLhDXNbG/H11gkZrgEA7ihT8cxyHgtbpzh+/Y77JN05CBG5gkWKAsJM3dY7Hx
IRf4mp+WXVfsTNqRIbm1mwawGr6pJfzWBC6GyW81SOOl7WeWCoU9INDWY7/Q3vU47tikTntvRIbM
wHDJSRXZGvVKPQYwk5i5Bj1/BKZJ1mRCefcTrJLMJE6W45oRHQr/hfSO5XbIxUPsGRVHtlRfCSKX
0QDmG7MgGqHxMk/d+5jO6WlEabAuGhZb13kkiJDwYRHtfM2dMrJhsyPvSRPKBsOtnoFetevIv9it
GbC6AZmKYGnctZABSyO6LqVLXFkX2dLZlZZ5nWbxfjtzfLukkUPbQBkT2SqGt5UjuXaaWxzSTRiT
6ezQLjba+6EP3uIkR1jhEmR39aWdciIR/+yOstuMEWPeeUDWkchFuRysEiSp2xKFUBMXv9UAUSJ2
PXR3IvjRadfd9hg3Iw1JWa7KWr7mZGtvU4Myy0vxENMsKTuoYVWf7DrTeeIjLw6W53Xnzhr//VBP
ZXduhp52+4TJtGm2HkK0kw0+QnVI56nAv0e1x12Cnn/b0k6kOKY/CWMB1Xb2lolxExnt8n97Yjv2
I5RuslNVhQkiaGbzFLY8/HktaJETvkxvyYKYc4rK7B4J9IjYFOrS0oKoJrs9mUsLopR0o4kXjzW0
+xsgyF22hX95QX+hQQEB4a0+eQQ//DPXQeQJg3Ua6OzGVnROc3XveLhS0mU/5yuGIE1ieowr27Nv
NUi9up2nBuswkwY/Ev1o5uQZihjFXZQSYYk8KTGhR2tQeVYBQrlDifKXDEVs6De3gZJf375Qp5xy
NLjgItThYiQ1CQ4hRLnGAJIw2eNKCohWIrZa6YYYi+JKY1Vs8ZwzcZnM8A51IAm9kYYMEpC3lrfh
Hb0UkhItweDB9lD8MBb1YWJFnjMyu+pWTVE8B+5vbyyC53a2KcD8/rMsm/4uwgd6Nz9mkXetajtl
WKjIwDHDb170UTEnONkBJLmwz44Z7QVCqTlhVCtGBpEBJLLb01RalDge0qHlC3GVIa7QEvDRDCx7
6XQkS4Pk9iyTtEdkeJaerM4Jlv7daMnvhTHTSONkXc/aQ1pKpFVpmfZpiBjtesJmWvT3tTUi0faK
6NeNLoYEhfbrn6cO1hDcxdSOAb/HaGjAm0aAtTOL/HM+tPGGMmfBPap5X+bWXV0CbG8S5r4hSIfb
K2uI2U75IV2XURHZ0qvMON8e2uWb/7wcqle0C8HOg5AAH5aU3DLvhjMaD3NrDRU9Sun1Z5pH7A1R
AG7SIh7uvCCSWIpdByB3eM1ngd9e+e65zgvvz7PAaeTG6QwbAwz/dvsWXQenop1RfmAGuP2LvfyQ
99/cncdy5Mq6nV/lxBkLW/BGoXMH5avoySLZzQmCbTa8R8I9vb5M9t7V3ffohqShJgiYMiwWCsj8
/7W+VZb8eFu0WaLTbwzLuQnHdKB6Tn7TpLefszYkVcHR3dsxRCQwBGK4GhsM/bOmXacLo/DFHp8S
pE23feFclSMF6sYC3Nl4wjhrHWksZuUSiys3sZMQRx/XW29kbFaPunlGImBcd8sE02/ISYWQbm5k
DxGcQGuk1hjROvOyh8wxoRxm0+dCeMVLLQJs/yUDhKx0GJ4Dn7QE/+3Yc88/1RfuP8xv/yhFcV8l
Zd/965+GnI3/5ImTs3XbRUrjupwsGO2oJvzsicsDzVzsqhWHHgjQ3pT14/jPJJsRBpT+Gf0YEwed
ackww/RNuHv9v7y/bfjwGnzdo0v+6/vjRzPnoK/FofOmZ2dpbluPwSSTPQgn3xjsmx1dMkEOUGgs
+//6vSm9/OeP7mFMNCEP6YH/21sz+NfsZCnFIZ+ZJ8oJYyeC85TPJA/aEDxs/YAxO1qrd/3vX6f/
EX2vfvzLPyomX6uaXlsU979t/sf+e3X7Xnzv/qd81t+P+o9fN3nSjxfdvPfvv2xsyz7p5wfxvZ0f
v3ci7/8q2MhH/p8e/Md39Srnuf7+r3++fysSvsWub5Ovv9aeXMv96d8q3+DHE+Un+Nc/MZxX7fu3
6pd6lXrOj3qVoZt/6Da/tcCxXMa2Pq7M8XvX/+ufmqEHf+Au5Gv3HWzIgc47/bCF2sYfusFJyTP1
AJGKbv1dr7LcP4LAMAPfxUtqebzI/029ij/j19NA9yGheIjJPcAbDpIweZp8fX9Mykj+Xv6bzu9V
D7VFu8rbuGDwJZrT2OUUA/5e+9hXT5R+05mLNvkWcl096j8dm0LEqe08o0iSr3J5PbWpFpVBqR4t
IiLQMbjvucstAMLzB+S82LxlVz/rYiQXXdfB5ofqtVY7E1nNVwtoLBz+eFBbpqSeqd3qUSrV+fLQ
n17u8pjLYbU2aQUNGDF+HhiVAkP9621+e9cR/SL3hL8Pq7XfHvPxl3Ua7Ctm2cnm8pjS6F51ynNb
Le+PtUfrvwtxNJULLQ3ddmHJAuOi0aH2qoXndr9sZwh4T+oIrj08t050VM9Wu/LBKE7GWa1fHqg2
1eLyyI+Hy7f96Q3+3eHf9kVl5e+6jBxN+r6U6erj5ZXUmhV4N57e0FuX8qOf47HlNiNrgrL/XphT
SN/WpmHzsZOhG1ToAFCn+pddvsXfvlS1WarvHwMW8ASGB0zZagztrY3iapYnHe62mPAYxmBpLAVY
6iSsippQJqNGsycfqPaptY/nqVPaRMezM3rjVp2ns9qnDheGcdVYcbZXW3StfQaExBL+9Fy1apI1
4wqC2NTW5eRXmx8vKv9AELeTod2qsaedmC4/Jht2pVokozEcBTGSsm8wR61sIcjRphpylgy3aQex
CeAIGadmEaRiMNj1qjxuD2q1n2W4ahMRIAjSr/dL5qtSgaUWNPkFnVEELKAZkoPnQymRB5VGS63p
WbjHMajvlfQsrGUhSenPLtsWt8Vt7paflVZMLRjd/5COKREZWscfm0jpXpe59rcfKjgYyHVQ2ocP
9VaoMZOClRIPUBm8g9JmKfVW5EnR1k+rVvIwOWgEupmwQ6ZUHI3TsDgVatWXatWR6uXRKe7dKHB2
jaPfqI9De4e3UKu+I+j95QUVtyoIQchCISnuNA9QY5q6h9SeIeFd/nyPNvnGlOhNpVeqpXJJierU
ploooZ1ao/F6Q3veZ7IEQxdNp5RtLUhjiDNAX1cUdr9bSI1X/4VUcA6oNfVuutBgxNqoquTodw4S
hsBLSXhNOePzG72/pHZRIlV3DgLxTc3ACPeZ6QGwbTwAjrW2mtMOpdHH32Us9PbilDO0MolFVn+U
+k6o6q9FiFBN7VJf3eW7CncLTKRTHi5c5LOcgRgdXpIr5GYu/+Y5xZbXhtImoJt0tohnjuTZR/f5
JZioAI6wKlPGx/tF6vjUMbVmGxDt7Tw/8I23J002BNVaMNU4DTRJiG2Y/G0NS3zzVS9R0W+tDMHv
qpUNTbUNZOTJAFH4oSjVBgvRohLMKRGdWvO7IuFkiq6V6Nkoy/qU9dEk8dF0OpWkFHxYBeWTHqiD
KVbX4u40y4Vau2z6Cw16WuB/ql1CRJ99JJjbmNgmLilS9efj9d5Z0XJzEQLGeMT2OE8PU+a/1nbO
9f7vD+uXNqCkyzbx9NPKnLQa19dfn/DjY6rmrSs7rnVvmGQLXF+kgupTqk21VksssD0Mu8lvw30C
M2Gt28wn1CdXH9eDKcdHVUu1gzoUlVBmqUoqKCZC1IWZ4jq/nK/q7Kio6lMmw31ndfKG//ELlj/0
QGj7IrYMuiZsqYVtF7dNzC/PbDWuwLIbf1lEiOTWnoOsRH0rld+MlB6G+1T24UfZfaaEV57UZqrY
w2rbMWyYCssAK0ENCITWlCe10P2CKEKsKjtMVvSABivY1GZPhoo8592JwkLhZeSHFgOc1LqcTmpf
WM5vspKxM4WTXqmFm2coyivdwIZVEL+7ELMnpM5gkloCteb5zGrxD7bTsfWejBEbhlf6ZM/A2TvV
RTFxOlA8PwVyMUyM2qX8cvs78vhj2256pJhBzM87MjZu3fLbUl9/K79ItVhmn51wHPF9K5noImXH
ShytZJ+9pqNUphEV9FXCHY9/nzq51dpls0casq3oNGx9PELeTPlELaLIeHUGLDeLFOfq8tKpFl7C
9fSyT21WdCwxX8oj6jHq8GVT7bPSKN7T9bxSWzZ3aDRC8qU/VtXen17nY9VHzuf2XPdcwJa7tmvo
1FGuUVoREyIBEbgPlQkajvoAdjoDj/6gATyqnAChMaQGOpKcZ7kcSqLSYWBklCgQbLnzY1Ud56Jy
FxYLvLy8dakaIwwepQC4jTT+SrWqdqpFLQ+rNTCJaEi4+PzYVg9Um8ODJZzk40XUQ9VedXx25T0r
M5dhVXduzdBEbsMj49b79yvFYdqszMQpKZ7LH546XKnxjFqN1fBSPjyVa2ozK0a+hMu2euBl8+Nw
ocbN6pHqSbn6xVxeUz3+svlx+Ld3g+PKuFo9CN55te9F/fEXqF0//ZUfD/x4Da9pQ6icPjz4jJt+
NcmbXjdy01PboWkDSAhR4ap9aiHk0cvm4nPLVA9Wa5fnqk2xQCnLyeSQj7IjjxurWtUdd0G+I19K
I0j6x3t+7L28zuWtuCMC8M8R/6mj6v3Us//dg396xcvh3/5E9eSfXl/+fWrflHCl8JMDsNcfIiGl
FLpohn7btGZ6S2h7HNqb0hkh/QWNHG1cFrZTtNvQmb+pXdjZuL0Hcmh2echvm+rA/3YfIEoq2CLT
V+pxlhov/PZaH+/yb48LnPTrxiXi+eMv/vuDqr9d7evURUqtXh6jDrcWFMufPurlMY4BvGRARgZK
G69/Q3YL/0G1UP+8Uev5yj2gc5Bp3SeaqnguczEQNyEHecUw3MQR7jCoy3ho5VzDU0M+tX1ZfOxs
S4rzKCJJKvrtQZZ85sdLqhdR2+rpHzvVtg6Gky4t3HDfo3Ppa6MseGlMZNvg1OeUi3TNodHeokvy
25SsTQffw7apUbXaFj2eQd32oC+OT8ZEEMvcdIfBhgAjjBYFhhxA23IsKdRYcpGjSDOO+fx+K63Y
hl5tQxHYp2DR7ZNai5vC+Vizk4Gob4ArF0XWh0IrxYm6pgrW4tCPiHbRrgyT63+hhngT0FC6DjlD
LqWmi+RNXO10tU5bD2ZHEiPEUlOaQ3I9mggBiH38NP28HwTV4EkuhF3Vx6THfRfV/SmVcxW1VuDI
x5lpEEJBcHwvF6MXLqeuJQEuqpwvSq81yHnQZaH2uYwQNpZhgf7wO4KcF0Kx6NpoJ7NDzJprpJka
TfppaYnFKNTt2Jd3YrWAAjEcq+qV4AA+ltLDOXJcpf4xak0t1IG8RjpKtbpcK1Xdx8LMYxT5/i5U
18ZeXZmVIUTpCgGFc8VUe2FS3c42rp15jIcTXN2AQXPC543a+fD7gw15tVZPU0fUGoi42uLLqFoM
fJdF8eumOqD2QTKsVlowEYhXNsMpDGZkbSktoMACFqD2XQ6otUn+q4IpQH8pR/Pq+1VrlwU0gh/f
udqnNrEYMx65bH+sLeIhXmaxowfx11F1QJ0w6nlSmtlD7Nwt8paL1xPCpvz/XTY1dYuM1WSvk8cb
uGrScPnXQ+MEC1yoE8Px04NyK9knCY2EgakqYM+wO0zSs+JLk0qARpnBkYG2IHOTDn8LzYLR8ypk
wrW4VgvRjJKu5AOBmAjSiQymI2ohsIQziLD9zaCL+uMC3iin1+UaVhhIkWqYRARf+fMpBxgxWtV4
UupMQ0o0L5tCmaMu22pNPUY9Wm3WIcae/69rrLhq9f9SF/hKvfQfL0kbJWXy/nOl9ccz/5IGelL/
Z9EM0X03MGxZT/1RavXNP1zHos5NgdNF4/dzqVX/w7V0Q/eogtIJQFd4KbV6fxjUWanQuoFum1JQ
+Fel+ZdC96Xw/XOvwXQM79daq02fwTN82/FA8NkB/Lxfa63RbI8Qm6L4OGqyuWlW34uh6db0ku46
rwczbFn5Nq8rbstC0Jj1iWbRrrPRELeEVMa2exwFvYEy2tPGp4BR0sJy7EJjbBXtatd7T9LwTkjx
cMV8Z9VFMC6yBlFJnsZcPaPwJnFxZyzuZtZPpsXPqo1IohJmS/LpuLyO7yAO6+0iYG+I5eCLetx4
UX0YdQQGbQWPXYe+MfQWaU7NsfWn6mjbuK2HmdahiZ3Zi2IyZ/1xl7qI4I1wuhqifLkeF8QHXgZv
kDi+YljoaJLCRpgEbVGZ9mQahHx18b4MyxutMkAApYO7NcwnERfJxsoEAdL2cJPr1nI/uRU28hnW
ctMNKMV65PjGjH667utgOyHOg3sUF3vbrxrqYPi18iQjE8CcnjLhUKAhJAKb32ouCTQzxXs7I7i0
6TfcpYFOioTpYVRGIMkveevO9U07UjHzEk/buE3mUXeFvh3lPQkETD/5npLdmIgUOHkNZLSOdlwU
pzNK5MfC79Yd7YMjln7YbU53Q5lqZRDJaJ7rfhiv9Vg7G6YBzqF7waX/4NjtehjhiiC/cltiVklP
qZLXxUxQ8c1bzD5XYx3cudVyM4jgWffqd5vu3lDPYpVZ7a7P5naj9f5RHrVyMF5UEyTV5G2EQbt2
SuZPfRGQ1m3Yt/SV0Y26PWFeeXVlTZNBIZFZiRYbB1zGJ1TdQBKwNnBrzq9Qqt6Yg/4J9kd2vcym
D2wFQC895FXJRH6VmIRO5hWgrCCzjX2KinFD14PASMPt96lNm3aIGaF15rCtOMFXvQPxW28850ok
efNpsdZtX171ntdywkXVpgG1vKmNZQQXB9NsNglwLBCH+NNXmP9n3aSPaDBW2GAbuDFb6vahbj3W
hnmdhc6DmQd3VUYCSzO+2REYnNZIPzV13N4hyl1NCUErmkXTKxN0menybkWB5Rvhyy5pyXKYtCyW
gCaQIqhFx9LYZ7q58J9kbjlAQLLHYG/NYt7Ag4i3eJtGmPThthDi1YSgfIzCKt2STbHhSsDPbAK2
RLkIREV4HbbaAwQqoCdNexdb403YtXuDQIVNZVsO7WHI/oXnb40kfso6W1/PS8CgBAgdI8fb3qbM
6CXDbuj78Tk+22b9mLSPfmFq6MYoCer18i3tQTfDAf/m+M1tGM67oNT5LaLg3Iu8zREBgrmel5ZB
lN/Hn0bnPszdHp1kokGhwMDSh96BZAN+Np/S9LFxcm51oNoHD2aFZZBy2qbNjr7fup1fS2P6PmuM
NuPBuQVjB9OnNXee0TBT9+fdkhHpHU/D/SxNfqKiez74JjIDAVVsFAeELc3eDaOHtkdMo4cP3XCH
3nXZtqRlcOLdemXlcAFwLTR1gCcR/jVr0mImNKtwXwIHZ1ic0Kjs3oMZQqbRvU+TKDae7m1m4i70
RX5BkfQ8mfbOC8Xeg8K7btMuOmh+CdcCloAw9XxDhZasnnY5NmZgXucjgALdCh+nJgifSbE4NflT
ETfVtk/K91nENhkfcXTCUsuHqeLvda2Dfhutu2Qk0CW3vDsrwlKFnfjFC6ziFNsvocvU36VYNIyo
ibPYfxgsBik1SQIAewup+0HSEVU18sfY2Y51f134SDHSP6FOv+QLEr6CXrG0p30fBeqoAlDw7M5I
3xz97BVFtx27rxF99VvLqQhChn0HYqraWaZrIND74pdgpwuMPpvA4oKF3cNK/Xbj11yZmmrZTxVU
AJHb0YO7NzzR3lCfIZsyqfl226TYM//cuH3LnEsDEGQ3+jUYZOpiFtGWwrmKUVy1sf1c1BJMH9fN
pkuPM5W/Uwjvya9ISCb9CAkFTJAC9dQuRjiGll/cNEX03OiHzm/QNZHqW5N5pqVltBm4S8IJMR+K
QF9nNiAGJKi4OChmwqPbOo6z6TRMd4M54UMi9cnJphpQeaGv6HvDEy2f2ryd13kQpfsF2JgLOOZQ
/Bnk/aeUrKy1lzcPHX2eo3GYFmSkfjbf5fqtnbsuVzguL7TmoYubzGZ6y98kOjUmPWrxjtfFOgzw
Tyd5BGU+1O9zHLrQsDh3oFXWJIGFmZ7tPS0ybofYIuyM29pYNPdW1vn3lYxeQrDv2l75aTLt+MqN
tYZ7ZHIUfUn+FyXq68Stb7pDabnand1HCNnc4dazBXfIQb+y9eAJgrx1Qm2S3WtCZ5FDYyc8BN97
d3BSCN29gA3VPNP2PUOqA2CWvcKQ9VeTP74GBqelMTW7sRbzsUJ+woze2pMbQtiwFRwbgn4OkqKm
g2ydte6ULM2dz9zmIfOv6hGjbeO1t8FIElC1EIeD0qLZtWQJzEOA3FCbH0IBtc6el28CfTRimsYn
mV5/q9vxEeiXduwizv+gQXhbc2Iy5hgPSWj262W2mJ+RqCP6LefvnYONALJuvUF8HsOlAZZk198r
xxa7Zqq+N2KGsN0g2TBoj7RMHneJMxq7avRPXTaDAujiz7hKz63ws91g248RA5AkB1oDZE1s4xBn
pKj8tV7ARJlB82FvAGFWXiG9mpkJoEwxXMhiw6fETA7hgmK+QK3rFtHBgT9wp7c+um0zems8r9sl
hpYd9KGhA7nEz0MVQswszDfEonsQE9zg03UQdNOr22bQxZvibGTeqyOmHS+8BlIx6uHBqo14i7Qc
nkDQi90S8YVWBoncE7ZDbRk/tXr0tYJNtG9hjpD8c0WSCs5xn/+YTkoT8qHgeSgJa04AuJmube6C
aKTc7AXcxhzzpQAoh1Ehf097HYwhlkyviQSoX+BbmjY8FnP/QmFl2VR4qjcV3nJy8iBHkJMTTbIC
5w3PTWCBE0q5cnWjlt1UqcWreEt9QwkQXeXKN+svethYt1aJgR0t2mZKpvSEovJYJPFDYmDRyGpi
YRDTb412eUig2iYOOtIl+gRklCsiEMJWO2cpGCUrDkPyHkwk7pPWHWYvvulsYH9xjiYtcQhXt1IH
E6bxZ1FQXLeBeTF88I8tw6d1O4Kwq7t4C6ht2lThayZP1NZMdx7f85HRSn4Nip4hEte6ZAzbXdE1
0bYH1EZKqkOPNRugP81AFVr4G6GX7xbvCyGd2Dgg1wDBlM24L5qGf2JA/L3WTP1LF5lvNuKoI8B4
ONR5cmUUgQ1OAhWwdlfqXKLLcYGaN5ePYdPcIXUnI0ukj+ly21TxA1L+Ytu7CUPK3CYONEAIYSyY
cuqqOHsjnZHOfpjL1tzoqGLJCATE0oG+nQZcLTJ9jizYNkAZTc4KXkNTXtxTu4EFz6xBPBJoQXJB
1T54lnPtF/1NiLgUJeyEIEhzub2EDTYWDXhK4CzWZpoIoOKKJLZLt7SfC7t5ZcjL2K4bINYOpG+U
dXcvyhl/twHD0a7iY21bzTkjJ5K0n1SQETPAibKIsQXge+17HgUPnhMF0wR7WjxPHhpNPhBCY3+i
FwlA6WrQYG9JuGc2WRHm5WkkPcXEUAcgw8L26TaieKPE4zUEeViC8MZup6Ueg1TbvB0iH0sjn3k1
LpVJvGJ7nAdr2EwBforOoW7tc131jICxmUaNp8MSSjHHy+7SkKhYxknNWwOrAEs2Ci0ZbkboeUTC
SdHIxNvxBVfXfvHKG1zPKa7lYvwU1unXQQqw02y66+Lhu7A6a53abrShOndP1dC+dgRXlCTdTGhb
VlboGsdIHuL8q0K7I1Ml+dJZwxXZEyQt8QOA92B+idFtFg5vpVUJuP7mdXZmibt87FJdapaRZYvJ
vO7wbTn7siFFx4CWXHWdvXHSFjENQHVPj79EmVhWjETeCkDavkvjebnHMwBcCqhhFjy4w/yCA2CH
nQxMtnlV5M1br409SeFGs0qW4LEYIvCxdOYwDMc6btclymkmPbp18OhM0buPum/CIgX1d5VLRmgb
vYeaOAatsXaoBkVMbzx7xEyDFB9UGQhMyq05hcTcOyYF6bUm0Gf05Ru3cw+oIb8ExvO0EFHN7G0A
hFt36Rrc/rPtTcA88eIH53AOvjL6/OwNXEPskMJm/RlSRUAcJop/sjbHg6/nzA3K+6Xn8ueF9wum
5zKuXxJt2Nb4SRe/u7cD6Gh97j06uI/zeOmYKpGWTEZSs5qQu9M37iIKTbxUmhcPtd1vBtc6GYS8
YkxDqWxqQN7d+BpCyH26mDhWqkM6jmtn6E8ldSoIcdvcqa70MrqtHBm/OsFD47qAE4aSqQ+9EdHq
A+3IF6tpUXcbOTdt50s2bMKqAgHngwds4N/Z4Jnr9m72tHsTbGbnfhZ1tYWWcA34bO11ZG+19nap
yXf7hOQ73WHrO8elTvIRV2X4XjTXuHjbd1Nrv8EwPOvk2UOxvRX0gYnd9GtvG03ZG+BNxnuN80UU
wTXjXwmpmPBh2eLrhNRnZoiDsBm7O470ZuJWwEAAx1LD0M5Ny1vPFNuii78GzvSQg0E3wpRpn+nd
O767serhnCQ4FwqKBvKrKbFNO0GxK9qDRPphjcLV0TylFfxBY6QPOXnByvSptGuEIFXmqQ+sQ2zh
J3LMV38RI/DF8HXkjiT/59ron1vMjwFJ2mF9M4z1u6fvkxLXWyjJyxUsmGUO7oU5vkQD4QAdSSIh
rIYZSL7tPDOseKF6kTOMYvasIanP3AFrV1Ku7MF2nh5rN26vSs0QWGrIaxZFdp+BpT5aI+MpKi43
AB5BljjdXq+WDuYTFw00SAPRIwAlCnwofE257h6jgQgvt6uZKEPYs/xhz70f77LV3yTgHSaCGVbc
uFLyaoobd9SeksrcaXHSko9t3yN8BUdjcuLDzZu2mNGuYAFfL5nHdTcotm3VfK9c/oAQP5LFb2gB
gXHXNd4rUTLDgQ7xihiDBTZX13NKBALIzXIr8fyZFh5MQbSOrsfvLcO6ZCCaJK8KHJP+tRXVeypX
DOMi69aJU7Hzbl3/pm0YFsA7ZDIf3zB2/OIN1heNzD7pBk1H7hZuH6Rrzp5bQIwA1pmiAR5PDktd
fYEE6R8LUr3WFPjGtUFWbRx09xiuiBnUqlfXTa8mr/YxYupfWm2cz3py1/gQioIQ9FDYO2c78m+4
9d0PELlXru7tvVk7u4N2J6zxxewowVQd1Sq9DnZaYt55Ts59scJVmTXYYawYOjWRD2ElDpyXqBl0
AiqLAOpZmd0kuu/fJpFxlYVmjDkhRi6cxCeNXLIhJBq2IihtC1Xs7BidgB9gvmHoYBBdf7UH2v5T
627SKneIpCRb2iTAusqq9yqkfo7FNl/Ivg3M6laPkv5Mds8xDEjIkIB7IiqZ2+jxKVr2hGPj6hww
d3kd7gEX/Dagkyu6WWT2RNhvcmP8VqQQHXNPK1bx0h66msuGQalzW2TjtTUO2Nc98wq1Gz+y6SkF
Yc9wC6Bi2b8ZvpmuegY2Y05ama3NRweWnkTLX5GAFGx7EX6KbJd0BoyBY6bvyqCDu0YT52C0gPES
tAaaQ3EyWfAaNu6fBSV3uDgNM0ln+OT2GfOF8SnPtQKYaStWSZVyFQ+YlYxwB66CdiFnuNYeRG6i
Xstgh8cmE7/C8faT1WcH0wyZ3S3OgXsqph7fpCAwdMwSGJwFBOFR7O8JuXKcwzy5mOdyKJSFt7Xt
UKOOQnkD1s/wOIlvxEhNm7GrCDEh8hWN+E0jbP9oRPq4Ie1iW5mCcUExXeNeIYyk7m7HtL2H9LQ3
KMWuCEqato22A5X91QkpBaZu+m2B0UZknmmvGYl+9XBSFJ5R7sY81FbC98hFqPWnFsiTrtXdBvnj
fa9HD1ai3YZYvLGPecXaRjtbM8thLDiJNdJxYOtRel/n9le8HikkVFLDq+iG+MFdZkLRNIUF8NJr
0nVVo8+KMu1Ymmci0EjB8njhvCMTKb/FFOhBkekf8so6C62iODBrb6VGQG/h0ZEbPIvZGFr7SNdu
yEG2Qg3Wu+42aMoYt+k4jJwCfKG3b8P+peoi6rGRu62DtAAnNqxt08IyWFAZLSEYQQGOaYV+03Tz
2ZVhYgQbQwhyhmVPQfUQDsUB0zPkuCQHLt5O5SmC+lJHGAo9+M1bDJdghIW/jrG0L+axCa9z3Fx9
23xtNZvQO05lOWV6CHJoIZ5cRBKkFKe5swMHdW9NvXHAfUAOb8rYonI9XCLdj7U2apftOCKyC0JN
g+FGDT1hrrNxfGqfalHEgF6R58NWmkmOBFrKkT5I5jWJNPW645oJbwRfikXB6qi0TpHAyyXtQaBm
UAaVeryhNPMDf6a0gtaFx/cB/rOiIFlRhWGykRoHe07mPeVkdF/LcICzOO+V4gdyUg3/l2b42DOo
8edjXnMDyyEJiuqBfOAk3XZZexWOErii3j2WTS14R7iOqwCLpM+M/aJeVGu/KRrVPkahG4Ah5qFz
+BIHiZMZAy/cjO3ir2n8aivK0HA3XPPHIi6lSSRwXy0pJJpkp4+UBlIn1SpkLPp5jezn+VJElPTc
f0rTuW4UbbSznauhStI9v7z6RJ4qjdkadxP4epBSUhCkFoJfDeRk/f2yy3T8E6Pcet+YgpLa5cDF
+qX2pXNhkLDGpf1yYKxoYFgyZgQDw5EKYLdnKglf9e9F0EpKjNqWjcYGgzXIO34FfhdAyTGRv3lC
QyuEla2PTOjIRfPk5WFxQ/rGZhk07qYjBewGQzMB7jqkeQK8dTJnDWEYG12C39u+Xeei8DdxdqyA
NAtstAAymKykAbiRusi0PXeCh6Lkxg8aV5fI3NuklmgZ7qWryVxM7qdjcu2l0UIMB0Ve18xC2qIu
cTFaT7TAcGRO4FyLOdnjty+2NVUpbXoiHgdaDaNbqpAuZg//PPIzJKSSquKcFM8oSce9PY8rj5Py
KrWtrwkqHr5RKhDZnJ5xTdXXWo0M1QDSwjUanTIShoUGHvPM0dxWobhH+9hd6Qv5wdUMd6csd4vf
wOudLCgrlIbWtRedFgvQK5e5ar0MguBloaP4z/RDqc/iVIXD50YrnmnSmluiWyr0LmIsHpgnwpt1
YKjnWGLdsZXmdJeAwo7MbMGiYhBnRl+Y++b3tWYkOzfMA5o2a1HaI1D4GhlNddfpt5FtHhqLqYqF
296j7lk4L5lBng50ju8EKD21TKrzpr7K8zk/Wog6Bs0O13ae3liW+Zw1wYwed1VkPjR60dI8SZxV
NEznbvZOaXYeTAQikTXehcJ+DNr6OAbprZ7Mm7qpXijGM98v54mpZPk821xxl2pZD2J4i4vgXr5t
7dPix5mEQxe8QZyk30qAeAMVfBpx86eQXK4iREyO1ubJsb1XW6ODM1CUzWP9E4lXWMqX9tvYWp96
PqGDGn4F12plCbMDtUQNuzKf2v66EgmIvsjwVvbcvcpPtyYNy7/JXHehwY6LeYjuA7KjHBllS2n3
NDKe6IfbNPKZudkrkAjnOmT8s/DzyOu83Ie1/tz0034wybCNE/GtG3uGV8xzqYBzrzSPtY7RvevP
5GKFsOgLROu5fzQbevsmkRISbeE20AHGpPie2XZOx2SoNuWMR7dq13HUcreEbzBjDl1ZxnyuzeCr
GznLVVdTgzLESPYyYsg7bXZHYg0biRVzmN3HLRWHvSMo0/ua56ytzB8OINncexnqXTngmHR6GTms
mi06C7EuFz5CSWdP/utoFFnvDVjhwdLebrHJxhsT8c3KE84nzSVluXefDJHu6VLaN6ZM0hl6bR2a
1LxDSAyrsLlpXYsUJr6PFtMaITiYSInMgMnrvw6t/s61ktyuyiJtALexHfKZG2zp+TB/zdoZ1WsO
VBkCbj8CfrHD9kwsAgWE2WVgY93BiKl349i0O+o1aPlS59qgWHdwvUo/Ycz8Mpc+vZDuIXG7P/HV
a6uFiNO5qAbqgmiYErJ41hmNCJ1vEThuBMLKeltqn6+HmN3GDq6XoHkMhfVtLAYCUkNqrhXoQeKX
UE6wIg8RVdMQT9p9MztoyL794ib8SMNk4OdYvbSecYdYZdwBFh+3ra3t8+aFSVawpt9PPDQx4Wt7
bNNjADyny5hSFoVzpqNuc5JS/A2Qc2wWC++0B5kvzfDsdANDZ4JAGwj9BOw6BTlSacJX4rdXjof8
R3NubSKSNpQR0nghmLM5EsR6h6V2h4+DdyaXZp0lOOxHxzgQL3NOY6fZ+W4rh6k070hs2kfk1nEG
NVw4Uzl2Z7YVmPu5AxScmILpOxljwycttqJd6HMzv8o847pt3beGIRhca4t7aUZQhv8IpuSL79G5
4bSB9/fdrJaHurn3zGo725QBp5BzUR5AEk0jGPaFPOHbeMHij6Tcjo4ET8LtQgQMI/0hy6B0zek7
IrUD8KEdf9qyES61uGDU72e4cXKwYMKznJ5jSApYkLXHAm5nPXzRIpyV/tATUqIfZ+hla5KVofwb
NA8df2t1Yr0gkNuaNbqaxguwxmqHzJ1vqVM9uJ57D2L6oRTkpJSS3G7dqfede0J39CyD4N/ngFiq
x7gDtontB7MvQ25bh8ifuF64YoAE3i2bd8LOnz0oe3Rdow41wfxdC/p95ZMCMFFTIfmLIptjNttU
PHYev6VB93DLt+VNUIaPLvQIaybOq7DfA+q4K9dxvtZct0bUXl3bPKfkAncELDuldmsFwymJuSpO
AVDFlGI/haKolygH23rv8vmkzd4bwJk//fyLXiHxond2LtE+dGm60UvPwNZP173VD1xcR4rCVFgn
nZC69o0yLpNFH6O83+9LLrTEzr6nUfGImOKuhfoLhXI5IDPLN0PhLVvGINdYqk56YJ8d3Qb5xP+s
4AMwtjwms5dvCKJ9I+URhAiV9xopRU0bhigbItjIRqT7inDe3dIOfCeIpdiKvH5Oh+k0JI+60/8v
7s5suW1k27ZfhAokerySBBtRJNVb9gtCtmz0PRJNfv0dgGtvV1TcOBHn9bwgSFVJZgMgV64155g/
9IgaB3dtP3aHnOuEhfaQ98NNZzEQMSMbaz7VFW1ioehLerUoto1g2t5qbOPnBa2SGodWV7SYK+NC
rnEw69Z7o/RlehWeofPtStQJ0p2XADJmKbq9dZv6ayqHLx1+dIBQyc2MW2xaafI49uWn59FByiz5
7uVN0PXd92a2vhVN+VbmlAUyeW2c4atFni3skemRWqPcs390WQASEhTG7CPuTcgLA5SHZdBQtt9t
vs/QmwwuBkJOKhF4uQDAND9HqdY/ppV+X087Q28awssm85aHIgdUgyOUfZva2lxKlblLXL7RGrhE
UI4JZ4LdNswp63ca+oQ4IJakZGQuKbKPvkERELJQMBYz906/0FCYF1t8MMgJoCMOhCWMRvS10xxw
ys257Kl8rIXshYTkTOf1wdZ0mIDxKZ2sjxFyEx/1C7EEHzTNcvJvhgOhFnSbi/LHcn2H+Lm2Xe9s
abEB8DHw+UyW82Lp0Ixigh8ThyncaM73tsukzWtxsjuGS5YiET5YqexbJzM2oCCSq4a/YmtvJXdN
vWvkximoW+zW+oI04AhjAhqWI+ZTTMt4Lffd/hMZPmG2kYbdXRPL0kxcV0ih0nDLRKMOLOGHZvEq
Ok18h80OE4WgaZ84zLQMHIQ8W6O1wddH4pTxe0cNlV/ymhml3EdVBtPTe9AzcNHkN3S4xylZFBOZ
igFpFb74ifOux8wFonC6zFn41uukonReFoimO4cyhtlR1j/nBimwYajHMlUHN8mKTVdk54rtEF0F
RiE9OTWuiZ9Luh9ml0C3cu2dO6VEOXUpieXTsSxEYDHh3wryH7YxbRACX8zxUGn2l0Yl46npCrp0
gvmkm3xpDHWTFJEHdO/6xjeyR0ogNAqzC0w+OraqBfSWxmRj6oSSVCYzbkk2HIlLQS6vM83VQTYT
twzn20S7IlAV9xW+XAusY/zUNHA1RViFmzGFHRDdqrh7NxSpLeNElLaGMKnzYT95LuFcZrnh05d3
foRslOnNFpPHJ8Ogc020N0uzfRUh+gywNa+cChDgmgfDHscTsp9HzU1fRz0v6Vuz1CYlC1kDhCqd
iEVDHtbsKNbAnJe8c25RpxLtUDjT9+m6nEuFa4W0h4wizyXvG+yd3MMjao51dFKKPJKIDaHemIzn
R8alordG+gTOgz8jDKns5JLTtzowcwbqK7Inuza/EwWb3uv2yc+uLZvsRynUeYqJe2ZkRsAnX0lf
UNmwYBGFTTBS5KmTVZNTUusYBOoUrRTdvFoW1JExYcr+9NrTFhqN8qmvxvtmIAqcGf5b31XFzrTf
/fqH07vdTuuScEMkyxMIz6fSpE3XMrOcu2h8CrNHwvDOip4IOFxcG3TvSTYbSeLSfrVKMVJKRsLJ
FQC/ysCAaMtfhg9VOA/ng5Xqr5b2Lc+cn7qlgFga5dkk1IWBWXKvyHYm6cWwKd/NIIFFZ6j8De7S
OSwJjNVotpEmsCu8vNxrDqApWUdHpNDXQUz6zpoNmoN9vw9J5AjoR2MWAsK9UabOPXEud7HJGsK3
Rm2T4uyfl3kgULI8xPfjg85BHQ5C8+BNb7Rn6BE6GmFK/fC9NBjLFHX4PE7uuzCmN9oRr7I0WOAa
vz1ohXOdSlB43fwpWjqyOaE1YcvUJsoXqpGENOJrJ1Xr8pB5ENzEGNk71lBO07x7SB0r3sQVpDc3
G5YcwFPj06uPvPSDrLCNIYt3okY4+eW3Lvb3Zd8yl69DcmW98cJA/DJPTA70JnIemc1Cqf3plMQ9
ZSFTDykJgxvZfkaqQLPt3rwEA06hBrGdWbKPjjJudmRRaNHqtM193CWHYTSyTT2J7+Nc9tssFzvS
bI6sfdGhEq/o64stY2LEJ/Bh96YWb/D8YVuDFVWaw6NfGs+D+9mlxc73vXhLtf697uU78TFh3RaX
3MZkuMBWFZKljY93Be6gujd16LeF0UF7NKwl0+KYJQ5psopeeqcf2fWRHklWFBuxdgqcqnhNEgkd
DZRpbbVkxulq2vXxNgQuRSRTFfgSL5mXON+teao3WZE6wZCIp9jSYeWPJbfm2XmX373KiI9ZwzSJ
FqMELQCqJ6fd07PlKus9pMHXLBtfPbu5xIaTHDzP2fSqnHd285qEXXPwC/XsGFp2l3D9UvDladAb
tbWTU9zBQZNGgErmYPQ9k7XyKMyehFgGOCoKDS7Wm93SWRdh8uF4RnIajOHWaTbT+QkLRz4BHoxJ
Pd0pyz745eCSvkK8p6Pfp5o5BjHtFeSU5VZC6yCc00KumB8Z5oRBNY/D0daOBqrsxyzilRnpgEJv
YIYb1YGpT5//p/XVBvle/2O2+a39SUj4P4XVf//KfxgWwvnLctBAm47n2Ia50FP/w7AwrL9sSmnw
KYLvQtj/YFg4fxkO/82nFWK48C14Dd3fzFUBw8InKx29teWSiPG/ElYLf40u/wfGRbcRR8LDMNgs
MMHSjX+xTLJOqoywwOShDL+tvo9y8WY6Ob3JbpyPmF32THTeYjB6d8rHOW+12as3JZ8RiJOtlyyu
iaV/+efgLQ7GMDXvJ8cWnJ3mwwqNXg+sTee+qUi+cO34Pwzlvnb3YtIu+RKmsR4ql9ukItQTvmIb
+EPbnBwhkBCi+ySD0HG4CyuCjaIYy9KyFa4pWo6S0X9oWj/SXAsfGuAn+97030pvuYvYDFRC98Hx
mamP84NsmgQ1VnGCtHcVEznHRldckBe0p5KhWwI2pg4he0TAHzeNNhKPsvorVgPGv6wYDnf6muzG
HRKgmznQWbUJBMlQP521OEW22REMPYU/dDS/dxPAPTYuFVu4hdpkeZPYjDDT8IbLfSlG+1wvB3+Y
zDsz/yCYuj03YQTkzWrLbcS70dLfBq0/3qrVarW6rLAuv0xZn/GV8R0AIdSOPYKNoYki4vzwAilJ
H6QcSHMYoV6s78Z3HOc4I2DpMy+CBbH4THT+tQXulAfD2Cd4jPKX0Uzv01jPz/NsyN3M5nKD9h0X
vYztndSNW2JBRtAspjpY8YVGWa1HBurQLiazfNChm4nB6XajRpzaYhCmeYDc1+sOpb34T0VPPIct
HYP+r0s/XpkGCx0Zjkg99kYRuQfdHcTJ9P/pgvnXN/Hn2yGwyAq0Vv4yrfKg13N4pKlPaIaHyBG5
tLxbD9NktYFX2T/ZDkNIkCPGe4fAE9nYLUwsnFDroz+HaTG7G3kV0uO19yb//N16WN/Qv56uRrBW
kfDQGoDwY20hbaw+n98P1WQ8jHlGXLIwvlqLX211qq2P/jwVi3tNua119IipXr/pajE4ro/+HNaT
YX2Khr5B4dkNm/WKXC9Gd/UixwutYv3henaMqf1uFokZrPah9aP7c/jzMzMm7yxLf8Pgo8V1DpeC
bT0QMzYwy2H1YeVqDJE+AO9MUJrdZf89rIT0lZX+G5veEdWBpi1OAmMZzfzb0vj7eZ7tnbl/tLpu
VME6/oiJTELbnH9EGRC6fqiIB9TgSRb0a+5MD5KqvRzWp+vBYKKJ6g26Q2F/TUVxFCI8wGgAuwqV
dIcBo2L34amFsk+oBtZAHjblXB7KaaHxhV+8agokwDekgEwsPNN8mT1V7MfeoDZaXxTBFNhJmZBx
sa0/EMudcD2sM50/T/2uErAVdNTBfAnz8gsGLIlDkSYXFogdKdzs8fqICrlYvGm6FgUQShTqZw66
BtTQb8Zkr6zpPSnwSSYacQKWAnwVZmIbWfi3CJYc7gZCN+9mLniqW/u97vro3LrWi4fEcL++xHWi
FBc6WyjHKAhNZOy0/ocBKGLz7urEYs0jRoqrGNMXsh4VV7Te7TL12PlLK3i06kAO3RXE2feegeIW
ET9+CCarUduijNTFlkHzZ+KL/KSaeuHCAsEO22ditpMjIqo3neAC3yPG2yj9j6IW9k4xm/D35Kvl
d0mh349Fku/Lhv+jSfpjRG8fFm7qU4vll9pzS0rv6es0qp2Ysq+RVfknc0rNHYFmTI9q9EfGcipM
040YhHJLasTXcBZUO6IwtpOU18Soon1FygAOWUnO95B0h4h3x1a9toJ2RnJWUmJlcXmf16rgFsGm
wyoXnipnU0QCUGWjxanVObG13ZRZhB30xkU007MXQ2kebXoJeoHkZkyp7GbJ+mZ707Gxx7NCvH9X
e7QfW0q/Mzl7bxOZwNs51RCUx+VnZjLPmDz5Q9Mj604xKApML/c2U9epbTMg1NTiwPCHV1TF2aFO
55uWev0popTbJ1MpwFQTmuiQb22aqXl2O7s4lRld6BRuZ46evywKBzR5doBFmTJPsPq7ea7OWsvG
mFQPlP0TBSt9D6S8HXtaO5EEK4+3KiLEx4bCACw2Q5GRhHhKkCsMNu0gaZLnmKcewZ+ywpKC8HBv
mpIY7SL7CTJdP0T+/MJc5QZOYHzJSbgLaETv+8okuoyxIt0e4gYcfdiB8CLsPA1hbNb8UbhED70i
vIQvfjobZabBcI755egznnPnCj0w3zVhLfFAFa9TvQh53FTsRWV9Y5wFWUUxbzRVg1anjx7I1z6b
vafvmbkh2G21K6BOnbRfPEeyGHAXo4R/Rq/Q7ZFJExSNw9z1JDm1tV3vClJiWUX05nvuAOdWgteV
mJL4+RiCqeeZXxgWx/Jc+UgLVWmcKhQiup58ZlEs8R2QdR672kViChNzM5Nh4bFET1xAQxl/7Qj2
BQpOhvNQN+LESGrmPusHRuZoF17Mp2vRRh8YiYB72XaW+hSl+eAW4SPq20uW85k6evWt97uvcEKQ
+/qXsSJKBgkJdAUk5XEaXUcz9o5G7qIC4VKNSQDdxTFuJzuU910h7Fflhtp+poVi2JF2csr6lcnl
SdranWwnsXcsTaK9ggSSpujyMczCd43fKsf/kRspy4m+7Kh0W7tCk5ZFlSIjAruei0JtY1omgR0D
JpSzfPCZtQaDbztUBuOPqLQWdE6YHlVu03Q9xY74Mna6sas16+vksNBA2ccG8tonudpNmkUSgGs/
lu1LO6Mb9AnXdqM+O7W02HfUpUvGxcDLTcNjZzI4Io2VOa7HFtWYHozMf+aFPiRJJLedNjaXlOSq
ZI4I8XR+prP5ruoISDJWDZP49cDSh3YbmfQzY+sKVbbfD45Bb6+gfd8WtDiKcGTUgVQZ4dYvusJE
2A9gbhkeaPS+6LkjkKKkpQnftu73yQ5vqeajWdSbS4I8NsDl5cB8Fve9nK7mDJpFltmj4WZPrQ7t
uhv6F4toqS6+5RjQzjGNytYtMKnZ1XQas4G+usD9Y2SJvW09BGPc+oku9hqBcx7p8zB1ZDvBAK1v
SZUt28MSJ581s7nv8gNGQe3i2eaHbX8z5yQ8kzWGcCNGRqhz1fdL7niRZQ8jkt+NbkX9VlB5l933
QaLgcpX2ocpuH8uSaUtCJa4s/IAxcVSu/yXGIrORpPDcKUQVdTzKI8j5szYxevEt34WW23wCm+pP
fBA59pVbDUnGr7X2QXmARQkUdlP7svRIHFWzHGmJu9HQTG7Gik0vXUOf7h1bVxN1m8GKfZ4Fw7Ek
lFfWUgKF5EPrNeiBQmxaBmFhSK3pKDmCXpieVEc3Sdnm6EOQTdV+xSHF4/8Hj/SHIzQy9+hmjZLs
v2AkalNoPv99ypKIdKkr3yYLN/VQlCl2jMVkRpdv95vV819+z7+eVhKESzTdlQb1nslqsmvU/Gya
LaKjFDFNC2P17ErXYxKeIIdfSgmGNaDaB4TMnUPGZGxFr1OZv5qVPu81v8MAmUG9aETd7mUe/1jh
UivwbCVMrYd0mqiAPcqgY8m3VCwyHNeyMWZ2CU2tmBjG0gx7TNschD1khyRO7lsL8k45Dx9ZpM2B
aRSnZByGw/rjVsCRd8lfKpBhmVUzkxyj5jv2GPNdwnhlZ5uLSnVhPHme8Tnnqgt+c54wzQOz0H8j
hFaO0Hrol6rcWCgVbOsuK61rPaxinKJmOosNGRFBg9jBXFlilj3rwfrcp6e4zwoaWwt26R/hoitG
7A9VTCxktHBvLZX9mPWMLlYoE/euWN+CazjL8ZBPlbrOnX4OE0s822b1FuYZc+JMJxR+0olhGJqL
sgoLQWW4TU3vAUoiJ3cltFvqJp8yRg/WECV3njtZoYVkHhT26XT1lkMY9z9V7uT73HYZpjGbwuHB
/kjF0h93wAq1QxySiVtSPgnnRxLNoLZmRLhFwkjeXk6RGD3WYR4L5yaG+RjSFw/K2PmQlYV6aAjv
8phwCRqlbE3JvEarShvbccZu37XGx8SWy0Xb90QyYVE/a02F3ar9Ivo0enEY+6NwTJbUQMbyFilM
r0PoZHcOMlthDb/okVaXXpBb2YGECLJlv6ibhgXCg/BG4vVwbsqovY0OTb1Jr+ShTe0zZx4GsZhb
poORlquywmYN+TnaWVo8XQx/fpzy7gK0BSq08o/oQNMHS/w0uza7Ws0pLQGdg71HF12myB5Y4jeN
clBDd26173xadk2dzLdUxeNekHIxZGjnu2qaHgtJZosxNWicC/b/nDAbG1bKtm4QR0p3CnRdFWeN
wElyoLxdCMf+6s9Jd5XVhP+XzJFNPCXphVwWb6+P7U97pmngR+GB7LlG9ZeeRA8YC9ZDl3iYhfGZ
bVJScZF289JtM9paPrfgyAdERX2PklpHhtFXp24gt3t28U3YuWGcnKpDeUOSW2pk1VEbw702xBbB
bHGym3G1ar6YH5CbvZPv8xDLSWAfnDZM5O3HdCKu3sumj9aPvmnlbD70czNcS6velm6pXWzMmgdf
Wp9Jr3K8sEziZvZYjzT/WA/xixZULQfKB7rnZX4u7YF6ztuWes/E3V3sLuZobkTGnSrl4tpKU+BU
30aOm9yA0d7bpOpcU0M7M2Kdj9ZU/OhN0wlmnzF37KXp1fCYMyG5mR5JwiiPA4v0yIFd83xP/OSd
TkURDGi1t6oV4tTm77OXsj2p+F5zm8Y1cz6asmNo7OIu7XY97wjRd4faMq2HQ0xg5aZoeDWEwmxK
bjOHDp/cFlrjwon2obWzYTVoOhxlk36piGLfqay/ZzJBVPqjFelPDV2aI3+2DLB6Nazy5IJorXso
8fUjtRkDkU3ZzUgQbsKsvoftbwZzYd25onvM9Gm8b0t3vF8fsUXBCKCl+s5x2vKQs6PGcZzW7Hsi
JrSzf2TXd9HiKN/N+dOQphFtXx31q08PSKtS8nMHa4nEHPYWaO+Ln2KXEzDp9ukchIjEA71BSWQ4
/p1VNM5zlsn4SUTT5kuT0Rzuqx+5l+uHbNnjaFF6k/5t6kf9oovhNZ5C/Ukvv8qe6wvO0b4ZCv06
OFUYcHfFc9V+F7rqtpbTQpv1CQffGoU6jct4zxgkNdkokMfnUXFD4J1d8+77qKMdm3qzPcW9G71A
rb7T8sY7NS1/Ik+rz1Hc5wNEuKiM3S2iIbB0UYuQm052OsBTjtumPxOk/eESr3RP/pLa+rK1dqmw
F7lDWAf0OuTRrrRPWbuLFMLNt3rpvGVtRWvbSp8lOUUENtnVSVriZb3Rdqp7iojDIhTCHq8iLdje
z9lhWqA6fdlu9aqY7yw950SQsQIEKh6sZIwu0jb2ZtUVD7GpX1mNvnahaO9Kb3okeEtckoozEIHe
RtYQaUAXjEhS6EK0LiNkoEf1nryuV240+UnMxokt8I/abvML5kCGEo6LkTHv3cNJ+Qw7U7T6ODYN
cL+x3JN7jpYHthrfbCI4Y94JhSMaYsDn0BnilmQ+7IBsMHd0jdG3Fppg8pUxXEFKDN+vvZHELRnl
MYQ+5jJ1f/TOeOg7J+Ca6nCngfgZq2Q5hyv8St+tUcfw0gzHCK/kHUMeSozxmJVztaBGmSHG5Uk5
XrIrZdfsy6zZYt8gFq6pjn7u/kwp218tqnuJo3gba5pzETYC1aI5zuX8kbq5vQ0dLiU8U9PW6hpk
XbURvmaXwrdPaeLk1wEW7yPlNdnZpJEw5MMFoOkTshXD/9Up4tMxkPeUujF8RMcmBUUDS4A5pwmk
KF8WK8WsZnJu4jFjR2t4+76AfDElCYIigwJWOVTzK3y1QYmyH1vjupZieg9Wv7R7YIZV99bnDM3i
thJ3UKpfG+7TVi/LnV0tcok6GsFYYLFhKbsfoiQivWM6Zwk4oZBive/pW9uhV+0Q3V8U1BOaPtou
S1RxiCTxRu3s7wok9S7GKkRG/dnUrLOfyv4O3xoSCtVuXDevT56dhi+S0dcuHj+sUcXnMW+4P81k
KukZocwD0AgR+dbFJ6sE5bVHzQlEQReZunP9M47J9iK6az1ULoVvOOxtb0DiYbqHrEvHI60oawPt
FMIEqjRmSXl8zW1qb9dSGXCB5BPR8aYVMcCTuvjV6mlEQoE/ftgtFIWsLgK7yUBZOGG/wX/4oubM
pK3JaDuz0vjiuy4NB1+/l4kKA93V4pOi/NkmCdzjjDmgY/walD7du4SSsvpjdEJe+cvvDdomhnka
0ePrDM93UVZYrBmoVPCe0kYGaRPUVjKdpdT2fttGyBm98rXV9ekmzfDmWB99msovlkxZ2RR+ht7r
fnhZHgOF8Pur1sd0okobOn83701AKY9Nq89bzSYCMxUWCTIZJkKrbmlyduKpZKGLGuxc0RB/mQEw
3I0NMzOQNFAiw6ohjyDedIOlMeHLlQ5rBLk7IusKIwaaoUrm2n1kA/1I/a49FmI81sKi07WcsCZu
1MxCQePU08XyO+1A+Oy73njtfUU+7Nnl1U8asi3pFAb6J3JBchV+FMj6Xsmo22H/4SZr+9OT1owH
VWvRcxqWTL0RkBTlAnhIydIk+ro6QLcAi0Ii3FiM1o6srCEo9Mje9iw0eLpbZLUdJsVsHGDJMU88
I2lBCmCO2i7sTeOSLP8K8DFwOgL8iF5RzHswxpieDnTXbfFiwrhAAdER0MWwhu1DI++S9KlySj8o
+Ue33tAZR5SjN7xD1dWLrlPeEjtHpsKmb/L81Gf5o9CSce+PfAGu39vgSjS2QNJnAWCLvfVmjJGI
q9GzxjnDXkH2kK8dh8bozuZY9nurAz06xFPKKMgVp96pfhg2RZEYUJeFmh1eHYay2xzJ1pGqaG+O
EZ+I6pIgwdC4sYyhPtmVx36N2KkdPchh546auSNcpjysH7SIs60pxHzV0Cg5ZqifXXIqiNp0B1Yi
RbyZlTbesXfI/krc9hHgPYlZGNITgIWz802zQPmQ7P2i56k6rknPaeTjLTH6Cw6+r0OuBHdZpOHh
ZNFRLKQy9tTKNEi77N1qJoWtRJn3Iblkh2YuvvdF1m5AfrlHf9Bz+pElkxOzBIdAcYHWFqzK1KaI
e6q90GqN1jcTy1Pm1vrJJivDr9IbazIpxn2YX5zCCmADVtee1B+Td3aowbIXjR09hfQ2L6XOJzW+
o+8a772sRzYYmk1gLV6P3PXZpFUaZtDUPa8Hj4g+/lybbnXTKm52XWd7ayy4nUeUkE3htbjHXfdi
ED+LP+fkyQR2Q+p8RRXin8LlWe+mXyfOhzOb+oEGPveC0XS+FAgar43UqytOkqc6mtpzmvTDdmbP
GrgZxDFjHp8Yd49Pk98RjiGf/IGdKuaA9tZYb7Xry7NlV5hv0ta41xAVbVVT2fSi0uasEpGeKj8b
d2UuHowYDwDKfM71WZGcOynzICxhkDuIWiTuENZrMvVQylj72mZgOagWVbZH7epz7yKAKUzvskLd
po7rt6qm76i/wF3ypV5JBCYubk4ufoR3x4qF4K/KH+NkW48ppyF6VP15CFGmgNnQokpc2fOelO6y
qXOyrTUoivP8ZGGOvfnCQzpaw9IvO3mjQdicxyX/qo+sjGATysbFZ5bPvryAMWk0c9H7kXeU40wo
M7s91djgyHvS8MygAkrpOD140INQ3yy8q/RetmVzcWkdwoswdnltvoy2ca7bxsNIECUnrLRYehvC
wtzGz27ZPNyUi/83px3YZWjLLL9KTkVB2hEBIZsRzztWY7zWYib6sc/8zczNczsVjHh6I02wQpRm
YDvVwP3D57oenF9J2v7UUwdtRel9j7ENjN1QXKs+x7Seor1twkYGdqsQRCEMVb45Yn2QFarMXDvM
09QfrJylPmXbtB8Lc2m4Ndi2tPrgNa7YwViRb4Xd3kvNMU+my7xZzW59wBaTbPR8RA+b90+6J+vt
UJGzO02U6bUnkfP73j0N3JdIsJbkYcmsNxF+4Eji9zR0ZU19wupknthzc3JA6NJmWx4Km96uUE3L
ulZguGu8x36iPTXaACc0TbN2M86iTSnpKDWi+2lGU3UuG8zGul1h1yqRa7DIdLL7UjrVV32u+m04
jx9SUtl6E1il5X1Ir7EPpnK/jHHJCZxE+RFG2mvsDeA88Ooydrup8A2RU7QftEZxCwQ/EftMbl0G
T3dVb73U2RmE3PSOcirB3mTBFLXl3Z885HX492futz5afxaF8iVu8LPQzaXZWyy9JNTvEstbFcgQ
sGIVI4z04A4yfCp3mi9z7gQLTGEBcROGV2DNXDQI6/MUwgJDqyXMgTTi2R9psjoAN8QYU75bFjD4
3s+DxFrsR5gFI4kZtY/BIqyYROTotM7oFWK/jCFBJEgT9OKjMD0Sk3Tt6Le3tEWqEC1+sHGhsuu5
727CqPa3v9OQAS/vGjMUmzTtSWBaDnGeXsMeP55Gq+aum60hsCZO7oIp1jnEHLOhpHnkYmk3g9O8
2Wo02LMkMdGlYV2d01xEW4b+xY7YGdoYjqjr88wV4sYZ1jUT9VOE12WbLinR7kKE9xUrr6Ggk9AH
fRUpZuYoxfdCnF6OZwI8fBJH1pYtCKzh5Z2sB3/51Xxp8v35mWZC9cjm6vVfc2hsMs0xYzdiL3Dw
9Z2vj6oFDv7n6frIrUkXb00mSWwPqYLbbATuzSPvv4/WpwD2x7vKMF5U31zjpjAh2WBG48aeBzPx
gGCiOfiwNyFCafZu+C/c1Gb1Oin8P97CrFQe+72Nszyscyaf62F9qgyK0TSt/I2FEXUAT3TuIqVT
B/BhLK9ILT1N+vmLDINAFEQKGXdnuuoMjZlWUPCmZsu+z4sPXa2/i9nUgnhB9qM57O6ytV9KDdLd
+a79Jkl23/+GtRrkTKyPsuURUFh7D2nvtv6IQeJ0it23fnk7uPf+PvSQNgmLzQmPXNC2q1Imcjwi
GjDUF8gZN8ppvg8eTTNAVH/HvK9Z7+thMKt7aYj2ACgO1QiEcvZVS0eY4aAIIFZlR22BAi5NTeRf
D5aXif3/aV0Xg7j/Uda1+4m05qP9+U9h1+/f+Q8w0yaaCHkWyi26SUAx/5Glbf8FEJON42+QpkFq
0N/RRKb/l4cPxwZbZtFdMJcA7r9lXab3l2UJYev8PcMzDVKL/he8TORg/8Jl+rpNC9azdJCeC7Pz
36qudIhTgd3oyDYamhfDCSWGxZTj/b6yksLuggjT7Aa/ytIrX04QuNFIDwe83bTL+k1EYOrGFqz6
qdaRkWEB2ROy2s2Z21DUYena0wLq0V4hMmB8Geic3gTADsZurNjMdgU2TXCA3Ny1vRZ98xyM272N
ir5zHHlOPKCKYM30nWjiD913vEPnOtfRnpki1AZRylhcM2dXxos3QHlRkMzVTxJv1cHqFgYob3Gb
EQs0lN27NdnXammiCSIvZf6N9hzdWksepqnpd/NM6ozPdTebtBKzOLx6iHUYuZUZbUaIAqhw660K
dXpx9iEkJvi5SulcR5hF8Rn12AxjdXbmiNx761C7CVY0YYfBTGfRKyCWS10dXb1v2HRkD0YUfcM2
KZ69hGoj8+65q7R3hZrFVmcEXpEsrhGsykqETcL0VANoB7T11CxRopH+VSFD9rAe4922nxHl1gFg
+Ow5jNyvSY1W9ILKGj9kD5SppQuu6C1u6RZdBbKHrQ+ZFKRvtzOKmS17l3yTVZBEGjbQDGNCVcDK
mZO+D5wxKPy+3oN9xi7Y44rUf2UjIZpmzW2mTfvnNerUEXz3e93o3wqDnqSaCHKzVcT80YFHGH3a
AB83DN5pQsbGYzsYj3aGG9f3M+5oMqYpAGl0f4sz48oKMO70KPtFU2yXu3dq0GnSiAo5RZJuCst5
CUNmki6msG3XzmdC/9Se/uanqGg52c3s7rBV1sw4aMDxDznmBNLFpcdekXcnDeOxxHgzm+59OIBM
Colxj6fyeSDBd5uEugcns99OI5qHPCvBJUXdCcXbo+EV99Vc3NtgMerioW5ILKUywDYRZkGa8qVk
c/SNcOzTXBPgqCECJ07aNB+zOfvW2EBl3ap6Ri0RuF6Zv2HU2JI7XfTTtjbjeAfLDsaIqx2lDkQk
wYNchze6yLfJDIPQJYkzC3nnmBrwXfXGtpP4Awoh9sUAsYsKDDyKzox6zo9mpNVBMQFhlAAiBtRC
tIhQrdTDdKzG0do7jctoFQOFr40TEzScWQWlr5jMEjd8XuMuAhFV6/MpWaY5qOE2ZY+5NNaLX6lH
wnZ87kavCSpf3EKsPX20wBdal0xD71m23XjD1HfPPO/gqvrZ0eb+SQvzvY+DpaSGejMRDE5j8kv8
P+7OY7t1ZdmyX4SqhAe69EakSFG+gyELbxNImK9/Ezr3vrqjXqfa1dGQqL0lUgQyIyPWmstYcSYl
TLm3dyTbe+SftDXZ9f4uGW+gSziFDSTVWik5gdHJzbDOZGmwLNGUbNsMq4DwAWfIPCHRMaXANRFo
JLkgeLyufdhGhOikLDVpo+J99dlkdnCxz2YWESxqamci5aNNNa9tWjxRbwdhAkz1ZewZ74YCQttM
pGXogN2X7b4DybpowVHOw2oO+oGDDtHSepCQTn2tadvemdM8XW5pq9ftGK6xBzTrIq6sbV5iU9UZ
GU0qe/Bq39oRx0tHbpSbIEWp6naop6xI3PsKIFWAHKjGrx0AKC2jegJWWdwkLSjOV/kv1Bh9205h
Aa0Y/kV80HJiR/obLpudGkmIBufNzC309Ytbwwzyx/6sxqthJkd6YX/yAmdZ5YjwAvGVIGkCbGM/
T0ZxQ+GA89kgJcnuAufoWIV7TAa0lIUzrpWXh5uwAtTLWLM7VsascOMJ4Nhqjgh/mqPRE3DTatO3
Suk/MkY1x+GZ9rtHcZpgNLO9rYmBZjd28dUd5LD19ZJcgcBj33Ab52ggI9lXXbhy8+dmXvgNfeiO
0BIqeLZ4j3Ih2t1UxkeLCB7sCAn+n7ZO7+wMO1c4RvsMqk+Z9va283paU3i9liQ9TSu/pFVfBAaw
WVP+Gq6E7zZrduVYa8c4k/Y2VMZF+2vvKWxpqVYgJaDoPUZZhy+BWpvzjpvsYMmd20QvdlpTnsxh
FEdww/aKPwVNJ3jHEUfYO7cwX3zQ0VuSsn1K8rra4cA/lQn+maQYaZw1FlPLFsDL37No5qfy91k9
/SJgcP8RFBNiOuy40P55lkWU0i/uOC4gKwJvBzdirG2yVv8+rWNn77XPto8EMHTMx5JR6krrot2o
OwbuQ+M6YHM7YGb+K/wcqDbo/ygBiznYFQAN0I/EFmQ8qN/cRhLIxIwIleRVZTwaOBnu4Q7FrwEj
TzCiRIGDKdKfTn9VZQg1Y68zmuuYg257bTrVA4O1/6/rRgo+i3ruf/+7NvsfoZaPP8OH/M+q8V//
419lo2/+LxvQEUyFuXFtmS4/7N92AOFAU0fuL7w5otIz4Lr/u27EQ4Bw3/d04fr6P06Bf9WNhk1J
adsWlR7Dnz86+7+f2/8DZ515NmXwf0ab6jrpuFDeXcPSAT9Abuf7/5lp2cKwrMtS7K2kQdMg1a1W
XJttmOPwZyNwfBNhWFA95LP52Z/Gu6LzV/FEDvbIPzHAW5gBB1TbhxfuNQ+mnX80kmVSE+6uKqdN
JBQMNh0BsR9dK9u79S1Ob1DFWLQZCilkchRZT6nmlMtUGPLONpuPQnQrjSFvjbFuAD3lAFwwY/2g
J3h7uyrYNfS7XDofEBrthYVuk/MqKMHavtamPNvN4AEI6TE6wWpmUzVhzjpyTervtodsaiPsMLo2
XIWEhDTaV+L74cYhI24BIWMWvywMlz2NAdkiQ8e2ntx9E0ekv0PiXHvptO10WkUiRg+Y9rywYqtp
8aP0IQL1Ll3KDmMr0RstRIbBAE0yoklCjhvI99rTN4wz7zpiFujGRnsmua2+NHsOqIwWSxrJByjf
OT1bjSdAablkEmeccqq7o0un8e8ra6iN099nOoiEPfTik+da+pmSc54uxz7rZ4jSw7AkHkF9OEK/
BWQ/TPqKQTFETbsML4E5hZey1phq9xOkcjNBbt0OK9+uxSWcbITYOdX/35cUsfVl7tSJ2AeSjBwz
tmPr0aWrT264ol7PVXSC4PoSIj+5F35YbSD+qKWrecH93wcMTdp9ZZQ37BZA/FzosIzBmK070zkP
2YqK3NhWVs5joqnXWsC7nMQaJnszh+AzpbLEh1gCDEgMPTpWhWuSb6MbwM4oufvCde+akfBwbaiO
thrcO78vmxXOEI78mYouQ+PG57jPwDp3qGvbqCPsWxjDNuuLi++g6HPSsbvJMY62Y0gcRufa7a1o
6MbqDMX9fWTpzZPQSj6Id5oywe3vC8NuaGyX6oLBBQdf4jyp3GOH0OJXKI3Z0YRls0wdSepKJYi6
4iC3hr31OpRyfAzM9lmhzv9M+hxu4mRZV+UEjPvrYmAyIzCFMQY8UkGdwSNrP7WjcQEP1VnVukWg
j1ciWAlR+Red/Wg45tl3kvbsiJ5BbWPcBq0cv70azHrPhozYF6QA/si3sucWz/xtk1p4j73BeWBo
mrzrcDdAkpbebUzINgg57W1k73DmKdS0z5I23NW8z1fwz1S2qWe/exNbPdkinwqzL7ycex9xwRMq
nGkXRYO28aQpX9MJUnvg4CgMKDsQzZjbgXHMXNGEz2nq0TqHDrL2Bj98zlPTWys7FJu/7/q9sdU7
1McJIZ70pLrxxZWUdqlWXqTFaWJoZLr3AlC4tpTqO//Q9Cp4wPpikjVeH7Nc+Wc55FguwWCi5Iq9
u0gHc2sVsnqMnA7SC786kyhs62RSj17QYIZSxpNvWCeyssKPXIsJhA+t6VLS3j2RwtCighisBXVJ
eqwr0z2QfQ6/M/OHW0kdfisMY9fZfrZEEKg2yfw4LOgJ7wDdmb9/4crG3zVK1mzk+VK5+XhF2jpc
bavtT0UcH/7PQ7yX6TYU8TFGab+QQ1G9iMrMt5NHtsPfl/hzhkUVBTyrHPE/baUXW0/vAzIJrzag
gqexhMCc9u9O7U2nvo6KR1lk5xgk0/3fV0PYhysjwoydck8M2EYfWYEYC+djeDfGqXhhWrjyGtt+
HIcecaXtP9ukABITnj2QUJxd2xIXRS8tlCKjvRYAP09WM2RQHdUSRzdn99BwZvOoGR8DAxa/STMw
9txNCfftVqEvQS4R1D+Rv0WSo+5U7Rorhz7YcuLodiroat7z/lENk2ePvJg5p/DL5xDm7k0r9PzY
sV2CFeW47MLx3FUOeBehYvgJ+j3yF+1r2HS6swdcNL5o0P8PnU/E2d+XK4S41qrBor5vpOW+ZlxV
zIvTFwtf3tGdbCZLee699j5KGMHltYj7yly7Tli+dmu2/OYVBXdwzGKYCXrV/iqN+8lw9PsK7Muz
oyF6F7Ge7xsV2BvfJ6TcQrpwLXQbQ4oklTYgy4GWTW1dmlGi0RPcwjVjwkXnk0qrOrh1WIGrZ7fk
TcndNj4OcXEOysq/76cOuUUIHoqnnDxBaJzHReOrEZA7pVthfMsR3V09lS9iS0S3uocMYwdOhYCm
zO6MpL1La09drLTSuM2T7qWxtQ3YoOLgaOAlBvBZS8DrElt5HD8ZTZ2uY8Er+vsuGmHazFQEiILC
UIB1cdxmuthOd8Ww3R3/eWz+Eqhxua5y8RxUaOS8+cPfZ33B8+mVDRprSBW8SkMd/z5LsyFcppgh
VnkUDGszZPfF66CxN0j6W3EcwZGBNpGkOdWzDyweluPOTeWvLgTOG8WUBs8BFCoOzYbl4DMpgnCj
Y6paTPwRuH48ztdo/bnwZ5jfm+no/T6Nwx3jtm6fgw4eAetvkdRR5TRucFcxkdWLFv3aoUqbS661
+VVjlcXdRntVc370iYLIYlPY5gL0SGrI+qjSKgMKKG59EIPi5cy3m+AYr1yv8WHPVHvTrN9CP9/q
nF3Wg0r7nd03nyzCmCNqzb8nCEcunLJ7qd00OSlr+LBqkNFdBb3AZn/oUjCK1XiLVdZsDIXEzcRT
rNJmQMyB08N0v1w4ZBM5FP6YLntCSxayGa46TR0+qX+DGGxB14hV7cA3l61+0dqgBIuuvjka7bNm
4MjmQgZrNbtelEy4d17iWkvbkq+gKxYi6RCgi8zYuM6MyI+rYBFFCZjM6iuUTHG4W5+11saQba7R
1MBNC/O1H/vPZm186bl2al3mmwLkbWe9oSPb9rp37UoESknW/6B8jhZ1nWNkjp2nsJPP8Ci20gmc
bd0RBV6NP2klHVSTaFXa4cUOqi9VOmrp07Si1HBNYO5iFKt2QCkaRVfmMtDb0W6igghU8F76NLyK
75nr5aYwrGCPYQ7qApQ2DQd0sjDGfoyWWDzlUsXhl5HSIRK5faVLj3Thi6nkKz7s1ZSpbTFC6exj
xv86MRh9hYHI1l/KVtwCdP0lDP1NDrDJFb+4TPt+fA5GBC1A8aqQxomhHULV3nOOPDT0vria1hP1
36QuNOGg9+TwFCPtAZzWR9rLqwjFXqbdKtGwc7rlLmUlhiQ/PHoGMtMSaiYDjpKeWAc8GStiiSgw
pW9B+/DRQJK0mjw9Wpl4Orj7sdx7zhfzSaSjBrckSKmaHJ6FiaF/wMaycEznriZaNLTqp5Jmceuz
15uHuKrva1CqAJfkHfUT4EuolHNOwKAPZ6PoffQmvVw1ahkFNtg6MPfbyHfvpV8tzMacJanBEasK
AyHK7liwwOThK42L4pz56s3N6yMxqF9FK6qt1IDYcj+u2oZoAMs1d7lBYhKQArqF3Ig+/hYOYu4S
ys5FHyGvMQoplq0XgL3g7Wmi7jamOaod8EiFJ+D0mMing0bfcKlHYEedCES3eBaleU6FWywG34zX
tZ28TbXponHmdUv6HD4QycknSQOk+7PMzTc5/xza/W9hk53NLuiXo5cSPRj9gAHLQaHXX6qK+3lY
myydJzf3311P/0y8b3aAS9Ag9jeRWS8w8RQSlFI+flqOcWe0skXcSF8dLtwllTYpJhlNB238UKb3
POrWj3L6nzGu74h5kHMITl6SKlVEe1vyltuI/yM7vrY9hKDSrj50wIB3bjSyfeELFuxFNErenYRr
mX2AjGIai1F0omB+hazzEnb2A737s1f518wY0YiakHzy4Y0p+KnELmvReaE0glPbRN8My9DKcgHm
1hgsslJuVJc0wEaceyw6x24a16G9cDQk+qCaSiDijMq5KZuCi2Qil8A0+UrrL5qeXJLKerdFfAnZ
fx2NNnE5TOVGye4ulNauVma0lnG8JAQyafKLQiex7SZ3ST+NkGCSJkKHuCmScppmnqZ3RDPUfbSq
vHcrRU5QT9MP3SWkmml9lM5Zy+nnJEGwpGhg7D856c7sY6StRrt1dHXx4B2VWfMe+N2+BAWzsRS5
PZmUm2KIT10N37ZtdX1LBMFKtwhooauzlhrE4sLp9paL6bsQgNU4728YNzbUG/DBLfKp2JL4G/jT
EJ0wLi1G4psvbhM8Qu77pa9In1vBsjCzTWBZ3lf4kNy8zrw5fhE/pqX5EkCHZXBTaSuNWa2yZb6h
ypJ7G+8pSOtu2NERvMfD96JHVnaH6BEuTTymm7RfDyhBOMrtaB6fGP2IBy17jJlP4AMDVJHBd152
6p6Tn7XCdCBnWiM5Tn5MUAm8Ed2BI1KrxN5qAzyPznKeozYu17ZX3LsYyDbKZyohAveY8q4dNV4p
vc89OVnhuhLZvaYhJKlt777HibcLRb5xEh/4utWQTy2Asnks/cyLBoIt3G7POXEPSyRYT56X7xo7
fYsTsOZNzim+kOJbbzGjVpnmrXq/pDFoWgkF8bjJ9LZ+ZTK1AY/CpHlob2mOPGAKnA/DRCESlqx9
77aGsMyLZtoYwzoWO5g8tQkUo4zdazQGG461IP0a78HJZ1xPYz4Lw2G7bCDAaA1k0Na7B1t3HQMW
eDcTJ9kByy+SwDv6ZJGxvXpMX5iKWxzQq1F7kgGyQ+WTsObHr7Q+ke/Y/akvxG80muA3CU/aVWke
rvXa4mAd+hs5g18bh9FekkVziO9/f/33IM3JFxKV3fXf4z1YtIODf/Z//Lu/byciPnAaq7d//xUc
CS+UZsT/9SP/vikCKkJrmE26/Mi/h/qaYIgaKc3ksdEGZlgchUvzMUHKCY5wK0173yPqTkYaSUX/
E+UUs+0oXml4nKCgawy8oK7uS5iTVku2Am2fBRIutC7Oqx2rz7Saftxk/KlNjDBE4qxgOMGK738m
CPoLlOqPbGLHPFoi6hwIaqNWsA1LLEiy+BnHJWfKaNVU+qkc43KpvqepdDdZxi6gbP2uxjdixUWB
jRGsuNsSnyW9SmflhAqVzh/UbBD/+2zK0BirvnaJv3O7XdcLAvz45t8HkEL5ZurtJ8BO+BqN+OMP
hCzabKd6LM9pBXR7QMExMEtYoExgzoG7YPVH263/YLyeh57g7+s/5i7RGWmbXUtbF1tIOaCdZYmt
k27S6GP/Tp0M0Y9NdTYZ+UtmTRHZKtjL64l5QBEl75MXtQtlhsZRKFP/54Px35859P8opUJu4gHk
l6eMdD8Czy6M5JbN+GJpnsF8fhsOPThxa43wOevDo0RV3sYkRNjNVySDJzceUHLyBx/OsJv6NL/r
TbE2NFLM9W6rkulk6n0J8c64CzUEgraGSU+s4lJtCTbiPINRkEMP1waHlCVUp2NQkoAIkXpNsBhB
U/FVVaTpjd0ajfy69bV3JJvsDG5xjgf/uxrJBJPBYi4RbJtytiFyx88gYNlHl3jztr4OYXeqivqs
kQjjw6vShfbeBv2K3h8lfr22GSbVXfSOTfnE4IN7ZCLPtuoQK4umpdkgLl7h16vooUgNMoa6/uwP
xkwPo5Ai0EZaR8VsHZlPqlV3JBFv8wHLZVczqfCMeyNI7tNwQCOf4DZvin6rOFAznUp5mS5XcFFn
j2VH47LMDvac+JVhvCeDxDKCF11TqFUTzhcDCa33ltv0G5G1n9jAsZgmgb0iYvZiJHtTtPrCMqvf
tBqXfjZbGjx5NFqUWRBK5oky7jS/PFcs/PjL6ZB45d4ohhHVH1JXbOLrwSNTp+3ugC8/lZUjVsIi
0KVGdFxW96NVeDj73sYguGmMrpZsTYcyuXR2RFwi0kfUdZFN3agfpq7dojmmvpTJBgfyS9B560E3
ITjGER3WKH5ketblLrbUmlMABQfWQ8ngs7lNlPtoy5mENg4wTWmNTxE2jqWlQKtq9VtE28GbmJx6
GMUa+WWV7qG1UgwTcfKVlFChadzSmRz7ldGfSFR/H4KuOZjYeqGrN2urr1DkRhGCIwumchB9z1kK
59iiejSJg0nZxjLPf0mQQUJk7R6ZpXGUYU5iFf1rncXLpM1+eke+6NaI5WL6av3aX3QoZTe2wRzf
CPo9sKfMQNDtCwzs1jAubaE9kc/rr6yoJBi+M1Ap2EcRb7MsfoAhfx9q8yx2vKqw0vZ6+2pZcqe1
Lx2DQKjB676r9yKzHpg0lUvh6mdEezHaZcwMnrJ/G808aTPhoE7ucVrORvNTFkgdptlo0kM5y0z9
wOJ7g4Zv6vVLVlrVqqgI68Iqg/eBwfHStvE099Gdr4LwjUiUL91J96bU7garuw/CZ48bEfnnb+qh
vq684Kr7A7GklCIw42+1FC/YRY/2UNxCuBIy69mj0+NUZ0vZuLc8afZWW36k9ZguRIxmrjQJD2rT
7i2y/GhbTdZnkGBqdj3MubldPkZRemMO9huxUBgTnmoCPkQAg1+w5kCHHWTg0sL8nOLhM2BRALbx
O7tw2q46jC7cz6R67yafM2azkhYRF1VJ71+hN9j0OstKCr03Zq771lhDsvOn6VF6+i1DjRFYa+6u
p1L018zz3qsghdsXk8DUdz4BPHTN4E/s/PGpy1tvE44l1lhK1aAqflut3Qqj04kAMJ8atgDwYvcW
ScsLgRZEH4tNObmbMeYomEzhia1vQ7ftmuloQuwvgy2sCoj5SI03Uz93VG/OWJzLqd+3Q3glG/TB
sSjKJjrFHW0PG8xgn14shv+8FA0nV07CH7p8nCCxLoZFbLq3mnQF8ib3tklSZhF4dKf1t174D4RQ
AWqMjbVLbQirh0D2Glki4/OYBERkKbAl6YeMVNDZ2gkpeKZyuM5/4i6vHv0M0h6aHUp5sj7a6Evj
XLYaq1mhy0uI3pIJAbMvSaIYGZHLxH8yBv3Ug8icbQPEfzSsnvlk7224cF78paQ9nlBC+gvb1l6z
OHszY1Q7ceKvvCl9bkIwTv1TX5Q6/y2+/7uR2oxLv/ql+Hhiql+Su5OtkhZheu1dagdVCIY6uu2a
QVS90Dl/NBixxPDiOrwoI6Bm1yYOi07HNplOJ0PnXOSkd4zH+Fno7EyuGHb0emkw7dpGnfgMIpw2
aXSJe/0TKSqLvF9fQr3lvpfYvcqKuxIPPjmZdLDn4zZOvYUoQ/3OqchD0VP/zLu/V0VBImtIO0Qb
8IxAU190DKR5P+bwDcjJjuugRbCf7BrOpY173dWfgogGh+p/qXFBoN/sTpWbmPC+oHfKFdcWek8T
YgRjJ/aV2NNWwOVC6sgRHabFopCmv3bviHXde5t0GB/Cit9PVl23qTp4T71hfObkKC0kWtbRDsBh
dU99Bm9Pivo81X62ayXsYZzPRjahN3U4aM+pCXk3EkZrUZdKmk+CaGKF2ciellNck3SbkT7Kjg4Z
yNDfJv0j75PnkREMQAGkUP68Qtawfgf14ZgzWaeP1k6u9Dsvow7NSGhdcKlgfsFmwjpKFl7whzMA
OmgYoFIABCJsl+4S0faSsdfG6RBoN3YC5jjroB9Ec55y4uWrqo10bOvhBQeSg5qsnVuvqXdo8e72
mYuMN46ems6EfNY0m6b1XyZBjETffnUAWxeDNY3cc+G9m/lXadAlbc1bWw8vlekTmDZLKGrtlY4t
RlHCeYiL3OUaLUonitln2dDiePyMo3E3g1uWHPN+J2fC0K84szLnW44DLurWZSOAdb+mv47vIf6k
be9yC00009tlYRpvcu6msG18D56Au+ryxkVpSmDVUoW6+7BwJCbKyCifQSaty5YnoCLhLlQzo78J
bdRRrdxptrdCDa2QX83TTRXWJC6Y29pS9qbV/S/KmyeM+h2VkLYKuwkBdTb+DlH7lTfE/MTurNEB
DEBIMQfIYCMKE3N22z3rPuenTt4POYk5wdEN6SeNZX+vlZG56hSDYNn5iwyGnDvBK0B3nWzxB7tO
PRwVSJ1lhrPhLiKSdZGEQfQsKvKw6j7010zYgHLLDwst7DIE2+oG6lQMgCZwQvKHizAqTHLD8gx1
kdQ1pjYcsKS/iLXhUaTVyQ1Z83zS7JCsjXvXJwPaYJwUhfs2H2hiqR+s+FvmKi+pnhgLAGlPQw9d
O65RHiE23NjI7opUAJ7G8zOW8qfQanszg4wt+vx69ay3zKWdGANmH8ef1XEA6HLwlNjiKYjs5N7J
ifBJR++nk8Qrog8vYfGg7Z9XgNxiBN0jThzxrc/0fqVytGEFyqcKB1Bh+C/OwF+8CdVHQSwFyIC1
j+hq2ZqIWZjYr6V0rxxoH6Og/zBSrKJj663NArdTK8y3JnfHbdB24VINzbvM6G+RFYJ5GnHhWu+g
s406eaHxikTWahl5rHwm2ZRaFW/UEBFUwDWJU4jgzYAtnZK92knXZ4jTOJSgmberJkmNPvvFlSY3
jvPdW+JQdXhQdJL8VgEUxFXikOGhZIKXPR+AuiaPiL9wK9MJWDbkgS0gRTT8ZtBK5MMx5gLzIt/t
IIoXaNiwXQTG2icZZUno5XOoIWnPO0Msew/rvFN446oTw1fn8pCdGxfQdCTPDYeQycuKxhiPDg+t
3U1rN0JmEJW4quUOvRw4bAdXga43qzGHjl8ZmoJmPD2M0g9W0IvINa+Ldm14DpKgWMyiAopJ+yVw
zas1YHEOYrqEnu4RFly8laRt+91zl2AUjQh02WUq0I8madWFi0TU6KhtH93KAPPDAoMyNDuzPGxi
xvrOOci4k5k8mbvE1QDchpbYBKYyN93AJlM5DRzQVP+JOfwto4GN1rc3TVmyZGP3x1mcjkDRe9nv
8mzK1gQCkJzBFpcUzZ5a+lp2DHuSnoQ1KMH7OBvIU/aZ0WViH2b6tJs8yhDHQiNvQMr2ZbDVoNTa
iRlvCkmJYDUDyltUbDImhSVxZjKF1F7Lxj3EdZBuqmol6xLpbAXkJ6ShYjaeDqAiQdqUqXZBVCZr
UenLzdiOn5DUUBvBfGJ6lq1E/hCHA5ArzT0FXTowpOXGCMW6LJP0rgjiW9D1FB4ez4xQ7EWNAWXB
qHYXR+kmYTq5aJvugXPsphPCX+sJk1pVuNlBFeV2ig/SKC52wWCh4py90LzsAWqj/4IJhR5OWdna
N9259dQ62+yPz8Q2gxGTVG1PrbRExVt+30ekKlZN1bFS54zjrYqUaFV8ioR8XYlbf4pc1ljNbIEj
8OcKk7MNiYgt9KFynb1ysYzYbQcS2AJAlzjUm4Fjgc12O5pt7hf6n2JnE4jHqp5A82WPgv1ALoxB
VqBNx6dnHhm6+idaV3nsKu2+Jr0oct0nbxTM3EGRwANbYivfVLwk/NthtOdYctSsjFTDkHYI0oh9
WhvQUgArJyK/jB1gXZcYG4Y7C9HKS96kjDqIGNYNV7E71FiskZsyXOLE1EDen9LoZnpIJgE2wMSP
K3ElSY5RomY+4ZF+UFHbceyIOHIqEwBuDbiO0ByLoeNe6Wg7G78nDdUnjEViIguK6ZJpZ0triy3X
3cmE8YWoAOXH0IB2VvQlOMMh3olrbEbaRx0lT94rDf1jpj331rg3Admi1bMBpsMzyMWP2SuMYxI5
Lu6ruRfExKH7EBy+nAqFEPKGq1IlgRgp7+RkDlSuHlQ0y9EYD5r9izI8xm+FuRmnqkbcMqFcra5q
DAHlh36xgpo1ALVxPPpI3jnyLbWRgmrPKKJT3mTuWYNWH8LD2NhmSmute4tRD23Hyhu4zAMaFSeh
RW90BzmJtJDIHKgQRgfStPWKpdUgpq9T65yR+dd3S7YLZ+fm0OtyhsvaEso/SnqDTjbb7RHPiL6s
pPp0Sou4YKsmfUS9srZXzCf1b116NUpMouJyU5Bjh+cv33qBWvVNtAs0FJgDCkRmQ2rrZ2VNdbhG
ysmRiqZ8bRZ4jdOqWHGmQ1acWgGsC1ZsG/V/g36WPRFPVR0EI1nFmcuenR+Hag476mpBCnG+s1z5
G+rwLvT01yKXZVXxjnhkf66dOj50SGLYBzZuZH2OcX/vQxkz9GQdjJgBvVg9tWVySyzallGfHIKp
x+tMNa7a9zH+aO2WxHd0KOsISljkuMXGgqy8LkkTIMCtn9+m5KE1c2ebo//R9e4S+P6q4F3juJ/f
sFu34MejbKtKN1y2ZfptREx5hFMiRR92yCbeOsbvqI1ZiPxafkxJRDjJQriTu8tCfDZIv38ZVD1P
asNSzu+na4tDrHt29eFEKG6wCUbadfBMxLIocyIasg9nNA1WTuPoG+I7cAoqWmp/6lvvUTnbSJkO
bML+Mo712fdbh1ypCNJU2BHcVlRLrBVy6xEQk5LryeGTCjgTbn3tausYu7a/zsG/1q4G5kc3buhy
iUhKGRQK/J5R8MJgCgiURv1ZtxENJyNZpZJYk5zN06KjAR86f3c8t13jlz8XXjSw7vuHhH182WXJ
tsqVXGvsmPbAebJyHED5ufxhFEe8tInwKiT1VdGnKwC8YC4zD87AZLtn2IVqiYQU3BrkFGSsDIm0
ts3RcWs6HZZ/06KMsHIlv5F2cYiCcgbrYmy3o2lK1DzEmNiGti1jik1df56E9t2Eg3WQVblvhJ8+
eHfeoz5EBTYvAhHLxKHfGd4c88fJEnkpkwn/H+zCMl4FQzSch2nBLcKJS6YNejswLFDqxiU4NuIp
1KlsZbP1zEos8amIRe20xbKW5QsIZfHqSPuhMe3P0k5fwxyuqJWMYsOqptwH0qLNremnyRFpFED3
iYKzLFobPzULJNSOJW0m0AyumqMhvf1QvaRyGvYBeKODsOvPUqr6kFfmsiMKrK1M2OoGJWbZ0fCp
Go3IrbZahaG9jbC0Q0eEs1TX1qLQsjMJA+ke5tN4r7vJXRa2zSGIG7F3JgELIaOHTcZDU64SEM8L
EXX1rrV0PJQx2ZstHXoig8B1hL2kwO7lHQa14DvKGbENdbVOHH+r4WvZBsyXVuIP7jFnSqfxFprd
WdNC9qw56MtTCfmkzk0vA/PByso9nm2LgE39FjOL2g0k+FKaBocSC9O2QMCsGOwfMDKdNNcIVmLQ
n3Q6hDaO5k0aCG2ZAis+GKb3kVQzKLMBmTDmNsPDFNKJTuSr1RIPZ3Ut9ztQK/Rd6RFoxbM+SfwX
XkssjeVvwaAvC0fLV2NDhwzM1jY1B7nUMyKBOAgrAsV8uUcHQlyY854hqVjmfaFtmL03ywqa74LP
iCqJxUXWOeT+Xl9OXfah7Fq/1zu17vPPQNjpcxZk1zgzP+0MMn2FldfP8MA0wZrQs00X9Q8ZlwKK
2raZDa6cfsEquM5327QvWt35axzwm8CNIN+Vhr2t2ZdF1Xw7YU5h6rvgd9rqvm8Ndkp16MtqWkN7
3bNOcZoqopc+0Vh9TaR9uR9sh/nE+Y0BvSDEKX6rSvblnHZ1rBXFIpPpIeei3pmedRAok/ZmTW0N
Va9bNSQEUD6N4fRuchgeXMauFUYAUTLFiP+LsvNachzZsuyvtPU7bkM44EBb9zwQlEGG1vECC5XQ
2iG/vheYtyrrptXYTL+EBRmUCIjj5+y9tnoJzCbeeKl6bcnR9ANaeD4V8vfQVBlMkSLyPaXatRfT
tKsLCuRumNKNlFvcjOFmHjromghJMr3hw4KB9cM4bvj8CWMIecS47stSkCNe68861f1a9v0Ddiwc
GEubGPJRte5K9ZCDsdhCsZnoOdnW2o46nLKcnPokDS4mu9DXSRs9kpqY+2Yp0M6aVu83s1Zs9Ygz
H1qSGnfJ9N5gwFDpWCGUkjdlo4ud4832Fl87YwCvekpjSkAwJE9ko5FhbME6ymR51es1PV4TVDrk
4we97+d9DSIUchPcU2QILRxLRlSHCDYlX1RERy8fc45ymLvn3+inINb8f99nsnpPV78eOC2v8Otl
Kkoh36kjVRwNYkT88wPPj6lqB6Hd+TZ9fHfyf70jqbv86Xw7niL+dH7CX3799fo//2JzsjHdw//1
U/z8kD/fkevdAqM8f+yf94QiSNayFl12dBpQm+eXOb/7zw9yfjczIrJhIQz9c/tA4KKEOD+0Tp25
+bn9fr74+d5fr3L+TZcj6aQ9O+nB699CR3QXbt6WhwLX1EEZY8lpBrPj+bcA7cPP337d585zjKrr
z8ckiKzoqv35yPNv4XKm/nVfG0C4ChIBV5r7f77C+a8/n/zrvX4977eXscnM8Mk0MXzDoY++iTvs
XwzErn99kNrUmECcX+svv5ZE8OqbX69WNEW4NUf7Mc2JS6OlCf/R7fRrjsICYjQ/kmkumD/w47f7
ft08/1YoeZJp4YFD+OOp59/Ozz//dn6RXzdnqlDWPoWi3fLH+/x63G/3nW9mNLLowC+P/u21zvf9
3VM8hX/FaG0Yxh2zlz+/xs+v++u7wUiAE/bby/x80N+97Pnt09m78Nqu2jkAD7CDUZYZQutZfXFT
BjFjtOXHbzdBQpIk/dufB32bzO428ZaOi47T+/ykXz9+uw98eLCyRgG98c93+O1tfj33t7f6u8cZ
HiRwVJ1/fFr0hfVFQ3jDcvf5CaIamAH+9qJ/+ftvb3K++fufNS+v9lPSbf52E/zd5/rblzk/8Ndn
PT/mfF+EgmwzSOu7i0m0ReeLjPAcwVAMitGHkVuNugkVTPSfp4vBetLsNgvmy8isHs9ng5IWHsjj
sjwIK5URV3C6D/nGTMGxoXyFDWxpy0UshRhmvIM3KXdMf5vjhAzpaC+/0a1rBEtsp9oQtAQ/L6+u
zJTWme7mD3rQ6Huyxnbp2D/UXUzLUaOlKQkbBtaN+q9zwm0VENVilJf2zIUj6KiZ23y6mar+SwTB
GiuyiyhNsfZgDksPEC9mNk1r3cV6XZh6sMsN/cvLxgej8tJtVCOKyEdyMFQDQQig7cbMqZJCuGmg
IFdNTFBgMVfRiRSD/BLchh+VVssUJAeFixaAIba99pwCQQClMFN02KGpCm6rujuM+iQhf876rXAd
k0A+PpnDcnWUz5QmLG0UoPmhpdAx3XbJflwqMWbgfc5Sn226LlmrsNK7Fqbh+Mx8tE2gKWa59GMw
tSD0nx8tkR2I2bxEpVv5cSte6wHmB9kLWwqoeAPJj6jR7hSFTKQImyRLMyrLdVscpqg70ZVgjZHQ
BtT0sl2HibHSLaYARHjE26Fm29nKwm8aRQ8hM0QsdIMPE65dVyzMW3e6TvvxRyvZMG7vvTJTZzza
w/KaUiLXM16nSPQLeBvjjtnZyYTejOgpYd3SRM91/yMJKCB1nYpgnPE8QvKWWqX2ymT8jdt8FwuH
LS1op1ftIDb1ODxRS47bttZLP1Ptl4xv8pChPbpAnuvQSt5Z2jTdmRqJyd2gUZlnsy+D9K3tvWjD
+D7fV0D8ECJEzdadDZKFVbZ10WhsTMEXD9E17lP3doy9Zu+2fOhxRvMZYgW40Av+0dXWiqTnM4ME
iBm6OmMDjiVlsrKPtB8qyOd1M14ue5CZOOoyi+ZvRtiUyS3jgVq8KU0GV4S5f9a5Ofomh98SsNeT
mIBUDmZ45Qs9Eayn5IkxBfnAeENE247gwfMtkHhtN6c6emcFxoKGLDMcUz0HcYqY38lWaNZwYecG
H5j3clCSrQs193439tNF09no6LRtHrbB7WSo1Vy7HwSrilWoh+9TDzne1TR/MKjLDOuSfkJ0jAqs
XF70pS3K13KM6GuP84tXY4R3xN7QvqVHNpkZW/HBMkDJeIl+O6vA9S2ynIKof4Brij/NO3Uu1Xep
0XlN+4b4l/QzrY1uO9cUxjQeq63mPkVLBY0VPcAlVXRr0Rf0QrTyNHNI+4MCwB0bxnU40p3Imb52
+rtdC8qeCcpe19y3af2ImD4DZgYZyKteDUKBmaHlvmtBxlT9U6kHFmjEhM44vC2aNIRxzeSXrbwQ
NruaGHckMtrbYsGi1cadk4gniHu1wLaWZayR2rzWYVoRf+4a4UY3ur1hIbgkkPk59Pr3IKwbpsbl
VzK/zGY6IFOLPvU4YnZvPrp19NjjPjgWsTK2w9EztrrTe+9q7FwSdOi/IsYDjKagfpk/igw9te68
JgMUhnF+7jPvJEweBuLu0tLR36lZgMBG0qKq9hSgD6E1Ne3SiBDteC6i/fTh9Ls+yB7SonszuoK5
kJpuRKIBEcAz6NBJxCTBuVswCKtBXhtFR4O1ITaYfcJvyg51XPLeLxz0pkIIg83iUI1YsLBp1b5i
jRiRsiElfp8WDi8chdwOblGjqM0QeAn0BfnojETbFR0nAo2OQ5a9QIQj29sjGK9taEe0bf5c2ZD3
bTWRa5QuQEJCKBxiPeDrMhFDZb9ptezJSczbflya08+9w9S3BonutAgiYvOr1NKvPDY/2xriFA1X
v9OhOnUyxzHTUa7lQQo6ESGNmzHViqbwxUClMOboOoepvNeT+qpuJz8vplPV0ehsaViZAx84Mrce
7EEauEsItObQ19Sra+ZWq7h0xNqSIevWcDyUQP/5jxSpU23Ri9AeVQ5WbcC6TNVlKzEPZeVVntLY
suShrh1ylbFqw42J3Cxfg0XdRwYhxSGYI2I58P877nBBEsgKkptY11x1N52VLEHEfbomh4I+jqYI
7LWLcUnA/QRJf4qCftxZhM+QlY5GSToAuZoHYRBBqXIBhdjcgUa6JIHjsRj1rTAyhOgL836qs9fY
ZjfTyhdPL5OL3g8jd2VX9R0a4Ifczp6mWWVr0bQPUTN/lqPzbJboamgN5069dcLxcnZJFqLharRI
WSG8XJYVMpqyZZJaMpRxBGCIAIVK7OwGkPG0IXfxK1P7Ny/MHpyqW4KtVok+IHDN9q3IXtORfSJR
7dbsqA2s/hTNiIgmfG46cIJ1Wpk3MekeVrMQMZHTZntW3agPM2Z98eAgsS8nn2PzbVLjW9gyE5QZ
klDSE1cqZuKbp5+DjB+tenzt6/k7YUjbh9ZuBn/QifyB+SoTOb28q3CVQspDVZUa/LCiezEjSCnn
GLi9YXWEMQFP8cL31m0PYYcth+7mpnBzpB9KfreiBXbLFXbVKSQMBcAXrrQcSwLMaaGT+bp4hFRB
UpzOKglhxAZTFIHd3uE1b0m6qhlrliNjekxqhGtMooRFzrVZM4911rFeDhC0C2nuFx11XQWwKCTQ
LftTzzEe6cNLx4c66NVzXAFW1qfsyWu0I2e++7gBfIcRnU0fXhkVZYJt7lQy7Mcy2Lb7lhZyy2bh
JIFUIsZytRoYE75FE4PBDjZK7C7qBdVudPL81qN3SmF2ZJ2FmsGE1B9z9A5u8J1l48WCGvCLsXlG
FXIyPXXTuZkvu+G2UuGbnSMm6DzaUMmQvUoP0BUo095vZ5papL9NkJogBwqQ95zEnuvGIPeSRBLX
0k8ckjtCPOaDhzO5zK/wBqC2wQyEZ4bDpXt2FG25OYPK0YYlJEYaJLh82Jpi4Tvk4UPpZN/kmyB8
U9mA9Lp7jGnE75uIqQqCHolrAY8BuvMi7I9ItyICPYM3bDBrTrnm1snrrWx7+DEezBRQf6Q5OloW
4/litG5p6AqwUJOehPUrhFRnzTZNfouNLNmMUuIgAEySrztTksWDh50+C5PV/B49dcU+h5gJDfXK
bpv4TvUbFTjqgQscleSt96WPXXcyJuVDuLL3bqAeNDGxmvO6NzS/qwm+K3bZ7q1pvW3Yu0w14BUa
HpK5jCZNw1QkKxdGI2C2uqUIq9EE1iHjM2Z9CFKJfyOu0j0Q6PQsKeorruBdX6EDpzYmDwdfZ8/F
kBgf/FiwjK9HL1myAuI7g9PPGhA/+lMycZCsnMK4/CHbmPa4wbg8tR6D1r3qx+LDGFGlzA0wpIWK
E8TulnHvZRfWR4diMaTJ1nvhFSXIKmlsUJbpE7X2k+tYQGtCA320OX7SlWLY4vbjletxqSGqhKzP
9xBwaCKdW5DctMedGuk2CJqKHJ+G3q3d50ybnCwlCZkazMnEFsjij37rCXW0SwNkoD1qK2McHsGj
bQwTgs+Ua1xbJetgp7vBhsqwV0tvLHrjzFw/aImBhElZ2tQzU8w56nfocq2W+fZC0EVB9MFKufbt
tEb2ajDxl+w02g8zMN+JDzkEDtPBOFLHSoCh1AV0JcTEWU4hOtshgrvU9T1MOclsXzad95Br3Tej
HcsTp3gMNkje1xNO6RVWo40iajzphUBEUr/CJ73oivlutmjO9NVbLRZMqYdoTC+jx0ogGR2r4NEd
ENDWekjdiSkfrSwGcBctBwnaoFbhITkzUfTTKi7s96SDTtQPky9CsBnCmh5MHfNSwhEYsYVJbwoX
ydk3CdCEaSoJvAfQm4MSZHybxwvmPo+Z5CjN86HeEJBD8MEgrsIxJ1UZYR+LJJNyrL1sU/sZMj/6
QRBAou9fINGC4Xb0kTGArd2LUmx7wXKMk1SJMZDAgHh6chfv7gBhPU05sWnW0Yra1z6yPkz4Olvo
Jvc6QZ2TMhJ/CkGixA0Voe2x95faRKp6g+Ehi1IKKouLBZK+MrV+gEEk0mHsvhlqn8+bq7i2TX8y
9dsYdT1EE1hKpG2tNI+9RNrmu+263zHzJayC5cEyB5gzpsfkwbirbQ/plOEhKrawzoHlXp6wiWOo
vwiw9qObMhg3J99AFCmN3qUOSCrf8JDwIO54SYz60ATqqCFQrEtEf0RDPCZZcRnpzgXJjqB1qZ8H
5TGDN6BeO9li+UvWq7Kdr2gFvFTia0KSVOUQVxlY4RNru1tZDK+yHT7jHHgMQ23HNN7Qd9rryoL3
Xcw1zNwGW988MBBg56nEfZ/KWyapNLWT/LLHsaQxo1yVifea2OhP0D9Bh7/rhM4glKX7qmhgBOky
WDNUIo9WnITB5DMNYWcBBFo3uryG8HTsAUusI6YCnhgezV571L2u2IbRdIfDjTSrUd7moH/6PgkO
LLVeXO/OpdeOyCSXq4I5sq9UQoFNgelIfEmJCWJtsC+Qja36ptspGaEfwvWcPdY4QC908ozYJ/2m
iqwNOdysxHoEb/gNio1mOnSeL9oQ06XR4vMLY4KSO7ynhdwMtf6iZdmF23TmLhinXTkG27LPML3U
skNSpT6jul1PkEmpL/CEU2AM5EJRVbL6Gq719EAlbR+0RXnSxx4KmZ7oJhjy1Psavg/vpagtNHhu
8jXJ6CVS0WaaMCRrPTlgiWciupqeSzA/m8DcZWBIVkVPJEOLq8VJGO2J7iUtmLCDjArXQcJ/zXMa
tDAeGOkG1DlcYx6WLOIrJ30cR67eNpyhbTUsiDZH+d5CyWcIUCAS8i5E+VUFEo51VF2pMNpaqR1j
eh2PVWp+AILYB1HSsWhDj1yrz3iYHlNUbFut9LxVzREPrliyNvQ4lIahvSqmrUdQyjTFIVpPVTP5
ChmFgpeCNLsRWV+tEkx2pFfTC4njrzLITrpE08QSzGZZbxMIFrf7aCyBpFNnr5rS/BpAJvOPJcCh
2CF8e5OoWeQ80j/x8kNqVV+A0O2tLLOvJMPqO/TDtjajqzlEqFrzwyeDiSCV+bqJvL28Gbmacihe
4VR+j81ga9r9D5AsV4GHzyvmHAV5aJP38skzxuPUaCg5albxpdVc941AV8b0TzK9Sj1zpy2t8Kia
TsCC1CaLCZ2PETA6DJtXVTU8cYyiBjEqRC6DcDZNOO14HugiUE9pEoEO0h/xoGrrmOnfkzDRjgx1
cKuiL298rklKQz/zIPOOahPqio3Owm+DIF4h6kCRhJZSslqg4OXYRLNLok3dOFvrVXdM/B/W05h3
Ghu0uSvZeCvI7Ldalk5rJayXHu6HEQ49sYIxEsnMC09YCB7C2dkbi+5NhBHh4CBSEwQjLmtYTIr4
uzorpw+H67E3b7wovK2+OfEGIWK+mizbqL/NBCs1pwHLlgw1EgL9JWpaczWZ5ZWdDQ8jOgXgXfFN
IvsTCFRt5TKTFYxh1ywCTwM273Gy7o13pNTvEudyq7NjpvaTjJx70yFTJIwvI4+sFYUFJZsu2oaj
BXgZopF9a+kvnbI/NIkkhO91wFS1xY1LMybh+i/nGESY2R/q7iqtncuWE4AnYiK4lfEaLItXVwtP
RN6BDi5PqenMNO7az6oeF63AU9aRwECHdGD4R+Gtw7PPA/YWqpgOEuF+1nFT2UyQy0B9FGDyq6ib
4QPYrGm6e5mJIyKL1mdIQU2F1N5lYskH02Dn58k3BYDBUMZUK5GUn1Ee7RM7vWjwFuup/RW5DX2q
poG6Bvx2O8Y7c6quUicd/abODsDt8JPo1aYu7ffUaC8ak0msZ8cADfHfJsr6iILitontDR/h2EXX
EhpCOw+nQoN+kzpIN2LwF4N1FygNd0bwYy60B3PxrOHYedDStx6Ng00sixbqFTWXibYzr9aWAsPW
qYPpxfcQccJDWaRfisAPNlT2Nhn9c1pgVSHznrQjuIluPFxN6XBZJjGY7vCdEuJdX2TOkhQ6u5re
uiUuwtW5kGu5l/rRXMI6NiXy5u7cqRx3I6fMtTXRmtVj8wLVOt2E6M3DErTMVE95Fh5RQd/l7iBW
Utde53A46bV3EXnFpckpHCjKTpUlEgPCCGHgw2ePX+KsEf6P2q4+bSv7CKoqoIAvb3ONuEuZc3Jx
cMcEmD8caOfFsAmwvTp09LLUqAgsyu8RQ64KiYakQP0yDViYIiN4ThJUsXYH+YW8wmM8C4sxNWJ6
rQx3Tl0Mvu6reQSOKON0O4fymJXFuyPqN6Tj131OpF7MfsoR8ozbQW7IFPSK8jLu3HBnQomXQxdu
ILv7VjJfaQFhxlk/72oCH+wO0g+XPG1jZ4SBcHShoiTqpUdhvuipRxeL3fKlKsu7GyXNGzBNrMqp
6NiLi0sre4Igs46y8qaJ1EvUo31ddsF5qs1VQXm0DR12FHr5V9j9dnTEXwKprujcXgdtoLNKMAfO
TsbGTqpjJvJ7FZmv+egIFnoRZe0AP9ybN5FQXBiL+B71AtdhnaYMzeNqz2rsXk35S6WST1a/D4Or
1EHiB7GKOVhDEHixq1NTBa+UB90hiihRAhr1J80lmRQdlY/YPgXFZO7JXqWtR1QhJUMdnvJJO5Wy
0mCb6s9jTm93Jne0qQjnRGkxsKZHiIOhhs64yNJ90VwWpcaAgBeAYaV9su5dTV3/IOLA3Y+zdlWx
Kj+EeUoT0w0v+nhg0ag1W2tqNb9KEN1Xk72b2twg0gctcz1DmAtTyULNjfRdDs5wmgiTtTUXOf7k
uT4OsPwOKh2aGsgcu/PNn/cF+T7huGR8s5ZZnKIFrkyuVcpmGZ+Xuyxy12ExvrgivmTw020diaeq
9qZDKfMUx4F8IzaXBDIH2IDVaXu+z3Y2KFQ7EdDpM5YkU+eJAJB211OhNwPXsL6hARmr+2os3zti
Xmj3cPWZteEgjN7byeCHlBA7p4zRUE3feG7rHrkkKoIWb4rWTQoLE6W9MxjfuIE5aKiw8yD4sBIB
NsehhQ5VCYhwDl8TCVbjcFpyITAPS8kWaYg23b0M5GfkmZhfxCqZOAkHXXCw5vikCzpWyjOfvfSq
Q4qAR/iyXt4uXiYwlmMAuY/eBs99cgVEDLfYExSMTH1KTrPu3OXVdZWAYUBZc1+EONwxMh2aStDS
lNd4GFeNdL+a0ZZcDCF52dltsowOPC2nbUiCgtDDAReExRHhFdOm09VF16N7rENiF8sJyRpCNw5r
61D04hsaMas3+CnoxOuU0EjdIQXJkFXLnmWRWTRhvAMhdd0k/cuYt5RDY4Kt0cp/DPHcXqpUwWoE
j2uzUrYIQ2NbAGHBVbXxIv0lniShCD9QQSVHvVm8CCw4q9gtOD0m9/nwFFjYUnqXNVoUIo8lr2M1
qhKVcIkyw0tYO0tkeTBkdkmsG8+px9k6VUDqUlos0KDsHaEdoqP74vTiijX2g6Pnz23uZhutwWDQ
GyAoQg1WmGsC7EedkqDI5J8YsmjX94LOIU0qdJq0PTH+EmJp8j82K3jbs+ZcjXaa7lAG8SzzaDEL
2+qu8z5jSMwHWpVBz3ClD3lWuzDe1MgaTrMgLBWZ66eOY2yCuX8wMjLjdavGWQzpZwVdFPLFV5rU
N41XDPtsWtxFGZ4RUxxUrjqkOwym2pnmk5Tpe0eTj6tNqWE2pWOWldEhTPqlgDZfbQf/K93KcMej
mxs9R7M0mMjbltFT8FbTYcG4pFG7qhPGAUyDGCrDDJoexchtAOYFyBzNzk7XvF1/1QPV9Ku8qzZE
6zTU/Iw9nH5wD11Nxy+eO6DKYNS2nhWmMDiaNeI54HdN2t2SrROvW7vlXzOAy/eSy9CGq9DRtxkz
5MgDbU1qqeqQ9FhoWE3tolqAHehi/VIxdsdRyklMmhKPTXxZCP3aq4S1E3pXb/sJbnydYNBIC/J4
BEi+kItDGIr2ONBvT10sDUk6PjkFPlBdPTI14/9fzMDm6MgGcZsQX0FbnXVrjvHVOTZWvy10q/EH
4lFPSjI/rRua9pU1akeC5Ri1eMACiczxWUC8eF6xKeyl/iyVfZz7g51yJs3i8qlwZmuP54z8B1FO
F6JdZkKNrq06gzynQaYNdW1mr8qOtpqI2C20QZhH5o35EjfGMsuxn/IM25g0isB3hV+YUCJsWMe+
4BBtK3c5JK9BvC40Yw5hK2tsn4gECxVdfcJf+6wctm1gKAfKXoqGhsN+nY9PC7F1Vdu8pZliMBtD
h9MaIxnH7Z9tzzaQgucnl6bkMSxvdVoo7FEMuvmvbKK0hfIIEmET8N5GBTm25hRqLFWWZNazcVyU
4EnY7wUL95Wu5drG7ESxY1hsRXYBV/gS+kjP+9XvuiPUXW4Gmz6ZnsExnKpe9lATEuIpMV+C2mFE
NAMQGJeMqV77IXKNLWCHH5XldGvpdhchM1Qah55JDk440TZ3qi9TZWyiKbnpF6euG7hPWdS7e3xK
PcGhVbVSaFDXZl3vu+LYFOzJdoBrigMJMkt1KSbF6WYk51maODspK2z2OVEZX2Nov+vEWo3zF7Ei
t6D4N7Zd38yto1+0McbyNnhHu8ezhelg6H4IIEutR9KBNoQBXTna0F8NzJgd/FNJ1G/aSHv1GuEi
VWh0n/MdkgKhyU02u59RKpjpMPbyUcZSa8zUIhMVK+vanVlyrsyJuF9z2T4kVkAMK1acVczSRxQd
xWxYjlvCgHZZFd8rLdO3jXtjCo3CUJ+e+hFAVavTFR6bR9UzEXEGfHdh0YIB8sDrjNnMpw8vo1a9
Zg4jMuuH2cc3Lqt9FsFcFft+fBYmy4EOv9oq8jRq9n1T2tF1WOJKKC3GBtQqQ4uet+xfgUeg6Q4u
045AMdF9gaPuqDZowfeh9qBoCpRm5q1Cs3BofljEj7I8TDKVb9CCvGss3ZtITpDDYnHIk+RWExUQ
Ghu6DcjqcgXZmg5nz5oPahzN/6r41q3hQ/U6FYtDEgjnHoK3Slif2QeO8oDnYi7RXFbGpmzu+EYw
8W18RU1lZ7vIAuM512sCHfe5DluoCaybuvWSixJdsm/V8JHwAk6Vd2Q/Ioq+xmsTqWG4qrBmiQYh
ywg6K+rep6m85gqbUAVD5K9KsnXLAh1ItZ2Ssj3hLKPr7yXVjT5XX0mLFoQgk3tT9wI/qmm9RqUN
oa+mcYKBrrsuHD/OtU967cObFu6ZviJj18RV3zJmm8fiU0r4oFKwNGraq3px5iRkO+5CqHbX8fLD
pvuWa568ON+FT+Wzt+k8VBD5uRS4D4ALxn2OQJy4HnPBm6ZbV/MgCzb9tK5qzsNBZTwkoN3ZD/Tn
ltzntWGa5PRZe5cUhLWYvecwjoDKNPS0SVUksxlm+2U+zNRCq2Ys60M9tg+9rOadiQFp0wNTGlOS
yTjJ4bBusnrHwYOL2MWipFy8vwaTOEo4zrEOKntWXmm5sZq2u+or9y4r2KDFjF+1MporcN7VKo1B
UvJ8BPCaYrxRDwR1BBNNftqMOAo/hs6ASSoZyyed8WQ5tUTd8VbVRbCLRgzWJeiyRl4TKKyvsbAj
J0Y5H1TatmfEamRauy6BliWYtgKnxxpeXqRNNwLdr4GHBVdAyS5Dh7UKyzJ0sBW8WI3IuNJAD+1V
FUXO+M0pFxibdG8Mq7mtu5Q2jAOJY2L+KbguhZliJYA3M+hvkgDXeGxb/VoVYL21DPxbbbg/pN3j
PVRPo0JpJhrKDTmhsG0nzs/W/CVGQtEt6KzJD0mC8mbOs896hKShS0Xtp6H6L6bwOFjVY5MipiDB
ITbbhzFtj16Dwgef5gad+aORwjWQnvgUfYNP3iLBqvVMyw9MeTJDEm6Yv2z60Dl4SH4uqmR8NOYl
lQamvp2VbAApvuAG7DpyBnGKZNsxcJP1kGQPECKYm0qc/MjIkdNN173F9MAWwWt0gwKFs4ofDPOm
M9Va65tLwGPArYvuMPXBddUyIJb0IlJjRKojeU1sUM/kcX83M1l74A2oUkGbR0cMycWKvVNDENRu
U4FPizgLcnAl5s0kwtKdthg2ycWrbXUwICZ1+XivTbNx2aEFMisCQst4D5eCND3P+jZTC5wxrAit
VDN9rpSLAduNbOEcsjxn2uiomKXRc3s3hVIn9J+c7d1pqynlrVs4yp6I2Fvi26yEyxdyri+bXSuM
g9MTn5sCSN5kRvVGNjrWuhG7kql9h3b3nor0Q0FUZu83d0PN/4UAUx8fVLp15hZcLU3IJMk3mpYw
QbPw85klSBDSGtd0GJjY2mzmHs0ywifOsAQpJY/8/+/kR4Nfch3SL6BNS9O/9XR8hyyr7PAb+Ptd
a8rvKlPP7tTeM4WAQpoQykCoGnNn3GV1wHJAGIt6hzmqhufaEeCN9MhzV10+1yz54akjO7KOVW18
GMEAZqlAJ7ZMswryCFas1ICFFdWhH51j31xM1rSTHEEF6r2cE3fgaC9WF/9oTJzYsKzHXQmoeQhw
zzffhWyfvSqkG12U17XYGgFXTs7pGfy6fS76yxGgBN7ZgeHJpnNjJHW6qLYhhWpdyWxjLzYXTj5f
0vxmoOluotm7HJGkrQtDfGZ5eItZOLqAIXQx2vPZUH5ZAQijcM9PzhIlUdT5Tk22vkE2Z1NdQGws
nJ0xjOGpVVW9Ddv6Dh/YhkwvDv9UXDQsSkNVaxjlQQ/kHnEmWYiRLPmOIK5hWlAHq9D43uAUBTke
6L3J00udcKNNAxaIyDvS2fDHligl146NzSiLh6hqbqzOWo9AHfgYpHjho127dMv9hp6fAzB3VTMu
9+MJhp600lNCGEII65aw7IqJ1cgQY8wTmlXZrlbEUgzVtZp1A2pzv8U1AV4tpSgj67AkqBPvSrgm
KJD/3lhs3Gi+jOFX+0FUE+xZqYvQTQ5BSPoKuIijAYBxA7/mOWaxmI34XXrC3Bi+w4Gj6AcA8RUy
0KsTwApeSCqoNpnvjqqvha72ZMNNG2VQ72YKdwh1teYXGSHrwXCjQuujEsfQ4qw5EjbIOOyHh8ah
FDbEyt77lpN6p/klaveJCcpuLEJmJenRYlEahZQRY2hey2S8jgYk1UOH2sM4VGGWbw3aA07u3Iwm
ZjjaU82uqvULuDKgzRrzuR3h3UDaX9k5mBXVJ75XOFeElt8HVnJHGlO7dWW3S5t551XGRcCVXLiJ
35UMyByQSUlCNxILXIJFwqxHa42MkltuSLFToYtp4RnritScElR1b2ylUlQlNBu9gvQCch5PYmy+
gqT/SltmFcm8Muo70P8dB82EFaZ8QXf/FY/2d9eXmwDSuaVn1U7XRuZlEyDDmlW7E33QkmVgj4GM
5pl2TU71Q2TLp0SOe52UVkyZ9VpT5iketAUvi0an44Jot3htTz/QUm9qveKC0TZ+74mtXXOF1YcP
JOs3WfohrAVwkB5o6t5iCSNRUZXPc+CtG9AHWJ2MR69sUCN5r1GHtJ1J50kDk7BCaNchnB1Pdu7e
47WiwZ27j3rTn7qgvD6j/P/jc/zP8Lv8F17+Z1lNDSGlqj3j9P+8+X923+XVe/7d/tfyrF93/+tN
nvTPF10CAv7lxqYg83y67b6b6e677TL1B65/eeT/7x//7fv8Kg9T9f3f//6OXKxYx61q4k/11+gB
03JMcf6GP7/g8g7/fObyFf7736/Q50X/tn4HXfb+N0/8I7PA+YftWJ4tTUNYti0cIgH+zCwQxGA5
xA6YtvszfeCPzALh/UPXdcfjz7qp27okzuCfmQXC/geTYt2SPA16nm4Z/5usK0Na/xp2JUgrAKtM
dgKf0HaFYRGr9dfMAoITqpaOtXmyyB/Qq4v/4e48uuPWtbT9V3rd8cf7kSDBMOhJ5Srl5DThsiWL
OWf++n5AnXNky7r26mkPXGaxSkUSBIGNvd+wvMAfNGFMmPM+0h2xJ4uPyZViaPSJgNPx+n7Z2eoB
gCkttzcNCsGnqSYbC4n61GfMtcWMD+oqrRkbkoGwUlrdiHtLkaJW4hgQ2OokGndjqF11is+zvKBi
qGeHyOw9GPlrM3XzU1A3+Gst5m7Leyn8MzJ64b4L8DCskIPr1tlt3gvIIGH2IS1c8EvmLQ7q+iHv
L6HVzjD4oq09GfIIrBw/kxFIy1yv7Kp8wNzuPtOH7nwYsiNaiuDayYfZU1LuiChQ5w6A0ASWezNE
8Znlhx0LIvSQE0wHSaTCwebubUffOqBbmREgVYh+KWXEMK8ezQL2kbCda9bSnyo3uQVIeAPd/GMq
qdIJHmWuEHwng87ayYxmr0UoVdjSP6/IPazbyHu20YWoEVseAeKww6UsWmIuigCFmyHT1Uptq83y
Y5VNVzLJbwwz+iJLG0r6kN3kpbPJhZ9ShrpFmJ/RvPvSe9Ti8K8YiAgHMPEQG9UPtmHzEdTnySIh
OI3IhEqlJJIMAKOawJt2WVSS2pWQP6sCrOSQ3wIkNNb+gqGJqU+Z57CovpQBrTo6QUb+LYWcYcxn
YVR/LskM+lN1Z1T1tds4D15ofGhchYUcUJDK7AsPDS6on0TB1Y3Q6pVGZjCxKJFgQjAgorsJg+qp
Usx61r1PSlOmwJAJH+dtaudH1oWPJIoeXXMx+23Jpu9DfD3Ji5/gkp1wUNiNGsUyPcKWwfdXiWPD
fbXAi2FFjNQBlmSFVT0LTB0omc5kxxQeMbhBz+gqbY3vMuVupeV91qPa0+aTQQpTPmdBCjzKPkPP
HzMNB2K7PVCPmLlojQqfl1JGm5yOjleHX6IB8iRmFdOuFq1JZRpkSYqp+OB9Y0GcbuqhvsrzTwMB
z8oro3pt0B+QPS7uyLsKmooFOGAIi5xH75+blCRUfyr14lDo7k1gIBuZ6k24Jol6HUEWGLSrZLY2
fWafNMe+EoCS1+DSyA1EWB8UCMs2yfQELvoSOSJAwjgtdlB0920Cx6yT/KWR3dTAlUELISJF4crM
vcu2I8THkGsbRGhsEPwgv1WKJ6vVrzWEZVqDpERizAhFxAdpCtx1XdJLo2Ps3LJ8kIP9hDd8Dd0U
MZneH1Zhnd6RlJ53MomPiLdemaiSrnCqrDbCjDDXG9YAaR3gddZ17gBlrFI0ANLqkAXJx4r8LdIK
LMEaC4c4c48hwUXttvdDApRFpRBhtbOiFSwhcjv9QCgEsnid2UBK8dMd1m1JRuVu6F1usqMy+vp2
mCSUE5QA0APHw0EGN+1ons2pfhZ25Fax5IBdQhKcZW5aTs8c4HMWWdcaDBMoL9E3C1c7vc+2flPf
+Xb8jW3wz4N9AHTvUdnlfI9l1Cc7EzPgqArAumz6bj/06JQX6noaGXCjBJE0PAC4AxYrXglFM5uA
KCV5DCkGSmVQPcetdgi8y9yr79tav8UpJIHnxjPdx+Z1F16ktZOuWI3d2GaE1gNmuQ1omqrtjkgD
26DChmuRT7fET+i7O3Sv+Etv4v2SNfZz47bJam4TdM608cxO9TsvpjNjG19tnHb4rkuQEdNhDBBr
TaPvPvg+wM/DbWvWLPzy9t7ArWBlTShye6DUtyFYF3KI6rny7/qwf2zM4lYv+y8jiwPgkpBsBSWj
ljQ4V74hb3BNafY4xEO+dTrMKEiiGYO56YX1UOB221gzGX5sbQwlzpjqtz6TgNNPz4bI74eB9EYU
P4/IqcbjvNNE2W7RlofDickUnsPUNT3KZQpLDxImhqINEEHDNIoLBJHa5Q86Py9cJ97qCJCvElM/
pIhc1H63r3BRfyS3+Cw6FtCufJwnvOfHEAFIEWFBjdrTVuaMf/OcY44yW5dRT+ic5ocktqBw6N8d
H6uXgqgunNGZCi1c9wSAxHE4cyAmrftsvo787mzUkVy0MIhDRHitI/rTi/RriISlHtzqfkJJpT03
zeOYZNdW5he0mcY8WMotoIFTRIVctAYiiflN2qffg9i8mO2mJjM8fnWx/yN9VlxDflhTS3bwS6l2
pob8nRGG35VhTY+ZJDpJKGzG5HwHWB6m9sVuYhdhSu9QuVTAFUwkgXSwJl65dHP/sc8pozVqBZHP
35Tm6ThGtwH02KLHLa7tKvMQ2UpG19E/5T76f9JkVaS503GsMG9wnP4oqvp8BGw5hYQTlBulwyCf
az688oE60HxroJjGAqY/IKZMXRAmR5tYF3o+uqjXJXtMYw7lYOwq6XwcRySeVG/3RGnsG9dHcj2e
dsEoPgcDSKSgwT6HxFA/UMqIYhhqnzDMPDjT+N0b262WORfpYD6UhrzLR4Na+Nh9jh2/VaDDUzOj
MtDhv15ozS1CsGS3B+3IUthokHAex+LGLMQturJnCHIiNkKRWpDn82r72lC0b8GX3Pzeg9felMlX
a0AT1Y7iD+VMR9RjMG52dobGIfl3WTLejSztC6faFzm1rGzWyaFL5dZYoJfntzB/5plSZlp9kkMG
DEWyv9Tpubk/+eeEFKBTdGY3egi50z3S3ge7tE62bp16mxPGL/IBu3I8TzA0A9YXGQDk49l+ChOx
Z1GBNuCgffNASaxLeSXj0DsOiXnRprBQmir9wlpC3xdlvHcbc4/1ggvdK9F3Q1ClZC8gzUVSbDrA
EyuK6hABeMSBVH9FWvo+nxhy6rr6TnWcRGj1YCbUcOKS0n+epuclMH7WWWDZdfOh6Hlcw9LFwGMj
S/ch6vGJMh3/Y4KU4laG9WfhpleTjQ9hUMS3duZ/z3N4vhpl3BFAL0sioOIu0g6UviI9YrxRFZNs
/GaWuEuIQL8szW8zwH1rSO/JI5II/ZxdAj0lFjCgb9UpI2JmNfeuBYw0zfSPSJAxfvX0BF/H97vh
T/TC/TiWBYJcBumLnmQpIyau2mMLDn/oASlnVF76O8MFWOJdm57+ZZDuU4Ps3bpphvOkARYLTPVi
glEkiuLB90KU4ULUE5wSdh/qm64ZsqBtwSbog7XRklEA3giuRHjo4Al2ekR8lASfUzP5FlfB1yqZ
L0MWzPjBXxq+fuFMtrfOMx2ku7Fqm2xTzwUdEfkYJPfGD1OOYSMppbvZNb/kmn2Gi6hHTja961L7
HOAa4rKjX0AT3mXIrQxF8FHCwtzmCc7ulcm4CxGC4W+j5da9hoDKSrOBYHgx0l/R+EnGcDyytrz2
Cay5FFKFk123pCuZhMLgCoLCQG1574mDTJOn3DBw1MXHL0MdTnenx9jOEcgCZV87uSL14e/RyDMi
cs3CLyqSeFXynFcD0u+N067dlqoZOmgXuhdQog8lblf9DfZXFlVlBjhoabe+Rj3fa0Gs6TKfyVz6
XwMrvLfJZq+0HDaZnChGWKiYJEaBwVn1mDdIympqtZ2GX0d3+OSE/dPUtd/FbG+ItL9FHryGUqet
Qj++7TSqpmmXnWoPtpbVxgfD7wDQZ/tJDudG7Z/ZQvrglOsvXdCgwoIXVkQ9Be3VJo4pLDqfRJyd
+VX1HJKdBEaffhkEhrKGe2hHAnp4aDdGh8+PW5PqbKEE6PlwYejJlWf0sFND+1ub2hC00NiagY4L
CvzM40WnuyiW1KiG29kRdK3YUw5n+u8AXbsAMvyQuNfdM+COcF0E6ihYl1nE/x04zMkdHxlwbqk5
rjz/ZsB7OAH9gLUL1HpIhMigJBCGqhss6T3woEUNASohZH4Yrfx+wu13LNeYBkN1yCi6JaouFuqw
8jArOyMg2MFlxMpBIrXmwl4rOnGFSNjV4OtXgnrfZqqaIzKSLIIaEututusFEszFcCfqISSFWRy6
meSc7j1awXTbmKk81B2gjcFAHdH97JfxuYacEI8uD5jbI4AMwyDFA2Weh4yCgjj2iLkfyIc9TY1x
k2iIto7oNyXATEIFTqq8D8LADado3HhrRlT7dce6oiKwTlrjA8xpKrVyX0HZAkYPUsdB48m/jwdy
Z3aqoloLlxM7ZgJE5Udq0UXX1OEuMlGnM4vxYE6MUSgZuSv/M6Ip7bFD/sQAnbAFfYdT4iYnYbVS
YkknOzs3B2DRfubAFQ4/IFO1LgbnUhVKAyxu2iL93gl9T0bqPBfUFfvvUeg/BfPwyXPkty60MYEi
3vbcE+vva6t0nqukvPFdeMxOREovLH3gO0A3vEKuDfkYCzwujfG8jq5Gg/ky8Iu9W3hIv/p7CFOH
ShAsjBm4XwRMMFK2UTfCIuC+qVCRiG2JNg2LWk+v6vVMEj+rOjyccTpjxRd+DusrC5OONWhsNDm0
8LyNklsxY3/r4QQSY3TWBffkA9fC3j52YBtOqFk6h5yqDeYTirrOS7KkGZbNuPXBn9pGpLwpshNF
pH1Y0tfHOZuyQw6XIfCn+dApSQXoMyiLBFdhVA3HNu8rKDHl0/J3WCnBUa6rYIPKNimMZefClc9B
XGylDUr0dd9Yim4fa2M4rfuufDkn2PccAQjeBBE0HbeA2776at/yMvCkdXXewLexYyyKqwGULTjj
dI3MCIjpiHMPPCBgICmCL/1Q6ltv0YKwrTjbtUlz1ytlBzvBC6IDmzm/JGOGKDnKgdSfStCk5Gop
0EXtpvnnanN1XVI2sMaVgMiiLbJslRCXwc6onYsugAyViDud1sMB/ORJi4Sitmyql0ILEA7T9pUB
QjJPh2ReL5eVNpqF7ri6zJfN5a+dyY2QmnCR3X/ZxPdna+d29KJiMsKGXvuNCus+zqM4LS330koR
zIxCptNmaeulVcAkIZ/YGmRd1A1e7snyF8vWsu+lOyzvlxczxViuwRO2srxNO3S3y42PnJYbuzTN
a29YPqlHFP4rL8U+9x/ZGdHXtA920oJom3THhApVO4LdatLwpX2t3MGwTrPMHaJCKE+VpEAoPARm
uMvnAtKggMauclyWesli29nPAboEAZKQCE15+SGYG4CjpHZwkHxz4OXGvJzDsumkmEIZIkRaR33z
5e5FYOigC2CAO6rOEcqkOKHmXMCrpYxxmyJa/dK4I+k+YL+vT40rHLw1lsZ724JmFV6iyudq6Maa
oVKljt3wi9ZlSE6qx3F54RE5CcfNmeP+7kCF3l9n9dDvlnOB1XiFa6W+K3XZz+sm40EfhLZbzn75
ieUvl63/uM/rANKHTDebpScgiUUuoaDKrDqCGG3nYPlUov95yNQX7GrmCxZhcRlMh6UHj50cDlMu
UaaCWOCQlvJd9aT9x+PaRXr0Q6ukJAFybjn2csjlbOf4AmpqQWhY2PXxpSep1l960vL2dV/hWFs1
IknlOeI71bBDcOvaCTQ64vL95eX1af2hi75sLp+jMj0cPJUHUY398idtiKfMh7bJdy93Na+CZi+C
+vj6hC+Xt/zJsm95G6heqPcIM7YJzeRg/6PGRGrTf7fH69+/7YLL++WuLVsvf7O8f9l88/ny9s2+
l25bLvpLy0dgykkdp9YxKJG5SMXBKFL05nrbfmkf4alKhgA3OIldDHTUlRB4ljs+2CCkbecqn9sb
J05IV7rnAnHsGdwcXk43uWsehro7kz0CoeQab3IMY5sRCKZHQRzgoF4fTA2EQqV1B20a29PyUnhF
e6qN2tbXy3sndcGAlkA/N47y9JpRSF/j9RmSBa2UpIL6/vub4F/L3eCKuyQtsQa176HkhWeDevGj
gVlgee8L+FzrZbMTdX1Am24/mOOAK4e0g7Plg4Bi+BpEB2xVRuhMPYbLC74df2292TeaIxSe5eOX
zeVzd+n273717eevvxyN+KaBj4gpJyEktXv98x9+7mXTUafzw96XQ/+wY/nb159+/ak3+968BTf8
JfdrUPBmI7HF++1FCzUcvP7ysjUrDagyah+Wdz80zpvv/XCqrz8DvQHmtGAttXx7OXxM54LL8znM
U3x1ko681Q+bY9RVJ4yVvEPng+H7p/wCNqI8LS/LvmVrqcssb5sx2XVI++31LoJl5Km6TCWQ51pe
kB9lZ5CYpBzHINiSNGcaCdUcy8kw+L++R/DPXpOoIghdxn2UArPT8uItHSBQw6cHZmFXmAbVTAYA
uWhjtSps0JngtrJhUVMvUcQck9OwHUy21BfhmMan8aWmA4pGTZFJHxysxAU2oVMRypswRK1LTUVo
EaLeCCOpiHIbBpdPiILgGe0ViOK0vNfRBTotbyev/pJRO9gaDu5NQj20yxaRxH4IUTmzUyipkT5H
O7BcrMzrXAcShcHzJq9Q2XZ1rNbKf7be7KshJrIKHSDWVVSwWmP462UIivr0si/Wx32S4SQC1Gr5
Qm95VFkrYkl1PxE7rE7LlkHDvGwt+6JBKG8l6IbTFOfHpm6IfqV0y9M4e2wud3h5D03qg18U/nYp
ry3VtojKCKLN6ja/Vt+msk7WrK7JGKu4rlIvy9Zyp9/sM1X8yNoHnxdVe3upwL1sLze6z8mpta63
Xm7ncotfK3L2MhW9vF/iS3Ti0SurDksxLoJezDynwhfsXRHkQc8MsFZUfccRr9wud9DSegwTXu/o
shMkCblZYtVO02mBGUrYHoL2UYvDismGe+v3SOOyGOR9MMXxrsrSB9lM1QnUXTGclUXcHif7s697
9cnT9B9f3ttHBuagRY2xDw2zOU0ajlHLS5uTBmjAamxf901V0J5iGFnKaBFX2wCwxRx9A2JfHslB
yu3Q9J+koZh+y30Kllu0bKJn9eALaJPwSOnrr3diuTGvdyesDRapDhTc5Ra8vjhqcHp9+/JQIlm6
TaYEAXwesOUGvXerEEnIkbYU5SEg3bXclNLGKa9EyXd50l5u0fLkucg+rPNpoCQSOtWpVxn1yUEX
yUeVZh2LuD6p6BwaSrwyiUIpJiTlo08lYTuotgsMmj3FuAx3EfX+ZdMLELzUQ9bPSxPqqh1f2ltt
LW8NJH+ORkQBTD0tUSzcLaz3j8sAuTw7UE0xH1k2X56lwo6ONsCrrnQpTduZO65N7j7EKkaGUMO7
HIdwZM50kRxGmFjUL0k0L5/OaqTwc3zF7LlE5oe+VFkl2lnq5fXtsrXsk5pG4YEAYulpiF3W1M/4
jf/TiAjPMPXfASL+RlH8V/H8X1jcdNm36CdgxMvf/4WLcOx/o81key5yaBSyEFX4BxfhOP82DPAQ
jm6atmeg9vGvv3ERpvtvz0MVxQUC4ULNsfnoL1wEH5HEMQUf2qAtBB/9DQ75CZvyilX5Lwi518wo
bfPf/1KHL4kYgyI/Pv33v1i06sAuLNOQwpKmbaor/xEVMRk5qtXTqB80j+U+Cd/gWc5nXRAozXVy
+WRdLZxHXPxjqAzTU5r+rsOJQp+fMG/D5cXfRiNplyw+DKRHy4MeXbXVJwOdtTa6/qGZ/zr5n07W
fe9sTXIXpknzCM8ALvLj2cJQI5+O0vIBP5yTwTi/ajLAzqjBr3zr0+SV502fbIM5W0nnoGX6rcME
UM6Xk9sfKq39Jijz9xaydazdgiHZWmDIowJfF9M+TirTx3wIPkqpsqy8K2QFmxJLZiovIQDRGX9t
UALgO0CfX6ufm8hu+2of30hwXLOq4lF9p0+ohpXxRh2ukN4BbwUmUY2fdnctidnSPMcdYdmlvqJ+
sqJuo87ALYed+iloOycykwDfHi1+/e+Tqqx8o85JneBywqygCl0S9mdr9Z2InwuUcPFgg/Xju4W2
wjAPOTOxVtsV26rYhBreSmTJrgmw5nb1K/WdUFX9yOBRj1IfW5DuAd1SROWrAftipCGoFbst+arx
KMC6Vz3/aiTH+Wsr8g5o1lM4q9Kt+g3swDdVyHgEsrPib/FhWMH+rjirIfMu1M+J+Kzrm4MFQ0Z9
I4mGm4pvFy2e0+qwQ0shx60J8sgRWleyObOKXcNfoDl64XOM5bw4eGU4u78vVR2vQdrH8XAnQJM7
7w/qI+oay/8Ituvfmrhbi6rbLhfA71hoBflatFfNo65dHVxdg6XF2wq9OLWtmhCR9J36rAG37aGQ
ndzrnNpk5h8sYN4CMUqCGwsqWwBRgJVyBww9EEAl2O6L61jc+2inYGy2hioX4bhhy3ar3qovN0TV
JFcPk15DcyEGSjOgtv2ui1GEh1ii9vsgTrCt3cTzl4hjqN9tkn4XIcid8HPqJwTbHvokOUrg6qxs
gb/gX3/qinZdxQiMDzHSHBY6iXBA+KxSP7stLa6MX0PrBIFWo72DmLzL+HN1BurPBrIJ3mfD1LaJ
7R/6atpBACLm7IuvWWxgKYUUHayuDKe7tgTMHVAvDTdf+xGGeZfcjpp/DxaTtLNZfgEiDSjZXnkT
VsZZ+mEobTgA0sRiWe6Dxjlr4PNVNWp2ARldlrNOKC46pshN7nYGCl8QgCDAC8A2SY6ICkBn8hLV
Oold5I304TG3AmzgycTaAQ+MZoSYvZtbIhT6WbfFr+mGZci6tJttR2wWJeYVg1iw/j899RkA7sDF
/f+/Z5RfwIC7tKijp5+mu7/+5q/5ztX/DVTPtXVTGpI6zj+znev8mwnQlp5nCIMJzOGjXEEL//tf
pgEK0HSZ0JDU0V+wg3/NdsL6twShiEqUbjs2iCT5v5rtADb+PNvZpgQjaoAhoTPqxhsMYDAgggGd
rDtIVAE2+CdF2KAU8VlTVlft2BsbZGXCPZyY5DyC/7TuhAK4VckGSo2FBwTmS92lRvKZcbpGC1HW
+bnEs6tKAyaMLqdEY/QXjaygSqBTtPegiW1+aO93JkFwlD9egtSF5RJHgIh0HRpYvJkCcWKdvX4e
YYlwq8jpRrtEUwAjn1pNLgQoMgp1nec8OYWW/uHYhooGfogWXg7uuVKntGNxS94cvDbjHtyfbPd1
BaK4L/ZVCoOwnsJtKgwQGX5wVdrMGUmVo/QSdS9P00/I2h8DgHePz23zTNuhj1kmYdGP8z8ArqRk
2sM31G2uTWtINpA9WRTm9iojibiuEZ+JBgbYjLy08kj9fdsbb/rPcv0mV2/RvYUp3TfXP/YtlBHc
s/bYYIbruO5vg5qZ2JykQZwEgcQ0EVpCU+6x7iGjDfizUkLfY8GWZ0g6mTgz/KFJ3j8jkxCRh8sg
AfZzi7Rj6Ptm2bZ7rbCQ2YnHcAvJoDr/w4W/Cby4cCl4XByCURsPBefNYZrANZu+AhI0zgbCQ24R
b+vRBsOBaT1OL8FJD3L/coaS64rewPIYQ3anrsd1Ckr7vKRKt09HG/RgZLn735+bavOf+6REUxY9
KtMQdElLtdDj19soD4h3jf8nq16YoYFjQVM9OT5msIhJPlom2MaJqrhFndL24/IPPeHXZpdCCE9I
yzUsg1Hr54PisRgPrllQ8yJru6YiloJB8Yrt7y/tvVYXxLme6+hwDEz1+Q+XpruNAImWcGkBoJ/Z
5TLqAj5vaqJW+vtDvdeKPx7qzQ22ofJXgUy7vTtF+NSmoO66+AkvB4S0HAstOybyKJwufn/UN6Bs
ufQrMOG2NF3bowO/GZCnMEEWdOCBFo4ORRlrJxCy+hnWgZhklzj09t4V2hMYM2Od0DrIw05VDzPQ
8mAsOMmmT9H6wMxiD8pPHBIWxpy32PU2467b9dC8x+Scojrit53XIzUN5ScAmqf54sKfxn6d18Fz
Y6ADNyXXtYvAZpBIoGGTiM5hhwQtQAPti1XJ6PCHK1cN+qbbmrrl6AYSDw78wzfdFnFsWxQtDy4q
l8nOGKMbs4XUGQZclYaMUKvCsqHXtk7v3WNNApXDmq6HvHc24yhV9fAuRV+KSBG32Q6KVOkWA0wb
gCdBRBTV01lE3+urpsakNZXFpevMhxKqR4XgrzEL85w1YXwxNqij5RqssUE/+J8mgG8rEXfnmog/
/v6SDePXuUuaOnOXGqxgCyjewY/9OfZSOEMyRWu0crJt181nJE+/jwV0qWZ4mGOkBObORVZAyvGQ
TzSHJp8nr7nU22hXzrF2HhRPecL/uv5ZRPiZ1qXxOfRnYxuZwMBgmu/sTkKpbe0dnsPOvdchg6Z/
izU3fMggNkKTZ55E/pPFB6NZ22cI/vk64pptdpZ5DWkXjc8oMd+MvXvjFeUDSuMGxktWjg6lazoX
otWNI7UzazzDnBeoR+iIFYDnE2XoG0wEH9z+LBkxKS+yLtoU1h0r8AdXpnd1LOXBszUMcZElbnto
zwVV4gQblBqSNq7spbkpxMA8akUfALu5BobXLaVtN3gw4+i6c/qr2gaLG/XxCoHvx6kU5RrVt2lr
BBUoTApGDmVI99rZsDTVDn3Z3Vs6smeD1l4BBDxLGivbjeVDFeE6N1mpuULZ7WShbAbUChTsJGtQ
Pr12axQQDgvvMazlY+HU1whj2UUjKdPLL8Kw763Z+uRkKFto3njMDKpTvmPaq1ZBafFQe7ADcLux
rKP9UtBivMKcsm6v0nD6Q6/6deByGUZMwVBsebbjvBlBxgYiI0ae7b6z2l2ZjQhzJdraiMZ7pP0Q
hAlhkMHp/cP4/+5RJbOu1FUSxntzVEiKPfI9CJJo+ofGHG66In3uakQ8Zu2hthLEQ+xPf3h6fo29
XOkwExie4WG6J95MORATetybOmIvq0ejP0HleIzvag252vqrVJV3Tz/T4eavSjlf//7gvz64rnSF
Cs89T2Wr3jy4QSfRcO0LLtcpPkFW28VQSI/WjIBO2YoTlDpHe9JQ4flDMxvmL6MkB4Y7RJxrmiZN
/fOIkem+llG7hBfaOZceT9jWzLIe+9dpPCZ59DVjzbCWPcggZOkvGwZPFJIwT+s/xJJV4u9b4Z3w
j7NxDcMV0jEcQqKfzyaJtNmwSw9RopEoSFfDBkD0rRc0KKG5qAekQ2Ncgvnt8WoursjrbDD+i7dZ
OKDKK/K9RAL99+ck3rs1xMNwmgwJV9p60y2qCgekqHeavSD9iCGati1tCxPrqP9Avf+5B45PiQct
eMMWAfNe+jEDjj45vo5Ki4EoNXBf5KlJXLsaua7OQDQMD6cV93UD3+neiMVFS9XsklCk348Q9nEE
uKjm8Dm0/HGr4Ad/aOYlrPl5anSl5zhqRWh6rNXexCKBpeHZGprN3oH9v8caPOguDQdd97zH+xCi
SbHuce1c96aFuj0S64e5Id+YSvXgZ6zWGt3+KkD+IdSDBEXSbIayRF7PazxY6+bGGdJ0B/hR3ySB
byKO7d7ronC2gR3Om9GC71575yhytgegngO3EggL0+qYpoeANipQv/9D9GUZ7/RzVsYkNh3TYjhT
n/8Q6aEX52WTqxjSkC/bMDwAiwDIqE2HGR30vsVqTYbWMRyQF+rynERR+ByjOi5DAv6+s7QD4TlZ
Dn+0NywA4UWYGGPNyLOuqat/ysaqW6H/BakqtHdt+k1zh4caiZhTmhskQAYV/9jwLsoadpxUij8C
bzm7T04uzvPb0m/AnUTT17nJEF1MrHqd+kBqhN7cDYX99Ps+vUR9v3SAH1rjzXOG3NFgBcXU7IMO
COWUTjVMH6Qt0PHCTTBxM6gKTKMD9V7bUERZ0WDd7siHPm5f2Jz/cckp3xvpCcCZpBmFDOft0OdO
vQVNpmvAzDv9frDcCbRm8rHzEd+pjOk8kj06RlGHWBYmtNS2jSu8V5Irh+KZZ8FG48TP/QLasiw9
dK3z6czxMnNVzyjPZCrGUV5cI0x8KfgRvNC/tkbXH70AeLpfIaRDY9zzs/e1Cw9udjCSClGTxX8K
haLMjZ7TvJ3WPuStNpX+Tmb2p6yU9Qow/gTbxKeGS81yMvVjiGQiIYyLt6zuejtkQEks6x9Ny/9q
OMWD3cXM7aW3ddrqYwetG+BTBG2HpF4dPLlGnL7Uhf5z2/7a6W1dNywUcaWt/8LIlJBOEj9mOHWt
5CtGAcVGmyktFDMx/e971DuDJARTqh0slPlVXd3kHx6vJk3svC6gHJZB/hyXCCs45YGh89odQpL7
Jfj7DNUeCwz37w/8TshLLkwgZONZpD71twvnCpfPElVXhudcbjvcLFcdYi7HpG0ehYmLwuwiZidg
59hYLawkZtbbbGIlD+wBYeW02JRIsFmyi/ZzqQRfwzoGarzzlWDl70/1nY4OB0IBFyBEkoV700Zt
EFXCj/Vmn+Ndi5op2CCsMvT0etTkOoui58Yp/pTMWoKWN086GT/hURgjNYf23c83xsMEfIwini6j
7y51Uyfjrm0Qg9zMtnMeoP8O0qLBScUzD2QZboXvHlFswM3FQyjWLKzr0QRNH4aY2aP9j6pLNN1H
xnDWan8KgX5dr3EjJVOnw32x9LfhV9S1vQzhFe4Ht2g3eglAPwX0vLJ1TBCQ+nn+/d14t8eyRHIp
csGLfjsH2l6cBBAOm72ZX2DjiP4IR0XO6JLB2URCHT1eGITpRvtTh/2ZJq1W5C71NYJpS90Qy7V+
viNxYwSFYZXNPpvbj8Nk3RgOq0M/RNozHOsrlitoc7H+TGAyr+2g9VexbDZhr7EO96GC4aRnr029
R70uOc2zXf5hqjR+TYpwgg6LR52H2YVX+fMJDlMn57BBGVJo1ldGFUTp4BjskrK5YN34PYyIjnvL
3dmohLvOdFdSB/CtGXRGTZmQUezZnGjC398u6737RYTMnWJ166Jk/vNZtUHvCzPX6/3UBfFOh8B4
1HJ5TBvkyJUNzmXTet46pmiDb4EO+Dgoj6UgidjFLt7a+LoIGd2Z4/i9i8PhrjOCm9BvmktofZ5m
zmeVi54zI8155VXdxvYR5ofxoV/mzAvQFS9aF/eHyAu9i7lkmsh7QrhIn+xtaHv9x6a6yEtWCNFI
hufYtO1XWFaf8CUtjjDhnA+iCp7mKtpijIOseh6OFylMClzZ5/JcgY0rYoDfN9g77eV6to1HsO4Q
SxtvYrwQuU88Duxq3wcSqm4UbztrBmyRd+G66OR9FHY3UFefMdDY/P7Ixjuxlsesg7CAY+iu+zaJ
HcUG6f4aghmyZGiF6511iDTf3wvfxPC4sI3jUMPp77PhlPrkN02zkpgPmv/7NRVrKUnZX1UjfpkZ
yryc29K1KuRFp6vaynr0WHSAYkiXUOsyINrkBhrD+XlsAff8QxuoVcGbcZeDk81lEYOI19vsk5j9
IEZ4o9qjRyhXXRBCRS2+xWWAQmxQoduveegAzDMSiuAEwyr8w1P8zijjIV/pWbZhG5b03tx+IqUc
+RtZ7dNuzjBPPZr+OnYbqDlxJja1/scrZin0zlqSmFL3UHV3XPhobx5RN7GKLpgNjtln3jc8fGIg
0S16LCRtdlFb36V5jzjYWHn3mnR1uqH/ZDpheOaMfrUPRt+7jrWv2L+F2y6bgtUQRWBeBzO4RlDq
vDGwVwaIp62R4o8wkTK1B9dv1iiIyBVxcnIOdc350JBiAjRR3okw/dhM/YTAVh1/Vaq7kALTmyYF
cmGahWQG1Fn25mP0kLflsI3KLDhgsGZ+TCzrG2RAYFkCR3q1JroIsHNeo9Xmf00ctO+RTxS6fks2
R7u34JH7/8PVeSw3jrRR9okQAW+2NKAn5VWlDaKMCkjYRMIl8PRzyF78M7NhkOyWShLJxGfuPTeY
vI+7sO7A+Cu5JAKi5d2V++SZo3pGwHtPlnOeWWy07/0/p4HFIvTof4bOx7BY+ffIXF9NALUH8RbQ
QTw3k2dcJoXvRlZAn1dhlkQveQDYLU1nzOPiaVlmqAe1BRxpBvmfEPyzcwKMgr3turc6Kj+oZIaD
ytPlqm3z5MnBOoKz+qIJKi7S0jl4tdJccYWsP/Scv5kqJZloWqKYEIT5Z0bdVhGE9MvFHcHZgfm6
X3CCkSQ3rckTaF7xkf2xM7n8MQsL7XP5s68w8dU2dOAZTgG75P6vnLtpnQ1TCaa8gmxRYQ6l3ytH
TMU1HVhfLmojCjXDvQPevBUjULQSQd3SSKr6ofzsjXzYWfdHj6eCDGXZkrhEhJmBuHJlF1dY2/1x
ZkzyeAonpHfsIcSWtZjOQKGmM/DF8b97j+eSQsMXUclOaOJBC8c7M3r0z497/7uZqpSN/cRMLvRk
Fc/I40l3aMQlmWZxSV3NrBM+B16lojlBoTNQ9xk9GI9AfYE0p3tZEjQI6TQcH/egl5bbsrRNHIHp
cjMatdwGXPCYj4lE5Bk2f/NNlETYhkuxb5R/RkvoPf3vpsUfLahVrkFForbXFRreJs05cCB8VbZ0
3zW4hT04cVb3cI76KXGhU9BSHaOx/SDIsMENEKTIArzk1Q2b2Jpr69Mg3PHUZfQyBmWyKaXx0kvL
eIH89zyWQX9p8tp4shCILhHpmok2iHhOveQtzQpEyF2XEqvDw4oS/zIv5Wbo9EGNcETxyRZwAdqV
wvRtrPpcDE8dJj4zP9lYjZ7bMvLuUpLyMBLTvLZav4lz08+fXVzezwyYxq2eBQTt2Wf87o/ZCebG
eEoWgKo9YBvwe3m5k2Rhb3vIJAS+QXKt3b6itgp3wGiWj9nFLg3cdLng/F4+0G4cDdeKnitTqY/q
i/yJ5cPtsvKgh5oPgwx2Le3LewqQ4PWe3qICq31vZ/JRuiKtmZE7+dZvBlZ0tMQ3vxPO7XGP0nWi
11gFYSdia+qpkYAnq3PQLkEctMUX8knvGIS9f6yy0uf9jQCoTwjj0lW6Zr2mdp6VbSp+l/f7jBKV
SRisMi8d47x2rFezqnFHjU8DIWnbaOHXjsYkeh8zWDmmDoOdU/APj4KkPG1N8gKNazlp2WHEPVmK
HDC256Q+jOPwlWr3xzhMJ4ss1Js/2c616XifNDbuPENV/aWbyMXxZfaXpLd5ZbupxwzCbOMm9art
2CFby+u+el2q4RnTpv+zyu8M6FHqg6GN7oenPzwvqD4c4W4dSfDZgB54l1Rt+HPIjq09+1/sfyH1
qKXfd+TV/8Drtu7uz/twA7al7Jf1qDlWHdLg3n0Xf5ut7Hk/EMUi1ZJ/1LP44iApv2oHZIssXglr
UU+hVfgfWR47qag+9DANz05IksP8Id3WegshAd/CSr+ng0rePbEUV5gXfx6PSkLZL3WHvRD2Aezn
2uDVYPb6zEUGMqufvEb3m7l3C+ZCi3sqWYFuZG7j56jJu18YLu2lbc3vUULGnxDSYd/WzO9EVRTb
MjB/6wmJTtvk3esA0fFCJsSLQmf12t9vLM38QDehvYZw10M48Bg719F0nGrCOtv7w3zo81dRy40/
mV9RpcZdG+pgP/nRD+3UBf2az2eR+Fd8y8HeSgvxu/vmhSZAyJgGLj6h+5T4Af24t1Fl511ZyxE+
qAtyNtqeNcWkCFVKR/8MJ15uPcBeGy3S+ZaG7QzMl3tjRiHTgIrwFiOPZ2JfnpTuiiddyewGDyVq
0TRWI+bu0UlJth0d6yTRaa2CNiCd0fDto3+XO4IpWPbRXAUnh/laIbMrxObmlFqFPCEtNrddl0e7
ab7DTaAPs6Ltnm1hFhuymYNTa4fyVPku79JgyW6Pi10DTxH73kSjn5jL9XHjsTewisjcmZ1Kz27U
bsPUsg+k/f5aRH/yM1C1efvdGOMfH3tNUDJn4xc4RWN3GEqCXumoo00T6K1w+/RkmWm68Wo87XWD
EQx7p6KNWHmu2BpQ6h0iYkRRvBRFgmuhBAyxiG9jVjslNVZccmixePNTUPeNOPqaINwv9sLyFWxL
ByupJ2c4sdXffDy7XMdpYNa6d38C+n0xDXgZjL+eKec3NaCidVAAep1HD7gfNaRRuedw6D/tuX9a
oGgwDrmVAcbpbGCzlLgoSQgPCorPELelu3h/bDvbuZ3YYYNMRuiWhfGvHsV1tsO/cMc1SRoNERy4
SIYgnNaqtNba7OWaVSgJkmkzglBZ4LQinKcZyo9Ws3wMs//U+uOysUp5gJ93gEf4PNaAg2mZSjkd
dE5Eca6tGJ7XrhPGdh7tXYHm0StZOQbzNx3ns3TYrxImCihZukwgKxIR6o6S1ePXkjW1slmcxn6c
zr58LwoY1n7uveSuuayHjmAUa0yoCjzmtUllbjoR/gmtElK/AFO4lP1zHSUv/gwm2NAzDI+cygSv
wH3ICDiJaVzbQO7JgT5i2O7XNck/mN2OleNDOaqNm9D6l1j82GsW8rcUQL7csb5qaV4ZlYzrMNzV
pr0JFnrPqFv+ZmRWsvyzD8BeLZh6LFVaA+qtUiqMZ6O92IWZg+INGqSpzpOpyKLqPDDYI8kkpf0D
+uR17hD+kLxTbYuqxGZf5B3Kz/Y6kcgRm9pSMauqEWElCZ/YRq+eQR9RkzWBhtOOTrPPkeAG30Y/
yk0TOv+M2oE25DUOpvPoWozLs9lFdMiIl1eJ729d22iwUvcpsn2yahj8m8R6tkgrhXHPeWVp4S8X
4ATDUWeZWC9Oumun5mxb4r1flh4Mpoczrf5XM0pO75lSQ/Ud5vk/p4M0Mi2wLwcqC9g6Ki4qXmN3
7D780flqLYnAgLwA78W9CYNldBqNnHWT3mj8GCthQwUP4VVkhndPvehPURiTdSw35jSUF3Je4sUm
ITVFKd23XhErH4xBO4xcdi1/Y+X4Etq5P5MJAX3EBBthGQaZItNNydHZCDafK6udTrAedSzH4FDZ
Qu2wLuBVMJdD1w5/ai6AuZzFcz+rG7ZPNMwiA4jWSn0CR6dPj3udMLF3RMMBz+SFcY67AwAuT1I7
zUkEtLnMGT1LklgSugZSkOwU1fCyWpNAqAjKw6YxmRmHeQ1qK1WncEgVKoMuxX/vMYJ/PDnkTnuC
PgW2ayJoJh3ak2UoJorSbDdmVLQnm/4Gpfkk7d1gDpfg/g+27ixPgR9welra41MaQkxXDMYbN1w/
fvas0nXsBDl8g0ac8lQL8hQHlzCWbtiMarQ5ruArlybAYQ+1KvK+u+xDAeEbRXhtimKPHdTYdkn1
e0wlrKUUqFI1Ds1puP8RipzlAnJW6DOJMZyAVs77huySjGV7pe3pUIWkLGmumSvjngEeEtWxcvyO
6Ndo2M8S2cgErQFGC4l+jxv2gnHQ2RHkZW+r4W8eVO+5SNQgBaxJK0H1TWIlvBjjUxnJFHf3R4+n
aMHPogbJtKjqJJq2Pi1IWU+hXr5Cj2LJGRCWMYiS28H321WTLD1pGPe/ctt1zcaSCxx6v64PS8Jn
vq+cAxwB9DtmeeoJFD0V93vWlO0WL+tRUw8/wjFpYh4lx8dNswR97NbWR12mCJYVyJDH83kZcVQ+
7k5evmVMF+zbO/Z5LgCiPO5F2YLzyKcLmtwYCPG0F3LcBaol55Ugv89Mdjr+76GRReWJt9Swdh1v
QUlBl4e1qjSADz5uZsMThBl9lk1a/fd02Lswlwiu30wLQd9xT1QivUaCAHAYjKNqi99Y2ZIty4zw
6AxjyTk+Xp0i0scs6C4tPm4S+9ihmRMbT65rVsDbp+wdY2/xiq9kRQqzRQe3tSc3WC8lyWShGZJ6
bnCjJQityJRxCwiODzlA6KYLFDl+30toJSeGfGpbFoo8uvoADNeMvcSjuXZC3FfYfKaCOFSX3YPR
0quWhflnGoxpbd3zBWYz+jvbfazDTG8LeL7T1IOKj6wMt/jdeAgCEQTB4+4i3Ka7h58CQHg8i6z6
7qD+f23XXmtB6kgYVRgzEQymCTLn/o3+M7E/vtr0h9BBcHJ/+nHz+PaPe+YEbDWPsDI8Hv737/x3
+/jSxoB/R7yawqN0/8Ee/5d8/LiPu/89VgHKeeDc/9fPph8//OM///eTeHP5+TCEP77v/34JWNvg
+7X72RAWQM19/3ULw9t3kBmRxOFSq21cyo975f3e/x4+7j2e+//+P6QcZYyaHhImX/+4mVKFbfl/
XxuknRdDNr89nsL1tmxV1fzu+ppWOUxgVYAaBcDAw//dLDmNdLOQgbF63OVMH45upL1NWDrHBhDW
PmuhfERTm2xU055H03AvaCh9iPAeFPE+r3a6spKN1AE5HPddoM5nd4047p/OrX4N09wD1+//4UJE
8giHMyzg7OBU9QK2c3Ce+tnq4hL71wVj9FpIltxVxXBGdTghXIlYfkJgZRfTd2lqcwc9lPVpuDC/
3xgD215h/g5pXW4Zow767Ncq+EnFlm0UB/mK9IUAaAHYNNPl7PGL8rvT/VV59jOCFWSfWpBRkyWf
DRN7GEiLEZtL8BUFT55lxo1ufyc6BVA547qA0Er3n/TvZU5LN6gJB4EvdlUjDoRx+zsz8l7rHnER
AZ17WqunZXZiEY13Oic8SwzkO8fqz6UqIR7BZ1xHqP0cPxmhaBJaMrEEFg1M4LEGIhxUal2V7W/x
Oo3tMzAsbE6OQ/2UPoGdebLz5l/vkgpXYRvh+vkNsAQOQE/jETqEhnXuMV8ItvVytggahQWNHcMi
ZixMxEB1WqDklTFuLQLVzpUjf+rhNpj1S1K0006l+KYYRkZPwdj8xneabYuw/SvT4c3oW6D55iTX
oiYVJc9wUMRGpaBohXdZ4uBusJMQw9gOu6Cpo1Oq0CYIaiML2uV+sL99COP7bHzPkG+9pBbljBQJ
8dGkSFgzSPsGNRJ50iB15LaIcrEWQyM2ZluBexTC4vJ8zUmOdFO9hQKYx5aXgiXymnK9CHwZozkG
uyhVpMcUJjmDaXNPQudirwrGWlZxNQyV7rtk+UbjWFwD0iiOrgpP1UhK4uyN07OD8ExU8tMoZXcK
oOGy6xiodnBJXUohyWJzzcNcCNxY1YfBj3DyGH2sZDKyBkxCvSWBzI2bgCTTzpa/6G7HDTucZpcG
9ngDz2MOlHw1hsWdHPp0XetAbUbWmwjSWzaKVUBDCJIC3k1RbRXTAf6DeKOhIYOSNdEqZy97SsZn
dEwRlQm1AVKDk6/899HGWlbgIzHg1njmhnBg47AgqF8LXRMZ4tfyXIs7/a+S1MFkojkJ+u6FSSKq
qOxncOd2lYsjNk6u1LlnPtQRYrcC2qWgyqWo06fwh7YkOau/i2ZQtzbZ5QmJdotnX4eUCUOnDbEv
zOZqWqg/Rg8iJUZyvQZoXsW+10U7tK/RJivcr6k0ITm68OEyQb2PNwxfOOWvJT4djbiUUE5vkzc0
TllDkapA4q1x6ceGUXZMP4QE5DBNjLFq0l7l8OTZpdreY6tg1+SHgeQ71+wm3jVluJ1xCQ8QIK6l
zVoYPBalPTkdwCY4mEvz110DJmHa5gZ/Hfo6Jvrl8q9mlWw04qfRyH/DpN3jQKbDndTvk6eCXIvA
uTglQZiPEV8PktDeYtj5k4kk1rXXbim5G9Jzo+CSTRlwMUeAw6yRc3qKnTRzvzM6p3AjEWxz6STN
zQXmSn5Ms+xycEobwvj+CtHMz5yACGHGYVipVg9HQTJWPE8juWsEbR0MujkLxfepondPIcWeCIGp
mOrZH65RJXGFr+XQWINHCWREe2IjTqCcpk0a5dkr6NS/iXdp5LXL2eMYI/A16oj8CcZedMkaZ10B
uN1YquKjff8Ukeo6kV1i3YJU0cRFY8WOMtj5zowsk0L50t5vSKnOXEZzdR8cSYFwdwbcyC6SxeW/
G5uzsXeif0mbUWCxhNia4EEF/Saz1F3QZmfY+vPZE6Qlsg4MWAEyHCQ2HErScOoQzp9oKPXGDtlf
VGmiyKquBcN1Tqp7NWnvPJUeIsVkxRYVegTjjvpMJ7gxwd6fayNWoj0QMAUKuf7lWrm1lo4UrMlB
83x0Y+3HJSIsRlskgWVhBqxApchcOa2NmdwOH5SLaxJtUy/ZgWxtvhdZwEnUbbmu2Fue3YZSyK0c
IF6HXSTAjvXlSTgFGQuZiH2Rdn+mavxjmyRwFBQ7tYlRXWkSBWp//m6Azs++s5uL2WcWCqdLGfKM
ypmMPy9/smDB5/QyK2DdxsoeiJngGvRD2Cnp6aL+XPr8kiUsNdKpynfscgzebhg9qqHZp0y9YpRX
an7rEk7ZMus9THTpT4aN3priFu0OrEtDA2Zb/Eid6mIXKXtX9zZn1MAnM+J7OhyPt5Y/35zdKFOn
WA4mAK/Az9dVcfc15u+MvDEfRfFQO7doCSOUtUHJSF0QuC6nK8iGjoohCrdTde+xwLIeiUZYB8ag
n7Lu1M/RurH78FZQAaaloZ6VI/8Qw8ubzh2Liy66H0Wbi93M8CVuBoJImZptqZPJY2gQxqlZhjGo
40vm0oU0qVhPzVScApbp25JDe0M82hJPajyOmba3M5P6tYf6+dZFXFyc8cVaUvRzeUvOwN0SM0oS
JuafWDqql5EFEkbK2l0HdV2vG0ZeceMiYAv7+KzRiB/GtPg7WSn0cIsYHz4TLHhK5zexafbOnRRn
LLOuvaXgY/cBgFMWagfmMvPBG8hl6FSwhkuZHIxqweUY6t+GFzmnts+js46iNC7RVKLGslm2adLY
AnR/V0YB5rkoycobkvypdelhk9m+WVGjw5UxNPnTM3Rt4ImsV/eplwO/WQhGWnm+tvc4t9STk7yM
yqleZUnWUp7aT2gU6le08XA/677fWMNPNSTyzcvz4aIz8ZOPW/vWhwNlvZfVIAZJyMqrH2IY25Mp
Db027w9RxlWb3reLozM2+pCVzBjaII0nPVn/DFGeCFmDPqk3I1jYH9XcQUtkNZhmAb3q3OhbiCcP
ewOBZAajJC8BuGjbLSgfa1puDn/mlZe71aHEZLme+Ua7yCCuuM2+PD0eyjwcn6WfpVd2pteejI83
UQ57RlDEaoblv94DU+cMKo3dyvxX9LccEf+5nX4zkOguRY5Nqy+RVmZ1dMyrgUyrwbG3uYAibXUD
ny4T+4YxjKecZdaEAoZ8UElcjaDsnFsQJ9E4sSSBwFWnidg70udop0zxeOMeTfuPwDDtzSNY0jK1
tkSU0uAm/ZftNFffrshfthgXJoSpH8itArhckyOMWamYYXPIzH8ac2/nznjBWdrux3568Vyvv865
MrmCWGMsm9nG6s7VNfGCA9q9bOeYZnQuW2rYqf6hbNiKNsNLVJXRvpL276A3nUMEkFg7jBEc7Wz9
aVA7cx7GY8m+ieS7jCY+dM+VTr+x1jEQDYJpWwCk3Zb1tCvNxj+AsCMrvuzJdB78YR2kLhfcZC6Z
J2h3Txo5QXmAdxW5VCOnriUs71kID9IOiESCrHI3JpYXeCorMIQm89YXrrM2p27YL6pMDkh5DktW
2htSc5BVcVJM9xRtRlUbrzHlQRUQkv1k/shaC/oojoVVBcRlk+kqiutQlQTHCPlqldW28xkpN6hb
dlB9oSAmEcE06B1vEeNxckm6eQPNVFtmd+BEAm2x+LC31Ji9hAB2TGTVnRd9W24yHkZA3V7nkH8z
gwcFni83Nl32WrqCaiHkMmpWkKVtd7iQOwm1f2hNyN7ZclpoZ5G7wvPUnvgCVV0d3DD6SqdkvChv
a2V59pRqzCIl6T1rFu0VxUXAREXS3dHRqr2JWNvRbX2e5iPCaRo/0tQQ5Hpq5whB7Cuh0qWvD0mh
cH92wUycTVRspuIpz9vgqlqfkEVTv5vdOsmV8WlptjKBeia9NYkNR/+ZqRXPNSl19+HaOcyTZQsT
pNnxwiR7BTy7AdOPoRkS9fQ3CWr/0yIJeK5IDvD0fHbDkaRW8K02EmYu6kV2yWocMJZbv1e17i5J
X1gv4/RGij0GCGQJlywPi2vVc5Iwyt8VCE6eq4w8H6J0/ctYXr2QXi4NUU2HVdpR2Xb9c0IF828G
rn41xMwE20O86sPsF6HB+1cyXhi9hHTAasFNdL/p3LSPVbAEK8rG6BqZz6y9CB0296lqgNcvy5vM
+vzMimJ+Ue6yNhYim8aHwdxzf7TdEj4/bhjbEbNpf0siELYdxBNEqIFYU7tjBkrntyXJ9YXrwfji
juYxs7OviTExU+uRDU2GKi0wou6yDElFXwACHzUQf1anBoZbWJBohonR8MCOfSkdIB9onyEvhAcq
BslULlFP9rIZPIhjdgRY35m3gW/W8ZBV+dnJum1fhMsJ3KHaCtt0VgCbOaWNkXWOx7q59bKdNSfT
c4FuZGJJ2eY6POMd1cA2EW8LOX1D3GzZGS3uFiKCPno0rI0Q3WbMWmy1VWpthsxOYwti9GSdijKV
rzWRPy1qKUxL57nE/+HUWaw8Qtxt4VG/J1m07o0kPRN6+1RkjthnLBiYgM5r35E/WL5zirg18RCE
em0IA5uJ55l7sqL9PLbLZNjWQ67W2cwyyPJ+o0U1Dh4IajKYxRG9gTo9bgw1RWup+cMQQFg9VxBP
wZtYbyOf+GM+gq0rBnM8ziL8WSfpt4F586l0wErTNR0QU4F5SxxwowkZjuSCVoRhO8OmUTab49ZP
D1WfEupetekuWIZ278mJwGOfyd0839Hg2X3HL9g9e3GfJ92un6gOWxH+WLrlUuLlXy3OpE5kO0qW
IvUPjLE9b4kIHqph/Z5dk/p3Lifit6h4ciskS82vnu1lUNdqFPqWJM1pnok3mivHi4FJBrt6KszN
6ANttdrsk4hMcgX7sts6BgI+0ucohfKJzD8mEjcv/RXZ/9pgdD6jZkLX55c/G6DcSLx1/pO5OhRg
3mKT6x9orH1Obwx/U+a0SAYcFWfV9FZZuSLTlF6wErvB7/1VyDl6wALDdGBX9KPY47F/qzOivpJ7
dN5E/PjK60MfjAEQ+LwAv9WDm70OJ7MKvsOBbIqsTbyN7c1vLsi8w9AP5CN3iBVsRMhVDbJY9j19
R4hOYEDwhtSmJ/LL8FPWtctf30WF27Acp3skINMGTLVriNNjP4HwHTMIXFAZgzJTGBYCJOt0RUVf
IMpBhMdcC7Y084p25agBbKqwfrXJtgMJvcbpsXd74lZKCScjiZq9dOcGoQEJFBKd6a5Mlv1YS7kB
M16vCrmZQkCAodz5buP+m8wD/hEALObKS4RD+Jc1HpPW2DdmuSXKeVrZmvkPQdMXVRk/daX/pDaz
kGqAKlEvs4YO45LdY8y3ZQyiizQKdbaaPtygpqpYaLJEbS0rrh1bbLne3z+69RreCwnn+kfe2JQp
wbHtK857t90ov2251Af3RO9c7h3KKTFPYEJrve8dHPJ+YiO5ZCRDLYG+Dhhv37DNrRoAwkWe/WgH
g0ktM36aVPQ8cqaV0+G1VMt8lGaxK5I5OKVebFkd2nGjqzdBzfDL9qIegg/4+L6pnV2iEnKKuEYd
G6//yzzc3IVOC5vEyabtxJKtLJpfrMn83Zw6jLUMrDVUQdvUzpyV8M1TBYJ1pZ0heWkZLs2afe2A
e+FkjAD+dd2/kN8NZaBIkUOA+37t61+B7ZZHZLDjqq9m605+8fZk9aHdZrA29sLZz9h714bAteAx
CsdzC+TMaKkcq+AzA8bMeFHWO5Lx9KaVgN+rRAcxp+GJF0vja4AWjczDuY21dcR+R7iCSzYA5yxv
Qzu8J7TBzc6yzjm7qHIO1VQ9RUHfnOuaSAbVKXUNAmpOv9dnDuFlpZMiupWCOYhgtiby1lvprn+j
giIrqXYQy2TdwQntfOPi5Wf5mZIeq6LdQvQ1RtpV2DbBxqhadR2CBYI+60MmUsHRsstq4w4NicAh
f7hJzrT/PhGWcBPfwNP3R064ozv7Baab6dcw2dY6zxtj3TmM97KtCwN/a7eUb2lj/c7KvmTLUf/t
aNp3WpLcbDTfddFlZyR2YRx4+d/Ju4+67LTc51juvXBqNsCTQKGFyW/brm9J/pjbMsiebfZkXYb5
d+BdDUfOP1h15q11xP6laspunfbSOHVeTiGLtRD6Su1yzlbf7HlpsirKl2TJuW6PDItCI2ewIPXF
6b+YYaxzCpHPYDrMvQqOhdVbwLNzXp2wZSuaVe0WA/8xWpxfKsjNWJhZcdTSJ5WgsQgUGYdDW+cD
DTpHCXXkc538swJFYLTrzaghQrWtZZ7v/JRPZhBB+HE5NyK6DRlhG0nJS0IkSZJWOf3sSyVOKRFr
siZLVrXyXOIsWOd+w4ZwoR8OO2RYE7iZtKEeECXDoLlw/yQWIxq36HmVJ2/fBEQY+J4G5zdGztEL
jd8lRmITT2vMyJHrwTiHJ+3w65GOeo9KJnexSlySo1k53uB3750ASRcT2nTjkmq5C1i2FJkP4D9s
VtNsNYfQ8MtdztgvHt2f5myEp1b3EQbWSRwC99owZCGdsNCGQe4R9PjJBiZl2B0f5FJ9EggxHTH2
NTu5mP66Yf2kXZ+FvtNKVCSk5GRuH50eN+Xk/ZXM1pj9CSIkh14c2Bc9JaF0z5lyflNTmn9K5T57
MOKv2dyGsZWJSzACC2rFaG0ZCRFlntD/4DjjBe5I51aRD/KrFJ951FyXadAw0b1LLu/rsT5965Gz
UjCV+dGuq0NbkFGVmkB5a+09O3Wgd3bLobUULeu9NZeMLAWqjs7jT0+5NqjwMyGvfJNNTrHTpJWu
q8jQ1AHOex7U+2roftlNV7xJRkI71mUoPEanvVaDeqOoImvFhMu11OVHTY00Z71zGCNCnTGCwx4u
aNNk1nEiTe56LBiYziEG+zaZV1lvZ0dlchUddEJv2JJgLkiQOloLLgwrzY8tQIMzkrn4LmTfwhQP
n8m0GNeGlmY8z9FXgHBtbfopxnGN9wDr1rAumx5UfOOc9JwSIkAv1ueM3wqwCAwaiHJRDj3N0piX
aLG4DgZyVxFauJoJjl4xGgsuflTsOuIrqgF/Oa9x8nItk9KP82iwt27Lp7yTNhOarE4ulan3pnaj
Y0ktfRhLXOa+7NA72eU1G0tjr9OYn4O+3Mhf5iaAyz7O2TXCMpjl+Cfs1Cp3FXtKVlC6OyzSpVU2
LnnTERFxh8KRdyaBxvdTTEKIRfQAIb09fVur/R8ln5WnypoVpUJ2qFFQ3SppXKtZjYfBL7prlKag
D2RWXiY+l5mjLZCrDWITnQBCQAuXFdesd4d1V3riXCSSl2fs7Z2qS06r2szXj4M/HOkmA0OCHe5t
+8C14ypmSkWzlU9Nmt8cm6Hv4o6b0shH8ghYYlW8L7eplOZeFsOFqTzhOq3yCbBiOZEp+7WpqVGS
CfHRWLAZGoX1u85l/SSCbjs2rfszZNCyxgrEj4S/Y0tYq/NhghQdv3vZu2+tY/ZPYd6/1QTPIwbS
kM2ctPzwyuy78f3xu2mY73lztIJZn+09g1ZYLPN5NHzn0Nm6AKft7pZIy59cBms0iHYOcKvJjoOj
mI4Pc3DNCjQlSdpUaz0Om9Rqy4PBKj0R9lsnopesWngTmXTnc0MuKQZpuPy6cq694vqR5L13G+Uy
rjNABA2jvFt7v5lBk+KWVfrJ1ROYycl03xdU46ts+sAnF917XLAaU/k0S0fvOy3/VbJo12EetD5N
P4Iid9ZPJFukV2WaFeuGlzqh82V0E5w85pybEDMD43uS0W2TqCwjHYINrbV3aDslMAHgbVskdb9C
S5tT1KKDa2Ao9DR19mTg402LL8uzbriTjR22zSy2FSI3jvuvwFo8KvKmJ+F0Sje9UMWWpBAfB1UG
Yw6v02tRLf8k728RjvWbGw0ENNNHE3kVnhdzNG/k67IVCggvN5cJ/6MomgspzQhbXFDTVKLJqVLE
vAoyMTA0FlfbOqeK5XbTOxUCkui5J1f9NvmNOhYj7zocQ90p9BPzMrp1d4VSdjDb5tXxSMseceYc
QqUoaHpvbQdUXFaUOu96jl4Y9vfHMcw2LhaB1f/h7rx2I2fSLftEPKANkrfpjdLK64ZQlSR6MuiC
5ulnUX8f9JwGBpi5HXRDv1xVSZlMxmf2Xnssw+ARjfCL3XvwGNMqPVYiyG5mwwu+tPx45VoxEzKm
eSc/KRn+mRh0h8jMH9jRzhEoapf7xrjpkta8kV4zm4KdVTUn3AwibM6drp8M7hmrpiuJip5PES1j
dCvCGOUd2qaeBZaTTSVzwa69h1qp3wgvbsQWs1X2N2U8tRSD3lwbdS1bkowyzAU0nqnxhjARA7dR
Q5RlzfBKv6j6UyBt791KWrKYBYeiwfiH6tBluwQyjpll91kMhICzy7QPBAN+0BHoR7PmTPBja61j
B3fJ2Ti26Ml5Vrg5pZmKrv1gPZUetZ4N0fLh943HggrkRndLOL+v2CBuREYuBIyQg500qIgSIz6q
0XeXbYXfqHHImgrCnquWN2FLv61Nfb/Lum6rVGrsK99J7gHCOKETQs19cQ43mo6CAcZuFGHPSCY/
9Bq2QOlb4UsdM3YN8yZ44FkvcDBWDKDttPjIAgoRYB3xLS86c9uwHSVMeJbp3ZjsCTu9mDmCu7w9
SM+VL3k3d8/QBWq107ANnQjvew5YaP6UVsUR6DpX0THpU43O3xp41pmt0C0Fs7j32mBcj1CiVmWX
n8tJxdRPtOhlKvWTzqx/his+tgiUeVyL+DWqGO9UHn6xfqw3tjFadLTG0qEIVbmSJ5lm9SpHlcke
yucmnDjBtc7FpxeKchsJ9Whq4aWOENx2aTFsA9HQtAX8M7Wd3ZzR847s6Us2wX3CnCQLdvB3O/x6
o7r1uEt6fAdvombwmabxzcBtyKLEFAtek7g8gj3uv41oTJIV8SmIYJ2WzKZ+3ySO4Z7t0NZP0JhW
4UpjH/SW2dXMyeaCN9JCf2trqJsqj7yj1SPv62ABbzNN5ScZJ2i3Had7jri4GfamL4ipki3jQ1qq
KXT3sgkBHPa+/DOyIhpjQ3+IEtAH0vOdg2lNc+oMaEerYVVv5dZfD6nQM4kbJtWAUy1dF4ylLvvh
PhLZddTa4HtgHHSPyVneSIK7SH6Z51UFGtNCRsQ2zR8KyNkP3vjjutowrCwLZSdQGWMJ4Y5wvnZ2
HcSJ9exMJADFprIODRTp58rQ//WhkJx30OIIF8pUt9NLZOFZMeT7sR8xC+Thx9hZ8XMm7770yxdl
BuG9t3o0F0ly83uiagEfbGUUPDHVGR8ay4+Q5/nuLYUi/WL87iK6QR5UUJBq1IinKJseWkKCGaek
41NaMmnDZHasM0QYtDnWsXexRIV+Xb1NASsszAXygDdTbeuamYOPmg2wQOdv0o4W2kGEXczy8smp
h22TE7UW91lxdkZ8kIXFJndEar5WgAU3bHdRVDpNeTbL/IdRg7etTB0Fg9lbeypyXhIUG4T0sOAP
Ro3bDJXuUm+JTOx8ellq6/EkKPiXsuwV9Z1m7HzDbi9qouWV4LxfRnYPbed1d36wn7Em4H5CHrLu
0qjfFcjQFjUREg/Ivts1W00WrEEtLimKYo+sStUFRxVS8OZN98PTyYAwbBoupM7aFHk6H8WGdaXT
ta+0lR2WH+eYa86wbocSTu3r6OTpUxVq9RP1W7iADxptHUl91Bf02P3UTmdnYFDWju5rZ+ndMxJb
Wlw3H2+sdowzrPlVl7rJCQuHwwZy/KhFa5x+32jKYNmDB5L5BZ9jTbarK7K7IM0fea6yA2o94x44
h7jr0ptsAusY5AP3NIO2RrjW02Q8tr5mvhp/s6Y7e4MfvkSaGV4girwOwperzHFL/G1Rf+nqpr/k
3vSAAzbwDyBv4IpOzA02xUiJOmF8ZU1c6JumqptfosFRTydOZatpl46MzWtnZ5+Jj/ZySKT1ik4q
QmT32Co6kkQY5FNZqj5FTXFxbaVdaBgQAUVqzmdO6qMRaodG8swDTXkVk9HtbEXmR+qqdzoLY49x
zDoysgt3w2DkBFXimamzqVj76EAZnKS2GGhVI3dthkG1KvHO4TarXyKm4rDpi8/MNqPnqbuKNsrX
GP/79dR030q295Gsj9Vgl/0JUsVBlZYDPC58Dv1KP3Z5ay+cUZtWnBPetjdt9Y/h8v/XVPLZn4jz
/P8MIiVhvQ7/J3f7X3/m3yBSzwYVCWLNRLNhW/AM/hVI7jn/JeDp8fJnWTGTJPnSf6NIcZs3ZfdL
JdX/C+AQQeYkEbjgdcz/J/IomIn/abm1sZ0K/ueQVWbb4M9mX/v/xqDwTZ5ZIlmyHWOu7zKpyE7u
wGhXP0AdD4Nmgh7z0+c4rx50dOvjLGD3Zil7Nhkn4iKZRpEZFcKNo39F+J7NEnjP1MNdryVymQfk
6dS+uTBmyXzTGzev086YKecJBxcuMPmfetTlClP994TyXheaf0wsFW+yiPV1mdgouhDqN7Nkn4jb
ejPMMv4aPb81C/uzWeLfz2L/aZb9W+j/c/Otxw3QzrYAkvtQBZbOVWqI9LHGUCNZzUmDarOpZ2MB
f1KhogPz3MPcwYKrLQjc/GIQEEIztjB67CI9xtGRmueitD+M2cIgZjMDq9DNmOifdhZdgwzdSDP7
HvA/jLMRIp0tERJvhGJaFafgh12jWENHA8/qOgYLNeaySRQ9Ur7cKqL6AKOUWP7wX0AaZHKKIYOQ
abbqs0mDtTmJ7gm+jdnA4cjnbjZ0TOmxnA0eNk6PfLZ8TLP5I5ttIIx37aUfdv0K3ddNQ3Bi4xlJ
8I7AMt6mecjmlXB5vCX9bDKJZruJhe+E/5u4UFLBAHuqkIQbE6nH3lXHr+LNxhWUkgcxW1ngMah1
Pdtb+tnoUrHC7mqEYK4gkBSW0xIX7LBAmvjF+uJc45cxAUS32qHUEZfgpnFw1fi4a6CgvRahx/VA
PkLn/E1dppNaKy8IoFaApa8uPp0Av47EtxOTIrcSs5UHW3ZNWy5YT3W3abb7JLl371v7Xet0tnLl
1rIfzLb7knNeYtuBxkkesPehzMdHRPAWexKcRTlLJXu2GuFIWARjvdUQW7Z4kTw3IskOd5KJSwnL
z9amoVMVrhgLH1OJn6kt7GQxDCgp2POHx94f11C6CDKbjVAejig1W6MEHiln9rLo41/L+R47pO9D
RL4qdIGFQWGIMoxHPUuxb7gGBi1pS6DvvGSCPjtBT2QH1gXGJi+YxTUO4eheOd6TiLS5mOzMU6cn
ezsdO7CLMNDTaseNJb/BSWmRHkOsHJ4GxQRWS8al1TDpZrYS7B0/eJtatDjeiIllQJ9boavzEs0+
euZwUspC06sB5EkIpJtc9DRkdbJAj3HnIKBipwhTd8GTWUHg2DZd56/1jst3DJqnxuuifRRV46ro
+g8g30FYrNO28pZJxXA0EuWpSXVCTUN/z0LrORksYxG7gjETA6x+mh4SLX4oS67dgWk8CJbpPVKI
8CJVPxStPW6aYFgKrR+XLZ7tMkW7iCeFFKWh2wUBNqmAu9Smc5ub8mJ9Z3xpI07+Ng0djEODwIFS
kQAbsbIGLnUs2vmXlsPVK5Iea68iyTeudiEj5Z0mPNhokb/tDUNb6V1DInXUh0s7reSSwmh6YobI
ZRT9idHosXysHofRSy/ghZjW+dmhJjqYQkdVfA1DQMJKjv2VtqBErzbCfUuhZJ7xmK8yVp10zM5D
7YR/yfzC+VmaL6iIxG4OYl9EXYXsLcRXwqsCuKPNItBDW7jJ2dCNeYkaXlU9AjivXA2mfM8619nY
mt0dM1ZUdWkup+GvPeXxkzOkK9hP+HF7laN4oHu1B1GtAbnNSmr3odeAbSGU5veZfZVaetTco6ow
c+cTK/+6XleGwOOt/FPSKpc/bWLDm1dsDGaWLLqZ6KXiBQeEuyKMZqPm9Vxjppuhjep7GRr7ED3Z
WpdZQ+ciiLUWUNUrxJ+IXaqLqI1dExbPKFCCDS3w1hJDeYS6tbej+IMDFP/TFNzjPp+jUIcbkMhV
NFk+o6ihfujtBkvIhApXm4r8pS3YAOnDKcHTeTE8DhTPD/7mica/X6crPBcRE4Y/WoIUUDUMRIVT
O0vPMJ7NJnnJcZdtmiI+Uv4iGItR0Ph6n61zXV48LgMTjhtQDpA3UMd3TqzI5FGFuW4cMFbm2GGM
CVH1B0HLrJYE3Dh610AKXkc8INGo2ySBwz9jXJRDlh/eI7crAcqFL2psD70fuwvECSOGWdKhCZmN
V62p3Z2pIas51BF9VXfcct3SF03/ZpvNdEaKcFelUxyGlh/ViAL2wW4frQxvNhc2BEyXmn71MCAd
sbCikB2qfCv9aVUmU8RkSg1vkTROHGgNvZYVH0Z5JSAoW7OCMPCGBM1R0Bc0s5wondhxM69qLlG5
Nwkg4E6aQsXDm50lzmdndjHOJJpjq63fHSTpcyehA4Ll+SPw5oGI3eiCgPFshnJatw7jwsYp/3DW
iNfJtZ9H8ylr1XBkYVKsC9N/VAXKSlIXXtMp+6ssinRkuO6Ka2k3edNGYJJChgPuPHe2te5+NSW5
5bYQb0lkYlOTybnHIXNgLdFOahtZQCFGG6B6SF5fKcfpKGf6vqbuIGpZMmX+xYukWln+QC65wSLA
4zDO8i49Myw8sTXyqdhtk0oE6cc8gESgoz3pvKCpvFtiyt2U4A292CIwAczkjRYPLHZYzKR0lLib
yQMBVeSmFiJPiQTWkYW/ykXNPDUhsCElVylBOjLU/VaU2jbgqtrXE2eg0rL4TIr7rlL1vppmvQPH
iQkd+zjEAdXJ+++aOi3lu+5n3dmc34x69enR1BtIl7H+M4sjgdjhRSvRgy2FTVC7WWvGUgeJwcZB
Ipcpcx4Z3xyWk8yzbWYkH6mmuJGQusi5BJlg8DqxlL6brq00qmlzxBowAHdLEJRbfofoNaxfuuin
aT9GH4ya7jd01G71FLomXA7siJHFYqiGvFCWs082MsJ1nU4NhPKs3UkRphebeGbhooApQgq5wYIa
Qimi60wHFUCRfBw0EtzKE2yoaVm7bX1MS/czCtlrGNH8HJPpd6xwgdfZMQixDNgm+igz5NJ0dWms
hcy+KYd8dsQVW47UA/1Q82BMicGhOZmvtVmodWs57crStG7TtrxUbFgwNXz9Vjp7xCYHmPrqxyQD
xXB3qimiNzsfjK3IY3sB3ogai/CkRRAoTFuOGtbUlcEutqmzzaCXm86U9Sotmr/kUoU7SzpyZ6Lx
QaCzi5FvVJ3Tn7L+7BliPKKc827zJcPAy4EFfO8rtuTVlNYrTSBPF3hT1mjwDjD+OKe6WBx8s+Zg
Vtm9s0SLfj7lmg3D0+BS6ptDsO2lAN5oAGgZ0xIBi+du5FgU17pIVqnX3FhiNdfcrMvLHMtKb+rs
kFQ9eVb3lKJyxrwg2ccaVbW0I3cgbW/Wx/nJtCiz1l+zKbVQ/4h2KwRa86Yj17J25R+EGemRJpx1
Y8y34c7R1zZ51ZKwgIsvPvKodYmKMbOdm0Ptj5rhDSnHw5ib786ssW77qFgmKsVcgzDb00MPczWH
tOomYh+Dwl5LyVHAqu1geMOlzMFqqtH9YKq6NGSebqcpuYRttlIGq2en7ixCRPcDpYuWJ+uCZUVa
qE/gwnuN8PBlNwYniMbfSPt2VfVSGf4ft2ZpVXTbjgVP2nt/gr78jlqM6/G773WXMQaSqWg3Xmrf
wYj6qWJnr7FdGkJrHzs+wObuoun2PgjEUgXtZRj6XR3pq9BFydKm2smiiOjIMfDo4eux2TCn2Lax
t6y0ZqtN9abV2m0rphdnaEgATsyVjpIKIbIPRnva2ZZztxq0LZ7r/nG6aeWF7cPQSKgPKwwjKtpI
U968XDxx0pKrgsWIwhtHTfMKQnNTd1GLGT44zoYhJJHunNWJiL0zTnIlnepl/iaTYSLM1N0wlgRK
9/fKDh683IlXhW08lkZ9bEzUkzH5AAAkOWkt/5iNYHpG78CV/dM5/joMY/wa7K3nMRgyjqXSu43M
YrJf7I1Xy8eWaPu+vhH6hmsgf2rDq8OSHvUWhvPwWFn2t7CvjWXBmOAfrKxmZxD1TXjZceDrjmLX
h335pbKBw/Dv0lAvUgMmm8sZr41I/u3HeoTaqYxi02uRuYbNgZ6pl/nCtYKF5gXrvMetg/R6foGw
6ySW3O1XYoyPbhzvy5KtfRQWy1HGO3A6K1qPPUv/FgUlg8bJ9rcOUqnJjE+53bR/IZjEHrKQIvVf
FKr0tjDeh6Z56+sGXflmMKpPdKfPGu789O4GhnmWmtyMzvBX88f95H3YrvsaRBEz3vyJMJ07mouP
xh7OGtV1nE/szOXWHqKdbMo/pJdflWkysaVgQcvviQiMOvS5YvCecElYWy0033Acn8Ro7RKj2+fq
MW9nC5i8UNCvPXxzi94al9Jw106RPTkq20UXWXO4TqSmark14jSbIwKLPR1Ztgw1tsJJiSMVIxKv
hqTdIFvUzPzaBFwp0qQ81CXNg+tUJGT6l/zgUFO6JaNzOr2jTabdEsmA02sL7a7k/II0r1U3czD0
BfAccnFS+CTTWhrZAgXDnQksD0Y7PMI6fvKm/MFtYgK4uw1rpY3TOee+aOdp7kUHylGbbs7GWyNp
sTpXbrUgP3Ah4hjUhvPAaOBV4SmGusFy0UGsa1uHvInfu1S/JcXCHWeJhyCV0LHvQuveiCU6chNa
KtV8wwU82lpx8kW8TKbhzG/6YHNKD84sIM4/Rtc6a6N3duzqOx2eaiO/VggBsLIcwum51Zttzbyc
+m5hex5mPGSYlnH1Rfisuc0+dhMSpf1D2XGloWundtskOYQs1HLbLM+v9eDtQhb1YZF6y8Ae31WU
/N4yC9xqTda8N5p+F170qYMcDvIdnKC/WCbWurAec1y7Y1/+0VEWkr+4qlXzhJsxSrOLj6xNJ9eP
jd+yzfO9Z8e3krgpGkYG/M0PTKSb6IIPvVr43vDhttVLyA1uSsW6bMVTnYmvNsI4Mpnes8rtZxT1
X36r/UEEcyhclqiBvip9/yFBYi16VHD5Vk8gxM4XCw6G9zLBYudRvEU2KmGWQHn0BjWpaDCeWXAN
a2Xvhyo82SW8ANVry6GHfDA5vOzHvEFW64VosX7MnpecW+mvxcB8KnXmCniGmBpvbes956mzbjT/
PFBMFNJ5661qxT1tGUp17lJrLbP3Tks+C56TwE8fuzJaY7d+GO0SjIRfbDtyvTSdHt3pHrlhEK6l
GStNDsTWFwdNDFeRovbLo21jVTu9HbcJjYVFNBWimcckifaJbWxDczx1Dpc2o1ynuw6M6rHQSoj4
bkJLRCY3t8Wdq6o1AClmCFpz1OwP98yg8UKAlrlkOIbzLO7BnMDprzC6yQw0VdpFXzWS3UoBicCF
RttuQxAZnAV6qGOVqZ3h4YCwScKquLvmCKyXjk+omjZ85VnyIiGibUOAoCgBEQkjHx5B5i+qVHuq
OTYXQS5PY20eKt3alIb7Mkmu6lEiMY31DRk8ONPEufVvMqluqcM+opHFO5qyjZvUNG3TdbJJcsPP
3Y/6vfcZOlnVJhb1qz+Ut8oCtuAkBZ2pDWorw2KMio5MLdafobZjIkdgQM+Ng+mEnjAiHGQPDr5t
PoxS3KA0T9AKizi75G2+F5q+Ndr+UswDeId0TBjTRkprNFQrJ322+/K5EPI4uuqhs5LVyMw/aYo3
f5yektx4tCUum2o8yUnLFz1q9YWFO2mRJ7REpcM2ExDcXOhVwbQtaQNtsWu5mYgkWBEdvWWcgyFp
aZnuQ5W3b5EFrh1F1mDfHau/1m7xFuUXLS6Oic2JS/enAwcYe9TpiGo6682AkQkdDxFcSmkgNpUT
HJKofsOA8yQXEdCMkHuEGtwTo8cz/nBe9mXz0lKe13Hz4YnwRAFMpdWnqAYB9ImbUwftev67Cn18
iJhSFKMYlm2s3Uyxyt3yC7jdOrF+L3wsTDsKJ54VNq29Y3/rdLRh0P00pnsogG6nU7k2/fE1Nfqb
4rfrOCiM4jiYau3p1XeYkhAzmuBAnem1rgr0qNM6mwJKHHUVwuVx0yR2DohPSRQu3WF4mJ+vqivf
lVAvZIF/5E12xvyxxUK+7UqMNPJuShbrSHxMzuP6VIxfmR3+xAlpx3r2GbhGjJgFL6hvdVifaYXt
KYlXAaKNuUZkTWyRost3j3RRwiZho7WCS6i5j0Uf3AyzPYBhcUHwVBMVVvnY1o9TwNJ5NBaZhi3P
RZFjDuT+2UW2M+JNwyQbMziKbAd2+aYAjQw3quISYLo5VRsGKrNUvjsFRq+v/aJ3VjToj4n9wYr/
QudKwZSVVGzjLZv2rl88IiPjdqWmt1pZmMBKuUW5sHZEcdE18c5+PF0MrVqNVv6VNuNh6L5DeHfc
wF8yBVPLyjSTSzbb9hauusFgblp1sOa0hO1nwFyh8/Aj1nT1ePX9lS1w+WJyM1pVXstGnUqu5UPm
0KCnA9viWHkHGzGClsf6iakzVV05rvtKEBrNdLvESlEm1EcQPn+ytvhVrO0aH4BqpwH2n7h/CoPK
yCmaDcGH/rWFQcUAhFtdM2HurGjhIeaGwcJ3MMR3YxFyVxv3dAALb6Va36Vzbj2WCc3jUJr1GtF1
tHaacNcJnEZNFD7REfyZIps8xCap951iZB5ipXBrlqmWh27QjADp40d9SoR/DQxSo3vbuorevjR1
iZXL0l4qPwOwF4ZPk4bmKCheAgeusdNC7LeGTltFbWXvEglIMIMAsvjNGMsKH0jozO1AJSsMWB5p
3yA2yLBws/uEVwgroIDwx7lV2+LN0SzKH1o93GDRIqhDbW1Xd0fTO8TrSbsyO0XAJHruPNSzZd3Q
T3kmJmdQ+OgcPX9bVQ2PUDxuGLO350UgXX/lR9Ue+qX1XGZ/WTJ81v3Z7uA82e5zLTuiTmJvV7g8
hfh1dBOBG/JQOmS8Q4548F2HSmje4bD743uxtDI0mAMOEZCEZfIZyZxXcN7tHQOWQutKeOEwEZdJ
Xu2trCLURNPXwPnGB5KRXJ6NDrZjgzQoSIIPp6c8DWP0clpTQ69x6TkHLiUrRXlVCoXWUQGFcIaQ
eCCRH50yfcy67DtRpANlfrPxBT8ei2AONXGN6uEn9zyOu1fUeXQA5bTMrGctsV/KCGcR7JrHZr6S
65q1SOvNuE8DH3IGLg5bW7sYQsFwo8AbWSPmTrnYapS1i9ktn3fRik4VE9ksZcU4ZT0Rq/ESoUO3
r5CHj64sLrLw1qnBJeso0BpN0L8jev6a7K3w8h1pfcBvtGCk+seen32DE0Lemyw6w+cRdMISZ0Dx
IntoS5oz7jvThkxU/eGIO+lAkZaGTodr1z2hqQ2WCwM5v/XXQDRgX8kJ/JObzYo8ogpZKTcm8D/o
75s7/TXq+haFizuPDiUwC1BjiPCsr9kSxeMzgwAhBcYUCZjiAdYVubvSI21rE0/GphqldYoiy9wP
LB3QJW/7wX1CL/YeNNDoCYueZLq3hbNH6vwckHOEFhsqsY9CnSvm3HudsWBhuDOh/gT98EVbNQdc
YaRPcVeUyAD6DK6knhbvhq/23tSvet2490n8pff5EizoY5hYf8x6PCWAKlYwQ/7qg7NLvf7FimlK
XHfNdOhZ7zl9/PqvVr5ayo72ASdv04pmafNKZiQNM5OB3YarMQLKxS+LC5TuokqTg8OpmAREAiWm
9scN9UOTyDtxiUuGIItIDWeWXK+CaeFiEsN3FNW3mKlf793ZoawqPdjoWg1HYqofwyF7MvPuYoD+
0JPoVnbZ0WkD+dC3+p4Js6JLBAfAvLpgKd8upSYOOF1ZhYh6z3D6S7TBLh1CpFRgSGMERX7f8kow
T5XKPkPqexKgnFuf9ttBoYvWe/4yYz8IOCkifXeC9k3XnUurEXQb5dkj7udUJF9j8R0mDDQK6ka7
ZZzuOkc3N06aL9ampS1Q64QLyN/nmjgffpFxhw73E6/xsCDZFHs+SaZST7IlUWWPDSRh5L6fyGC5
M+oTdQwkYmIe54vzFPZYeNEhHn3dQEAi5TeOhcPITrGezLNdRre4dd995T8HaMkJ2MI7UcYwYnqK
kbpZ4++4eppdL/K6fQkrVooAL6tnpMWXxFXe0q+jnZgIEe+G8jsrqr0xFFf0/evYaNnKkmHrtgYO
cx/lr4ZQmmkvgNdAd7HazG+AA/T/vPf7oTZ/+B+f+48P/+OP/f6Jf/6+uNmmo8XqKZ/9IOIxTkoD
kgwPYV1BJA/muHiwFMWhYFfAinm6FwlmFzuDG2XOb37f+/eb/4vPDSxPskXAWMTt4xQgXlgexmgS
K2QBGbgVYtc95DP/vPn9kPCadu9Oz7XeqRYUmVke8OnyFwC9hMMYkccJ4jmbEJpa9CXzj2sPiF7W
v+/K3CW45PfdqTUuge0Nm8CLuSn7+ZAfft/g/Pzv9xrYpyLAKJb5hH7Kau85HT/v74/5z7vp/K/8
fizHdh7Y4X6U8HAp4erDAG8B3Eb/rze/n/v98PcLrhcSaf/vLzfzN7oZsAfOi34JfK3UmVnySUnG
8aBaNpqxPLBBk4fWBnuHBQeFQUrSPOvU6vD73r/f/H4uB3a197s/nlTXQOu/MnJ396IG6BF46YMX
Mo5Dv/pnYn1zxi4xUgAgoYp7hKP2LgXFucgZvmVIG5XXMKsy+++09Xq6VN6AQQKyX0KcM8Zx5fsw
XCZuk5aDmjUfAHGlqRHsQ6+4qFiOh9oeIQXo3FxHdU7rAeKG4w5L9LbvgyOR9nMI0i3DnnNedTVm
B0UTgDujPKOkQrTcqHE9lajwQ2ghWfqju9XBGjz74Hf9iPJpuntJnx5MO2iPUUks5lj9qZOo2qki
gPjBNr3pi3NTye7c2pXPHVUc2TKUmF7cdemovVupADe1wT9jIofXUp7MMocNFLK5pCZ1Oao8rTmX
Iw7OHHmgDbJ5r/X6zeqN5qyc+mSUqEYmbOPSRLFLHb54Ri2cnXTEzWHRWmdlWtYZBACvfmsgn1tc
Jkv+uHkar/kj3Rn31yov7FMdx2I2oF/jdvD2rmEFD6kZUAHhGdOGDwOF4NKT5ndjtvmpKKnfATWd
uoiShf8m3hAwLRh5VFOf8W9Uc6f2m89+qLG0WmVx0ZqpuEzxD7x/B7XwhF6a6WKi9HTdCp4VsG6U
uHqLNTrNi3PkuvlZ157YLg0nZwrrVSQzViqM2wqSYTfKwIVPf+6eUJqTHW3zvMfF3Qwrl1FWNT6I
HTk/PxYjgokV20JUPjmJ5hSi+iceauRgolTNpxX2SUpGk3m/IWk3o3w8499ejIVP3M/8k7B70tjO
Ud4YOgrfwPW67a+QugQqvvRlXnMS+RkIS/ON807fMaZ7ogBZ6/OTyEYJpQkLlZydHN8VFVxZaSWs
9e/n/vny71cQQGJh70oemOMU7wppZWAT81fL9746MT2UmM8WgPwfwd0wQqvPANMOiRY8DwPIuOFT
VNa33iVPYx6eUiIp6KOP/WA8xW2YL1rbeMEMXS00X364JuAMY2IqW033flLdMc+sla3pxBtTKRoC
SjkLmJ3mLqsqO0grfmgK6rykwhMNbDK2oGO6uF1iXTnL0lWvdmnuFDE3ABlNifUNc2+ErlUE1KmI
W+9VmA1LorTsZeGRyW0b6snnrNIG79bD82XYMF4rkhoYaB1ob2En4Oz1WuelD/qTN6bvvWZTptJ4
6qK5GjnSGaM+ZDtW25Qlg78OHHAjfdIgrLPkJXdPLWtUaJrKB/lSp/EjuKwVAACqfJf8QzDFLaQC
+bevKMLcXP/oJP4bN/fXPZLClWYcPRKXSGC3fhx6OzLnyVJ0wuEexNz5x6Fk0hc2S3wBe0NcA8Se
5FHGG80sh2OfTt5yyNVbJ6y7Pd2nmccR1eG108zsIfHRbGTwcUwzXUiFPDiOMaZqZx1UBTdCfE8T
0V2V0l4DyebVjAp2u2m5q53pM4AaReNa3wmqJQn17jhn7vhPfkvyOSap5xH/lDZaD1VloHh2xM0z
or1swWgaV+huI0Nydhal134UKD7SUoyb0aX164bvQpb+HlGrdtUGWKKyY6Wmm+bRQMtJqPpuAqy1
cujz0IAkl2nSbVzDPAzZiHDafNATKsrG3HcswobC6BZNCwW0LOTSINtiYdHkWDExRlaJdlWCyY3i
/lSGR5cqbhU3OgStPEVmP2CgsfLqG+zFHxdJ5aJjV6njhdnWif+IDWfYRY6JxbNwjGMVfqrIMF87
h4GL0xxygPL7uBusFS6qV0M7V9RnskSBYtfVV1YZ3KbVoZTRj0EG1sLVMRnX2dWnOFOmojMO0Ypp
sYH/CkpMSQOtRekyqzmBo2Y6zKVkY+nH0WFlZ7oxVvgagXZNNjLO3+Yz8Vom9Qi8F/+LuzPpURjt
svRfadXen2zjcdEbT5h5hgg2KAbCxvOIbX59PeZLqUstVUm9bWUKEWQGAR7e4d5znnNT2ZYRE2UF
v0atZQtoN0jV2PxYgTbJNz3lBEseDF/XgN6x2832VV2cUEx9P5XoHrW/5Map3lMebo72CnzGXWWb
crBAhlgyIG6vZ8dPP6A/gUsanMQcdGpnTeN9kXTXeiXl5UZTcICWJilwTb+Rwr51S43mY3lDFxiP
QQPqV0jYjKeyo+R0bwpU0Z83VbqX4WujPVIZPkJluFFf2xkdeqsKTdF9dSL3dkOtUJNZNlP0CIci
oKPZChgYbooTTgqyREOl5fPUvUOukGFpQbkjkzZ2BRnHKiYh2a30wTUFYrGeEKaF5HUUXhFUEpx4
wO3Wat48poEoHUKVNbMM48JG2/O0dQgB+MRYvyXZvRfizqqjge0wIxslXW0VqUh0cgwYhoI7oED5
ZsJRV+tKoXeG9ksNDVeXq2sLfnOqFdWOsqzpTwxp86ApVanhPhlZnBM6FeRrBnt61j6VIWMd6Pia
66YQZxEhE8Di2tQ3YVu4hgroLU+wZtV9N59M2j+tfJ1Tknt5b21OpvuyvQ3ROWk3oVL/Bv3zWKI9
YKEGva4Tb251E6dtdNtSZYG6FJRUn7FvMdoopAPCBrsF0ncl9J2VSuNuodTuORVgi0Vp5/YjQBSQ
qDgSRZ8jWzQGMoohnq8AdlTJFMN6NKPXN6E8MbJJHyOltMxmMd/MrhqsP8NIMhWCe1ZDNmXMm8D8
ws75YN714pGAGoewUENDNFbEJjjSyEkVR2JqPrJTyUsdaBXDUxX1GmvayFhtRtqqPnJXAYOxhAHT
QcmV2IM11Zdkqo6sVnGktpbgWzHbCHNlJLrWiOqd5xvzmo7EV31kv8YjHDYeebBdfiGajFDb9yvj
w2ukx8rhcTLSZDMRrixIjGShVSVTVVDAnW0B0P77RzQn00qBTgunQ/HYZNNcHBd/sGz7kWX7fqZR
RPZxILjDSMZ9vOG376evioJzOrJxJyMk9wUt9/36+wEaD0ERQHX5qfFFMLvRyNutR/JuOD57AOPV
RirvQD2VWzCbiSOxtxjZvY+R4pu9gb6NBttX1qH8yiPvVx/JvzoI4GFkAYcjFZjBfRGOnGBO0LIY
8cHgu2EIjzThEKzw+6V4JA2jLMnsshnxw10NibgESYyRxvQNIMXyiCx+PzxHgnFfwDLWgRrjXiON
rUJrfxuJx93IPk4ogzjJyEMOntAXASQHnHH0gDCTjZGeDFukI4sFojKek3yBtgSs9shbBkrwLQVQ
FjNQzC1I5nZkMxcjpVkZec3xSG5G7ig67UhzTkeusyqixHuMrOfJSH0ms+eHbWvmpahIFx3bE+gu
NC6iaswFhRtNfZv21MiSprZQLBrw0klXyFPpjZzGzFgunm8O9XiUMZoBox4p1Tm46mbkVrcj5SRT
sfxJI9VafwOu3y/qQK+5pCiCP+Bg4ziuXGNkY+tAsuORlq28/+CDihsc7Xwkaj/HgxD0NAxacNvl
yN2uAHC/P3s0Mrnfz8gy0J12JHbXoLuxVz921ZM7Tap+5JHubdLzTUbedw74uxkJ4CIo8FCBCV6O
dHDh1W6alA/wwPAk04J3cMovi6w2LEyN4GXBjJcjb7x+k8cDlnMDMHIOtIdfO1nR1i4cA145OqFA
gF+uG1STtD5wpFsw0u2BAwb04R+V+PCUnbK/daz1BrMEoqldJyDSo5GVLoi1R+4ktr+Roy6PRHUd
tPpb4///rYtBYVP0P7kYZr9fYf4f/+ueNcB2Zr//+z+kf//GPx4GSZL+JSoT/pEUukPaGBv7j4eB
1ci/2KZJqiKbhKhhJvjHwaCY/0L1RZ6YgeGAGWxMpPzH0aBI/zJN1dREeaKquLDEyf+LpUGX5DEx
67+kiDGUE8nI5zKJ01KkifF/ZQ+zsy5bVb9pa2mInmDEc7sLHwFl1hdcq+KRsF1JQpo774fiQUij
FoT08/V6nkiPGhXV+PT9ENWomQg9AM09Vi3eDy8hrHFG8PD+Me+jDk5zEnpJJz/8SSWw9x4fWha8
88dE/ufHf78G62wKzRLmYkC3AbZWiX2Jh/czue55EVwtMB79Buavr4p5EenUwN5PbyVomu6pQ53K
L69SqyD7V8i/xhFcV1G151gRoDuz7inXvdmhVw1TBOMGU2Gt0zaD/0KFRDODzmuMdBXWI4aqpx9i
spWfNC1jXKaJuET1WT3E32amsVFC3DYP6Y7RjAyfc1xZklfK9VZQealqwE2TEs+MHZTFHm7L0xN0
PlMQGad2MGc6LskHSpjZRH7RQa4RB6mqUcz7l5nivhif1tgJExSXqDMnUg+GR6j89+cUCg147/iJ
sdHpM2S0ZRK85u8H6VWGU7F7bHpSwPxHNfgBBbd5TPLLWFQtRxDf2HpMCEDyJA3D6Vf0iBchgjGx
qfWZDOOmQH03C4IO86vezzBpHtL0UQIIQtv/Jo+PZG+pgzfOssag+8w0/n8eAjKm/8uPwwg5d7Iu
2vWG1Ho48/L5+0EcK3XvZ/pYrns/kw1Z8xPig8yxcPj+5O8H/V1HHB+El4Y6L1WoVD+Tlp49JPQm
ip5eEE9lwU8OALIlC+mJTjchiOxyN1lKNVJfqzzJ6oFYzP4XPiBtcQRveUOH14NL+xQ8iT6alXjA
pG3BTgscAF8N/AfhUMIEbds9z8x2aoKFPT/R+MhOjc1F3OA3sbqagNdFrS9iaVVyyX/Ef5JDB+WS
r8KHG2FzR+AXz2Bz5+yNasCNPU3z31z1DLrYKMGquAVyZRVIkpt5SBKYXS76zob+wATG3Aa6dvb6
Fk9hYdG2Ijbosac/qMMDtfDeWfgu8aXQQqVjbaJiq5xXvNQVsDnI/uZK5mr3aEtJFtEb6VlwY0cq
EJn0h+wwiTztrLV0a8fDRtdEZfOq0IIixWKedNMo5buijjR92lQJNUrkCL1V6nYVrAvzu/glwonD
t3keHzvtLJiWGbjNsjngFuBIIEMeKctTpbTBj8XyahglONZjke9AndR7XofAbenuVzwjDWQBcaKn
WWEVn7Sx6esmVBueVGkdlPIR9k+6HDY7OQUru9U/p8Nji8QSuuFwbzWrq36i1NbZsVErimd5aZMl
R7uxocNtcXQbSDo4cExb/CpQl6PUSNx6jbMTe2GPo1Seo4Bp9xOyN7byaXLBAyupjCEW0jBo4vVu
gswqsIsDmQszSHJi5k5Y3waexr25LwwfeeKY4on0KKV/4yYHDZaR1Vyyb/2UnU032UQQpToSbxZm
9QloUffR0gicRUCRtyn1EugKBiPS80eXbcxlxvSxSgZb3A6lkzYOMmjjOFkKH5Cj+TJctsqXcu+P
9HGw08yBe9A6sp8Y8WVkzE7ym9ckB4HNnkY/KU0SWFGRk67kCSOFr5yxXFBMCqx2F+eH57I8Q1e/
0qWrPujkgIzjYnsujYLqmcWeKEEpZrPjBvTLBaUmnkz/FBqivmggEGp2cK0W7mMmIm86ovV4cCbs
HvE3Xh7qcm6zU0Ln9QfdBD+BJZPD5Op2PNf+zB/W/4v6rvwC7Pl6/Jo7xp2hdrUDMeaFhQsnfZ1u
qMWeltw5Yr4otjUKkcaWLpSDStucU6ejSYb/h5xC/zZ7boaMVardaXRxLIgzX2nu5olvcD2kXgFW
7resvQ6lsPP7XNHgf64QJGkXZYmDj+7Yc2U6tIRSBx8U4XLsVD8ehOa6kE8KGwUkBiIHXs2qebHF
YsxAE+Qbf9nLG84icBHKGM1HPflk7IBMY2Bh1n6JF0z0vQoqKnUq6iwz+Wt42fmcqhFTT8Lb9UD2
Xm71iZIPueFvE0w1kEIWsoE9MW4c8/oLrY0nfed3zNZ0Rw34BVBk+fs+DaLoYzipS3jwDIvdNHCV
WUd9AXGzrZ4en6/S7ryc6E6ruz4j7zUrtlGDGtQis5BzGdbO7bYWxVlxvM2B6WeNn2yFH3TLnN9O
cDn13HvZsQ+dkTv9IFbM6pft+faaodMRx9KfYwqewffILbGyajSP/UJtiS7wMyY6xh1pnhyR1z6R
9Qhu8EXtJcR6ALQceDVNkoiAIFfbcXvv0lX0DW3E/An2zW2uYgpmAJncDWwysmqFCO76j/x5ispV
TN/3QK+3FzzeBkYfyvZBWOrClQBDlgVeXi+rH5zOH7eVST1o2MaD9Qyc4NyJZBecVY3iXeWD142h
1qfTRjrDkhTFXd1vdPEPnh3hdwG8QEbb1L0pGNbcNLmnkS/ifkCitus/CiydyDbZVRxeh9vzKtf3
UVnM3YvLS9a9CbdQYSW1ScRdYWnplvdQAtMSSQxBzcuuDa86GhjouWCt2eEQWdo4ye0aUpDFu4it
EHPZXzLjH2Qq3q13+WKM/+KUtdk8/AkoNFhHJBK7IPmIlRVeTD5uY79W3cy+fVRzbHkPpr4FcUMY
E4Ba9MEPsWzUZOJ0llG3az1Ei3Lqv0RPzkGtbvOKeqaL4e7ZTfl4tIDrwYHIKuWrGAsR2nALOWzj
jLtE60QlomfzzDDmKPVOj3scJYv405xP5tFeWwy+sp5sXpvbyZhzRaeWtBA+9MYtGWJiGvEYXUEm
0z0E+IbGywlHdN+6qBMgzK5083FIZvJBRoGjzokvue0TtzvmHvIgD4V8AgzNgyaZIetr1nGPy2lF
bX5Y0Ez2zjTbOYPqL2B6JfRust+PXV4iBlAi20bF8gt5LIFyL4KJ9iODnXAB0S5R4COjIwkN7RjQ
JUTYlEijaSm5lJ7lctpFx1futepKevpPhbiQlQbgK7Plwg2SHX6fAKCmgNXLKvYMRKfxraj9bEJU
xqxuLXOGnRj04EnYkucrAVBg6tVoPSIYtKL7I97JEdBjCy8RyLYG5b9MvKXd4URrnVibIlKkylqW
6M8WZnzWwT/IKDYgIliPH+VSrMzPlKCDHa/i2rwtwkWPsZiVhm1cysLhI+1ltrrWsOynxjdhLY64
TPZD7VCEBGr5J+hOtcaCiO9w2pDUNJUdEunc7NrshOlz93IDqI3zdlZvusXks/R3Gur3e3Xt1zR+
jE3Be7zccKH4GfYcJ2ydqFulTvwhoug5VrktYkNYcIyonw4omwXrcQAwUqMFZLlqsleYISF5xufJ
lip/BV0AqDzETcq8U/Hb/BQvLVrkzq1OmJ8p0XkJHujDsGCtxKeAOoYvfwopEcJcMme3DOVuB8t3
N1y6S3Xi+PPHHu2iwPtrVWsmDorkdj6rj92RuglXbOEAaGgw9yTrbK6fpdPrTsAPcNY0W9FCnrMN
6Aqn4R6U3eCn3RZfikfqxrueyjXkiOjobwBQ/HDfzoKDcNR/uXCqqXQSmwvaIfUsgdBBldnYbCI0
8WK8DgDkwC89v8b+9Rn7H2KAsvErXCzYgfMpDNlyoU88BOBx7OGoXhKSQbILqCF0ttk12jUK6kqv
bt3Eb4lvaV0x3j80t31ONfzXKZ4Zqsne5GsMEiaS5Muty03+yzxt0gpJvckZ8Fc4zX9peU+bddsA
XrPl24ldVblpTuJ3CkX/wwAB6MWZh1KLbl9dr1Crg1tLO1a32+e+2lfySnrYz/0kn5rxLP58wCbF
v70otxBdoISUh/iHL18SPb/hD+DtChLbfMzLrfy0aZ3U+KT4fX0ti47wmLeGVW+QffO/5jQBJD/b
K80MtHCWoJxEwGNF1wFg8zre3C58ohbB6+thZ8HmmU+fmYPCnm2T+Udcz200Q9mFAmRnWj0OevHd
p377W2Ze3n0kdJ0nTos/3WM1IW26Gcc8RVC77F5UNGnBjt0DPJFWNXmRJFTV2CXeeVUdpu8CgGsu
GfP3gz6i0kehv2FU19uEYOJnaNLdbeGHv5+9X3s/vGOLTVFhhWEgXUsatOYFvrFJc4ucCiUmQM+4
ZLXPdhlL3xjXMj7rpP6fZymkTlqg439JFPIRgCotelN84Bca/8denTSZ/9/+tlLgrlW1jnWk6usR
7plY+CgrQorljJUiZJbCEXL2me34B2Vj3GxOONQmig9AcXOytxsCIAenvmXVHJgm0/776aRgiw/u
uLPlrcZw2zhNfgnu+f0hUwe2xRVbtJrh0X4E9hhTWwHNs2mZos0iuaTnr3InZ+Mupbtjb1tU/kSZ
PfW5UVjZNwgdY8mOJ2os2m3sJAgY+IQQTi9OX+b4wCN4ZxabydVTRBRgEy1qalPeVNHW7epp6bZ8
0A6T1SBRP1sIhkdZmHqmrLvpPbsMW8FtWIuaZJmy1neLC9272zK0g1X7KX+yQXot+PbriCKeRXC4
r1nmbgid1lM+21V5ZddJ0AbF4hA+KaIeA6mzVWTW81Lid/pEXrCVrtqh+RYGJ7g3pCNPLOUzn+qd
Rx42534orUQlmNGS78/faMsmtUj26rfhqDtUdyj+4nCvrik99t+Zl81YeEiJXSwbCKqskuz6T0Cp
+wGn9B560jVi3fep76hdc+jQM64hj46bZ6vT7Ntnfc+vZYDq0Ab5iVldWnDwcGCw3+HXAmof1FNN
Sz5XB/gE9L2gF1MkVJcI0Zj/drhc6ROzHl6hBxxYxYYep7torAEfr5X56q6ZB6sOJeN6IE4H75hu
oSJE/Cr+dkj+IosQMmXTRD55SiRbRQx5jpmTWOPxS7zVa09K8sfNK26wmvD44rQqQH/b0WB1XrDk
qiS3OfsmN5U91fMScjg7DrXg/vR2zzj2WN6Ouo36a6bNXuCnVjdU927tPeYTWJU0kK122nwT7aH8
8q4l6S+DnfmYL2vb/Eb9Kxya0E35fZ8X9sK+pJOyUogR1pnf9+yfJwvqKNJCYmA54JkjJwPwFr3Z
zo1IjUPKb+l7EWQDRgUUT7+Fn1yqGzt81lRQGizarAkT+Qnjk+Qo82ChuAEMVQdXO7DzPepXkje5
jAzF4iWtsydT/I0MtuZKnGEt7/32FG3gn+qXck63G9XtJr+GB+r3EwKlf3V7srs9XT2yg1Nz48q0
OS+m+/ymHTjhLF+Gjq2l9nDlX3gNBTsqAdCwzfeAWpiypD7Is8rvL5yNcmp6xeZGQehTVqz4hD80
XbF7acdFoP+4KoVnshGIGYNzcPkzac/ifFcQLxA4nPYidyDVgkJH2IfIcvR4+RAoedLUXo+2Xdm3
lJ+YOFObgpkg7cZW0GF0k3wRIUSwivHXK/ZEWKlIBNm7/7D4Y3uqTYvZWCwDdjc2N12VHQpafSoG
1AhQ6Z7FPyzkzyX7SDGwu+treXt+IdBBxAA+NIMyiBm1tJGHshnCSNh+qd8pvkrMEdaL6mTk6bJ7
Cw6jveviied+BqKcMhPhHpLfhxamRNzuGTx57nHqYJfsE/Bb8Jq2NDNFB8dp/y2hp1nQDRrrLbVd
X8er6GrcqSIA3DhwYRCyzG1IAYgT3u6oCggfbL7Vby6SEBaF1Qt2eZ28HPW7HnYp8pPISyhIfEAp
IsD0s0A6Hjt5wlpt8dzWa3TtOm7PSyEDF2aQ5HNRnJhpu05zqHJF2+6KE5tShhbY1LEG9YLJUNCt
rHTFOzlS9XXAectB61YYu15M34GNccv4q6l/JR52hPRK9w/9YzoVKPsEj3m3IgXM0Z36+2Z4eFyU
1aS10jNA/mm00Ukub63XJb2a+0Fdp7HbtY4k2UmyS+IjqdzZhagyevTPahp0q7ofyyxjvy1a9zfm
XopDwfImePJBVG16k/ucQY+NA0UH6gTk8ZbL1wWM4fzpE6ntNJxO9Lg7ylp237ic3eo33nGTBJMD
GCeyJ14T2sVeOkzTcG7SIdEsYDYn4AQ7VJ6pXyJEPqU7dA7lqujOVL2YiW7qNjRZKrhMOdW37upr
Kmj0uC7cu41oYX3ZaNthm5uWhtGeUWlZs1jILW2Oncnhahrfboctg/NIiNRwGkcKnP8Hzjy3nHCh
7WXsRpk8IywJAsU3swaxZ1HEcINvHtw+SJsT6VJb/ao4rWkDVxHvhImMKW2AKL5JDAOuSF7QEM6h
HRtUQskN0K2cZQRyflYxusXYRR0xF+7v482JIXsKvKMtGp+OKNqA+lMrVxfss2/TYgNAXoW0jOgH
B5uOxWIe5n6a25XsEq0CYN4pB/RyU0pYxp2p1ujsxzAVkg+NMFCOQj26V1GI6BJbTas5dnv53nCa
D9xuYOPSzqUkTu0uEhxZ9kbYfefyBxUFs7hlMr9yo8ik3lvhGlUce38azC23tZV9hWSW0Qn4qLkY
P4Zrt+JOY8BGtB7BKsB9Ia2S6CSqCwwOhK7M6IiTM6VzOeUzdqgcKwErgOx1uvvyuWsFEKtTBVPl
ONBP2N/y2TneyqGGFFe6Wr4kPqRYTAjVcfUM2IFbvGZlaxN3XvaekW5arsbfh8v22CMtGLM+AXaa
dNQGV6/8AXlj7VatLQJumRELwXdmZCEgnXO3QpjUWyE/+Oo3SBKKn5zw23MVFn6gb2NYEw2XArtK
pu14XBgJN/uR24g9E+K/wQzwX+HxmF6T7CAqwVoinn3FtEEC+4N98s3WMs9cM/xanaudn4xarKHk
RWKS7GV3d6k+EH5cP9ldrsUTkyJFwZZd0m++q4NZPo28h7rlpEwuyinYBSflF9i9vn4SnU1pE3E0
flwr8E24G9R+Hekn2gaLurefOXkJU+5RhQm2sLB5laRCWOIp58YkN49L4tLdWXvBb2loDtkNVZ+9
EtjVhtSHJ6hZ6/XdcyhYzu2ao4r754zCmdgMgh13NQPJWI6O2S3ms6hwvG5fn7R5+hXvRVe7lpgm
iS5DAvQu6LfdTLpADvgzKz+AZe+FNm2dbCb0P0Xu11P0OV8MvwqX5YlJEoe1eODA3trx3q3vrMWf
cLPYxQHuKlbCF1N6PEdWPzdWxYeE6fQPjhX8zZdxapoO+B3G+ykVm5hzaN/m9M8zXlLGwqpIyRKc
51+6Zs9/1XU6bqz2ZKxJJEO1Tnfq3OCccgewwOuY+OAb+XhJ0kVGJMNfyAhsWrjARYw4LnVg6pho
nOR5v5T/GHXJXCJ5FQ7kgqusOWS/RMXfrKxywFHiBV4Ouwbu2B3DAyO4VtgFdaBo/qL50d2RXM2j
bbknJdKtfviQoHjqZkmxtMDzXFvl/DZTWLpNkdjKbNuvxrlcK26/AMztZcjFXhb2F7j5KJD/mJbJ
0MAJcGLppS5iNiXzZClt1Nd2QBxPjdyeOCzO94xR1cSXyfahQQajRx2XGTdpERjLsGDf4zWwN/Il
W7vnt/nNzYnH8HnhYpF/5cbh+Fl41s+3OYJhrv5TfyGkjhvK4fD9XpPja1kd6hODYkT9hPrN8cEy
wZVnyufr27y86ulwigM7vTIvqcoGHkg4/DDRsPy/LSdXkIGhtjB+WJ0IoZ3BLIlm4R78x+Oo7goK
OocYwykiCy63pXxEEp5cnn57T9j3zJMNUW078UMlvXyWvKx0mS0U3UU3yHYPoAQBrw0R5Sz2Z4Vr
rgJAklbo9y7opowVuOpGZ9nDY2vly4c78Ulu2pqL3u/33Yc0NZZYTQs2SwiDx5UDmARW8aCfPc5G
Zd1kFlIuq4sQU9g3hu3ngTGyHscNK/mWKqzSSNKw47J9ouZsoJ9lN8bIx2qycKsSjoKlQBVbqlNk
VrQDjuLDYTMtNi5F/QlU6ZdH4pjc2qglwZUKLoyb1JjliWcc2tbKFgaspAzTO7RmW4fnbTry5mUb
fqvPwcEXDKwxtSiqDfOWJbLsJ5LLAhFk3Y80r+bNtYNh6pGSI3/AtCK2YVwxt9jW2Rxu2PWxMN1j
RpKuyGJm+Ykd34KGABlhln4qGYlWyRqHfCICUcfpOG416k+RSiuDfuADaOPaEb5ufvfR/4l8vdwS
VuWH0HjtT3PG9ETIYbIridqBhkukyNlYiN8UrtQnaE9Sq6VpuO/PXeWqjUfpIv8losTgU1HNhxkC
qryZzLWXhzdNftAAoLjJCXcLEFshKHOMviNPruhtedmAZGspp1zV0BaX1H2Gw/BaTlx9ahzKj0C2
HrSgWIwjtkspxlAm2Svx9ck3esy6j0d3UKElDTYSOmI45CWV9B+/Jjhh1+zfjlvLhktA/4J4YkNy
BkrkDCM+livht7H1v8mZpsctcNOAUDY6gP5jO3mtpMSpuSxsMldK40TSW1F7iPtCtsEJZhR8Z3we
JmgHFY2Pa1YE05Yh2LSpKP4UlmQHH3hagF69qEwTF1BZD0AuiOb3EiSoGysNwjzYdrLFGzZYV4GR
c8NsjZ+OOBpuCW6owdIJhFkxaiOEp5sR/A4eEkCP3uK2XKOjJP3Xlb1innLzsFRmIglWpDl6+Vd7
Vr+bZfS0iCoKvogPAubD8Bv/5YOV/jWfRj9OVPT6tGk9rxeQ4tB0/k2O4IyO9byzn2z4h6vyR2gR
zY7XY+yNhkBOfdXwuNOes3h/E7bQbtpy7HG+bvNK3L5ea94xbOf9x2309lo0JCVOG5X/dirc5kZM
2rStKuj/LZp0UK2Tpy29oGFZj3HOOknfKGozw5fMKU1LiJIwnMgOFIzpq/5ABVa+aLrZtInI7Wyn
WTCVx3UEPVGEyqQ34hLeKyzKsXTRo/uYPOd0TYGMQRevBXTsECUc44vF8W2tEQqEQXDWzVkQ0C9k
4+c8uQF+ss+U2prgMFpm5k5Vpw8g+H51IJlkMFjAWNEPHJVxynKww30R2hVUFrFyMd3gZEODozMp
StP99Nm4QNvhXlxHXsXmaxVcEZXDtwPGiorY5+yxAo53RL1CpeETvEjo3OEMp/4JYSL1mM7cdhVu
InVVY7JAbMoaFDaLHUwZstd8XVbG0Qer5ZRkXzgvr9xnjWZ+6aeUsOhz/BtoLpd6uoxt0zU+qQTo
pAOz9aLMlO5IlFnTPm2OkJIMvLPm9HlkD09D0fyssONRMIkuZbzmlu5yvoEr3Lsf4rEAE6nOOCE9
oZTP0ysubaZvZrhUcxhcnwd8pfd0R5pcP9N/cs0q3Tj0BhmWzRIxtTZVPzAUoxdkhuVOij16/f2A
/9VtKicbPC7acazm5LPsPTpl5dFNpl+G8liymh8m0ImNle2UGy5IKpZp8O5jRzwjJN0IDEcynakX
a5uyw6/rRkQtEHjPPow7jetasMITXuxDbGCYcxHvGZkfXhMYldvilOe+Lvg0F+g4SBE1OyBsMyna
Dt3ZjFxoxKiFADiA2dIlr/2OqfNMNco7Dm1BrnXFrVfDKpsR+OVTOuJaYGUHTetEXXZ4OKPi9qBv
IX6oG3nO9KicQel49QXcQUH6E5S5k4wOG8x+tnxQNI4pS4GXYi12CM6vgzSx2sn1YXgNH5A2BK0s
36BODrO3saORyZiPnSpdmwWh98L/jCAlvGprza3n5MW0kV19PBAbRCeSDxT38dUnNsEK/DvxB3S6
w5aGOQ2jDly57lCyZLmh0PRVljRPIQnZN5c21kdLm/IkbYVZuimPyZ5JHaYGjiAHcucvDaOI/Sj0
gxkNB1gnfnwQlU007zZaA+XKTu63i3gZ2Puy8J6Vn9mUmBXn5VLVmXxR7G6u1P+LOclCSNLlRXXN
XDIFZ83pceDrKM5NIlmPdw9neC8pufG9w1Ww6VfZFDk9/ZRo7NBhTeSiYW2XHKsjt2Z/5CJjwJNL
Tz1MPgwG7k3fWtLMbGAuLJ/5p0gJ46xRjCGUpXdRayY9PVlbb4BFW8U9myyIZjCoCdErY4rm2LPc
Sf168DGIJICbYm+4uSrDC7mksZfH8wj7UbGScOros7ZAYum2JGT09DKw4bgkM2sxV7+FUJv+Qy9P
DcJWYDbHFxJGqCkunsJaWjGxVMOc1hdHT3/34whBgJgSA45ml/RZ3R+H9LvP7OxOQ3jH23PFjCdh
XodYAxnq7MelXlT3SuQSYUq39CXZvIpl7A1x/HaT57uzRGmrtGgBIo+FHyMcOTt8xzGJlWXYRV60
jr7SNsiEbHFh7MekBqg8v4iMgbDS77Z1GoWYVqKFtnh+DT+xxD1oRX/0OWbNuuqtpgR9Pe26MzkI
0sQlAwJWT7YLPp6Yoans6it9iqT7ILK2VWh0Tl+tM2kdlhspPbuG3aw1fBPYM6ErOK0wGNHRoXni
tnOgvby5/G0sisAOd8WJkEEcLDNGBxGMCoS9pZmjGvVx1kgut0HplBPWwMqW7NL9QL/5h6SsxkYW
cUruBBgQcsZ7yhf+3tPju1OzWtUX0Z+caCkKTn4QPrV9/xlEvjST1Wljyz+Y7R+/uLiJS7HUkxDM
MFRN6S2e9GHKkFEfqnmILfYSHBgUNHEUoqkwyNpxk7I2Vp1Pn6HQbBP8kmTDN9lK0+4n3jY034Rt
K1pc8cVp8qnQ5HkcEsUpTsY3rkmV4s+iPdI8eQEBheQB/dwajrxHs6t24reyiDfYxeTKRqPNCg89
Sn9+XavpJBhbrTWFBuqiB5rMKuB3F/Wb/CE76YFcSkqgB5Fis21saPkUg5Muv77YVsdUGPx+Cvu9
ueud1ZxKikI2auINn/FxUBjwDtHpdUAbAFepZQQn8bqdYXjGEll+m/yOufxLOKAk0E4DQn6dFu0C
vdFDenNoK9O4RTflJvfhoHnhrl6MK+SeiRchgIWE5ETBctGs0422Fghso/tVcGMtHl61L3bmTN3G
Trntp8o3kFpyq5CFLGRf3Rqm23w8Lty64RwC2S5Zdw7dRfTM4sNF90JZnmXnzpFmGfkgtuwJSDp0
Hx0eZRYK8/sJg0cxfon20lyfa41vS/v2dyzZAr5e0qV8OeFCgJvDcWa7HlrZSfGTvRa4S/WvRJtP
+dpH0v8oyda1fqnFhIELrK1VLeQdCN24fBHeUHWgiajPX7uJPNM2LDHj8mjOibdj+GTqKZdcl8U8
OeUkqHxp37zWQvK8M0RwoUifEXIaVvaXakWmLiu2Bysip5S3XeNGdGoGbIfo6bBPW3xDJZhO2NmW
NmVn+CdcIuKx2qH7FGi5saOGghN9sXovJscni6SXK8lTkLImIb0/5ZJ3QixrEBkFluLcHbD88z6k
/rLSNxbKgihbWJ/H9IjJgcJLZuWtJVDZRoh5aFbCPD62M1RU2rvLz65xLy/DwelmrNQLhj4+IjMm
G8TQNy60sKFNZCvpk7ruvWdVtQzO2XKUiAUOaKnbMDM35Vc449Z6UU/9QBNC3wZyW2slS4HpHvmc
W5ibG4pY9HDn6gNmFaJ/pOeM2/1HSXeX6tQ8OKPoEJbajqpAQwH+ykx3jOO5sUNYtkPmums+y4vo
VKyjE6/4YsSG9YJvZcLlM9kwgzDTaHNUQ0qJDI1CuM1CUypXASjeHatsfSsN5NwQbm611W441gd1
2y2qaRLPHuSJs7I9V1MGmE2reMLCPCbBTFuLCEiYmSl/vH4E7CgOophFBI0H8ZqH5pEyC6veIQSu
Mh2mpsNI8FHpTn+m112do7MJ9ANRLxV/6z+5O5Pl1rnsSr9KRY6NLHQHjaPsgQgQ7CRRfTNBqLlC
3zcHwNPXB/5/5k2n7XDUtAaXQYqSLkUCB/vsvda33CcIKg7llx95w+E1D6/L2LOpa+kY81UXd9EV
I9X5J3E37mv6yIah54OMgpxNk9+c25uUmoNtTbPBH1kROcqA6Lv/YKeajEF6476HDy2lNnbydt+T
g6buAIZQT4byWNY3qbqzvqyvDOg7bxVv4sm24SvtGKMnr+yphlccfdPsWwyu1FubYrfYZGeJOWhX
PaS78sbgxCRO+kM5c6Ujo7mI3ho0LAYHl8l+Su6gFfVy55b3SX4njR1RCw2jVgrTXw3zvxdqCIAf
lBkVbSyvobfyFH1Nma+HtDk2nD6s1LnjF9VOEtGqbaYsGODKwttiq2eCebhqNdSyO46ytqK7zNyV
5hWzJhynCKKuifgJNvk7vwtoHqmgM0vL6FvWwX4rNL8O5GdSEvVOF8A6CguSyLqhNkpGCeuCvIB/
FvzNfsHFGncFtLCHedf/InTuCAaiGtfZgnjsXjIkqtEurk74ZMCPxiZYkh3sVUxVyKhY+eDgE89L
S26IN9rXfIixV2ySZS1h2d3Qt4w2HbQwrlUNQhnC6Clyp/7W3pNPhaoHtzVxGVynGUtvCTwhXULO
99HiGdOBkD3QofqwpSLhBRf5qxYiGa2vFBDiKWFplUfKMr8kpLbW17e/0f3sFop8oRzH6a6v7pM1
Lei6IG60QsiOcd9blGdF7uV4LmfASpuCGWTFYILUzGsj/5ytA/Fudfo8O7Rryh1lCXUZtRBFgsnH
SzOEkp2yW/edZMtaycexpGj1Ti50XER180bH8DN6FnlpNA9fzXv3jDxpAMbfb3oG1tVOUa4ojMp6
q1UfkbnvppMgSj57ZmFOrP34ZH2O58tgf1in/b/n/JeH4CsxExZARn8/ETvR2h1p0cPxA5itwecU
bSgD/Kf7y9dmcpO2dm+fgfmTe+SoPjmAqOA6zoRaoSlnkQV/SCI50Erhnl2jqCeCkeyx9gQeg73i
5UuXJ3Wg1l7X09q+fE1bSp4GMjf88WNuC4egadwARxotg1TvfHVKvjW5au0vX2vXJ5oMqf3lZu6w
Hlzu/X7i8n1//IhjDivZkTQtD7cns8fLr80dgxVvvXv5VkiubExSPTuAwmlvo3E/1ezGzRmhyhDu
DF6sZiVO0MquIhuuD8hz2+hp34Pqs2bPKv3kKRvm6zaa76aw6/Hm8alVpBzfWmVym+fxh2sU94ap
fOjq2G/N3CTagPFGks37REn9lvN1CG+ncjKCuIJ0U+evITlFGH3yaZujp8uicQqWvou2RVqxyaOD
4MLWEzmy2NlIVc9WNLY0js02eUAnmhspyeLZazFWcj8m1Kc4Trj0WVw3rSFhcNUN066wmGwn8qNS
K/1ohha662g3O6bPp7JPS94joY7bTnOwBve0RuW56HXt6AqmDzgmvh2VWbxjbGtM1zNsKaed33GF
dCRNUnAMUJCACwYGYXRekSeMLBP0nQK1RUewgD8PyBo7yYUw62g2S3Xa51X8OqY6CQtcYjCShIwH
BreuMT9ClklSiJg5+wiBixfJd4Pw0oU/LhJEXouZIqYbx+vIApygIme2cI9DWdwuC/PyOpbqRl/s
77QQH5ChMi9PRAikE6O1jTJhctC+AFrbp6gpTJvR3mhomqcpPgueotY4axVZsmO9hevL6dwEc/nt
TGXqk2eXTMk94Qt9h1qsJdaQYVhEIs0iPdGsP756JZP4OWnH8j6sQAlB9L6DcAAs0xDzyY6rMigL
knnVLi8Onfic5p0olQOhECwSFcA33nK/gxJ5pSWEzSbF8EqUaL2vix81RfmAVZ1N05RLEj/FwWUW
MGJ6SDR6Di0G4puUdJGhX9eavPxIGtwW2k1awziQlYNoYenZkWf2OyCIPtBD69ONl+tZz2lKORrK
YxWoZoK8NuMvikx6mzqIR2gWsEfzKtxh9aXo5VTb2waxh+NEJvO8oOYG3qQUzBQNq3puOBJ9ApPo
Q8LB0XXEkRmLWerkP1BD22PtkBS90BNxEpLT05LzI5Sxik7DZMiTU7va7yyB9Y9ZRN8pZvCgzLm2
ZeDmr3QO2X5NBGmU8bQ488FeDM6SlGqANDqQ9VwLajpoTc+AqDUtBd+nxWKg5x8ClrxPLNernRDr
RJAwW8b6Qc3YEoxKSV+ZYEqKBPUcpVzaUsN9GExIzUadCa9lKUvrQkBQQskvicFLofeMNCOgc3tN
DZtUgxa8LX+kkg0nLWPlNnWDNK6Gijwhg9wCWXYYKGnSMCLTbamyTYPottJNdIaQ16c+V4NlEwou
qNWYV3hhraPFGzA2dA8LTPTYeOmCR8BFd46OxH9p09OQUKgUHVVfWWd3MvpIuumgmei+VEQGLLER
qY3OZjYZQySZhJFJeluWRK9xxUi5snPtqtKzYDa6YZNAMw/0wSy3HUQYemAM/8eS5n+7mAkb4Oyl
XchPzM5TzWiqZ4Y4ZTPi54EjOF7NowpNrIrBZ+IqXpHN6p1tFv1tpbOFyaYv1VbfponPuhKEjyhz
5iPL/uwq9vaHMIYnQd7erWPSclTM59LSuFZfJEAzA5dURWxblGhwRXs/FYr5ltFu1A1mlTa94Cge
t2QTHyRFhI6H/8runJ70yOQdNkXqY6I7wo22UUUuTK1HBqRThC0hRCVC0umdq/VXhMuS/UnYuE/w
BxoqzQDB3VTttiTWXAcyrFtgiSCus+1pjZX2ViJ+p2doT5VNyZCQgba02G/s+LbUIv1G1YfXVh+e
KpBX1QBusp/IPNRt+hMxcQI3Rc0GVDC0XwTeXTWj2c5uzpZ1ze9lfdOV8F4JI+YUjZId0CJiPD7G
gvoiJUTUdk8hS2TlvKoZbcqwgCxp4VDQ0rnf4Zkn9zF/cqfVrmAN770Th3vVphyW1mduFb/m3nID
ss5GUBv04IkrsWzdy0KkJbpexB72Nw2kMlJzV6uInjDZLw2SlpYeWcESDXdJ3cXASNxnk5B4Os30
KTjNUMp1ZHqbzuJFHOUo/TZdhL+HibMsU2ufO9sxQm9Yqh1gikQ+q8P9DHmwq+7Xl3gI7ZiDKraU
wJjDK4CXguMkf05cI97GkCkOesKMpiWSgTEOGg9Y3WgLe07FvJr7rTtQTJcMPkZwx0ig1Q0MIGWz
xFG4HUdxC4QAcbMwK98lY2LQYiI0uhyiQDHvSsY80ukC29QXMHMLwoZFQoopYEUkRU6P0Z7Ftsg6
DCL8kokdzpB6WoHbmFAGrt4dYMu1TU0wB4IIPlNX7QtsCWhXlFq7slqay/UCKUyZ6X3pocoQohcv
uUrToCA7tVcWoIqoJyrZkVrv4KOvxxQTdH0IRZT7Fa564FZY+1ISgq9qERL5GEKkCNmFYd9PmKCx
hUF4IpEsRA5dQ2Nus63d3hlarfixUBkSwm3fpCZdj85i7zdyhb2yGTzFtjvjQMyZYSposVGONPM4
XjVWVwcR4IEr2xI380TPuDq4M3SacmC+n9gmFImKz6bFKJMpVYfJWaS7hEG7NuXbJEQgD8vyRXPo
Lisc335PQ61KZ9LiEuXJzTvHC52CISdw0aY3iwe9TJ+VBnjrxIIcDZ2kD89mRC11b4gwvZRdim+J
i0nR2i9dJvTnwryZDXJQQL/tlIEG5qxmOLZ6eLAtQ9faAZHnCPk6D85XmBcP0B0W0q3H7igjYLrM
A3QrkUehRyjNXTb1Y0EXqnWdk1sWHyIMV8o7U/wqPU/EDRyIqXyaOQI5WClrqO5q2QU4W2m9MmlM
IbBtCmovdFwL3hvmT4VlvgKfClwFEVtqh2x8E3pYhprnqNG0byMTzxXhgN5Uq/4kwSORauGN7F88
McL8rzUzKDOkC3F3v9j2HtiEpyWIGnStCZwGWl+BP94zIozknQRA3Pd+nkw0sZTypoaYYrULhjGG
B3WhE1evKbcDr9/rRdSCwAJ4pMRv8+TEO4vk1sWbsaLfkRa8i2a6SYXuLkFjkxDZov9ROybbpppD
A+7SfZgsQCbkucmrJCiNOIgTuldajIqfbDZsSMmAWXHdAilt7oP71DqYBGbi3kRSm/f2QPelTSuP
pA53q9YM6fM4BSlybRFrsLEixqvCwsioaj9C9l+O2vNt0RkZ9HykvuMNq5/CYnH2zYlIdvNh0S18
twR6FljSFoqTYHmO08Tc4gBfSKI8kPRJYyLkqCXn+CRjwTAF0pFmoxUCYELSAV36qdMb9jnnOiow
3M5YSTuBnx8QtlMXZG0sNroreT25XCUks5+usbSNO6OGlMOzYRjpPs+LM0KESYfW1SCobzQ+avhf
hq8qrV/i9l1xSfZ+tpujOZnRfZ2SbwNrvmuRKjqGaW3Npn+33VqeCtc9zi7bFVfUwTi9l+JarwFH
YRX2FZsApXImODixX2JNPPQ5QOKB18rblKImLMKMAjJ7nCPnkzAPsTNmw912ZX8PNDc6FSZLWQkG
SmQKODjeUEGflACIfSzqN1iBITVd91roCXMNtbpJwkYgAp7I+yG/i/QXoNw97wIAUzYlOZYm40El
D65OxtuoprenBU3kqFuHUHe3p3JqyuUkRfxty4KwgugzzOjshNksfIqxbdnXM/A67aaIwVIpwMCN
LUAIJMc1TbWBXS+Lv9vcqS4TlT6puqBelb1pM+xdu1E2kNwBMOOWXUaaGBG1Z4dDpBEz0L0Cs6KT
AKdKO813RXNs1MKvOuet0rkOy1wJMo3eEbB4lEIdzbd5Vs4t1oJHlaGZTLq3Ykq7TWxIdJMyswOB
MD87WqPOFlofj5bB9aOPIbvZZcG9Ge2cGhnwVhL0aYLkmCRBqtEmcKjGL5U8D1LjSv7Su77BAy2x
lMXaHPmWwBwqxwSZ4hyl2xDmLyLy7AEoWQJoi1ktnwbZgCLzxxxmkEYS+4ZdNP18MpISth17MDtn
zW7od3XbTJ0PCrqJCfAsbcmR8rykfUrygs9FC86A3HMmu/ddfWrzbTwPa8cNrSAnDxqnugDSS9Re
BV0/bBkrz3F/R0/hSSE/j+A+ZWeEfICK1tIDmYb3bCgz0nkcn2pe2XS9egpnprWqKFBB0m6cEUsL
685iN3TQxJ1UGYil83MaDTsS0mkdxFq+LSLyrgQnuw4kSb4ITTE3hEMhq3VXv2z3jLl7Oupr6sat
WZIULKpl1+TmgCJWxGsA1904auy8W4qZ0EhphTbOjWHRe42U6JokKIpljYOTuhRBTnfNcV54TuQy
33U/nXZo6UalR00Zz0Apr/nDQaZ1bNgU2eFhHxsY9oQLGVkWQEQuvAFMKAR1VII28XsT6vHR6JGW
zLy/6vq5h+hJDWhAeujmL6oFeytWAF72q0+xAFSYz8CUikYJ8l4w61OZu0ywnuC37E2y1TYia/Pr
ae3zdeDM2vgTFPGhnfvs6DodR4djMtZpI1w+SFodthXRbDC0XnDbSsPex+l9lSNjiOL+i2yDH6Ol
OdD0bHpc5uqTSdyTjbe/lLy7Nc2ZbTQg2CFfKwqUis0FaCO83PPU7rgKYIBuDXS66BGtxpLXcUX+
jivk2srA460jikv0cPDJPkKwuujlfmjR1w3mUrLbNjfSQE0O1tMJBjQuRJZfiQryfDu2PzNLr3AJ
HS8GoJ/p3FqIGFEfSVeEnhmG8qbL4t04LteLqmfH0kH3Ny310R36zqvbEO1gmPgiDe+yFvE1aUhH
Yx3vCDimV2bRPVu5zQhO9Sz5skTAdAGCPI+mgZhrJHuHF2Vd8XnGO1NZUMVMjNxLURyNcsAo1aOd
nmeO60LZGgJfw/xs5OBlYcvA0KpRVnVcDiKOerlUKqQ2ssLZBb8gzajVVv9amodYTzR/XfVBEFGW
UBknNzpwSMwDhFQg7Kh1FIb13Oy6DPyMpoQPaotDZGEuzB+Wa/lLbhnbcQ1Hw1uhGMmRsvCOjsmC
2EIGpar/sFB+x0sD/Lxkd0eiocYZUICQJ0m+7Q3Ga3q+EaVT+VbisqF13EfgQ5yEFgeqzbBQsoe/
1VlsMGfZX0uSoAlB+D4AktvqlnzDQdXzIbbtCSyTQtARBIu6nLZKkzLnUPr4brY+negei0NNTwpY
2+D6ttTf1Z5hilynR/OrLdm55Fb3Tn4tuX0kJJqvYYW3FAvWQe3ReeRD/NGrNIVSmAFplXqJLimr
CDLxu6Z55ZSjwRRCwzNU8601BnmlGQhPVavUkbmrn4YlH5aWmUZvASitkAJ0AKRdQFW5zL5jAMbn
Bam+XjEqq9Z9rGALp1HD1TI6KRgnHEkLZMq1U7gkzoNoGYhIhlczza/ISLQbuyJFHJya141INbN6
Kh8WQ/10ai3+ZG/zLUg2KzTrsXQFXU2j++b69lZY9F5EH1Fl3VbN0O5oZ4opmrZRk7yZqokuaz9I
LqiJiZm3G2irsTScSLcHm4lvn7ieBIZfICKKGBtWQ2vILZcuRhNmdbBlDshJGz9DnShbHaV4FVKd
zGEb4roeQRDn2pYQtFXTon3koftULin+lfyyWDF8CqebZMrfHK2TwQIW9dRMoMLI3dQ8K1ErBDnN
xyhNEEqc5RXYRH+GhXd0XTIoU+qWamnL7aiF1yx0KcmcrnkVkRKHGEp7rN2GvWExKUg9McWJ4ZWL
V3KXTT2kWsd9cAD6++ESovpvuienLD1rJuFsqhpsqZXxYPasf6Vmtl4eEa2kqEqARpU08pr9Q15w
naPHM7H2lZPaQh0ZrW3Rmoe2Kq2djfLAyO0hCBWKUAcnpxGWrEKFih+BKklNKnzybPXGmBXF6c09
SZSQ36N6k5WpuzOoLQ5RZX4lheLeJml9XlRMnVI3pi2kU+CaDo6XoqSQNy3fSsU2hAZHLCIzS7cE
x/spEZ4ULPxEpRcN2l7IsHbH1CF8MUpidhcDkf7IPCNOP9q6ss8O7Wh2DfOVNdrPLuK7Aqsfnhdz
9kWt/JTmEEjLsdi5Kbf20H5HNN78qkUrIWtjCVyUGMDPo00TUnavXftKLaptZAOGlXFk72S4YnYn
KHg2M1JBkCymDYoDW0FRHCpoEGadFUOjfxUtrY6UdYJoNQxvUaQ8p5UtSABllxzX5as+L8VOF9kx
DDt1M0vsh8awiiz7nihefPyKZCGtAIHtjO7cKg4ohqigzxHFYtu9DwDP2m5mmrRITB1WC6+gG0i3
jxWodRpeHrVcOk8kJbP9hXbExBVuk2puvkt11fYbnXdVmdQva1gDxApBAjkaKyet31NrIj1IudFb
68S19iz5ZJ9rAtgn1cg3MWC+Q9pxDhYrZL18ndgV78IWjoyCmqE8kb/xFaVI3wvJ4t9jy+JCQkKU
NXJ9tpqvPCLuIdEc5MXVSt75r+/Gc3sn+9VQJURxmFxRpbeXb48a25kZVK+biFHOHht/kjAv37Te
/H5YNBZMhMvjP+5efvy/fP73jy9jy+v6/dh2mDDKQFPkD/9ljEcC2PWFq325d7m5sLTbldv9++Hl
3uVrl2d/f/M/fe2fHl6+L4Q2U49fGkRCksgs/4LkDrOav2Ze/8Q/7l6+enm8GBNPKQW0D90lvWR9
JZcbji4ct78fK0v4t8eEqtA77Lzk1S4WQKmLsnFhqOkbk1bmgZTihb9S6fdmWFzlNWDQcCLf74Kg
LUYIc7Eai8MCQttzHUqay8O+Wf58Ilu/xbYAsnJQ7X7/wOXbLg8VmkKBJePj5UuJMM0DGdI42QY1
I13WgNtz+b7LM5ebqmgZ3bLpvE8TA+M26FAeri/j8nSvC7Gv9K/Z1AWCYXfE3WqhFUigiB0pHKBs
rbQiu2GYH+Zci5ua6a+Z9g99yoBmbOd2Y1Vkfl1u9KlHEBFX7YK+cUEhAnXGrvrvSUFrUTqC7meq
wX7kAm62TMzirmNcSNJGBmxsl6wUp3QFRZWXA3x9ePlaUUik24MNxbOFMltpI/aGyzNjVGqLHxI9
mEu68r9/Licfl899sA4hcDQivdffcPnddaSs5BFlJDwVOunv/++P/+Xya//4nstTU88kRZMlrtC/
v6js76/s8t2XJ/7hd/+3T//+DbWTdoE7dPvf3/sP/2dFEEmStcdcowCGmcXy5xSAFMiN9OLIfZAm
wkVdw2dnz/0po/UMTgp6xugQblMoCa3LDzJpCbtuQqYCVbwH0F7uSbdrT8ogmSplzPEJfxjj0U/7
nOBFdCtNBcoLxAohXsrH2Ko/lhkXh7FhEN/mlPotlQs7TsEuG1KBYln0xJhZ6iE7T7c0JggwMIhG
twtCZh+KRSug61sab+4jBVh1k0mWNLdRkc6qxLv2WejV0dhgVmJYP5Ytwk+HvYg5ATXoYHiUxa8x
Iq+6rdFAUQt4QzafB1p0HnZ51EVW9dhbDBAaEmxR+oB1oUvmUXQz7+7xKxLxFO2bSXvQ7fKW8rbb
TLmKECFJdzmX4N1IDg2QUxg8GvsylWhsGIz4uarhnGsVF7MkHG4mjcHSwARTMxjTDasaPCcOdaym
2SOEY8K4hpZYLDXJPBgkyZgS13A/ZoSSTq2054rZYpjexuGSb4rFRUKj9d8iyshnTBvb013tWMVy
QH5K+juJ5YfIwQCi2u5LhqyyZw5CKhaA1mhA0UMuEMnTHwO5Odu27D5Ve5vlec+gUTDRz7IzOdFo
okWNhjrGrxte6MRJeDTFuy2MDz0bMM92NNPMWdsJC+14XCEMqG7HDLmhnTcvuAwKourgnLR9FF01
Dn1SLSOEMtW6BSAH64NiVtO+sdk7RMxgCWZvj7ZUbpgTtGP/2KjUxRo7076EYQLnecMw+EZm2kka
jkA/NqR+71TXSk+OmRThraKbn2Wz9m15OQqHMM0RnXDDdAAZWGKMycLyx86TYx5KjONRo1zHJT00
LmcwhUgW31q5fhNBGTHUERhuRzugQQIDzljflJn2qvbGLysjDS3CXMGPXtMO4ISJl3OhWA+j1U5n
eo869GI/EyjALGG7OxseTUMz5KCY6oxrKsv2msMuqHSVox0+ZOYo7vpc/xE6Lv4kfwL0j4LMKtHt
mm9jp4JL6ZeXeKdEpKypi57uzGzV9Vr9F8PAdeMnFd8hjOrcV5j4jCH365RVzSi0heEKNatRMtJG
AtuVtuoxxtL9KrO/orGNnyvaW2Ho1h4J19tGAm4L6etuwyI8qFlCkFvxpK8g/YZ3SCGyiVZnJZ60
qj/lhYsGjqxTzywktjpT7EYjdnZ9HV53MfkkplmyjlTEWEwYzDFhTd341uTtu1rzCooaEWwR3tWV
du7iia0f7/eo+KOgFDSG+VvLLIUEAnwCekcLT4k11DTosDIC97xUhK9xgqh6KVWYOhD6N8CQN30c
XleLRa+X8wN6hPLFdg1FhbovgRdfRcPRRGEnMfZ0LUgllvOtIaHx1UoRoaktms/Com3QQUj0DAv4
nom+TaO1h/gl67b2YsqHom9RGaYIZXhvETD3sXJDTQ/AT0N0O5fH3k6isz1wTY4YC5lmEm0nQ3t3
CDJEDVOiv9Szp9lMhqDL1pSX2BY3Yxx+9bTQBlIeb8hYkMdp4HU1Q3pO+hp8IAENW6YmnN3TOCKL
ma/ckc4U+Hnbh9m7FQsE7dru5eNQScaW8rHpOhVtafxLN4jcbWgWbHuB5nfSdI0anl/KlBiNC+nO
aHZcd9OuXPOu6OGdpLqvjLe8RN3TO5Lr2oHWhzl1TVDCqGSMjxKW2MZjGckedB5qUoQcwaLAFJYp
pgpoQEWG0tjqRLHXDcBCQolvIYtKNForCYHp3TaEjb7vCVhvFnRhDKueCEzD1DTeya5bNrpD72Ou
SUMN1cg8kHn0lUJKpdFWfk8pSELZEkxcj+qzojYd7zoYfEVAymz6+agKB2PbYG/HdKCFXxk0eAx7
xYCWmC2a6WHqdfTgZkK3WPEWvV6OPeKaXETF9Soy48i1qzE5ZfVS+G1RnOiTkiF8EaAngK5TwMxz
Y7fB0KP/l9OSHeaWD9pdOijjCXCaegxpI0xvdoYGJJ+m24y+/UHWDFYIggGaQSKeYsDXVyeiDBC8
grl/yy2G6aqVXg+Lgj56xmph6ViY1NbYRAIp/DzOp6FN80OznWVxR9wUa2rpfkD7pZnfY/G12ufM
URM0M/WDxVCrXBIoohZX5kKxv631VLV0RjhZcWolJxA9O6q9ZfoM1eZGqnMNNIe/PsXxrqlYsp0C
C3ITPxKoJTSkusRGosspGoQIUED5dXC4LeB2jJmxQa1fuzyxEA+7bWzzser6iPhx8ZrkkA1TEnMO
w0qwkeuNJjPMFFH5FCtxfIiL1j3M5vQaK4AqutKYDxrVHvISblpFRL4okBOk6KAISy61feMSlLR2
D8kZDKY1ZUe12Rw07COdrtICwmD50nqj//3e5eEfL3H9gS5JGMz5ly+MvU45N62v3JHao5LlQH5s
qXoO3nJ0kS/F1K9Y8DKgfFxoOM1Zf3B0h7sM0smMsUrD01wFAEnrBiVMxKJ9MyK0/5qLzvNS0l9u
TIdDQV9vLg+hqdNBZ8PmmX07HLLwPTIHyNiXF2V0nSQVcO7u4vUIz0yuB32aLVfWGi8o1k1Eo4Mu
qdaby71/+hoRdlw3LQxGrZ7SnLwkEik1JW1kDKgvM/IihoENXbl+lr9vurVGHRIRbVQmzhuzYdi5
01Yy6wWRGmURe5ZSDaauh5Ww3qS2QMp0eZysUNaloRvj5sbOUsYMXb091iheILMW7f3YO9resuEZ
OevNkiPkVfom30jityBVAYs9DDWus7YS17FdsUBYun6Yh8o4XO61qqIfamlVNDNoxUYrI7YB8k0t
Jthy8OjyGi73LLa6nmUi4YqTE5Ha2qHvHO2Ajn2MrXAvGmgmeoboNyIbW6ddac772LhnLFIdSs1p
gjh1gLJ1b4ukzmOvV2wYGzR8hJXqhZGCZcfujEOta8ahMwDVD1xDr3oL9YGts1Su6GRYl64NZX/l
ieUhNIUaQWnNtG7uTOItRvYyzDHPdRgmgUYiKC1utrw+EaE/ct3HXG6G9Z4mQ8T0i0Fj6G+YXJu8
QfIvaYhc8O/lqGFfUrigQfWqXYS4aYLCmRv6q/uqX7RgYj56WNaby/t/eWjQUswLmjm83REAvfUz
oHL788adYKg4aAU2i0vCmp2zIdJjA1GpDKoBxUtDweuuIOHfB+Dl4ZziKa/mJfSGznkwDPlW13jq
xmXVSqZL2m1jdfo0sMez7tt7OdXHfynMsYvNXpludGCEi7unuQN8M+LKS88a+GQWkB2R+TbuMPV9
+Y7ZQKS0CX3k1fAcffex+VQeqyOjKRWRKkrttRaEuZxSEG9wNNmn+Gl5Ay/2Pd0ysQif4scCrUdg
zxBON8UPEMX1pJwC2p5MEGt8SYwCCMY1yZWhcGdYTo9127+WK3AMBMmWRX15gCfdSkCv20ENoDrG
4069X277r4qHM7JBcsp8cpIaZoBvOqevRhqo17/yX1nM4pB/tVfqPWY0hoQFbnCEN9Yp+dTYxWBP
dfmhBTkDfmPliHeqT30q53YKcIToJrz/L8QwwGpqQKOP2tsdACs/OZMNaV1hM0Zo8ajQKVW22M7T
FTTlnOav6KyfUKcBLvDxx0IkyBm9ftdczgime7C+xY3+oLwbh/CBfjy1Xocdy4C9S1zaiZqBZUV/
S1/m2/B7whv+ImFg90F00pK9iYF/2EgWbYuN5NZsyGneQNmXJ+CzS82m+6p65TjAAb8wnWBqdMqP
6SeOy5o8EF8zt+RhmHCUcvQWGHsBPAzKFemHNgoUOmqkm5ypxFg3kMS7dyfUFsH0GTVX4v6X22/7
Gan8acbn7TRcDHdms3PtByUP/gHXfv6Ddf6/yqE4V0nZd//2F92B505dOEdVufLaEZ6oQqWcELaD
NFUTwuL5r4/7BOkMOPd/qZtJprmhYdRUD7WCZMXPfpRjtcs+h0N0D+U0R7ewVcNzYntzEdBWtE/O
9fLFEUJdi0YvX9kus+WR5hdSNhErtnJS0yiInX1YnmF2yhqGqmcogeKSK+tQNwQ6kr9XiCYoA5+X
H+h+22JbvEHhuMYDuqufx7v0vnisn3s6Dhvda3+lRCM5r/mHicElGG/yA9d+dJgqByzG+p0RzEwk
AvuOxQytAaEVXGdZAq7w7RsYm+aAJF/T4+zYgHlDWbqYuKP6Z/saDPNEN/tkjb47bH+147f1WJzA
8cY/GBMwNNg/OKDI47CO7NI8gGlv6SdiSJUcOKTFV/KBwcJjw4eO1QZWMc9wVsNrUJD1IyXbY5gN
T+KOQ7Zn/HiP2Kx5QWLh3FTbG4wSeHXpDee8fwckUW92QpG9yz/R6m+VO+MZCubW9aNfyyd5aL4R
JI/5ymnUXx3yOU/DXt3FgXmDL5Ro4HqDfcrHet/fgQFE8Fy8VJBFcL2gbPKRO2OO5Dy1cQN8pv4m
2ZcCXOsVZ9h8uyIAHg118wswWWL7VAdev0m8HTBLYJ9MsGMMhMdhNV4c8SmAU/c1AjkB+VDpnGiR
Qxdf6Q0ctsj4bmaPKsNTmh1Ehj1/YrQ1zto3sfDNbvpgC85L5QIeiEPzNh/dN/aVAZXbltp8p+AY
8lbQws2beEdJiELUP6SB4/8PR/4K9/9PB76lq5pp2Zbr6uZ/PPAB2XcounR5ozvjDZ4lMp9ZYzi8
nmz3VV8VpgR3eOU7thmUTRiNnnAkdSvxe9Uq/w8vhiCE//RiNNNE8ayaZB/881ko0n6yWneUN4lO
r5B/ZIPGpT/zFoFow2HD9cPDZ0cENfuq6LbubyMGuNgsn/CPJLeXl/P/b0yF4xDt8L///f98Tf8K
OdH76D/+zKS4+Sh+/dtf9uV38lF+/MegisvP/BlU4Zh/JWzCEJQzROiZluP85W9BFY7z1zWNwjRV
9Pfij6f+FlWh/dUWrq2qti04ikyHQ+jPqArD/qvNE65rkWXn6qyu/y9RFYZrrkfjPxytlNSG5vDr
UKDrlqPrvMB/XKYHnZ7E8n+5O48d59Ety75Ko+Ys0JtBT0RRlLdhNSHC0nvPp69F5b2ZiewqoHva
QOJPhZOh+cw5e69NL4jIHWeiCUU/mmEmCtOTNwaYEi3RToLWONbRgIkxGqqFOprcjhK7LFrPqA9V
V02yHg8WjWX0LzqckcRNW51uePXR1CklgFj+JH9mXKqZdKl0Wd12cfhRGkGw6gnGsImraXZ53voQ
n1rqfSmlwV4PxH0NIHnKAfuWWV1vmuGtQSSzF6lIFq3S7cbepxcgg7xIS6YIg6aqkmLFTTLki2O3
7xBZrcScZVZiigcCQED2y8hZyjL6pP9f2gJ7d9KoUEp4Nab1pr0KzDWVhVnSCImI8VINMy8lnkZR
AOrLLHQCVACjZtxzot9WYyot/YLsixJxE79Surnfu4IPkaHt4DhL4AeqGZ+o0j7WtfcogdaeigV4
/eK3eyW2dqWh6961ecTQpMbWUg40x4pSwx0FVC66gMafHiGHeIBBRJN23VeSk1i9wnILlkRepBsR
1F5r/VDSWJSysU+TGG+/dBL9RHZLVPMUZ8oXrSSbpyBeKGkCwt8J7MZOs69alONhGJxprCaOnKuf
vho0p4CIZcC6ernOffEm3NJA8ldhDadGQQf1SNwwAwnsQ2YdLW8QL2X7GzUnCyXxa48TY5myf10q
hvzVqobBPriFqztHIVjhdFTT1k0n4zqGBeBk8iVOZXKJ8Y0bHTgEPU56p54M/1wnjbFJG+EqkCRl
l3n8rZeoGbqprTCHWmQbCb3vhkZ6zTsy0ANJmtZBGCk0YugeSYZyqU1UVQRLIvouki8vt+CrG4Wr
Z6zlpL4nWMIQaoStwnPIwsrKKuUSBMDb2y4FFTH62a7TedMZRJD6JUdVupGT8dqwJ1kqCHo3nkHe
hawXewmjulV7VCYU7CxDDWJNG/vdKPb+MUOX5JBr1iKT1W99nBev+HPHGgF2gq+mSHJCtkQmrc6H
+581SbOc6FlPBkhtesa4O9p+3QjhS1zkN3TI2dIbUHjJdb0SEqO2ZVHT17oF91eKM2zdAdIsbH6Z
IrQUDtRkFQXTUWdmpKPx1HbIjT14eZMvj5sIqSZhdOJylAW3RluHIbE8Gaba2UM2l+JTiPeyYeyR
i6+oadPrTpM5MTsN9qFYf4STDiN6FMFuAzGw2rscdadohH9lzoS9uCmugulr+6S80J0wj3EUYAGN
INZoHbL5zoCBGkabPu0ornZkUalQNITG/xSIsonrMXCtKf0S4vgYKAImd+RKMucb80fASEO7S9FY
6MJlCaFNx3EBjhLBB7qsSHeGUaVG1FOL01qIgRnAvlzN6Z0gH1n1od03BjKcsnmLxnIXtQhlCctd
tOb0leGEgdauH9giArJDjwrJqLm0WvsTiz5dGblR2fSMS0MTBlJykFw3qsFCy1Cv5UHhcKmoAOi2
EL86KTRamr0s10dfEpeZPx6bEjR+Fmt4LKHMGrQpg3xiw1YwAKmabzoSKvGuiQ6CgnhU0YvAwd6x
pZ9DWocEskJI2am1/V7i6thgOVtHPqozwdf7ZZSVF1LPRrtDPzGDX4dWUw5qwtCO3J70T0T1naRc
xcJ4p2gKViZNd73wmsgtfka8IIIKdVQLA5z0PfKUKVYvgoVrqVFG/y0GH2QNBXnXTcYYQW8oEK23
oB80B4kKNG+5M92hKj/8Uj52YQArNs5fzLEw1nVHNTGIszVi+h8pz/uLZWVAdCbzKe0Eb6UKjXnL
sbT7Ydq77LfP3tReBySNNEBEaPlV0xMpyRK8zYjHoa9PPAsUGvPXl0KPGk/7XBD1ddHCH7MZGpdy
3qLoNdDtwqC5kdq+TegT6kl/s4rogLvhir7g2ojlt2qySg27tFkZvbn3Eqa8cGwbQsRPlPlWpoRR
0S8GLChC0TmmOYB0bF1/EuNVhJSiEI99HUJtk0geCaTpgNIGQnBBpL0Cd0RUqS9Iwl6J2erE+fQx
lFHhTlLwo0z5sI+MX2kiMDmxNjhSyqWpKxsqu04WSe3FUOBjlETYeNF0xdw3xzx4Tkv9m6MQjetq
wkeNZiB3w147RRb0Q82g1ogEnfJ/xUaj1hYKFTN7GIyb348bGaUchBR8zIMGDCFpWUO3AsUfcSr3
tUlkqprNwqf4RTfE/mgV2sYvUjiyxVBc0yFcx7GZuKrKaKAD8DdDX0NomV167GR2WrM1QvqAgbyi
zVOLxU9hZeK+imGXKQgIkeS3H3qlV9sRIqeZytGh9IARe6bcknTI1i5BfRERiLvSNQVrvWflO0Xs
PydFO4p0118UvXJa1frsDH9wmtLUXCOSKf+j7V9keXYWNH1Ljh4VLmv6jrv2M0LL79ZYyNBGZuOO
QYlsRegeuGHQGmq3MbKGpTCHfCIOQoA7ST060fJJjFniCCk7N00hiE+i50rOa7mUs4kNWSzgxUvO
RcpcKIz49ORc9ICkPwX0bxCNM5w1xRAdKsBHkS7ohHfg4wuiYLSLeF5y4+ZbDtKvPFQF8nP9YMy6
/NbQlyP0nWBCLBZTUT2yMZ+kcR0rAIWzAnywroiGi8GEql4QBwBh4GYIuDyl8a2u/HRJqxZKuR/T
fwxQcgekrxoY30YYWPLUsZnrEgT6nfzhlewmdaM1Dn6HEFStBcmlio6sS22+JV8b9mXaE5OVEGqh
8Ukw6JcW6bR59T0YgIdzKX/W1fLeUIgkyZZpxFcV3WmoUudNcgubCviSejWl3lzSQnoNwhIHcgef
akwKUEwZlF7K+ws0dlj5hOkzrAMs2lF2pKqJFEeD/CSF6ovcSPIKZTzrt1VnVS/FWfQENzepSIUN
LlkJG8XKbOhnElHltP6Micmnr6CPZKxW7GeSvN3hC/ZJPEUEmhSUC4u4dAvsJKTdwHlAZ8oirmJg
i5HwoRhjZy77VK5GYDjkn3lQhSeJVkZOkSZvO/GUDAR85IoJmkNvN50W9nA/ZUZaEbiZwBokn6IX
UynFU0S8mWDdwrgRNgoZb0ud8HK1xIA01bs0MqdtM4bdciLeOx0AIljjy8RAP0DgHKy8R7+Gs0qS
4B4Lkbyq8ojol5xVoDHAu6lKedN4aHXT4kjt+/7g1o+s8vHnIu6MVD0cgWNopTsIsGCM7CYbIKCG
zESSq1RUpY2RirMlixhUkAjXzpAG36kg5VsdXyaoM+8pVIOn0ENDNnYVYEEq2xSN1IriWw6ezfRC
DOPzP9osTlkJIjX6x9ePf1hjS4AyrsrD+v03c3ceRA6OIhrReYiNW0No4WBsohEeM9ZmYSOutJbm
V6sWW2YR3OHzo//uy//ue0NHrcSKEQw8/jbBLmQX9Hzs//FZHr/nlRIxS/oAdo8VEQ6PP19TI9ec
9KU/v25Ywy9RHM4BXn/+5G8P/3pTvg6eiMhJhL9//rUg0Hf3/RwxhMli6o/n/b/9lJIPZJKutm5z
C9zHUofkOD/z3z7B42FcACxLFcH644Uf38urTEcaGJt2rdIDsLQ59BSag/a4FKo5eOHxg3y+Ah6P
MOaD9fOYzv76QVUx3FD0gBuI/IoOMB56XZq4pIKH2L+amy2Pf7wo2+Us5l1pTtWbh7q//fP4nqUA
NPMzamF4QCe3aZO1PBfu21n5EycD9Ag62azRZaTjYlYiVUiTZ3k+oTTEiGqe+zAPqZk4S88ej/7x
PVU112LUte5osG7ZyaWWucg3t+qIeLPXivEPBZo+9zP+UKTRUDRIepNB+EBg7kL4OwiKkcinw79e
4i9xWz73hf76Qa6TqWJMmuvNPbWHts6fAIF7fbx/yPL++n7XDZD+ctTTc2JgaxTsuFNe8/FHVqBf
yXXPV5amIqjy/ZKW1OMnigGvSu6q9eMNF/Oxfjz6x5fyOLarSd1xRe81C47P/A6SGiGWUNbVNpaj
avt4ZHLL/vFlUODhMrFVLfWapI2KyW5bqUW5fXz5x/e47pbYE914cx5X05bC8OIcwUlIGwQcq1fR
WrhJzyIruEKFW8V7TIiH12FLUWkzrggYWGrQ35wapWoLJWx1nrav/crF1kYZHhYLMIox2lsUuKeN
dyPQeZvuET+7gF4c7UJFdLWnXG+jWrCbceFOWyJdFpXzPr/YnsEZSc85rpavkWnvB6IIXjNj+WoK
K/00fvGNdskL4ku6waCa8m+i0oQY3PzCTfevHh4rygcwlVo7MG30hRtWwRfem+SyBLi4PDemtl+a
xgtsetvJpoaJhh401DKvloV1w/tvBxyLUbH5dOBCy4OanTgsU+rCRsi1Lw7PGJMJTmyt9gYxY7gP
4ymzemcKG/gliEOdxnPycSUKK9oDXepYIwKAs07qpO8M00aUdRY5R17bOySN7ySs1Ptzv+KUYMLq
UTJE+yRed9Wi+80wh1twPdFQANAnqOOV9xHvW9PlbdB/qMYZoNqvdCaFTdTzsdAj0yjHKWT6Dg/4
0lJXsLdJagAjBNEHAIF6CmjC9zsoqHBSOQksCXTrYLJh/sIZItNAgSKrr6U7LX6+iweh6GkDLqv4
1jfEIeJVwGkLWDk7svifX2w4QkDlLORvkKAxC8WtzavnNU7nJSIbH44q3byleJqY1w6t7wBj5bJA
sGJn4HtKxifsX7Vj3sxTCdrklNBOILuL/5G35Mgu4518oceqlUsPZ2bjxi/jaIcvygl8JmRzQIUL
9ZodZOCYh2CL43YBA2bRP7HDlEj1MD/FL7FdUw/tTRcbwBn2JQesI/jdzu4cnXR88a6MigtLJi7k
o3WmVfBExkpsj5/r+klcOQMj6z7fhNWhERDM/pDRIMM1tJUrspLPjBy2HmF7/IJZrvIHSFwH8Ury
wjJcYjf+Rf6SLjXO12Qfi0MggyXLnpNiL2x+VW6csn/vNgNAcnltkK220RgxiPEARsgV3UGqLVGp
pIqyZImjJVvld/hVeOf0lKKPuc2g0YExNiqCqMhpb90x/S6w8LxIEXGlLk2oAvoddIMXvbhY8Afi
4kkiPba81Nk7f05dHnAux0M9kbxGW4qzjl2Zi3cY7gIu1/HE9cgpa+3XaSt+ubOX+Y1ayR22bWd3
bN7BYtcOF1IyrbNfK1kSB1VfJejf2YnXjkYuyGXyy+kvkN3NpBnsEBe1OHBxgXULMAVzoXFmzVs2
HYIXPhxPyQ0RcGKN+orHv8RfApQW14Sw4sKfpkOmQs/C8oebplrV/U4VVgwGo/wrdOzl2w+u5Lra
oAayhD0oXi7KxFgqhQ0BmG+2I06f2Ry0TR5HKYsRVz+XxZNVfLXKd1DargX/q9rk1UaEOExhq1rx
lGG0F6pP5IcqT6DR8K1WKVRIFvcd9oVMcqV+XEvth+KdO9xc3PJpeYlHSGjDvczeRWKskvwsFwfz
NkmIeVALcUZ6eqfc3xJpL1G06diLB5LLUwT59yvGyvylrh2/YiEGwYiBi89ccU/GK8ikECPpNtvq
lwn3cBVXm3Y6W3fzxBlGW8Nx7ewPaMunZnEMScNxxy/uYJ2EmblkyIYIJPq6oeq6Tq1TrzofyoVe
y4L+KEN5vEcfJLk84nQYbrfFa8wYzBj7zqXEa7gkm30xrg5sikaHP5q22a/GFw5vZZ+9UGcaVxib
sHnxSX2UPAGJQsIPynOuHk5buBi/xFUBtRvBvxqzJj8CLr5BszugU+U6QUcG75OBXtlyEfJOhu34
1hBywDGg7kYVw53UtxYjjO94p3HVg+F4YuQM95w4cAMcLaN95i2AQmRnbQNJ5eI1h9W4Apo8fjH6
MJQO3GukxZlMi95a2kJbYeZQwXo4oY0NgL7zC4Nlu2RzD5iO/VnArOXN1Olwr5/MmJmUq154Vhs3
+xXuOZO7sOq2nCzKOPJJJ7AGaDReWNaltPLv7+pNOPwMniN+cejaJe9ihCrMggzPJk8fvVJJYdjV
ws3kcefb/JSh+vHyCkEihp3vaZJ9GHeHoy88G5dm0b9BFbkbF6Y/zqPhcoCCj/6LBy68mGqeReg0
I4iFUsk8zMQucqLnmXBOyKAtKjyjbYOwQ48rOxcyV+QpMpZMZtNl4oxyafFes0Vop3s29lwOtPA5
HQqHi6UksUF8ZFv8+uDKY7oA5L9otuWe+cs8cZYs/HD2xEwMG9smbveS8nzMB+6rcWcbtsdbZQc0
UJENFET3iCfhIDwThMmgOS5eo5fB/uIg6LfB5rxwmLQDR5yHfH4+Fhf/DF3YzveptisclDpYLi9M
L/TntfwleZFvnMZ8z/Ts3YxDA+PZVhijsOQwZHGsjAOzn3bhLkv3PG30EWTkCG5p6MJeHNe84uQy
lZn4AHnTKAHm5QmfE3v6gaGSOuuKUbR+e+ePWaOQeQESYsdQ6W+yaR3uOfEMPskLw6BEDjWfFkUA
CvFt+cbkrh3e+RQKQQwUzxbMoRxZCLNOLax4KeP+XtX7kAn1zj9UPEebAdV/4rJPN+gqjQtkzJHb
iPOSIeJYBR+ZtquZJzeNQzYMawXAhWh7Ck4bRziFSXBh/Oevhvki1YcVl1nyy9ti8ucl2IpPa2xw
hXeuv7itPVzVjNnThikbywhvjJe2DvBjwaovG2HPX446Pu7bfJWqaIyg1QDsU0RyLDYUjQcWC+qq
Pye/1OJNVnv+FRvM5I7TcKN+EFB4bZ+ZNxvG1PKO+giqeX/mEADzP0ejjdSq7ex0Q0aE72Q7r0Wj
vwAPt2gs+rKcydm2mRooDdqDcCV3N1wPHGK4JIVV7yl+dNRKMFHwexXxY51O5kq4nhS28JsGoyw2
H7I1sUERrKE/FbQPktnkDML+8GHe2KRD9VgwNAzzICfjxLf74egbz0QNv5HEPucn3XtOvEg1ADOz
AvaD3ETCMJtmA1dmPx98KXss0VZQ6F+TlMriimVTAcbNNrsdqZ3SXk9PDFEGZYn+a9ii/bDCuQhQ
2HRE3plOe56mDyPMot2iYlYboIaD7jsUxLMedGtbcBJpiEiu5yGDORLgrnbzZYCKvMBfwCs9+zil
J/MYVKtxPLMyF3tXJnaby5UVsbpTl6JC+i+bbfDCyFKAxJMsne6C9AcpgPDC1Go8R+wouYB9R+E+
9Ze0fljTzBfYvmQcYa3/xTXLdM46m2s3XQ/WEjGLuqrfOxQ6rPzRtQDN0FYl6I+NuPHwYBEZvo7U
1aCumAOzbBeYx4YvCUE/SiK5JdgllrriuK7LINdUV+G5qlZcafkb4xVXwACjipr2sGqtA3oc3lZY
HPAEoN9w0Y1PjAIMK6ONNEeSNzQF2WGwWhls8dsMXUXEf/zUdzveMDsOri1s0xge2bduiDggVJzE
micgR9QdWaQzY9TtWjoCMWFtAIEmYCHcM0HZygFomOwv0339NdS/KexB4UJ3DynFdG20rfwk3csl
N6XhwoKMcbtVO2gKJktjBmQVbPVEepKwTMThXFKRbjx1bXxalcSGP3gvZZ2Ir9ljylYmtG5JtNWa
lxgyztZni7oK0+tU7TgU5ia9F/lmMLaqtowIDsZBBIwEp8duAgx8ERzWlo7GxbVmYVs5XIANJM40
3IssSJRD/U52HNc1Eymr1uaqo8miB2e3gg1f+AgQ+ItbLo8cbuLIgKfDc2vIamdWJL5U0i+XWTYz
hRDNvlJvGqnHY7WnOvTV/DJNGTsLhjtz3YHBhJMbqCS3HnAT+0gHATkf+gPFR5qd9UUkUyC909wt
t3Ra6J4EK5ECIkuXFH4QchrEX7pDBEHl6LTEesq1+gZ0Pc5jAfQ0jdqjqZzFd4wQXEIDtzKy/fbb
BJl5xtkfqKtUoBz7bQaYG4DnvPR0urVtJLzFXDbQq5WDUO74zsjO+yXHtX4kcg87rMrID950eBs0
2UawhNumdWrrR9cZhd5bzZYKN8q3s+WI7lFENsZKRCzZXprgZIkfNNT5KHroFtnaZ/WsLw283/jO
bPPpiqZ1FRwfCxOYumyO7taRG8e4Wpqb/vjP45kJD+iLGe5UcRdR2SWoHslqRyGAWRdnE4kZ+0hh
GeLisfn2KdJfW2Bvu4xpcJG9Ci0G2YX3hJ4GZ227agMy8HIoPmJklPT/e5o9F+2KORkDVFS6xKmD
RQYvXd4JyKNo3IFdaHx2TsGS5T2iHKuytasHg2KhfJMjlb54d1VgyEBpCRfp5h+o72pXC2RugRmb
xtqmIByYZuSNeDKlWzKMSXdvb10bSKp5Y5LI5HQkCffMipxmtduErinvvYbxZdgy/nApGFiH5pgC
RLilsdfAh9Nor3ZjdyGEye+fJuCdnZMHoxsE7wpvgIouVOVFqpbgNhAd7CWAoKfkayLP9JK993cy
7kmwYAZmlNwhW0RpNEL9XVjbmhBoxDWkLyyqT/4fnJKT/NycacTU5MymC4rReneyuiOyBw+xcz/n
NvmRIxxS3OFkOFNpQ3jwwYhRIz9DiNjjJLORLmSyU9vantQ5dwT2byMRXnj3iVQHbR8wujnN3pcY
CTuIrHO8gXvw19MTAlH4JxYyIJ8j0m1qYzlzhkyg5URZGdt1VLBWZr8HZeujFsyzaHBPFRvVzu/W
SloxZjKZO+ULlDz0v88UWRyZ0rB4UDV2GFsiE5vXBiMDGdN02inc0UeF8gO1kv3VGvQraxRvqcMv
gCWLRm0V73wW9NZJ2O3GdEMbQ7/4u9L1n+V2TaJn7MbRUqMwd2I0BRN3IPV8zm8nS0hZK8v0asGb
DPYBwxlQ2IWw007Skoo3o0LMrw37nGwm/wNrpMjlQ0JBtslo/iy999IVibrD/466f1u4KsI3LETl
+eYdtWWwN04CJYWFcSLYfkfu4nAL1y3YLVah8j79HdjencphOTzBcljpve1Pb6SP3tvnBpMzUUjL
8hlYH6PPgZMVTXsRPQL+TnB5h+JVupKTlB/G+Ij3jaCJqr5xooH2MnosoEpBAyY1D/+3sK5ylBgs
ttz8gH1mHhNz22LMPxYNQkDDqd+iV0ZR8Z0Ome+S/t0omzBi/CZbDR3GouyctrwX4RPAGe5i6Vqq
57GAkQR2E7vc78wIq1DnL8Rqg8wvY9WdIqSlGiou3tk6Mf2xQhC6eROT5og+KjhwtITn/8/2O4FF
0TLam062JbY6tesNLrGYMRNJH8EdW4H34m9SXWE7j/kVEn67798MJAisac3XdB+6KUTDlly76hWN
Qu6TUAKia46GFXY0s9hV0dKh1WYiDCJBctFeVHM5HmTLxtKPn04l8QyGe7PJ2rUMxdNw0eXSGHxm
uckOfXwjP2qW07aLwjGs8yRdKPVjf5r37ChJnJAXgchIbmO/FA7j6oOrgIwtlr2pS9tmjO7kk0Hr
doJjsAa5CFjujWEhNuibLPxnMrXUm+GQO62D9bMW4QseG3CE6oF4z/d59CYalNbQQlkNb/Fv+Eqw
B1UYyu9L6UujerK01vEIbdUGMi7W+3i8179JQSghignGcesg8HFAWF1IQEPHiFWXEt0i20slfp8F
DSi5hh9Fn2+dBQ5Yhg1tJvRBlA9QALFCYJRH0VFAzXgrbhiaareng7E2NyzySaza1nZ6DbkywBMV
H/mlItihQIyzQ/9Eccg6BicVIEe2Tl5N5qrexmdoGQvvO8oIONmkZruvFQ3mAXlg7XLYhu8tmCnX
V+bdS/DSSW4rL9G6RlfivTq2z1b5XrxQUv1qogsrLcFN1XMLeVc9WvlWAi84FLSZpjVDR7y1CN8G
O9ht+qP0ar4jd3ZLl+39nlsSesqtedXfA0ZRWuKr3NdQuLbasPajc9yiXiPngZ37D0eAXSBxcHL+
owGabNS9Qijazno2oE50h/hDZt/rOxOXCMmXKyBvGLocmgQ57eVXkiI/8y/rAKaHnT11jRNyAdQC
SnlLuKGJhyRhxmGp8hNZc32kD8/WUdlxdYRr8oRMVzsNxQVZc7ht8N78klPzGT4Xr4TZsyo7eU+Z
svYRXxLeR274EC9176eE5zS79rAr9E/ETGbyswnv6odEXOS3a39HacBAHOxAGWFwW7ACYABeh273
SRDNouP24VkDMMnEmTXE/7ItmY/jmpHEv7C8PVhHGB5PYEWOsfE2UUZbiSpRfB0Rht3tCtPtTr8q
MOirvos3amwvHzSA9Hm0fQleWUIR0Iw/1TZyRjrzTNQhtFUCBRn2u1fjSBoodfGTwkgeE4jLuiEi
xcup3fSgvQ7fuAXyu3LNn71NC23xNdwOT1yJP2V07jIin6IX1d8a1yeVDLzFV2mHz0BAjxgmJ0TI
x3grHFtmZC4F75wsGwI/XfiNue3fUySLi9NMFpIdWXybdrqtb1mcUd2I5UvTk47bbxo807mwbwT/
7M8NID8d2Ps/HkI0gkZQ4S1Cokl8Y4+0X2wIne7nTtPYCriKtY7WRz+7vB7dpzLcFeh4yAanhRXM
dhQkEhRkZOhvjPz9iP/+3z9J50d/fan6HboH8akRIZg0c3fu8fePfx6/2qgRzzTGpO4qAwaaf/x9
LFfSBjdKKNLYaQS9/OMff/7y8T2v6FmiB6b2YaEZcnS2w0Yb/O1X//GXj+fQcnpFfz1bXnn5Konr
m6aZW/ymgUOjdu2VdIse//jl/BqPhxoNe8l5PISkAZrNEHFW1EOw++vXuz/f5l/fs3yh/NdTPL75
+J00qcI1Uw38lX+/1OP7f335x6MAz6n9j5/EaoAmvmZq+usHpoKZavH4OsefsJAK/EaPp/jbyz8+
NopQcg2Ekduq9llAck+nhdU5KKMofs013JAgqa7A7VuV6SbqyrWmGQGAb0iZslIe/HSGnETUriZs
J7HAerS/1ZK1bgu2fzFh60LXaESTsI/StZmXCYArMK+hL3yacXOoVfluAXQeM3SUDXj5SiD6r1Ve
A6WC8UPLwsJ5zA6I+s8owKBDywtV04omas2m26XSHIDUqWBSpbVYISuIPWzXioZMNiABqCfbASPq
phkrNHjiE+4jtD5xh71HHZ4VILFEnEU3PJi71GN5JpL92o1LsuvkyHKAjO39Mj5H6Rvu+ZVKlaNn
8wb4ZyPUA0tFTFZBn1QrC1ZYEYSnoE4h/xmMXYp/nj5EU90aLRYVLRK2alo9F6HwIerTBT86kPbP
vsO4CSXURyOgW0QaVoQKoFGBtZprsqO3zcFoJQqgE0Udz7gPyEUh/WRnpGbAcapCY3OEOpIdAN1X
ZhHNAnWDWK9QKejkfYfHnYAWz4CbO4DJLeRvlCQH0Tfe/BgJq9xO5C19SdLW75OvrK8gCmYTi4CA
mL60/Q0y85M2crZrRaVzc3GaSZnhnLE1lUgTNY3tdCMj022yV2ME2N1I24ogX8QkgIXos0zefgjl
a111BHUSadJXqKOy7RjTEaqIpBabVUqMb9XrrMUY7r0KVaMqP7eW25lPUJrIMCY1u9UmV9IhKlHz
bLQ7h+mzRvQHTeckydGnymormQHNExRkGVhbQdUj5ZgpkfRTRO1n7Ys4tiaV1R5zfIXIhSM26sa+
MfD0CZUGCGXCLNJIGFuQzgJrVPRlMVxKv1C/JnJBKk+7ps34lhYVdVCrpZqqJOiMsh/JxzEbtMIO
8P5yUPNsHZeGO6SUwTSwjxDH6VOzsIwiAWNhGX3nuKllvPh+2j8XJrPr2Gjw5bt62MDk2g/ogZa1
NiftVQUpWUlxDGvxfSogapSySWqLwn4ylV+GVso3dTrdY31iSJEltDI1DEBjEJZoA9/Z69N98m0p
QXkZVsSjKuoPV5IjSaRS9uZHM+onj670ZCDVmMTheRi6XYcLu9JLlLtdSgCviCPav2G73qYScakl
QJkDrvkr2SopBZ3E6mQ4Z7VTyI1s+6H6rLQmPCRN/ii/RMX6LeOUiMOcwzXAEw8M+Kea5K36kie3
xpHJq/N2jRYSiVriegUnA4X1OIneCoWvd0T8urOi5kfqLXnpsXmAHvqMmrxCiIn6dizhInbah54h
Xxhy1tF0xCZ4+45QiXQtRrI0YfeOntKeYjE38TofET+fpBIjkVSN1kr1vV9P6aN9375pEsNcKQ5b
LdF1R1LobgejZKJGJ6cuSX8rw7Mbq2cWN81LBet2jjwXs+5XracbaucQHQPbQkyc2BRzErz0+jVs
2V2kcg+nG0UvHWuaHYlZxk7xkkgpoVfadCwE4SXg3uTo4pTWLXIzBCoyobgx/ZFeJTyQto3uYy+9
ggrAPg5SwxUFdsxhoGFOgE7ZxETWeDXIy1o/aKa000MZa9QoAupMWKn2/jn/6ari22vo82g0INOt
EkzislRDww4M3zZkz25xspL6B9XR0OR5SUjHBRDm1jLbez7R/dQEyp4CY8+6SjwqZkN4DpLyrhX1
c5n1R475EewWUEtvObQRXVNBfPVNil6wW0Aqn9NpcoWiOIcq2DXI9eDpDfA+Xhr+qsNNyQfIa3Aw
idAJzrKqxEiDEyryYgxRSIJ3jMLUFrQORZdODrBK4IjYJV9CbmI4mppfVae8VSblxlfjz5jB226U
ADImaaNIgweAG2z5Gb+TEodtAfQMUTjhVM2tbsPfJpTHs9Rw9U8+anXV6ilBMAsie8hXqdmFlAdh
jkR1+RYPRY/hPjspZ4VKiECulZ/+aKks29+6SrugDN6T5lMPJm51Eb9iPopkQcAuRai/ldOL4FVH
fyjrI+rqWVVKQV3KR3Y2XrX2etD2XpO+CEH7qclKgY14bnXNtTowcl2a4JPOM9yQY/8c6kDGBHqT
yD5lErEDtrAx9XoE7FAckmIrDIbhirlKGzgWSFKgYl40FEFMtL1DkZ+VjN4XUtwMunD/Kg7gRUPV
3FS5NyPpSDYJLe1VrERW7GLGVds2FEKq+AkUyVfeBU5et1u4XINPsbYgkI8cEZNMxxgFwahre/zQ
q7Fh9xlQEXNyckHszku6Tabmkt3XtqJshXZvKB7tJpE2g+9ZaE2GZC3FmnfwKTlaKaJPQxm/8JKX
C7GmZJSmlGg7CvqxCQ87J26oay3eLX2SLBvg6ZQShfYiu7Y1cdOdSpK7XlMCMOWt6E0MiOEwLENP
WOgVMSYh4jCnbosvmCPr/7+dYNbD4Po/O8H2eRvW/4cX7I+/+rcXzPxPU9IxgqmKqRq6pmMt63/q
5n//h2Cp/ymqpsx/liRK/ET7j//1Ly+YovwnVFxZtID/yYYlW8afXjCZJ7RUU7QMWbZEpgzp/8UL
Jom8/t+tYJLEuC0rqqTNrjOGsX8YF0NQ920eSnS/tQ7+WlBbVIX+i7Aza46TybboLyICEsiEV9U8
abIkS3ohJMtmnqeEX38Xct9ot7rj84vCsuQyRQF58py9154e6jndIoiO4WNIY1NEBFBP9H1cnY9M
6HF2k+NiRjXyi1RsJ3i/V75Mz57lYtmoLxrLFitC/mglGQyrEcam4yGEAVG57sC27YKqtq8KHR1y
C6EOc3B4zwhJRfOSOXDjANIMq7gyYFM1jKGa795NG9VMLpqWeEZCmKryOZMkNRSJDcmrt6jEDX+l
3aWNH6jz7ONBp75ZAfpu12nd07PszZ1XlD6dZw6izt8W0vBeOs1DU4Ppb0LeawmXfDUQMQSkQBCZ
wQyvbjyYIkb/s1ODeejDas8kkBFqb8OhM8iUzSluoyJ7q3JeoKmmo66nfDvVfrmadK1PlgcQATcY
XLobNpd70yrNlcaYsYmHcZ9I/QG7OrLIp/cVNayDeHzllcLGOaDZ6MaJXMEmZ3w7IBZ2JPoRayBH
OBY8Yw1cI71EdxUyWkg855Xtov37nv3tbbz9bQr809Nt/fcF4ji481yuEq45sM7/6RVMJq8ZyqEi
t8b2H8yOpJ3PL5nHvsOVLSChiafNTBVh9hyUg89qjtW/TuYfPsv/cSz+f12rjuPbpo19UnrKMr/Y
FoVhmTxY0+owGvi046p4sUmabJg29behyB8Nv/gZO9nfzsAXtyS3CB4kYSkPz6ZvCfvLGZh71K5t
JLMDzsSzWdOy48JeHpxw3zZdJ5rFtxevk5EiumpoLRstCRsBNCDehjzU5fz0z+dBfDH4fh6Rg1fU
ktywHo77L5+JKVpCVNrs4ESciKSArN36HWv3SF5sWRLRABfnSjrZgjElR6LIZoxj6TFKiCLUtqQ0
Hf2fgwaHISUADB+U3+dLLXA5bbNut0Hy7Z8P2l4O6g/T6edBuw7bEgeXkqQm/M+DDrkD4iJPOGgQ
KjgLSZ9LvGnTDQbchoQ6ECdzvLbH+kVaJmrskPswDkx5hce5hBP1UUtoM7bfMa0zSkZHAQST+jEL
7E2tBRhwih4qolWG0bMrKXwz0YLbx/ew1sb0DhXwGi8hJ0LEgBN1tw3cZT4XiXvh1UgUMv/hL+94
uTC+vGNf4db1lG36juV8eccaKH6UpybW+I5K1MjIkqtjGqTjY+TN4ozZFwMizX5TOMnRcmZMdYZF
6PVMuHw1qnBbQf9rhiHfKkm4CNv5LfXzOtaUUEL7D0NNKZwE132Qwt+reAj4Ff6eIgve/MpCI9fX
6dFNQXEVbv9Wl3reNwQ4XJV0zesA9EfobJwh+Nv9wuL05W0DgfCUcuiT8VV9uV8yq1Xg6IhP6Br/
ofT7kVM+3zRB9m70Qb+rfxWkFxaCmC7dTiSNlG6zaTaqDeetj6dlreWJ0DTqQMt1rv/ykfyvY7Ms
VwjP9TzHEYuP/w9ARVNTNnWNTGC40R4h7HjOyufSa1gSWpQchrKpX93N53IgBpOUhIrkvpD2u50h
KRnRsHTLbd6L11ZF7LRJP+pCecdl2a77AUJaCViM9nnzy3VMws3Ew+xPRxftoOfe1qHV7EmdMoFm
NbDqiZdok8FZGyHtZavKj3ESv8b4vi7//Lat/36EuaaSlsWugHgqaX5Z5dMwGeNQVtBFJGHjbpbc
skfD+iPxQ6s5vitqJtQFCdWdffIDvpkheCGGje7JEMnJ1MFX+JdD+rKuOL7LYfiUPpQyrmV+etT/
+CSc2BitIULbG0GZhrQy35iRdHZNzpwuU84hYqi7DwfzJHyPWHjVXMdqJIwgt/52JMtt+Mdt+nkk
riW4HKCWOK715XpN8k4ajcFt2sVEXjofEPjQ6mLUpaU2jrDX8GZNUXic8WaGlbkuy6jad/kyLx1R
Odidesw8gayjn+XWFe6mhFn4z2fL/sKX+H2MtvR8ycrH02Q5m3+crV5mbSNLzaOkda+J4PBhgKVr
B62nIbz21YYiE5r5ScV1sK+idzWAs3ZHYV67MYoG3/lIE/bjXvVBSyz5pi25MhtUMomX3wojC9dB
jAOq9J2FYp0P+KeMx75H1lpOor1gf2IK2ND3V9Vfz/6XZWF5Z5bvsaZbJFNJ8+sdOUxgMGu3iw+m
w2y+Bjcd1QO+PQ/NWtfSe7I7zW2E/KOzasqKZdMZ2FN+JD2GgFw1Hsdir9LE+Ms9436pNpYDE8rh
hNueTS2+8Bj+POVDKIdyDhSStcTfqW6CO0QXg7V+enBNzM86QfIRp/O9F9jWcgKhfvIVAu9Wiz6n
CA1Z2FThroENGKi043VZkePgCCChc4awEYu7hPZ+Yw55jVUOveAQo9TwDLmPs7h/sLVp4XlNjDcc
XwfXHloyJqD+pk61cWaLEGGHkaoDILN087u+JsBpWgy1XQkqtRYRijA4COfI6z6CIZ9Pad9fFyK1
boqBz7FLiVSpujdvTi5aHDnVm7KLsr2PeLH3idEwUsIHu5JZVLCg7AIO5O6fL2v1Px4CLhez7yt2
SL4pvzyOKVeDcVaGsXcoP/YjTQUMSBF6bd541rvy1s6Hu8CXwcoLhmJb116GvaKuttKCmEQ6265t
SKTyU+0elGOv3ShPbicPd/tQVuzai5/Ad+utdMLvQea3e+5nbxX6DWZ9ysyr0R9jRO/AwYM08Le1
Wd1UQ+O8VMGDCtYtO6dz6WZAYWf/OQkjZGCNQHdZBMFhQq99nJnVlRGAlQyYFLXT8nzQpzFFHNiP
v8ZWdWt3ZFQeOogUwAUSQIMpUnAvv0Ut0YkZI6LGY79go0EMWz/cd+miOTGQX4VBE+1t8G+A0mcA
pwzix8x/dUND3BUlkKkUG0RNmuJslMnRmfXRq1z/LygZ68t6yU1AHqhnm+zcqFXl1w/I9IuubDPO
khF3/aor2huwsea+0miAJ2vaJS7JhyQl4nnrKGR08SAB5tIRLO8i17I3mRJwe5EI2il8DYAe3eaf
L6HPp/N/Pr1hrHB7KiU8vn7dFMSG4CIyWuw7Sy1cjwN572G4KU3WdnJvGVDA2IxjtN5BOW+zhvon
rMvXKaZMVsQlgtMgWnFW00LhD/92/uz/Wls8gC6eYOvgwm7xvlzgk9e6rQNs7uA1wtnFsYl2oR9f
swR+ZSAIAK70OJ0MB0xnkcf2itC1fKZ19XvRi+pw/c+ny/69o/9ywmxMwybwF9Pm0L5UpVlTGWKA
t7/XdsZ83m5TfN6UXZZ3KIaCNCQRbHHhFecQSMgur376maje7PLFSlAQlbbd/Oi9pVSN8v04e9HJ
KX9SzvSnQI0FfSRJ/lBs35LnpTdjRKSzy2ORIHHuisGacR9kT2GPDXWIOmABOrxtFFC5nLv6wEd5
SXT7UVZlcpFJWe3bbr4NBLlFbTgER8WZ3EYhA/XZH+ydbOL3Jomis3bRbaQEJ2z8hCoY6MvRTtQt
sSnDMfI5zoE5AADjH2gHBE1qB2eiY2t/Xxfhqc94qcQvW7AsqkZqFd77kiwy+NEjiWxEHQsasscq
CRjAlbPeRUP7i4+b8OlksLdi8j7spio2GRba48DUpgM5elVEM7w7GFgi99xTGcbQ7SIneRDeCyc7
utjFeB+YTgCCICJksSN2W7KBZpHzUPZWHUlaWTg+BSrb9i3dOkgla7JHQ7H2RNWcWFBfDTXOdzZi
WAfI7sad0RrnIxODbOlchFMCO7HMXpRl6BOt2gh1Qk49mwfodQbnJS8cl1ovXqe+WuNvl5dZe/qE
qgMVDKvv3u8RDpU9WQl+FESw2gL5POOucsSuiYYJZaT4NUH5ue+z5E3NRDlOajKAjTpopuSyhkhv
J0eSHJ95CF6TYI1mL3EP7dgF19mMnKUrBtQheuST9Iat8BNBDhXZ6U2EgalSGOV0pyFkzEZ0W4m8
XjOC2AfCwWNi9WLXCe7queiNw+wQYmhj6oeroZ6gbtDJrorrdtRYcCS6idpEiwU05cXrAIYnYVEi
0PQZJI7eD/JUqm2h8EvSA0INA5UZ04VuHtg251vZp4p/OeEPoK++DQau5agou4Nsxo9RDXAhDGLj
PLfCbUOy47otqxuaF8jiWlTFqj3ZOs33Ps1pB+DkFUUVGmio4KTBQmVm17zBvQyJvpInx29pC42t
JDtD7YTTXMwkiy6pZMogknTby8JYWxYDwtCV7IurXGMLde6ETUC1glqCl07jdip7JD86XqYVeXjU
eU1IzmfWh8JfUZp3Zm2dooFtYyc2v4vupgi2id8jp7ByTKESdUyKO4ktjjiUGeFYAdP90EBTw7yP
GlEBEm6UrXcqSAE1Otn3wCqQpLW0ydPBj2/Bp6Nhblm+bO+pHOr4riEIiVBLsmuC0hwuvjVZT3bA
DRmJR2GE+km0glYgAzxkTSgFgeDisB9CsS1lu0uDMDj3CFVl5cktrW/2tfrbUEzyQg1UJXmw9w2m
olI7NxA5w4uZ/xhMZGOzA0Zfp354UctBx61/Y2XKW0Ulmr9WMS4n7ZRep02K8RCFNUFpKOgrvavt
KLwWWH7APU11bV3SYTZgXTOubBxG2EZSuGezQIZW9RZMonl4cHJB1G2SnAcNGtM0WMp9GDTwVVdZ
Ic3zYOlLIMduI4rIvDN0T1Q1b7xs4J9YAz4H8Ez6yasIWoH/8Zha4kz9aOyjvGhuPMHBwc4Jvkfd
/GTMuDqV4VuX2QM1GpnDoRcxct9xtp8qMo2ZmEdML212uayGccQ8gttqW7VucSYkigFXnDrfCxHK
NUmHxQkCAiZMg8kq2QZMK1J52/qzs2Prznny6E8QRkx6giSqzgJ/aGnvRzmixC1CpDpGwmiCps99
E1r+N0l+PH7TBLq/m7xWOFd3VGodpeT1pOINhQZb/3p+dhoePXUPZiCDodAEP/OBrgG7xg9RMqmo
ychlgAd8O54bTmHu3w1pK7n6mGywzWaHU4T7nnDcdTGRoxEVe7QYDzm+hxuzJNPJidESlJ1d7dLx
ooIbPsrsYI3Nu/I1yUemVR2IFYbCZAz2NW2SZ4tCJne7FiBzHF1w+p+yWOxmWEYuXversrGNte2T
A5hl7QCss8UPOKKL/bSdjW9F6Tx1o1lc0qQS66FR9bZy6mOcIoKlM379+aq6RRJtxl6wSfXYbEyP
SFzHenV0w7NqxKIfER8tpqZFtWpWl7kVB9vOnXVnI00UMj9Wwj9mDhe0OcBChLdRbKvoNCdJc1dP
Hj4s6LuzFVi464dvTS6TbRba9Sr3G7mdrESv51LeV1Nj3US0w1Xv4SgRTnYc526+iu3GPFh+CZwk
HAi8NQkoGzPKb+kTcCezEwQvQgtpupJnT55YUU+XsWweM/xlQWoPz1n/Rqo3tIK8stFyp9c6QnqS
NHzAcW6uRoJAV/Sgmi3PixEt8AKYLMjSadxzISVzZ3z+lGujQDTv8DJpxKrGIljnpEdFvygjrZNB
7LRv4rZMDIjHRe6dUZ4Xlq0Am0Jh4oo9kHvyPPvKOkcK/W0aAcPuakIWKQFtYI2ryi87tpF9t/eL
lBzzBz9i9+BPixoez4tDsOvaNKWLuQ4xI1tQyPL45WGh9c3JlBg14sbYkHZtkbtZ2XurRQFHnKQF
9dx7TLX/gdqquPhOdJxzmlyk7ParHmRZmAbTaR7bBlBtsiGzHClA4kr2MSRkyFDfZE7h73xmgfnw
i+RF9IyzcZ85iK/anBnKlEb1OkvR5irs8k2LRDbXhFCqZD44mV/uFDMcFHGkPHh5mWKdGauDnzRP
Xjy+gn3SuQS7QVqd0QOL9QL3W7oMPHiOo0zCShT7VIZuEzwy0m2stVEoSE42vytCxzoLrGte/C3u
aTNyy7UsutBAp4VD03nzzh4hraXdGzEgR81KrKf8xqD/DXeY3DG32ZZGBqzdKyRdaAYkrXwKydnb
1G2AAWIO7lTNFDOHEyKJBibIbMma0eG27yryRHvGNNRO24b8wcRxv1FSr0Usx3PP9BeIlAcRfu5p
w2TviH6L/r0KGyycNGOm1n4JFZ4vHQB+ddKHhtbIlWn0z/3o+FcDywDaWWTKQ4eLxLXhGLcT0b9G
QNlGRmFjVvEaft0ujeeK2Imk5vFWYOpL+wDTXUweq8B5oqyNqQmrHKAdV9/HoUKhQncD3htLMwTu
h3F+Fj3GwjTs47VjlwMwUEIYtMq7zVijbRhtTftWflhO9QQpOmLg1mJBNJKt4VFOBH23xVC3gWz4
Ekf2tk7bcZM17S6JkZvSYUWhDFQnEvps+hrDy2g8Aybj457e2Nvjqa1xtLdstzN98AqBAiUlo7Av
BMRBu32M2MBRVqgNv4eCzCjXYVS9W9I+KXLkriYWORow0WUoaNklcpfYaAraGj9Yk/hHAkdPDREa
8Uz0aaKNm5SAzrlSoOLCK6XyeJUq0t/MPnVXOg9ux8AnMwuvC1E54zqFkIWRwiS9LEE+Gi65cASa
waBn49RHCprFIkSqxFvcV5d6ggzcpeUZ7tQPAefJD8+k2CGfnzAZWSbGcSq36y4kWqlxyOmOgndA
VvdS5d8qieF2qB47+g1XM22NNUKT7sqBRJQi8i1yc++HPPgIlWDMn3G7jHXyIyW1Lx+hJhAbHXWA
MOglwgQMSA8NDR//QmitX9syL+5yz99HPAqQUiP0SZZuoImuZ9dU0beqmQjhDNzmwgiQW6JGnDTN
zSvFEUv24CIBjvxHYvpYOq1i98lFaRc4yrCQT7wiAGSQA1L4/PbzB5+/8vnt7y+LDDVWiyNm+Pzj
SIRjhwz08/fQQbGOff4i0sf//53P76fajJen0Onzu9+/aPmmv/W1idVw+Xd//FfLS4+pBx68jgKc
jsaiwh2TXVXnfBT/+cqiqwQZN8sb+NfLTi05LpmN4Xr5y8/j/PzT73/5+5f+eJXQFzj9k2xbiiWh
6vMwTDc2KeSTEGU5x/L5z78c3x8v+eV3vpy4r6fm9+ssL0s80KPf0oyawkvosl13OhPgQtsON0yF
90OCOmBU+s3P+j21ag94KSRI3Ivmo9GQVEgaIIY0syQckSfaNmlxOITWMN7aHgV+ko/PedRvI8Co
Q1pcluCsQ1u5+OO6beOkEBy66Gns0MR0ae9tzA4dSUxQ+MbSw/cwKvyLyiENmWNwaLuoYGnDEhHn
NZ6ttGrJ0hxuzTkl3Ssw8kMTREfSM4tzyewdMutZenl+a/sHLT0iUm22YGxAoo1HSO8VqONfbeSH
94n53owue+CU8KyiwUoY+I7eeoe5oD439PzWxKA8dbQJx2EFOQ8bFEaVmm7fGndRsU4yfcncZDwQ
/jRdNSMGNJibDSCqtRuUOF/0uYsioowzc18OsyJoO2Mr5XX9TqoGx518IG/XvpgTAjY3QZviDBHp
9re96PFGRthk7QEmQkV2lY+c3jWM+3DTsGNbhaUTrGpDKaZdnDQicJhu9rArnew2M7/FtLrXzax+
eEMvkEb5GIMjclrGg+TSIUf8I6NmE0iaZBeNZI9XsAVVhm476C4IJ2xEYgacdaCPFxoT1D3kbJe5
cZ3rGlsTaeb5eKGv8WZai1i0x5iEFjBv2QdFI0ZJ1T0mduCdyUOGdc/Zs/3ppbL8W5dp0q5JLDq5
mFOGEcI4pWKDkSWJ6dGmd5UdlKDvfbXXwXTrZDxQnSw8RaLcDrK5Hgs3OxTByBzL/i4GtMZyoBCp
VVpytLTT7aQ9N+yobzyQY+EShBzEZ2fC0m5x1V/p0kNfT6j4MQRZqucp4d/6B8EDdBtXOsAZaz6m
gpwhbzbwRZNJGRU1kxxJ4ky62NTpPQQW9JSCbN9ZojX2eloeEZPMyS/WqoBfnvesgZNBMr1nGsha
l3pRGhLh4wRhNRPomNw5jPeQ+D5SXRTb3LQ/gimJiGsYrb3VSXzJSOKsgSNGZ0L6CRkhOLqrW95a
e8mZJhTMla+NxKShoX62GQIXAznZlYh7CxyR2+97uGSwZ4tqkVMaYIhtMiHQQ50KnHJrrw6Tb0p/
OGZrHvhHZC9qqH5orDZTKV+JkCZOVr0n87dmnrN9PXs08O32MnmraoibzRx2LKdifoMEjeAsHm+y
InhIQ+eDKZKD1A+l4XRIXeMYRLgl6zwL9oPyiON1oGtVocdAN8BgU8w+xpi0fNZ9waVvxx41swQ/
2NU3dgJqkc7RFZPm9BxY5SZqmAiYrmIhbnyeXHVzEsjLNsn87pm0zjDv2DkihkakeEwz9R2sbA47
hkYSY7qHtk3vlvHA1I+aVVvGWztuH5DDn1333bQjnHFLovqMriXKif4iZIac3wm8n2nqbhOHw02T
tdMqEzlqX7OyyMJwX4te8dBwiD6ziBW6IgbMJ7gg7zd21T1baURkkaV3vT1/mAm65Xz6JqpxF//q
g9CCZSmPSNpwvSrrFxfguBo1YFqIoE+WgoZEnU80nZNvMGlMyHqBCXTztA9swQWIFCVCIljYNPjZ
JsNLnizacwLmQvZOjaG7MD6VmXOcZWasYggBehk+h6K594sEWEk/PWWuTTRt/OSb9lUliurYmkGy
I3PxUiq9G2ZxFI5PFxXbqTvFD0ZskN5o0FNVNbI6z3DyXfMBNXAjS48i1KXRUiSiBOtqq02fDw8J
bQu7Tn7lhnfndeAZcXIjSp2dTXzf5jX0wRpbMJLIOxJiL5MrzA3DAltZH0Cq8YN23TkP6+9wKIkE
ClED9COBB8iGdwnWhLUx0gP3gw4x+QzZVhnwmMqZeoZUycahmWB1G2nx36RTW96iWAsvhnmNQ+Sp
qlDwE1PyFiCbIOqD1LWpnxhdz+FTkjoYrKYAZj/17TzLY1JQUrSZUPd2F20VBhoNYNitlX1uuQOi
xnhvE54Po3o24CcdnEaUl6HrFn7Dk7L6o1m/TqZZY3QAmN/l0yFsjVuzjusdUNbjnAa05mYFolEx
OyPRvd8ZhfcUhTo+1Wb+Iin06s6EH9krSviAdtmo5cM8j3srsCUwWI86s0b1giOqjEsC6f2R/WzO
nLRM9B5uHEGHXcaGPniLHBLNUrsb9n1WXuLefe1p4G79LmX0oXY0RZ+Jpyd10xc/peZ3e1w/c8km
McbS11ZJTf1NX9iLuTIjH/S+Jwr8aCQe7nOxlQX7DS+ezO3Yt+QtqyPsSfC7ASgByvzawwiYxul0
HoMZF96IPTKou3sh6WnUTvbQEukgQUfYPD3ZqsJxyYbmkCXCOjXRssVrW3Hsyu6hIjEP5HMKD61y
h40tB3MXO1T8LFVHs8UmkMQT+8EGs0sCzsBAQ7wn3fpXoOYDQhW1oxThsTwy2Z7bhk1EB1/WhH1M
wIFg/hjkW79k4TSj6UTMDq7V4VBhJ3PwwfHglITjYMdcjDFp/EioNUpaoWF0xRpR8/RQFANNYTsm
yMakm8fje8StZNRYr1SIHrbFoTXoct9Iv9vAfQUeM+DuWW5S0w+yDf/jFCT5jnkrdmKInI5HGlMS
5ZzYpFj1lkFNM4l4Q2KZu8ldOiA0KxrGMFcFY7pzHf4s4gwHXKNgeEAe3dATuk/6gmx7Cw2u0t/m
0i4+6ItnNYYjZBbVEfxh/B045vfe6SRNgpbiyKpPhmaMXlSHYHapgZps5wb+fAN+/aqWhjpxE324
JbznMUrtI4BqrAG2uDbGPCIVuubRMIhn6MZb7xjOubNnt0Ojrq1e81ZrUO1YH3w3ua6VPDQJFkKq
8nHbYrU6yNreegl5g0NyxPlUyrUHMvrki+QyRbm/n8zpXgdY8gDZtk2zkwl0T6YFLBKvIh4h4W3i
auL0WH0F95SRUOcP68bugdBUzlPtj/dT2T7VEePsOgIBXmmxNeab3gmAqonuYkaUJE7eXZDwnczQ
vjXahjMwkkwDwUBy+4N4ldeJO+Tc7HWwJoF+47Tt96BH4F5Oau1ox0K1zNJYsx/jGrH0qsMD4baI
1pRVDEcrPJe6e2BOAEvYIK+Pvv/9bN12DdZcx0LxVHc+5v8pWA8Jh9NDoZ6N5ow+0NkMGgsq6blL
KV5fB2YVXaCm3vcWkQKipB/J5N0ybnTnf8tb2KZFnPRLNBZN6SIGF5VUdFN+/2U/MF5vEAcJBQpw
yvSIidiA4ZxU9mMomFH1oWFctW0imMiME6tRWax7pyzZwLKZ38tIbcrZN4+fX1RoaOR3lE4JxOvP
LzKYCUlRsETBovZ4pvjSkiKGO8DetwCAIcT3zyj9ArBkShzHDKdZ11Vwn0BTn0b52MURcwIjm19Q
525Su1doyH19rAAT70K7PAcLCPLzi0Gm2e8/sVwBHKQhtPr8O1Abrq6hQy/0yG7hQ8bLn4Jusf1Z
ANJ3peUenIUeGdKWOo6f7/Df39t9TsxP6DFxzZXdn9yeoKih6gBULRFpcok/K2L2D5jkQKxekS77
XaQAUmgJTYDYD5//Z2FHmJz//d/HdN/aPPD3SS5HckHbhGTVYiZmaja+kRU3HtsXBs3NMVp+/vlL
WqN40wLAxGwHPKA7AAcr5Bv5lSzclazYf4SKhIbMahijFxGhvA7diGaYgFVEZKXacbEqakLpipiL
sTCHbjUVlBVcAeS4mcuXtM2z43ztfWa6OQFvZ/bpvFRBfPADNe1oB+1//3DZv/NBMijU77NnV8zA
PgPbugXI2uW8E4bdd3rZf35+SVgq1pq2FU4XgtamuK+PeZKsUfteJzJHg1p1CdmU9C3J2m6OevmS
Gi2SGcbl3b5J5jVeLXEEco7J1/DES+rO3cEj/xYtt3tUafhWy9rY2AXXb9fl235J8/v8Qj97bfWK
Unms1WrKCDxIyu5fP/z8U7Z823gVk5QO60OBw2cVQTZf2UtvTQ36qc0w86BmDq2lgyMiKBz9YykB
DJhz98Ia98ITELsdlA0PEc2QwddSArkAyV/GYP4KMbRczcN4l3mnNDCfnMxhmhkMdHnNp5l97RWS
1Vuh7e+WsJ7cIW5XHfwTP5f3QTxsoUbhrhH9gZr4ZxlSN7+Gbv9c54xD7YyXdoviRhnjHQrMp3Yg
BjIwHrWkAlHDmzmAfoEG3a2N+p1glzfEl3e6gfnjV1iq0CxhhC9OBk1+IA60zIUAgGR3CNgpzWYG
Woz6ckpGnkoEE6rpnEYzm7rlr/79paUfxdChjw7FBGV0+WGm6npnJOzZl599+dU4Wy6+z5f8/LHZ
d2rTaOf7l98b/CVs8PMvP39vbl3c3jWEgjRnKlTk0GQmG+pCYf6q3ZHYANQutR8/Bwzx1g3dprya
AMZRAYBm8jugRSRAEriWBN6pAZq8kZl50UEuV8wF74zWuwmgTiKyAG5WY5AbQz4QuOLg9oN7x14m
YeAnw9RnD4sPxbX5Uesx2hjimrFxV6lv3HKW+asntOGm0qu40OPGLZsL/PvgLEEUjTGMuDRaT/6Q
3BP9klDRU9wUZZpAy0hOus31tRtxWzVL7y7MCuYYVfdeI/MkKE8RDJnvaSSIvVHWD2z7FTVdvXNd
YAcuIGqBRhloYTHjN7W+WUmt904fUnQHrMUeNcbEcr2z5bXd+Hsd1e2tnrNd3ZrdMQrEAfOkWhyx
zS4hdjViy0KpiOI6QmS+oxPJXr+zfimluUediQwoJkmJDaFBl7RoHJIuWfMnvEeWB6CuTN+sOOu2
QsofbeZdlGzvMDPfyi78cNzCPJmRsQ7Dc8VS/jimYmemuHvJtVyNJsXv1OKo8/AX+dFj3niC2TCD
OiufPsrWe6qFHW7rZRDQluqau+Mx9iP0BlYI4tH2oKxH70k7PvO05y2WB8cW7CWi6MHx9a1yETkx
758zTUZgyn3WjdV2KOuRmcvc75B8/TQ+2GeN58STD5YMCUiPQ7XGO/GA46Q7ug4Z4UaXRSsZql9V
OQZwcy9B0SJba+wjc8zcBz3VNsHWTedvDpuV3BVQJPPvtnR+qKIIuXWZfTBXg0yDFrpjGqsVx2MH
8aKlgmvaM0Tqh6DaxU1+S6uXKpfNuR1tRkPs+7Y/F3out66xhGSTgeKY8a1BQLGyo9sxHG4TxAAu
URlXoxPhGQ9CkGp+Tes6XbsGGDCS2yGM1Kk8TZW8mW2GVylKEuEStKGEfggthsBFE30Y9izoLhin
om4RJvUXnesXJ6VcjezxNi0VGUn0Kjr33hyH71E2PBdRdFEgLRJ69m5S+TjI8ldPoT+bBxgh5GFy
xZZgboo3Pn1YC054J7PoB7XWQv+IDmJKzzzoTeZKH7Itz70cf2rL+dkzkucB/abJiUtadwng6G/n
Im/wK7cdHkNxVvn0nrferwqheYWQwG8ak7vTurXbDzQw74MlX8VD1+P5RFE8EKpS/phMydmPfmoP
b7oKXMg4OrmOcvslnZdWgGBm0Q5Pky80e6IEsQBh8g1s3amGVoPA/YXrMt4kpqLJXtrXU2g+dZ6E
MYNOmD48gdLL66AXaSjqyViZdHqyveabBbaWqSphkJ4BWCxoTQIpx0UGqKj1sMyZhWB2i18gg45t
K+gYJQeetmRAmM74kNQdmYJzwai/PkV999JlZsHo/3vspemmZ1nNLaCaagj8U6PFKsWH3BnuTaSB
XJBxTxu0pkeBhtwqRuB1lr62B0kXjODCqSeYqanPUjPYYHN9E4WCVf2mWmxDTv3Y/B9lZ7YcOZJt
11+R9TtaGByAw+x2PzAQc3CeMvMFlmQyMc9wx/D1WogqdXVfk8ykhwojszgEIwD34+fsvTZNXo+4
HFIBuGDWNcsGTBdHydFMYP0yk6K1Jj5HExmOncH9lFYS2ljagQeqF9lnTyN4KGKoralhfKJqJiAG
rV+cPKuHdXrJLApY/rCD0ckDd+mqEwb/3D8qx/gZBfKJVxgk+sTejic9ZukpGwiWXqjI6yYq4V7l
ZK3E7qHGb13ioqzL8Y0Gk+ObvxE/VypgQkAsfV3Pz5po9maE9xRYBYB6QpXJYrgxeHu0i/7RooFl
pZ8IQ/LCeXRyLCr+EHxYrknonMYNnIzOrk9NFDWu3sD+7feVU6Ny7ZGS/IzR0pHzDelqBOJm8Txw
iY6J8eBGwMzMBUEN80rlfNCaAMCGT0lEzecwTO+Cvk7WgJep5y8o+eam8yJmV767N4b+LUm9V6YW
NNEUHeS0GL+GeqVFWBKYXLxX7ffIjKYNp6w7szRuM2v5lGnwNsWMQpkUIojD7u8uFA3Vm9Gx29Yw
geOEqCNqPzaert1pCRWrp7GP35njqei/MUzClp/J5oBVAZuX1ujabJPqYSKyxdb4kjm/5MB5O88E
75WUZOtiHJNT9dukLcrmqoGPRtyUqAnmrN1xTH5Z+k8jxXak8o6rZRjOlo64iBD0g9F/LjsL41iL
qK3G842VgRK41D/n2E9v06B7jyurxxhqBvcx3dQbZskfFkOBw8r636YloGkM0hthMIhAmFCGBk63
cDF4PbMIKNts0QJdbOdSL/RZTZ9oG52Yd8Eqozeb6BRL905Onnhu52dH5yj1auQVFmo8Nxoy5hRg
+UoyVdiOypBglM+IoubcLj0v8YhXREXjflFxe3A4iEESJPSqcGKswQ3y9drjfGmapsX4uf+dW+Oh
CJA9pXnJ+mrbeIbRMgI8R1pFvulwSgcJLlI2LcxPrNiyaJ7JkaaFInq9p9xMie9UNKCHPD1X7vzY
Ms+7BGLwL17a2ju8JQlCMbe+WGXQEANj3wZ28RFrf7mQpzMcJ2ZiY+C3F7U+yBqg22Tx9uLdIyh4
9Z3MU3GuJ1rkZgOYIXU4IOb52llCLXnqChXsVhvmXJTWgf7ZvZehnrs+SLVQzJZh2brBPnf9+ZT2
4EG40IlNGl1KazZRSwC9GHOoFQZbyd31wZpR7pHstPPF8iAZ3BOAMq6uRESfN9YQEIQUoRXxJpyF
GckpGtWv3dbiMrEZ4qMGPiXqCTa86s1nalX97B8bYoSepQvWqjBd++ypGtf1wPRLl2P3MlhTucMV
QZWIHXsvMy65eHBJIq1fY1X7D9dPvNiad9Y6w68N4jmFC1HA5vaC1IqiO+97GAVLwr7qUc00Jvmm
wcDLQ3C7uBAr89ULUg4cu/MuxYKzyoId4zGh23htT4ZEgvjHj5y7wJ+QzanI2Ho5toiCTvBGkI+2
XUZ72Ns2x70hW4iv1x3JrmAdUJwM/DQAfmKpmfLPJj2XIbib5H50mvmZnxLa2XCY2dTv86wF2qyt
GhmehrAyevzMfZSm1iWe2eJ6O0fMSJwUb/KE0VoojgzJitpXAHW0czQCLEYJ5USRWdlZkb9Sd94h
C9qnYYENkJNbn6w+S0x0DDEW43bqXBXKhNrdUyjvkMcMIbcZMIYBSuMEDwY07oxglNAkdqa055sd
M955vGT7xqMRbzT0Fft+kOGoUV8gHsBEKU6Euxi043pqRf8UF+Kh1tnRovFHBUVynmG/SdKmbq6G
XtWIdGPG/WZcOPmNjsKfxwa6FTLbWiKej9gPbjH2+7dJNhUgubr7ZhGXpS+r3eR333Nt/ArEKNCS
El0Wr/KWmnhZ4iPXv2ONPo/yc1FhPqYIBDaIEZ7x+4eY57tFV891pXNmntA+6x4sYUIN59RsmxWm
ltQ3tm4Xp1tZzgQ5a/E7j1Z2Od08JE7TnZ9F5/W/xWX3zfxxE7VB+54gEmOsmXRjcZaR/dLM6Xwv
RzBSmvXfgaY2zcl3o6if6t64maw4QsiSo/ACVsDmSqwSs7MwTVmqRS2IGpb0YGbwWWKAp6ll/FFk
PYJaZ6Y1MNfLbZZ+FpUbHDns00D1+p5FaoZJWCHDTCMsxYbn3uZVy4m4w5IdBzTBOuDzFsfj1MlI
1Y2Y8biRyYzMe8clkz0M8fitjSg/EqUO4AzMcIHnEWR9udWlIFhdrZZpQrACSibPGupDTNwU1cyQ
HAj2pIooTeyQZbyz2zE6gZzgrjSL4cmxbKC7v6I8SKjBUVxPjFbPUZY8KFcbR0KD3oeYAAVm+viU
EuvcZ5MMaxkjwCqAXpf0CNdr3Nwqh9bwEuTteR6sXQvrJZwneUxUAz4f81UG0gRk1fJYWMVD0pJY
XQUAfJh3pJfKbYgEn/x79sNXc2q+cwsRb2ug9ZRLFxx9C3RzTSfPtus3mynUHmzQRwUa9KTc9AlV
8eo2mS5zJm49lUpOwdQXfTW+dTnhfWA2o5mZx+TRnPVigtJquDFexoRkWX60ulO0Fd1Lb2IfEA0n
Kpt0TSB0foSVMjtxfaX08poHt1s2U6sw//gN7vNKQNpHShM/Vo2Gt67cs2yMjYtomamE+16giHBc
LXGYrEEalfiwFotwjVzSQ2cisU2nJoyC4eNqjb++YmU16G0OYwljUtRjC11e4R+ZJl27Rvrnnpc2
rLq6D2tBiVhYDdgRKisU5rg/UYjQB6ZJIUV26QP3UauZimm1UFzNfuY4uGePC3wTuRPES9ddDi6K
/rtGPF2/qhs6FJoBnlYwBYi9K2oQnQD+ggoQ8KaD3HUHhAi23PujF0AerKgKYHtbDlygoBWAv6vs
ltjbG9V6CEdyCdsKcdxtHfQO3wteYGh3V2umCRwrnssXzvrMzJbkwOzlnFs5xSZumjr/SMbYPFge
zeB+AU3oph+VQMSKpAUUx+q1tyBijSMD3KpEwhRxB8Ar49y5DNV+zVoUyaZcUQIYwDFpItMzhItn
4YfTjNi8kY2S0pLfUAcOvDeY52L/e0EzbsMJ8yUT/MjCafQmbqNj4fCKo4s6lRitbnocsMpDM5sW
L6Kd+NU5VmN6JgfR6AflUHEVPd+eREy/o47U6iBSN9evJIqVvKJ1Sc1d0DaxiL5nOnqJh5mVjhkS
8jVOu2ouwjEwfjtaB5uyBSanFyY0OQbqDmsIOqvNgsTIaO1frKerhS1/sBp6cfZYgfyR/I4c2GqS
IIUY7TpMM31JXeenb7Ee5WZ3VydU1GaDTddmnU+YHyNn5F5w741R8CbZ7lPLRTLzrGRvvEwFnvIm
m78PirOY1zD1MVLebEHiWDJnFEYGKrO+D9dXhmEkiaGS4q6fjHQzofCgwbn3ERc68O5CZSUf1/1k
af1jEVfHGUig7X4mDUeHJuBbru27DlrY+qUTteRU6W/Jwntn1YaBU7PCDo0IJeXtu7Oze2E51d5r
pvKcBTDNOgwEvRqmXZlwyJU25bwsRuPVS4bpNFri0Jrm3dJ7PZGHaritmbmXzEyPfl5Nx7UG9goo
PoXDopnO4ruKR/GgKSPNye4w/BVbg+imh3xYJzxLyKytCsdxIkJAed/7mAjh64Oh1Y8kMeLTbDTu
tqjTixErMyJnHnm1xSHkXC3+ezIayGfd2b6dJzM9kJXpcNqZnhi26/1im0+NS8opa4l7dhQMqVJT
D0192HDEP7Rg8oPCsjdtbz0mikt0mI3t6LFJrheVuWIdEiW+Gf5KbR3W14/22smdcaaJCNQ7TVD+
yssUkEk0BPv1zD9Pg09KHMfJQR78toBT5zNjRYvA4K41w2IELEv+UUC/CdmtpYC7QSf7g01AYaBv
AsqEcT2p2R2xCT0DmKFm9MeNGB9rM/2WaZSguY+bgfrx0c2bO38iBMlfwg53T1/6qE27lGtpNO5q
KhkkDhRNhZc/i8GtkOF84bCTgOARYFuc1m98tEM8txXv2bXbdvTehkZ2HIMol2LUPVXfvnVUxpt2
Yg26LkS0V2rgCk5w0xAtvIkKw+Vm/1iq9TSqfM7+aXo/tNz9PnMJZvcUt8QeTSmHW6c6lj5Tfzpr
euuX96UJsmSM5vZgQomgUkQvYgsUHelMvRewGqtev1sGhuuIskzAhaHUZ2QMXn0ouhOuF9S2mk31
+jp53jdjRJsmLDzzNo6h6xNulokAVaotgohfFwrBkNKVvR4GikX4XMoQfZdwCSBMsb7mOZlC7snQ
qAVuLIVYQo4RRSvkc0RjUEUU92pqwhGMq4yeAQuWbbHU5Mh9hkErqh6GDknDzNQ/1jljvLRJTp2f
fKzm/6EvPsqKqwkhLWJvywhteFPE4Onn2BreZi4rPEqQVP68BM2OoXeG55sE0xcSTnJWrHxmfax2
XdXe5QEkwk4eUyv5houeaK4RIxpUCMoSvqgeSNAuXY6+URds6K19mRjY6ZbJ0OxY8qO7cplZkz1w
8QrDpg8OhtQFQiRiRCboA/qbte29kVhdLBKmg+bOiDEI+haCuXW90tCTEEWg2Wcl72cOfDlfTjii
ZGTJKubb2UfQz7fXljo2Euem5BSPTKKmBZfNoSG8i7/2KVnaF5i7K+UiLx8aX92mLDLQzz8GC7wp
UDM2KLPcLpVg1r8cQDEmoUv7/MZY38c/1kQiBAwrH3fBmH0AF002rYNZprDC1NbOuSD0YXDHABAg
d7uc7zmTJHctUyiIlmp+1zqB046qgPy6eH4v8RyaI3Dj2lFfKQ2dQzu55oOsza9peo6D2v5BowLF
c7Usl1R42cF1wN3HmNVDgwZVbZrFqW6JvHJtdesAGC81h7/AEvYtYb/gSxd01vUc7Uml5z6JIKRU
yDfR9nM5NyAPblqflD+4i2Ha9S3z3erDrSwAHgX343qFdBbZCsH8atvVLUyBu7EGBxJ1OkMSGR3N
ThzpfXPIUaCwaSiH43r1uGbLIkWVaK4rwRTAuYtYVJzCcLiluONELH8saj75BT5nT+Tv63rIfYLq
wN+CsPxI/OilztvHiuCgYU5+FYV3SMaKVS1z1Q1djQ2iGc1b6j+3lNfOSIfQSdfOfkG5K9abqJ34
RX1NY29xVytk2dzHRBth9eXybig78N3C7p1pvpmsyAH407DwD9cNO1rjJuwzprkMnB4xGRkDD5Wd
9dnu5EdjymMuAtyB9jGxwAQ3Q/MZ9ZJrlovLVO7LJJmTCxLoVxx7Od9U5Jp6M2LepWLzlZpLWzBI
YfPLPjzM1DfxEhzWe9fO+mVX8nQmQ75MA8tdZ2bQ7ozhTpnUimotJyaHHOcWt7Ks76OGm8GscEv3
tLpdqM41Ojzo9Xxdp3FpZ95830rjWWlhMI7H/kYV0SzBnb16g+eFjYAk7f5mCFjkErxWk3/X5lz+
VxDV9XaJs4AUyurWQDtNb5H3N8aEoFSWbdyGZSlCHI9h481b/5n7YbrRUOwxlrA64K8NS8AftRVs
5lncAZ7lVRA+4XngMH+nYqn267+b85rA0JYyLDRSISRDXdTyTgompvOtGCMVXn/X+rU9Cxx4JNjl
5NpfjzuNb5LvsKYHqPQWR9TapWfTSao+J09guKbybiuDaYnHYtsoLgqJp6nwOt68kj1MlcWHXTqn
LpfYx1ZOVpaC4PbpKEbxKrDz+LOXIINPXp5dCZ8KOCm1n7GQjuF+ug0nlahkf05oQftJE+wLw/S2
VD5vmqRFo+Nwx9VPdhSWgas1VxJKwAW0dgqnahvl5G70HMXLghLBl0HoAz9iuIMhwxid59aGo428
zaMGI6M3o3EiDY4C67bJxVHjSV/2WDSM7dLiPstxbVTtj5p3bpvlwWuPscZKjce0B6CUlgFTU0EA
ILo7wNvC3FstDPuo75/FqN6G9ZRVdP550A4gvphtWpqMy5PxIcPbHRZL+jHa3PSd8PYqWDix5ZS1
LS4ODEgdbG1UtUyjkJQsAS3j9Xocr3wkELk829/XtRsvHY0GCwX7VJPCXs3Ujbxlk+M8y7bJ7vxZ
fBXlBxgzMO6M1Gf/gosOIX6Bphcn89HJ0/nUWsDvUziJoetnJJF1aU4aMPd0kTU0YTwfdFFJYJ5V
y2fGOZtqTAh6YKqBURh5EO47izvoKLJiOwbTa67mJAy6HBHO3DPiN4d0Q/NwDJH0bM3Rim6NlRJu
+/OLdNBEcfPj1tCMVtpgOei+f7B4jufMR8g2u91RpGO76+b7no7Xgm5JZtFbUFndscGWgw7H2+sY
1+DSwNOAGWGlaY7VNOh2g6PYY2MKIMwN9UYmFVET7fAA9ghTy5wXT5aD8qZm+cZIoxH12Sq77TnB
k+BShpVhVg8Tp8WnBQGnQk/yB9Lnf/4Hoaz/53/x+WeNLS2Nk+G/ffrP/Vd997P86v9r/a5/fdU/
//NTvunPHxr+HH7+xyfbakiH+VF9dfPTV8+B/frr4q96/cr/1//5P76uP+Vlbr7+8befv5gQ01Ub
OgYaf/vzfx1//eNvlggkkIX/O1SQntjP/8M3/MkTDMy/g+rzYUkJxwel8r9Zgt7fPWF7kAZ9C0qb
t1La/mQJCufvrulZEvwF9Bi+D45JX6sh+cffhPl3x/NXxIMHDGmlE/5/sQT9YEWi/BtawAwchyrE
gycYmLbvOCsN4d8oNXNJSVj5qTy1Tv7OuJCwyMTdolditwCIh2j2Tdoz6WZGf+lTErETFIlgae2f
RuakWwPpP2jA+pYbXV8a+SOB6Xl0GFIiHEwXTrtN8XueVXqY5+DX5P8YOsM6i4I0vlkbQGBS+wVV
wXZqpHNuzO6SaoivanyNOpO8gipHIzQWL7ZpOo8zBgiY1ae5GfHLgDog0dsY914V4UAb5TO9HYZx
A+VNTjRi3MlL3GFI6vR0dJs83jnKwH+KVXYXd87WqP0SgpNP3yv3Ua8X3nsSZOZ9bdPHK5xi22Tx
woTdCjMPln3UCOexrbwv3yuQiib6izKULBlMkGkwTEchAchOS7zzix73YQQSRdSOcRZiRoczfB9T
x7hLFfTTESaRy+A8qizWDFStjSNubbr/H07gnes+PcT1Mj8ynMLWqdjBnALiU5kvjJPsbB/N8mQN
2twxuqhvOtc/suIVYYGVHmLo/bhsq1Rgnw+mlO4lddPspueu4QQmR+ae3K/LmREmfrLjPHAKaa1+
P7n0ZwDnOmlCKhjGOZnMH55R2Bca2OYWo31045DwJrSy9oACNlNX/RBd/4pGUzHmEXsqJwI4IvcX
/Qz2hsLrT1GTgXm1Z9KjNOkc85h7HDceBnpYJ+U5IwnCT6q0SBKgAPDA2FquzPZF6p8Z9TNQYwrM
sGXrDwSNNEL8dhxo2CD6zhX6QLxqTD9GufPe8qGKUZJiWaG5CdUQxNcI/KizzZPQOYLa2L0Tbl3u
ONVMh7T+Io8TgUEMPjYnYmpvZuo7xlZi8RZAy3oYQ6uKXEZ61nls0Wn2foxi1ekqInaLIVzc3oFQ
4G609n9VtUtElgDuZsbRL8tLx4OT92KTwyUI2WKIcWGV3wApe3Qr4gP0mvxD+9raSU//qMxkOhRi
uM3jpYaOjrapHodjadTonuLgvNjeFjmbrOvoHXxME/fIBbKDQ8yVlUCuyLnA9q0lKG7kNxe5wnmm
ttCGHR1Lu3nsOu3cahDql8xi25wKcu4xP6IzYJ5qYObpkdk0vujOHo7kM3fcxFnNPJeiUccm6Coc
oum7QmvHycxDeO2XHtE4n8bEZAGn3fd4HtYJ/urjID7hxKbO8de9M+0Ij19Dqg9VPlfdTDJTKffF
YI2gj437sRQ+tzY86TVLOjFRY5khFeZztdaJDO4RWXveSAPZ28FyAw4yV/kGe5G/W7v3QU67Zphp
kdCtZCZBOK+nxb5Q2HzSsYgJfMy/DXQ5I1+DKHbJQPqB9DdA884cCnB/N7JwWTMC6gVvoy3Ts4vP
6KaNuGqy6odFL+owZhSiCCFCiMjF1qz7R4QIvwW4CpmX5zhFrh9wCkpd80t68dGr6THYUROFa6sA
RfUnz1viHmLeVqdrCU9BIKlzXL+uGWAsm3qcJ1AdfbIf0u+TR55gBEmiL9cGwyK3k4n6h0Wbwn9A
IFGAPSyGhiqupxPy1NXkWy2RQtHC7O8O91S70iTo4dtNcU/vWO+U631qeoSbwsqQoXtttXPpghNP
oewjUs5lPUslN172wIQVCEuRA6ga4301EFW6hvyMniE5pN970FcRXhIuquvY3AAuzLazkeyCdoEl
Xn5rli7fsVFhV6fqvTGZg4l2ufQ2QZNFvSwoE365sYcpKUeIaMfxrhR0Hmev++FNXD9i4q9sB/Td
PS2z8msKxmKfV91y7IhUzk3a+bQCL0HqjKFKq896Ci5m5Od3OQ0BOuODEZoaPSGJkWnCU6411lWK
xODIQIZIJdttdsr4WgBu71K0Xzf1ZJKOOX7lPkfteQo476RO/MaeuxuggTOQSEO6ax2xZ/MlyxLW
pKr8EJ7xapjR2aKHgSidg2fMCXEw9Hs7KbIFKWitLDoVTOy3VUCgUtHHz0Gpn1pdubtlcrotNV9O
wwbZ95Roks0mhHOR2e9kTQfP7037nqRp1DaOjE4qIyaht/0JQZhHdm4DuCnqRXmHKb7Ca0HXkQrQ
pKtd9dua6XCUdwMT8PZicZbc0giAipj580NOJ4+LHXpESrDVQJVxE8V+cJICcEre4U6cGtcJbU6w
tNkM4KxBa+8TewCw1BzqVB1J9ShDM5CQRnpNhlGiuk3QZwgLyXLxNPR3x2tQDnikoDW1OqfRyJ4g
p2YXGMWrnGWBS7Z9NU3SXWWMW9HXNLP7edKhMtcjjE2zYVh43brFym9cXRd3op5ZfKNhN3odPo7m
UnoxB/Wuo91g9xev5zZxpzq7H4uBgalztzTBeLINGotJSgZeilTSTg8aFg8OtcHaTgE6Vnb29jTR
xhBIqtnRa2MHiyGcSPZmR16GjVcnjyliprAXzPaNtj37AyCYlk7YBE9xKzs/2NPR2xtrh4NanCs3
a4ajm7ABo7dgcgFhoZMjSiFb3jJrtQ/dswEW+ZA49P/nNH6JOOAB0FxaOrK0IMeEEwytLrZcEtZc
z7ogjiFWIstcjBVa8Nbv2saYLqULprfAd6E4M249mrHrsyzv+5QyIMhdBgb7OC6MZ5km8dEcJI1I
qCp4qpfiovp5T9JADEcSL2XLeJcFiFCcJIMSJ4siU88DvSGfM/EhXnxrAfnUkRoez24YNV4f4nZb
UFg37Ul18pdNK5o+6PEqIb/+6/Wjq4zcx9zmY0rf0uR+nohGPUk1Y5qofVLn4bwAw0Ba6SZ4Skou
s5PXOD+ynJyWjDH8jUMHrmMRO5iDeXBNujzXB1jFFqfy4GdejgRlu/rTWCKyf6gN6pNZru92AcFJ
rAFBpbuoQ+TSgZ6sJhRJTLJ1GjC9VHkFJVE2+z8sAq0YkCfmPvtAjgB5Y6ws/tiYt9YwfAzU4Mxk
CMW8PsmJYBFuR2/Y1FEqTpNymVLpnHC7/hVeB0EovUlCZ/ca5UO+y1TRnqCZNieLbNoM2ML++lnc
yIu9aEzFDhfivIrCrx9dNeLXj/56KAUlV5MGBwX95HR96P/10Ww7xhGAFIPHlCDVCZVy8ASZJzu3
EVQIzXpSKYZzboXEucpQFNQuskXO2N4OTsHD9emOvgNZgEzJq6i/iPEqXB/+EPb/9bkXY32II+/9
qmwXayiSbpDoHqL1tp9SpgIdZxn21k4fiUTp9levtgCmgrNsNcLTwqeBih4O/DLXm2m9W9pqj9Iq
+VHaoq97/bBwabi0S0uvfH1bc+lgn3cVCvs/Hq//YIn6YfHIdsaQ9D1u4XRzfZIKtX7014MTpM2p
s3lhhMnIx15qzG4jRIxV9u9o0Zzc9eH6aTfnX0zLML3965/yBoiBCBR1VrXqutfXxr36Ha6vVW+7
F9dOo539UnXDckrcDhHGgpEbMCOuEbiS5+tDv36EJrNl1oqBuJ7Zz0gVzWPOKHXV6tOE8kRS7Bwi
DAmnvx7oIownjJ71Lg+W19JojBOOBwN0zXrNpdyfLU3KxVAIU9cHqX24NF7/BZR1NDGxtQvQCP9g
UHf84RO52kbkvwwkjKsxR5mLLWgWIp9cnSLXh3WKaG2lxxx31Kx9iozcpiaJNGv5S71U3UVdB+lB
LMiVCGt5QpIAU339n3q92Z2WxPmB9ilt2gUTCDAyVBJ1SUG+rh7e6jzp1t92/ciaJfiG6+d6iN9S
OSJhWN+j63txfaN0jpHTq/zn3slo8qJdaE+tF+z81PL213fmv12//Qjps6Gzx6wY/f71S3wmnJTN
R/znKDv+8Gmwaqx6/LY/dBQEf7wg7OP//noFU4NPvcwQ+XOc+OMluP6V179XpPZy+usvZ9muUIAB
yJ9hiWjYqwn257qQ9PWmipTfwXq0OBH7Qpaha3fU3g6JeeYiGCzGG2lrbzsM2W6e61ejUmCimVtD
xqFFFsjhy+RdkX1/MxXj/K3LAXWgNA2Ii0B9k3cB4IGZhN2/Hqags/Bgpece33ogCrX1kG/cdPXB
9OsJK5/7pBNSR1Rw2xrtnR1HCBc5u6FxCltM4XGG59awPcxC4qke6mcwmOyYpO4JesU+xvIbq8x3
S1DdTvo2q6pPy7fezJimXGGArhrH9L0037IE3zLpA99iXX2z/chjVsgtYJXZXQeE/1CL6dEkWbZu
s904kTAZE69VmjYaW+28q56TJ24jlva+3ymfZqy5EDwVA29gKkfp4+sXyE3NGWrI7eCM8gDA+7W1
mGqthaopcmtj5ql/tEz219gcjky9qr3l2IxLp4eglC+ZA+SIRsRZfhj0CejR4k5UcnxymduMM5L+
XghAD5+T/SiXp6Yg4S9K8HO1ZX5J3OmDAwk5NoZxZ6gYw48oafsLTuuSkBLUjKSFRYDBY+BDBdLn
LHbvqwKpc441PgUTOicsoEX8s8cAi5Mehwrj2It08VtOvsb20DzJ7ogkYg/mkQwW6dW8XMND7iOt
ZkSKYaUsttFY3qq6VVR9+tacoBAiVwZzfTtTZAxdxy1hkZFG7FBCzYydsnmVBXsdNBTiAamrkIAf
F9T4IRY+kf/sXf3Se/KH5kVYkhYK3oi6JvDc5w4qvSzNp7bABExyz7bpls/c5kytswCxN0JlEfmM
DjDcdEVgY+dI39TkhDglX+eI8VocoBAt3a+uczoG4i0ctISRT68eykZvE/ioYjoPQYYTuvhNn7lC
PhgkIRrp3J7cS0u/tcesCTBJbGg++9vMJfqwMfunsjGIHSX4jE41rb+PxcYWGszwenLvtpiFupF5
dSFE5+BU8wm38jkn3CrXNNC1mD6JpUD93r3iK33OreB74KmISbeFR3hxj+gYydxpyU9sCM42SSXL
R0akWDM7b3X2lU88S/SiwUzLmGS3ipTKCHvObnKqJZzJ76JTsgazsrf56RIavA3x+DAVDBunfIsc
RkMiQofuQxUjTl5ojI/C9SFYBQ/p1H9bZniaLg4fmu3fIFJGN2OfHwcb7FEpYYItXezDO8gZNKVt
ij7e+N6hxAtBDLAVHBWHHr/u/V0k8W8mLU4pW7H4GWrr2niKB8igIQYaxqfF8KB6KTeMmZOcCVMS
UysbRXr2KuullxWym5axX5KVYcZQa+N0JGnxqrXUyemGXK3xzBR6DglOOsxum9z0YkApMpq4wrW1
weT7u2gZMmuv+SaFDb1PB9vasr4G8owhQuo7xiyof80ItU0RFPigA38Ta1JUBdr3PH0CqjWf8eGT
WKX3DkxSRjFJwPDCI/rJN07Z2BoX044viYnGMB6hciEkB6/cOfve9Z+CpCs2OL916EMLAa7k74j7
+U1lQeo9VPgN9yi2HgsW4xu5WI+ci5eLJdJLHZRU1p767aig3QQtDYnO+Tm5nblfOvM7dtOadr04
IzSAWEEo+SQT5l3OL8FUZLtkIFZlDDspJ5Yb+FHqyFsX/T2GLG7kxQNGnTFEQkbKOBmBrR9Vr6Bw
H/qKbmwJrm1vDsI64XF9Y9cAGxbRCJyrSx+PHNX8kQAc84lswQ/PdKpb23VRE/mGdzcU7j182ZTF
ucXahY+uwyavc3QbZUJbYCgZs0bydwb8ZcsxxN30RqrCzE+BubkWsWbNt56O9YVljTgD3k037n7T
9ph3HTo3R+TNwYyi55Y1CKxU+zspRux0Edtn2X0h6AZROv6WGTkCRnVBjzpsY1E8ponOw1zDHnVL
8zJ06l60xS+2mEvPQrYrqQO9dPimtPxiS2faiJgTV7I4WSWeiAw2ujdvxwVPuDeyN2bUZAo8l93L
NbZml0Hv4S+mDeIKRnZGPtHwylCo1Au5vBoBTwn/RQYPlgZt4hqsMlS1+HXMEcupkCn1qPHhK+jT
zYxDy/QU60H61OVueedVI1H0JaRrpUYfnAv2Ef+h4GANT7Zp0A6MTohysFO3NXYES4gf3eRX1Jlq
3Nclwr/lq5Pc8qWFIQOTxo1jDS6AFnz+gwZ7S/+chCl1ghL+vTZX0gAh7a1LEtVY3TtLPz9GLlP4
uEyXrTPFJsnmk7wRzr1QCxqPlsBZkC9kR1jFTtveU581eLtlnkERPzgOti/Dkx9wDm4NTmGhJ0pC
/MRLlS9kS2e5T7OUBS1W+gG980Z1zWFMoww87oTTR4tbh6s6XdD4Z+N8EQ5KdmO2YSPBg4MHNPXF
OWWVQA8LTs4qWjxHdfye4lgfenGm4Q16G+Wcaz0BHxNQRp3C37n++Jk7+UutbvtKupD24NmAwiXl
R9lXAiwCuYUOHIiuCpsKIVjpw6z3k7WYJ9pkAKrMAOCb6waoErzHNLUfknJWYSHec/rbN/16trg+
+NpDzFGBwqqaF8HCRuQYeXvImG06XjSHGhXXW3rB6f5/cXdmy5EqWRb9Iq4xOA68xjxqypSU0gum
nJjnma/v5SjrKm92VZt1P7ZZFRcIFEHGAO7n7L12XPvbKUq4+Qc/s9Evz/5A49PxwbE1nVQXw/Gg
WemV2xzkws5Tpn+5Ssf8U9x/jdqzb1b2tmVItHJKuHm+ZT3WLYLpksTJ1knePJ+ONL2I+jCl/cts
jF8ZN22NIH1V2tCBENp7Py42Vs+4pY7urZTzwT71fQzFkUrlRctcsc0cFaIo3mx7Iko4LyUT5eOs
M72K2vRHJ5yHAhXqqm1AnFvx19IUX2cqHpuy1VquRUw1O751rqtdzQjQYVv4eKQ6wu75TLgMJygV
nYDRu9ZJPk5E2xoy4YF4wRUl0wcwPPGahFV4D9a2NbyjLyEVmSki03lWpaQhe6oNbPsddASKmdZR
WkjIU7tD35zLEySiW8cIq23mxvgKMk9umggwb5smOz0haZPZQLty+pQRSp1Ul1B6qB1BD1NQaXaR
/Zb3fQ5V41tVtv7G43PMytAEwGuM21L33hTXI45plGdrqk74DXW85K4qmHfGhMbnZpgpWnh1gZTE
gYOgTTBaUb6e2ilFLVsGJWZRta1D86LUxKzrKW2gDtRLHYHYp+60bH8s0FVxuUAEt4bJiIXMKPeh
MaBSo/C/gaPUnDSdJ4yWOZvL9y2M4lOtXigf83t6IuOOAQ+voHZ9LPphmMGpgKUp1IvGo502h17U
sFjiazxnLy6ljG2Zet3JdVImmXjIT3mbk1eXu7O9jqOe+0qRAPVpAwKJO7oOp0EtOIHLTBroftmv
y5fYFNMxUqZ8S7n03Y6B4DzZxmZYXOtVQ9JXS2dk2XQwk6+1oiQUXJU2IlXkCPUqKw8lw5kAlcCR
dhci+HweNo4qj9hqQeXm90Xa6tFmNmcDtwNzeqFm8qNvPRhtykgNUS4ZGfXOHv3htCyqMh+hY5Ov
GEnt4KuJc6ygDKFaLGsf+wp9uGtBHpDxYFCUVzPwwJ/6kycND2aE2v7YiQV0Q5QAmbzxwEc7t9s6
keVBs5kczVj3uLuDVdjUdkwrvcZQD8C0PVU5AnO/wutPZItN7ivdLS3m74CJNKcSc9RpWRNqc1lT
R1Qmpn9szWLTtKKGnIDbx4lPdtshkLW62D3pJhyfWNZizYDNPGXSNE+lWuvjKjg6dD571JgnPxkE
tA70xTunTm6XfXHAlXNZMwimBeYoKXDm3Q/DssZtbleMJrTQOAm/N45J9XXZWHaLFl8UKSQrIq/1
07Ko/177Y5MBb7NFGRWgOeKstGJEDwOhvuEfrHeF9b5Ydk9t6x/H4h7Xk43uS4bJvkzjG0OEbJLh
Yp6WM04YJKDQJC+sVOeI89g4SbVYNpeFRNC0qeqHpOROnKV8TBhRl9f/7STU6UjXdjJ8VpzH8sjE
FwGvBr/wIQHb7qL0rm+9fgIsFJItYANuqvTnLGCyArsICWaIRT4emXhNjqTHYfkHUEBWXYobslpx
m6rkNw1lKLr+9mKY5AmNbvyWjOlXxkCoT6dhNZmZ3BhF9MO288ei5VuSALzD9wB0KIEGJnFFrOaE
t2vMizPDfOYSRDisYSNkWHOmamdN4twyo2nH3N4nPU9Xa+Hmp74ZmW/uZx9nj1kHZ4q+NXuOdWQ8
Fkb/A4CrwskhBwtijXfBgaDFSHFT97iFWok+ptc/EWOFKx9t7nucwv9brYeEN/E/aT3Ob3nz1vxD
7fH+J/9Se4i/IAU4jq27qMQ80yCj5pfiw9DNv3RbmEg3hMtoz0Zr8S/Fh/4XVkddd6SJLplHOIdf
ig9L/uV5hHm41Dyka0jxv0yPXIKj/qn4IJDPcS2S6CwXCMEf+RZ0VdyUMYM8G2SiWHGqw4Pq9IvT
DlxHuY4EeiT3EJL3xtRV/TlSxWzRjIBwlmt257ihwUizQJUboatXl/BEHbOs9erK/7GJmGLdt7V9
WB7M/VfUVmQBKk6KoQrJyxqOgPxUd5117KvDx+6Px5Z9KbNfMLF//1VbNFw3LEi/jpmC5WMMtotE
sLWrdJtp0UufFcYuRcHqV6QNMA86JToVfkvW2dptQp6rUyRTiLrwSUnr3c6yKg81zhhYnvrnPBjH
A5K4DX7l8JxCvtpKKX/2bYfbAXe7uNRZc3A7rIdzZgM6U4sGyNmKhtczsxNiuK2RH5fO+30syRVY
3iM/32mtq+2NkTyL5c7H69En+OfmSE9kJvF728zjLfhKRJNhi3l27q7L6MJo/FMpEW4sN79lkdqK
pEufXakeL6nvYD/zbG8NeKk+LQuFjMPerrbpqZCKyb+5yAJ6Oz3Z1R+nsZzLrE5oWVsWnEe7a/Th
3lP35EoV1j8Wyz4c2BAv0/aAq8g/UA5e2aoZE1N8lAV5xu5a2mm4FRrdXst1GakuN79lodPaJcK+
P4w0ocDpIL6b21TbobL7NHrReCpGOzrN+o7Q05H5INVjigMT/IwTSdX1yqygKHUzmp1xhogm7D7Z
u3Relht3lFk7Wh3FYbwNtN470beOmWjF/RbsjYPiAiGE3vSLIf0UVSHWh8hZwW9EPlLifSgqL2cS
QNdnMNASlJXx1StcABl0J/yi/7UwOxDEiOTXy66oIHfChZ+JYdpV3ly6HstiSWVa1orJ7o9G+kDb
gNx52mmSX1U0h5RVK0O6R0seGcDtILtGh9zhm+nF3daDvkphLZ3eR48DSHSmslhul3Fk6KpwS9P7
6VWwD+KIxhdp1dwv348uswDL43KkaH6MzYs/QpwDTtXHyi+id/eC+tTOcBwd85X5TWusia9ojUzB
cIAiq/FUhVLk1KHJ35Ql4pGsJMQj84klC9XbIUmfpTOhJljL20COYbnTy/Lhj387skzeD8bt+9av
MRAPTCFa1SjCSpSflrXltwmFRiGM1c+Ufh4Dl9w+dM46U5V8EWnf674Kd1pGO3gGId8ygh4ar15V
oedtmmpkMkRo9XYGa7oGtoUVqkd9I7uQnmZXfgY8QxYJAs2TU/ePqSanXdJ5oeKi7pMkOtTFSCqY
nxFoM+inQTU3iPJu9EoeTdUVmlWfQmqK1mMGxM+7U4OzF/IIqEsY225eAd6dfMWApcIUxWG9qXp7
ODh0pGrVyhPC1EiZ4EqBMgarSDYaFJ+Dt+zvMb9Ze+lOGwOsdHxBi94jfruV9LUB+yZ9xAzJRnKh
9Y29b9NxbyjWlKUWy9h7WVv2uYOB71DG35Zfv6uaQlWVcDVgQo7kSSr/ZQmhz0eWyHeCMWdlGTSU
DNHT80by/n5KSToeqr7dLNegZZfjAQwSGmKJPn0z1BRhmSfQHOhPySoRcTbD1muKg1PZG3vO+TiX
78L7qlBt6E72B091Ao2kePXyyIJ85renxLubpsCkNDxTOkIUQpyCTUKeqYhogPRuwpIrhKk6xArj
TRntzjNKk5mnemcVSVuY5wGuOfb84FGa93NGUAt2F64vYGH0tKbA8velF0nUecQi8X5ddkMmxD4N
dxy8CLl1o9T2STDca0gmwLYo3np5jQqjwZLYiXXmR8maIcFEGbRINvocBRsKPdXGjusLHRQkiji0
mesxQ1vWrNjAyqK1h6zzoOAVfByGp0M/oxB/WjZ9s/te6QVk/LAs15N6KehwXPYc68eUWOiioyw9
D6FOEMKuoExxsgNuvGOshnrL6rJw1M73NbMhg09y2awJ71yPTNVW4RTRfBOMT/GMI4k2oWDNepqd
J6PLzt0gyy32fir1rQ0GNW8DSO1MV7HIxkc/oxmAPAD6mR/CGqbnSJX6pOtcYQO+RTuRZA85IK2q
tZjeuO49HfRDPafmHtt7ewJnXBwdGh5Ec3MvWPYhdFGMcYLaIRGMgK9BsBk6KXFAF0921XsG/f4q
3PteSQdlcI6RTK/9qI+HYRjnE2ir1QBXgzu+8BGgToTgWXawdRPj6JooA30REFqtEZVYmv3ZwxpT
jVtQoBtALP5OUuJGNa0+qayG3besLYuQgdDeckbmolC+qXc1QfcwTupKLG7aqCfQpBIhk2n0BCfK
12nF72BZ5G4Z76wyf+pEUsByY9iTqgHMssjVmlvibwBmRp1XJ8nk/QFPcllAW5X+qMfhFs/ccDEN
CGlhG6wTvDR0cYyHuBiwc4M7M2lsYY6iRJH2z1FQvE0NgzdrqJP1oHWgHieddi3dw8n5lJUeMKbB
0jfN5Jwiv9z64wArNwTKgUlhnQzPyMObrd0tEr5+VYbo1tBhAqfj+hJa2qG2q+esl58Tf0ywhjfz
XolF7RQjLGXsgR8jFYLo2vp2ujdBjHbU9/cp3t21DYMlww7eDvN0kJa1KyfrJ6KKm2Kiu9L55nbs
3UIpJuen2gNoFYh+Z82oqpy6epJ9ZKPff3IAOt/Q8MosRYuOMITYcYhta3ZumkS/kGPR7xCkvzoF
7akZC4PF+Gnbz4lH4SE7xM4MMBa4oBoxHtKK5nLqkGBZjOmmaAp1H3grYROstbKyjy0IHbrZW+Mw
Jq15V4XyMaNxxCs7IZYgLHKoE1t19/G4tcw9KEZ/hPlCRuWO4WoH9ASjPOLScDWK7HNkesmmjAbk
+PNoPDXck1xgeRRe55WXat9a3ZK7Pq029Ovkyp+xg8w+o79RfjfQ+pP00X42qKSuqAsQ0AO4nTwu
BMoqmcsbwbFkcF+I0dkHfcOPzgjOI2BTcmuZVtMXifTsFZfkl2kajPs+zECEmDgoMAVIExb5NL7C
RwnPpk27cYoGrmlNgWLRuTUbfJFimHh7Pf/NLeyTaKmiOw7uoiID7mbd0TqOH5Iow2xoEc4FRvJo
ucSboUQDpCKJtrbdVTmSWynpj6INLneaTR4QGuRHs6rI9JuI+WpgksOUjI/cVXe5gPtY5NLapaPY
hLMT7aMwf+lpRUVRzC0vDre5A922djBZZaGeboTWv7pdK3ZeqD8NtpItyIeB/spBFO5LQsYxkxhx
k4ce9sCrNPtuLbCabp2xGK4dysccJRZVWWOlW267M2bvJXWHq+Zxpv3nLrjHBngOZYswXu9poYQ1
WKUpfBT0BtKy0Q8wIeiuRMVda1GvKbA/rsTA4eMIidKOmleH/w9oxtZTvbXLcFQqvUeECuWmnONL
a6cMSZuSoizCcGuwZiBO/f2k4ETORHO1Nu3VaHvfcSFzIRQoHUThJHvZ+/pe00e5KQYA8/K2jwuP
X3GHbDRTbFDa6K1DT7DsRnpGXrL2DXufTgUR1ZAuNyHd/2DA+Ih2csj6T3QnvoNH3ZOBhGu9cSnN
x1sshc/BmH8NQqjr80D1hOaIR9opgDMT+yhgbZ1aQvcCkzz9arTyra963MIuYByj+wLZnDmUQ2mk
zVE5BLazoeoWTmV2NBC2r7xszCiQSeZMk5qu9WMc7wS3DaZYdun7u+WAj8Vy0McmLjn+clG1LTv/
ePj/uC+LiP3Qyki1nVqL0VGgZjWWuuMao1KgLdvLIlKPfGwOVvKvhyVjxh3S6Gvt5yAEZ0Yoy1or
9fIY6JRr6E5rGXOGZfeyyNRRH4d+7FvWpGwYvf3Hhz+eJi7sXy8G/qZn2P3xRLpmB8cJCPay6+PA
317g43l6oksZLgoJO2o5teWhgpHz3k/bI706bzuX1XOs7nGRGsZ3foMEvhaIFpfZ9rJzWXwc87Gv
mNTs/mP7j2MAuUVQ0tqXlIjJ3w774/lQBzLC/ONvQ3VKH/vyrozn9fuR//bMOs9Crebm46+Dlj8l
vqfdJUN8XwrYBdticO4M2ri73KDI3TeUPz4WUo26ls1qmiqop+hksQIw1uohRjLx/fvx9+1//5j4
+6jl+KQOaSuOBXNZQbQfvZYkk/oq6nXK+stUOKVlN9wuq1gkmVSMlbYeFbXXVjqoZe1jQbbR7/t0
tO8pF9PDxxHLWq4FpFw28PuTf/7B8vf/bh+/mIiC6d9HfxyjeyBES7gCOrhGUL89izr/ocls2nal
5u6Xutz/18qjCTSPrOX/7DLDUN6o/5Vl9Hv58dff/So/uu5fXF0Nw7WEY2AUkx/lR8/AcKZKiyYm
tF91R8tWdUcsutLm1T2uQR91R2xrDjEMnmdSxuS67P5vnGa4Y/57ZrtNdjxnxtDOE7DF/uk0iwg6
pxWGYCXti+jgDe1rJ+SNB7V8LfLRP7kGo3+tn/fZmOA8iPJjME7J2m5D/VCbpmL3xCAYkLTXVnv2
gLQTj1AcpVa+YZiHFGZ0P8iowomMm4YWdMJoNBh+9oWJOmIqb1MHFI0TJDNGkBgVJRC+AFW0UzPL
0vobeK76hN4SBtEGCIcCEDjpfggFUxzrZ02NcTfawVkMTLzsuy6Y5i2q0desChCHd5Wzm+LOgtu0
CjtYguDXWld8kjnYgToSycYKwmTjz+lu0H3oAD38y65M9kz7CEZ0Iw1mX+HdxgmC0FlDSAgMf+1p
fnqTaHZyN9p02gAmNPtojAhuSPUJBUTwTasN7ySy1vrM5CPCfu6/hFYc3Xi4sW8cP1D+I9ppDpkz
ELPmAcVwr6+yKDuKzBIR9AymzHWs4TzxUF57TqAfkpFpWx0xqvAq1Pq2FR5crCYYR9P2aqosC69t
1nbSXyl41IciKffMgIe7NJw/udIh4D1Okk+uDtylOPZh3v+o8XrPjf+i6szrDM/vWjN8kpYUga0a
NlWkGBsIk1bIF7B8SPMp912xMY3ps1Hm095rap5IMTq0iYoBga6b2O7PLtO+u9nhAy2tcNoXY1Ic
5wrN1KylF8+gYFLzxJarWUz86zeLmLXl6KkNyY6YvfMYPWS+ooaR+IjE1l3pPGGcobBwdQbqgw+o
ZAJ6iBBb8w4Em518z6z3tOYoRnEJm1IZnuELB7uhjXDb2PG5VQs9HH4tFjfCx+by6HLcsu/fbS4P
+CJmzmaLy7KlKVIibIZiXccdFJA/XmN5vnJ5ZFmdM0EueiAfPl53OQ0Ru1i95+65shpGV/880eU5
0VpPsAArC5AT/4L/eHrL3y6PClWLIDuZYaT6i48Hls2AOk3x/shv5/d+pDY/2TLNsRhQkvntwN9W
P05ibgCc+jaKKROTRQji4rIsGsOkGjW7ODfU5GQgRmUl+szb9AqGbnsoRQEKfM4pEaLx+22hTSK5
0Ddgn1YVqv5RIxlg3zgIdCj+3qmGl+Vvlr2dO09UrVUkWiBQgjfPtZ6qri0u040VIyGe+kuoVddo
LHKCQ/gqGZBHL/SHtcuyZoWZSyVSp7xNde+cUk0gCAKPU2wO4P50wOmgoXTjILPZuniua100tUCx
ZV7EOg9Mq9xgg362Hd3aL4+bCP8OTtNffEebMEUCfNGlGex6EFuXIJDisqy1BBjhtpke0BqD6eID
poN9mc3YvgRADda+znv4sc8JCfjpKEaN6oip9r/VeOaIr7QO0TDIc5nl8hwODGaMMCl2y6RwHkOr
2MSlW1+YiRM0uGPOScxBg89tZuR0WY56nz/K1HjftFycVeWQfDGlVXDxTN8Gv8r2VJES8somEq8h
2JuuZ5+R24NG06tDhnurNQJrB7DzW4LTYQWOA18nBbpr5iRPednKfV0N2a6haL+aiszc6p2Ormou
xosjHYWQC929lyHyyKcREDOLMTaRYhs18yV1hFnfDf1s4YIcstNghzfhXTQISQwV5mi9L+zjGBXH
kCyBS6wWTFOsU5OEEKSQyaXEzbqNAkg7PGEf4SOQUVKQHf4qLT29zD6QH8GIv8HDP+TafCE7a8bQ
VqN4i7PkOMNdDWd2LfvnIahWunAJk1SHxeqbv6x9rcTJ8tziMqVH4gFCSh6Um62KjyD3BkxeSWne
5kLvj2UL6V13SW+N4Gf2fZ1efJpcl2Am1aJHRGW3nxCPMJnIxGUaZ+M4ZQPT5VaWGxv4CklbxGFY
WmDTbbOfli9WbWkjWMo0W9Wun14rUWSk3kLSb8RU75ZNoSHYngTpP70+ZdcWYQ3qKsUWruF8Nj5p
N3FwnwbZXY25Hx23ixAv6XvMEQpoHZcpRqepWY9awxSzCIxbx872hWWlz5GGbtzy41uTnsmBOARC
F+yY6hmxD4xp1XB/cakQMQPQmpS23TzAMqMSieB/yW0Y1Kh4WXvf+bG9/GGsg9t9P/KPw5dNtCkz
kVXd7fLSjglTq4wihO3q5T/+4Lenfl/Ns/Sx8c1wR77xv85keb3l5efFj1APfrkOINaufzuJ346v
88Yg1zUPaNOqdp6mavnLYvF2fGwuASB/7Fse7SDn7YUgjMDdmxp8MZDEcpcHzo3VVZg1kX8WfswP
Tn6t8uBrS8jNRs+qr3J2XukF9lfILS2SzSjdx/MXGzTkyL/mmI6SHxBVXwyEtomnTuyFafQKB0pW
PYWJpFfpWa1YmnTlrknT6ZiVxrPm1UeJExW6yEbMdILMEISh7ZQPvcwPYT49UNIfV/6AfTrQwlut
3BpdIjaJbRHTWsCxsMin0QDpbmWQ4V8E3ctVYo6PWYpNJ/LbA+zTxqHNZxgnDzg+gzS3OuLg2+ii
p4dC43tVSHslabNt7cD8MhAiBjQ/dnaZs83qTL86gJSIqWo+4/hDMfgc9pRAuC+3B1lYE6JkVUme
3Zu4qHdJEg4ACLXXrMwAlEQ0YYPRPcAjNunXGBllxhmHPZ3yS4fBmEITd09dopVBrMHHfgT73a3y
vvGO0FIh6zvIMe3CPyZtqIYodkSq1HgMMa3i4sB5aFZIUK0AHFThWsfQRsQndH3cGhXAU4yG+Kca
UMMQASrwF8Mzyd0jVDSbCa7l3Gt8DnXUxAd619EqSwJ8LsqINYSkWhEk/Vb2zTGZ7H0XhAjwUXxS
IyTZ7xPCOizeorxOmkX8ddZ8kUHjb6RP0wjICBQwzzv5aQavBMb2BoME6rA++Vzial2Tf1zu2lm+
BnNPCqIOmXLg68lYTN5NdpddID+85k9OB/B+Tsv9oJE7mendl0bC8fdG5+vg6PXWRHqcAPTYlyja
La8hNWvAd2wOWIODMdg7elLxry9fTT2GzXJ13AF2V0k+b+eRKz6ZWKWSQz8g0UOtJYDBPc+z/wMF
5wGlfLUBQ0zwdyeP3mwdeMesa40wYEXU69yn15avYxuRmjkMHpMGFV1RBLDRbKJDCr1+RJdIUGQA
Iu8nLnuabH6nn2HEDEP+VtBS3oAkpZ4O7wYMB7hX3PUlTWOsBXsPV9rKkngxcqpaHhD43qq9sxX1
R2ECkakM65WUx+leQhir0ehfI8TGuiv9g+PBZ0M5Nq7cUr+ttf5Thi6qj4iT4wa3xslAPoLv8Unh
koZE+eiBBdhWgnz1mLAf17fSfZTSI7c4ULeJJ0fmrxEanweE2Y+XhG46ZVVvH9r813N3hhk8GpXz
JGIgWLofHPqarnI3mIewkxGBGEBTcwfEWl5t6KrXIG/R+he3zsQ52j3hSDYZg1BQkHvHpNZYA7lH
AGfx5OupgJ2m06L2Jxza7aO0ordR0uwY0yTYoIKzMP7fVBbeO62Nyp0dgQvL3TDYSLIBN9NkO1td
8x4pexN+h/K1Rxe5DeoK7ciKjijv7ZyDEzSHvZ1bFl0/5oAI68U5Tm6lkcA4C0N3HenYxkqgKOQF
FkyOYn6WwRe/S/Xj0IxfBlTvW1y/N2HkuJcOdpnb5rdIhPRtS5LYxhha8yBHT3sbw5rCNtQvMowJ
85s4bzj31tqusmibeQMm+lDf2UHyRCVY25phgaarDDXICrw/3QRCyoq1veKN7XRI2ZvIDUzkCc1V
DXHSYFAd6HSf4+BARN7IUyTDdYEveD3q07yhzHKdbZhHXPYTiFaghDXyp4IHX3ruueh6ZKOkUIbo
wgnptXUSAHAX54F7pzGSz0cnWY9vbkC/CjqAd7C5hmixiSmCtBKGvAzlc7M8lcD8jq7+0/Qd/xA5
GYFbQUDXNKn4t3fxrdG3KZNw3lqiQfImJWLUKfONxqcR29Bbraj8rhDP7VfXol4mkNGQ4jS+MmMl
37I38LTOXKtctHNqaOcfcH8D9fNpbAKivNbw9c1YYUwFSkcNiQNJNNnK8GR/bL1Zp0k1PNBOeMn7
mpaScF3MSFzxFlF4W8VfDFyd29RPTy7jpzmoSL8LREhyCCiGMEvXZDBYW7t2nV2vie8BMtsZ50PD
m74K7jJ4NGefCC0CiMXPkBIG0oSoO1gxAP8Q+7Mc6QZ5L1ZdH+s0ZJquiVdTq+PTZGyZIIdcmit8
O9yURNv+LKOgw4BhcwekHbIBUcPv0RxAeYQEQ6TR59ppmVmoWOB+oEOkZ9+w+5CqZ4GDqXPy1ews
Pgw4dgoXmEps3weeBv7K2oh0qEk77jaFh9Ovm5DxZo0Au5nrN3wLLkA7bvXIfciH5BroD/hLrigN
U8zpWkhGTw2IBYxPoYuXADPKYPMxSDSEijsTp8GTTTdsn8uh3/f5Q6kgY4D0GG2WBR2wZk2w7i42
iIVHWAFQIpevIuuwV/eEhBkQdLzwmxkX5CrSPsFlE519BwOE3gBn6MnpS0jL6eQdqc5kS0Nbr2P8
7mJCb3JXuuQ7uJX8lLv6fZLz8yP/BsNN3nxP8wALQyr27Wh/k3OoPwjth5v1h64JvIcRR9JqZjYk
R3tvVcYB0tEXGnEDrdO7wURMP6LOIBY1pp+CmyELA4bIoDxaZAklypkCHdVk1gR9lNGPoRIvsqVu
wkVkXBONlmD+4XDfP6egbdf4UvkQNefgufAPuDHmOB657JZ2QSyxO8KfxANaxOGLg7jdygkbsci9
OUG8/RzmFG2CxzKbv4czlkVSiTqU7u6XWZbGoQjRQZvzbVHwuYZwMgOmDVAzx9c2z5JV5k7xocEc
GI4PUdWu0Xt/kxjU6ngPSYhn1YgezF/bSgMv0gJdxJtwiuL6pndjsq7DnmiyREDWQJF70/s1lkyU
Gzk1mlxPHqYhf8VGGR+iFt1RP9X7dqptKnHBowtbbb0MuUzFyIZIE+yNmNlpqua+s03OQeS5J6cK
9sJwd/lgXzHI6vu00oqdZ/c7OjzVjsjIHdBprh/YRr0iibbAC5+LHG1IL5kCjUSTgErxbid3gsNt
W+feSQ6Rlci1GDwf1p0370eCYTYA6u+8dKRk/tO22noHDAgle5uInTtX8TbLwueuC8RG1KBpOv1p
ArVNs5spfNxdjbSwzoF1svERHF+ThB6wJ8kyjWphMwY9myNIndFE0TyJ6ovncFPNbOcHtL0fgcll
00cJukJvTyZqU8TkaBAEnfo3BWz9W4ioWAY8Hx6FYPYZuhF4qaMoXRfVMVZF343hxcqhvdT3IB91
6PWxsUndYr7rZiQJFV1pp3KB4pWzPFdl+Hiw9OJVGULm1DpqQ3yHUhLud+aN60zxw8H27AtKHUQ8
pyUxOzgoEn7QpiOC28ECqIWJtMlq+Qm9y08zIxhnjALCFFvIDlyKCW6L9ebCuK5IjK8hg6YOdcC2
dGp7F1eOu0qZlO5WkRjnaxdA++PXf4oE0kONf/oUj/uhc54TYspxeGIV7+aG8bR1MVICbFzbJnSx
RqpOKBnQAOuqa8FjriLR7dmtV2ikwo0jsxe8aJ/aHn6WHCt9a3v1C8VwecQdGbfoUcxvuIg0nNcz
HFzLfBqm6lzPEx7/2nLXtn6bGoIMZVDrZtidkdtxU9SCaxuUN32DFdPRkAwBkhJbq6wuposWLVZm
1tmDhI/mGnt/t7KTmO9hddeb4YPuCVJ3kVyt87H9rAcXaZCIKVQ2ZkNIZmaSlpmZgIMcr9M3ATry
tYAp5Gt4MSmVPoOIh0UxqI+CGY5PFKfTUAkcyvhWkhRKFbihK2PfwcU428R4GirPk0HVlfcJb5F/
a4aC0NrWfZ7Gxt4AlX2CkoJYXjxVVseIV+WF5gSHpkYHZUdliaZbQyWLhq8p4sp1hHtkQ07GviCQ
htLGfhqHh4gcuUOphVfdrZzz3MVysyrxPKPX2U+JucPRkh8xPw47y2AeI2v7WBl9fNN1+U2qMlHV
1aIsoSwGlk8yJlX+cDcQouqpNFVszOG2JGB1VEmrvcpcFSp91dPM7yVi0TOTIAitFP9Lolq9GRtw
Vh7rkaeDq3LWEloHGUSIVWB7Tz2162fA4BhILITNkJiJ4cy/W+mnrkomSvKBu28Jjo1UguxUO+4W
LYPYlMEPeLsDKbO0z/MOt2o5ko6T2Vu3JGbGr9NoOwCG4FPMs12RR4cRJ7Ym44hRkSphtQeXOjl2
ETzRCWNikUF7rFQWrsJVAgZWPUDrBG8qWfehItr6t4Ejrkns9qCUMptghgGaa39Xu8Tv+RNagNTT
Pjseal2pkxSbNEeUe4xd8c+N7XGIs8OMH9ZVmb69SvclQ+oyq7xfrYHVCY4Sgc9AGnClcoEDlRDM
tPIoVGSwyg6OCBHmSo7xEc75SifDDC+qd6o69LhCcg3uuReCFyK0r1LZxB0hxXFDWnGjcoshERvn
rK8x2ZNpLHTwI4EDr7TtdtUUfzZU/jH6mIfRgVkSYF9aYZqjFmfgN+RcyU/HkAI+Yd05hIaTrOyo
jGVbpS2nfKFU+rJjksMcqERmJyKbeVJurlrlNZPxt0YXaeLBhAGewshxDfsHRNfoTBDASxQfXJX+
3IbkQIcEQrcEQ+ta2jPF8OdV5DhvU1CmazftGAc7w6GrpxuPevM6aGKB8i7mjgXwj3eMqY2FuXwe
Dv0oP9P/1jaGyqwuW9Krsf8q/PNLEJBr7RNwHaika09lXgO9IVizY/JMqBna+BJOTxPelwZZMqki
C+k6DpDq1aJkbTRPdYrHSmAKus6RNvERfUmmkNlsrX2tKVIYmE8uDcHfW2YkThns3KxyHrSUxFOq
79j+RoLmVMJ3QtS3R+Q36H+Sh0KidPgNIdQgGLwoSctAbPg0VzdB3AZXSAzFHVIqrHqMzbd5/ZSD
xuF+QiHHIXm8FdXOTkHSIv8wVonKJ69UUnk/ZJ+twO+2Y8uw1NTz58aiBjyP5nZO5u9MBWeb3HOS
pK/llN6HfGLUuHEERndoW7Z2C+wgGccQRYq8F4SpJ4Sq94Sr19rgbB1JywOQOt3zFKKhF5CE/db4
Y7bXiGamrsqEdEbPvxYEuCMRQk9NpHs3m6eciPfINa+1ynyn/1cykmeuGj1RNIJwLfQnqqLg1EX7
0KofKfVIgGRkjkGgOw0qXX4gKfvr3NfqqyYiknNx4xDd6+0igunjDvoT8IH9qM0HkjDJrl9S7Nv/
4u5MmttGoi39Vzp6ny8wJ7DoDUFwEjVQg2Vrg5AsGfOUmPHr+wOr+pVfdUW9Re96YYdHkgATOdx7
zncYmd6abK8RcT+m1reRnDhGaMupLF5+LaPZBp0AFdO4QJh+hqtzPR6f3GEkSWf6hFs07eNZnJTb
fA+nqA/KimiG2MSb1ober6KX0w5V2htKd/3AsokQMG9nny7LPcOiC4q5tCAWl0BeiyiGp8bq6M6k
sdOY3XjNB0iyM6mvz+agJbskJNWmr1FPtdlF06znMZ8YXm2LYTyXr42R0YS0ynlT6IHUCJFIlg/d
qkBpNeomRszDjo2jYqSwlIXIrHPks+c5RmClT5x0xgpONNlgfHDp52MUUz3OvysoWEFc66ildMB+
ukHVlhoL2cyl5yGHrbWNVoSnSM5HU0m21to2jaxPW8hnArbuc4H8qcqmd4SV5QZ4TBM4pPylHVou
HlARtflBFE9D+5E28XjTmOZb0ZVBPdF71ZMeuIK2pptPn+wx0yfprCCWfrhZ3OrYDwSwcbs5lI/B
EKdEktgc2pKe7TNVsE2XI+SjK/q1DMtGOpZ9Z0h25E3bUnkpHwyPxnNsCaRUCg+yvmI93cG988xK
P9gpl58Dg8mivtzpKv/sMlrgcUNembSha8098OdrRotk8sSdRehvzoQGIoL0Fycqt2oBYJkt0a3m
zOpYKfaH+ujuazfa8wBt9NWi6OVJchQxEJrESg5ZnjA0mvll7logFgYecMyuxy4hHdoa0q1XWPSg
KrfZxz2fuLIXzNYl8kxL3LZY79leF/dW2p7nkuIhLKdqLykdQ0+i+kJ8WRWOdoARjf6Do+4Stq82
GkKrFxZUvPFBJLo88MRQNeiyi9enrJlIuYJ+7PptW4hdk+rA/0xvTaT2Hshv/OHYANB18B/DUHln
03kB2gg7pl2PRwSzbkrYzcxP+0Ir3zlZ3S7a0ViEez82RHzNsBe9Sbx1NbWwgUrBfnZxQZh5i7k9
jiCzpU0w286wq2ICGMiaGMrPZMbrb49Ho2XdbE2PwMjeYDmxfoLsLuBQPJn5w9iDTCNZgf1sGOGr
JUEpgJ8f+g1cSp8cBkuIR9c8jC2ZIkqHeWRnxOFNwLE0cPxUS/elwEOSEa8pvNy8hcX/LKXa227X
79WMVb4eFuk3kKUPfUxtYDo7GD0wvNtYvmv9UrrzjZ3mM/pJORyTfLo1XBJSapC+aApXLSJKUDGw
RZ8SGK7lZcmMd3pTYHqORoWLuFB4XvUM10AzompPtA8Ve9Ejc/MvGYcUUTwa/WlqDLucg1Kg9GOC
c/gBot250o1N1kXluewj/E0Csd6SqYNhDg90/jHzpmWBN0Rn1xA6FHJyCtVDk/Eslh4cmuE1xi6N
nSfjBmfkEA7dhOu+i7+xEwE7yKCG7evHTQ59pqWkOou3ULY7WIfDd9BsiBoHrJqtlfuW04ndrFXE
2Q0RsR5K9ntSppfTKCLKCEPU71nFKX+207tkJNCQOHRaPDA+WvQOFnhQxzgTX0zYDoilfu0T/d1r
8tfv/8mPcv0vbiRQ215NKdffX3/11/+7/hnY88gHI6rxKCCF+8NjViwpZg7XePrtZf5wuPzjS7o5
0TaA7Y3tH//o+j6shjSh/3rzP/6nTMubrhpTdmkEScUEGQ6ZG7HhXS/xr8/3x+uA90LFq3m7315W
qf6GM1Oy//srX3//xz+8Xknr2u8xMd7B9aVjSk/civ98l7/eSl0VgKtxJ75Gp5dAa65/e/2L60tp
tl7uE1O/IaPuJRxsig0etcokrd/WnKZtrDnVFnHNGiMNbZ1MCU4uAyvmBMUYRQ2LrqHrW4CpB5c9
8+XOMR3orJPhHclm3juapW+jjkrYvPQvOTNc2hlbS49+cuRf48YwCrDEjit6mGkestjo0b43uo0I
+3SLvJ/dfFm+eH1DXiB6Fjt9zIePAb8OApOi8+0+u9O0tWUyw7mbhSSIKDrrANyHJv25tjDULNa9
Qn1bm8t71gKg7Bv7PBrW3kNLsmGLIe2dKMWdWQBNzRew/GYKGqYdutSnQIESN3zQTCbUlHCejWmD
1gkR6LpLDRsU7fPi3TsRU2SJjHmp7Jsm9U6qiYsgMTEg4eLs6cVvyjy+nRLiSRwHdXZdYIvpio9F
cXsrWlxmDd0PyzEVw/alKw2c+hntGsmgJXNjOrKwHUQNzajDJEBAwbtJLW8exXd0OgIa53RGmuOb
1Gw3w+rYthNFMlg7Yl0xd3Y7/0CWw8mhgzrURgi80PRObRhAOKJlbtXfitz5rEZz2g7N/DnKouOA
CMHFNKthgw88YZPd4VFavhPD+1zlbG9rZrLtMNTZtnrtNaqgEwwVR4cZrcEeEol9GDM4x6VO8oSr
aKCnyVKjO3L3jQbbWs9ALSc6vDQqA5ZZAhcCjIiBieNGL3X9CCHAW9l635sR6Ju0sucxZF/h1KlP
s+cHHhZk9wU+NE19zNuozz9mFrVAIPHYdWswZ+KMZ6mICrDsJ/DM8DZVBNaOrnyxlHdMY4E3IV6w
O/IZ0gJPjtNgnVnCS90CB0ECVwVT63wbTXTjbkliLw7uXUfuVciCsHgKs0Bf3XeL961dgChk3Xux
gmtnupZW3P/Qpt4JbH0lIHdS7q6aJ6eW7eY39eHDH47h/0G06kOVlF37v/6nsQr2fjMS08d1DNs0
r1x7aPQmAPvf0fFxaM150lOcmrEkbYpBeCeZ0VlI9Pwh11B3JFb4bNcNrPWCOGfRxeHOjagKFz2a
VWEeIYHv6aHAg4qi/kYvhHexJiLlAU3fZwyESrZPTAXRf/PB9dXh/PcP7mgMB9O1TdAOf/vgS1Iq
QAI1Kw4wnCNxjcg1KOfhpqFzBnmX0mCKWSHJ43u8JclpNvFZ/vvN0//h5lH/gF6wSiFddnn/9ebB
50qdKS6SI2KN+b7OjWOmp/GRnR+ZehCbDhXpN7uQ04Fo2DL02oms8risf/z75zDRfv79XiAVtTxL
NzCZO86q2vyN/58hvLYIt42OfR3Ou9hV1rHvaM9rTIJjm34flqjaV7nzjNy5ucVLBUKdYstQW8ca
YvXt4HXNmQ39RpUYJSIEM6xXWKhjPR4DK2KaRhGq30LAuwkt++R2Y3tbi9bwa0k/XJFIvC3zsMLQ
pr877oAHuMJ+6VXyfP0pWX/V5cv3f7/sfxi7Eqe9hZlVdzVXyvXr+e2ye/i4cTcAysXcv0KWahj0
XgYPL5K72jb82FrUeWhGzpYDMYpGfSymkv5+vrBtn85lEQ2HQhutg24XwzG04mumlrdRdTjs8yU2
Dr0xPpE0Yu6un/z/V1Wz7rkWj9+/qJrfk/Lrdz3zn//jTz2zA/3AdGzLMQ3bcU3bI7/iT5yC1P+D
BipgBB1qguNRy/1PWbMl/8PioTJcSagFB3AN0sKfOAWyNTQsS7YmNTyV1qp4/j/JIX/OeX8klZAk
8ufvf58D9fUx/X0qYejQSeOFaPlBiXHWeI3fxlEnU010axmgnzf2Zo1CA9lJxmK/MX7qJ/XWP4sj
VQoM/EdW7t9u1D+9ORf4tzfnibVtF402V2Prf3vzqoSa6Whkx5gcAVn7FoSF411RUfPdQ0OeiORy
vjhl/T++7Tql/HbNvRXag0p4W/W9b2iI3vdiH/S5T4RD2N6AW3eK/+Yt/y4dd+V/vdC/TZYZDPrQ
pcp36OgsLBcdpTAU6BCe9rZLv/375VnS/L/eztWRGzApGJpES2/87b62uSD7Y2iuYUSo8Ry5J6nl
flrpjmbpovJE7heYFUAVB5vilu1heusVIwI0Sb8Hy+AtaM4lSEXo7hi5nl/OHEXHpkaArAp7y4yI
aokplrVZew3paG+qVNd2M/uznrjeYU1t44vfmKMsyQPmoKTMooOKv0JjmjCI0/E+JCCUcKyRxCq6
rsnS0lycWpqIjcsBehgQlxzjrtKOVmU84ley/IWK+kSlHM469V3TKe5CTMVY9dW2tNRr5tEDF8n0
Yrp0e1BaP5GtED7dQjImn69OcNkuWhBSCwJfjmCD5NiDo94BuTPyTCKL8PEiqHzB/euPJb1cK7dP
rTNIH2rWrRwr36CTAz7+OBrdT7MiRCxc0F+U5pddEKdXUwI1hpdxRuhKVUXY4+tswNWTHXd2SXX2
vIR5Zrry+5Gwaaed1jPWQA7XR59QsHXgbWyWgWQEl/yYqU2hStbqTaN/T8e88suE4yPJBX5Rwal0
JnfaQoVosp96aXyxy8apY/JNGGwukZVwyRGqINctfL1cLuhVEKsCTFX9GAbctgPJN99LcXIqKv0d
Sia0FaAjch1Pqg5lsEoCy6reJIi0NMkC2c9f2TK9xI65taOJNuH0Mo9J7OdhTYMc9VImly/TLF6i
+rMs2ve+bfLt7LorC7IljEf4c5YWgRzrt5DNupA4ykrX2pnO8IK/8UsbqyDpuny7vk5hTi/abN/P
1QNbSyT1LZ0totWT2ibzlf2768SPkc10VYN3WErBP6mqwAKtvyQwZiUspS1pOTixyZcgDYdU06Ll
rrk4tEdHw7XLNR4nt6KdXFlfQrrGXifuyio0hF/iITQ4Zcs0+dVmXEHREnKOp/6MWhwDgLl0WO/V
99S0pk1atZ9eBfVCxHIK+iw7FRn/Wizml5ZzpsihoNDMdnwPD6muV7XfuHyQxkLztpQAErUhClIt
NW5zTx4aB7EGCzRVxba8eLp6tBaGSa7r5yr12LZQgAnohV6hkEeKTkFp6OQMN4wfgAiYN5CkV4Rv
JogiN3HWKIYM/2GA1r9+0Z7LpNNggfXcB14rovfPHB9yM4CS7WuCsnn3bsve5zaqjctMXtx1+JaG
h+SnqX7qqTNsJze/RDNmliFCsdZZ7mOmQhQ6OVcXCr1GtJe1nPdWWLSTHddxM83lM561u9mw0cfk
3ZveOBGIzgG7b03DWXpig5Jy3gwGJ6KJNI3S7r9yONIbLH6HoS92PL430pDpsYc3t6lNJxgy9ZCU
k75v+/bWrTuw07Tq057bdx15WoZlxYUGQag2WZI8hnlCfwuVWJCoMArs9YmrJF5quSe3c0ezHp/z
zDPbWAbiYhTpvVEHWRQNG7eDY02KGaZZoX0VevdkjOldZsDWtXhS9fUnk+q83/bM8ZZSO88ZXwZa
Xj5SaWyzhNDRJ71waotQnc17t+Rkx+M8+8O3cFCQ1mxO1AX0GEKdJwsdlI20gWyasC+O63AiZmPY
zgaTWdRhiamTl9z8phrD2mluzWmscC421mJYbXv6jiBRq/lbV1NRCTW+eQI+d9cE2ev3iQtybjH4
otu77akEgDmn8l2EXJTXrDJ8BnZkfXUtExWBVnjrXCb/adyWRvjokve6gQP7Akj7S+UIfUyK33Qy
HmNz3jt8sG7iDwG+XijkXtQw7ntVvgiDMCyFWRA5IGkJ66BYOniZ1atnjC/NML8obxU9hfeA4CFg
JpP0o3R6WWPhI5k89QvyXpsvsRytL6Pic/bjOseo4k0l9ktTYm6ADwrN9qtK5xfDZjQyl5Hubl5G
K7/gY7gUgF05nWwHG6yzsT7HFt/oMnG7WpHtEMf1G81F5oGejYhpAA6WKEDjt7e9xq3A4QthLT23
Mbd1Wif3STAHSTSGsoujP7rn0eg0G1pf0lfzdKtywarpRWpjKOMrkYK5M6Xd090P/b5Zum9zdpgG
5k/hcWmRC61uom0GB+ZtvSVzwxJjUO+mT1+gbs2BBw/L9QJ1mmabpo9P1wFv191b06aga2W9h7PS
8p7+rLOOJpW9l21HSA+PXmHESG/4wj3QLoHWFhdptbcs7W+xGYFlp0aSSGvvyCU7zyzjwC4D3UvI
UCU8atsZZtCr/GPRnRrNIbOaHWor/yajaqCWhiJQpzbJSJN5HEnoGLOLO6r5QMMOAEgNe3WU7QXb
AWou8O6wWRygDPZZ1SWPUKxmXx+Liyp5KNCfPFhVfIcN97YpoeeMYJzzdeWLu/zWTLuLJeCLUJ1+
Yo2+4SvEVIXQR2UGLPrxhVJzsbMQS2yytAJGMXm/qALvC8UKEBdaTTKCtmldLqEjn2cLHjgQC8mq
gif25EJa8J1ufvFkDLQw0QJmWbGvKT5t13gS7LDhbm5v1Pi8AKDRZHbfQa7b5k5DTNnkflcNGtOe
ExyafvBOcggKHRK/nOHTdXR5As3mpVhUP/GYBHVhPVC9hp/UIU/lR9VRbJtRfgP6MF4heG1dzAM5
FXIRpv3NmHb9Teo0jFJ7N5QFrXIBgZjeBS63xGr80f7hrF6Fphp5q8l4G8EetXgMy7huCaJe+uPg
NLiAI+8eZcolXpBcDb31PoUdDgZyz/1hpOuS5yglXZOLikFz7aycCjnHzGcqPMS54/r3szz/EBWn
ZNdB5S1BJ23iXmhM2tSPGhyPfgWYmVw569QafKKBfLC0KU2auYTWRPLSO+EHdZjMzzrxJqADstDO
3I15QHmJ8rPBQlGMiBEN41EM7lF5xFSntNFQRdvoIaadTNnAcSmQnBROD61f3IOwFEklzb05OuVN
u2TfIsHkM0yGCAByBDUp9fagHVzAPTuHlJW6xLEwSTSHtFKRmsPQWqGwkIrc8eeCuJOgE3qRAw6Z
gWypuRueaX7QrDTEltWhYhBp7oYf1FpY05U1kkXafjLbjTfOMJ0jc9GDbiKywh3751TvK/Rs4Tsa
IFTO1w+xkrtQrB6s+d7AVYMK8U0vEAs2ZGpT5QNGrccxe4OKxoqZeIAlkmiXCu1VRCG10g5AJ9Kx
w1J3ue9pdBcnsOFG2il6DHy0LLaeZzN5NKlNbddIOmTMZASpTtcD0wtLxPtsf2pE2vtpcu8ssnNB
GZF0oR3goZGxnBK4TVbfVMkPvI32NheFsa8JVl2mz0HyUIUxLqYkzY9MwGwKOsKP3A5FBiJD7dAZ
1WOZQ5pCI/+z5dEMqvqT9ky/iYf4p0WvljK3nDfQ/GoaqsvWY8dLgFUXkqyIfmj6XLSB1m2ZD2y0
KubtJeNpYcpthAcTnJTbP0YUEwUSZuwJdgjhyKFNOO1CXP6QV9iKzWd9RFtj9IhfXMsoD9wJcz1J
UBnWgX2kUZicJxE+5PZnlPNltw7aNvA2t3a25KhbGWmr9GmqMDHMbtjQrUo+sm7AFFIknEBSZIGe
Q30U9SjkNdROlgu6Iiw74qygU+5k1LLS6y3IM0N7SUxB59zIgpzTl+/ljdxno/1eICFjs3Wk/z08
FMnMNAAG3Y7IXGQJBwpOcDcpN78mxUI8TtkHpyI6jwb5bHWDZisr1F6Ad+f8ELGiz7BV3THddpB8
OPrYtEaNb7ZhNH4HjnCryPrz9epOJpnwzRgPR3INA4/BRWtkF6zp1BlZBXssqT2kHrYtRtvQ5UyZ
jzrD91ZjCCLUFNqsebaS7CMux5K1bVVRFX6fIxCaLOvOqezPngMrMV25t1e20ZEox6Jvyc8iMn6V
1pKdlM3Wtq5QIjUG36tjtd5+cpqjg77ZbzV8uKT7vubO8CjXgjC5ANyXMD5GLjLO3Ai7i4rn7SB1
yvcyJUu9/2WricxAFCPsi9MXPGwg14xxPLJHvbOJjib4ofUThNr4AIbmpmVr0ek7ocHDmSbQKuwp
QdnU2JbStuewYTKknR5eC/mLzpy0+0iGO1NNg5+37vcu022SYsRTUstHowaok4mi3efm4mxGUjSs
mDZDRERBo1o2sXPd7sP04A12cmva4VN4m5e2/dhmlfJBPMZbBHcpOh5LQxseIn2CogMTppIrjazD
YQ4oXy6rQl84u9ED1h5Rz9yirWC2oddkvXrI+t+n3HtyzLk7srPC3zE5IQ6K2NmmnmQKH/FJmqhS
honn2hs9MjhXVg8lAzrrs09Ed4nTxqU5oBnPtmHdC3f6sBQUP4n9qs+juxQv6LEkjDjMoYUV9fSB
6NFjUuQ50zGJBGNYcnYHW7nl7jLcuzGoUpR36DM9+hVoWVziODcdipnAarszIEUet1SNB6fHQEOT
bGPMC8nyIUf7xCMVaorwH0pboOFZR1puaVsABciejYD33uF7RxlCfBWH4oREbc4YWiLMUz+hiBfs
9WP0pTu+qriKtlQgDoitbd+R1B5a6g1lFmAYYK5JJQ4WbUHknN1UY33bYftCKDvvjVWrmNDDWSut
+I139TRhNyjNH6Ve04EestNQ5B9SxOBygiz5qbTlZLGrQSDdvFeW4Fww6adMt4CPhefeKILFnfYk
zUlqJMVFW5qvbEY/xRJMQgOamDjVZuZ/xi/1woPTlj80uDoAhnA8VvWlSsR7Ha3ZDgaHr0JrWE4w
3g46axrbHGin3mMXIwK51ytQgcj3P7URxkBZ59QKSpqZAA52Swb3reonz6+qx97mJAujIPaNKvtI
zWiVgFmjP1v14vM2T6VF5TCDhhWGwUDeL+kbpo6f171RJZo7+5sgL2C/gG3bhXpxhxt2ofrO+ATG
EhQlKH2kZVWPy92q+6+irR+HIn6SZfitTKPUd1YpGenPqCFzJlUpbkyNXLQittQRF9dr3eHUy0un
ojcXGNSjNsgD0B/g8lCZu9zUCzodEgb33N3zpMxLm1i3CK5yX2kV6Sy1vutzc1p76wFtPPdg2dYZ
TSbQoii9FSGVFPJEF3a15kMtAChYEeQsa8I2Ogv8gZxQtjIrdkXevGhwWQhYBQ01ERmetYO1jeri
wUEHQAGm7wJSfwk3GUpv27Ox3zgjk2BYi8BphofOnIhnc9aIe82BFDaCbsKsUyiiCqXVOzemqx2T
B6G5w2GOkbMQ6fTLieE9pXtZVhToam6X0UbskSSBN1jKoTvn6Z7D0eBrjU6wY0iOFXqdvMhKTH+V
9Kk+v9QzuaLr+S6zGxXMzatBBcN3SOWOS6a3NHX3oTYDuIi5gqa+6yWPYzzn8ZnIPQixljhVmvGY
j+13WXbaFkk9rd9ivsuwDzOhoEYx6ePSYV52sW2BqteRqK/JKnPCFAYc1M9KdNRmjM84I4dp6qaJ
UxtG6YyS4GEu5nE369VEOgFqeTDUuyqvzdc+lee+GcfdIhRxiBbxs8iqAiddPDRStTgOtLtlhNqj
MuyLiZDqpmQTFK5TfabJkxZWcCnTlmdu9aPIUPfbmcovktrCb/AKIzif0DUt5kfcqmf6K/cQouTW
xBnke/N8k4NppCUKpqa2vduxWNSRnOfjYBj3eUMre0J6aEXNuK8LVtdiVeAMMQWn5oYJh4P9ulY7
ePj8kWNaGnNq8ohr8+02ZqsbSqIBJIz9cWleq6Wg4Wix14yZ2aeFqq2u+sE3VvWXlFgA8K4XIx6s
QuNBqo38rDCMVrjr7qdxfCV3gbBPmmd+Psen2kP6V0lTHZvxOi+mL8P64T19DE9OS9VVVdEehQTc
bgNKHW4AtsP2a1gtJm7F0FeO+qwL8SNHDLNtAYSfEOs827ntQcriBq7wNTRELhtKd1d7KUaZ2cKl
l3iYulLlr8hThN42/gfvm2vj8LQt7mmZtVD73GxXuASXTtYpn4n1tYtLLKgath4r5khnze+ybUql
jTtT7kYHhxmjBiFdVnKgbEGsaMIhpG/e4QtqaSYzvrreTPZY0OeNXoBWHhk5uRB4u9ufWD0p19nG
Ny+ifpuXQRslMcyniKPRDwfG6RnHYD5P+wmvU1XoMORhocHWhVM76/mv0nEGP4vTfmfbbMvDvuuC
VmfMM7inGyq+n3aPsbbP+WRKkMFlCsBmaudMdOBKHaHiZGQPVi0+ymybELa7NbT63VPYE8ZI5QeW
Iv0UvTnil4FDbA9IGQR6OxPOWcXeHlVegXeYpgJhVVNigEOb41tdFYeqZcxxKeyy+vGSmOVZYJai
LavbyJ+zz3Jifp+9Jt0DcifPB0IjImQbuEMjoUkQfsdlEXY79Rg9TH0gL1wWZ9uLKc/ZjD+XPB5b
4l9IjRJVd0mYKem2to9aCQx1iFZLKhTlyqESBMmFCQhVyIK28/rKtC6fW3eGqtdwe43s5zhOW0Bz
xSWZ35eW2Cw8CLcOwhI25cSmsIomwoMmU46owRdg9b3tbQxoMJt6oTZejc39aLjIhkfyLYuxehk7
SyA4ph2Aley1xm7N3pr4XKU796OgAN1pwIlR3g/Fs/i0cTQtC3G1RY6KbY7tSzMnu642x/VL29lD
vGvq+thbzTtERZQvETVSjuStHX7A14QV4aLdmZHlqmDxbASkie5hb3Ffzcm8cfJ2M0hYnqtuSTiU
sZt2V7Q87yNX4cJ1yRTu8dRjOqU22m/IhFPDJ1hRdG56fudAZrAzFJRR2s5B9Tg5KAtX3LIxiaCz
C7aIkjWvU+GudtpzVIeV7/b6s6g1ZngUK8N6yIiFvtXs+BKV8dFW2A6J5EF3l5mvpMxtrKZ5d42Z
pk0vLuxQ31du9NzPr2nknukTXFqdyW4kwxFHBQ4z9T5lRA2MdXVwgIJC66/eKQy+JpP5vAiUuMAP
kw7sID1HHNfIf6MVtMyIf2+d5ckS5Q9L8QeZUDdei3dktmGfCq8OgCE95nUMSHEVMC+2COZJhzWo
f++ISkDS4J1RWbCVN6ufpkAH2aGX8cE5JP4Mm1N/a2aX22IZAV1NTokZIl3SAsmvAuTbNKh7SiUJ
b2VeUAlnYAyAyEwJfrJYRZq05RwzFjivY3QBYQCPF1YwOdckqmDptx4rx/KeoPtC0eMQKHiVMkTZ
NLVutkcbzvdBm8VJFVFynZFsFcqSNe4ppKeuacoluwjZDRSo8VINzUHK6c1IQ6yh5n1LfSlIkar4
+CsfOEiCUbQPZVhQazKc26ytFnBF8nWxne8aKFGUh2ydsLgjUijv4m7EhBHjhBpSTu5a1K+MRlwa
GctMDBgVai5Twmqv1a2BLZ2GmUAkHyqbp7vWZtpPREIrBNBoCqXJX0iV3KK9wd7gVU/6YLoXm6w4
gFNY5ktnro+GUTc7J+y8y1jsteJrHLyP0jUfhMFjjhPuxzQwW3RqFVU9CzXxfqlKN7k300rGmkCd
xYJvq+UEdeMQRTiGE+t6sO3Mgx1C/CSQ4y43EWbI4uLmHV8hiU7bKa5OLhBL3+vZlkhdPg969Kia
fhWQjqTS1KSQ8jcNudmo3gdYV+ICL0ttRSMfprSsziMdh4ujHQdT+1aMerJrleaQxZK8pn0TnYSe
t7tsNnei0mIsxSMubuW82A1iidx6oCyQ7FXohDcFexciQTdNQ+iwKrLHQQ7NneP2x6rL1R7+fbq3
9H3qLuKWpPvneJ4+iZOlN0TR/4bNnrrB3+OLCd5PKWjBhJzm+2lhNWkrFl3IAkSyrxh17pkrK48C
oHpWNnGqSXQkjDs6iNcGbzIm6OOiXIJkqV816z71uhZGghdIjUcUAKwGk3MX2SzZLrI/U1AALiiq
Brl92xDXvRWYVbails+2ZeLHn1DxorlfNfb0RifaiBpf3nWiR7GAbH8MLx0mSRzQycd16KIX54iv
5ba2yZp1BxpT9hvFL2TybIRMIs8L90EjmxXv5XAH1nrXFG1HOzDEYlUPb9Yk70DJUlBYn3POK79M
xfdupB+kgFBXbupf8BsCN+RlEfumGFIrk7D6eH8dDUPuPXvrZ6zW7VaTLdsOBzuz3Lojoo7YrFbc
qqzoic0UQkG2OfWK8LetAzQcXhKVFwesut2m5rLrET6hArONk5F67x6YG1DDFtZydz6kGTuAVBYw
L1ZTdmUSmAvHtOTLCS+99WRSWAQZgKGnyvG1co1J3i8U/zmqafjAFlblpe1pfauRI7v4lQ4jLDTC
lLclJlYHJm1AoufC/oQPaXDeMJZRHDryOiE+LwfOXuwcNRG4k/Yr0Ws98GJPngZ50jvnc2lj72SS
vIA1wTK3CFynu+uv+hbOLgNVp6E/YUANgd72bln5OVuBBJEmUUoD2BwTNwSEt4q4WUxNYq5f7C7L
jnp2kNPFEDyzaVeQLB23RK1Nc3WaXWbrSH8lTviGfmV+0gfBkxxTpjA8Tb+vNTM6EsUbwQEJCVyM
OPWwPh5QTj3YroZ20yuS+07Lv3KLVWZyFIY1to9OaOTfm9TcK83bm7n1o8ri6bLYM0fJ5CGmMrOL
lvSz1CRtUgOuCMbKLQEAb/YgJO1+LJF18TaPuM+HERtmKm/LeLssvYfTrUvvyCwhqWAZCHFLmtcS
PGjgcpgSJw2G4TbW0+8zn5xnsk9vbMXZro4IZMs4tLJonyubyoLRmDjimjrZy8r5CUNlYxs5z2yN
pN12IwzAaf5DVs3DuC5oi31v1kpjwSPEC8gddrSEVDA9mX/1HUzvDhc4uoiHgXME2RPtD5KcwPeJ
z7BObkVXYpA1NUpvMSbvwqOvkUTXxPPwNUKH+SZx3plYv9PluWqGHi1g++XRl4cfQKmTem/dSTI5
zdU2lA5skGmtbi0yp3adtN+MNQoYY+PCh+K4X1I61xN0cUSA0iMc2mNTZ3dF3Rj70mh6NiTtrjJp
YOnh8C7GsnyeekqxXpbvqWu9EL5SHcfE8KEyU77HrO9rHv3PxNROYQshmcLYncywcdsmCEN2N2sV
fBrOVg2mAE1zWVvhi8HxjAB5QvnCGG6NCrcsfC7bwNk6hvyoVHlHd/wUOhBoR4l2OCrdWzBTHZAv
/T3v0KtOea7vR0bjNmfw7sIsgn0qB7UvBM1Pq8zOZjb/MmiIbPthXk4GtaW9lZXfy5hmp2dMFIfo
8u/iaTeEzngDRufYRlW4d+yO3ZFh7Kd05e4tCyZdckLo2A60d0WvoTZJ8NBEq3ZijX6XFErncnyq
gTRuHRLujmxsPF/R63Pl0jxKK4j7Bslz5eHVp9DpALmh6+IcSmFmuy4d7jNrJAxjKVyfiivqaTiM
CeehqLFhmOTyvpaRzrHDi9vT9aeKVfxk6vgo/jdn57HcOJd12XfpOSLgzRQEvRdJUdIEIQvvPZ6+
F/R3dFcpM1IRPagvstKIAHFxzTl7rz1HafB/fymLDDCJQFMcf7mqL4q0OvzPP6V/yB99/92iLkfl
6fsnBOI1dGUs0ON0skASXxOHbpc8R+rx/NgwqYOFEro30cvJ60v31zQwy2PcKSCBUk9ZcrJJMOHL
FgqU0TpbvAEzbCGTUDa3VmRHRgI8qD70jpZfCq8P+piVdlVZ7mEA+QyR4y2tjc/oPHgCxo4a3EY+
uMe86raRb40n7iHYAJ5hXGtzwwxIeBZb6yjKJA9YpjcfPJn404DuMTGMmEOaT01jHiPhxkDYFtHf
5/MuEgv6aAoXF9paFFs7oVPXoMWyRZjnz5Ef1VQSuucQQBP5iSQU63677EwMcxEHLfY1yt4jSA//
CM9QCcZbn3fNgr5+inUyiLZJ0i8tiEcOUCUOL4nW7ossTFG09Ks846wns2VKwhSCgLItAzdiZx09
JAk8JiHKbr2MMGNKYRnRfTE391N4dXMn4hAoYH4ZIoE2rVyf9BKfSqd3aE6qcktNCk/q2LZQXFpt
I8gCU4wUqWsF3R+O8X46YWVMCPUsMrIvSots0rX4TpanQ4jMAiZGzuMlB62hUlrYmQQWMpnedBV5
nqX0wUOqZIe2Mwzbp3KI+rRCwW8l60Kku9zhqaqhFdCw95wwSWi5I60y9YFV2EIK1gUohA1DqQ54
HlelV9UHRZST5YhEfCqjWcuKthrVB625odLBCTCi8MXsvKYAGBx90VqRzllzIt1kwvA5pGZ0R1Bh
EzsOHtLr1+mUBAJyvcWeN/QYGanlpW3dznWLmM8oZbCj1rKLOCmI+/VpfeWRN9dBG9iNwPsf5fnH
6Csoan3zIc87KhNTnnox0Jr+hlF+8yIBDy2gROmbQdaTCVD1JcNtazIsGRa9O2PMvkLAc1o3YOAv
kBUF6k4ztC29NwA6OA5KSSmmytIdWZ4/x2J3ZRBrB2ggQM9LEKW1P4JiPZlC0JybAL6V7FGwxIgK
WmjEepy5OqAbAiVSUHmCkSQEdasyNkxF41VpjT1gAvhABlCUhgP5qoTPsQ0pF639CtF7i1djXSiV
Dy6Q22D4J2vP0pVtJmYVZxBL3pEjDXQikpV96Obmghhf7ZC5dNhDf18VqntADwWIVQ7FkyG55A0V
Sroa6fagcCGhsiaQ4EGiDuloktY+UIFtnE7QhAelM51WYDtvekl/qVVa6yUcpGuh4hoRykK8NhZE
VE81khuSHWItjYwNsK/T5KRRvpZcDlQqb9gMak352HGMgUAUlY8WCQQzjQgnjMzsTXuydx7rgiYS
KLf4UTLNiEoBfWGxxDxN+TJ8rKYfKg+lj8mWjE1JirxHd6C/VLNJvRFpl4LYsswbExMF+So3bsir
8PfCHjy5kQUyLJOpcCOPMksUid//N/RH+aC5GYy54AkUmG7j6U7h7wi0Fgvh5IeaRgpI1R1csiIO
dR10hy7NlV3j08ecfh8WBpY9K2npUxnavpLqbRkaKwlYymMdmTe8HpOM7C3uu8DB3k5NRAA+lZje
czgSxhv7Je1jrzIcvVclvqWwX2RdUM6rhmB3s+VBCH0mOWjd3ulXDougLDXK1Lo6LzJ6o6UoDXuZ
fQmFEViKUZ28CgO8R1HKTqEekp2bHzqMHsu4iIzTyBUTFrlLvXCDXzF+SDSmYzrACbVXi/msTdFF
cf1uVIJC6GSXhYiOoJqjlFBh60wiRyA6fkkBXJiXgQ+AoDbavaa2dE8619wg2lGctGweag/Ca5mN
y6Lq6NYAGcb/j/29Czf9pPkimGq025Z+cq+AjMxM4pxHrMuGPqewz86O7RSLQP2Sitm4oslW4T8u
P0w3pOAWHeRp1vbiHJ920pDyniacjybckjuda+mSzMARaEzuTCJpW+2KkqVB9wu6fvoSz4GwQAiW
IxAAk2L6ijVHRamT1lWxYY9bjHWGOe4UTdf3IZtNDk2EDCgDLhK1U+2UEvDRyMIdna9tVWKYUV0z
W0BvkGEulf2K4YevNjkKbV8gYgU/TAbavjeGKeMGB6dqAOkgrwzGh65zpu9Jlh3Yh/hjy8khpLGo
hrdKl4qTN/REQFAUY9oel0pWDBuOQrIXPI44hUm+ymPCZdG2pIro7iu/82cKzqcGB94GSdwszRR4
7n7MVOKVswiQNDQRagLc5LiO/Xo8GSMWzHzcm6IUHSqTYJGuUXdx0LLPMwwTM68OvikggAYq9LL1
sOfqmnykK4hQVVHuQph/YjK9+QiZGVnDUYe6in5DUvbCyIzrV1A3K2atVexpFC0zarVNGcIkrSgK
hANpkVZ3RGjRG0zHlqgnG9Z+8pB1HyDT0N6znv7IIFrkDDcpvIhe7baqy9FDNo612mQOzKDBbnI5
2QCtEuEUNDvIONnaHHC+wzQtIMJKB29020XDeKO1HhHP62dXjnUSaiN9W/ZWv6l7MKVSCQQ7V4HU
DuAlOJnEGw0yy7wbUOJl3rMgkpxuUjJeDk1xGvqEpaGU1BVr6JMscwzyFXMq/qxKozxYsiDO1CoO
F2lhxks3Ugoy1hBX1bq3acyExTMvz5XCCbhlQ+AkDewKIfXhfEMtcGQXDnFUDwzGdmcY9aLr43KL
dev4fXDkm7TLRBeWfjGujDjxKBegIGi1JZpU/SzopTwrGi2eN9zPIpaNvWYgx43TVp9HIufoQpRR
hgseGaNyTiA6xwtBGZJ5oquUdVyywVDhG7MuQTfehuEjKIaYzIh0jflJ31p6De5Wq1dqGJ60DNBN
SgrMTCnUZm0EHWeh2oulrZc10hZWlzDPp8X/+/e+/9NOf+qOFrI0rRwoVidAZBLdUFalXq08zYCC
qOemMNPLcKHC7l0r/SBug+kPvn8lp7T5UwtES9EDFDL3QGjVc1sv8deMnjMlIWwCcgJpXp/bpw65
+9VzijUOvVP6ZL6079ZOol3o3yVhIVD4Ja3QUR85LqjngoGgzruzOezdVyW06+5cFUsLLaFgT2WV
YVapsBdt6dlrF/kyXIkroHhz/Z3fOGYXnX+KjF7ivEFM9KN8DqrD+GyEkOFmiOy0U4qTh/L1zdgF
i3EviAth9VhmqPQpctvjMYFGcaVFKL5hsD6EuBUv0ZtuLFTseeSlLHsHB3T6kV8jCm3F3siPhKvp
Z+9RJU2ueGvzPRNCRYuRdYRWZrqVqvkQ24rsNN4CBlizRxkNOJKyNcMM42KATx1wYLhz4yVSGPmh
eMtEu1kl8d40roLwzq0jzlsoNyIukfZQY+o+ijXCkppW5Cug2P6gItMqZ9D5lkV0TS7sutV0DXNO
RK7I3HHGQ9Ks08fwUXhBSkApCdvDPFs22lx5VN9ieSvjQYVO73/We+VmkTvtxCtC3FVj5dFMtNtt
sUPfRjpR+NK+gj5Vzr5jnri5Yaa+g3i65/2mffKvzaO0KJUZUts9sIN8tIcLqxoSoiUnTmmOXKQ9
wBfLZ2WMCsNObyJGYHy511Cwe+gILSZyx60P4xGWa7iD9OyjocSRQNgNeKRwVm3GCzE4tMYXNHtA
TNHd2hq+zbMZNukueZSO2jXF26WfG3kVo/DdqyQd2m0DPXhhXcSzcZUHR2bgCGuRcV04T80Gb8BI
bRj42y7ZmnsKxxwkr+E67qcR4HHiGFbenYYd7ITPcl88C+d+E6PQXybrca5ubwgn5/4+4WbuAPAQ
1FBNfq/Y8r6WDrW/g/TRU+63NafA5nAEKFO/YIe4MwEnyjoDexssO3WJEqNmUT1Yax/xdTUz4DXb
orIOb6Y4azjJ9huDIjOvqtNci0V64ByOlmCYCeLGf4wnXbXDE4Gq7JVOtZPtcONd+puwDA/aMlgb
tzI9acEaHq3rOXfpLJ/cNXvTCI/kvYYr/VluMcyB8KFYQm114amsO3b1XDnZU7l1KQPem4XqCA+B
DaCEf1GvfH+BmsQ/9K/xptwbp3wJB3NW7ZRlDrnQLhzT6e/RC4aQi3FG45I9qTa59DhV1Aiw9RwA
Z/0VfoG0RDxREbQ8Vw6icqpX0paiT/fCVKa80eebBPUowJdUv2NkefiqUTOu21V6sd60aFa8ZDdh
RsskX6rXemt2yB1W0lv1IkZzGq3WXNgXa7EB7mdbs35mPpFaepH8Wfeu20A/l80xuUyOHqS4o01O
wiXuVsKVWhE8ZEpgjSNe1YX8Xj2FrxDXi7mx1M6jYZf3PHbMC+fE8UuaQCKrZCdelLN19sM1ZTB3
PVJAPvANcVgPN5FpV28CaYdLthuwS2advvE32VF/6hbGC7FsW2+ZrvIv2LLuLHwjnHGAlphsDbon
/HBYXHYj2m62ok+3bYyH+BxT64JUacc36vZPojKLjlMYFZsmnDarhAkI8wxqoC9P3KvodUE40fX5
QMc5DBhgDh3SGoX8Qbu84lkoWGsYNMCG4VFYSPMcjb0nfDJlzTdv54/+q0DYnjir3jmx9vN6gJhs
04yNbX9eraSTj/p4GUaOvm12QcnDZjCBSZqWpkn7YJvH/CzWVAkdGH1psBW6paHNEEAjr9Pn1ca9
qTm2zJlI7jfz2ngSLqT7DQ/hDT23QCnYjpNlpc6l/bDCeKeu6MbWM2bdd+9g7vPQaR2wrDvh0p+s
3XgUaKKyY9hbO0/bu5+dOQt3BIxRAaYjemVFlNi7PWlX42Q8exeWhGeSzT6EXbXi/Qs51FMwSPCj
zfxV+VhuEAMFKEVn4tGaY2aY+c/6l7dFJu7RfLXlZ+ClKlngDFV6pCvpYAFCX9LItTaVh05hhgBY
VBzLmpsXQJLll+jNhU34IvJIH6S1dCya13CX3F2GNntw9MqdXc84tSGTyRz+T1YfY6aygQxe5kOx
W6rrqnC8dTIswi+rfhRAJDsapNBa3fdcy2QbcTzN4c1SUdc6zXOyrvIVLSU0FQbjfC2QOQxpbw4w
DbEMDZDVePbTpQg6fu4BzZr5cwNp9lkZbHlRP1p7SVzmW0yQmmEXS1gmSwACV+kIMWBer9i6y6fg
0yMa1zE/xHatM6eeBslGu9A4BvQ0Nk29o76nq3o7pctyi8WtrUEOzOR01m+R+ZJbfEifrSf26NKu
IIvPmNEGFF6p8yPHdT+0Q9TZ8ilSibYa0bPY9ZslotNDYEwEF9OCI5z1i9eedRKvt7FTLeGRYgBa
FnvPbt/Su3wdnkipM98o/fgbc5seEnVePfuP+TCv3nnlYDnXW+VNeODbXUgb1wcDYBsdWc3IVGdB
5QTXyF+RdxSCdpLWMm20mrImT4l32lbuYrDRzXm/1qKdZMMiW46INJ7qFUlRFs5ziAAfLvlevQMr
X9y6omPs269aXAGFkGVqQcv0sUIwOGtvwvPIN03MGoexo7kNFPpNc6Dp8TZOt+4K9jiygZ2/Ut9U
69wcESZm/TCDJfDuruEuWcGieQi1ldAtqhtOe/yLNXmgeLb48rYYFIc50DAvX3VHrdnp/hI3hrwz
vjLGNugczTb29OS1M8AiRbgM7DdglT+WZ5INs7cUzeVcwOlxEhYekhqUtQbKZBJPQaGyX8mXwPpq
UkGPjLDqBMhPSh1fnNGwQv7QbOPaMbEipRv5gb9vEPeI26CdDw99uzWixaStjGzmKvpIur9QAB8B
QOOIqZ/ZKYTZTVf3JDtW5pWDpNDs2bDln+VDbV1qaOdsQ19CaDZnJijkT3JwoyiYPlTH4Jjiqdx0
xdy7NPcINzqNF405CuOQYxBkLSzyd9GAyzXzHrVjr+BTgdo3Rxmgr7zsUEQAX2y2c6iQgoP3ar7I
eyaJ+DM8ty8GtbsVHLOXbFes/U2zrZ/VhzxeDnSE0ZReFBL5iHjBA+XjNE+cfF5AiH2pkyUhJ22y
zZTZkB6h9U0U3pkJN3C8ZB/5S+7j3LA5+sH48bRPT5tj90i/8HYl6ifesuEJ7yI2rBiCHQpQDQvj
jD1jvTCOpWwD5V4IV3Aszba60O1074Jgj/vxK9vpl+wphEG4Mq8e269N+ogHdabUM0Ac8T7XnJyH
hXUEqA8vK0+JwXYupFmJAmUW39jH1emrBzyN0ui+p6535zoxh2IeYPnaAI7AoGM+0HFz87vWnoVT
csEp0wOw5DXj1IFU9A2x5/jJwlZgjNh6bCWglG/FO7qVS8WpYwNrUKPXfjBX0Mv4+tpxpp2hx9Jt
exwWLnvUNwa+sGnJZ92EGH6gmc/Sl4Cgzc9mVxEAO8cwgvJ5QJD/mDJVb9wV+xYnOUdbpXS0RbaJ
F+Y62Ju7HC+YyS54Zuz9IzsH74V3Jt622SbHAgNaWLTziz5uSH6d/LYRCvZ5aV0nsAejTdtoByOx
+y11deoU6gqWTpYvQKTQ8cwvtH+9F4kJix0VEBrm2W1kLuNHV3LG7ONZeMn7FzE7t7FTPFF19oS1
u2AHBbgntBFSsz3ry2uvFkvzoSHbFX7iuU5pu8345qwPHgarasQ2ngPNGiLHPrn2NxN0wYtlOOUG
fhVV9o9Bs7Urhha6kxLp9qeSlt+iuIsrHqP74CIp6ljvtj4bP3lBIdgE9H7jBc1Qji/UTXL2lohs
TebPDbkQu+y1NW1vG1+9Q84RymKvBIkt/KQQ8KC+0Z/hIMqG1Zxjk7F2KJY9O0IsvglO6QOXLZ3E
F/GsXClm8LG4ozgjPOP1aVEkI2ffwjx584Rt/ELtjoNC/Fm5WwQkU5f96n0wGycCCFG7PoBBfUrf
wq9yBb3dXOdz9d3dmZg1Xc587JHtbG894GWkrpfvuk1CxpVTzf2PJKSHxXloVduoZJ7KTThnjZpo
Pk+UClivmydKH3UxKzG2OLLjHdUH4TlZiO/isMg9G9C5cIqYDxF+8pXXryH1pffyi1WrK5wayF3l
dGto3srcfXe31d0rtyFi3rW8Exxjk2Bz8x1w0425FhfFs0XGLPjgO1/2FxJ6QbOtDT4QA62E4/YL
bWmdy3N9Q8x5nwjA+B8RfvKuoghdDDsf3OU8/GL2k2JHDxzYNRT4PPuzhZDDqqDO0Wezytf35uwr
u/hDe2J0PgSv7jJZkRkA3NvaGgcJf+EHvQVEF9b46FPAnBvkSDMbvwg7kawLW5kDJgJg19n6ltaJ
4+8ZVn01D9fVhgB26SRdpslmEolxhjPW0imfDrEmHQag0LZ3GG7S01Mh0ZZ3KPvQtMVzzsJYvMRo
2Wf9ghRXZh42WGd5639ifzUfYqIhv8Jr+84iIFykRfqcXgdCY1gnzu6yXxsX5iheCuODrttO2Q0b
iPPGM9R6LZ6NF35Y/1x70IfXU4C4wi5t5q/ZEbufKMc5rqO9DT8J70nYGakoJ21/j71KfGCW9wAi
29Qi8cBcs0P2ihzd2k31TYGuz9x98C4+75Pt3uNPxnD7xBZ62KDHFM/BkelIZsrBcgZEZVbdq7v2
XN2ZHkEIbzESnIpFd+fsqu7TnbQwtmt4jXPjicz1RYGgNFsweTJZas/srW/tS7eiG3PPbwjUCEBA
R7ohsgC73RMHdgjs1S5HJ1k41UKk5Uez75GUjvvwVp6JixwJmEYUljrd1Xwa+q3ltAf3vevvYbUQ
kqUmLjOVs6WNqn9lHCJK/7w2OHw4xHXYGG3xeXqB+kPRbfMvd6HJq5FUB3YAzYL8Jm/JX8yW2nY4
5EdmQTSH1mbgYstl+aBt+iXfgLhT5hUNwRseY9+OqAelj3ApM+pCLJQ0tw7T9hkv4VvKtsyfwxP+
KMxlVM2ZwO8CE/kkXLAhxu7z1+oJO4XMwVM6Czfioz2tbnmVGnVpIILurNjdCLRmNt+/inq9xYGa
Q/8ZReJ2S15pxPsYml68yOXhKVE3UmgIpGCLV3bKXg++fz9ChJVEdcFQsaJtJbXmPCxZx/E8uQ48
M8rWY/wkxEq1MGqN+9YrQd6IZGIglTMjQNjUzooQd0nA3guVMgrRrjlFIuTlOOV6/LzF6jzwMsCs
ljYhspuJWdXh8SaWxDCqnSr1bJf67P/8pzfLfaPm+jIipGkDiZwWpcqGMi4JKrU+rc+sstqdJTQA
mpFzUYRFnzBPcoGTyvd/9PFG/IS3pLlAEROBcT6vS+j2sW/eEVmWKz9nY47uEQsihWcV7ylKDkq0
w/ghauFViE4eFYsu92AYRRLW5/LQqfKHHImVnUIOnunm2eV+N0FB+69ISCEoOHO5AudvC3d34Q2f
Su7u3RqglKfCQlWbp1CXK14VEf8xD6JR5RV6ZbJ/upHlsT8bVRMtR6wWVGZonLn5o1rdBxX16vTr
wOwL1CLVhxCGVyvOL2VfPdTCCEVsVGfEf792ek4JdbgPuaAsa1VcUVlfSINxigYP4rV8UDh4Wq37
kErqxXA5HBmyRojIwImlVFZy7J5dmjvzrjYf82bUFpE3sVH78daN8pHHwQYmU13qRPmHKcC0gzbp
lGL/bsqasLFcH0efv3Ih6FZpX60bXFbMM3G8hkzNpNWvOnHwD6WA6QQzxrB0i2bZiqAQA3XqYlbG
3oytftumbDKtlmJgAZBMEkZ4c5b8PlA0npsTtDRAnOF4kot/9D422pfaIXwUwFLbURND8WS70IjN
BgP7ISx8TsOSOftf/w/x8zdyzU8Cl2kiXgJ6Zam4M/nQH0AXvY/ltBXMctWp8CEyC0xBy3ohu8G6
SsCkJcWyVMMNIHAW43K4/fvj/+S7TJ9uSYpo6nSI1B98F6PX+loju3glRt2X26uOWHmUDkKqGJDK
AtstdapdIl7pf3+uBHbov4E93LYkK4ZlajS3VHm6sP8g54iVnvdyL5V0WhLXLnGKlfoyMLrToOOF
H0XU9Em5x4a31y30nLSTOdlmylq1us0vlzLd43+Bi74vxZAVVbUsrujHE5AiTRyQh5YrVwSLEBYC
WAjh089MVJFH/+jl9CcnIAzDFxa42960Ke3aYifcesMvw4GQ2T+uRZbQoiqmqsnWz2sho0uShSyg
V14AE01DFvgJKxAP+auPF80VTPWXJ6H8bQDKWDwMLCairv6BPaNjN+a5UK50APic3JOboWjoJNlp
NWONeJOv35Dqlzx3AcakywonatGztUcOgMsk3iixS0QSRTQRKy2pBez1VY1/5EYLbLc4rsry0UQD
kg8oU+uEx5s3tMALyBEciBCHzQOzPv/7of7tmcqKYmCRBccniz/GNXkzOauSV63MhIVQBw9j60X3
y8vzPUh/jhxF5t3RRPhbhiH/9yDucToPNTmoxDxpV9g05zYx4GVT/K55Y3JKsEYHgjZvwTFY/KIz
132o7fF/APTv4jMo7N6Oq/zU7VzV3PHsl7kJq7yemCXAP4tyPw4ANHK9WIoVBMzG/8rKpFz8+8uS
/6Bn8QYosg7k1jIlS1KnIfIfL6Olqb1ErCbHAYutqWdk0Ap0NE60WoaEZzqWQbJKDGXdQ3sSp7Iy
mSRl/OhJHQLHCMKI3n96lvxpRuWtmpgLZPwCw+i8k5uY5S/vyF/nDkWlccfiZcj695//x+UqlaVn
RsDlMrJmjQTVBsPVbJywU1LS3iJa6pOn/6XXtqFC7dJDAEdNxiZ/s/7tWv729ihM3KKKoh5h6I8h
QHyWKAnmUK4ije6JMYUpTLSRwacmVMjw7TXep7qd0NW0MTo/+fj3s/vr66uQI6iKcN50BuKPZ4ff
5H/GYI+gyCklmSJzGyASHW4m+YRQ7jO7mt48fFkRQJDp4bTyJTSpK004mR6bHDb2/tOdgCgjYv9Z
HUqftRFRcPX2eZzD7ok5ZZPZoFjDtfXdNzgRW2yUFEzDdjNRluoJQ/XvG5P+/s2aOgRxRVbNP+Yl
NKgMILFcVdlWayix6wquQFRrpNPU+5pk5fUoWeuYwnkI+eXfn/63dZERNhHPRIB7P4Geau+qjZqw
JgwTp0egNNGNdFNbyMJwEW+hllIg6epf7vlvs5YqQkxS4ftAsvuBk4v6Jm0HsqhWY8+zRHDzopvZ
y7/v7LfP+LHaBVot4xNlwCLy2496uVTN5JfJ969jkpdBUizeC5rcP8ekFcJqkWteioII4Y4WwMAs
YvUMMC1Lz/03JojMba1o9vhlzpiaaMajH47jXewWcJDbfSviDzVlyekGQg9Vg4qBP/gvATkPdYUC
uCXoGhbYcPMJUqfGCKLHMx7ywH2bgGNE9/W/PJw/OKUsJKKomQqB8qKFZP/HmqJqeaMIwIJWHuJ0
G+QyzZ44mcuIoGDX8poZVXzD3U3LAdyNJxR0TXK2vrmVOv9+hiTX/9glcCWGabFZ1WTJ+DnpFLoh
mkOuFKsi/RLAdKo+/GHLqEnN0YdzX9buVgFY4Svbf3/un7sTVJMmwjpDN2WFFPofc40n1SNRLsVq
HMkZknknoYViAs1b/GhMuiVs639/4jTi/3uFVbg/UzMwzmvQWX+MVqsiEH0YTNxhqgk/AmU2W9mn
vAwf/z8+R5VFiQfMbK5Od/4fS4rOGU6xSiNbmdRuRldeCh1mhsL9Za9pKn+7n//4nB/bXkGJdRfh
SLYCSVELluqg+eaUT2RjjyxAylT6ig8xqcpZFfbM2/mzGq6NIrxy+9Qa2qZdCNakuVKSuYIeS1LI
SAzZCdmjn3DF6WDyZ5APOhRshQrghtgujq1Wj/0+F9Ml/FBh3msiil7oPo1lIqpwvYuX4AOTXY75
obLWispbjMQDJH6y61Q6dFJrZKSOqAjgs3ruZ+M7PnMBYG8ELofTt6bRy8+bd7DXyAsi3+NAjF8M
oMhrZzgcT2m1ecRyWLH5LBkoJcA+5pibutohQJqRdsXHuDE9/7lLdBHhKnQdrVfPXu5/iTDxnMil
g21oJjXMUTIWpaY9iQs5HE8cmoslKWCcnGiAtzp2mzBCPGD2/mMwjlcvOP57pEh/WZjYUBoaryBg
dkX7uVuK41FQOKZlqzABCCD73QUU+lnp5ItZWm9UI1pbHKIzdp67lYSnyvJVIE0dVv9dFmgbkkku
mNefNKmYS35+G4X4hVygmJW6Lu0slpfj4FPYKXQnEL3HkuxfHq5L9KEkLXtX/Cgr/NVGdMbWRpdK
9R9JCqRoBhBUsd7irrtotXUY6+YiE5BWte5CDVMaIol1KAt/rmIjrFX+QRgHM6VvHL/DyxmeE1kl
sjw8y3V7wTLnlR/hkK4VRfoYPGnpCsYBHgxBrKX82qTSkiARQMV87a5LFysICP9J5gUhYqRgCs1s
uk5Z7SKnMpqLr0sf3/+u1XdVVp1R30J2h1AhI+erY2vTK+5Koy3YlOJrFbYrt2dOk9QnRU7X+Cw2
cZDuAQmfPE09egQe6355E8Zsj9sF5o7v3/wuei79fNzVPkwe1xMe6rTaq43xAbmbar5Z3jPsiKeo
tfBupSescdkDZ1DGlIvh6pcRMk2DPyYtMkglieKThirT+DGZuAnUUrkcUEeDIcu8ciCLyIOFYFGH
TMiBCxLrI0DAjiSjRM4i8tijqqcJ6ird6pdrmSbIH9eiyIYKbsKC5WH9PKJQZWnbLk+yFTgQ5Omb
SBAI6QqyZE6O06zRpXaD8F6cCXn32hv1u5SJl6pEWUPWqzrP2pxuoil4667uf1nEpD9PHQonNFHX
ZcmEivlzbi+9oRX8hmRrD8sA9a7cRCpL4wVxOYTsvnx2E9KhOQHEq8qAs+UL3bppRPeXRW2CI//8
iuDbsp6Zpsb/fp4V6yEyO3dowMuaN4gAyRL/XyLMv7khmDrsPuwHAj4RJyrZupxoGvXkOVdbC1lx
HOJo1N+1ZBtjJ6As35/g/Y37zCURoMVYIqvRTLZQzrpl7Yy6cFLamHsJahniHGwtNRsXLkljWDbi
XxbPv81UnI8UkAwatQ1Z/rEPq6I6jyM8VRBam0MtW7Tey1cYVERIlNeiS69xMyD9UUZgMdnrv0fe
nztodVpNJQMktGFp2o+VO2pz3E1SiB3FpN2EX4kgieFKtW4R6AXRD8nDKCAe+veH/mVMsWsHd20Y
bIwUUf9xx3mVZY3XNvEqi5B8oiUkf+F11BugH+FRc9FJp3jk+tckNM6oqD/+/fHfW8D/fttUUeG2
ZfIRdV37uTHzgjhP1biICfuqVXqLLaNDl5HeiYRNq8cw1s8t5gDa22TPpAJoi47qRNGqdi+a97JR
rs30x2YQHYk78Um5MamYZK/D8KA0ezB+mzDDom+Uvz2tP6cJLpxDB5t2TePyf+zsCo26td4kXDim
e1/BDTyaHyEmfBCUv5wO/jYwFIp+Ol8TOyHtx0f5SIVds7aiFQGFd8XA4eEZy0Rr9kQsjljGOFHW
1v3fD+bPDTO3BzFdAXI+TTY/t11qDliTsBqUQPx4K3/NBukKksERc+n2/ZVHbjJXZeOX8fjn9lUV
OZIr35t1PvjHS6BVFDFql9BVoWk2A1F7qhodA13c/fv2pL99p5pIuUsxIQvKP8u4bLv6IOBnr7xU
O+stZ/iMF42CG0tl9lwIyi4i/zIUtYUJW0CtpngmBadVM6wDRIFAqjQ4cKNxF9zfRtZfJiG+A0lk
/27KItnZP17JXpD7lFSkCK20sh0D/6JoPXOAu6uDetu0z5IbIvIJYURJvw01bVppf76P09RnaEDC
WGl+fDYLSG1BOYpWxCXifMDoRwUE1oJoZMzrWbeuYbrZGDTBNUAiSRWCkcDb46rzjj4meLtr3XEG
fHD/Dbw1JYyAJi81WRZL0vciiDWsBF5g89pTMJPk0sEZhygkJ93MrdIHQtsDQpogyHxDx+pcxUCP
mwSfGFmCiCG+WQZCYc61DnjR918HiEe8JG7MHBM5pVZwcF33UlfapmxBMoyZOJniPRIqlGIG+xgk
R/BGXQ/lWw/cT8jaFSAuayZLxSuA50U+HQN+GXDTS/rHF2taU2lGMi3154D738ydyXLcWJqlX6Us
9oi6mIGyilz4PNE5uUhJGxglUpgvpovx6fuDMrpSolhiV/emFylLSSE66Q5c/MM535kSGK6RxUFH
/M3nIEEvF9lrZzzkNWq0CiBKYLeHQkIiwTT1jDtnbZbNze+/iTdvLiIHWF/4Blj8VwdJblUUD2GR
7fB0IqnixxapfvFc9U7T9sa8kSvYd+h7OdQdZn28GT80h7jdCBKsZLbrTZZOaBM9Yh5nTGpTdQdK
qAvMA/TgfDbKtG+j1jjVQXfqvem9b+TXSmWe0OusiTyGn7z7P38jUyKwEYNm3ekN3IuWX1ZDvW3C
pzQfP9qzlbNpsi91ZZ9nI3zuffmfv+G8CxYPdMsT4vVEjtvA6dKI02xMg+f5/a7Rl+V18M5hbfza
JDME42Rkz8D43nh91w5NKvWp4MRwUlYMPpz/RVZmqLPc23TUoTxwZiWm2sWdQzKU4ioHSL7o0JgY
BGBTS6M0h8g5+ZS88/outvzHHGaOERA2MCAPbHQETu8fw2+dNqQzWDprhzfGMp5TeyD8uhRlZ3vQ
enXQyvKJt3IpDeM0indP/TffJ8OEdQf2wvtlc5PxJrkO06/dOFxregsSOS2fWsamICE9lDVZ/KXN
vliAX3oNXFVPRepUh1gigPn9heHOd8Dr44APiiWvpZuEk7x6zvmtAeAprNIdJmNcOoD+PcAPECgr
qJUx2i9MUoVqbiKqCUqCW99rtsL75HrWJUdbU7wMIdaVmPj5hnIp4QEJajoiyoFfOp80sH6wr2w/
uBqVcfEGhhklF4MwyydLpQ++qe7zsnjyB3EqAdUvGpSTVv2p9kj5DTXUtdRLjKoZQfqXSa/uTGhN
pR/P4OGXuGDZHnm5uS4M54TH+K4zQcCUbn2MWhO8hdiw4V8Frgvw1HmUMW0ulz2J690gwFoap4jL
YZHaMaydz9//v+uQOza/y2XFRCUqviTivaeq9eZn7zJh5fzD2/e6tK+DZh4p5DzZqvoggS15aXfo
WXKu5hui7nv0QdG4s/W2poH54vBOJ75+SWr5lIT1VzJ495OwLlpMlal6Duyqru5hcdxMVt1TlvrE
NUdfky+6D3KkjRAlOOMNDq9dAYssnTlTbuagjNacZ1IwiYO2SWk00T3OZ7Hp8lcCAj54qRK3ToeT
oAjvVMM+y9XeeQy8VWDowqKNxODtz23cz6di5rZDEgMQ2WlKX+iDvAuH4CCStR5WH4p6fBIlWp0g
u/WL8Z0ex3jjEaRzGM5FM8ta83W9b+jc1RYpErsp0J/BtX0E9v/g6tG68uU98X2tbu7M3fjizMYy
G+FO9FGQ4lQE5pPXqXtZAdTzSrZ+5Typ2jYDAgojkBvmPViqfHUf1dn+9/fqW6crMy3dod6nHvul
7e6grQ51WBS7PkHR5sp91TLfyfv7OpX7qUwPoicKL8KhhUpzlHxz6EgWvWjvM4U6wo2wzkTXmTt9
TQbrY+6J5wkWXOJ90PORbD/xTk/15ser66wl2cXQ071++lqan8S11xQ77HTnyulrREMPoSqPQsS3
IcWWzIb1mISknNrv5gq9UVjz2vPk2dBtn7P652uLI69XjVVxbRGesjS4mvXBOnHXbMmfs7XkHmf9
IZrEc5mJZ+bU5HXrW9kHZ9to77HmL1LStRYt8GlTyKvff5JvNbt8c7QzxKexuP2eyPRDXZIHNWFb
BZ/kpIqP4MY242R/TGyOyzByF/SnJyGZLYW2fSYc8WAN4cM738EbfRWfjPBNz6HB8l6XgaVrxSqX
TJeqsbufP5+epNGwAWKuPlp+dy9E+lDkzmlIvXOMnwydR5GYH5NmelZueEt27EcJZF+zcM26+jt3
5xuPY51IPu5Li2fSL9v5Dr6lnJhDo4Ru6auLF9uuLlnDBRSH1a3XyveWwW9dLCYxW4atG6hbXh9E
XBlBYTST3DEd2NQhanh4JgvIq6vSie6TaOQPh3du5zcad/b1wjZNNtCW4c8n1A/XQDn1A9HeDK9w
LD9O6BgHvOGuugoL+d7g233r0/7xtV4/5bUkTSxrHpT58LGaOMBgqkPqosPR46dqKACwecgaLXMb
ieo8lYWLCcc7eqPPTeussKxfZqJvbrmbkH1eXY57UViPgOpzNvmkk4BbyqZtqbcxGB6xb7TygiWW
bMCFqRjWQpE4useyrS/fycdINHPWj7D5yhdL6oSTUhfaHdiVZNo3kb6vpEtweHc9xs+h4a79RqKk
cw8eHmxGLsZQ7FQxbkXlH8u6O/s50Bdt3NZTc9b66pIC8GmJfE8wgGbdVd6RxN3iUqvab0miLl3D
dxnK8yAhmOTBdG9nbEoMn0ijApP2MnZB2GTDtCi/ePsopT0rLB/mSyA+EmXzKW2cXQ2yTBvNcQlI
2yf2UxCSY0Kk2VT40b4TLn1+lI2FShI3nnVw0AS5SVht8gGltMifSqRZTBYJEY3UcQrHDBaq5Dni
VCT5FFyB4AW2ljkZQJHC+MAdjBOUVcuWcFWEm6qHTQcoqh8TAiLa9K7NKRJNchpnfH7Gl5ip+8gS
YSXY52hwIxKy0fl6TLAXhDB8DCp01olvbiWxQJ5W3oLRw6PDVT958hbU+cosqcdcMewbyaPQhhqX
4hfuyA7y0xcfe5AbNxcv8I62V790cXEb1vJWaxRaigDNk4WlvfjaePqjkeFblGnxkAx7WIYL1wF3
y+Lg0QWOFJSYvIEU+9EusvlaaXAlCLVqAQeYkb1R2n6+JAanuvVH9+g5IyZSvsn5HACSvkXfujVT
uIdBdOrj9mPhhsNKtuP298flm/eP7ro6h4OJbOVVw+pUTaVGhwPJaIJV7XAiR/3NWJJ4gUrIGp11
O/lHfsR3zsG3ihTmH3SviCnQKr16WTsaYaiEIy4y1j+68M8yzZnny3dOojcfRzYV5ryxZY3ov3od
C3EQ8Hpf7vrR37V9iycKEnyOW5dpSoGcDuhmdOvXxlVMLE6lv18pvHXi81B1Hd5jprCvG0e/zKu8
7G02Cng4sgrFaYv+vdecE398RihA0+ctgnC64/BfRzGKV5CIJ1EDSPYYPrYE8ihV36QGkVqecwxy
gw2WDSw5IIimh5y5yHXJLdgEuzCTz0Wo7tooPMAVP/pjB0yBtKnOrnEoSKb5IUEhIQbivG9XY+Fc
zBYMHGH0pFHPO8JMWxo1tNJonJ1OgjhhOe3kROBO5C513z3nkUDI/2w0KcKcDgM+uV4L14zvqvK2
9go07BamAaGmp/nTLCCD4f8a0pWXOA+0UmnuAG0YwWcltzW8Jci9VCKfA61HuDBv7CLODROO3koP
YwY1XXLlUaSSVUA6d8wUqsldtTKSLmTKAMZRByGcBfGWyA9SCBCoq6x8wUgFmFTA5ia4GbE1HKTQ
ItJAWZdy6KvNiObfLVUI3sHHoa3DoWD36HbOoRGYKLOapOEBj22XPExpCX0jn0XieD7jgBeYsYK/
vwffel46c9qpj96NS3W+R394XsaisXOZdhL6ITsm40PuZMexF9tUJ67m/+mlXrdoXQlvuAD5uItc
SIoSvrBkxg4mcdkr7Z0f680q2aGvQpeCHI127uefS1RGWVRWzc+V7pqINL1QrqOh2Mx1e6KPn/SQ
eDGc7OCG3/kx36p6mNIwkqLUog97VSI7NbICmXG8DKx9IaDnOZYXpc5u5B/1ks+X3//+jX37FW0m
+XOw6S/TBuDUqFvgGO7qpMYAVl+gyjzpwfhYZPWL4hkC1Wn9+5f8fnS8mnAw1mF+Pa9SDfe1+Gdq
Sqj+JCjskiGLlhYhhx0aR8yWPkGjol5MyrlvYDORBddn9553qVIojvVIjVD386qvwGOubjUeVA1m
V3ymuaIijScS0JE22FoBdYLkETe3jymiNwZdAaa4aU9ctbOc6mkbBqVauh73W48rjawBZtvHDo7u
invlGMfwpVjeNks9uK8zjHEKJlzum7siNz4MfnUjNTkuAiaxCJpXkYqgCftaujLIT2A22+M6nt3n
VQM0CQEgIWHFku5TLuH4f0o8qBM2cLzfv6tvXrVcsyarIFbTaFB/vmr7gdxkyHv5rq/Kl2x88KGN
pMG0B193Nqy1alcJfsfpvUHmWxcQPCAGmQx0rV86g6bTxqg0nHwHofolmfj4/Kl5GjP1lM8ajKEu
b+H+XH7/w7719GfzhOJdzL98r65/OHmEX6cIkiEfpjxCCnA1Sx+d1vzorwv7kHj6dVZUl7k++f3r
vnXi/fC6r/vnZLKyrrBFjrF52HoZ11jiNefe0B/rojv//rX8NybUpBA7iMRoSzkVXo3KVe8R6EEo
086Uyd0wdP0qRrYeMo016kwR41J+swlzY/s0bUcR4WX3YGYwN9T5oIOgcRd2szPD56yAfuQ4w3US
mrewKoc8AHBqZoj8NP05dPBiNRawvMD+lKCRXBsGsryB2L0GxmCUAM6xpw+qBWkypfecjbB7IU9t
IrmnpsUWjdukwa1Nctvjd3OJ4yWC2Cdsd/45LXAjVRr9hg7+ekHnxcC4oNbX5IWYjQZLCHPnQN+G
nU3GnWpI0yMYEinVWtr9p26yekLgaHt0ZW+Re50DJ4Tk3AO/JNOER7CCMZEuQwOGcGoOt1YWHea6
uarNR4+KeGi4NohUWIfR8GiFEzFY6pIU7Zm4h3LtptpxSO11D3421qJv2lSPaztSBzJm1dmuI9Ki
ML+S0PvOI+atm8afA6hZPHC3vhZ1ZlnZoLssmauXdFeF+diBo1DCerRL+8jC91ERUfbOSW+8dfH6
aDJwQ7isil9fT/SXIbmFHBBO5p4NgPfIbgNjpTfLChJuPKdD6fMKron9nRMkRBrmwXmIk2QXJvl9
3bLWLA3WvjmpHUbyTQblR/T2hFt104yWSI+weOEltADVwWatsw4LsG5Dg/j9ffGGU8DCY4HOw+C4
YVb56r4ItTFDU5nBPAryDfopHO6CifdQ62cr56cif6tcxJj6tBH+eqpFhO35PsLssWBCHmJE1Hy1
7VpOYSXvSdVDv4XVaUtqAU5c+O1EemQPnbkJHBN4fAnxUmkEUGRijoYW5L7GXbT7/Q/1a+I36EdE
A/pcTHmMf+Yr5ocTzXdGL1eGme0GI1lXDNVBqXkXVRBlURvDRveDclXkoMNzQ79E8BXo4SX23pBs
ECXTbZzSBkCt9CLvnXPoLSEGom1WR3OV4P4ymA0HeyJ+nsO29KJTG2dPWlbdRgXGaNvCiKzIOKnh
eDf2cAH+eB0N6spm9bXoAjpP1bgP/SaP5ItK+aCg1CNzy19G0grcni/RSu9IaA1qH0v79s57Kt44
QdFGIBVA4MZi5/VWUyRB6DA2ytFn1wQppfj92pFjIxAHkp/RiPDuDlMR7/vo4PegB4okna58Abuh
j57FWBnXLNDYbmcQg8xgzudsK1Rv+vgUTtwuY/aFfEi57qW6ho4K94RkRb9kxiEd7hY77rRVAleV
3E5uthHquO3FdxxWACpl4e6y1LdI25X0Up55KAwScsyIufC8+YKbEh0AqAHpyxhQdB38gSh4wad4
99hUZoTW0NfWoipRnmrmnWfHjxIZ0sJsLX3Rl9RKnuadUv+r23MEO0n7HNpiFdhUM7LbIWRbVc5n
iKUvYRAehhD2U5jYq9AsbufnSed+IAbz81wUqsx8bOr6orfts8Guj735YxcbOtt/vrAp1CWi5u/7
bu+XigV5dIRa363CuP92FQjz7PM0CK0k3TItxJJeV0Sm+O4tcci0jxABOWI7mF+l2k3ZzB0dxWdZ
jF/fuRbeuhQQpJkC0QpN7eut2sgyIWuUme+GpMjAQpoL8L53edgMW/o53p/Yv+0sjRDP+fzCZ5Pm
+jvKkjeKFgyCHjpze36ivx7wEnddVflcoPkFH1+flQ+OC2K48yveG+SkO3+s1hM+0kUMa/m9u/iN
059RCTsdxrhUiK+n75Ide9vnsdylLSGSpUx2VgHDzAV0vzIr7FUFZqSTZ9/b3AObPIiAhza7oCzI
fY6UtzVkcg7aytib4xwB2PlACMnlEva+a4fgClrmisCkS+wRHEptsaWqoSas638+xf796/Af4Utx
8882ofnHf/L7r0VJ8GoYqVe//cf2pTg/5S/Nf87/6r/+q3/8/Fv+0d9fdPWknn76zVoihxlv25d6
vHtp2kx9fzlefv4v/0//8t9evn+Vy1i+/PXH0zPvHBBh3Mpf1R9//9X++a8/mE3Nar1///EV/v7r
+Uf464/dU/8Ux2/8k5enRv31h6bb1p+IHudW1DJnE0v/8s8/d8SfhjUfbCjseZ7PSkxZ1Cr66w/D
+NNgbsT8WiBWpX7kQmyKdv4r3fuTDYPNBcCqE/4+Nef//s5+euv/9VH8m2zzmyKWqpl/mLkT/lcn
ZyHf8RDDsjJ1hMcF7b2amFO7ZVNih8a9KBNtl40Z4sAMK0Mi9auU4MpH8OQSui60PtVaH7yJPaZB
nvghzUuCyPTpoWnIwMkCCfcuFqThTBZ2b5GvVFppbKWgrjhYRLadT+7toPR8XSqFVp42T1Z2eNd7
mgQW31xi+MfMSneupbTDmEZsLQPS5on2WSpfo9TD/rpu9VADjSKaddg3O4xczmfPZxqTMWhcZn4J
797rTfDtFMyoLF0qb6jJftdMN9NAKoBwCkT2pBxsUq+9rZjy4K5VxgbabMqTLvGuVBuSMOsQew3H
02/uKzLSLCcASKcp+xhSa4Lkhx9mkl0YupjWARIOZgFfljkR11JNHiJtb1C7pDa6UE0jwLPXTdd/
RUjMfLu0tkT0tIQ59u2WYdwXZY+PnrTwwYfurWHVMCFVTR8wku5YpfntaKts7zVsz0iqh3+nYvuu
h1ZmVa56bLzgW1W2HYk0fr4ZTIdQFSsr13ELdyfXV2mfNjuDTJe10BuGEkm84bhoz7YVXs289X1C
LKGeOdahKIZvOP7T677VPmqxuCGucYIzDBSqTZvwXsb1RrkO7HzSh6+6mirMKDNrn0jxjVDI/hhH
4muifOdcu7hlwYyXq1AotavwHVQDOT8lsZVbtiDVTR5Sp/1wz/19Zf94JTtzc/zqQnYoFLg5xOzb
9ObHxw/lVz5ZVoJX3WGNnCxTlkBkIICojAb4RoHdBXtbLxV5kcsoz8CmYVmzEYIvvAw7uR0ZzXXn
gyLSWOivnL7Y9mmn37pyAPUydeZNtSiYsF/0onQX0+iFB7fskMyKbjuRirbO4FhQRsBhbPVzpqfl
vrRsOiiVA44clmFPAK1XwybQKzdemXiMT53f69xla6E1zZktxDYaZ29uNiO3VfbVLdMnt5uAfqiY
2HH3AaK0fRcRS9JN/WcjlwRQNVyqPni8tjGLa8Zadw3bd8jJ8HbcsDcuDD6wq5tQEB2V+/e/f8PZ
jr9+xy3EFhxCNCRs2+zXz6OSjjcMRCnv8XlinBiVe1DRuO67yLwyifvzA/tRhlF4nbHxLEniGLUb
bJmfldC0VQqgf1WNjIBZYH21Zz4wile5M/W8PhHaYmCdvoKokWwSzyDfaP4lrGAa0AIxEy7pgpOB
aDSWRkutTcwbPSn26Di8Qzx8CaWVHrKyA/yueTusHTdVlIqFiF2SSrz8odYCBrND/IExoX7kXSLI
zTC3Xhu6h6zu8etWc4hK8BBag7GtKwmVrdR7IhVpR9yYqDSiqz/1ojnRB4JXbSdti2O5KUGujRzx
CB5omjqv/MSE1btxeuuAtCvficl8lk57wg6oA/7tV6PZxNu801EuyqR4GMP+ZAXmys5ZZClLUysT
I13rDSUpT6ULB1EwbQsL/ziO8Kx6QbpdRMpORnLngTp2z3PonImJrm20/ZVJxx0Z/Z7IAXDqBTlt
JaumJvE/unb7tZjiEzuK4FRaH/KmiO9tq9unqhHk7TJ+CM10SxzenaIIXU56Zyy1PvHXog3FLvfb
bULKNX1LfZICAHKSaedudvmmyWQfS0f/4MjpurWYeQvCDEFXs3/Imrjf+BHC4zhuqoVPZDZX83gU
E8BjI269VVni4stS69xCVKvJ+NbQIq1Uxy09deV4nFEgJgqMA0qvlUcGzZ6werDvMMi7TAybytU8
HBwp4wmdTdKEJYXpY7sru3Y8jGN41XVsYbjRn5VDM1MbHTnRBCIvAy/9KqMG6iW8/UMsVplS4orr
aunZTAWx8p8quyZmR5SodIM9MxR5RZMsCdHUN0EVkrtEHPr1MN6aEanzQRtLMszs7RBDSGxxZG8d
3y3BN/CLS+hsWbXVgbjziqVpWu5kjmjSt9WVlQXjauq9z6ZBDrlo63Sjl86OmyDdzax0LOnNVgsI
A5O9MewSXC7LLglTwonY7RikglgT0tlxgg4XpuEJrjgPbK+8UU7zta2jdy0136eS/zp4Z68/jbyO
fmaWX7HpN38+eI2wC4Kwc7W7JKttui4dz5HE8um7CZQge9pPvlXfppV3GAe6g9oljhNAY6S5Mfm6
dbMWZBQeB9Rts9x96eayewjrplzqPN73XUhEeSjs+ziHpshh0Q4nAgIB+lYHj5J4q2HPgVBToi9U
uMIiU50rr/w4+BaMoGlo973NlayFY7zs1Wic/DCL1467hdGmXHdtAFfnI9cxo4FKKxo6PPpzbW2Z
8sVBIXmMQtqJyNAVpLqgO04MNujnJdkJ8lRFQ7WhCwHxMCff9Yxa1vgJVjJY+kbwZcjNcJcLKz/W
DRGtoGR2KBcPInONq6rj7O81vOm2aY8njKNsCJVmoN2xqIdKAhqVgMqUtKBbCyeDH0eztmoHlW+U
SbagKTX7WI3iocujz10Zf3E0IqCMOQ9KOOB6dJCrBGKvW3u0j40LjVM500b6iKtdYBtLn3HRAYHo
MiFCcDFxAx9ZYhIl0pkd+WQ0/rEOCrSXJvCtMRfr3B+py4hMPLIo9hdqSPoVvJaEA2DufvhEjbjf
NX6ZXqnBMVZ1wbi8CPv05IXpc+HqzrYa70icBPrr2tqSbKzmzkhEeyLa5WKS3mAV+UmX3raoyvzU
Tm548/2XHYrxdwYLznxR/nzRmhTP7H8Rys293Lw7/aFa6Cu90Yh5Cu6aYPBXfhf6x8Ap/eOkjGYn
LOOhJO5T06bhrrO/JpM/XjFf1TWjYLU3VU8iMLeazIhHEKQNdwZBiLFRGBvyg4YT5AXg0tOdNjZE
Jig472nt3WoIIj55koWC54sIYpVLSI0v4q3Fqi2umpzJAkDa0ia01SeffmXJfCDLhrPMdAkimOIh
Oxkhc87c6YM5CueLE/f6UUGTWg/NtGaKc9UNtxJNyWkICOR1ZOtihLTEnR1kNUU0H5pTiwc/ClYT
4QEIuCe1pBJ0Tna/Vtw5N0k+5CvUgRC+7WZVxa22+X3VYL1av3NakHRGb8NUHIeGYb86LeSUNrUe
4U3PnImk0kSHCVZyen602im4kYM/kSlLWknhkTUOJNrXyAps4vZUIsUmWUpL7nIgr5GtrSuVEbeF
b4l8jvJBBMI+dghclzVetLOm4K1P85DA0+2zrAW5H1F21KkM9kERMmbjyCB+u3F3hQFPtLC78piN
ZnrBxnWdpd6nWhKJOHVshojglMQBeTiRRHOvwqBZTSILN1TJe83Cf/r79wjJ2K9Xp+VaLho/g2Gi
9fpN6vM6rpmb23fUiDwxk9S4jvVb6GMt4/xObHnNj46RYKIkCfog2mmgXUlI4+l0a48yJ15qvi1h
nxEuHdjANUfiXFaOBU64dMtqLVNfX7HWOiKEm67ETFkyA+B1hpTO3ivj2XQUX2G0fixaYe2K5hTl
3Um4JVvwEiURqbASC3M7jzD9rd+4X8Yot3ecitPFRRNUD6a/L01xRHQWn7ouX+mlh8JJIN8pqRhX
hpcPK91LxnNmccilcSeOWgxKTgC/LPyC7HYlvVMuWDQ0Qd+ivGSa7qXnhFCoj7TcRHjGjNzb+hS3
1mZs0+iKkRGIvjGyLkInRNVMJ+dI8jkazXrkIDmEYUxsY5zTXxkpOoOuBwEHLlADg1I1OsiAEsCQ
qmzYcNyWPb3OGkKavZh17KBpm3CHHVtfJdLRj8Xe0Mm5I81H22kUTTc6HvO1RjrOSiNI66rH62pE
UUyGkHMq2qy9iyfYmrifFpWqnPNEyM8qiUV08m0SbMyGY6MhE5g4eGMY1JOXGstYAT2s7AAWLjVh
Tyl+E3Tmc9csSa+AoD4GpCgg+VqgaiY0fX4CWZG88TigToWoznGpoXbQveu60uoNcYIY4Q3igrPm
bNk9UVKacyjQYBXuLGUIl4WtxQsjIaqvjJy9kHX4YKZkEjpjPN7GFSBZhxj2eBTYBzz9Qz/4+zRj
ICgHbaTr1PTlaMTNuutks1GaJ4+J596o8kNu5Ml1VdHlGCraGLZPuEnDyRPm29joTDbAcpED3zv2
FsnZada/uHrrrkThhGRM1qBdjTy9mPEhYsNzqrwQE0+TIcWaf+uFzdbNk69mkRf7caCK45ai7QXG
3nk+5JuUt93KDDyWGEKGXt2bJGVsorEPEAaG/mIcoJvz5nrvLGs4zF7fxUgtaUd1z7a/D2xedaSk
ZeVtk3bVnU2a8ZI00mRV2q17QIcpzzyU7iaHo9+upXXNGuveILx7YVRNuc56XPxjUEVLnSigtU13
N5h2fTQT4k3i4AYW2S3TUHmxGeMZaroVRhLtYsZ6DBsiA+pGYy1jzzHJIQJywFT6ohLP3oqG5/b3
c9asFXBY1J/7KBj5JMK2v/awsXRedycy07+EoQR4oLxzl4KzMnTCtUlRrZc8MzFnleBFjM4btlS4
YsV0BuFeoSO365t05WpOsAv0MloOkTNxgAcwjhFR19roHbXJ885BVYQ7YpKgMaL/4oVDCUTaPGpj
HNA6EWxmy7D95LJZSxhlXojT6dZZKBCSEw+zlCUDcGUzkCmiD+ZUVbs05nUzcucveXDv+PN/LSbt
agi8bO8T47JvY99YVAGnm0Bo2+m5ILpLTKtcmKckICaHeTGTD5s5uUP4RzQa6QkjarDvIitfhSP6
eb91v+ZFiJ6ehecSUUl4dE24ymQ1S9/sj/pczoSJBWV+BJpbdlAFoYXhvdcncgE6c9v4JCezANaw
Q7R7M6WhG/SJaj7Wqk2WdVtJsbfIXXZ2RlXA1hUOxnORqK0XkVygiCo9N0PKXKPXHuKu6NYs8MS2
HnXOOKelzaDoKArDZrl3wW9QHe0C1FIQtNMyKMjwa51oFZtRtQAORZZG64ebgEhB8iYcUL5RVRHV
ie5xl/kh0Rlh8ogait3vAHc+a8mFkKHugWTw6WGb4NQl0FV4H1Z2Q9S4nen3haNSlOBmeIhL2Vw7
Gahr1BNL1Vf5V9265okbPGlFMxLSwR0JLyvbp0WMwdAPjgE8hXPsxYcia7MPmW5/YWCjX1Xz7xSa
VB+dGkHT5iFjmHnJpIKwrFvWxokfcrCZ141ozJuAULllCZRl4zWAfgPCcfkICcjCcD8sCAt+5vn/
Laj7L07lQQN/MEwNwVrTT5thpxJWJ7H2HKs5V6KuvWOUoaEPXWluR/LZV7oovA/WRIoAU8RqrSVZ
sU17+i4eAw9akzsISXhWpqHprAIpVmbE83doCFIwpjy+ZKMBTQr75z605YeSfJ1tK6Q4lOLSmeS+
FIUZf/K6fAfoTJF0dZqIXdqoQj3rZuIdx9yoNy54K8DY8SbUo/iMoD2+7UO1tzWIlKGlSY7XcnxI
Ay47iqMoUtPHaiAHRCHyWuU2oNqRU/yUZzLdWfJTOcwxbwgId0ZinzoLuJ87oOvTuiG7Ka36vlXk
rWZ+pW1IZs2uphapnh8wnuzigZpMa8ZD2Cb4gAx77VFDLVvPz7e5xFYmQ0iWtqFHH3N9TvXqO/cm
sUtmDoSBYcU4E1/mww0mH1um0bTxsdBsrc4iRSPWSfcgzX4nqY2w4/p7TU76ybOiD0mgCCQKd1kC
UInAQFIb0LAdnXKkDKR/ImAQkmaueeD3a4JMzETv7vRykwu7WAtFiEgmkTouMOrdQF7qFlYns30e
khzTWmZwsNKcOCc7RpWn92RkNrHBqdN3K1X199grsyvDG4et2eHuzDE1fS+bR/tJZWW9p3m/n4IR
rujoJ1upjcY5BqUMtrRsk68ZIaAbgrnFyajEYtI6b9W7UAQLwlpCZwyIxqymc9/BKfkem9xZFsWs
0L3dpJufXEk6XdN8cnUyHUU+Dntfp0hIFYT1FFTkWU+qzxPD4rUwyafqvP6OHYLPm+bfcLNApxZt
f87KAbGANL9lxGCv00Ef0ZvL67COjIVVVpxpVkp8Ru1sfP9BRyL+0WN2vlJz/vQQtc3OoXb/v1gI
7dZ365+3Pz8vkP7bjdFP+6Or+83l9Vf5acP0/8dKiY327EP671dKNy9SNhjgn2T89ONi6e9/+Pdi
ybX+pCPH+ephM0TJ7LPb+Xu35Ik/7dkjxF8jPbbpdf9rt2SxW3KYNgo+fR2Tlv2v3ZLp/8lqFRcP
03MTPy2yyf/JbgkM0M8VEEBCywJqouPBp5n5RYaZ5SYKr1KMuwGsbp/00zrIk3trHJnZRcuycUgJ
0vRrydN6w/yZCt+wmg0mqmUjMxszn5vdlQYwbwKDJhIZGYSreu3EVrjOURGBvsVs4GTdcCrc5rb3
jWad0/ix7hzqFVX7kpMOCBIkrhxVUsv/zDBch+ZwN/SoQX39UQZhAvx6gsZtjfPXSgHUmxqxm7OG
6FxldnCDY7Hu4n2dFlRrjQUVEGF9HIXO2sqciKGwlaya2aNgpa23HV0LVncaPvpmpi8yDed361Ot
kkqeEIaqPiTRXZzU5Xb0u//F3Xk1R4qsafgXsYFN4BbKy7WkVrW5IdRGeEi8+fX7JD1nNdNn9kzs
7V40UaouQ0Gaz7zmmGA/fIKM8QVFo/Zo9IT2Xfw2deLYWQY0hqUJETv1b20QYRTEZzQGi+JSrIi9
uWJSpeNCh/SOgHRHAS3Qq4h6YlqZOGrCWogGg1pikiN6r8352TXbb9aSviWR1+xqS3sR7ki7GkJH
MCypjwyKR/KY2MDCzTs3KqIA5boMee3uLrfuprl3g9yOz1VC0cqq/CmMUJJk1XQ9lDBNfA/8oTmv
pj7tWz9P75dkiYLMR4RejHdpbPe4wn3rkg5r6NG+szTLvROY3+FP3A37Vsr82BbYrOmiMXfjjI2H
1Zl7Om+UBJemDxc4ZYHf07AbIRkqU0vtaGXpJ5uEAs0Cotg6xnUnlQmGUwQ44ep2H8Uqb8Z2olUn
vRNYsJxqbqBr/ffIqF/bmfh5XsXD4LvlAzhXyUVd3B1S0xgDdegBFoV2Lur4Abyqe3LTxMQY0EIp
wWYVLvuHKJa3s/TljUaGi4ChAS/OKnbT6uH3qC0foyGRQUcnIMsnSvYr5Jwpb89F7LnQe/A+9acy
RLzT3SNBUe6R3Q0OVV/pAShQfGoEEBIvBg6VC3s8lR7l3qEAeOK5k4P0/w/aOzscjSWqyN14NDCN
dSrtJ0hbHJFmSC5tzH/FsUUJ/5BMmnvO1nGHlexwW3Ux9lLAZQ66KHDKAZwL/JJxEhVcOJdCKsUC
qm8je8Q0mwNEyJEa/+h+BSibn/RZEuVKEeO1CpZ97XXKrSlYf2DRqC40d7rb/Jjwjd1lM7YhAsWy
uIu+ltpERl89r4mhKAHpne3FNh5JLvt/Lva6qes7Y7Q++23xTK1DKXov627o2nMbQVtugdwh2S/u
6td0BYQ0zuSNi/kMoKtE6WN69DUayEZzGgRWON1SgstPIyRbtJ9eihccHq7YgTnL2cjMIy2rZ3wq
m33ZAxKWRvVWYj+ydm6Pv0pkMV4i+kXuwUP669bxesodrWGRt7JuLVV3w8laj1zlb2k2oeyQGuCF
wCbh1fgNJ91jXfrNA5qWH1sD0e7WtnbCdbKd8Mv+ps9f/Ly9nSLqOHIF1i9W3ES+GvP4I58WTmIe
6CIJPORSilaTJNIEG4Cl1JAhCLOuGTwjQ0nWeyGY5GqVIOg8FHTxfMX/8SbywBmV/Qy6J8/pMDX2
N0sU68VokkM1Q0yaXGQEIiLwAyzej5WgjGG4qXOocqTkdDud9uDWh7xhLsFK2Q1pPIRrMR702gFY
FI/3ck7Kk+mwGBm2e5zWFOtCSJbLEYCeX70UZuefa4S6KafmQ3NM0BTRdNYHx6dJZpqn1lx3aZRh
V+k1nx0PtZGpsJpjXUEm0y1g6xKAH1DxwzAuiSpSopNpOO1pmPMrbqzRblJkOxx3p/3YnRdobeAK
nO662ix0U/+xd8QSZhOC1caq+vtlQl0QMw9hlQ+LaT+6owmXC5MgGdPNrbPlRRYW5W63954+r4Xl
Abomm1q98zL2OQmZg80xee2swIWWniNxdbFghN0Cz3Zs6zJNeXa/Ln0EYyau73KRil3vfG/Ucu0P
ACuXMt/5pfudohw1sjJC6o2cYGx1c98hvx80+LSHYsJyQBVmnR9IrT4B5UOuIcow63XRrRHrgkZ8
+g2TXgyQUhz39n2KUUuGJYceK8Nqo931kfDO0ckd9G/6iJB0b2HLpLpBUhoYEKH67EfDGUUWbDOy
lRWG/mJsvTWiwpqZBWNpfSOw2pR2X58dDC8CnuvoHabixV205k9IXDIUetMPo9Z6pkF159j4jS1N
A2ikYh4TiCA8j5x9Sntadla2W4fl4GDJBqofIX9qskhLEvAu1j7r7/sxemxaFPlKs4FnxyDCmYCK
1BfQrC2J05JAjKQro5njuden5aLaMHsHt+ep8J712ujD0jXXA30TRBWwDKO4YB7gNLIVF/YQYi3K
Y3CxXONY1EfkiOtQRDH8n/Vcmaj/JfJxLtZznTHkFlxJQ4poX0fdce5iTd9nA05hKb1pDCfh8Tcz
tgy+dV/6SIh1OSKtaL4Gq+9ym3tvwpR8+u6pVmUL1iqLXuPFffEXbLuspt2jfDxfdBAAebN8pyuN
QZoFx11bp6OB8GUfk0P77nkQJcAN51O6eN+dBADH0F47TwOO0KsS46eYfimi7N2DllFWnKMQNOpN
L7KHiBPsK+UkNtxptt0GmrDumjgX57Rgk3XHHvOvBnsImmjsbcu+j1BkJdo4FjJC9ujsAOsLYo3C
gLd038DRlNhsaLlILmbr3RqIN+wTOz4MZhbflr31UI/jNV9w80xn745kzUbuxULoLYmP2VzZePCY
Z3j1QDTdPGhZ3UK3do+p0b34fhsF1pL/MOfGO8ya9SCrEZ8gfFQRRjLQku930+yaN3EPHZUWlpcA
bmwkVKhpIF5pip0siqcqTV6qpvmhUt+8rGaUO8Ux9lF4KLyPQJ4yzA/dY6Qve5FM9MsSRh/JzQEB
DklsJS2QbXRdmU4C450I7Wbdq15iTwc/xM4e7+vJKC/bYeqdMhiKst7nec+GC2yHudkU5yie5gso
8D8ftufEHNFdU//BACDkRCqGBRyTDcoZfxyA18lLi67MWYsPS9fXl8zJ6wtE2QTNXPU3k7M4jzAz
KZVhb6jprYKTKltgerpRWi/nTD6X+WCHY9pigmbOPWaBdEK3Q96JPx5t/+HISey2H6L1Ju5pkVFW
F78eq0uSRSWt6Orc2UZ33J731H9uj7bD9opuaL47GSH2+1Pbo+0zfn3m+8cZMmKXlAtImKz5tmYC
cOz4HKe6f0Y3JT9KnMAT5LksGMCpDZaXF7jroh9BH55dEGtIdKpz89aKh7++Qv0dDbhQzuxZYe5Z
1aUd4/rSli5+h9vD7cn3w2/PbZ/423MRFIOys9rTb8+//+lFtPKzbMWoqWYhTxKcEiW58qVVhzhP
mosUk7vSd+JvWpvXQi7+flJ38P22ZmCGL4Vec2+321zMuI8T7fMiMU/XMi+ifbU9R4WyPnW2v3t/
8/botw9s84R8xU3SvVVVEkbdvw66O8qLqQ7bcynlEZruuDdtp7B9VL6Nse0Dfz2MI/HJzGuxn5e1
ugxaU4Fb4lG+Llzaoi/VZjLQekgZM0WCq8o0MVtF5WIZCLH1IuriHBtdhipvZgFc3m5bHDe8+9fj
7dpnQvXYHTyf9QrJrADuJO5oMM8v2yORSq6GOkz9XS5L/WyuNgLSOhQkONfqYdwILqOHYVADW6sF
AbdNo+3guhl3QaoZVTn9AhGMpMaQvhOuPlPHqphEFGaYROrP7ZGu/rTHrNFVyaa9+GOWk4nSNcMr
5WTJ+ovme8NNnYKunXlmoXv5gaeBfMv2o2NcqpalxOyXr10THfOFfrGB6c7SUnFMnaPTRp+Rdy0u
rkZ3qCGUPuR90x6kG2V7PG6mypYfMXpHFhvZcTrtceigPgvuZmG7HMAtsF6SzIl02de4gISeiSmF
7VBYhXmOgqlXZKduFd+Rbs9OIxLhVo72k7G61sXJ9PtmKIydn1pe2LV+djZmoog410ATgjLrRJff
gMOEyjpCyzHBtB8bAZUPLQrcnyyRXyJ3CWYnlg+6M+9Q2zdvhnn8MppVerAlTdMEnMY+K5DZaeIl
v4ipemOGf7TZ6M+tT16GvGpyGnTI8+UwLDsQTwk41Q+AjFjAhIjPi7bYdz6WVqh7t9Scx/TetIgI
jRZm1pSIGoKY2VOxzkg1pRp+pVqVJzXmlhGMZbA9fH/yt9ds/+unLHDvr6s78YXqLjbSln+3/R8A
BMEqo162jt5wqGfMjWtG2uql8mKow/bnrwNpSegXOfv8YMtLRjqzhsXaiHOiH/FxUe4WA2Z2ghmo
jf6HWUc8evsg4PPy10e2uS4vebvOZzF/eP+/qKqa3ahhSLo9h7xLetQXOJLqjYM6vH/E+59V51Bh
XtJyR7GSrSyPEpTo4m6P/1R1kfjL85x6+H4ovKw7TmI6Z0VTM6AqCz1SNf69gTmCUJVKQY1fz73/
x/ZoO9AvmApMyWJ5HCqXtYL3boc4X17NLtNZSP71lOxQqzWI8wDvcL226wKYLT1mkX0jU517CEr6
tsBNCL0YbsF2HwQeKcTe6mbHZY2P3vbQVPsS2pafsIyZqY1il7UdlqG2LvRb43BsVy8cfZw5aTDV
QQu0+YKLg3nyCJwctbYQl9eX7ZEvucW/PYfojheak+kXOyyZcEPiZ1Rq+/Wn7Sfn7U3jCnA+0fpY
l2l61lYBk58gclru6J+zUFFGv2yPxrJcjoU2nWLsii42NeqjM5onEtd43zI1MGiGeA7JhLNatwWx
Vue2nWA7YRFVV1Dxt2+fxYLDjrTurVZrLoB1urM3fl2yabhMKDNIqZvHSG2QpgCna3veo6U+tdv2
xyyPMaVVf89Yga1hF/nZPpvRZ8XKsJSBG6/LxS7a+ezlP3u1+G8HwLx2eRrUPoACcNvdxNlSH329
wG2M57ZD1wNFal0ut6FG2Pa+7T8GJ2OpKrb9I9uOQ94uu6RUro7qK369Sn3Q+zdu37X9x//6nNcl
7Cnvn7A92t73/tz7n+8f8356789lDZM1iqmZdW52xefqX5+8vdgtJ0KPX+f+/p6k8BLq8eb+/alf
L9FMl6qJA2RlkNZ4WZdhvADAEgfaUQ9mwXyvFzfdD2y9pPhMZcjP9YXiVVKfbKonl+3JGigHsBcg
UlkmTjh+hO4a1Zc6rtOd3UJ80rchs43cbZy8H2bXu2+j1Dy0ayb1/fSYWRkq8qBqL6nH9j+tbk33
v8SgsoI3EvRqH5YZbiaoOHE+20no7fg8mQLHXA9b2BS2jdDc7gJi0d15Hv55Xmmk4KXh3vT9xSqb
9JzYbeYCDo2yc6ki0HQxPhhFD6iSLTvojby/bJ/BLr6ih7A6GOYYBetSMh7RS3qDEfGHAt//V4qJ
EqT+j/2Au9eue/1Oe+Vn33d/aQj8eucfDQHh/xcFf7DvODZAWlH6bH/0A1zrvxwEX6GfuLjHsIRB
TvyDa0I/AFYV/G+BX46iqPBff3BNbAMaipIxQFNLKCMk8X/pB/xbM8BT6tfI80GI8RBWUXCJP0Hu
fGsRWi41edLb6b62YbK1ePkmEtEdr8Z8jsTrV2PpL0SjP3MC/u4bKRraIGOEZf6bwkxR2UgGzAYe
1fsuskY2VfliCjwcRjwpo2QI/9Sj+TsKwu/dDn4gX4QGIfpo/06liXstWlsJmBckhF3g6aW5y1Wu
+ato1uv/+asg7uDGo4hwOt/212s5uoXh15BkT0uXv+UFLW0tfUux8cvjb//5m37D67FTGIoiRIsJ
GRvQLL/dtR5Tri5xZnlCKMXf+x5RZ4coNxXm9J+u398oyxqeoNoBi8NBwfZ3BbdY6qVdJ/wqKwcQ
Plr61WtQC0N6ZtZhboqGTkXtnY2Wqly9NAcKmfdA9fer+U9icv9O9ONMwDLTILWMrRH2l7HqjqWn
9f4kT4hCHHT0k8SwPCEucTW05TrL+amz3Z9RGv/DCPobDjHfi1OJwAFA+NCy/npfAbbVtNNqhpCW
nzO9P5PHBVk9PTX9/NQOhAxVfJtV6zXzmiiotfS1tUknFJgpZXsIZk98zET+8T+Pgb8/LRtBdH+j
a/8+CERbDzTEKnnqbXD7Ma05eI9K33eim+L1Pwag8m3DExmO4rpA2aAuHpdcGSYP47NHeLqsw2ES
Md3O/+mK/s2M+9vb5KB6gr6OrrO8/PVyrRQDFswbJILiTQvI36RLMIzwdNFUAEz2Rkk3dM3+C4yB
fxJ5/Rt9J27Vn777d3QXbGXwh4U8zY71MOlwPocY0/KYoq/ZztdZ97kU2XyahPiWpi9VG/2TwJ4a
DH/CMG9T889n8NvUnPIyIeLjDDADyQMALlcxZ69rreE1zJLwny+1qW9iQH/9PjrNnse4dH0bZOpv
gxPSN4TQWpYn1CgObuPeiDp/m3TK84s+GgfMao9NBbk4fUHh0QmWROvDAhiCgwdq71MAQ9XpxuM9
S7Hc+BFjx9J8TGh94Hz6VcLt8fPxPtaHJ9sanursMDv1J9jbb36avQqjs4JunK9rcfCr+lbGR2ql
ZbhCWQvU6wdB72S0iN1pvyzW87JEoYTCFnbebVytN41ggOY5L3L6ARbJcF+tbYOLjsFYccI6Grtt
Qs3j9AQn8zyC80+M5FQYaRkkFjRzcLJ31FvQFLeNGu7S69TNOO7YoRZb5IfzufY5xwp02JpXH3oX
brye4I9RlvB1RZKfyyY+LZF16LL12jfYyHY/8iF7LVz9JqfWR9pySG2w43Ia96afvZVO8Vaj06DG
k+kzhA2ky6itP1pO991TS7G6MniVmmDvu4OcCOVn87vmwvLRx+RNJOnRdN27ruvgO/G7oEuepnn8
WPTD3gHg3XI9t8WjF/NN0pJnw6bQQgBDrwbfCfcXUWBWvElVbCdsF4zU42YPr5PGj/NW/Kkz4t2x
J5t3GQdT79OGNYiqS5fbUs/VfinryxCxgKnLHznZ25TnmIRpH50eiphWE/+VHVKYyRtlhzssUvHP
WUotzBL9Jhqx/kYVhZYiZzax9DgrfId0vM/8n7MHtJfu0RXu+tUzaWf0OI5n0r80ifEg62EKIkTY
gshbH2eL1JJN2AfeCLzwVCIrlOQj7/c7f/+YdzW7i4xfqTxDmIuaXZX+aMb5xtaLV/UV1To9JbR5
EAobaKXq13RpvkKSAtxYvFqrfuOoK0Xwcz9Lce/m+lWbip2GHkJe569GVr6OLhYX1nxtgCyhAhB4
dfxo1SbGRq3xlHntztZ7xlTs9GEUD485SMPAt7oyXDAqDMB7l/uivh0rvQ5QVrmxRYEKG+HFyhmF
VdIfGplqYddkr1meaCG744OIRxqffJ1pcbNajGNpgNzXP0tjb3xwXByl+0pcmFe329m7UEWDGbCU
2nfpMGCZ/mpKLwBf+Trh1D0t9q2PnDGYRXgdYPyDItGvaigjqsVUhnmmDZBO1qg8ZQb3JiWyOAI5
D81ovFpwXg9dW3fnnH6bkcIbs2fObSiSgQP1ifxNRK08NHo0Mz4siCh4lGzDEZbwW6Ym7loyDlqt
wAkpfnR7YA6RqxQd1FLipcXbJOarXzBXgGQyYONuum5iDIbGWoz4tLfT1uUQ1yBacR967VV3zwYU
yF/5cVloOhMTbssWrKOrgZo1lB6GkIztcJ4LEWT9cjXUjQJroH+PVlBw7qO+Aiwe3OEJnmzyhpUC
+uxADEAQxntYnC9um79qjX1q0v6rk17GhTkwMlyMOH9FJLIPdB2D84Ety58IgWdq78GEScVxewFM
u7jBWnFwx6unfmivcVozSMvAQk0yAOS2j9iHdq1m3XceVu0eZKqlv5VrUONE3QLROaztfKO3KaxL
RMPhlIHsWDXYx/rJ8cf93LpQlpCsO0woCAUa2pgHp53vPHwmIe6ZV9rHzC5RSz5IcUmHJXQkMx0d
vDJsDRqfsjd8CpoRPT5A6dHd6sTOba5xYaTnjXtgzl5tT5R6uyrUk+mCkMLZ7VlFO6m2yXqOaBHz
tULXPjK3qA0J7bBoMA/NvrtrFg3n86Qqw1jaz8kIXlcDd7EvZPYyxyN6YZVd7v2CC1cYtO005lWB
CVYgpuWqK0mKbUBuwQsV6De1Hehl8ebEAsQGl4Ylru8pTCw9nvGRjjhtBcrEeJwiYBtDdiimsd7R
XO3DX7do6T8NwBznMr5sg38oJ2TVL9ageYGWMqCqDCtfpHj2RlFjQ7DkhwVlD6heJlCVsd7TSP05
RFgmObV4bip/Oav0GbhWhR3WqgMhptk1D1F3sOL2Bapgeoy79OA15S1oa+QcG+ObGDpnR1tWDww/
73ddTxNVZIBn9InYzIo1qrlUDZYZNIuDg5znlkxKuZqhnIVyPIkvLpZ1iK0xD+2o340xABRABnjX
wYTGoeOUrTil6jqA3cbwwJ1W/jmtcLJL+mbelS74dIU1akV9V6HpG3ojYbu3/Gy8Hu8q1q2FPTOI
xp9CL6t92XCRxpzScmEl4ERBn1gOXzaymDeZBVQ/HfdOjrTadu/qgjk0rv1bZV9hlz3M+Avv+rJ1
d8iev+YJ1n65nmrBuDY7OpS0bgtuO1KYr7wRuTSItZU7nWyb3uEWE9nm/N3PHJIkH2LiQgvPz60+
lOgf0JPApM9JyC+SydrZJYqEg4plQfBk4fBz1ktkCsFbVPyozK6fql5c4SoBFomG5xXsCeQvxHTg
degOjL6OKRpP1me3ohy0LUHOgGpvhvhBIoEJuJA72Ntk51yp2vwsZqYtUt8v7uTqlGjoolirxCQp
9ZXbCY+4K8Wu9+bbhvSA2juyXpJ7btkxCNB4OvTDcBt7pkMfufrYC5nu3UiBeLKy3dvsi7t1EQhj
x7cdyt7McAKDgblMbXF2boHiJEH1bPbeCHlesLbX3Z25et+Xcno0XG/6lsWgUXIBhWYRX+P9ADCm
67UJGS4bdo8lTyTf6S6b0s9eB5MHpsN0q3lI96UFTLU6uzGb8dhEMr2DWK3vfHo8YW/GNm16kGxW
Un9PUU5hq0FjpkISJzWufswiDSothLbxkrKV7vT04M5rA+CDRjFVSJSKV8yyJWxnQNXI/JZejdWD
pu9E2iy7xaRnQvu7hY2ud+ZzNQk9cL9uObnNsJ+qHEU9aPldZBziEm5DYd1W6LZQMzY/OIhF7Iy6
fsgF/HsHFrlMJEiOER3JAqwW/fmrkS71uVfaxHm/wmYZPujGyIsBbpRmF98gZXXT2ENzGOAUsGwu
APZpBgdZ0/+gz36PKiq9TLM/pFbqH2dZ3gDxbJgU+ROAQSqzVxjOcCRUyNDO7Ki53mmhjCAdJLTq
yggAsUGY57jf+5ntA3yvceinHFHN+oFa4W2koIip1qJVlO10j3hrnO3PNrTGYIlZyTV6QWEWk5g0
Vs/UF8z/xbdPYwnXba6To2vxhX5DI2eFuRKmOVvAaIJFQtmaniiOeWgfOD4coJU299FdUkh36bCL
6W+Axq4ncj465y1WSycgmQfMwJvbxOgohcYDO9J8GBaga57fPuTgnkMHPZld1ds7A6Xmfediv62P
4xfkzPpwXacxKNDrDywP3hOmYEcfIT3Xk/rOdZP2NI3ZvqNH1nSTxJ2zVWIMzqnWoohGAfKwPVSX
nZC6TVcKobqYyM/Qom9jlzOcuKihrb5d9P2xd5oUmEnyZrXuhTlYHLedDmdAkkwsi6BSG2E0x/YZ
Jcr8GFMnYDnDA6mqnszGxrKyTKi5xtZp8K1dwq5wnLV4F89mcufjBWFF8QvGvuVhGbtvRaNFhyUu
kx3yul9rCqd7q/gMJgclD3M85EZHUNSn8dHW4sDrxUfPBf5P9iYOUTreiQVAhZfVIVCMBkpUUu/c
aN7pJrHBOngnbwa+VVWE6cYAfs1gEKwqpPQMczxCAUEdelJ62Ma1MvMI7AdhukaY7KRAosBcvqoN
81d1CScVvEzylPgnqxk+zHUb3ten0TEvS23GhNDcJwywRzqQ2k2tNezvJnGW0MnMYAzqE2TWLE38
4xa2Ij6A+iZ8BqP7VPQLOyzZTDb28tCW04fZh8KK29FRAztyHKHahJMW5MR44XZNVsv7WFf1B9ak
T6gp32+hLnBaQkGzxyw2hdzhEbzR+3gygrY2f/YLv7vVm1dfHlWkXEfmtQJUCvATo6sKLY9URyIm
1b44rB0sglEwRwjHrpZzUv9wsWyCvM3e1naICOIhcMdF9KAViRdAoSQKmkA6lg1SIIR2bUWgUSIe
YDReetJ2lte2t4m3B/0cKVpbmNlzEo4wulaL6MIbyO/KSNtHuMxGblcFGo6ohcZtzFSyNahay6Cu
QuK1+Nim7kvUZd+wv7o6WYuXjZW/mjbXfwKoUJbkaZrws0vDHeuzAgENMhIUoLi4dfHBHed7gGbP
pSfufSqHwBlYlvr96DX3Nf1qYJLr1WGfDmUKVDiT4JKH5tlRacg05x/RuG1wUSwKQGKwAwSe5NaI
hoZrl4e48eY9kIkvi43tA/klwjUGfnJbNTRWWucI3xPu5Rx+hVQ9ltcZ61xF8rU0+hJIlIL8lQ1V
paWi97+a/UmzYYKmCKNtIzQecLnGneYmKwtAXtGMlBX3Wp324AlU4Aw6gQbZwqhjuWjpD2Ky6h3y
MUVIL10HW+s+ox99yiU7tVGOT1bpT0jzApOzpidrWjDdJjgeXC48kT0J2oFe35uGCCGosPEpb4h7
yiJWvck7UQ9kpt2mDXDd7sGQlmhJo1+9demB7BAR1iq3UPmxnsC5EMvrUCKNJFta+14E7s61ljbY
smSrWE+zq92jUUNqolOsXpmHBvDs3XYSZlfvfJXaVqLEkZ4GPlXaMlTJqszWm8F5QXkBAFi9XCqs
luCx5QEt4scGoSXXXW6KvH/A/AnlivWC9GsJgp1XqI9WBUUnHr9N9Yst2lAOS7HLGCOVlXzwKelZ
pjjVg/dVjiCnpTHf4rnEluGmr5ZK0aeYkCz6tJXftpM31J4DjchDC5xCRcYmZaTmWy+q3QTbiUFQ
Uuf1hzOVZ5Xv1iBwGfB5Ku4jQDn0pW7oNz3ipyAowcx3VsaOqTkPCm/NlX9RC8ZQIWKpo/jDauPO
iE+kVssg5fJoqufsFd0tgQZBMLne4BFZNc9bNbmJWela56vmCYpnJullbi83al82+zjo1+pnOzKn
VVIP1a5GeYpuhVuDxUfZpxc9vsEROllN7O0JMfx9TybMCOYdsZXuAR8b+hxus3ZV1TGUHX8gfOUA
mieN8KzmRv6aaAdvxrGo+5rPJCBqoZWwqcYfbTM+qaVE3dVkHU6idl7nInnNjO/4F4dxJ/KwKCqW
Ge1hsUxI3Kj+oBFADk8JYuyYPfE8Pznux3xIvmM8T+cPNpEwY3b1M2wDDREOrgkQzHmdP6ufKTRV
U2ZRlL24dzyKmVA5oc4THwwdzWiiVjaSF5PZ0dDoDCfbzvczAte7rTdg9Y0bRD20xyjCik8z1muj
dW+zLJ6wwDusEwi9hOkP8IfkHu3Zuak1EFD5G9JFcdB2JhQlil5j9XkR2Yp6InmHKvg4cfK22FQ1
cLvRkGnXzrR6jgZBoquG9nZIEYozsDAo6wEQcdoFOtBhUYh7eu0ldREaTDQs9mKaP7gCRaitsJB8
LJxFogLtwYmaGHjg01QZqQQRzgA3lgPSAPTniQSGAZkXy6HOnlP1QCTmV8XD8svXqh3ux8I8jNRO
kP8it2ZUmnN57FAnSTuKc/NWPsuOqW/lmGtFd1Mv+eGs6j4XJzP5mfzEGVYixcN90077YgBXC3uD
NckoP/ejcbfNhz6yuYUtmX1KQrXgmApc9Iez4mgIrJRvzvsDCthAwz8hB3ry+pUhvk2/zv1oRSO5
oUq1I7y+Zqu4GNQYx5qcbZmLIjQZ0Cq9Z79HRuFNxCzcTgGrdCItEl5+bqfhCWrycZGmtdco/geL
YcdhMgKoVBE1eltPW6YVq1JZMbMyVBKQF9Z7O0/tjzRcIPczr0uNXTel6FY5t5NGtpopFSMRE71V
6GmOMqY4lXBDnIIh2UB4S1h0/RKXlCSVJ9JTLYwMEGhsocdmQJuo9Xs/aJb0GbMP/5idJyupDvBA
tZ2hhJ8gdiYgKIKqR/An6u5NmCKO8mQfs5c+rrsAZJtAU6b4UbWjcb/lntUq9mmGI3zRcYl6t3xp
++UWFhO7VDRoIag4I6Th+goXhIjhPrbse3su37Yqjabxo9si3TUSZ0SlvXd0Uj10MBkIK0qT22ZH
qJjvm4Zh65Aa+47p77OM8HRxf7iJ13E7uY5lZDNoMu+nl5PytqXGTplY4VbJlpJqdGtx7XIfLmJB
jBxU/oc6K92DWkoW1QuQPj2kxKg+2bN4G2ZA4J5fU+p2FRf4LZMfyoUtJFupKK31Z4j5D1Ij9Y7q
nCQKsm2Qsr3hmAHc30pvtpy5shjV296WC8Lo3hU/m06bAlWshtTOeuowMdFhcokYH6gyBDSrkTDt
EJqO/YPWEZCYTsaeNZSvcKsoGhwSzRuQnOB9sHnJUeX6sEVz2w9VBuI76diszSR5VGZLX910Cxa7
sLXjGJuYX2Fl13nym0+D8Vg0d7iRfYkcwm1JEyCKi69uKj04uVZEycH4VRMQNtH11JzrCkUQNern
/KnJc4IvEBM7Rsixq5YvyMoR3Lnp/eo/Tm5scAMiADUFeWgvTPCSdx17KUtpa57SqgTHm5X4S511
D4nEqF1+RJb7SbMreSA9PzoxfGzbB0rf+OVn2fSXWJaHouVneQwtpwIshw5S0nyXhSYOifMQjfVZ
0+WXVRGHFpdcN+q7286O5bnKXS1guRx3zlLcTGZq3s36ODwvevlSonKhIeB3ygvqdZp/WJ35SfqJ
tncp34WwSyTEL8zNh1oDZY7EDNY2ddR58Kes5hZ9cWDltX1TUnsYYAEd9LFBD6CYIKGN8pCbo3cQ
g2dBxx3wPGuK7lAYhA3ZMD90qQXNFXB1MkLtRUKKolIUjac4mz62gyXQJOtCnAIq0qPXarLsXeS9
OGj0OiX2F53UvvY16g1GHGcobHv+Xur5pxKi0nEanPzWiCbzCGztQwXNw0CjS38SzdAfNqRzqYDP
G/rZWXGZy0aU48zZvWyHyODR8KWuRuPCWBB/HJzavfTZohQifWQx4spyD+MiH3GvFpftgDKfuDjM
nCmO6/OGsHaK6qFIoUEto7ZXqONdYkzUDxLqxSJhpTGaGJCnzmoX5b65ExgSHLqi+N4p4NpQ/jd3
Z7bdNpZt2S/CHWgOulcCbEVJVGuLLxiSbKHve3z9nQeOLGdEZGWMeq0Hy5JIkSAJnGbvteZS34qK
hkKWxNoWvjKimv+jOI/T4A3KprvVjdo8TU7071/W3yUVK4+oTj9ictNnkJ1H3k1x6nJgc+t3f/nR
iHpjH5rNKQZ3dyNED2zQraikFol6+v2lGlELaqBQtkMdUMKpp7iF8diwMKi22Mz7g6GkJVd/jal/
YzMKGGDkQuMpHyNnN7o9EMpp2qpRjEtg1k/rlz5KDVhT8rqi4I/n6l83JAFPlKVUNDTF0E7rF8r9
+q/viP2FErrIW2wsQvQPdYKc6ri+uIpKc69SH9tUUx/LOgl3aUFpMApQYRaFfU71+MWwmvosSLBh
4whBWsnU8MSn9FjiWcsntXpSrUYG3Ex3ltZHAGOy5OhmAwFEcQGE0XELzyka48GE+/QA3bLaWgly
a9ctCr/TzHZHsKrJoDO7Mn7W6Tih5I8U2uvLyHOsP8Eo1LZU+BV/dEFb9T2HE45z9bgYefU4C2FT
GqdOsf7OljBut7cuQrmfUrV8WMgNq5N5Zy/xm1DL7D6Ghw9d36AENFDdRxMtmIh4O9teIvrXb80i
+qFNob617NZgC6AZp/W7QX4K//Y71Wp3Qyi+O+OCi3UMen/Eiaqodreb3LS+EYUNR8zc4O2bToP8
sn43DdEThbNl01bM4HarTqfQyr4SGu3blLbhaf3V+gWy2x8/Vk2XAHisMvgeeXbUJeqEmiRKsisH
+JAOnOV6iUPDzMTd/EAWxEC3iS/OPH8yHQmk7kvwNOv7cmyeTKXbBE05HxxhbHV5Fdvy6uxmV933
Ijmj15QmlWALW7bbUXE/m7PGb/RQZ/1vqttuurNB692YhIF5RuM2XsxQ40cgP6DQb+dOC0/YJ/FP
SGOFRVA1EQSqdhTxQx4n/WlIMVgDckfulsnRpgxK+O29uzdEnWhEHQWRX+mRtVHZU+6zCdiBA8jF
GfVDAGHbTp1dYLQ33BeYnCQx4+1FJofxaJfkzn2fdNFNSqKtFy/kyA0LmDEMb591zXPPe9EDghpE
059KeTChnrLGWL8lOYDQICdMtpQiwOxIb4VNsulp/W79Eojmjx9js9J3ueswcwJYslGnIvwdTpEl
eJIx+uO79Xdm+DKGJJFQPcYnHEyUx4EoFJwCcUlEp9NtdcUUBEO011njbY1tpuh5uFRR/D2LyEgz
MGRHVTMftLB70VObT56k8XlWtyknM4WHMTwHsXPSe3S9hMRXZ3T7FOmQiAu2PEWWgLqs1I/AEfvE
vkFhfIBff3Xr6hVB4bd0YsWozcZhZF3KzldPTrPOEj6cjRcT7AKWOTDliwL0r6CG0SoKdQ9xVfWG
OsHQ/qhZlHdN1u+zUK+2X0YFLUwzuWZHxzxCg7G2mo2MTCNNysJdVqZY6Fy7/Z6Y+UdrOR9sTPAo
QgM2+/BjqoP3WTTeZLePRSi1kotJP2TC6x4d5QtQ9XHPuszhkpgiY7+krPUS7NIMIhULI91+7qLR
p8jiISCFhIHSOpkY22rX0wz7Tqadp411jTPjrVl4kGaJvpyJaW5E1h9HlBo1M/+Ghamkp+E8E8L3
Ydjdh1Fo1L2g1lrTJgtZwSGi17FHNt9HJT0vxmmpdZpxOv1eK2925lKwmSVi+JyX8XdGodtUjZqj
otGesutqr/f9RYfU5zlTP0N+B13TKGJrDEFLfZgJDiy/Ry9u2DQPE1EgW1azzXkBGruhFfWV6MP0
q8ojlN4vSvVGvoxoxZkmz4MN8QZBIivqbO3XBW6ne0kJCqt50LD69Tbbp7Wil7jhlywFTeuGiphY
z8kLr9MD1Pdp7iXm+Nq4wGBMkNB4aN/VLmADaXgmGx1dYd8iEsKoWpugs3rcGlb6DpbvCbk0PtCQ
PbOTd6QXYgAeqAuAEqSEhJSgpyyUkaSg146yOYja/QcInPgzmBuJJBxjdJnAjOkKGpr4i76oXZZQ
9C3lK6MEdjazV6k0CEjaQiIPPRK7yj9Y6QVsY0B35Tn1CVnucmmo9XoOWxXeT8uqmwJFrG1yuTNY
38qQMqNwfAyvx1BnO8uSR5aF27spsegym2wusQh+sSxEMTJ/WfCz6QmyJlTtAynUeN+o9pSJpe3a
+o3Im/cJoTfqX1k6yLA5zDhMysTPe+VsIWP57yIk7S9gvF9vChpSwqdMqX/8i+7RDvFeOJREDk2u
vfbIiZqULas8JOlCJDVmQWzvNv40AZP978+t/4fnJkRP50lJm0MU+5d8j1YMZk6pPztUsuOdg3nZ
8ERa9GpSZlB0E7zZ/GihFpkn7ZWoriN+UEx78Rdt0cfADeHfwWRgHUFLubttMvc4CUo+//0orb+J
wlyVDGZTpsQA96Bp+GdJXNFMRSqslNPG4SgjojM8p23HDcMwm8lZltcKLfUqq8ft6aKrQjJWj+mX
FHPEMZ9iXtAd6TNnV7IjRmvwbsi9nJOh/rRL4rKb/D2jVMg5sRM6i7Iwia4AGlncXlYJYqjKfbss
B3Y1AI3vyWzbmylkU7jqNNgmfNEItnwg4Rt9YCOvp2QNkGxzCpfpBvABT2ZEutcOtOKmJrudEkGG
opl5uTk8znn0E3Dp/ZtrZY9yw0ad591qxkdAdARuTN90WWSMrfpoFqxvo/dyofXYGPNTNkWH//5e
a8bfxLG82aTbkjhu26r1N8FqNcWl4lD6OMRWCu5bFVs0qux+pd6kkSOZgAkM4aA6UqOBPlFg60oy
0EfaALhqUkumAyrKjh2zMgZvcAPPCYTqoOxJFhRMwtRzljyz81MUUj9p3OFRBDSAKw04VAvwfVCX
rxySEINbV+6set6txeYwomJBIBs43PewVRDCadSrYz462VAsYopkycjY37BHUdGobIycVZdOQdRI
9ENlU32jzFA2lNssplC82pcxojGVSiRSXmbfSUNh5GHznkPQJpi+96qZkacJ7GvW2awK5e1Rxpe1
39orP4EfVTtqDorWVduk6D7JTJXl+jzXWSkYMO9iYnKL9x7Kv5cbKsyzjpaXmm/hSKleYtiyNQIS
eSzUFxZ61Kuo+AhKc6nenBWKXGgYeNWm2z2utfZKKe+EnR6jSvkJEy2jdhlqsE3NN21guRcIqGxJ
ygZLRVcGDwMhC6l0RTvulVwnKjKpK2AczMdKAs39XTeSGQ8ZgtI0M19NbqRDcArL8UOMEXm+xS4Q
/S3e82MlRQJWzDzRuHgIG+UaStOLPNQaR3T0k+Sxxx6YzP1sZc5G61XEAP30agSmxGRX9Li65kRi
zMs/nK7/YUbRoPtoKk4ASST8ywAG4y9IBMb1gyFfspwNMPqNrOHcH0p3U9gJm9aI6pKk1QSlbN7J
hlkplXRCZtrAW/0H/e7fFd+uAYoIk4vKVcTY+pdDIv91tCoo7wdAa29VnlxYPh9l6TsbZ7SI8zGQ
irNyHF6l9Cp3svdArb8ZjvkP781/GNyhcVBhwyIhkET+VXrex0C9raKMD11EiNDUc1X1GzWBQo2y
BU6sq382bNWGxfy0GvovIZLzVtY3LKkfQ0/htViZ/DxwnnHoPOsCED6VsMADc/8PStwVqP0nHS6J
w4w5KOQhPBnirzpcFtiCNvgYHaY0Ia2LLjrKCl8d2sRzAl02s9nWL5llE4TWkPSl3kQ6bnRbFc2W
3DmqzvF5TuF89LD/tugnbE+X1ag4zxh6RexTZzU2aoswr+zdVwCsCB7UMWfziHEIqrTbHsd0esnn
pCTuA1WsnhNsGaTCdxXTfXXZC+nqo948KfBBt2tNPFRiZp9mOeip4VPpc7fDSGEt+1aZHcDBuui3
VR9HOy4L0DtJ+GLl+g647J0VzcutSxptPNO3UIzRD0VlnZKGy8aoKwIZNW3Zxa7yrQEK6pO7SnHV
Vb9jYry1FeMga46rVLSgpua4ynNEA1dljoj06DJYDMhLUTy5Edqo0MhnPzeUo6ual6IPyeZT+70F
DQCyORBch4J2OSW72moizwKyWrtV9UjWJ5vTlNEqn7vp0MTxz26My1+rj/9/HU2YOP5teJKxPH8K
zbl9b+bsvfjxZzPT+kf/opuZ/4OPhmnVUoWqGkDLf7uZ3P8BrIobwTSxJmk60/IfZiZJMGOxjChJ
egKwLLFq/sPMZNj4nOTK0TJtYau2avy/mJm0v3qLWJ1LhhqrLJLngLDJwfbf3EyF2rMSitLlUC39
KKO16RQLvLM2rchZyT0sxCmBc4EsjOJAH6YxOGWpDUO61kIqtj845c6iYLdq2Mn2397K/2CL+Js3
gYOzDdshIpCX6fwthLbLUE3jS53BlPSgAITYGAPoR7Mb79nPZRuRN68z7B6Rw41Cx7epQIj9w0pU
fgp/sifI/YvLp0E/1BKQrP+yEoXIQ73YjKbD3CFfVEkFg+HBVnyueFPs4LlCEZ2Hxl3QWD8/krKg
vDgQAqh8U1MOMQuYdVztqWRTjcgcnggx65j7MxYYV6FUKARajpl8iOwfTDjw3/9+6JpFwhaDHXuM
v5uesKqjRZztDtSq7Qdu/w3DVUUp1jhkAe3EZALMCh/lxiYPgpCbxvRV9l7WQtwHr7JTsssIMpJ2
Py9kSQcaUAlwbWJdMPCLQ2oiEzHG/GXQ1Gc0QZRkXWvxhuCNN8k4JHl3Yxc8TRfFD507jBhbJKiM
jDG8EYhEeh22tBSVIMKiY37QbIx0+dTrkB8TrDZlwl4xIwLMqR51YaCSFlq6sxZq7BHMpBm+F/qo
zDfUpfYWQZEzvZ3iZgstdQSiQstIG+ZdS+KK18wBOXBmcRR99RSGykWZQpKQZFspyy0+maKlfAuJ
yo71Q9rw4rPAQTuWVVdg4ZtuMmsfM9U+ySlgdQtqGNMdT1Yf1b5hyndS3ruhcGkllwpcC/fpEf8q
IZmdVWN6rQhmTyNyoLIN1Fqq60eUW6RAKizs+BBFdeFlVLSgX4VfLhvP45ijB6bPH+31oL+Go/he
OqCNJCNPNno5sWIJWHMxdLhJdWWk5r1Lb2yr+sxUIiMgraaIQwFD03jhz+k4CrCmtV6Pvk1Q+7RA
A7EMIlQRGIk+rP3YJpHKnbmqSuNsJ1hx2qW61GQhb2h0IfVPrH3hYn0NqKp77VVraUI598A9N3Xd
zvsOgSfSb4ceDTLBFFsESzL9p0WUCadSwOM6kLUDiKrrVaoM6peS8CQOT8LlEDrmc00KCkWV8Vtr
JVfKv3dVgdbdTa8NQYYGmlEvyN3n3tAgbEWmV9kCRrsoUQGqBxQ3XJNNeDPC0YnbBJKSkXybzPS6
3pJLxRiodMw44mmu+czdnuiZhexZEEg6bY8eKdTQAFhSGjJJ2hehtmDHEvGKvHBbW0G2k3GFqSgQ
OaUUZmreO7visq6p91DxPhOw/qKD9LMUM6KfgGCa2jsFzSYGi+Hi7tNpCXWgzMGMNzaDB0r2iD58
fRdonIi0gDajZtV+J/DQZIV6NJICiWIJPGmg47e+gjC2yccr5icxQiIKXc7UpIFpCifrksrPfRnE
12gNB9GMZ4Mm1ci+Cw2DFLXw0SEk9ZaWdNWKYalhDf041mh/J39SIvtYjETaB1azKwycRY5RXdp6
0rd4bmnqBrdDzCNQtih8kdbbvpQnxmAT3URSGt77nIRTsjJ8c1zekmEePV3VC9jZw/0SA49qJ+6P
5nZeasw8ZkXYjIOSQpnvhyV7TXDbnvTR+NA1PaYBjtJcCmOaxvIYOX6GfVNtaSMaR7bFr8VsomxQ
TA3GHUIYtWQnJrlRpcHZCyJvxPeSv9BBIks24w/zYj404Oz9unX5SJ0aFIscxkuVaMwWuSK4OETS
3VieWeW3Gyj+0lvu21GINkAOfjWKWU8J9PtQeRWq89mbgiuQqCTW+F7U0D+XGDq3f+01RjYnoa+x
fjZVz/lRutl1XlSWuESCGMm+bnX4YT0XyRgnLiVMniDCtrORnGhVEx9NzhSRglmm7u/I1ia9yInL
Obkf7LHzko7pV6Rc2usn0ncMzOMYbZdJ+WlO0WMzMUbMBUO74KhJNsm9+OCQI+RBbCToLVhIghg6
RjcenTrFPs8DeCZ8RrLvXWJu4DSFNsqyn+pumaMXokBUviwkkQqqRcsI5Y8163Z9IlYpXNHTCfA5
hGFO9n2mxq84OO6NhOllPU2YG3SC7sLHRW9jr1i4NKAd0557T8g7Levw+3qKLCOjGd2tr7Z0UKVF
VJmWEHQhFWE7xrjEEdpVcXVRreyoYX/pcKyBqTB59Mk0bTSdMumgZfemWdBsiCkchin4QPkBGlbO
8fpp6d4H6UCFBUDFJkfCLecKhfVyp+mfoaHCM45Rkslzf02SKDBA8xp4Qx114saOTeQovrUZhoJu
Co7riRnMTN5xmH4pQaT6SoSkxSCZr1zaj05yLen6++QCPK1nkeEyrJD//G5E6X0Dhd4OmCVUnY+z
lid4m7LHF0t+nnUNDDWBXxsLfZbTY6coG87tJmEkU6zyqmdUD6Yw3TWD9SZzkMnqMb1cDtF4qv2c
kAfq3gXYDxNhp7ytyqG1hDUJUbbr1VJOqcXEfoz11skZihfU2uivGHLxPXrocCtqLK8Q2YkuKKmu
9Ol9bhTXimmV5gkgpiF4Hgix25g5LXioHgNzA0Oyyp6dQZ7r3R3qXYecYwNCaYT3lviastxrSAg8
0px/iID7DFX90vLeBo7RePigqm1t8iO6+nPJ1GehV29EanjqRKRXDJJ+nbFBpqd+70Y/k4hetMmn
mNE5Qmxu7ERgvgy8en9w8uu6DlAmzns6pdeRzwT7lc54X9zNkMtxXmGrMaZvXc2kkqRSDCSt6FX/
Vgn7kpsKYu7uPLOdQ93FKihJv4rpGcZQ7dEfuSoTJxc9J7l0Pg/lRNahYGRxrX0eolDqKwYyfcmP
hTp7EasWX75nhhq+D3FzWF8IiZAETM5epjALkeFIfaJxPktvil0ghXLkXEbe01gH9slog6iUN/fX
EkRjLzrUuV+4MhC75bTocOBhuaHEmdxXRrC3dAN4Opc5yX1PQ4dz0CJ0XdAQEHdGWuA6oCEgqMN6
9mSyundrMiIjn/QoJDoSc9Gj5C2zxgvM9LYx7uZa+cGmhOznjEulD+Dkk2h3Uwn0BD1VyzBDI1nJ
YVWLmGLTinenKaurGzLa1QZ/qN+hsqVQFy2MZ7wXbQ+SsqLegNY1SBDXoveTamPD5BCS6RRN9uCt
l6ys8oeJWXsdkZ1bJeTBhD3/AHSHLEcwkHZsRQhAc5A1mspPcrPyTdqjGlkwzFEVYTz01IUmlK5l
0zYUyms5UjpymFpNl/OnjJWcxQbCH1CPyEv8hil4LvTvXXOw5yWnwhiSE9AiWlSbeQ/ZCOavxDx3
2XOlZMvOmHmRBZEQUT8fW51RWQF7gJS03HWzOLjoT5jtGUCHGSw7MJv70qKfA0MTyHybf7Z9j+we
WG5NZdgnp+OmSsxvEGOdwVhovL21cmBPiLuJnRLcPe2qfT++pshQNvXwFWRcOgtGRfyZ/Q2XIBJr
vbvvWOhtgozOmnz+fEhp0toouUbUeVZ+6ZvsmiTFpVI+simuMTm696BE5TxaXrowUnEmcIpY6RXi
n0N/i3lIabpTniBkTErQn3kvbmZqL6qYVHD+nKutBLe3JUvEtLyup587CMpwip8T9kDF4T1fwi0X
5a0tB9V1PVdO+WVdBsX6G2EvAUJwzrBEc57XNcg6iANYRkqTqA+B0fFnSCY2atoQHR3AOMzQNmIh
wIVLY4BLxCic5yqPL1PRXpOKXY2+H+zpbiJqo9L8cGGZseaeQvKlTEj0w7r2ta1Ox4fIHG4oN/nA
GrwSdSn11aSHYc1UK45KLrizNn1z2d4AHWMJaanBKe4x6mvpFSwp46WVP9SoHMcE3J44aXNzcZZg
V+Lz9wqHnXZCTQ6yLYIAuURd5PC/pOkBLhy8DVrOnuLQILO1N9x1bC2a4RC15hWoPyzp2XrK3PSh
SHivhxhBWCuo1DaegbREYOlQR+eZpJDnCeUa9hXrppvN6zo7Lqjn2cD1d/kYn2qW4Gwo4s5PzIsQ
2TVuWdVgtvzBAsW35So+y4Nncr5ZDPLap5GUn3C4DHLd4OaC9SeZEU6ZfLFKZBvCvIfyKUL6xfpA
TgFuWp6pfLAIqM9NC5RPLv7D2HzXi599zCCxlNZNkemXlaP4cz33bckKiwOId+s9UB4K1sre0LOK
QV78lNcNuYNyfkkXFi205VkvwFl8zhw23UPMOUPr08/le4Mg5JYG7kQbZ/gou2taM2GuH/MSPaT9
jHMuCZddY0aXkHQC4nXOY8TYU/fFVW85ViDT+5ha+B7njgzr+VQD1LRAkjMl+ZJbJGjZckB7GhdG
u/U8lvNwLcRBnTmsnO5dnuaXYXTOo/YwqxNIwYQl0qz3P1lqXoVl9bt2MHbSIt/Rct4Mw7zFS80+
dwQAHod4rNnynWJlehyjVBxHHLFqHt/CGb9RKj4IUTpU8hbim5T6zYjNl0513iPXvbOz8pLRnGFg
pW+WWWhCTXvYEz6e7u5TlSGmHp4hUFOoj8ZhL46K3PypcpcSl7rqBaDHR18niGFayNnWbeqDLvRh
1039dVEpawAaFsFtaU69J7Tw16azDCl4Ri7LPBaEWhXD5A2+2+V87o1q8B2FpYVuBRRGwwntgTKx
/2KSXIJiQ/RRvK+F4ZW1Dgss1s595fa+GohoU2N+PkShAWTf/Rok0C/Fmp6kZrpzP8BidPtg4Krp
w2A3DSoxRX1xZrLGTchKrF2Q6oQjAcoNLjvElPR6imnmnZnf1YYPSZ7ntj0c6yGxNyr+H/hQ3RMX
I1w1ybTqbEitLJhLnMGSOaWu+KlJkqgSyaQi84OsMQNO1XgpsqhUt0PuaDskeHe/YZDrd5Uko/2i
Ro76ggRTErEYGvglkCwBpPlABjbcrHp4MeRTrwcR6CxWDo382/WXfaAjx7C1eKtL5FU2xPcEp1s7
VdK6BhZiJ1sSvEIDltcv9uXKwly/0MLYxpL+9ftXv+7irKAwXfLP1puUFSSm6jE74AA3g6SM/f6b
9bvfd/59wyBZaL/5m+uP662/f+euj/z7l7/v83/93V8eFd04lSoqNX+8vHxFsw0rrO3386yH10qq
Wyf5busN65cA+FskKXDaCoRbHzz9hYmTTLf1KFL3R4lY7GiU9XzSABZEpFKneLlykWy1BlsMfUe4
n8YwBu3NCmtdfw5t66GvnHr3iyobtPp+zKY9QXBE3EXXvkOXxntJT70PK28iuNHLItSZvS1QQOKq
sE4ct3laf7l+odccQbhO0OaEhnKiChayiyMusW2lHDRLnNP6HcMpPj9stoiwtIOptZeuCsQOk6J+
wiigExDEl2AeHnRCG3aKxQ6zbepPfGibKmDDcQwH12vRHMCjzreWBi5Vgxa8AQtDVqsJp1ZlKwL/
PsfyVBxKdziQVLTsLcD3XiyqYgNx5QW1r/uDpO5kRizZzLUfJhgTwmDwNL0iHhKt/1Yk8e1QspU/
uuaiQiIP0n2NxGYOArkGUaqdS9e5i+7walFMKRSgGxgruFYNLvqYBUTLrnMwn5N0eKiG0sZ8V9yh
dm69onHvArXc2vFLiFJyzDBBG/B2GdDI4G21JUBTIF35EYjz8Ry3MZlbtvXZBumlMoS1IVWk97ph
YUuDmlkn1cvrzYV1eBDeE9TxYPThZVGqlpDt/rD0+lPvpBBIMzBKfe0UO9QMP/VZfDqFDVOlVmzq
TvkPtyWkh5yBT/AywzSQyVdnaOQJ1C3j7mIm/V1byViqfDqH0cx2xWLgrU30U71wjrQJbotuJCSo
pDpljJM/9j8ybR4egaIYW0MEOGpzeyuJ4xQhnZOTEQgZaNlxMkeDDnGxaTKZv5YTYcQJZFMzsw/k
M4Kor7T0kCfuvrOQZCIMSqntgGPXm+hxyi2LRUsqblSTzvSc4f5GztNvIqJMcJI/0fXSWQvM3/Vo
YIIejIo+QQgzg47j4hqJN4YY3qZ8vhtyhazoZIaSj4un7pPEEx2odSd8q2sIAgLjmet2pVcOxnwc
ssYnHBsqE3nZgTFcNdEEVGAG5KdPOrkjiGX0G30cNOq247nqDGfbVQ4MARx9leEQkWKxyayC7gdH
wH5FC9x9alTYREO/QFywqWO4F5Q0MBiiRFSjU4pUxg+hx3AYyTaP0+MSxt1z4urlXbrYZ5KVyClj
hZ+W79Tj6OULZzuonXl0a8z8A03Svq0+2Roewkq/wqDuSdVynot6VLd9kFZsY6ghJg1PhS+Xcmq0
i0LtJkI+dTdQu+YEgmHbqIRo1zH03uFgWotvj6XYmS2ewt7Uro6ZYTEKxb06BruiRT+qteAiMLG8
YuW6UEZ4sQLkuQaDBbEQl9Jyb4mteg4CSiKNE7Beje+xOMzPSqt+sHGlpCLzXJTyG5yQyHPt/lK1
E7UsYsIzUQ2Y9wc4xG79kY3JQSMyZrPMRo/BEUBM5xJRPw5cLc1o4guG5Wl8UBr6iJbkdtBIwsss
TobiDv1blPS7hhSPO7QXTMbVHsP6WclKxhlI5mQvPrQ5jJm+oiDbhpy2GCwt7a4AjIE7gXJVaKFJ
LzA2OazLD01tf5snO7vXyRaT1bnCWtpjXdY/c5c0brnnXfT5nMIZK/MFJ6eLWSiBTekvgXVpjKo5
1D3eQT167qr81k2mBIyprD262v04DLcrk3Rh4DbitMHOs3ChEiVjJg7Y4XC7BAT69IRGbKGYI/IR
EJw4gIhU6yBVyVTIkugWi9kxmZT42OUpUuqUHBNF67elFTU3D8YgzCclZneWWMMuiIKL2rkUm8Is
2yIoeDWF+TIh3Q7YvZTtsFV6CRtAljUThGXavjtYeFpMc96gx17i9j1Ybs08ea5LsWeoe47HEcUt
tb8y+GbT3MPjo3/rBuq9tXnoLANIdHlC+usZg0IABBjrtAxTPzTqpwpOTkUrKJgPXVxiGcUkH7BH
zOn1RTEZ59XwLBzLX3T7ogZscVImMcecHrI2+jTEQLhjeYfEiaoViZrtJqun3Ku1zE+12AP2vB9r
1iqi/0yiidpEjQ6/y91zX5sfQtYyFCqMlNbplCg++Xh0ye6WVr9FKQ8UQrsWuX5Pb8vatN0xGPIP
lw6hKU9pLUx258EhTrMrsXa1RGygp20GaCNVyWz5pgXZFkvqJa6aezTXt/gOnrGfsaUry1vMJ2LQ
PyKdZbAOh61Qtdcx1B9sq96FiNBMzEOUtUw0J+AKwAfGd1Nb36SI9u2qP4gBZijved6Uh3jRv2tT
ddGy8Eya9D0ZONBdpKF9KfVTKTo/zvIHW83OTcharWOKTbwwSfG6awUJScAKkXMufpvZjwZ7rs3A
dZktE7I7jLtN86qoxk1OPaIQ4lV+NPKhCE871IxsDpUxvblNnO8iVT127NUmboa3wLE+p9p+bn3h
9ozJk/0CE8zrp+pt5hoal2XraC9mEH2YrXUA8OAHmUnHCzy7ltnHcLFOlQLVWOvxomF9tMR4Sw1+
g85w51ACJ9L7qEzXacYFbhDCmzn1NiUBWUzhO/WUx/lxDjP2jGoifCqeIhAhHIRwHy3uo5LToWBY
6vZZVrNVvVkIyvNH3vg5Y2SL7YfWwaG4hKeuvDgUdfCyHU2C4pSkXygmKe8tI1mXUFkSTi78RSNn
is79raGYe1IIJ3JTFWwbEBwq3Czp42TOP6mJfWOpgrWt+mziG+ADGEOZrpCREplSaumWxHN8oQdo
w9RF25tlqYOdpWFHclPnYabAYY9mxA57PJBcaxBHnJBzpdkXouhgnbCVpCgqXfBkaajCJJe8PkgO
s8LFPIobskztbZHdsa4O/dnCgG7GwbWe6p8y3M7qWhctV2j5qratc0LSp1k9JFXBaFB0sstUSZLK
R5vWH1bLrA+DvT+oKS1Wk6Jydc61aatR5XYicMWlfZ7a8SsaqnxfaKgSTR3/ZEH+UYpiaVQ418ZF
o7HK8oA4py2J7qGfO+biq9Lp0dsRYmjUiIqdvBgkeW3qXN/nk2B7AU/RVya2VHmTvYrRgKenUTlO
lEcq3A+WgkQ5yZjoiQfwMx0snJjHk5ZojzOLJFl5AS2AHx41Pvoj2wMpNB4SRb1JJlxSjH6fmhbg
nVXifVcNb31hhDvqSzjlpx7MxPdQCp20+FKWy5s6FYipC+b0ah7OYswhnjBjC7FXSPAYdM6RMclh
HlE4TQ2LrKAYIaBFuY3J9VafCV4mpPltjqJdr2Y0tUqyawGHsZmNlZcwE7wnWf2iDPOtRWpHrna+
rRPIOS9kcHRjf5PoJjhyLPWzfp8G1E1sNURqXMZbumXxRizDl+tSV/FNel0wQKNnoCSXMSeOk5qc
kX6IhfU1az0Ld9xmztkLp3n8kJCjOwbiAOHhbejvyYsxHe2jXui88g/zDZw6mplI4dNm3Fnm8KTS
fd841bjTOnNDj5eqWF205IQIyrDQLsZ0K//MYe7W/7gtnnTQIbQmM8roJEj3DoZjThCVp7B4ePlo
cclOvCIcJ8LuqOCG//WwelQxGiEWkXdx6V1NxK3ydKXpHuRD9HjCUvgls91vZx6Olbz8UcdpZsQv
y3KRjxvW0N/5X9454Dn6yMGHraWMhBzVZBSvC0iYOH12EGiWFOaonblFusOJ7xH07Fd8byjJdv1e
3sa/Cn4AYIi9UWGflPdhkarVxLThvxfqx3hoEIIZRrT+T3rLgV0Fcpx9QxCPC6fE5e/lXSoipeT3
8nJ0eZykcG+boUXTvhPtjS6Isek9jYrd0Klf8sCKjvTMikdI4vGhSlCxGsOu4y+05MblxyF3KeEU
XDj7SpgbeQ/5fMB5TlFZ+PJYzbbOtkseXI3Yhd/awFhAXCZfAI1rI50Aj91PgCrlw8njkk+ryJdT
IJuXr53HqM19yG5L/nXkqPcNnWwtp2LCzc2InPaPlyffwn+9VFfGmk+s5qib1Yj0SSPfxDTWykmA
CRl2Nc5e4gfxyHDe2zlCs3C9T0m/X7U+VLYtoqSawV0JjV7vHofqXo0DD6wwBl9YBnrnadSxqFDU
kb2Tvwq5GWXaQd6l6mLyltihqA0zbfYpH0rFWpdD5bMous9NA9mhuMiHlPdxy7tsuZf3kMdU/C93
57EbuZat6Vdp3DkLdJtmcCfhnaRQKpQyEyIzJdF7z6e/396qBk6dQlejpz0o1EknhSLIzbV+W35G
9//7RYX8pnzBYSmO8lvxLe5kvk7B8py0hvp28ss5Y3/gy1jY4VlRfhCtOEZkhPfJFqngBWeJXkJi
eUVxnUyAxSZcTp0Fq1cQl1oQGbsZTJgOAhO+XIZti7sqGZGfL5pT7aNQ13jcz1dF4Fdd8sXj9qah
bwf1q3dLlN/CxPRJctMPPYw5of3QwQnVpx1YtF5wKaIhvkuCAMt6Yn9VfnugWj1jlCBKqiDsxhlF
fRCNgTwEz1gooxNHHjbmI9vC73zAwo9U9EHJINCl9lx89zwkAcskKWLXN7tsqTzLXYI0W5qlKEos
jjL0w8yjoxUWT6Sz3gIsEUiVDfYm7ABtm53acniU/6MiztxWUiYmpWAtoiEzwYQ77PARwWDxEFmP
UfSl4/7dxbI8rKvXjZhfcOmjkRRA1HoM8k0Cx1ZYyA0IK6INO3mzCtfDokKeFQvDGPGEqN5n0T2l
IfPQIgDZHfLSNtbMM8MeWOP0o4s/54groVk3iSFPFEBjmiw4u0L9puBujxZS7pIYATce9PyiSb7S
kAwMgB1KZxs+JrYOMzEtB78pozUYK5c3oPCcz9eup7qFtuS7MGOwdSRlpncoKNoi/WM3dMaXIduj
OfL6i8/SKyFrrewN/cSWIEUmJsj949gY1N5CIJkxMQE6ReEdSRkI28nzTunwRPPaWEQdGhAtHWk6
eMv1pyoD04ZMew9KQiaXuvCI2KhXZRjEh9pi11HkJLPzgSYbCBCaztYmur5VF+DLClCY+4TgJD6g
yjzOe8spaViehrNeZfaxavAs+YAR8xhb61GSmcIsLwrCp1K45GUq5VWJVGylVyP6v2EXTy1IaQCW
bUgaejTQvWXlE+a6iRsVKtJzo2nTF862MXyxtaeg3+VsMrNLtFhBvtWmyKuWCQveuZeXfKW5Dvu4
SHaivjizsOhU4VPtB289psyNmucdCjGPdy7TErSKeNBdep+0n0sw/Ym9xdjGfrJT37omFAIpqxZv
J7OQ2URhcdSZr0VRr5EzICKZrPL+g1VQ7pUuOkZuVmRuUg5WFHfJEo+bNvTOuYzYGXXnZzZ5pMiM
AKd9JnaDz9yyxHjKy3lPSwCNYIlYC52JCkXYzZLKjJEzOol33aQZSsmwL0R9ywug5mjE6W7Owcmy
TTo2hyOOTzyBLyIovVUNuuHQL7ArjKjYj9MfJs5yOyf4RdE0nLt2WQWT+aobkBPRmF3YAwWpF0u6
68fiKgPo4LvxoyAK3EbUd1Dude3b6GI4yZeX3fk+o1GdNfZ61kCd5b0QYENHADE9o3XB/eBwBhip
g6OFJcLQu4tvHI0QnHCKUG/lhcAhwIf7TadKQlGppPKS18OQt26X+J2IojuDed/NkIh0I+MR1r4E
CdkxB7aJ/EgnJZXRyKZmZw0FdU6y+NR7CanJ5UWRBk2Gaobx4z1lYFoHUrkgf6Xb5RUnPHEy6R6y
B+KGG7ivzPuutwiPYoErtL0O5ZgORMw61E0a005PCHlnqEt3gQsjUPbFCodJSmm2TnxB4w2bZUEX
V1hMZfKbjDDRRWC8ZFX53mbiKZVBZFLlxaOD6RGybOnIgCSnZZ9L+3LmZbsg1z8lf6aEOcvAOcw3
lZ5cfQVWfBfOATwtO5od4buML+weoEhyz6W6hKLCwcNAm77TCXO1Kq6Fwo/etDHClQqpbfaJS24n
7gFz2kZdr29EwAO/W/z+0nZsoPr0EoXtWyRhIDGg5Ikj0eBzQiODCOVmLGBEBT8hyXvk+ERWuk6i
kEd2iLCShNQPBGIEFCVGsQqByLTQ4Ubo0URgRjqMdMWt7DrzLxSR7yphXux0+LFAfQMdcoE4Az9E
LD8kOyDnzSClEb9FS4O69VS1fn2CZNvg0plWjoHSo0xEdqSv+QEr4HvimH+qvv2tJ3DI1sIMUOgY
FAc+At9mvwjXtBR804w1MXRRYDaI6gZ08ynzb5ii1B88qdOSNBNRsNOKWKQdFQOUpidfTdj+TImy
S4T0r7hw2i4JnIl3+xZPje2vovrSxse4PBZ2j0dZ6mIl5UcOwt1iGiddyjpbqfRMI3dDkzu4STUg
qCHDkxSO4l0ydo4k2SfIm+08x1+SFHS86ieZRU+p4QPWsG8MM1cvQDCG1srBdN38KPDY6hoREYo7
o/twVZX+K+W+r+PEAVQmcJ+1j3FWGFW4GbJk/59V1dbfrXWYVBzDYTGxePJY6M7/VfLdmNxoaGC7
Q1ChoZhpdYYUhfn1vKTY8AR9WhCHHvIWGNHWqD5e/LXSLtD7V21x1X1LA/WOg2/iwS61SjV535uy
Ka+aVDK6IWNRQAuk+pUIiM8t0MDxntQYwJy9GXXO3Wyx4dAmk2Q9+9sAHelLAo+MWOz5448l5H37
zz+4kFbTvxpO5A8uf2zqQ/AXu758Y/6idUfGRcY+qZUH1rRDxsExLcad7yIe1Xg0r5aGsravcp6I
+TIEjlPPIFnbkJqLMuGGYJNDFcC4UqK/m6XMJ0IJsIVZ+mII+VW3cgBb/N9eTaAlmSK94N1TT1EA
tnWKoGDIeKyZUf40NAE3AhJk6auUY1Mkr9NUSpEni8/jW2svBQ5FARQU1POVKettbDix5QmXOyYr
UTQcPb2OD2l0rj7reHlotMz+v7xp1t+7CeSbxg9qWo4nfMjdv71pnuul7qBZ7UEjCmW1VMFtgaOk
HoWzTHK5U/PUmdBiSkyp5BGwLsfSBo6TjxYWlotb+g5nkPY8FNp9WJs7JY5RsiZ6gHl8OnPJGped
0w6D7uBwCUV69AhM+vatZrOt58GEx11YkaS4IRzjw5I2j90w8VCNjk1JwSqgtLwD//M14/77NYND
CdWu/PExGDh/c3aFfZ2aPiGbB53w1V1MGnrgUWZE9zhYLuEKDak/SkyvmwmYoBeflUhPs/go41yK
wKWaPJiDB1EtF6t2t9IHjaVqHefDsa2QWKqBYarnxwmlQSkfKqGdv88e70xB9XJB8dnaNYBb0EBw
/mjnIB/hiPzlWzokkgjJHGtFVhE+l4/tdnRpyAo9lFTJhMIjmw6uXhCCPCsdUjLa9Um01dHx8Is7
8tlmR4ZPrpN9LKUQywuHam1k0EAW8FHMCr73G9Sf6bseoD0K5+cUacLitsRCyKcrdFXFQJ4S2yyv
CpNUYnTcAGD2sUaJ9e0g+j+W4Zi6Mob9631M+w+mFQtjhmzM+NtnInrNqrJ5bA5JmXNCMqzuO49k
AdNGs1OM987i0OGBf5Nc4P7kOGRJNwM1Atm56hE2k4v3PEtNXSV1VgUpMpGfkxIeOuT48480aokb
YkD9Av7q+1Bqicwggakd6mSrGeYvfVw+3Dh8R3u2o8WZaILsy0s5OHKNGOyWB2pjwqGgKiPgQF+3
pXuX2P37klfVdq6pNtadt1rqOO0AbEgbiGOJ5mybu9pz0EXLKq/68cF3p223dGet7vRdSuiZ1xTi
jCtTnAVyVxkqc2igSSK+9GWgljfwh4bfKYwjsUKbOK8fWrC6gzVlKYNXa2Btb3XU5DL/oRqBGzNs
qRxtmDfKd6nBd2sHsJMDTyrDlJzN6lCgC+tDCmKbjBlJDmlOk31lfrjrPM4mYTMFKiWV+nOTQQ6v
6KM+hF8FRjwtITPSbD/UQBnm1dXRYDAbbGkr5bOQwq3GFbclaC5yLw6r+NVNmqNfBs+clFiyJxJA
K2s9S2woyrrX0RevgV5tUtEj6R0CrCN+sweGvNQLE5evMSMs5bAKl/JNCoOY+Ne2FjGmifTLHqbH
Os/Pph6RWJKgoY9V073/MRfhz7DJDkqp2mG4DvvfhD7wtUg0WpPm5hIsi9KVBO3S1rZDypWyRDB2
el9utZRNNK6LS+O4t1RDwStVXXLibLPWlGIQYrmA6L0sOnqhWAX6t76tl3tHMXDT6XnPHtnUhxgN
KQVNN9XQIQV0dgTtRET4yqb2fG22+YJPkgQ6jc7NntyVpcYx7slVmEl22yKM3LW99egF5WsgTyF3
4ZvrXf0zrs1XdYNHTRVtRDE9RsmAAqAKMcDU5rVKpuBEH5oBryLl2mITe82LF45XYRG1bLL3rMSY
7AU7uac1jHI54x/mTmQ+rv6DGMQfxKhcZ+mb6KCSO9Zjv+XhrwcUZsZ2cNMAzzeBYawbi5JmtXZ3
GsDJYAAFLIz3hpQ/lhr/MJmOUTxe+vAXSL+mqcs2is6G0fD0gDPKLO9cOSj8k440t4Y32V4qRBJF
8Trmy7b2MLIR1GGfYcafcSkb5x55mtDKNaF+8TUxx+M8e+OhNH2AHjenk3kZgh2GNCCLPv1BsBbP
E0It9vYSXQW75ZESaRqbAx0C0Bsv1Pv9FulsPqULWHI6XOgjv1ULJpbOffYiguVZwHWMASBOMXpP
PZL1tdQkVF0BINvF9q6IWpoZTGvYsqETfYixou+zvdNphBU5PdWpPs3YptWxqdoQd12FsAeRJmnR
rdgqYVCHrWcmjJhPYjuJKDihKjtZaVXv6GI/LQsV7s2kW6tJW3C36tNexnlFVlEcVXjV4i93UUH8
JRaYK7UXFV+uWtY5adCLvegIul4ratF5eNc41gUpmCa/KzQwhlLmMSFJs06uSzyT+i9oQxmRe9JM
/XExHHOHfO1Q6Za5iRzr5vjlcvK7nyRfOeBLSFHGuSZOT/0nmSRZT0R5GaUTesVaO5tuQ47AOB3q
gBTm2E3cU7N8qV+08nfUf+GogwRtbGS2xZxseY4LBIDe3YJ4/UAolX8O+iXZe4X1Etd+epnCKSKU
Pt/4Ri6gpmb9HLblXc/+cyjH5T503eSQJZmBc0Qa2rM6P2ca5TflQNY7MCKFK4N5RUQn9upVqldh
uS0/htV+kTqKBr4sGsQPMZSKNxOwzRqK9dsS+9wb9gR/REeHmEqnq9NLFiT+WsR8O72McTjr3aHK
AM4NyMOtZaDjbVEIEh77s+6R15kiPKZu45C5yhASGCV6OuJi9pjNHu2w6w6jIL3cAFJJmTshWugR
SfTdEs+byTQ/rDFJif01mzPNts15iow/NeL0XT6V/Tmqpn6FQibclc68TafBOBK7DpkDSkggn+2S
sA5tyFn8FITezzQeYkx2OnKWANMRbe99wQ5pWcl5nB9FN98XLbdL5BtXU2O1ADFBP6i1yWF6orfC
OHnxicbZP/0SFgBDgbFH5DTsWxoVw37u9nrusCXX9dKehGxu7ANCLhdIlHVCL6PKx0NgnxyTMkB7
jHMBjFBWNLIWpphMTh4nNQ+exN2orxEi5SV9g1Am06WIPIuj+xiFOMMKECjLGIVkjGZFS0KbVACn
LU6UsqT3KdKKddOGwOoufZlSHFl2HQhwOnyFDnodpGIXdWoV0puBvPoji5xnO1+e1XSRD+SBw5Pt
RxM6L+za14GG4Z0H3YeSO3v3iEZNl6nb6NLPIEoZ9GMTUB5slTQ6mybiJDBUzaLcjU36ew7Ds5Jn
F2bmrF0GaZnKys2IaW10tHv0UTv1KpVgWkJE9Nhcp2iDqPFkRMa9YdeITJjXl96H/mpvak5qZh4f
Y5jvaUiPmGcJEtPIDZBiZwPAey2K5VE+PpWGHPMLqv6Gs5+fIgGl+LEEoL95m76PUhqsIztnTG9u
S52TikbsOupzh4xOD2MTVOK0abEExJggg3IpFWo+hvOGpz6jtMNXqkakOWV2aQOmyw4TopXCw1X1
Oq2zUwKuuOrJol91SJ9TrPOku9SsVvyOMsksYaWv3pW2f4jY3F36FjIwgjwd90Y/3pYuHo5FnqYk
LEfk14zljjhD5dlSAuHvNhidXXRAZ791a5xlCCm/aLVGU9KCc+bkN6/qafEIaMlPRofzNSGfhXve
PExafd/o/i0UC1yleWW7xRvijDeBcjfP4q+lzrhXoaB67ZZOIA4OtTS7Zn4fPBQqnV5vzbm+1q5N
WJKD0UQc1ALtSrVx37oPqCUeRkKldwT+4zN1m2Om0DTpB/S1IzXdV1UVk4czlggHdJX6XL/aLJn1
lElAs5LuGi0Bj9Fr/zxGPUOLdREmuik2/aHF+cL/xyNYJRmdRGfBfid6ne7qABTNnE5WYKUQMrio
wuBziEhFVVfEEllgkYyRq8Ss7hmix5UCW6aA/cQdshfX7/ZJ3LxiTTuG8Cv4itNxQ5o2TiJedHvM
e+Qq9iQzTkLmIgfDgNUvlFLn+TtRZ0ROai/qG4QiQNDD+WAVU7dKRHuTph2b84HTtn6Rs6fCDwKb
SYQcxo2cz9u6eUqhrjHJMPvmgDZJwlofaeWFcLxq7Y0uIQjWfa11d7HLjR40KJ3bxr/R6IOoFv7W
8XnrfL3COJMQCu94COTBJXtxG0UWrcPpRTfQQ5suNwgFFqTGithEh8BfNECf1zqJuIBb6PlHaQKj
D5pPyPn0Br/c0gbkXzppRY2lFSnQaVzQbHg6tSJqfAnfje68IfzQwrsSzzlo9bNuBV+VthBJgX6y
xL6zmdySmXxcrmPBaw1myr28iLQXeygfMvhWTh+sLlO2jbXwt1HwHsoplQf21pnd92Ws3w/l7L/p
ef5lmJgF5H3bGdGj4+UHKg0+0yA9GhIAyUF+8fXqx3RuPgaQU0u+xon5t3L7ZJP4S8dLJHuSmO+G
4K4yOC1NdcwtE7mYY+ssGqTccev4gS02mkal+kCNTdLX9l5EqHWtKflSiIiH0iEku3btAgRubEh3
9dtaNNPJYzx5qfeL1op7MKitnJeiod/qg0cClISqlHWoDN8LYeOQ7NMBUO+cSvf791kW8kGPZfLu
T7RYhdFnETk1aHSFk7ovqCYLit1k7OaITR6ROMdhi29ihg21RoZqa19Rbw+6xQ7Uakgah9rdSdOK
3MflSiJm1mtmMr5JGq1r9DNzSfyx8tcn1q84nTEMSoeH2o+qiKd2GFWYZ7ps5Q7+TRmnlAPDkBcV
DVLPhYk0CTu1AuAUbm3KqZmwWSIFRtw3BCqgKw2x/DL45RJntimJWVvcqClA5KGfCFKb0uibAFD+
HB2fIw3SQP7ugJRWbh226a3jdjfqx8YRzL1M9oOh2XifHx3/vl/ICSnNYmWgPTnGLXn1rePB4sQZ
xclkVhfxc2/TPDiIc2KHR8M2xdpq3WyXOA77GMJ/TLra/bA4P7qqCNZCusq0bgD1tv7M8pRN2UFJ
ECJ6qUF4zr6Gn8whKAUow552FbUVdLQQDmNbG7PjU1SOWD2eeRIV5OyGyPWNdm0ULPpkujpr9RLs
hBN3DOo3O9Lxp3Nza5P90E4FT1dOpCRnWaxtXPsuAK3eMhyko72tg/lqEBJ+sHFd9CTFHK1Kd+lu
xUiEWeOkDKJjeLBFz2rUbbB6asWDIjjVkmsO+PYs99JrKTw76HuTl29Wp9Hhtty3Izeqct0G1Ees
RT31O+t37083X2upe7ExqMVTYR8TfWQycT5KbBC7LncvhG/DkrsA+dWsW8cy+E3tLNiDbuL0DQ4q
pmPuNfrc7Z9ZKAj6pJxmpxAfEdp4/lqvuIBNn1wf74FsqGzm8auk72wnXPqAyCEgm/+axKiEPKam
UloMlWdZOU8iSow40W6U/bwpym2eedZ53fxGM8sl0ZfHIaeTCik8wJifSpVCsan95E053hTkHEb9
bzdYHiZ022NJXmRNW2NWbN3UuY3BcNeUYu/J/bUHqkA1hmdL5joEoVZuc+nyknSzQ5uYPP/VPqnp
5DWMGq1LEQ2dThaXCM4pmGx53qknX1I117aHPYbN3EkHorq7Umve2XV79goT6VL6TCY1x2RSH/0e
DV1Al5cc7+qO41ndcrlkZBSpIYmifvjtOkYJAq7X+2z+mdnIFDouLiu5xkL/ICkdUaMW7QaHk5Pg
2Hci6yry0tC66j6yD/lIlp3HGgU4isL8pqSNhnwfd+1IT1S/aJdAE0+K6VWfIVILuPoE0LmBzG+q
5ti7cBOte4No4skiZ6RS52Qi01fy29pxmnLCNcHsNV37HOzhtQvGR+AwCIc0TDYR+W/cHhUAhroa
tCautuq+UBiCBsEC5cMXBJ/cz7r7Q87MiDbTjWIuFIHViV/EqD4pL5GPtZluDGL0lqQlvSicARKX
n9GkIWkIol3BPAz2yGu1AQ1XWSbWUI18+RQIqs5ItNCjAPcAbw5AIjEGEs6YlksoL0jZeMLYCPNp
kafADnrUmuLqe9Lby8FLueNFtMxMcaiheEDtzSA0HSz5xPOQfGLlzq5yHrPKaZMTXSP9gmRDSOxL
TloGo6d6l5PIfhmZO70JwEdZvIxnd3HI4k51eMlW4ymWrkKmHSPoz7MdfkmuL47Qp5B6XA3JXn0t
irgIJq9gUpOmvrH4fxUaluhJc08en/xaGYtzeY5z6gPb7TOK3xQGNKE6UXjzFBoITuEkJOuC/sxZ
60x7MLjVLsF7WI/dspMUJlIzOC+PjyVvrtibX1uW26X2n7E+QFyAZaCoN+/SLHpV91BtGOPOpdYq
MNxyG5YUuXQ4TGRGjbTEOVPJ5e+FV2Wk9aQBX7p5Xe0jA6RYjaa/x1vCmCHvTG/I3gGO9IU9WJ0U
PYS2MU/blEFpSkz5ZvxUFMeSE0pQOU9z9Nx/irmkJ9Dm2RO49/hy3skt57kJdEE+A/RSkX1ZbvEe
06dEwxp2y9BQ/Lft7moL7bHyT2oe061Z8eTM2+IyyzCB3E2LXTXtbfwApc3eIC/WOWa27yQ6JccW
ODLKBdtup1yFcp6LZRSClWN/lR5FJRsRFsn2dgJkXENqI5/CrakdLLckas5ytkUcABsnXLXyxoL2
IRXYfjRD+DKdVsKdjdl5rOyDFZZfSjCAxB7OtOg2oxV2m/em0QwU5fmVBEIGlNB5xwtzkG8ZJ92r
7lPgAUwaS2+t3ebXyGU6luS3PPWSqt+i9i9YjkJrNU7Zh8Qgx54ZUjm4eX78DMnSIcmB69pLsQbr
eH3knF4B/fb4RJdAHEfHi9fqR6AHA9i7WFZ1SfCziJ4Ug1HIa3PygpvKtUixWfOMRP3bhYeSTIC0
0vt1Ksx3f2Zdyriv4hI83QuXH1SGVaua9CL+nGwB1pDKxK8aUiuCGBhPi43bnBWC2hKj/jFnTs3G
y/LX87H4Ff7YXqwGDSMxl4UaVnBCXYvCw0dLsxnvqPxukdWwkUlHR2vq35h0btMGCra0EgTtFyDI
i6wkUDC/zmJqbIom/+iz+E5OTiq7mNlWhtjjKi64dqBVfuoGMEyARzQ3iFozl5e6x4DrAnQ4cpAQ
pm2Q37Gc1ZnRSl96kiBoIlieR/pgnQNC7YDFt7xcFj3I9G9bPJPN1Luszh5YrkHCUuMAk5bTMlNG
s02xVLDthjmteMkKmAh6Rzoc8qb71CE8NGJM1ubAQZJ/IR0F3A3cY2/44ClsYLY03IpuID4XJTl1
zQtqjOGPkyR7ebmrMzFNYr4dhaCKD3F0XP+ZC6XECKbGTD3ykPKLPyS6n5Y+vyR2RCumVwQnOM31
WGvORmLgKrLAi8n6Trx7FVVgSFN8RLLfphSYpXJmSHX/RJaLgQOYd5VnubVtZIMjj0fbhQ+twuV+
GtNgTUY5Kj73ea7bChn3swITFI6htXOIEsh8UuEYTTajtk3pFJV+oIG0443n087QWO4pyspHK+LK
WXjYOKYX7trbYvPoTlOcWbnXY9f4mm0CkFIN62ktxFMEA74qNLqqOsZ0Qvd5Q32ajsr00MuYl9wt
7zTS2DHKzL+88VO51IM6RV7i8573YDUeS6qo4kuEU5eeWB4FC74uf6TJVAoDOjYiYPhqnQ3cRGUA
DBlxDllBzeM67iAVTpHRw6MVG8m+6y7o4yAfdWP1s+NIlshKTtYpV+OhZjNyfUR/iIe/1ALdLe2T
ZfU/h3Gy1yafT5pm8V5lLAXQJRqs7dhbm2mkpg1cddWOLBiuk36mVXmcM50RkIRam9z0b6Aeddnb
HOe/zIgjAnZuoIpN56xDsmW6iDM0TDpxvbUrhFxj5pzjQJ+R1NmPuVR8UDF7Xzc0lcxmfG97aLAa
qs03uRRPUU+nF4K7EnB2O/BooYbTpu0F9K0GJd3ofrBRkovO8dg8RXhxGFLWtc95HCyfLoMt2hxc
L4VLYuU367rkr3mNG0M0pAA1Ll9vSsSGOxRhV+pslXgoovVnM4esp23AoWRn2Stl998BR8bwK+na
dR/zkt3m3TIhZAWS3LV8kktOTCXvxA4ESC34orIMW7P1rQJQ+KgpiLJeVLhKnNZ3Wjk8yedmjQYd
4L4/k1CFjVyu8AnskGtwm7dh9qfsX9QRqs6zInmnfIPYhgotpf2S+fSi0LfEqDXRb9Q0dy7c6441
/12LxNbIq8eo/hy8/ldVw6t7CeRKZjKyxbI1cnIxYFoprSpSnMRBo6JCGMYrOlTW4K/vcrsrQv/g
xTR4I9SxCkeWfe3r5WIOkYwHaMFr0C/v7Mo/a1qwz430twrloLQH9EtC03gIVo0UfYQkhfodExg9
AEfN4ziX6JdLKIDSdFDJcBq9+BXFIeDeRM0i/6aC6lnjJ9z7gxsfVDCUUnrRSGSFPAeUcECSf6mD
iNYL008kT0xGAdnBdp1+qmAh4fBE8UtrwxP4pU/sz6TNnmWAkXxs6mWCSaNsPryyvUNE+aHoOtR+
+7mtXhaPOYjUnYpsF5nbAMopNUNDh9qyhdmN5M3XdOUNi+ZREcCGC2MHQLOyff9KFuBDgNxviymD
o5baWhqjn+T6NE2M9yWBTFCSgHmDKxOsmA5zKfHr7fzOoT5lvRTapwKHTUfaiacBeKpfw5AgZBV8
7kaLEr5oyJdnOUBBFKKTgZ/DVNTvBsRva3WRQozShzw467w1SknE/+gj1LPy3efiRtcDAZl31QWY
8CK1SrgXDmr2U7tbqd3Lbr/Fg9PMnJiGLMT2adkgfESYbRHQhEQ33k92uu8S58UwOZJRm/6OpKQ2
Mpqt35pQpMwhVuP98NhpTzQBv3SGV2+gd9a+092jNUMIL6PE5JZGnUq6w+9n05j1JpXSQ54RHaAB
fkp4vWxvrY3mWq03nUwaUzRq35sfwqaopBcfmZhwFMo4CbnZSHSUJOivoiWPwZpcbImsbBl/7Er7
rJSC2EhDksF7mHv9LioXpAIW+5kt6hNpnRyjhftL3hBJjjTNxFcjp2glgEtbJi3ZVVI/JA0LRS5/
0EhOAF3/oB2chtayQLYceUb7qPK70oXHdezt0M1T2jSTXM8ZSXMJ0vC2tCLu5UDbFTPGaRPKal31
GDdN5ybR8aV0Pwqt+SUTreTOCPHxjKflUGf1VWaKlLG4LIAegMjMjJMNe+o/kUD6iosQHyYnOccd
58qVwu2byj7M5Mv3tcuka/q2TvEQtzKNjiSRfB8QUV22Z0DMXwplMSZOjqhdWESb5xKcH+NpjAww
tjbyLZyXtOIlDz88KeYpy8CCQEEEw6plZcXPTFesupJQysVT3bmLTNeTO5jCnsAoThbTS2bnfyyJ
n8p32auWu7zyTi7x/Mni/MnHGpsMEl09/6IsGVOq/WHG06P8eEgtT3cR9CbgA2SAw3XIp0HhYwFn
U5PJ3vOZ2vUPLHw80KHx5B+bjGgTLo1VLScr+TariVjC6Wq/nigsgESG9ZB/eyYdDrU4I7PaADvi
FXAep+dZHhTyCY7nKO1I3uunBJEEYdr9rEnfJsi2pW1Fzj7M1vCOL/lNtBy8WuMwcJNTwzuxyFHb
k/A9WZcPzoRfTao8lx7FdVN7P9STZEDlQ9yRzigPv59UTCJcom8OgYX5QglXEJLZxhHV36VF/ybP
GvXsF8FybyE82qITtanXIYqtR46zMsP4KyAHgzz1+GxUZBvGRfXalU+zJW4qQUoOvY61vGeFf8aB
J+MHLdKWw/Clu9fb6K3SrI/q0d6ldik2TcUHKqcK9bDRPNyg87xDEklHHKOqRC/M+5awhJU9DLQs
jUdsUg9I9H+2o09Jh8uVPv6IcphkLBG32jQtiMSEoyt9V/OtVtjaOg9WcSuey6amb1micYYBGCAE
zkYztL5VkP/fBhEbFCH/Rbq2+bcg4vgPqfG/in8JIv7+R/8MIvbMfxBf67uG7TvCM3ULqdv42Xb/
/V+ar//D1j10+DgEKOexHUSA/0witr1/GFR4mEj/LEen6olX8c8kYtv4h+MLnYBe20BM6bni/ymJ
WH6Tv8oziTAwLMu2mNE8xgBd6Vb/Is+sgYU6yteMsxYYT11Tl3fBMtDkZgnWX//3ZEzNCbFNROVC
p29LUwoe6zk6+wtNh/JXvVF6pzzzH2ck7o+YlV/rchnP6lcCNJgq4ijfoar9Y6PYRpX0WGqafYko
x1ovRoU9mWahkzk6pFRG+TlMHUFiQ8lAkvcYJ0RuHKy6qH9M0/BGMK0DR0D+Auzwg0n7yHOQLFzW
k96eTNebjuWYP/BeX9uO7J7CdeKd4wSQM77eRKumzwMMoNNBRGb7YJs0lQb6nmKn8NEQ/bCZ54J7
Fts/4/FIM0RXH/JpGHdWNOik6xvFE4tABO3jwRdJcJhWcHozXct+XAhuZ1ZyrkNgak95In5ZRBg/
ThQtnWOh8aLrP04Zjk9ubo/7Bf3tJiHjQ2buvBP1ROd4jz0SS8NAvjJhoLaJIMOMNLZ6MpzmRB+e
8rAiqcrzL1hxo1UWpTk+bDYoPj6IL/S3995MXIIRtOyjRhJdqHN6kEN1gy/uaHTacI8ofFdhzPic
jR5gfGz9J29BRGAi5huY1lZtmugPpRk4G3UWxEOabsO4HS5O5zw5AIN7E/MIjgWjeChKxLNoeC5T
NxNwHpO21NJGK9fhXqDELfnr90gBBi1srhT3oj/QYnJzIZ5MpK1rfjpKDkPnik07OEcifPRGPb3L
XcTuATgn3O1+dszunnS1aatZBKFpoxCPfoYVUiTJXdRp79m8JNuu8+szeZBMVfXPMO/KszGwHEZ6
RdKqP0JzAKbNQ+qdJ+ATNP2ueRy8sD14pkEkhJmu0RUb19afxjVGNdQcBL2sZotrG+PNXw6I67dg
8n8VfX4lMKhr//u/DOvvN5zNfeZxJJCiIQQK33/VQ3ttP2ZBszTnkZDeLUo6B1p0uKD5K6lziO9a
vY+OwoqfOnIqjogF3mzM/psIEgU+k/HxP78ekwnn316RrZN6bgtBfIDPSfCvr0ijCqrS+jI8+2E0
HrM0xw1E5eM6q0aqJnL7qFOFxD1JCJ/XO++5oWuPQSXODcr82reaFyB7Zx3UxrbLcu+Kc4HqsTwI
30d7vDiQ2TypxzeXzw2aKQlv/p/KF/PGBq4+q4gxZDMMqDhg9pgFAjyCYsU4r60HqYory+iOLt5N
XYLIdT3/MHSItAqldRIecYQVEj2bNEtLJ/rlwZ1JwejzQzXPLtFSqMKL6sHIbAcNEd3KukGQdtKE
072tHzviRn9r9DIQd/U/hJ3XbtzI2q6viACLxVSn6hzVakkOOiHskc2ci/Hq90Otg71+eWGMAQSP
x2NRbLLqqzca3s4lnaax5+Ql7EifFJF38gLscL7ZU06XCnmwhXtJDRFeXMGpz1pOmARR6EveFM/W
ZHBOD6e73+CpYxdOrcQ+E2J6dC3Dvs1NsIsCEeHyHcjOUP1aJ5X1Yq5gTIqVzRSC5We4j5WV7GlL
wUeX4BKzo/EgDA8WePidE8C3w0n4KhqXlzuGZ8OF1q9bFV2xvvMae2Z5ovPyDOykNjL/nuc63MRD
gRMsU3pN5ewP5beIaWin3aVd99XD9rRmpkkPyVATCKmyA2xgSOArDYSRjvAotTPm4fyEO9EAWCyR
uqayfyrwFNNgceCSyj0YYbOhYBYYrsUHXw/jeSShZwPHTdF3V3f7xBMPlujfobxwOiY0N6O3ZdII
7Q0OyGkFAIUYPylPPVpQ32vbU5T667Z3oL0dzj6YC7+T5W/usAxwwA5dd2dHHaHNeiYq1IBcrzr+
0mR5RxrH2M8mM2YbTF/R+HLenhJcwLYRP+hJlafaVjlFiBY+VoQ0marooG1hq+zItk/WPL3wMz3O
XvBsuyTkJHbcX2BacbuSaJlB414/iKZltveUb9L5oZFHKZvwmA9jnvWlryfSMHk7kB4E3tZrOMXS
YLiySqUJnjH3pS/V2Qk8aoWTdJsMFDv7GfnldaD8M+qFR9x7xoP2X2sKDQ+ZmhJgk+CHozgchiqE
dRLRjkQXF3/3s9FR0ZMRIXCxlxE5V+kd0UPk6hJPU6l2auyrdSGXrIgOKdxo15uy4tynxXj3gUM9
sv7hryAsJ5r/CnssDsYiux4r51mOwn7kAFyJWR5aaf1j1BbpWTMGxDQmUtX2vnB6yR8MWeDetuNN
nZTleWrWFeo7TtTjjbjmdjWR+1oljbEOLFNtAuJtOSnIVe8S4sJWTCZpAlnhkU760E69xHNdbUst
cNO1eUfcdVzsbIbXCRoEHQl4cV7A6yNUWtdj4zwjICZXxmjRC2ZPzCTtphAmdSJxTbnqNKqN35av
YT/9JKuh2dsyvCWNIuuWqu8dlrL7SGMnCXjZG61++HOXlQcP9hsRQQhEImOpumu+9IV6bQFiyYue
891YQMoPy30oG+dkJsYI/IzaP5vxDJJq132jbglHv7hpk5wXg97Yh7AjgGOUJKxyTt/gxNp3gxmf
ywhZSZQRmQFZ8Q9UPiGx/+SzVTIz5OuOsdx2xO8hznkW6X922uid9Czs5cvLWATBLXKbPfklMZ62
hbGMo9XHGlel4P0Nche0CfJcjb0+TZqunLFm6Bccx+2hQbA1JHsgKreC+GpM/VblZb1ufOLd58Xv
ilR5l06JsVKLNzRZ3lzLnqhHdOdNNSBzCYZi6+R3h5Ji0htwp1IDfNVD4YFy84dzGYNMR+XV85pj
RZ7Svmm9Zt/Teo4KrXrCkrMK7bk5VxNIaI24c8PG4UIr6F/g2O017zoszR0h+cibgkb4N2WG6ub7
E97QEILXHgBietmdp25dc21glkvXTE3DIZko8GMyvbuTcbKrqT1lISNsGUcHrapp5dE+vzBNcOSu
egky6e4LypRlNntnCozIg7LQxxnJuggL64Kqh47KOaLXMTIo2PSTQ+7P5qlIB2c7dd7vYeD9ixAT
rW0/Nk99IX8BMCZ7HAoAtwKc2EWxv3UG/gRTScB5jnA30sHRaHThe6rS4qlO8SZicf1O/GJybGT3
hDeCeiUWk2uTOdYphpGm3lqLM6eHQ2aPzkGbhHq3FGzB7NKSNbjXsrgiXU8OLUG3Msc0nlnBEpGM
l9W26Q6T2Q9j7uDeXUnA1eyFNy9Ul4lO54OZue0ZAmQgMVezGT0W0UiSCerv9YTraVd3NtEWSwxf
kU/lphTVdTCj+uIjNoVDG350Ggao1ryEH056JA8Tybka+4JQW6Db5MHhjq1Msuq3baBb8k4iNgib
02xNTReEPS+jbdTOwWsa2OekRunDqfpsJMPTh4f849+G1GhJIq5Ay2YkQ5ot9jmzor2DG2FfO4vd
uUDivsRd8oxhH+tZywVhWShxgycKuxzT3EnfD77i+sDnQKLzVo/mo2mSdTWTDLCZHf9HRgLlpp8W
4eDEsaRvNT93aL9OzVsVKL0plwU2XpbaLkRa4M7IPRSv0kF00zeZz9HZ8oMeSFdgWLEs9vQW/yYx
bPuoiZZs6rvW/i+MueUptQzx0vbIWhRTU8ZIy9zSvIsEjZzviWslxQuXk+yLNP41QuHdetc5SIoM
wEfcfIeD4pUsO3cX23pBrAK9G2rSbfrlY4/p9r7Ow/glHTpCZh9CkwInwGV11bVxKKf60Zbp79iU
1T6Kpp3Js0p7WvME530FymQzmMU/9PQS5ObXOxlZG4OXjJdwzYWONFhzc6ck2WZeYdzZumx3IkSs
MW8my+7enulWyhHDU25NphEOne/YlJsTkOXTHNXFvWrQhVIEam/KxZCRVWQnOWq8x6bVbgRtTVeZ
QRelhmsBTDdbS4XytfUskkWxOKhS33IQe9KGMX9HS0H1x5euMN/LJOGPGxEHsCacTpHGyNrnp6Sj
VWfib1hZM22gGm8FiqRg6UXu1X6sR3TmLZVP2nUw3nwcIJvYm+9QmXHsEPgCjHSoYuKlcL9065hp
cE03LNpcUgRomsvHfTQHOAR8K9z3gX7MGtRZ1aCJrqkWbK+C7c0nV+8pivgVBK7Ck01XS49wDpNw
ZB9iDz3yiKRXxV31/eOpzMNwuvXEASOBeFRVXd0i6EqSI6l1sJzxZ8QJCWMGtjwUMdaWxmhMrvZU
bSuv/mpxultURAigW6dCB16KVV+49g+ujMvToLghMz2i2ZTClX6yqDCYou0sqf5aln5YumITdksB
pJUeSjW4HEOrdUQzEfuWLE9lIYnNKyoiYaNyedLnvTLynwERTteEZxSpzrUh4cmkxUKmjOZUNN6l
EScb38hOoaH+oYPGPBLo8MuOy58cce0TQV/eHjiKFArf3yQVzrmxSfDvp4O7VSDdb8OMWAoH0yqE
M2OT41Xm991do1GAu0EngMKXNBKHzrDQOsi+F+e+s36KiSkntNVKTiDNXYWFCeksSXexkmsvDsgW
iSgVQVjAjutDbZbIgSCXLSqooWkDG1jSHkB227YPzs7bwj9eh0LcJUCEAR4PUVaEW6oSDplTll+c
Mh5XQUFuytx48nEc3yydbeRTCem2n5Dg7qh8uiIAp1XX2KP4ax4mkdfUBDJ+sFfI4z/AzeaV6C7E
mKp214XL2m518yGGuSQYlEDH3Edrq61n7RNR3tUL0zd4Z8nN2nDAt5Ddh2hmljp2vMK0+dr2bz4V
IqmrVKzzBTAPm4M9o0vBsC8frLYtD06UP3V18iWISxf6W+MRcpe3YOkcsgULgMrrnwHK/bPTQRC3
tncSaTJd9b6Hfr9kA/Q70hi5Nyk+Id3CupSkMp64sB8BSb5PTmDlqKyWTlTLMS8mMzc5rczWoX3T
JSKluG2ijVPzess8tr8w5T4T/dt7VnMYC31lBkjPPmmb/MHHSUjSHfEH3UyAHOEhIKpiYKaooFab
Z5Pzf0ZaX1OdBgeVca7Gk1PbzkWkDgGZyzRXWAGt9El4yQLP3DouJwejATzQzO6b3JSog6ZWnc0U
Qj7xxenjC3GEDQzbYxAJk5Aja950JGr6XmnuyWh1d9ie3lOLN2no+RYWsxWmIeM+FF15GpoW/8UC
u+FUB/gCFGZWALxRDcV6DDwHo5z6U1PaPin7ack65UaneEzi08evapGvA+LIj8rWpBGVBKdEflkT
K8uDJYV4jGMzuYNPFo80bnJCYyEg845sJ/TSxdobux8ySNIb70pKOkPUIP7m8FhZ6dYLreqxptr9
HBBBYz30YmQWxdN3YtRPT4XPZtf45BAKcw6OCC4Utiq8xIzoyT9otWzIzyK/A4CKvZg6sbG0EeLJ
WcV17m3tIvgedJqQwGh5swoi4eyOCFXY/3jTe/W4shvLeBnS4iuTbkdB+hSgJ6oPJY/kKsOpuKmr
eHoU+dwQkRTExC5iG0rBHkJIrzvZY9Q7yKXCAkUTYmFx8snWeRwW0MsY5bUfAcmJSgl3cRfGLyEe
/GOhuRYjNqMXVumZAorwnYCY2Hs2a897jmrSWA1RuIdocki78bS1YxtPnkpip2IcZSezzDipNKyN
U0KZgqjfyllGS14kgL3blzsjzq1b5wfPPSf2rXQUvqeoM0gTKY0DaonDxw+NmmVbhqi4p8a6SGL+
Lh/PihaC+L38aWAWvlVVRq3hAkJWMJqnGShjbQfWe+D2ZNkIP8PB1T/OwWYidByXIWDJnLZEwI3N
Q4xFinnZS9aAgYzBLUxd/Tp7zXxuQAMujeHeA48prUZrZJeGCeug7HN90fpXMkdI9weWJXgPDbhn
sfE2ebJrGL3I0ou9U+kEzWpSh85R4QX2D81Snp49KxlXqY/kZCT9EMaOSu4q5EcSMb5aVfJJtX77
UjBQ7NEe633bzFfXa/UKK+ZwoVIzoECmjq9GO7c0NcnhIs2kWpu03qyLecjthzjGYdMHdxzg/jm1
bco+WNDZbRcL3ix+FbmqTu2Q4ZCKOSZlSKt3ASqNIlEYzkYdALtO0QPhxR7JwnyxS0vv5mF4dnrL
O/WLtBvLb7f/GEBwYx7nsCHduB3FUQoEDfMsDiV+MbKJTIqPoN93TCkyTwQ20eFXpYr76NWngWRl
NCjlj1DSBhqDjW8sdigSwnz0XOG+BfSA1JH+gS6LfG8mI2nGcx9vbUnmVJBcuzZtvyhC8ZrKvHTk
w74W+cVyI6p8RRJe80KIi2PEWxOl454twyJulxW0Tlv/hgQzYd71nzpPzWvlzelZzUg5/Fie6qZ6
bCKnPI11+01WkJ6+GkjdQ50TjKF9wHZ8tJ3yJcjRbC0HybLNOTd2+TftA+h8NJgYebn3bV2QFsKP
3+KReCjd8kfczr/KyG+2qv1qQMfNrusdpIwvQWgSOOkz7uTZOK+SxJ13c4lMbco6zF/lkRwAteFD
JlB67A8VIZzn0uifSByML05YfItiY2DyVORdcsTLKZdbRumx6B3uMa5jUI3GDdYoNudjcWqdAUwh
4axu1xZ4U8BDmy+iORs4u4Oq2bLQtCjSLF4vW4cnO0YES4prveMcZ219CrHWiKQ2HZPya9KQsiNc
6gJKaWI/QgDfVgV1wBVp9B+fP6PbtA4MzD2uXX01el3sfGvmKJT1yVa4DXOz/EJqq36c8uzag4Ke
FdFVcPvWec6gF2BC7U2VtfIyFf4WLxW5iqqwOVQAZDYpcZetaCtKjOmOZK98pDt2SBEYcB9Rpzfm
eGsLXnSjqXaUJeo1TPfvwXLrS8vK1HY+IRAgnbs+NMJ1ZA7OMR8LLJ15sgdLQp48sBA2BMMxEmC8
a4pmbTgUxBHi45JIBFBZxfKF3gTa7ei1WScGqrWwI9Ey9MlmsqIdx4QBtXQOUpcmzT6euLiJ5hr0
Xsc2KLgLISgmk058xH1JjMXQy29+as5XHKZ3PGMNeF74xYnQfWSINh6kAbqnS0SQdhu8p0lPCh9g
UWXmzR6jLuWOTj2SswnMRVhwhjYr8dh3XeAlohfz314hakKQQ+OZZJuti/PmP2AKuU3foD3u1Zj2
m7nP+j3N97h8KYae3CI55l/cCDQcxd7wIBtGK9st32UTH6fJ6lFEc7ooDKTFTq1REUbVXs2UeoOC
mnQoBAkjlrhNhMys3Ry/PtPMLhvJlvJcYBvXBt8Bf+82eU3OA/61YmO4b+mAy7ctWXcGqiCeUD5t
w8o5MnnZW2ysPZ6bfKCPESgooeBpg8sXkdqPSPfDm9LOS8nKMRP89ZQEF/QAxRNdPGvsipi4sN1x
zBTVd98aKBtTxUAsqojXfY+iNbZedCXUIbR1fBo7Gp+DgShantNvI3BWDAr6gdxLnmvPruur1PG9
dTloqxlqRHPMVaVFhnwcqC84ba5NOnN2CCoW0GYwTl2J+OEDkegkazg2YxMz4IzWIyNhYoD/ghNP
4tbde2ayhOuOIN5zNVMHpOJ9b0s81z2DH8sXGJcbPeNdQz5ckyUaBihfXdlFz+2E4mkYsHk5osJb
tHxxYu9CeYnefQwtkTU+Yd0ytirzwpPFo4OWZu5BjXROq06bcN1+fUqqeLNgAiVKJDc9OPyroaz8
TA9Jjo7P+OKWZOHrJiI+SQ3mtazVliDaeq+1eEoFpp9W/vYNLQmK699k2PigGTanp9qbN4MmVSZr
Q+8ETHoLBpseB6zk55YecXOqwuOcuG+mEda7sqwS0IMxeGqH+Cv7/08aONQzYgHcBrr21jYTJc1L
WEdBbbIXOn8w9ySY/JNigY+UtavgTTHFcKGN18uv0az/ScmCpckOE66VuCHFL/m4G9NuwNZVkIra
YTrTomUfd/ON3VAskIxl/jKb+bG2/PygjcVAOXbwvwEUK/JG55URaN+jddgMfY/cKTODS9I14DNW
TDgVyfid8ueXdnGLJQraQHk9JmrPv+kkf2uIM41803qp7ffWN921F3rmbU7qsxribFtbcU7RsySi
bwAFk7N+dZ0i2MqmAuwQgzwJq3w1fR5nJWcYzQ41STjO3zIEMhvpfJPUMbKlDhV0bY6ybyCBNZ8Y
UFSf73LIwKNJjH4Criktc+2WGjoSlvY8K/sWutxqnJ/j16EOflMGwXEQ1O3s92SesZR+KyrrHiZg
N2lR4Xwb2Fj4iIxdXMXtDVklI4pz5u0QlyQ2qH0MNCqbgql2jpGLZLgrQkSM9zFUSwWjGW6RSGM0
GCfcmkn0zdBTuPP6OlyLLCPqtKWYos88ktKXVVJpJky3QBA1BnX1vaI66qQC6mQ+/it7JryouQLG
LM6uUSIsgnxcVTPnCXsxocvpscs5pCVduaud6RZ0RB2FRmRdeopIE3cabryHxLrCd0CLmSvbd7rX
IPqBNY+ScxHYh8AHNOFM1KyhsKqL7Uzg1IpZnnhZtF1Bm3x1yvcpChO4thIQHK8oa0QdnUJaXdn7
8/E0Itcqjdp/4vgGCAsFODdTt3Hz2b4UriaWLUgIt00oLaUUzVuPDZJ8xM9QNhSPx3PCQFI37eOQ
5/Jsit+4UP9Da6cJE75Ku5dAx82zP3w1XevmdjHUJssIBgX/nz7ToN8xHmO6z/Xz6OLVBcy5GdP8
PnSFvoe0PmhfrR27JvN4/kjRSH6PLFTrppY/Cst8cUNXoQBS6XY92sSzTspAkBxO4UqP8tFuY7r5
InMXJ+Fj4nTPtoV2h8PHpu+wlSgec9c13oOwtdeRIVIoYY4StcOZ3GgvmrMt97LdCmNvmvSOjC2v
T2SKE+cbrGIGsZklHjq/yNsdweRN0D95aaKRAJBiNPX5uzBFCPewWqgUV8xEFRcUgorcfNMGoznk
u78ak4mXPu6hD4wsBxPvaCvaljG9vEYVkzsCR761ibSrHPXgDvXZzNPgEkWuunz8ipizc4oG6aDd
keg8mcl+j77j2xAiL8e6R6b7IuysoxBqny8fv/r4YlAwcuwtY1+MTXgNi5yaeh2911Km6BmzOrpS
oXog/3RCoLL8Xrf83tAiMdU2+wRsa4JxyxUbfG0Y0hcB7PXji2mhJuvQ4/zn94J5EttGw5B49phc
zdBProz+8yEM81s6Fsn1///+x6+oonGZCRqkv97WjA3gFOpmkiOtRme8xZzQKEFgI2eJrb1pmSHT
lSbCgro9Ctr4+71V2HfZXgIIr2u6NcBYUvOolP1GLQxvjyDJyTSzfW+kS6IGRajWXDcboRh+8VfO
G8MvxYa4y+E5BZo8k4xBVKS6u+4cIpuOk73FihBo8D6w+FvOnV0ZLIKtn13jAoRMBu7bwMmL4Lv4
tTSr38UQf5FDtOfkfwRP1pASE4fnGihHT3LXyBj4vbFPYoRaySXJ1qU+emUOPT28F8V31+1/CMi/
LmzEfqBfVtCYmnlfM+FAq1EQ2YTuWU2AxZztmNrcjjykIry38Kipgzg/VES0zyBnD6jQW4/ysdJF
p2Go/iGizLdMzR/FqNqH6K0TPz34Ik5S9rEcRjIjauyWog/zjUpSxHgYU+zeJbity8j5TJwcnYlF
CymVvHY5PtoNpmTb/T6LjJJ1PyfwP0dS4XtPNHRB8VbN1ZmpgyBznTawxgRbs4McOhpvfxBUEcMq
SHTkdE8BkDhmU2p1oqy7Gvipx+irdCoP3QrzQcLQaGgbHE9nZ/xjzaJh+F6gKqYTtGXZJZ1/pt81
pkLXb/k7zWw5Fbb71MAiV5Q/s97Bwe/Ict3POJWMwF0l3obrcNZSpISjT7dR/SRkMSdemZbSqcTD
pYQrVoNKgW22sFbMwzlyUasjYQg+j0OOfJ8Hkp0GewkUcp5V5a3jOX7Hkux6y3vRmBHBqXQO2JX3
zxzXNkEQabaL/OGeVemV/KInuGM6gjQWGzMd663bBCdLerwFIYcz259WyG+mTV07Lz40kfI0EE9E
nYkXOb9U+p52Hqxpi+kxbmVBZkQVE7zh7ulwn9YyKHaYjPVqGtpyQ/b9kT/9PPR1SyBGfbISQhXa
om04d9nPkYW7HwO0uamQm7NHL2V+zVerTHejM8QEGdW/HM8kK9PaWil+YypADqzwgPHR1ioKPgEy
Uzb5XN+thijofHa2PgHAO2l4T8obYBRCrwL/XbwzhAVyznwXo7x1DegjiZtrWUR6Yzoa4VX8y8OL
5Ldxt4asJAhzTKhHbcO1DojVDLxmZznFYwvAI93RhaXP/a1OzTdIye/c17h6lKPBA+7yUJXaZ5zX
EPSdsYG1Zo8pgVGqFrNGSAtnafD5BEgiqLVBZkv63yHS7Z4zJxFLoQMJUwHak1hG5gsJS0aZbYcp
ubVLxzEOHoG5Sak1CBobjlUOtIG2zbNrMTa3/ZZWQ73pYzp3TLtdFyiX13OOMCljOxzCBoIe6XY1
slWEXn0Om5hyblzGqQXYZGarvHbFGk3dJkbetEl8kuyM9Kn0E5sO02xezQblqDG0ztQZNgshRnO3
AN9SQl6hQ7GfixnnvEsM86DMnzojJoR8FwJfGvLZApPI2up9Skq5yitA+5m0eISrryXRH1kOltKI
JiTJMnnuRE3fxBbb4T95mMGuTD9QNv1IWdEePOKUHiIENVnbuNshMN/qCcgHBAMTm/zSDYRXey95
J/R2LrbUvZPg5+lLmUPVBi5AnD1RtoThmKZjkKLB0YfY7fGnMcSbPo3ORGU3SF5Wg458bk/7TLQz
BpMCJSWReUcn5kN1TXdrt+mBg93XJEl/imgoHxwW46KZNioeoh3xey/TeMJh+d1iJVpr6KitP9p3
E7g+8gGXbZ+Tb5x+I/0k2oQVia5l+KXjraM1CWU3PQCEwc9vVPL88vq2Ii3hFFAnFFbN99wl0WiW
PVTDfC4bCXQaWYARDanRuSZl2ehvoiXwITGC+GLyWeRBotcZ3hsOH+UZvPQddcBbWPbDwdX+735W
v6j2oywjM9AP++bDv8vTFqXr/9Wn2p4n+Ucoj6Bs5X+KHazLXKJ/rjDBUVkRT/7Xyq30Cs0ocZUD
AmVLIknHH4jpoQs2aTYS7WNcUg766w4zwcZOUYOTDhTtQqajv1yc9z8uznHQ9bqIfD1bfQp1tYM5
8iK4hGPS+vLQtGg7XBXjao3sDRA9eH6mLkoSYwGiRRgdoSDkQq1IHJ3XhmAuG+aAI0ouzqjfzZ01
3f9ygZ+CNC2fu0f6qgtuZbEUmp+kfX1Uul2rwuBoc8wLaahmmqDnMJ1jY1dz4ZgQhvGBsBhEfhn5
w8QbEUpaXv/9Mv7QGHMVnmkKPkchfWV/+gyFjWE7RHp4RE0DSTGn9FthZsydt9Jl6MyWD7OKEJOU
tDD9+7de/ur/Sq3kBvjYdfhkfGkKxNKf1JZ1qLwKdbB7lAsl3UIXJnHsb5wB8f28/MQhan8UMnhk
//0bW8tn/+k7C4f1kyfXdG3HN/nv/yWsFlS0lvgLHCiouH5E9nXUg0F4FwUIOox305CzbLXjSzH7
v6l/bQgGuU0f095SYLpE1OZjhoNO9eBvxYgBfe5OWdL0F8cpf+QuQzxah7/JU6Xz52VL0zd9z5I2
j8xneeqUA/koJuOj7BrwFWM+DouCoIR0WKfS7m9SrGAKmj0CPXuWNUnhc3ZGgEtddd3jT2g5OxNk
H6Zw7gZlE03XTvvUap4qXelTZ1bkRqPf86SxgzdGRD6/54Pf7YY2gXCAmnjIEVycKytCK+e5K6Do
BPUELnaoabx+lnj590/qz6fTx7bGU2J6ngXJ+OmDKgu7NrnTdEGCGxOoQuSQKetN3XffWskkGDcA
wMJLvjZuam7//Xv/ubrxvT1Bxq8L9/lHqGoWWAPq99Y9ChND+zy2W0SaFI5QnuktsOm/f7c/lyvi
dJXwHcdVimXr03voamnVqCXdY2wZv4ayesXvQbkH6H4q8t9jFfz69+9nLcvLp3fAUbY0pY+0GMvC
p1ub1nkN8lE6S/GMR/hRsmIk3omWwocSk9l/KIIYC/YqNO5V1RTIvCS7bekDAi70aN14Nm0Y1f1D
NJpXVN8VklPVENAD6WCUYcGadeg8hi255wZI7l9+gj8XUN91lkWUk5jkV59uWRH3wYTf1qa4lEpJ
MItil7TNTXR+eBw9Ne6FML5JiDBXcbkIqjqSRkYwtkWOOPgoRKpi1wZk+GX2pKAz3AvJSl+suApf
5uI1cOr5L0nj/+NxVpaC2uW2s99/vucUYcT4Th3rCNQAwE8dMtwODi0UgAcRlDjwF6MDUHiYm6d/
v1sfIeafPm+eZM+VANCeTdnJ/13zPMBbvnduHT/i3Opinh6Ej3Knb9KTkLD5tI9MF6F9rOaJhuta
NLXkTYwPaPz6vzztYnm6/rgaNgBhm47rOvLT1VBIXMhIueJIugHr1aIemhfNz43nL9rN1Suncl44
5kPDM8q/vNmf85LZeRQuHQdBnQdh8+eyAtflm0VkHivT/A4mSJ5AJKdvjr/LZXafYyho6eC+yon4
w3OaEJ6ThZAkkfvmxdY+yAzxsxHefu5K57GXR5D7VSyaat3MqBlCN6EOBOLycbTFbV6SsmidPYaq
E6e0r/uj48xUfPTmTjuF+6AjKLcKTe01jEPcc3P7sAS2byn2ZvebXLWJy0ytEzu/91Lvu1oVJ0iJ
ZWlwJsJ5AlYwcphQzYopjMjfsJB+tYzpqhHsZaJ4S8zwbs1+u00URCFd8vtQr3welHXshbSrJpa7
G0YMh2FlnIXsp7dxkHsjQZVk5Omd7qcBjyoW6n6Y4cUUZGfLiSrpTGzyfu8TmZQ96zC9dW0kOJ0V
4i+Py//YsJWJEcpSbHscID4Ws//asIuY0+NEuPoxHGz/NKcOiWj5zyRq/ScKpk4EdJ+adEIzkAgO
Mq1Dw0NSvFAl4BzMuYFcBoINa3TFVpftaPIEJ0DLCFmyZATVzquDBfkBh4L1lwt3/nzjlemxyjIe
K6oFPp7E/7pw+qGQrTADHj9kog4ak9mYfndh6PzM8+bNN6YjKT/eJZ1p4aVyEk666G4ULxOnU7Gd
IqHJmb9Ys2LzHGTxCvRZoh5sxhVkpzykIQVXbvIlhK3a9LB8OztosBxVcA0ttJZQ3yTNSzQWGrl9
khlMvotM/Uic6u1jstKc+8+kbxSUD1ZqtDaZFYMhwy2f7Fw+jYQqr7PmnyZA9EzLeQxTyJK5r0Hw
mmFSW+PNlxWmlBx/7Ecs08x0L7nDj3kw5g8NbrB9qdF5Odbw/S9L2p92HRpoHdxxLKi8xNanLcys
22jufbawzN8rwJ5r6+l6g5wNf5HK5EOo8wkgDkowLe3ymNXkSIwRoohUVeGuSf+yuos/tlRXcvdt
gYXI9cmD+3Q9ddxCXDbTfOTjHQ4eLaC+523G0myusQ2SoJ9STeusV6F7HM1qG80o1QsP4i2Oyvbc
xSL6y6T756rPJflYB/FvK3bLzwOUP1tosgEPj1YUS2Sm7gMYPYQhfEMaCeAZ4othOc2JOi17IodX
r3Kzt05SePIvxQnij3l/uRa0xsKUy/DqfFrzc9w5VUs2xtEJBb5A3AmHVte7GBqQQA4+tMCykL7C
e661a4i113FtxlA9hmlWPEx1foPXD/h/Ontdc9rlMBknJ7o53v7yXP25O7kMFMuhBHMTB4TPR7NM
RvHoVt5wNBpyxfFOmoc8NM+oYzHGQzvuAWAHlpg2eAwCtTfUri55tVWcR2cjvsuZ0JfBc16jsGkO
FCJ0JA/5+ZmI/ku0HRH63qt6zFcsd1etNPnBlptTsmxhOBqoXelYhsu0rdaTnTabuVTfg4Kkmxn5
ZznJYGuYOkdnVRVqHRUIwp3EBlxchNVRHeTb3ndQFrrtTqLUt1vPOTi1pB5yog5bWzWZTZiFTk4E
tI0ybWt3vrfrWgpMe+EVuOxZVjqm1O1cFvG6oyXhkXe6AJUcjmCjAfJGDM+l7RSnUUILf3yp9KS3
RPvau48DSAmhh/pV6vOMWxJ3SOE+zoSnrvtN3nnWq5gY55M0fM2t6jsduTD3cbYxbC0OODh/NyZ6
kF7ORBoVzSWMHL1yu049fiyiCaDhyfT756nuvlNDhzfC2Aworf4fd2e25KaWbutXOS9ABTBpb9WD
mlQ2Tjt9Q9jLNn0zgUn39PtDPvvsVa6Iqti3J1YEISm9UhIJs/n/Mb5xSQ3tpTNhZsfwg0vXiq9x
85mGf4bnADKN086nx046jdpfU4WCPfMHzgYzwZYkVVDARcocV0anzrKn/7Dm+NeL3zbY6eM39m0B
cWjdbfxtIkgrHDKoubowzaF/5+32sYZuRtD2Qhw0SQNhnP/3d79tcNtbrkWTwhV/rjf7WDf7YQIp
Sh57fwBJcy3U4J+BYxVwIBxSBT1x7HsSl1dVVomZ57dewVaOd/n3N5X5xwbHYpnueiYzIWYwW/+X
e6rC+mHI1rZoTWtv0gW0yE3EFGxTsEX2e8S+YQVOEl2h6s3AwbLN4nIl2rXrv2e5dkjakVaZN14J
iP7OQoTCsUnEO0LHibDcW+zTyl+SZ0H7D0x8StBe3R7snAi6aTL/00hPvsA/L2AtvosjHEfwXUyA
C/Y6N/3t72kVdCotRNthMkmSw7TECJfS1sOyy6hrP55jWYTqvR7yqliTQ9NghO0YZj1O6M3joRch
eYIlVxaHWWjv05Qv4eOQsopH4k4Gd9Hau8dLoPopHlK6AMzQL6EJPURKEOcCIRxNEClAOmGgeFJz
0MqFZkpGpHVqZ1q5SZrp/z3UUaYAIKPrAaQzzBJv3ttO96v0Zy1M62VifielsC07omzgoAOHjwZk
S4UooXnmpwxaSjhkVhQWyLUjr+FrTx7ZBuvDGbMQDYmwWg+PR36XsqHUK50j7mQWq0J/ruwes0yb
vfaRhVs6kvGJvWhxmhzraHo6MpspeZWKSYtRDMWcfCv7EqExhAlaVgsUwE9JGdtHV2Jno5eAXlxz
0o3ZJgRHov7/bb9CL4jlLlZbe8IPpGbaMoT7ybuWfjP6NoxEKW+LBdGtb9PpINaYab2r41NJKv12
Qkti0tx4yYzBeKsStevQsuynKKdVUNBgNWarPft4goCb8HQuPe/ilmJH7Tk6NCRAP5Zn89jcrSyG
LBfnHsC8Pjn1GMUen5Ie+LWi9x6oFM637kK66nMThnzO1cD2hc48EqGdU2j9RRO1umSIn9hcNEju
TYuotp5aU18N9yiS+lsW6/4RVCGSGz96xfO/hQTON9KkYF7qGm2XuA+1n3WNq7h4khmC2TpHgeWM
jhM87DpMW9oGEHUOrmNATNETVjjP2OVxa5GwSZFyqhLEq0KrjsnUsl/o2E77dlwfuu4vvLOnXozG
G7GNYgN8j6jynpL8XNsA0ypjVTvZFztHeRbjozj2iFyPOLeMTdqzf/IlUUd55LwhGIMJibrmWJf4
IXNVY7dMNfo/8Ts1oiesVpShYM96RWIEZmmdYjb7aNRBkUKYDeeUmPd0k1fS+FKV9rtVlV88GFO7
RCVr4m7pBKZqD9pAapOIDax8cR04RG6uAbFEUgzmZ4SzrJ2rwtqPLXzgLtmPvGmm2unOx9z0Dvb4
3xVKPUd26LUvtUSljpHs5WFMnVdZ7iT9NxN9F00Yapk2S79LNamn2ljUttKyau+NyKuGIv2MElbC
ouMyeriLIxS2d/DUGF9SJ/2rTb7p8eIcfaIAjqTgrW6vgmDuLKmxtbJdx2XA9bqYzwvKmLcRjfgm
T4sEcRJPC6muGHkMRlvdQTdCdcFVI6KWREx3ciJoggxZdyhTLzt1Ur/4tladxIDvOSswL04Y/vYW
bBlc2JF4QS/A2y/tK1RSd6fb+j7TQDZZK54sY+bdekQl+nVgzU7zCpkh3jatVDRPLFKdFjqsVbHq
j7De7nrufB3LKQKC4mTFtY9oCEZvZ80xYlsdCWSbXCiWJIGVMQp1OjcE7CTt0Iq825Expu8GGlhX
x4SUS17J2R89JnyXDjUQLBR6OAvO43HOfzY5UlG0fc1FT9NVmYLhpEBYefGrZ3Yq/YVSb7GnAOlv
pZuJg1eT7VBodRx4A5FOuRPLN9a129qrrGdWTFhW/O5a9cq4+ULL8ES8YNyB1NQqxpiuW4rd0PsU
VKxpPPP9k9CpzG2qe9M9s6v5joIq4QpYNsPoygMYbu+uxZ3x1HAzSbaz2xgxZpjig18LuGM4SO2S
QZeMYppkSv9Sk1sYox94I4grYqac513fxE8IiL3XPP+LiYEOaye8sC/Z9bCTlLGJbRMxr3XsMVkM
0YAQ6u5PRvdGWd446HImVjupinAq4jO5SXNOwLyS/bdirtpjSnjwNm5yRcr0EJ3r2nvp9MnmlH5L
VBz4+GTC3EcENyN+P6S0tSE7kiFqt0P5qcw/qU4AyjTjc4qa/DQMTUiXMTtrNlNc69sAyqsGXaNr
sawkemd60fIYuhv6D6Mmp7DX3cPU6u0xyrNnq6LU1zfc+HVTWTtNx5OmUJgHaVnpQTyXn5jyGajQ
qHK2dQp9fqcwJKFv27ImJrgvAS9W0Aw+xgrCagyKb+2mZg0qIsvrzg3S6XSjCH6UDXezbt/8TPzK
iZOeRUI/1qRLE9mTvU9RTVUx/W6Es/V5Llkuy2jnVNZXwulMYMO2eeg9m3VzkT+huufPkDX6roP0
QAd4xPmlHeMCowBuseVGS5JCm774OwM38SHBtrzHFQOeapF4JXwjP7f61VS6uLFtQasGn+ZpbElx
iJC1ok0yxd6jZn+cyMapXdO7IKBT+9quE2CUpX7kvIKrLwCnSpKybSHxnK+/mqZwujVWWgvSHRJS
3Ol1ZBTak0qLIrduX6UZE2AVqwnxxN2yhf0qGSpLt6vuy1yTyTr043ZZQ73aIcfiEykQl5Fu7DmT
2Z44VryUc7daRtJLn46o8pYp+6b7705+s1LlfjjwNjpbFvi1YKFl0zi8olLbPrS/dZ7SZknsb6Xr
oCrMSIvytR78uGZdy8qaibtq72wpYWPJkzf4S2DoO4ulFBuj6QdyDtyHZffsupCs9NqwT5Zyb0Ue
30xq3E9mN3/MVhPtiri4mJ3un8yWhKJFILUF9Z1tVTwaR5Zoe5UuzqnDPAGDXk+pxbHrSIiwJJKF
YLVuSNg1O0GZS2NXS+v10ZZRvcgDB/AVn7v6Kta8qn5wLn0lz9Yqtp5idDtFfqkzqw3MXNFOjmKM
1kMPtt8n5kfwLsANSa6u6mMaJ8bFHpwz8O8fss/8W4QsSFDgOfZLe5cTlFUY54D4o0WFqRHtkuVc
wYu9oS9DUmw1WkDnGciL3vrEuYCKB9JAKQiCwJy91L6XXG3sE1DdvYtsnZ23CDhX0fjt4SzvoXJ6
pA0Ar+wu0oNPa/sQZPy+3z6aISQxaRs1gPQCngzEuc/2U0qNqKYQvaefj6ZVH4M8I2fLK43nhupI
pv7S7YNEjGC1kR+kaEo2SdQQKaZjuLcqrPdOg/V9XC2MOETxCbeCRl3yHWnxdGp6cUfRWu3mrG0Q
AagoZJOHTh5r9NaQXnuJsGceU9P+lkZCXO2lW41KWWDqxZdoGq0D/VCgySXmBRevT6pX/Rle5qtf
NNvcyrQwWvFcBEOvKZjjK2lG+llZMWhVa972s1VRLCa+HtsvjNH6hdreWzmb+rlY0KuMpEIUaWHT
3h6G/eyK5Iac5DAu2JsBlLgXQ/UYT8aBpF+cPHtMGUVIWbBkw2wTCZe+M4y34Ujx6GlhMhbIWwPh
JQwgfU7YgO0/UTpxUgSUKR1BBJa0/WQ3fKX61zw7zw/ASZy70/2xDkU0fSh8kVxY7wuGcSTdhOi1
e407H3bdAgnfjdEUKi7OxdpZVq8CRB7dLhbe8Kz5Y6Dja75CUO9QwttQhmDQHavEfcp0qz1qJWHa
0YLwDmYBQpUu/e4O+RJMpD6jfChfWiNnQiMLUI+t5ggX2me4zxCf2CNm8DQK/Ek2L9UCKMHQnHXm
jAlj5b2mIf88iO5VltO7Y4zRC9Ui9FBNbj4NmKwpDwGYmTOCUbLcK09dzq4FbxPWvGE5w/9cnlYO
3KYtR+3rLIonnEjK0dxfUZLxbVv9G/thgs/NnsgTuqNyoQra50bQ5hXrG4tro1hNVTjAugbTERzM
8SLwh54c6X2HDmDiHDvLni7ZEs1lmNeAXC3bFxg3oDv9FgF3wAkQj9JOxVy0ceQ8hnB8Pknb3Cd+
Uz2jxq6DNPHIhU7UsydK99vIDeYv2IJU0VXkP1n6SwOTtmU0CdLYw348qQyDOnGqq8GvmQgEzqwv
jtRYD1YdkuSma4xdj2Qt7BqZBkk532O51AfLWqIvToLaZiLhDSroPR4s7rmsEzd3YVZukX7PaWLe
I2E9+faEB2QUxWXGS+2nhf/mCTyOyPuuSlrnZpzbZ7truudhQBE5ADLdrvuHx3U7ognfji0Ml06h
/FWumF4m0t5vmRL+O7OPv7dn9PAYfQ5zQ8jUgD6WSDjV7vxxDhaNfR477HfLH62zVuoYLHWzOvKX
+Ty1FQmJFaNtlOnbBthxALw6fl6RMk2LOH7OJwtAk5heyx5owZgPJ6fA2E3Z0HstvI9osQGgGP7r
CH7lN1eE27pd87qZ1td2gTKxPXG1YV6sI9qIFeCWzoJnvaa3UDhDc1VNQakTweC1FoiaYZjAAQz7
WrEeKKQAcFHky9EvRugGYD4vTDUzfAgTAVJT/aKU4e/pqpjbri3VVjOnOdANXBERtNJDhkjvKmpx
QMyTn0uaTUHv9hdzSmRITNnOs9s7vw7xbzYjYc7z5tj7SDUmvdeO7UxeWB3pr0TlZueZgvSjvLV0
yV/VQA/Xx/m6KVWUXbBYMzTD3aQF/zZW863VcHVZrODmqstwPNoYRbukPZHh+tk3jlqhd9t+ZRl1
mf2epnhwJIGO+2h1NWHV754aOXRHaLr4rAzvzEAyHPFXeweT4tcuVd03iKECJNmw0E1AuQPNdR3D
KnJcAMgSCsTOwCEDpvDMG82y6aMAXpzNh7IoHJa2096JRuTtcVOx36q629j3eWj0UVj2RX32JGDe
XmrHIp5wdFh0wWpBP+yBSOrRz+6RbSWwsslzogR1g4lzqOyufRYZC8koa7/PiU+WQoQuy0sH8MiE
ROQmfRcnnYodgJT+PMS9CMvUpmBW2ypkOZxe7JIEuiW+TjIhOWAgy7GlVYIEHMyJQ5PVTjiHFSqq
LXUL7GbTGCi3dU5pNN1iBJenyTR/ue1sX0vduzwom52FJ0XO2XhKkGXudE18tVAc7x12FGyahmU7
cP5Obvs+egwNpmBaV+P48gBBsTbSufGJlITM9sBMIDU3bhHJiINM2qtmqzeJanHb9W25bzyAx7lM
1X6IjeJKCTka6+ky2lPosYcIGxBgCmXdHsVvDlXLac+kbz0Zo9e9sD/n8lwNsmV6g6ceerlvPeHL
PdcKvDHlmPhO/X43ZL7cu3Gs73oXWeWsJfLSykZti1Y+GY2aP6sDmvINkb3tU4cQ3cK15g5Ld3OV
fSY2kb88eAjoqvXXseUfPqyH5DqR0K2qpxyr0M6IUV+SP0i/x+vfpRJvAzZkbEaETNjklWYRmDAY
RFtG/u+lluBBK0x5HXnPwB/td632ibsHdmJ5xRFbLctcihpHkk4w0BTZVRJq+NhlttX8u1BaNI4I
Ktc4dAat18Vm7tLXqqU/FDdpJix4VfEaiZ8GMC7s4XJmWWWfdFmbn73oGxTF7/GEZ8Zyx2ifmIQg
Fgbb/skU3h6bpbGLuj4+4Gw7xbhj8kV0e2uAHZP4yRXn4A9LsZBzKQxsHEMSotrjCEIwjVvNfMsF
JTHDUM6PZetUX7VFkJIFUH0pPePNL4gnip0PMdjDk5kWQau7xTmT5UvcsvGyhAX3JZqex9mCj+5q
OaHejgeQvvGCtDfPnYrnfTcK+9tgpPZem+3AySvxxF70wiVfO90UoAcwd4+M7McKrmZ0NVK6Fymq
Y76Sj6ANCKM7VGhK+vi46O6vxKAehSsTo7dCFjDO3KsditXEZf9ajww7fie+dFzrmySe+0Asw4Sz
Sqv2vj7vGSbSQ9qPZ3OmBToY8vYbBLkKyIA/TbuMDDEMDlQlpswqdrD2xSGauTYHhc64qrGz5BQr
y+zVd1Z7ZYdwELXv0ZOWtkP/1mwB7JPkl0YOhpnsimuM2IZoqUDvYBFalumn6wDnW/TMpyJIyCBe
wXVA73405LydYIlgPR+W79oRLg+OH/82mmoMndEct5NIht0D3wVVAHbShGw/NvsmHE2KtQ/RJI3i
PHQoXm5yG6CLHZPj4bZUYdnWeVXTHa2RZbdfsJ1iCnIG9LwVxvJNP+R7M66rcOjzb6p30itLeblp
HQC3HuumIKn757H3RSA6lyllJrqCoimVvPU1vZ0vBozgnbCr4RCPw8dotf1h7AsiNnKH2qfrgr/2
RjZ602pR6UeENkmnnx4zvuohSdT1cGjZbUmBL4xrEhsqULupKMcvTmcGqYXr2dVvmGh1e2qCaqJl
NgMcArqyBW463ZF4uhu3pVOqt/tJmSKIGGSV53TnRdefFy83boTBi51qNRzb48i9w0bUWzc7RR99
b0eoCR4Rg5tOAtnw7A5EuD9mIcmDZM14zrFYm4k63jy2UUDszVoe6Z+saQxELSwQM07RgrHKiORX
fob5xVT7Pk2NSzfKmzlOTqDNGMCppd/9sH7aQmxxqBY1VKdwugRZrne7ziC6Cpz8a1OY3UvRZlZQ
Wj2lRK28tzdntK1nO48vrVf/pXuFt28GSx49xAkUKjx1oOJrvEmmqqCi61G39R0C+BbYHG6+iAkB
g3mApHl+SQvwFvnsrfqN9Jq9FNKzyS0tjB3Dx53YBnABo4y3ZsYQvSSzc2ElOsxP1JB3gjSJTQbt
9BnNKk066RBy7Iwdd2M+PwlcbhiHG2jkjRTP2poqbJmddyLjVUDxxtHIXtmmFbFeuRIqDFZfdQR+
CqDLrmIa4Z21Ut1hNDRjAjvfdA+5oZjXNJNytZ86H+P8w0twZ2lNxBbTnIqb3pbfIr/6qmyKJnPx
1pWm+ckcFtym6B/BejRn0x5+sOdPdpimSnoWS/LEbLWzHJPIaUAlB4Fre0NZG6ZCbL20tr1fGDhf
awajOfFCm0XTIZms742c03f0Bl88ok7A/LY/beqdcf7JqzxxUUpPrhYDsoGm7GIq2gce5ZYTnPCf
Y1onWBsKOldisN6j6IMd0VtJxeilJsFplyb5U09uF52MdD4sSYLBdEzzEwv6y1hRTtegSL+2jc7t
0882Hm9JlkY02iDvqEklTtw94/F6N1kCXUVDRmGqH0ksrFQ4J7miGyTfc1t1O5m38sNbrQjR2ExP
Utb682hUX/DTNfe57n5VChqZOWbFMR819/NCNAVl4EW71TPej3xcrIPJ1uvUKT9jAaV1t3i6KyhI
9dEtop1wM0TBlNi2EEgYq5wVVGDDrSY4s1vCKF0oAM5muGCRwc+DTDZAyUmhyy/0TWJWr2M2fY5q
UtUSELoXAl/OYi2NODMRmgOe311Zt/MNHd18MxnKdto0UdVV86dcxdZ9mPnFG4uPJuXIapeQv5V5
PrwmWDZPzqBzc6xP5yZSr7pPUH2hPxV1cqzd2vgUJ+PeNfXyo6W7cizAVBza2ug/ubJcQ1B3g4Pb
fbOP8CpzPUKoARVJwkczf4xAT94THxu453tEmBMX3xMlsCAj80s7cHvoU+ziPac/1wnJDD7vjQMk
36wt6Qy/A/g65eyPL/z38+d92Awb/O/8x3y9B3d4hBdytm/m3XsrPjs/qAabBB+Om1Fg8IfkQtto
17OCSHfp1sKiQ+zSYYQOMJ/AG7eX0XtKx1d07ISZZO0O1ezR2u33t/3t44azbPONzM1ttJn20948
2KEM0nt6H969L+IX2BtWvZDkcSWvUFU2YIwBL7LfK5vWB1lVB+/7RLvqpAfFeb6Pd/Ot+yBZmGZk
jicK5ny7pXAddQTN77X+oMYjtXzcqyhBcJDot2QmYcZukrdENYcOIBpuKRqVqvGaEyDE4RhlysKK
3/rbTMxa4I3VDdtdffNU8jHW5cSN6uzpW4vvOQsBokwokGLWdU9xVV+KfBi/1Q0wADVp9XUNp7yr
UX9fo5S7kaRVHmTHZahj1php8ZlK8tZukSDkdiLxllvWZzE4VMwylptZdRYYPio+xOvndu9s8NjM
hztBHjgyw3sOuCp6vbvP+CplMzo7u5tl+DhIq5GhBPf5+6mbZNQRG1w/mZm1oQu1LYxkRzbu+vTx
KO+4NBTBVQbttJDOF6Hpl5LK7UGaUx36jVPTL+fRH09buiOnxR52mSeqsC5dSB5JLDka9MsOU+G9
PH6yRAQ2pnZLhdgoqzDKxMWlQXh4/DCqhyqUQ1yH6ycYR1P72+tN5VKEw4NTjUYZPg5xRpJ5lHL4
n9cej8DarMM+c3aBa9lY37OrmK+jJZLL9vHR7bRhX0lPdxsbDTYc1YRRF9fHuS/a7qw3pjqS1spX
Ivrn8Tu7Lq1+P/rjtUwCcDLaot3SJ/20VDI5tK6JkalL0n7HhAYRSpNVyM6nCjtsnUWVLUd0jCZD
j5ngEKJRbRb63w+P12K3LSjp1WdtPeuPA/1Yaqepn3OcnAncDSm+W6Ez6g92CmWLTJQwX99opL3/
Wzv4/y2QX+Bk/Jsm5F+A/Lef4//5QB31T0D+3//T/wXyu8Y/PBQy3t/4+f8N5Hf9f6BCW8VYPvo6
3THxRvw3kN/+hw6FGm0ban3hYan5HyA/GH+cSdT7BEJBH9Xs/wrI/4fgHM886r51V2DrNrIa5w99
nzE4ksmFbvGs00Ef9KJ/QRZJXxgukSqX3WJExDz5Fn2D6BcF0vj0aBL/7aTdf2uk/wlS/ofK8PEp
PN/ABkKl2SDT85+VJ0Ona0izjSqoCl8eGhtglV9elwEPjb0QyzeX7bV1oBKBFnJiQ9vHdv9rnprk
mBA7yWqNsuK//0j/ou3hxCDoMTFJoDTy/0Vn1GrCdBsU1YE5N8MGUQHx7WoxUEq4P8o+0+8FnQVZ
d/1RiPi7BfOdIq3j7AwCcitbe4kYLfaqGtVR2PRY8gKlCASkfFvppOS6ujYem7Vj5bJRpM0V2bS4
2pO2LkphG4RaPH3699/oT2vbepJtHCzYw7mgUKn/cZKlpndT3bVVoAOKOSPGAEafgNJu0mgrGt86
PYDSXT6ZdACsY46Sny4nRIrm4k3VW8qa8Kkyvc8PqvJ/+Gxc6n/Xzj8+Gxe6wLGwhkys1/vfpUd9
12ft2vEO+nh8iZiBRqEXQa0785EFPBt7P6m3s5Afto9dF7kEGTt0/AsnmXCa58tTqbHS/49+jD/l
rwDqEUNBAeSDIa+3/5S4ZboGlLZr/ZOVB7KvXAZKBUQavNWmMapLjyp7XluLC1KboxmP7005EhFb
AQRa7MW4lqSW/ftTZf+huiP0x9YFMcu27/O3RPf/z6dq7iiPxxBqTyIDnWhnkXZ2KHjppqdd/QLU
RBFdc/ADz3IssrfKQO9ikwq3WIRTlO1APFfUTLfKAiFTD0BBBmqW4SzioKoX/TP2W/qBUXtd4BKj
4qI1befWm0McBUFtADOVdahgpF6N6SnD+ROwOIHQ25gL+cUYib1JEDIwfwfpOCBI96cDRP0Lis1h
0zYdTdr6I+l7czOtCTpFRtgGK3ExthqmVdbHtG68ef6VZuQqMSWp3eQC33etikaCWiulfovCz2eH
NlYjxhLTe/v3p9eEof/ntYg+ADm+wX2P49S0/jjBUNu8OCt7sGts+h2zrG8ijs6y8n2s4aINMskq
OpfecJ8odaIyX1Dvk9+aEQerrVkZDmyLXWVoJBwM7c8W4vxhlpygWf0YV1jpNMuIePKFFIrI/auR
NBLSdPY5v+aOUYlQOFdrPlj4Q+z1fBLVzI7St+lSNrHuuWe+QTkYgqSjuqDRg7w9HqFWiMPeUffB
d+RWsAHed0ShPD0OReLfjMirg7E2or1ygH131csDdUslYjp16y58sKr5OYmecP2re4Ux7Kjni/G2
IJ17kL5IM8Y0PaNM5eJZdtjOHROImY0Y9djoEAoNyHKkrXXykFCZCZqKajupqFfYLPnVtL/PpFWi
+yPPwARJcgBlS/KaoCflkFLJzY1izGxz+P6ddXHGeJddcqMG5ezx6UkdSa8Gdc5HfEqZfZ61TtFO
drGzG8v8G1mN/cHU5hmMn3730NbthgZ0l2FW/mWEphjAknNDcDruxqgb5BZtzu5DL0mxXffcWIdm
sjTTVbXOkr1f5lBLrOnSFc2hIBzmlHfRt2oYPnkNETSPv5FTJO0Wnw3C7pF0WSH0DzvxjTBeM1Im
0kMuCCMDUWq3uOlJvNZI4GRWDXzpps9u750RAYpLYuTpcwR3/pkiW0KcM3yrllqNpknjVVVuxMjs
wU+Z6O+aTnyxKUnepEdrY9S4WqCQ4xIp5ovpZq4FyVQ++06aBbVo9aNq+q9pH1MwmOBvzr4iBtG1
tn5OIXx2vREiLbN8poG28AbL5E2K7GKth4648VM0JreccIKDb/TgtWqDYdabXlBhVSFil/QJhmdM
wrbVbBeFHKBy2iIYErHcEVrr98hBypVmaSBn9W1q5XwH+TPdh75893MokugJTosxCUQpUmOrZ7He
4JmwdHyqEyd5VcsQk7N2zf0Qa38A/8F9ehxssACBj2AOIgivEdju/f5BbvM9+mH0qIbwGjuWEU58
Mx1Ls14uj38sfBQPNtqnvY9K7FC6hKIi04mf2/VQlIsXcJOQ4LM+ncF8Pbcima5WC+p3fcnCaRVv
RyPsBDw0Gk3J0TTz+DWnfXyMc9h4DDDay+OgZzaJpfNy09d/gVBKnQqIHhvREEornPvj0EOKCGdr
/uvxrGy95cbXg+hjMDZ3Q7MZ0qR4fRymIfrwFrc6zAza8Kb6KaLKQlnLRWTRkm0cLjSe7/ToCB2d
/P41rtDIgxK/aE0VPvqUBvK6TTl246uoh52Bnb+pSveU2O58UnbWr8VuKoFqFVv6nbbyHxXgdrPe
PkhPnhy2qfODOk/6qZ+5iPUBvVxhvxs2obUeW7fAsKBH0E11d2yV/ipq5d/RZhau+dUrxUCdwEK2
964oK1iOQvxKK8lhQ1JV8XCaeyJkI9/egc0uzmDngon7Yq9BprDh6wV2YUsK9T16pdK+KIQWmxSp
wDG3COGN3WWEDdKy+5cjAdtlvlDfxfE3ZLTA9Sb9ZTK0HfxmtBi5cD4XI+NEa3rO1vjtmk9EhQAX
6llSlF97wG4Hi8H3VGZE0bXKu9XaGlQS4WMDhnfUG6AT2mx+ymjxbRi65N1JqudUH9+iSXP2Y+xT
PraTKPQNhB1F4Sf7CFFfkSDnfpzNwlpQXlLANfDUB48YhRRulVL9XYexm0lK5Y/xaSk88TZzLbfd
F0/XmmdmqluJXeHsp8AtDG96fbD96C1NLCKOS8GrLN2dfSsmKpfj9JVC5XKw0u6mzDHeqpFBwvFW
YzVdvK7BIo6A4ZR4njyBNqYZ51cfcbG8kitgXR7NqapCj5VXSG0mWr2UNrVQym1iUPv0E6M88/e7
e3E6nvvYvbvNMm1ygov3coZgDI3gZBd1uwFYvVUshY9VRMSr5dF64KtRPixBq05pXG8QOk5bihnf
da1qWa9iUUbx9dtfkA0i41/1yWUSxhn2xXix8Bga1XIz1HCu6kz7vCwntNFEZpjJTAZqkZ9E2twW
RTwwGzIcabLC8KehJx2pkObD5xTq8dabojddoEeGeP6ao86xVKJvuBy1dyrqHvTx+uirwd3Ndrzc
Pfnc2pnBnj+ND24zNbw9EE+995hYUWp4U5tD7iWZcBqN4kkvPSf0i+WaIsKKI5KPcrm69b2SFXjM
zDo3tX9J1nVAqR2m3m5DJ7bscOkGd6tT61nr51DUdGwEJ6GaqyzM+qb7PxMy0EOErF9Y1NhBbrc/
H+ZlqdPG03r/yVBEJtsIXPeVA4AuLmi/ProYDuztc7VaSkyvJ7TPzN2j3k/tvVWgjx+09ppO1Ufq
Ju8DqROh6FrK7xblVAUGBc2PoPcIjilEp9Q6AD+9DnUQPeY80KVzk8PebdIY7QYSbq2D7JU7d4MY
MoCiu6ZBICKJxdgQfuzRDs8InXGjNnh8eK1f68LKv9bYN0OCIMj5mWt926tUv/plfiSJ0zgk/ttD
opHi8ggItGL296zkZKfZh0xm7Up8NPo0zqzW9k8Wzkp44Wl5npKJTJRMRYeaNapUgzj5QsLMHxCw
dci+tSaoh2Y4DdPP1q5qWFseikoMNs3iQcaMmcAzu9mC9AmMTGqHR3u6qIUA95YDM+WPB2qGbCIn
rtB/5a676zqGQhVNn82BkHIqhzmJNmW5yzVkOGbG1bQyNfsoqrAHGfLIFRQIJWwUM5lgfxv3RJRX
CNlzm4xM0pIYV/wDTvELVoI9zCjtUiCF3C0tCZ6qc/dcJiZaddKPnJ8ECC13IEJm6rqB2fvekS7N
ahD3QtUoakgIpY8ptYrNAHano9H7psadAooH7qWFHzzu3DoRby1lQi8m3ntS9Wda0s2hT9GDryC5
dIl2apT1lo8jCDmq2oPneNknNeu/WjtG/jS72UurSJjpZvFtIEiONL6yORgapa9EA8qV9UNzLlLe
pyBrc9ernKmpz25O57I2BWp80pKJOIv1qVLDdPkv7s5ryXEly7L/0u+ocYdwAGPd80AtghEZMsUL
LFJBa+EAvn4WkFWVVVk21TavbXaNRjIjeBkk4PBzzt5rc2XhIx48Yha4RkEqGp9p+p1T4D9DrTG+
FxFaZeUMm2xSwY1tKvkqZpp/klHwwdDJ8MNy2zO9h5vXID82bT/FI1Koq+n5DlPZvt9jG7yMlHHr
Mwhn1NUzGSXVs5XukwynLUccP1utv9VX12bwSRbLXWDPRazh2IbVrhdpBTCRGa5yGTTFEWWS3Zg8
NILv+ILhJjGtP8QOLEoKMrQYMeOy5d5640ZDtNPCZXyJLxaosrCNqw9eD7CSfVl/pI3Ty1gjkhln
/6fb4bcYxHRvOIl1UbjQf90UGd9ePaDnjQcopi7lF9mwm2TniDJ78MjBFTWaFEPcS0q6R0wlY6bU
B8Ph6lMG1RP6fOdU08FhgjlVT+tzvUOPPGwG79iilWQrbcj9PEVYB8hL8rqu/rA+CqQpL8rD1bc+
DJkshd2Bw7iAWZ3He+U51Z5DxnpMlWk9TmlcbtMMA0k0T9gM6baca2uKMATI8V4gbu/xfzK+4lP2
rCdXwkYgUwQvj83baRpou56fvsoAZC7e/7Nna1iloiIfAcHpE1I48RRBMLNxan4I8CWTPAkgkfzR
Pa0pmLD9cvp4xd6s3BPlRnnnsf5uHd8BnWQYD7L1xWViRHvRcwlxYX3sVsSyujTLdx6EtIQC6WpM
COzNPJu2LU20i22ET1bvNcfZGr1rRZTFBd34ptfjfFlvyszrwdv9/XE0AQf3YIlC6x5ZeftJ/SCF
bdoreVJuzUykdh6zqh9ow5NByL6cSOo02uRwK3b8RnJ1GT5AQWOWi5DnYMbOJ0PMnA6uACuGwHws
FBFcsZfte1Sa+Mg/NaX6GjQivBpkXAk/QVOVx8gfBETaKXwUOrn35/i+aShHOvOFHR4g4P5+jHmr
kwQ4muX4YBdxHQP6s+doY0PW1pea+Eia5slHA3yanIUFezN+UQWlV8OEnj3aECgCfToCxJvc/+bM
9rs7uyftDa8GTqXtMH9GjTyjRceGGr5EFWknQ5eUx2IFmnkkq+t2IgNMA9ruHtmcfIyWK0xG+uWE
lUeY5M3VJ5NpcpidcVV9SElEP3YBO1wTRq0sGM6iECJxfgqBW09n7TLbBmwgWvFe9k/s84M9Knii
fkd2NbJx5TmxAsK6hvE0EMdwzAZDnogzQq4j42ssEL0Ir/9hG25/UE76jg+uQknjfTTBDp5Joh4D
duhemKkzrTbEAhmKfVlc3GW5XG9yZ6eaSJ1k4v9oZxRGSd8ea0udpUc2qm07jyi4/E3XkA1YAgkw
iJwALC4OGtHSJrUMY1cl5ilRxpNhRS0y+WGxbmdfR7//7ME7w6SHsD313gh3MvaB8kCTtQs1bJrR
dzWAjcsYZSCXzm08UA6VufwZ8FFXGi7dbHDdNiQbgS6t39PPgJXzD5XIIXFjBIakEG2Kau6+s3A8
sAwhg7JM/8EzQmdTaLc+WXn5EzkWyLYEW4EcfectVNa9TxRTGXc+HVBQGkUW2dRXkfWq/OpT05M8
QXBFCAMzIKIcscOdWbfXtq6YXbnL7qtovsSM5z/yldyMLHhrakT/cVO/q77DeKjgn7TaQfs2ZMGW
6TXpyawhFO3p1XbliL7RomG2aJsNABVdbDb3XZq5h7Yz3gaWnyKmak/g2e+rissXJL9mZ0r0lkET
YITL8E3P4smf7yEOlkekJ9Xjwv53yITIeySKtnJxJlfKPA6S8WQZ5HdDVjGr7l+F7MSd0FaFFr9D
sVnUfIhmc7VRNeO5Qd3jICzbSkMMZ9/pvhQ0juDotpcSCeWBdY/1yxEPVibdDxEN6sJQH3AJoicQ
75VA/zGHrn1NyPc7JaL4UrOXOqaA+cWsbnNgxluofc7Rk5HcZMMCpscGsc9eNE3lE0KSYUeXun4o
6/jZRdNqzIHHiM8ftglQ0ivBOy6hjEu+aZnvsLkrHAGc/Wd3TOuDHFzgkst1IzTM1zXcjY0ChvBQ
79KWd5/ZyaOngEaWSXEoq+nN9S1AwqGpN2LqaxrVTbmd46TYSZ0+SsNn3RqZ8smZCIKK/E9TY0dt
g2Dbc0xvrLB+YOh+nxo5SitE2ajk2dPGGL4oi+qTbmuTfBxQzfQm8F6PWPcBF4eLp1QuHlKVu+Uh
cOdX7PTVxaF1PW/Xu63E1YmGEtVOV33x+ozps3gpC6gRqbaxwLaevFSk3l8iJIjbyrV3Wf3Vm7Ov
Cc2IC6kSKHkHODqX9XFhDpsxIiFOLcPEahmLNsvN+nC9seUc4xr4f/1zsAz2fv+0Rjl3mHT07KEq
lhWEq0F9dtO637Z2ZioUKfYhn4r0RACZf0Kusq3pTF1m2IlcTRCV+02GjY1x73ozJHBrp+8RNbiF
AoHNGsCOPj4j7mHr9dBXTGv6mHzOoLpLfeJUCmAzuPjzd6RiITmNLXitvjcus/nQ5n5PpWl4ezdt
yDVUyErJq5ufgjov0J7NpDbr8NE9NihUn2N3eG0EVu5hGZqKZYYKpZqZfGNeJznvrGPla/e5Jwpk
4w/eRzHm5YsfTOXLjNyrIIcNoDBhNiq9aMubGNbH9c5BpklwIiZPwmH5aLJLICJxCjuDYPq2p5NB
TtNsBwYd7S4nxQIb9sWz8EMBmXkeWbiqKr34IMT4sl2WbMM525rcQs+EWhhX0ycTedm9jmbrmPkK
2AH5RTEGKKdpSyrAyd4NpUdbN6Oz0mdh+YBG/eaVZXEF/gDEBaa4IUAgDCVcfQtR9Fa0e9Ob008K
tMqV9AKWy7gtdi3zsjsQEghKSuOtQqkGDJS8q6wLh0ff8Am8cICtj2l0dOfuOMyd/ey6EZ4bEaD6
iqLirSyCa1Ekxnsf0L0DSDLcI7nP7rlEUyj5AyEQcfQeVvR4sFOV7mh/JtrjUQWx+yOPNH7AZmuy
xjxk4IXvijBBfSemU2236mu+hDfYoIA2rqCRTrLGkz8y0BnARm4pqN1dGUKlNA1N/FVuz6c+8Inh
wGONJS2zuLZ0GCVoTJakPh5FPeL39dsLUNZkMRSoe2yDGf1A8FKG6g0EAKRJTK1voyTJflp1e6Kg
VGeFsGwTukhpF8czzTbAwxiuM4zhV4cKbrLK6Lnpgn6/PHLx+Wz7vHPvO9MC5pvPBjqOvtvbU/EC
XglKe08VHDY5Aaz4yI4E0mwVbl+gtKXxOIa3KQF7g3WO65ChvjVeO52dL8XYdfcAueQ4GpvYEea1
sio+GF/CLUow0DTV4N50k9+8pIjvZAYq0BXjlelkieVjug0y6R/NXL2nuLMiO8t3JR3fX05AM+Ii
JUdvU6v+qW+5GLeh8HajN39v6xwccYCo36C5ijWeSDglGOA2Df65JoQ+CkicvB/ibBPdUyXMYqPT
CZtAP32Ooo4t+uJsWNtSACCOjI3UkxTvNcarQ1GWXMI675OqUpIFqsi6ZAtleKqqQ2+aHGNjw9Qz
nN/iCRqYOelnvi1oLIVPDZQO86HAxbJZjVa+25vHNBSAmDjAWCKyrUJtOqd0h9uSn48IffY74FAD
Y6QaKecVcvodbU7nbpSf3T5/WAXv0UwMFwlL3Y0cYVKguaQ1uh2PDpY4X9/7hS/gBHYY+ATN77j4
lM2exv+irqhX1H0x6Y9hYZQf+joApozaydJIQcXIyCadFBl4S7aHiXsWx9PDTGs7dJnY2LqPF6Nk
dEUZ/TRDDdx7znfoJPvCMZOdxta6sxJ8fYCIl0qdjD0sLeyPc7TtFinQygl3o+6+CU3O/Ww48a4d
xvI0YFBASZOXY09cEqmhWOHcvTHfNMrHozU1COgrqP9r56DNMXwGXR1t/LA4Na4uzkM69NvYq+Vp
Svk4AIfdx7nnfm5eF9y6Q0ogMSJYy4f0ORzN+B57unlNcXCpGvzqOPnOJo2q8hYYpExQRfqmqU4G
ucPRROEZ0dDTKAePc0v5T6u4+shqzy5cJIfZwhzYzecpxglm2fG9Mpg1s0nCeSyaQDzEITuhVQOL
HjndWk2HG7gxeFEz/KAdmgFjM988O5Cnvu3Tg6QI2YdMJbZq5vNjY0u6dun11770X/Xo18faJNlV
LpZP18Y67BT8UtU5O6yb/sBEJTGvY5D8GKxMHaoMI1zRP2Hh6D8Nk/jUd1xh3QLN8yrWtvEgHKtm
js6kBCAAZj4/5YzGJPAJ9HZDtdVCDPdkWW+qio1f0tl3c1i5GL7KtzVMzWlNDCyFiU63Ckj7zNuQ
gxBXoMdL7GIPOJppJQGK6WMPJmAY3RNBDfm17YjXJHZZXQmNBa5O4wjAMuEhXlgTsCR6fDJ0TZ1S
3uJIvYkcSTtr1RujCmhUBYb9w7hsLWTDwBdCNP0lk6PP9CoA5ZMGjdTpmCwRlleGJimNk4Bsey69
Fzs250tlp8PRjpFGs6G4Q2tf3cUmK3IT9tdAsyOsBEmDPWOpS6wYNlexfNF5RgRjYsQ7oyZFm7DL
0CrkttXGTyAYNfOJoCK42RsejDQ9Ot5n4UzOS4vp62Wm6d/p9HMshu7mZrIh0y84uRp2upyTAM4H
FwCfOhHIvHNfIxjdDV6X7taUpTyz82sUEkFZNKG9rSUxnKNhUiDm481I2PJF0Nd2maP6cWeG8Q+V
1NmSkmJfyPT2cHi/5Rj04T4nwVa5KTYIxYWddqvJ3SYLZ6g2VbWH3M9AF284bJBmvBQtU4ENItvD
OITNKUOfb29NIyRUgb5QQ0xHc6rIryEkzxlhUYzmxom5vsxmgFTXJvfyPnI8eQDczkii6F5NqEun
Ys2Y0KSo3NagsTDezD5Lctq6D2u4xGpDWpedjDMYHUp6csHMTyV79brD9OMuY2ob9zuG1wczdKKT
l7DCJwsWY02rgISfPbix8SMtKbqLTquTRjstTZLhSUHnuaC4qXJo73AkHz22sddGYQmHnpudoySn
UogipqwuFahvvUIa4jJpC7E37AAZYhGqm+7G5KRzcUvH7uK3xYIvSKNzLYDUs+7NewtwPM1YsiKy
cn6PQMFTIef+cy9j0AON+BxYWF8irYq9mOVC3uu3ed5XaFDSEaNGTS53UxoQDrMvWqJ7S7V/rQr8
6EzN3TefBF72+xdXWOFL00liaMfpGjq9uYsSFwGy5X2bIqydU1BqWArmNWJu9HkUIKpVpzYNW9J7
WYXBjYwGsAXOsLdpoFwGtnoSme3XlDgkeCJMD9iEFh7dv7w3GmabJp2d42BBw87r1n9JCv/oR9CW
2bvegR+4MwYYlVLiCqpF+UCLfp+mZvU+DuKHE/bfnLIoT4HfTi8V7WlaCy9xZcUn3dFcWo+H9cgI
RHW02XLsCeIirSHPgzPJ9JznYcwR36avdlML3AGIBdrCbh6J88VmDplEWOSl1LTKmEN9gTMvt5Lr
BrTGooGTKF8YgONNK5jnDNRuBzpblH2MO5E/tk9DSgRVXdKpSEYCrQYUxm+F7/wgFY+nyKY5ss80
XwlFJkB4BmSzLsJWyVQp9tjTOWP3TSNLueVNK9DME3Q9FUw2Ebgbx95wnRuMzLeoLLuXQvj2LbLM
t7R+VMz/n1XqxC8QH+lQF7E8RomPTMBHcWrrqhK0Bbi7PraQNf26hzC7uawPowmzqhuTx5c7KIy7
OPHPlk3yypKmC7x1uSkK/VE2OLmAZx9tP64uvVsxuReLlPLX3ZSx9llPN5rNf1WsrrLPVcW63hOI
REkC6WiAc8oTz7aoVz2HZjLtkkXD+ut+AfYE1a2VOEgUsvMfklPfiyHZqPoqSYk/t1b/Pe0AxcAp
4wX0NBeXVf+53pMp0SCGrz4mLnDFJSS6vPy6Oy5349DkjbqsRhEAjx1z5eoiuWhd5uVmffj7xnGj
eF+nzGpjJy3x9vEC6wv+eqm/P4e+dkdud3lago/nLWENwd4Z9dv6Y+n63PoCqSh5S+tb+OMF0wpx
FmLGt1VQXCrNF2EkOD9/PV5UxmEEP0QjygAZa7VbL8Oe2i5SXmZ35WW99/thEBlsVMOOvRI/8fv5
9eP/47nfD3//nMWYh0yCv79yFkJdZj7Ys7XnC8RS/rdvcX1sYNwgJKANLxz8gsFlbF8Cu7EvmY6U
te2cHEGGnx619nxah8/rDxj2V99sq/PojlV7XdXK6+u6c8HRsd5d9cq/dMyLcllGXrsXSfft91Pr
T3jLP673Wt9rj5Nbnn+/3Pr8r9csRxp/9qLgzk0WYTp4Hax49dd768P1H8AzGXAaensbV88+w88z
/BE6uAPxJP6i6c7qvL2wL9qYoZWd1685Wg+3319rlh6G5aRazyTMTZh4lxvIgPXFVlPKlCSOwHLp
8YI3eLyYtOdp6vHw9836XB7NVIbYDJO0C6pNl+UEvS9/yCrOXm8mtwn3YdpggJ294tVPBqRO6AUy
hwEyOhecdOiaopGYueaAXw1gaky7b3HQebl7tHwCLlPvxfDIhGHcfEzyYuQSrQDS1t/zOHqVRfFk
pbRgNfHijPI3tM6NDQA9ZAfTkQ2aefUcSnyZShKtUBcwOnzNYvMhNxOMwFP63fOpdxiEv6qS/2FO
KHrdc04bRfnRm6zzUOARKoIoPLaWdbM53KA/ItQLa9RHzvhm1s5DR2LyXWiHQDSXZnNMEm6qoovL
G9xAjpnar/TimJUzGN0gAEurgG+GFyR9C0RPN4GKovs/1TbdzW6PDwXMKjvtc6CsW2DbRBr3tzEp
DbzhMH1U8kC63dWegHfRrRs6UtkTMHVO23+0s+YDHbNjH7xKEZK1MXnfKudjp3JFcIh/bsP0G6v1
jiEgfw94+cTw0GvV07d5Znpvw9sx8c57k08YWuW8muQvG+Io2jzZjm73DdiGJqnKJTwHDuomaNN5
CUU72ZFJscBlHLjSJnKwiMR9am+MQOx7ekC3MIi/1HGNBR/j10aa4xn752PC5GbIqS2D4EPsMU8M
J7byhQ3ZpHKrLf6vzO63THNoyHgeUeU0UO3OGBc9ykzpJjukDljoMZBCCu72LZXYJSC3xAj7ZJkr
RIcqypif+/JzqY6mT5ll5WzxK1z+BHI/xt19AcVyX+bp1vaJrwJ4n+86aztQ02ath++yIAcRJfjG
tqCvILbZjHXdM7GiK2ma8c1vrOepg9YUKDjVaCOeaFHd+NthOU4AeRBTJQc35tNrfAxsDlTfShVv
nJ0/ZbfrZvqkScuAmw3+mSxDB5csTOeZcJXWgj09xPVe9eIrBUTLKWvKZsexnezYH5Y7+vKb8RB0
1cepIyuHvKavcaWnDZroHQpJEvUct+YPlk+T6xD4G+wcfalSo9hC6Qg2fYPJnVjtiSFKHhyb0T7Z
iLy2AuXOQRh1eujgl7yapM0dRsOAb6NrE85GIcgwK4cTaWRwsqLOfhnx/udaFNfZB2Xh4RlZeAjt
I1P1w7yUDetTYYoTnfSUJ4HBnquQA4uhnj+DJMZpPnfu2U3gCyc27YI5NN1z6Izui0HeGxP0QByY
KyLodIIXMCTq7FMkbsq64AS1YpfmAegou7RNAhHYcdpV8WirYn6OompXNgm0honcDHo48wE4FNyf
Cb2SxRiNzkQ7vIzjlNwPVfLKhWJ4WW+6EfhhK54JM4kDXimpre+1Z/nUWIF+cW0A26CsuRTOP7I4
7i9mrPEwWYa30fnBqgKTtSrzT647L6cJINYwci+RTSYtg1lvcIZrPTvMCMCYADB6sjrLfRplfJiy
efggevMZa+i3SOQ+/zTRq56s4kHZ2G21kPrsydRaAHOIbUq55LI11T73m2NptxboUBqHJQQZhN/v
tJnTQ0Ibkb7fGLNdtPWdm7zlVeKx+9fNPmhHjgL9gtCj25gDKRfS89k6VWwLM3GroQvfHHMiVM9E
rjiiazgoY1KcyQnBuZXKaPu72xUJZEv7sR4GpksqHPe0q9pNaXy0xkHdrM67G9FdneYZRGWeR+MO
pwSQ8rhb1OrAfNCH/5gy8xllRfTc0Z7HQZe/Kn2dZpK4HWwuJLZ/zOWk7wJ/qm6JIZ9W1U3d0JWM
S3EJZ3Buiv/9v1cW/0ngtT0P1ZVrEcBgSiXMP60W82AmfuxaYKyll570wNC7ywNjg2bw1UO0+AzW
qQG3Ph2cRdwxqi7+b96C+S9uD94DC6qQjhQMAv9M2/CDqOsTBP2n3EDuFPTmA/gCvIg6indcyD6D
DiBvSJTVwS+H6N72YRiaudwaVTls29rKUcaF0XURm4pB5g+DF750DJfPlKuCNOFqu3aj/v0Ht5LQ
/wGsv3xwHnkuuCfQ4RN5+ocgGzdDZiXlyAfnd2qfOZJwoSG4l9aM7L3M7KMDMXs3DvI84HuFHZWn
n2frJO30a6ynu6C1/fdxX0kv+qpM8VbSzKH5g0nWSxwoEA1bYLoxH2BhxZscAMjlv3n//2Ju4P37
Ji4Cz1f8Gavg/B+4qlOb4JmRqmSpgz5p2AYh3F3LH+E0DNkmcUaVUWyRPA2HOXM/AbFlebBvCRzl
fWmW9h5tP1bIr2ue8ay8Tz7SoSvotc+ceR+SsaqOY1XqLUFKzrFL7Hu7y/pfpOv/sc4taS/c8P/1
f/7z2/i/wx/lvzi3bnFR/GjL7v2frFu/fuuv1i3P/wspIiAk4Xu7yln9WfpH2/3Xfxi++xeTTaNp
e/YvGxaH5N+sW/5fLM/mu2aUjwLO9DgH27Lvov/6D9tarFsmIB1svog5cRb87f19+HW8t388/kfT
lHKW4/4fzgvhS5eME/h0+FMk//3B6xWTY41dWsrrMCa+P9PHCgTcuKIe5pleXDbDWvISxBbMS9MW
p3gwx9Nr5eRl8jMzBrv8UUkah6/kSo3hG+xSE8IhbVIdvKOZF+kPZVJtbMrRLU+FV/pkKNsTTWp0
ZWSrUOO4COnaNM0+xZ2QiKu0KdSpAdSZnAipU3DB2c24380UTNYmF4kX4F70x6cAE0O9K7y+tQ+z
n6OFqC3th3cT/A7kV2Wp5YZqMH9xql7HF5xBnntsWb30MWWeD4JFz6ickjzNvhIYCM+jpOZ0dx4q
nGGb4TFiM9IX5jgfg6FPv4XopRyy/URWbrPc62BDi3F2QPwN1pvdO1wY3dpxyK63I/zdpIMoLEYH
5ZUiaq8B+z0QZ+lQ+HF3blNCH7EwE5Yu323QHNkZvkhCpkaaQ+clo1XJc57mYXdMUyimJHEg3Itz
l7zBSDGiPkzRlHztgIwYXAaDNL2rLBeUOp0DCZBY536bHakWKIadEZfB52IadIJGyUAt5MM6srai
HNxLBW3xEtoGbg9aWJn1KbZSq391kzpwn1vET8N3p5P168ix+R01Ikk4VW2gnS3JBosPo9OBww8d
q/tCG3lGzKv6EpY2KkDPndJXfAf5tq6k2+Ln0WCm6OFrfzvUBjHqtuOgXp6BOrDooGvfTk5mvKIT
6YaDRqoyPvq07OQ2VZow+HACm3chNyI2fgIH9sgb72y/2GOeG8oPceJ6Ca2nPCpRn3jC2dmxBOWR
TZnSYGSygK2lFwzFhxhqgfFzDHPAfSBpOkoNn4Feg3TQ4BdsO5/BEk9znqmrkbSS6hNJR7ydx64g
4LhM0uS7IC3dW6oyS22qMJqyk+fN+bzpGEwEZEHmvnMbvaiGU0T2n3kQGsBGu/NlspRjkd1Nb76t
g+oMK0FTV/teYNrbaqgzgDKkLls5zLnOdsLHorXKfTgQr5TiDziLvI23rTnBYiwjcrUbkEfFENY7
LPUT4atgdGnLv9pO62xCTIRU5mNH11s6dxFr0UZIiBuRdModMneJ1BYJUG+V06GotYAwH7hfZTip
ly52P7uBMI9VCr4/F2A/8VLS76cA5GRNxkMuMvfKldalVxcWZ7YK4dEeMJdUla735F91S/mcq71r
zy4N8bq/oyvjQdlBjm4mRKr1Q17tqGXlM23O6GgksbwkoESRfMTOkSxKfFsddiR84i9DT0qdV07O
82BwL0ILvTNBhRxdASwuTRRCPj9/J0cYTOLgV+VDbbXv8O7m74VdjcTOo8pxtR4eAoETpujhhOSY
HnbFOIYfkBkEuxHhyIaNQPxEfEH6rgdI3lOHGha44HDUlg1jNnf99CYE/gRawTVMIqRUXkPkvaWG
9MTcMbz0iSBGgpVtnzArOBqRRyYndrvmzmSdPWA14f9cQ/3VvunuZ/IJmeIo+YrKdwS3iOacOUf1
NHjoaYwcBTi0I9CKWc7Yj+QI8DdhfFWRDUt7zkhpmiWJjSZ213lyjtOIGCV286/tlIvzrHP1IVdU
y0MVKVLBM/vBTFV9ZJKeHOir5q8tvYxj5nTxdUYGvM/jQrw6/BkY853gluUiP+phyva8/+IpqRIg
I0jZjulozPu2RDIe2QVJ7BNf//3kJRrj6hS9dWXSbqsOknPfWyFHToduvyIO2GkUWHCi4IhG1dhL
GTu49VlJ3XzCVYr0J0ObTky3fy86qGaVFxmbDkfrIWOguQXDalwthS6667wJoEJDINA8ux/m2okf
u26uD5ajI3AicBAmXLf7Ui9Cuobl3Cnyfm/yKxpJGsCE2mE4nzPDhfNqOI9TnkvoLWrC1kZTeDJt
DIhcFA7BPHv3MUYMRBFAsoN2Cg6dDS5Bkyq9bX2Tv1EDYjJB3B/ztCTNNJ70t0iZzaW14L1EUKcf
xjAcLkkQQBzKyo6GOkiwsNHOrsB2dWS9Akw91dMR1sl0aiwnOhJCPRx8H/njAP/8BBLC5VjV5n1c
i+EaW053ZMZl7WvlEGLcjN42hB5L5GmfX1D/zwfLd5llAqJdRBdwfuVADI5J+yTNoR/FuAa2JkwU
ALyk+FEGOvsGCDzGuNY+dy3C1ogWHq3vUByAx8Bd12o89MEgdzmjle3Aa9GwhGFbuaQhli1ab7cK
qlMntbpjoDFDou5ccnd9ex8wTj2UmeXcZAaexQuRFQXhLElejRISimeMoK3j3g2pME9oP8NdXZEN
5aOWOPrQRnY6lfwxnUI66+Le8+nLQT3JiW6WVn9kzZ85xSKA4xJtF9A1klBD3eICqE1WRv61KmkP
OP3EMt4FfKtIyTZ+aoz7vp0/+xoYS24ELoIG5hcVnMGdpYEgWxkopZiBLBbAadypDhEM2guQ307i
7xhogsgfh+aI8KFHwKWJqwipBTqoOlCrAKvnNgdTBf4YwixpgfYIQ63opLOVme3sWs12m22BDZ+M
EX7iJD2AYGLtpQXVn6AepvXpjDgowIUW5xUS9yFs90luE6VVqf4SMZ86osX1Dj5D07t0Ktg4+W7+
yWHDhtkY3ggOcfnAsG6ZJY7WcoR2+OBjcQ0ympDugKk88a0ZJm2G33OQfIYi1Qwjpd6LYP6JqZaA
X+VNqGPS57nEoBmlEN0SCzavFemCfikdLz05Nplolr2LxcRcSekRAiUxvbETWRsG/+mFI3hE0tfr
hyHjm5thTm9YgYmGF5iIW0cP98zOrKOo3HrvM1tC5oXAY+rzbN91IYanvJkOjLRclB/M71OD3iCS
/wX6X3dIv4x5l7ceAK3eI/YLiuA2WbhwDhKcjc6Iq7ErNBilXcvjSIoBf0fugmbGlVElTAzDtp12
EGgZjWlQGdiP3T2ebeMeDru6qgA/hWdoYGrRZNLjqKadT8AYpx1aYlP1zsZi40tQMp9eVTvJjjb4
lxiJ/8HuIMcYthUdeiG48DaLRjDV6d6XhbkjUcfG3kSKoIv4Cf4jgehDH/WbTraLWG7QWKd5TTfw
wSz2TrQbMb2dM6fsNjpW4S5OHQeJKOYWYmEG8AJjsyONPN+hN8+uvS3cZ8/m7ISTGzAJwYMHyT48
hEynt1ZBQgYEtnoTKw4+p+eUx5lm72F89lThxC4NOOZ2oSNCBIHBx9YGpEc2wHTkcjEgGJ4w5URS
nEyGa5sxLYN9WFb218RERlt0E1ydIKlO5mBhIqX9iH27p0a2S/KLklKfXC+NLnHXtTSEkxyhRYae
AVDbkx4dmNR1T1jbPFcn3dgd14yZn2lT8VXSdLgNYwPVWytaWtMM9sjswls3OuZd4BRkNs6cGzZQ
6s2QJz0VCWqWN5UE2U/8D/PnrG/sZOelQVzexqJDCZoLgQ5GiRCVSosr+mKjMLXP0pcxdHM37YuX
sCYhHb5b6zEM1jT+UP7CYugzo5+vjWfAeWGPIspD74d5ZS5yRHNiGIH/VZfVIj30g7MJDDvQ5v/0
yhqcyb+vrIGa0zT558J6/aXfhbXwCep0zT+qaucvrutDeadP9rueFn9RUi4NMxelpbCW//lf62lL
/QU2gwnTQtLOWkLB/n/qadNcw8z+qaAGPCFtBgke6aEQUf4gZLCIJXVfh9FlPYfs8BE9PmXcMlHN
IrO7TGlGSl8aHNdH642K5L4RIjmJKa3Og/y+DoXXGw4oKuZfQ+KGjYbo5ntMXzsCYqDwsks6JV75
pRNBBHiTWbxc9hxW/kO1TDBiEN2EwaFi9TXLvk+HVsBIjPPkLhjDHYotqF69fADoHWOMCes7LMkY
VDVeI79P9pNcRs/9/AxDJT1WNARYv9ERs3afA0M4m9rL2fOVu7pFc8SuATC6j7QF9XH6kKZ7BrSX
uvFnhLWXArwzhs0MvTa/XARf2wrQSVgGd9gEWivG39DSlFdzjTSRLCikRxMcB7zqTJywubAhHYG+
VcN+pP7cdKFvnaLz0Mhgo+tYbb1aH0yDSb0l0m3crlzvFMszLEhJ+M8YRu8yTks6dUmx/b/cndly
20i3pd+l73EC83BLkOCgWbJkSTcI2bIxJZCYp6fvL6E6v+tUVHdE33ZEBQocTFIkkMjce61vzbX+
ywKB0BlLlKOxgnKwFIfOTfFiOQDbV5+Rh0tFchA5ZeJ6fMaTkIZ9jOrCN5eI2FT0l8WRAMzfbu49
Fo1pnvuC0Rhm9IGr+b1Ik3vmvOfeyGfYBEQ7AO0KbXwGhjmMRyLROx8UXyKyQ3bQPQjhJfQAHKU1
xokpvpligsJSM4kPeYMJljUo4ykdN2owd6w4iBUHsL4jWKDdUdWnMRkX9DnyAS3SNNK/zy+lJKNn
WD86OibN9GsOoIkTSy93htvvwVOLfSd05yCkeHImvJQ+wg9JyWDf9LguggTXahHI+YBxH4dJm8dR
2bcELGjTfKbgc1nnB+LL0pOoBVdjz/4WlC30rh6c/uij1ICrz1dz5TXUlqgQ/BrXctoNMdrAiYZB
qDnafTbyMR0DKjXXZJ2/rhXIfDwkflEwoNJMijE/xTbxaEkNXxlYGZYauWSHojUe1pXkHJmb6Tf4
Igdof11oIpjcNULvd2Xfa3e6yZdZFMnZ0ce3mQrNXtXp8HvNO4gmlcoVM6cOS4JNxyrRhDzCVU6R
Z1WfmXhYUhHwCXRS3iY6f6nmPI8y4NObzkXPsTlLC9HPOPdnzTTC3rLaRzfJ8WXS00upBPCdTXzj
zJEfa7dHFmB/sgwt39Pu3DUOV+bygnmS2d5YXKPP53Lhf0vW6s2oBhidWQb1LYtXyCePCd27iG4K
DtMKCK/G9d+kC2hayzFPoeQ6acHUztsj4ObXS+lJ9jp+P2g3mPoXbDEpWtcsXnaZqG8lWneUYLCe
l047QmFlAot+8N5ilWA6buRSxwlLali7vrI5w82UOFZ8k7VnzmFDqSCtdYoOUG3DqSWOhP7wOJC6
RHnh7ODQujEBOpiUkg8sMzJrui2X5x6l+dGp2zLU/JNZasmTxdNvcj+/1XX/zRv9czeRumBo3rUs
7fuZSzaesWC8qk3nhw6IPltlfcQW1YXXWT3mkANY2fkOIMEke86Q3e+GAkVyQqZFbAyQsklnTgAa
WqvsQ72CpSsGTRzjsuDYcO4Xipt3Y9e9amP6PbeLeMecZDlQppDnNvYjyWvUjvzR4l0zdNpK2OYP
ZrIuB4rvw04L9I/EAMYLGpvJNByCKTl0ffk7FeNlCOrPmL73LZJ7xiZFm3LA6e3amWBwVsEp/VA6
c/Fiu2FD83MHcXUkXyC0bQ2SSO23ofCmm17LTmCpvIhKzdW6undWFtdH6SInLIbuB91RGckg+JU1
9uvQ5CRlVHT4M7O+MxYLife8NvvU1GsiF1Aa2Mx2Koa2/ZIxbclJC1qW5QNWhBVisD/FdB5PeimZ
62fpjZVYV9OY0M405muZkXndVFMf+UV5MVvgl0gW7lsTIEB8ykGeH+sek1dHPBFA3uW2oZK2vqD0
71kuE3fir/7nhDFemlwimLldp1Nz33hJc8oliR1j9jOv/PwqHpn0Sg2Sbrp89/rCP7RUFOBr0Lxb
IF3YzvrRZi3nS+tTJzXc4FhjYtrVLGN3bSamU6FP4LykPBiFfTN1wQLzGE1aPjfhWK0AZ2CH4Aor
HnT7qZHS+fSmFzcTr71XFE9ThlQ5gH4bkraUhEKffvVBiSklHx9h11J9CuZlV1nBVbey9CXL8z1T
aMniJq/iiy5nilWS3xi16RAbF8NNwr4WNeC/JNiDZ9N3AQb9XT+OP0vne1ImyZOeVsz3O0aV8nYh
4JelHBPmOdBfrO5hADd7cGEKsgAdauzay7oLfhgkHBjB4oWJP43HJbOedOQCt2aaMjA3xamvZy/y
DKHKRB2nXwPLQjbv4GwQTmLdCclPiSN9rIsQIqF1SN352U3X18yuEUhm2d6YHBDS+fAuiSw8SL1/
6+lsIO3ATojjYgp7kUedISOPhjUnv9thnUJ9bKQIXpes6/GsZ68EFudXjqt9OkhtD4WD/6TNrXUP
lopSTNAAoF40RBEoMW7Q9R1Y/J39srfupTGV56TiZ/XwVpFJ0O2X3MOvXZtQzrvx4thrfvBGMBpF
7bjHksmGaAquFJ2OEdPI7xxSpRBVEiCDiuyim+KsDZjAmHvX17XXstJxulNDyVIp+NzIk/rLoI+v
VqZzCenQjFqgWHG8uOhurZ+o1CmyOrdaV9v4c5BN14Zgucd4Dgfy7A3aowvCaeIwCp3uSm87TuOs
036S+W7Zk/Yt0PO7xCIUYu16ilp7QQ3hEgBqOuCXZ9RZ1tei5uS1TSCPGJlw81Xdq2JHRNXSUpX0
uZh5DuBvQsophqGeHCzIJgybyZ1E4tvVoHDhMF20FmuRLnE79mJi3V910ejW53bu3gkgwcSweDRB
HONXhs0XFnxFYmGTHx0viYhkQJBE1fzsgCU40NpxmdmpQF4we/eQwtDSOOJ5Vlb71VN1A1OPb9up
Wg9wAJIQXUFxDXe0IFs0pkHxqhnWK58SzzIdegLAteSlc0CHesHRTjzrOBCi57ayonikp0BUnfzC
6YXmT5/KnSPXsy6qOARI7u7xJDCCARi2S9y6fpFxFawT1EcZSvAaePWDrM2LA5480IlmLSA6lCsV
pDZw3WPVU+Ah3KgbLeNEO/uW3rl5pc8xEi3H/mz9QJ7crt8DDPVvBucbx6dJ0VDPdwsml70tywuq
Wz8sp8E4c/HmyLB6YDSAFCDdVkzNTtaop1dUUKggDQ0TGM38BdK4O5SG+273RG7Obbefq2I6N8m8
T6rRoe9EOawuMBTbkuU8NaODlZfdIeP7BEKMqF4NncIL8Nx0d1Ztv88mx0pmt2haSvL3CvxAvuhx
mCIX6TGf7c2By+N2sxkJGSe4ruQir3MFCYL7HCvNeYGy1nNy7IccQVQu5JPe2lVUetl6Pelq/BYw
Zmq7Ho8w5RNGQfnYgI7ozUJEBYQMlO7dZXZr50DzY2FyTIKGrlc0mJmwO07ahUuzb5oHDWgEyg4v
jRy4/JAKVhYGTU5Wk3dvsMYIY41eucVPXuaM3CXgQA5C+YKXUDlIszurXL/Xmo3T2NDsK4PKhblv
/E6e/IkUZHqsxBLlBYK1gdkwMSfXMEd+zDmdS5HSQSNCotyLwLyyKRiSC1LfBenYHYwAb4sbLKE1
iMhHXnjj4la465rrZHYbcp8stLs26w9vjFhzdN9XUlF2kFSvFqSNxADIJzlb8cFICafqp+qKBEf3
eirW+dAVLZUGXtyBaOybjwDQ37oMgVTqvS1SpqFepBaZlY61k2YS5hPD6GxQOgrI1KM0v1+tLOWT
3pAxUtzqlDoF3SRIDSuHWdcd1uQ9BdZ1afswj1nBsHB4bX07P9IIogbTj0eGxp+kCNkPAnoO1vcc
lAbEsJ4o5bau3Ivt1KfkAuEtPqbJ+NPxfP+GTtAQqrQfzAfxk5aPnyIAujY7wGIz7RFjQv+SOm55
zNLPTpv1aGja+XolCUdoJkkCl9Wem10xvAVOOd6xlCGjLbvxmok6vTaBA6Fh2VJeg9H9OvKrfSy5
tWvmovqdIE4db/jNl9DVjeEYNOsdGUKc0ynOEHM0zUjMqyL0RcN04FACIa1PksBXMznTQTjV/pAg
a6bHqif+TxMExm7STMqoLiMjMSvPSd3lJ6fe0wKjQFm1wR7r2D5Zg0ccWbgM4ViTaMR1wPPP0qaa
RcDdo6YjzQrmwP4oc+cgc3nIyAP+NHPl8zY4teumYYZbhfw4nMmsgQ+QVG7nZb5Okuyu7U3xrXcz
BmiHv782NDTkM1h1zURjr1kU2CuduTLfS2hydu9XOFK7lVyLYwEeUV+IiHGnpyFLuURmhHxiD0K6
iVi1K7msLrK/m6f1zcIfP+vmcD3aoxllZs98FlGokJWaWHVkRtg4GbgmHxKdHnfaLQ9U3yaAoeKl
9Fo7clncz7bpRq2z9IfKG8/zWLtRZjvzkVTY6eC65vfeyopDGk/TWROoAgPjJxmKgvO0/J3jxE7b
HI7eSEIGi21mmQURZ7nZnQlQ/BYUhntFuW7d4+7KGTC9fcK84LoyJyZjJbJLi+7zGeT0TV13v2pc
/QcJV8YR3lNGHBKlZU0cCp+8uqWmAhBUdXPTAA/AR/jSekl2CBgHohk5Q2SgH4K7smt7XaepHMiw
r7RwFh5INkgaWZd9BylE0V/bDIzmU9q7zB3pey+aB40HFHOaEwOcqeSVhM/Gzzb+6jLjuZsT++yR
AdomV3qMZbKvWcLoB1hpWroXI4NJHQzOcTCLR3uxr+jjNNGUdeWBGsRm6EzxalbySi+6C0Rvwk4L
8PWZNJpQo1BPewwIrVM9mzL7teLL3JfWwvKYECIxix/MfD+IdM2pOPTXycSxXUnONhR4xg61n32L
nxHGHSTxxXOVoZiATroRusefUCWx3NWN/h0Mz5jW5IVhmQ+dpr3T/G+ZYv/ksQ8qwoDP6JrmpdE1
88I45ZUoF7m9Kuv6trdtapAWAyR93+1GfDcPTSvzfaDCm7dN4zTGRarNdpPBG7ux8tFXyr7+5WEX
ytPet+kt2iwAp3bqMGsL7t24iM/bu3XqI2wbaLbdBVbVnw+h9zqJmfR6D7PymG1Gs23v3252EyLu
SuvOnvqAOk25S+d9SL2C2qZubHfPKi2pAKqpt9AMmYKw9F5WJk7qE2971pjdEYyiRcMcW+XXoxpY
aw77BFwsXxLxyebXl4RN0Q5h0yDaHfCuo1UZmYuQBHAZ0vu+RzANTMfeL5ren4a2OmBBA7agNtte
QH3ua6/lZ9qe0TMBMA94EbO9O9lodNu+v1Az6S94I4fdqBPNqQ0kEoUE2Q4XS/075KEsQPmZ7DjQ
T+2YKHzsCJks/WuDxoc4qT930tFirtkYiNA5ELS2mLCxeyPTSPYCtflzX8Vs/VTZeehCG0Ezb/y1
Qf6D9szPvs2uKrd5xmPSABLY2AMjPfodWBkkgTME9z8bQ9limGTXlyYAHU+XosOv4WZU2hviHbSi
Pi1K/S+Ut8Zjjs4BXaPtbTEMViVuDiZew9dNrdCNfTBgELRVhTAvXQLkOBPPhvtGZOB00Y2ECJoU
/5QlAeWozXY/CDRILUU2ovnxkfDInoybcFmg4AQeS/hGBAPHMy7fYi3fjPxmsluMdLMjulOd5cNF
Q21CfNIEXD3BHfFnI5RjogB0G8m5etju5/3zC2i8XF8nogoMqyP/YegudUUnkWqdtcNbVxNR7V0s
B8oTUZA41jr8Fn82lXpTFXwlGO155N5Sr2A0SU+iJS+48ReGRejModXtVlvIUhb0wOJWfqNrx1zV
JoNXQ3WbAJnuvYl+kc4yqaowA8AHklHavwRg4UKo7ozphv0+goPCTkHPi/LDT7OhOuvl1nkqtJt4
7M5+66WI6tHh4rGugBohv59wj4Y0Fd98Tz4kaXsc9dGJhtx4aqzgOwbYiTZeBAeEzIkmv88WouFs
o+lvUG6ji3Ddz1x7gleMgqRMiQNz/BcwedcWqUTRwGyd+JwpiMoFu8WMwZDzuIQviFpB3ArNdiIc
d/ppqojbrFg0QPGJMXP6F80s84O0xAt4I1iBNI8haUf9AEuiKxM4kq14kjUBkEnZ/2ZKN5wHh1mp
VrxkBQl2bs54qR9HsSArwiwSuqpcTmdgt8qYNr3vDXe55GV9DS3TmsgbIi0rZB4Taue2wmwxjSD9
SNUdrM+eaCTRE8QoXPw7uam92TrHhVxcj1MLiH6MGGWcAKC5gfuhiZeu9FbYD662A/x36PHh7ga3
AHU8eecugAvq5y2BDaJ1bzw4h0U+YmIcbzDZLZdGsjyz+ct2AgXOfQd2utOs54bMCTkwWSb98TuZ
0Cjb5Xr0iQtpqZUdDS12dmCYyAJEQ/G2KX8sz4vEpaza75kjhgu1e2obmnn2DONtsLiqei56FlnN
5hmAdd5P7TcqWTvXRG0XrLgRxKSWneJhThxIdlUeOR7XtyYw5oNnDK+j4zPdg/bH9/RBw0b8cMfh
rfJmfLxe+qNfvWxXr1qwWyZ+DDwV0Fam6gdf+HdT5ChHPMKxiQXxQEsmo/k5luNTBoZaI3UrSeL7
NfYWAtGoewbwaXoobYKyhAovyI6tB2SgtH1G8IFrcC4DYoPcu2o6xfpMjsWIXN+SXnFEtJWHbdKm
RzEnv4hNpuvLhJzegqqujQ9ro60nAyXb2gys7GhlwwgmItLOm73VBc+sEObdMrPEBKrnZt07tYJ3
ZHGqwzrLcKLCSCuES0mayfulwjlV1MRFWbguzSV9HtvKpBXZUqiivkqURHpVGvft42ryhxf+dMMU
HM2y30duvSBvGUYKoc3enSWxOFZB6LCJm7+94dTi6HJs3Prg2RPHebPLDLLi8ChLEvNma37RjdKO
krF/j7VB7DVHR8zgcZh1eUrlImfiI7UIAMhbwg/DOhzwfJLaUd7rlG1YMWJXObdVA8t3WQWps6oJ
VcbfCNShHer4MjJga+wMJ73h5NqpVobwFCTDX+AzgH61LMVLzkAOeCWBnvZ9TTzJ3vKSQpW2IJqZ
FkRH/yNBXXmtvGssz5272qyRiOQxoRuU+hYXeHaTvy+2T2ZtTWIjsKQ2wRQPBtd4MGL91c2Ldwrb
5AElEuxOfa59A2wZqUuVxJG+8Me2qMW1maVd6hIcmtZQkrn2HtFMwYQ0228pjRWWJp+axv/j1Fp2
4wz6havXvtMtN/KF9tNBVAgQHYrhROrVOhsvMpvWKDWDgrDG8ps7TfjDi5FKQVwMSOYCTGXxjBBp
pP4cMAwzn453AYVu2NJlfQcERFTLBVnX81T05r1+6qDZSo68GPHBWcouCQvN/YCa+VyR3FV4ZCIX
DSEICVjWxrEhRBakpGRLdcIHHuxMkQBDSvwD0CNqZBMj+JCOkd8DhLacWwYswloyFjcmSfM7QWmS
xeVtKl6cMXNCt21eTOW216wxaoKkpz6brS+TUtT3sUllDRkLaZq3+Jso0ZrIONrlJIzs2s6Cl6LO
CMnxbfNooJWjHlIelyW7GYvEYNGFFVHUSnXxI8EufCR8r9iJ0f3GxPO7nloaZaz56AVc/2XaHsa+
V/i45CYjtvagB98H0CowejF68ZQXYpSpJnsXtDosRmqCO73Fe5psRRzUj7a5WLucfgwLPqdmqSw/
pBi/N3QOdoYKb/XGj0xOaKBb47GbSR/rTSTJ2PXDUibT9agPAIrEL4qB9ugC6MRyO9rUxehb4pWT
MWln6r7tgW2TqUCWUuWk5Il4oa6ZY9tjlrJtGmhzTIAupV+mlMWWKjllrn07gY/Tg/axLDvChJyw
baaLGNvh6IKEu2ybWGe6su0tcU/GdGpkeMxiY1/PB19pmmqT1sqgjVdLbCdHn8aEb4DFzvTkkFGT
pE1nx3van80upuWXACK8eDZB6SIubkrBhScI6rt05jIe5IZvhHh35gv6sXOBdpwZfoZhKZgahlcA
okjeqHn6Hl7QhUksRoydmXdg9dT9zSrMYzkBPPD9h4by/WEdaE9mxeMU926kW2VwsdyAifUYgkTN
wFsNVApL4P0Brayzh/774naIM0VPHjnklWpnIuU4LLoor5DEiKvVGMorO5moiLC8UjpisZtc9CRN
ImGsuvRmXLPLD3bCtNNVm21v2xAFxpJq260A9FxkNKZ6cVVlFIbmwjLoDxu/6sGuLwu4g1DYTOAW
IyMKK+k+E504ox5t9QWefQs2iJss9eqdq/WnFhE8TAJ+Mo887q9fi1jP6Wjn7XUzezAg4emhLs8L
JOkeWfdxRiIWiz94LLyVPVfUzpMKlKDY5cn0oJeZdrRstySg0jmUC9PAPxsLWOalMzNKudvu9sji
NlFssl4oihQORp8QnVplt1Vav23ZPYs+E1NUZMSiAtuL/nZf73YQhdacE5WVn7sSxjmbIw1Vju4t
X2jbox/dn4fqZQJYAslsJh12TDgTMLQqy/Tmld82W8jTutoFfs243wdWSW1GeeX/kfPk5KAwDLQ0
+27qsitz1I55RZ06ywlAtBR9RCNjl/ykSxa01PKs2cOx2fhUm9W0ntQmosO8lmNMTfW3jZcNQWQm
3m2plnV95v+CApruuayfPVrzg5UyDWcKV5HQGUo1DfeSzmPZMlM2UJoOGnZY9zdz81B7QB7cxd39
Mcdve4GvC+TBLGErDLU7vtfysKJjtzE7XTYD+7YJlJV927OawAktj2PUgU0d4Ym+LayYzBIlIHFB
2RFiVp8Qkq4oWCdkL6ce8uWo1oilWi1CWmI9k1DH3X6IRHnwxcYB6FqPCHva11Q++okmPlNy1JFc
UdvKuWoUDJsWEAXKctaOq+OUF+hq1FOD+pSSNVDgxJXjcVhsoDow1co6foyDoIq295nKEu385Kgh
D5OCHcXW9ND70EI9b2CuHksKv3bPhx3tk28O4bQthDTHO4yFfP1jrNczh3mr4ixsxvnNnL4Fcm03
7aolMCfoyXlhkTfist/Hlg53arUZKC21FgzSJuPKgbp57FY6QymNJ3+kKGwNP1xzecxJNItMtQr1
FJtPFIlkVFK35wQge9ZmfBejHK48QUh4TVlhk+DMSgv7tQsvkaVuZ33FjW0fPW1eF1fA8lA0ASko
DodEogPo5ycct8QsbcstAxWxNgESvOxK6ti6oXNur75sFIhtd9voRfb13rSq/oJNmOikiZj8z+1R
QQ4ID3nQhuI9TayjO6WAdNFs8+eoo4sjxABjA4UsntXgou5rbZeYOboQaOj5i21vAHqyfQ+51r2u
tuHv85mIF/Vgel0hxrl4eDoufYdObyqsr3Nz+4jj0hBvsjT06dSyvC39H+DznoUqj3QYW4+uKqWo
W0Qsf45zOR68NZaXmPYhft24A4oyUh5QH2s7Vbabf1ATE1LI/RhQc98++bxoiLwt8zronNvEFqhL
+HW/wBUOcN/aioqMReA4DeexLAmFtTjlS9BzVNBfuYJBknVLoWwND5qIRFM/WYNvnYJiuDUq6Kde
Eu+ILTb2s+JQ9UF7M2b6PTMIipGMXKbAEEBWpkm3NcHc7FK+boyUc1C7QGSlel2PP2vqmjsZlI9+
bb6CAXhzhX/b1EawZ0VpH0m2B1lGqofI1/UIkp7Lud5fHJK1IX2+OYNFv8PRHzUH33bpocpZUjQG
XfmeBOYaDqNZQoTKwipVefRUFkfoa8cms5+H5coCByCxGEjTmfaZOdzmk3hHVMpga98Mk2IkFvIn
5fjuEXSYORJzCuZpeRSxjnQ7Q5vd9CGzwrPXkFWFcSzet8K9oUwPBTS2dt6D4cXYIO1i4eKe3c2C
mXGmYkn8xT5YJgtjJqlMVLCQ1638yRm57mKNSZmZ4U0w9W5mDWG2yO6RP9AtqK6WxkFAbFXnpWqG
H1K/d7zY/pnGLUmLi2rxSOaoY5nsfYILsSrdBRQuDrlRFGd36n8bAfP6Jh0f8JxYYSe1ADc95x9F
Z6Kacyj/VasfJ9c/bqNI0AJKJ1gZFEYxJybcnTMyBMa1pTfuDLFqaKmr4DKXnn7eBIz//5of8Vn8
XyWauLY/qn9YH7d/85dC09Dt/9Ixr3i2DijA0m3vf/13ah1SzP/SCUiComRDJzd03umP9VHXoe7g
bfYdBwsk+sm/pJq2/V+WazuBh4TTwchrG/9PUk3L4AP8D++j4+q4K/nPcnyo/kg//0dgWL3KwoxZ
5d25i9INMYnQC462qgHOXGo4aCqJKUBYVyUWyAPWs3e/8ynDzq6BPAAgL7y+gYpJhAQCgGP121cL
WWgAb4QhPNp1myOxt+mMjgpODJGQKzoHc+PRDpcP5eTQmzTJsJYXX/9WLP2PdRUH6eXrwcjSZVe0
1ltazD8r/BKuXfZ3ggTqB4wZe2R6COALwlAIc945LlUHYc+sfmy42SxTreK+WdcXzSm/ExqaHeVv
pr9Mz9pji0EHWyOt37Qt1mNDAB1BEuKY8M9Y5FDRoMb9igwP7J+3fM42HUK+vdBv7eSE1WCn2x0z
mGC5JOPHvOrFQ9nLwxCQedoxV732TO8KURXTA2jAOzEscLEmYlSzIPskDPyqGoWMAkcnGwJuWAfO
w5dH3BkBdUdmzXaH/F3I+WjWMfCswr3oKfzCNGAEwdGPHIi/3J6H4RpscZ0ovRo+RBIGSp/oANK8
HVrqubncY1mpxOzcNRX4orpw9r2d+GFmBU9aljFpbvV7fIMKRIelEuC5JB0Iw6OBp8BwIOvZ4tVo
oRE0pvgwBjRf9GiTCJEQrc0adVns+5GVd29BzsXAXXHpVYN+MQM5Xdckbxq+zRBFA6kUrYwyl+VZ
wjcgQDRPNDLeDTE+uqtNnHBe6lzAuZgwPaHNt65pKP3lrpnS9gqoOv02DYtn6dt7CtspoPnTMvIa
a9G+eATucIUgMT4V5geLmflkwRtjWTaeRUGkPVbV+ETQjfph51vNInInx30wZ8h6kRKiMZl9g9AG
JISuDvcCgVGSs5AsvPdq7atQpkBAxgXQA/lgBJaFcKU/yh4tmcaIjzohv21AXyHPWd1otq4t04XL
U7M0a/MJCjZXA2H+DvS0Pqfl8KpnFDDbmbWa71gwxEmBtVocCL2bXPUulM6fWFbKS16ZtPFTCajN
cmAE6CQhZKmp3KCA3dqxekzTlxh/DFDrDuVlxqVui9PJMXGh90ACirl3zh7nLtRdHEaN/ROXVAW2
YK+3dx51wygxah9BU5jCGKdxsaclTrffGMO0JaRvoarIIgTaOEEYZebEYRtU0Kpt76Ns40+6jYDD
VkNDVEMPljVVt5AiYS/OL6+abywdmG+fT5RXG2UMysiYo6iAaaozaPyxhogMIv+wKdYnTaHMmNEl
pOG0BqskI39t0LydvZr4K4TY1IyrnikHUmS7RBOX0QGMUwIXVxxtRKic+NXKHbIvGsYNhjjfR5hG
C196qGp9K2IEDmOIK3zjMGt707gqJtpSKBoMn9+2R+6gJUwxKvs8c8y2ycmKXVAxuoTjmU0fdLsi
3F3zyRkyohfcrgxd3UJGnYGpEaOczihwX+sgvdUl8cipUniN9AOVSUfHZTpYe7+CwChtghboqS99
R4QCUXxHsqFxU8dTBGmY+ZJ4TaTBEVZhU2qGGMjdLsVFObTwb2cDL5ZNm00f+4hMrA/fKh8LkX44
VXYHLdq507An7aYYLQ/zsgcIRDfpc5YdhDCWvZFTbZ3pvVOYOjZTJyPdzfyjCfawX4BFtvYSTvVM
T42yv2jJ+sKu1KsCQTWM2LRpf6FXEuvUXjJaKRfSl7oLiyRxxDh89eeu7RndDtssnart33w9pv7h
324j1oOpt1JIzH1s0IWq92x7tILuV839tPAG5CmIn212vq2NMRswP1bz8W1TtG55cBL7d0/BgCBh
Dz7t0pHSY9MAwszPbHF2OBf8Kbnr1u6M/4pQbeibxMyBGWWg3rupZ4a+6Wm3KUU3fSW7LGNRjnyP
OGSfLgPOG7W7bbqadABs/2O4rQi3TTURf7yFEf+5z+hnY09gSo3Pe2WqyGV0YrlMN4mRMF/bRyuD
T17SM0nM9Zv0K1U+929Xh7yoLhOnxR7udM2ic6s2tZOYlGLSM0hitFytUVzQTXNcFReEKffkSX3v
4/KBVn2P0oOpPZICmFAQ+pCLCEqHSXlqC/PQ4y+FA2o0UdsnT7MrMf9u9yHD5tekEAO9/bmkpH/x
cRwU3XLCHX5yzYqqxux/KLBrn1vNlZic3zienIPm08fOve7OUWuZL36dqgXo3i2kvPVsW3jDT9t6
xjN/BqMLkZQAicRNVtT1qfJmQxjcNhsobaCUJ3bbrtEzPLaJ7MGJLCDzUYE2PXZ6bw64gGNZ29U2
Jlk30fiFtiX4BvWziqK42A+eMz/ZoBgR/19S15vxdaWong2FLHbRWHrju25gUMKEfc6mpox0YZzK
Ci5wOXVYO22W72OsAPzbEWDhJgt7e8wwLFKj3N7pz+Yf95nJgDd8MlFuT32pH7bqSNnlc7jWEuaU
wgK2GfLlMmt+/aNA8m9YQa6MYNhYCI2q+bptVjTrKJgpSear1BbsFJSaVfertrGn1scymL5Qhhtg
bttYcebQYDJfq2IW2+Gwapy+iW3Vh0Y3f5vwi6mUDLFexcfJX7L0RyrSn9qc+kvYqBLHrIogvkr3
/nOzhONQnrZH4PK162F7qGxcGmHr2IJsg34g/3rG9lir2ZE9dmkedtRO/rzSWGHVI7AGmpF6H0ud
c9ve18t8vYV6ZNv729tst4dyePanhuP0P0/Z9raX+fo4f97qz3O2+yRVQnsBuXYsc+/9Hw/+H29u
D/zjNb8+6tfbbY9/3bF9Z3/7M/62uz0LFQoA73ku5mvRavLr6/zz0n97+r/+Jf/++L8+9d8+NMT4
AcvFgL6eiXljdenVDHviSi7GjCRWh7DWwnDaHohp0CPWV88pE2Uikmp3u+2Uz5wknPKp8+R1oonw
YfcXXxDxtPv33a5miof01gwrA2eNQWd0DxqA1r6nqsGaSbKOcnNTGN6qw2pjpNV4aingYwg1qJWT
/bivu3nY2c1VRUM0sm1yYerO1PfEcBsHexxRUwi3jOAvy8uyla1sLkRoseo7r2wuqcqsB5HCoa0O
ue3mTKIjfq//3N7u1NSRv+3945/ISfSnEZSyphbT2wbdifzaM2FE7O2ceUBQzqho1YvIUqK/3HbH
OI1pQau3L7d7t92/3Yvi97VymJC43dJAZQ2sgy+bN3fLsUgpzQw5ANQeTJoqEZI7MxfmczYSNWC6
rIPUebtterWXMxneOTEmT3MRP6oFDHlOK0xf56vCxqfZBcMJnhdBIDMl4DEIa7/u96lMDvh1qovV
f9InLwn54rVYmJZfLx13e5pW3tnNps91Cu6bkgLH9ncAXHyKVfO/2gaE7b7ta2Ds9c78uz+fz1RX
zBH1Fdkh//0t1hvxtVDwUFo/zj52ys1SRzlcC15HQ7cAKqNOoeXLU2z1A7eWeK1nwznorcAuuKix
ltTp5rj4HlgP63Fu8yNTghmErRuWuZhPs6rVm0NTkWtikJYIxhAxjfqxgqK/bcHAIO3539yd13Lj
yNalnwgT8OaWBGhEyrtS3SCkqhK893j6+TLVfVhd02ci/rmcGwZA0YkEEpl7r/UtXl9+rpCMoGOv
365GiafcNO6/Hvifn1bulsPwIzUWfMBVRT0FUsq6le8yiC7XKN5P6WKWHnI/k+VorTjUVbbkBkAI
NdAKBBCL1ZfT9aA6JpEP1D1dMfeZhCSIY+Gzjovi6/eVv0QnX/qfP0ziGr/ycWE+7rU+3iic3w2U
mlRiZd0xxBfDtbTmK5O/jDysI3U0gETgQK7Mr0NW/k3eIJ3+61S5/JJfB7Q4fuW//seufJy8T/71
v75UX44zc49recrJY01+GLlbyKrUZV9ufd25EkSD9NXJv36vSBnsg7paVPQ5y+TbstbkTJabszzV
vjbl+S0/DTO/v0/ATL7R5SNHdUnYKPNExRueTNmbFOcGTCOgH/I0oWxS4a9azO9VW4JoiIGfVF0c
EyclHv61GYpvLdmG1sCcohcDgzxS5dbl5nIfxB1zt2g6iLWEbuTfY5L8n+QNsCMu+XITpQezH7n5
9enJCCUF5Xqu8GePbHfVsu7smfAPmNW0Gm3zw5UfxKQD5+rqUX7Znjjl5Nblu7/c51QDK/PIUjaX
B8u3vOxeniu3Lj/j5Q+X1/vjuUn5PGQoFeV3IQfOwYnBAMh9eebxjWf9Se5/ffi1Rq6H/1IFRf73
L305trz1PVIUyqjyi8fwvHAq8RvEw8BURh6I/74pX+JrqJpxGx/cOvdzMZ1NxY0cS+Su3JL3XXbl
fbaYBf+PHicfPIU/JrgyR/n+8vNRa+ewvZwzoSRafx3M8l54K8OKfObv805ufT1Kbv65/9ur/vao
P9/gz2cpGprh3n4iYy7dymFGXkbklnzuv913eYj8qy5ngXLzciN/j8uu3JLP+6+vWmsu38jlKfKB
f7zVv933x6v+8U6RGPBnNWhFd0Wesz2VBGMk1ywV5/rlZnUNgrGIJf/9Tvnny33rV9dPPKbpwZ5A
lhWvIYdb+eKXh/72F7mJ+mAEdwLHTR7R9hfTWhzc8gz6bf9r88975b58qjzP/jrFPAcKDyDuDDhS
FzI5bn7gQIPaaN7lcEdYPPU7q6y9PdYVdetNz9lcwkPrBvWZ4WQW6irnnrpwhbV6aJ7rrDuaDQ6+
ld7uW2mWB7sxlGddC727Ua8aXw/Hxyyt8ei2Mwi0lLyCBIGgalsP5ZzSsTZw59OEqc8rgTG+E5FF
WZjFGekU5UbqJEhFEOy4Y9HsCbXDEYwXV5Fj3J//8NdwspbLZhCLKuFEwIKPkFBeXuWF9XLjXa62
v11y5ea/PfyP++SlW9739Q7/9ryvd5gy72x3GBYAR8spnbhx5bl72cd+ziKG0rlQHYrzV+wTbv/3
nf/69z+ebltA+B3bIaWwF4OafDpxNGV6Kx85ZoSX6HNzL/+wyFPw3zeTCPwJ0U8/tKQltLvCKtHB
JyDuHHdvYgqXTvzDKSEZ1fzQFRIGk3iV8huGIHMH3+dAwc65mnALbllH0YPuzZeuTu601j67s3dj
lEiF3JRwN8UI9K6w6OtZD0i6ftR6aG0ThucgYep/mDSBv1uR0ppJOW3WcgVsR0fRV5A7wVUYum1j
Fajv0p66JnXGfa8Mp/a7HcUWugVmhuQAkcrb3UW5itafHLogX8jHTlYkXxNopF2CatnDirvVrOyk
cZ09cIn/Rkrq6ieVY/mKEr7Yw/AWxbOyjfJC9y1akDN1Nqp8I1UwCuGbxhUV+HBpN54Dh8mZZ0Mw
cm7GOKJKYRsZJcOCtLss2tYhRYulZoteJtqZad0D10k3ZhfmQWlWPxXNuzUV02ap3O/tWvmE9LwE
haInQR3zyQmBz21zIQmVJXhdOXdjnL5jxYwOoA62lA6QuoWvg93cu9jhXPg14Br5Vsc82eofhlcS
lbX0K2wldWel1s5pQ4ivRflzceujJQiIVTzPOxbJQ7Bk5V1Tqd4t674fjhcTFF057sGpEPKKbqY2
oWrK8VFsHVrqXVnvGpwl3WqnOx0EN0bcvKNykwcs26icd/GmqcAw5a2JkkOw4We13U1VxvSTJgL4
NwLqakDQJLCX8MzgglC20KDqGfj1QAoaj2io3ZO1NKbvlCV06+4ZKicJZ07koY/0HtO5X7aZ2iX3
qTV8i+MUpNesPFXYauFWaE8ooDwcmmQIM0Clp0ELr8u1LXcDOR/EZxJsTzuZEBZrBR0Ii2qYzL3r
NYTtgQUkqUVHJWa6OCCL7uyQhbq3lfKNyHrsscuWBjgJohngX2p6z8WivbP6ZFWJSX1XduNhJsGS
f3em6FxSZhoUwpy18cOeyNjxTHIhcsU+N8a0Mxw8yGL0B1bCqEe9iUYtgceAj5a8PLdDtI9NbTj2
EyBB0l0JLA5Arr2h/px3GQXWZmgPxa3ZQ0rMbXoVntaife1+wl7sglyzn0wMaCsoBwc+6cdiqB9p
PZeP7ZilV4Qf9fDwyH3TE+2mX6iV02/BVDCdCKZ1Hwm1OTsTKxVC7dBZR+e5LbvDZHFdqeiwDXoV
7ZfhV+Qk5R0kp5+uNh0SUs4DoP4053r7ZmnJVMHOpQ/qx2qX+jUjBeG1BvpiLkNv2bwMaAUY/tum
+ZZDEA5QLDlbrJEsDtOjJfQb2RC/rz1yMc/IyQtE5dyG5rdqp4O1A4rZfbcnWgnp8i2aHJihvX62
J/078QReUClINUnfU7uHpf5RNlZ8n6qFiJoq513UtRSbYmU7knlwdlx8hZo9vemOzUFCjZjErYhD
2vmhhbG9G5Uiu7UtjAW20QYOEbFbQ3WelsgsfK3TSVkIidQCM7H1wI3y33HMpioeVNFLJMQRwH3t
/YTv+VnM076G1XTO4/LeabIT5VjE384xw8qVafmrR6wUhWq3bDn8lFZ5dCPew2sPlU7ds4RzZRrZ
ve7iCWmTGy5/JOIiMW/As/M7BkvzWKmt/gNNXD1WrxMCCRznMUm2pLR2OV+kouUnIrvB4PB2EEVf
dGt89aZC2eXLEswAe1BuDXcFKVoThpnAUKCDmnVBEJKJfF9rOGsH0zD40NbLaFXqVRO+wiEhU9UJ
EK29mMx3NrrnTGjnCXtosUSbaXivh0lQtZDs3aHv/Gkl4zsXRXJV4Usgh8sdkgO2rpnwJYVobbPj
CrFwXSoi9Hc0AJYz8xmcje2nWZn2oRmBc8TY2sLaJTEIUH2imdRp1/LYty346Wkoj43JitDWzYGG
Jmd5VGneJscGiRbK3i3NNF2TItfgqG6NXU3TJvHq9pAMKMFgCFJfSRA5x8NEP5vC7g7TF6OLA6m/
mc0eGMJb3dMz1VtaQZEafSpR/yOC1wYH5X4kkO5oVGPBCQV7xszQs6OWK604ujZW/dlS6wZdeJad
BsW4Mpb3pquVmxxiWE5CwvWkKPh7CrLracptKgslLQr5fd4wWDI0IAgfQ/iDZIf2bXdyIwexNfX+
V8bHk+0V0TZSOVDLBSi3wWCla0odGE72QGXe74sq2at8Y35meOneyOLvqVbdgFDCQdFNGS8JLRBW
07WujHdrn568luFtCO0PVsz7rqFY6yXXNMXJbE5ttN4ZVyMljK51W6+3Q+PehKqSbA2C3zbDqNGt
sud7K4HoiDqWf6uC71mW3ulKIxhzM3M6nlTlOdf4diPhL/dCdHxG8qp2MP/y9zCkq6+sWJZnBMII
DodDsryM8IS2I1a8PEvgItn3APn3NOYyBGA7ikcG8vjl7E2c4uTJBN0iujfz8J3uNidoyAtV4EMO
IfGlVqE9Z0vc30ch+Sc6cYxuPB2HnG8ImNCu9eb0pKlIhpUwaOvzNHfeA9Hy07E1wSUDC9AJ02Y2
QP5IUVV+6BGdrS5XGR3lHLNCGsFasZORYdzIfK5Q6F89Mq1y5uOjlQWlTkp73RdQ/xONoW9NHgd9
QVhf2MymG2I2l9IDw6x0EcZKm0la0zyH2p2z5jckCyOv+G6Qc0EG50hpC9uQEWPIVknVo/BjwdeM
0xq5Hmjmhjx6DurhZI06TEaCmpVvy5Q5+wjUI7oupcWa271h0QIYaqzESIAnIv3SL/HuIwoH0MS1
a1/qCNIn13rD1oBHqT5NSo4IWOSHG3ORH5JxenG7+KA5ZXPsUzIRiIVbucgdQxRVdPbj4ejZi295
ERPmJCbCQ7mLB5TkzJtqL/IN4lsf8IVTGc5jxSQ9Rr1xlHC+CckN8zKaTwQAZJt2eafSFm5GK/5Z
lysGNycM6NfyTSTaLj5WDlaSKsGYXah+bTyikoBil1gKmBIuqLndgjaCTNDU6xVXJTrBQ8MpmCyb
sOi+jagvsKTUb641wih2tI3aub7nxZ/Fkr2hNMHOSl3i3Jb9A5p5bxdbo3WYI/cjLrInqwgzTOup
uoF82O+6HBt6pFmPsfNasP6hHY0toM1rO9Dq5FxY147y3YniZp8MlIMX5aRM63RGbP9dXRQbABLz
lqhnKsZoWpVZ/JCM3cmpVvgbwEHJl+yDZGFQbvQm9xfNoes7jVttwBNV3OmGkR6naXhxF/ezbQCb
1gVZS97YcIVarkdkAFnbxFsbq8O+tbbE7iJfyIb6mCh3ng4XG0lnzgkFYMchlEWwczYgA45651ln
FhesGYqR6vLVzE91yN3K3Cnfyklnol551UkXuSuFi8aTbIaE0cFxj4zoz8Xq+jDalpNKSM6seru8
mH6sg/kJGg2WCxIgRM3ptjCve7AGPggyjA6jt2vSyiesllOYiMfjFIY3ajfqm6jB8sq0O6HfuSbD
tC/TpvXVmECkKFGToCDApc4Z/Ixuuhvm+Qq0rIhjzoneXBD6hRHHvTcxCc/UvTIP48bo1cMMa/Qe
og2iFxqh8QGLLyDx9qazovamJ+rUn+NWQd+p7eAM7Oy4rm96FtAa8F0odfPO7MXShNTwdHG/F4VO
g9DIYKfYbsPR7z7H2JMWZgBzWD+kzrKvNBOJKhrLwZgJhA271Ifffc4hY0S0Jf3U1l9QnP90YHQD
aEpZLDhhvqsto4DJnu5ZNnxrKnxTA5qDXAWhJjOW3YnLp7Y2B69s9zMQ6y054zOf/0pfh2cUs85V
md4NqiFm6KThuWXxTrzO2UkoAMGrQXe/oLIYNJJSkP3amxEb8MBROOng+CDePc6D+8Nyrelb5Xqv
TZu3+Ljyn4ngXIeDhtrGwaNrcHzl5k2bWfpL3jqvHcoeGqRa0Ec2PDVooHFplFul7wC4QKXchk10
0Mr0pe7N4rFDmO0DvAGZjtgpTZTnMoUL1gGICauFEAtS51mrra9Q7JpAnfNd7PJb2lbKkVN1ftQC
AQrnId7ZzAfaBRW9izBtW1G7k6BP42YypgmKfl7v62Uk4BEiNf45fGm5to8cIt/tVURO46Fsbegb
iclEBzP1BAGevGCnTZVgjO51rjc7/PX0YXIuubglWGYQHezEiFW0zbrq0a6yQtzwEVwnZJvEOyHZ
3AyxkwUThWJSOVN4/cthEqDXqIeTsPQUn3P3nKnEJiVDb70WLJeIwkDqiipta7VtjveJVx+xmrlq
XxyMxII3SltsbjG72imgN0wZJib69raHnT7nLD4YyXIc+pazWLu4IJAuLxYkr9CwN2u82hvbZJU8
ut2+SBg1i2I5EMRxX9hOBaB3PnJSV9jpkeemvXNbhkW4c2dD2do27OS6He/TAkNaiHgrdkw6Jy3q
NKiWKTyznhOOI3CHWQT4XGlpV7jy4l245C9qCi0CcuiGWDhl7zkgdAHbhldt9TBP3YubPMRmj8cS
gM4QZdU2Q15epvaRX6ONiMcN4ex7ET+e6a5+huK2xzLACe1gkqjUfOvG3ktcd3FA3/te0yN7j6Ks
3DtYXS0Nu8nQQn/TVg1BrF4gpwuZzGitrvtQzhYn/sz5LreNskDgSrJfyWR/0L/fi494TO3hu0WV
CxZH/tzOQITTpT9YfbSHXFNA4C9bfxq+6SF0Isc7J6jgLWPAmtZbp8+mUbKrMAQ1xSXiQWcJAms2
rXdmRIxbGBkba+Unra1xx7oCV2cX3wyVIxIORvyXw4oGrx24DAzPqz58K7RIv6n49m77tb1R50R0
BCoMGlbZgVDLy53IyyJOgh6s7US+RvZZoSy3Q1O1uw5il580MynwhhYFzpDmJ1frN/9/S4J11/6/
SoJvfn2078Dx/0Ft/XrSX5pgz/pfhmaapmV6SAqR9/J6f8WhSLkwpl/bcFzNMRDkXjTBBoxWUlBU
QjdsZLrGb5pg9X+iAdZ0hzf8hwbYNS2UyCY8dNyYFh/tnxrgHD+juoQx4fOjCY46BsHdXktx0x/x
mv+P98nowa9oTvkK//VlOOkwdUdQcU1fM4p0J9+/ki1k+aTRhPM5Oom51AWUwvw+FJ7qXLirHX3a
N9itM+G7jqeXyq30Y7lO+GqEN9vFpE157chr1VTn8W+XGLnhT2LqTusGc8X7gBA2YO0D/wfgqj2M
5Erj7DfGdT959VPoIvITjvEW63iPhbzHSl4IT7kl3OWt8JlPwnEeYj3P0/GFRfwxF550T+hzACxb
VzW+Qd1o8Q2HCmKFin5vS3KVukQqxvsXB7v7JHzvpnDAD3SCa+GJt4Q7ngTqt0L45QvhnAfotlmw
0musyQus9SXvw2JPh7UtfPcoIK494cTPhCc/dHHnq8Kn3ydk09uIL8wFBGwKct7vdo7w9qfC5d/X
ROGl0aGzreFoKuPnZMYYs6fyMYNXhOsXWkAouAFoN2PBEaCD/BLxQwWOe5UJ0kAlmAOzoA9oBxBD
taWgsJ3KGzTPHk0FstwFtaBcfpJB4+1GF56BKcgGK4gD7DcvUKO9bcXcKBjbpxIYApBbdWviDrle
EnWGrpDftXET74d+twqWQgtUYQSusNqVhQSk3ndOcb/W7hvKZhyCgshQRg1X64GgaOpL8BoAN8wA
HFxADoYgOhie8YNgvyWYBO2BOsJ3lheEMEyQIHL7BaMsmEnBiDBVaBGD4EbEACTSAQ2wQ6Wl1G7C
Vj0zyWdOYq6Y+2oPAUKzzbDhsL5FZOW9jzYu/7KG0C+aKm3dh76m/qjGsfRT611x4m6Xq6SBJDDh
mTw0ZxdGvG9yQm60rCVoh5jQPqnq27rwbCJ/UoVDmiw+7LC3ONhsILI4tQyK4UAEsbEimx0nl+AU
u3pBwg9WBRfgbhjHCWQhWNrCCFjaBWbTpFt9tR7mRWMOEleUN6HxIzrmFJjbq7qBWGo7mK6XoYog
eIUNjAo1JUorvimilYVprhzgPQ9bPmrsa43zkbfFR9wMPvBgJJem85D2+S9VFZ1rCy8kix7bWjD9
me8li9iNw5osGOVq3TrivP1JdSoMjP7eJAmaQL/Kn7Fd3musQfUo/57FWaBq88eaj2/x3LQHGGvA
fvry3a3xOXfQRBXDeHZrquHDxG+lEAkapP1J8T5mrX4U4+sGp47Hj2biTSivvWaaD/2AAZisSpAK
Jrm0zMZPfZh82lnxwPAYrF6U7ivsr0FCeVCxoR9OsV5tpsAcjCe9rJ/arAwPAKGZiiAZ+bpxFNTv
5mtSLAOzVf0ube37rFc85hNxAy0R+7Q2uOqVTTphqCR3DrnxE+wPrsbqacUNAGnBvJorzgknnTO/
LREsl8N1amRPfYHUhLOLfKMdA4BhaQ9KhUZ/KEiw0MxTo0B+TV5JlR4pjHbrJm1AEi1dfsoR5PsJ
8Xz6sLOMiXlpSrobqvg9/8vPNRrNa6OYb5DIc2jozWEgCDXq57smj6hzRJ1zcArwqk72vCgkxEZO
bfi4Aq4jx/3AqzWdWxbCbgbKO+wczGbuQ4WKfxflOnWDxgmsYU02lnELnMvd0CBgYZO5S6BY0MxM
1mL3VBDK27CxIH37tdoAG9HTN9ND0lmzyIlAeTKDpQbfL9Y2NtHaFy7ebljSzNh+1YV1gJsx7bvZ
KQPdNL+TZrHthmvgiywIDR/jVu3XS5ijfLfuTBZKJIVvEyjaW31i1ddlVnFjtMmDZhNGgYB8S3kf
qveqfAymC6+s1vStbnYgD0AU+/AkEr92vbsyJGBCia7IZG83vZDOOybrQLIZCYhAhTEODt5edaev
ce8b1FAJwA134tSa14EFnkX0CsFKOrE1oWVetaseU5QuATlUyq9mGr8xIHFvCm1l0M5VXP0kq+6W
i8G5pQOzwfEAs8bM7z0VLmJUnb2UGIp2+kx0dHhl0f6K4SZs+pAgBb3/XMIFnE4WP6V9Vx8offiV
Fq07NN+fdFdmKMUu2i7HPCdWjQxNCzKHfjJE3sG3xeIpQ0BF1c/9XPuCNReC3iljSdj1LNILmIYK
4AvNIwhwyK1bQqZsskKtYrvMcXVNV+NjmvWHdlnONC+GYzwu5XkkVoYJ7cbT8xetN4FRZca4J3GK
oTZZ7pg3PzdqiRQl9Th3qBZaK8L8JYQrYTMXFsTwvhFoQMITQ/SEmQVlpJ8dcDu/vKTsmGErzB0A
VaurefKwuwalO7/1E8v9sDXewyaEfsJrR87wiTLfwQGTnCs4ysjFE/JxXlw9AvSV35Hn1GwdNY+C
bLE/rRzgrGugwB31kTQnVmG95Tzwkoj4Mwa9SU3vEkGVZ51xzqZGOZNucVJrj5YLHBJSSuYILOKe
B7NIa5rlhHNqqpllYJn3x5pePtGl+VblfNo05F/AUBtp73mdX2var2b0QL1Rep3s+lvRkBIEG/bT
G7UterJm3zOlQ7POmtHro8PYEfHRFSMxnvTn1ZZWu9mOLbOL1qW6RFG4oy3gNqxubAY2ROCnJIJz
kmStMP0GLIa8LQHPd8wj4d7O5F16JT4tg+E46JLp0LvzO8CFmRiIztmNxvQrulK0yjl0Zeb51aq8
6Skh8XPnDCfmCiB1c7PmYu+BXyf0xae2TrZc1nxoLHCOrdsfQlDvZ0UtTlXn3i69Pm1XiAj+EKmQ
MBXNHwpC1U1v3S+giwiRBZ3Rqz0RYREdmIxGj2vWvrpQBc0NdP58fyl6yebXMDBgGEbFqj2hBcxY
tmzo5sU3BCNxoDQ4aBCxp/veKarrPsZiqZX0PmyVAwh/EZ7T4pezGBmNiYGx6KBOyc+SX7JZdWTZ
SzEdHbypdF48qEhzuFDOo8/gWhHlWEXnNFJ0+jVEVk0rV9Y6cojLyvCL8b4eNu4tzcZmB15UR1Fe
5j71Dwpes3qvdEaNnC/udy2wx/2Yxg8l5oSzpdTCp8KEwbSHa44B5iD5scGfFjQU1jd1Of50uuzn
mqofWOAfQ2JroJ3OTJmH4XsTr26wDK51RTgAcV1c3wPLWp5pOKYHuyxAc4bGk7dCNq3oE2+pM1jh
+NNE7YHxCPzpsHabMeemJTqUaxgUxaQ6lcbwQ+8jXH6gBApMzKLZ/VQUbn0P+igJraPbAJbEzo4h
yXOvG5Jj/VTjQr5G9egbLtWN1YiGc+fMOztVGwTpTutjq1JO+YKrm9LjrVWq095ygP0tUwzvE6gh
GmRlfAJac1u17Q0+GapIhlkd1Nykm891TQ3BfcVAlMELJjdpRc9hxTFMtQdqnk3s2FatNU7eqhlo
KjCzMWwIpimSGQblpD6raTTiaG9+qV7WnDrhjZBbgz7dGpaqHXUFoFjlwDYjdwWdRmyRElhNr8pS
wJzPlrOJHOImdjix4Y0elnQZjhOXTSwxhJql6qggTU9v5iIzIHyIabvjKfAcmMrpFXZrJQqvARjO
fjrW1g7gwCY1l/DAheLcdk5/ynGbH7pwvV/SMTzMWehsJtW5IjXc2GRALVD5Og/5WIOXTPB7hWmj
vhSucZfSR5s1uJiZTuKQnjpEYFAoXlTjNNRzet2EJBswkAxade6qVb2bKR0b2hKfYWC94USDP2aG
4SGbq6emW91TUTePllcD+ywdyPcPnequd6u6kha7Fs2OQmMYeB5Wt0S3bTQChFBN7go70FYe1WJC
P8nKYleOCS0KVXvtdXIUab20YzHdTHpZAak6RyH94NVlcirxfsU/wX9/3Odm+Y8kYsYhaX+1O3JZ
xP1AheXC+1Nrx6dRNh1Eu/hKQv8AMmfYzP6zT/stwVYk1g86nqORwPigLKPPL8id5NvJm6qIFpAj
kBeixnhPemPY2qWJqUppIKJ4XiE2odlcfe33zXuE8e1L9a0R8QR7RYiVaaD5bexICfBfN4nR+MpI
Q2ww53g8MZBbByvNts5cYImSCsXCDFOMW0LFiH/cDQate5UCVqlKu9xMQromdxeFrppJou7Qgc0Z
ojLaSnGjfA15ozKwswBx9pe7vt6gbeBZjTENFiF0lq9GRAoqbbl5udMzE/rZUHIucnLmWohxpUav
9aL1GGnn39S/v4ldpRqsEYX1JVZupTKUhQeV0b6b7f1M/SATdEBvCAu+LoXcMyK90P0ITiCgP9Yb
EhSIYgnrg9D+xcKHJG8U8S3Z5wypAIGKKzPGkKYE0Ap+JfFTya25MERqm4JtC7OU5DwaXsLEjKL4
Va1a9H/N2fk2MIKDm8etZgvtdlVTmjssLpJhAafkuoD9AM3fVVYKuI7c11vwjsxPaI8qxnaOqvaq
F+4suWW22XCwHOyOwsnViRu5lZOeEPT6/DaKh4aq3/cFcVIa5Bt58MmtxBUGzZFq/1bDCEDTXViv
mOtogfzH+ZHEgVjT93aMLEjEfwwupCHHwZpJnoIWEaeavY8y4CzyxhKwCkjZzdXUhWjAYEzKu4gi
rHzM66yBy2dkRtBs6PXWV8RAYC0QW3KXQMo2mI0BOL5KIOTS3/8fqskvmaRQUS4xJlmiLTHzCaW7
J21fUvQu9+WN3F2VEEZJW3po1gqW4YjgMSusw5lFXEjgHXpqhSUDUN8CzRBZkJtW/AfyH5L/y/ww
VMJhB4qc30RyanSB5gAKWl+liK72NggQySx1FFhOOFHzFl1EylCiP1gmkZwbyXdKBdZJsp0yThQf
5QDRNUKhL284p//aWmyBk7nsyz+r8k6aU1PgLayR//M8eOwqgiWx3w960X7749XWziiOnfprrgUg
pSFD8+pr02wIGOBawdxE3JmOYDOKNmGcvzxyxLiDjY8buSUfOM5ch6neLOgJBLcpHYLaAq4k9+AX
/MVz8oz2WzP0DrhlHtXCLdYCNVJLYDS15ddKScJwRYPO+A8BSrKg/ti1tXLvkZYjHGjY6y8vbxid
4mNSwTQh2Fnya72gtOR9k/iD3Pq3hyAAtA5jyYguPaSS8gLuP1QDJWptbImxWGabxS15shnXPvjd
KskpSN2EZN+Ronm52Sz6deKkJPPMdwSxYiaU6vmLU/TLMkgZt/HXRvhQq3tF/prSpfjbpvSLQg89
OAnJqrgeGSS/mEGVV5qHDNCsBNwY9ugGZHwAeGQouXx8uZsIa4jckjdx3dC7H9BaivFIYna+iDuX
/ZCQ9L07KNBx+M8ko0dulYyf86gnB8rEra9bYJrl/fLG6tp5Ay2mpPexsMJbqP2J8YUTKG4PcpM4
qmpLTbvf5hLaKgiwqdiSu3PUsgItBDiqz9/jSRuPFz8jyCqbsUn4GydNIcYDjtQ/D0KxK5Fk8pi0
qL/ttMm8++34lpt9Qik0A3Kylbu1EWd7An5Pvz1OHtlqr91olmLsfjv45WMu79Fo6JHLoqYlLlBo
UA84n8pZwLAQU319QPmUzhYchFmocV11Wv1Uqo0l4E5i7WJxHfxjV/4Bz6/z/3n8naEahNP992D5
m1/j+89/tlG+nvI3WkUDrULuJKF1pmPaqkfX4u82iq5e+iY6fRPXsD0aLi6cBPcSI29Y/Mmyudc1
dd21NPt/1EexBMzlH30UW3McGK+6Z1BD1Gnj/LOPAsB3HsmvNa5JGKCw1VoBK750E6FYp7Q65FuM
K1TdCxp4Md0GckH6LLbO0Audzaq3z2FFoXq0UHfC8ye5Q28DoO21Aj4D4jTCshZjdKUjRVa0+V0D
Thkz7w0GgA/byVw3q4rPZ4S/mg9aCX3ZeW6LcAm8lIkcSZt3YVdZe81liI5g11Hh1StAtCuJu9ty
TVL6wiuJvbF7aNP+0Rjmhkqe+eQSdilwBP1Oa9Voq04jK1V9PKq9oqLhsgCZDnP30kftE33Ml5bU
mVeDsD2jnG9I9e5Qz2C6NMZp3qpUc69cs7nFeQ+5CX4AFn40x7RqgxDVB+AkRzsRBH6VkyB+p7iA
x7V48j0dbApi54JSZX6vmIjUsqKFN6u+DqJ/o60nz8oPVRjVb4A/qbYs12sdx/40NoQal9OVG+sk
QtAaDmZ1vc+mNwviIK1eu2MVQgluWrUHLxqnjXwG7ggAHTZVfN3l6sUlwIMWgO7A6ej/9LOdb9t0
HFmZ3FlrUiNzIbsEFv+U7DUI6si2TL7s+nMYNDrWKslpFNlQoZQ73IPhzjN/2qyrt50rAjsM+4R7
ILxBBmYTc7V01u1E8z4os1uzQY5JixwfqTd9Ot30NltFc0BsF0RpQtpZCeFqmB1CjxNWB2lOaajM
u+MKd85CJ7CxWFeTTYP8yqrQK09ErKPBo8OiEkxMN77s4MX07ng1DkhHEhKphOiFfvdKR3pUtLu6
nbJrY2nBC7fetZ0vCLSdzAjyCDrfOF6Fd1GqJNc5LHlffDfVmipP9DbqXDNAQ5OWgxCJ88BdoL+g
XKp9R8/zO9j8pxAF8tl5JFIoOkRdRZth+LTaMbyGyP5Rsibdd4IrhNYLejSSPPi16mtkdiTSuZPJ
1xOeVtWrINPRUFEiczNCgrsxALRNRdSeDBZH1ToZr1nt7hIU+kmL9p+r+4ZYGeOUMsnblqG5+pqJ
lcRMomfPRjPlkZ934/UqueyFyuVo7vZxB26M9PTxuuVXxIbp7eMEfteoZCQioxU5oGwGxEVjPuxa
945PfXBtWgnRlFsBmn1orVn5CjmxO7ugvLad8WTk8fDWDOVjHpXP9EZGvxpz6+Alc+fjyZ3HKTq1
yDaPS9yyHgYcBlNzWgnrSpjjRq3yrhjJtTZ1Exofr8MxyBjihuNBU5RjZhrqTSskUOGqUJtMildd
FLEKHdUZ7ELBIoRfnIPqvXEL9xybenEQwxUJbAXC0YjiyRtYhOtedYdfDTabs6MSUsl0Z0fdF5cl
suhTp/IdLHpc+arSV9eJgtQG7+ibbtUhS91kpp+GpcfqkKqHLlUHqJCmvypzfhsS4XiwHdIYk9rM
r9GFT8iV0LBELRIVq1fGwOo6tEDgB8n3jnU/bEsnUEZEliohRvt29EI/LSaCl8LwpQfH8zQU5Hw3
rr1lHmNuswLmeaUy04m69Y7/s18Mvgmd1kEyIrOt0uIcU3L/usnT9Lq0wmPnmJxu/OQkzncbbep7
SGvzL2bc1mMWJaawoABaWsbTUM7MJnsI/qr9ndIh/oGI3Jn6f3N3Hs2tQ9uV/isujxsu5NBVnoAA
cxCVqQlKuldCzhm/vj9AtnXf9St39bQnKAYQBEkQOGfvtb7FOAjierXC3yE4UpbWzHpYKPOiDWbE
xc/95VbGEC+hQwvC9fv5Ecsu39fMtp9f9HP3e83lQaOy2NLy1B83l6cG2gjrepDulk0sqyyP/7XF
lhHIXsEwbr7LJsPFVppRo9OESCyYAY3fN4Wcm8v95day0rL4eU1scETg3GZFsw55+c9TP6/5eWx5
9fIEXhLiaoDMr0bIitNqefCf74Gw7NeywvfbLVv54+b3y5Z3+b6JsvnA35156/xh/t70cn/Zxj/9
rN+b+OtzLq8ZKi9fDUZFAvh/bfdnvbrqHkD1I6r5+R6Xl31/wGXFn7f++U7+Xn1Z8Y9Pt7zmjz39
ecfvV/6x+WWjtOhw/vzsYUFjwtHqhLazTEzzann9sgCCWTMLmn+8P3ZieepnRwtL3RWJVsFQGW4+
2uHvF3yvNagMulFr0nSGyEIIwsSbeNopyjNplfu+itKKIjgqomtKG2BvjBQComJ26A/ZTI1dHv15
qmGqsNE9Yf/X48tdbX7xsoWfZ7+3UgMShUD7s0X6q3ZUMEsZSsqz+OqjeW4adhh77eWmUAJV+L4/
hmhJCe82nT8ezLy428X5y/cqyxPL67xglNaD2F+8OLQ4D8xoYzQLACcgfHPqD2InMa1DGTNfYx5b
7pdb1TzvVlpApSrpgY6c7rGPn0PLA1o0/9+Xv2ixnAoK+Sw3ssw/Mj+QG8zlKuY3Ywyc7czaWtV1
92nUn5zJCcTJxrdEKDDpICbK9tO8GOcp6bLQZ1jzP7v7s97yMn4N0PnEg4LubbfDUBwGwr93apER
Rjd8ZIFVrasKqLdtTZTAVaW/ean+kNPlQa1Af6WYS18LZGMpxy13y6FZqXiStrgtFIY44EAonRBj
qhMvEtUrRJgtxUXYtcuinm99R5KkAJK36uwumgHFSxaJON9a7hbNJG1Aqu+EQQ8OywJjGTliI1fz
HHc8/b/KzA5YXXJMNPykS+lxWWCcs+XeM7aLoXOYp2bLooVCXEjazAAugFBYnhJu9EG/q2a+8ohb
YzWCkaBWglo58YRtMoAV0DCaqAudNxM07FA6QKJuYrDZKFFFPJ6k7A2jVkDBCRUCnQi/+lzuiyo5
ZQRNRpfelTeIKqeKEQmXM36qaLjHBQfgDgeI7CoxybN62Xh0DnRvB/BCmwN6loQhuvuGisDDwBmN
emR2Gi9e9flWr9Oqpqv1TfOASB3YCbgj0mo5ppbInnJOGlpuWTpzZOYESMCVjgQXfgOO7LLZMuul
3Qg4DJEw0GhjXvSNKe3K5H4p5YlzRQxhLPU9L1G2BPj0BEH/p1U+NjSqJ0tJeXG5J1PG0IBh3lKr
k2dAgkYbId1SegW9ESoEhc5VrcXF/bPwxxlApKTw3oVMgoOkon5aWBzaSEWTjKWRZjP9yIWg8HMA
Lrf+emxsyHAIBhwB5nw2tIw8Ysy4rhkFzrX5Gb07f6Q/7utGELrMz0LgZ/PJ5S+H/1LxXj6yVeAQ
AsZOUuV8TC0fbzng0gXvsVTbl2dMD0QOTNUfJ/py62exfAlNTF9wZr/8Zez+NkP/UCGIFEJd09Sl
s/zrlkNoufWz+CFLcDVhuBqpW22uDS0Fa3/OKVoWP3dJz7kR/Upy1QgbMuy1abWgR75vKjT77M7U
VOxxlEWWenW0HNXz4q+7NCLXqeLDnZ4L00ut+mcxzvyp5a4vI4PnsNibvTLg9+vlz0Yc8S7NqO9l
EQQ12a8evxfGF2+rqtnGr2nQE0vjLmXf5fv76ST8hUNpkmxfy5U0ayr0TQstE78Sh9GEv3ekI3ug
pCuj0ooKJ+pxT5AFItWbkWve8oFU/tJaLuFYE7uaGi6TQBtRbeLI2P34Z8H8l8FaRbhXO1G+mJ6h
oggx9H04EltF1gfC3kAElK9ERz+MHvu+AdVZFwnCPxWF/FwKbmMT7PxMXclMGYzJbAj//hcIotNl
HY1rolMdGFf+oQVoVvlkUS1HByqTeA2O+3GRGy0//HLr52AwKGbv1YdsILKnwuHgDPPcSE3eBylX
CLkCeG7MC4HJoFA28WopzS7Aft/qw31SIJ+zLIp9pbkNxQD2f/vcFpYAujvxnTJR8BV1QQUXWtKO
VCSHzRT00aFRs3Zj1MW1jLEVqRPRhgwOBRvcLbTHsm2dSkSGDcGN4p+RY2ee5HgbENcpFfVOiUCo
tRlKqwW436ic2FRcZdTK55OH5OXkvyAEcyzaRnNbpyNCySzJxWLYLM7D5mG+qho4X1xCr58VOgiE
05yTVO1co7YAOcNKNKvqsdc3CtPe1ffW1ZyHk9gzneV9aMwrq1I8phkBfkZV2umAJKeB96TruZPW
pLJV83WeyDUo4dIsk2ikYyGJIqFY82PLs1MU4Lasm8eg5VwzTf6T5yUeOTE+tGv1Y1KFcS/XvnQg
lRy3BUV77Fb7sOxooNTYWtLMQ0TTRIB5J1Tb8xdAU6FGLiIfsddcKuoCrjghLhK+wELlh6DsXqXa
H12zb1yP6Dx0lviHBnBYoK9mLDSLTBB8Ktzip1rzXzQruIa1+EAHNdxW+5/+xXJrKap7lgR3X23R
2HcXwxwiNwoCErY4oaA5T1CZLivw78XM+m6QxrFuIsRlHfzsjlCBWQ3G9WX+bEFBvJ049KZd6vNJ
d150Kc2hjiKLk7ScZsbpJR+rZ19oJibbBOpNhsTXo8fPeDdpZsRESCpGOJ6iJjMdpTBWJoFG34dH
Oo4MidRQxjom5BZcP1gLTDZxVs23/qAyLA8u1AWhHg/gjgNyOFhFnntFy62fxbKa/kN0WO4vG4jD
DGcRpeZl5T/WW26Ksh67kJy/vl+7PJZG/S7MxHiVab9iEQt+npCV0+eND+FWFZxaix6yNJ5O1iTF
94QgT9uov48qIF+KjKcQ2Q4lNGFcEyNJaqM4EI1iffh9+jwVI+6npAcFPHQ6cVHku01TiX9UL178
NtukpgRWMQFzGrRImTNfxu3SYXWrhgONvuqXN6AV7AvrLV9gXiM1Ja8rjZVatz1SGmqSghgP+76b
hHskar8kqFqmor7Vionbze+9ixH41cmTBDJR4nB8N6rwOOEYepKpfW0pMcF+7bTuLRYOy/O9kqAV
ATKwp6/vPZRS+6QP0/CuBjXQ29QzznRs63NWE9o7l1ze0V3eZ7IH0DHJfYhvIbG+U4+GdH6yFkmF
bOP3mnyzdTsR/xz5RvZUBdN52SrfGod6qKknMm37i0ZdmLxc3q4xhVsQYTLqi4o0ZRUDXzqSLC22
jOtzEcT7YE23UkLslWVaC7/Qmp77ItgtH2JseqyNdagci7qU7pj9zLLr+UyjYyqtRxyiJNJ4V2MK
pQMO45HqGns7UVOYLD1+TYVq2hhDI22kpA1eIbXhzmGv2jEYAMPo8qE3EMFqRA1+7y5QULTKTajc
df4oHTMFyvSyyRFoWDdomMSIHtnmY04LG9/ULUXBtGwyyAF5N7Wi7GvNiB/QRb8tj4tJiG7P94aL
PKbKadKbnlY2+yAF+dlMxPKJymC+q4cKfoOg++8akarzD6yWHE5kDem7rhfbxzCe7pcN9gWCv04z
m3MwFgQf4fz8/gE1k9BPEcUzWbiJW7dtvJfINfn+AcX6YAVy/zZhR6T5TsCnLBoadpbkuGx1CgzS
t+dDDEuyd1kOu+WDqyVkES2X71VxDA+Bidxs2f1MYngpE68c5mBOUhHlQFmoOyTc1jXyKbBao5L9
ylp1D/tQfhnMCUqqjJDTx7t69QcBPda8BlKInaYL0StwlGitjlW5LzghXWtBk/gPpvmvcFA3Hlbb
1zbMLDdQENkEc3WUmOStpXCgLdtBDIwjPAlujLZkN/IVcy/BJrkb4bZ+b0cLcVT1QndLaKG7goEX
f1Cy4K6q/JBWLO/kp7kDr8271ZZRuHGR9gd0S9KFMjGM33lvK8jPeCubN3+U+bk9mQu9mZYXEYHi
9zZ0bENpo5lvU2lYzlBI0THLqUMnwdR9r9HiSOumqX43a01xokRtjrhXxbM2k1SWdxk4B1iR+Z7k
5uBktAGPtR4UZ6PG5rfsqNVtdWyAx2UFsWhrx2iq8NQ0hkU8X0sW0fxxcG0V0Wh8dK2OuVw36lNs
NhOHoBRRwq+TX8l/7FCOS29Qe+WkEM59SngvJ6566YO65vf+lKK5agUhOBOx7R2hQLdOqZCklwqH
5Z2kqVBIhcybc9Gh2W89MDMe+UvvnfqyrABeZlxVYqmeG2ksjmpNLm3jN+I5b/l58NyvKN1Xv2np
UIrsG/Ee227BtY0o5XTKuvvJJPm4k/TyN2nimIxb9Z3MMWGVhGyj5Pg8ZOyj22FefBYa//57a1bw
UJi59uwJieDSzYoPhiSoZw4mlN+B6b2b/FjLqrFC8jhpHuW9lqvdNo89qFV5rt2TH0oMybxv5OSu
Moqz73gTI6eIy+qMILw/xFpNc7grCA1LyrtlVf49jy2uhmdKK/gL+EuQRmUGlz63VEY+Wf2hAL9X
560qTGptvdGFqzSO8pbBE+E4uhI9kEdc2fA1qt9wLLH2dcJbJJDA7DsJnnUUboN6aEiddMOUv5c6
qefl69FlExd/FT6rdUPmtj9IeznMqstQCyLy6mIeGb0sa05EcdmQBKTr4HXWth/BUjRddRjasn0A
FpV/f9+jT3CAao1vQlTAl8QgeUKYEhyHFqd96xnB69TGp+WzWIX1Knat8mQEQreeMgINSO0SLxJg
dLATHHBSd1q+oJKZHBDTqbp2sBF2dOvHTRP72kPYIalZVvF0f23SrnrzsAvNiVX9yZCF/OipUuZq
Yd28Sql0WFalUvceBhnXyRTbErbddCMhE9zpmWVe9SkdKb4q6q82rWjiV8ItJgzZ6Zu8PqLADs5o
u0LkrknzkZrXsU21X4NAGHdnGcJFAS+CW0PFPpl37QvW0dOyraARv4TIjx7pL0BvGNqBWAIu3Ybf
5lzb2EYXWpAwPenV0qbOnfRgOERT5l/SOofKNe/Psljutr4lnE2Rg4kWOpj9+WXz65c1FH///7c3
UBEtWsL/U0u7/5fte4qtNKw+/8Eg+P3K/+hsG+K/6RKRcboq6jI98v/oahvyvyHwwJ6iyTptb2lO
BfnPwBAshcR4aBbSKqyFJFv9BIbI/6ZbUELoSRsSER+i8v/S5NaUf2xxq8SssSXdVOeuOWZE9qH4
9X4fZn797/8q/S8VAIVfcjLazvCGONRxigSuGbrCU3lMtoToTfK6NPYEHgKFax+bd/WX/9g8k34B
yAm3rDeuhwmR7UtTHFpvI0GUyTZoajWYLeLWipwUeBBcy6e4oROzI1or2ZBesc7eaaQzm2MSkHpO
8CT9Lg+WY+wIFIq+Ham/hv/tf+Z3eTLSZ/yXjPZxHmbNvNeIBf5s439/RkzulqahWdEt+R8/Y+XJ
MDhTcwIoajy3knQftKSEmMpd1PPfrNovQZjT7ePwpoXS/R8HxD95c9Wav8Hvndr9/vd/1ZZ3V/ml
KGeJhqgpf707o+6hZFAwbc0nqz+IX/l9dSE4QHxr1ukXwq15NvhlPKj3OWifA9Wv+EFYmyfrwSQy
/FIWrnqVqpN0pCLznp6nXXyNifg9c47ur22xqt3wPL6bKiYzW3swos0UOfl2+JU/B0flTtwU5qfP
bMUVGN3Gn2jQ9Dv1Rvkjh2ZLZIitnZrUngyb6pmNavwpfeogDCg78sxTw2UgoUxkma6ocOKRAE1R
H9MjVv7fA3r5LU1ns3SYTTOTN53qoTwT9Cod6o25V5z0LX+SSDz4FT3ycdbDS/Y1bRhfhOvwRMo7
LAvZ7kg73fZHsobx+q+jz3GbOq0zjS4ckLiwv+QDpr+GZPhI2DE7rz8gWbSGLTjpB1akQXWEXfXW
mU4qu9UT6gJaULLsIjryH+fS75NXb5LoOt5Nxso/+fqqMh/za/xJc3lAHXzKH7XNdA+zP3tJ+0ex
p43o8HX4x/E1e9fXPdmjOJu+ItwhJ53hsLSPfRe1uY9e2lz3QALIYvIhIdixSjv0tSOqjZE2skEI
Kpl4VcU1UCzjWr31B/0jv/MuTX6WH9CQYzDt8m3ooyRYWffhRjhDDjz7+27a+nf6AULBSHWazvKq
eE/2pQlJwA6uuaN8Ra6/xugF+UrEfvXRROS+rwNk5qT6rrxXQuWL/C58bIKTeSAOzWBQjwrbbdzs
MG3UdeAS3gM2msAY7Sb99k7AovXT9Ap/2nLSCwKGt+AknxSfr7YuHLyn8A0wAHkYzjbGcUD4SETi
wXyxIjsjAz53ks/qCiBjOMvkhVzEG6GJ2r2/MypclUTMkNu16qWV9djxTYA2adAvHPFlytvovd0R
M3qR70kpM5/8D/3c1odGsMMX78m8Yirj0IYK1DjAXJSdfk4vPSoVN1WOxrVWXQh1xTb76NcZCePb
cpu8Wg7nE65e2F9P1p31TLclp2xVrAa3WaX8O+zksztDgmsPcvQY5avywsX6Us9+VS6eaNrIEtv3
r1SrjKsKtZCMLyI4nMRt3vVtiE3BllwrWE1UKlf52rpqe7+1g1NdrHTiTPsdmHLmc7/oo88fUF9n
rrHrUAxNfJH0nzfRadx6xVY17GpVndN0hVfqFEe0gzgH4pYZRUQY6NhXre50iEKY/P5OngKXMeEN
Lliyke1xO9xRZNM3yBy1XfTUvI3OdtwGT6SN40FG3u1fDNIjGlt79N7rL4HKLBikU9ftxheKUS6G
CevaQqkgbnozVjsRaNNm8DHY2OZFaZ+sa3dqbsE+0m3jNt6LL6KTYkSzxXvpUvX/l5Mzl79/PDua
ksw50iJ/TuIy97fESk4mCCM6psSaxIsM0w9YtBczrJ3/+TT8307C89toFlZ5HPEUXedLxB+XOca2
Yyt6UrnVpP5xfgtrHHajP3ziBMNqljZ4yEou8f81Fvgnp35Z/u9XV1NSZZEKuq4apmqJXMb/fFuC
h1V9sOoaFcecWhV6rjZk0bZAQWlnuiK8SVptYwVbe8Vz5FuY5M13HNdkP4J56TDZ0bUbH3MPHchk
yvzV8CKuWw2TS6iIx7gdLgP9KIhYVb2WFNyTcHFU1xxkkxmvVKwngljsuKzPzcApI5mga+fqAXVL
dMkmpTyq/UixLTL2sb72yrp+louW6GODHGiCfy3YhTkVKnO6b1IU1xzlGGDHrax05PDkT7ji2gdf
q+WTlWSkUuPvSWNDQIXtFzurqY8YNkNcXFzIPLG4WV2+wziU+Cmx6xrT735VZmDAKl0gVRdGaZ4i
tGr2YhpLG0WcdmQ4wreAQjvbiZBweIRr0qqnWB2uenhbDDW6uzDjI/CzN5wOTDuzKEKgs0EqAqUP
KMiLXFSCQ9+1cCAgf7VVE5/lHsVdmIsPse6pp7ArKdRPZPHmMkneuSZg9h23Wlld9YR4WnFMCSvF
bqdqmcJOml/yI3oZzqkZ0wMOOc/2kyZ3EL7RjxQmaD9lSr6pmK0FGUi/EonGqamNE1ZyQLliz4XP
UC9jpYwbXVA/emtQESjBGcdO67VGsu06GYRAo9U7zHvu0Ed3Si78smT2LNOmR41cLPbXzs30d5Wr
3lYrdK5nk3yJuuYUEJC2anIdkmqoP7chSEwVE3lPJByzVwYJHTQVehWoC3X9QZv8B7GooAVIZxEa
kjBqd9Lwuxy0+6kQlA0hXi9UGp+LAaHvpRWD1K2H+n4IsofI8x/lsP4dmQMYPQ7gSW1pN9Qv8221
dxHPmXMibLTWUsXxhxkpKAp8xJh6FpeEjGw0jQknc0PZQbBEUloUKejwmGIW2hPJtydBQGqnWvzS
przPo1zYCIkqbCuioqIOg5ASi9jT2v45K+jCmj1ajsI318LwCcoMFVPyOBTyb88Y9/2Yob208PuI
8UaI29FGCYzYudXvkJj69siVoTkTQ2mPhGsmfDvJdKJe4BSFv277B+wEqwY/BeI2p6DzqOKJy8TW
mX8z0RPWQ/JpJf7agIenBJrTI26qCIlvzHKr3ul03lONYgPZr1kOPDImCDltV5oEDmfAUV3tWujc
izVKetM6YWVUoh0z8Mq0zwhg5vAwdRqBGt2TWfdHkDqk3ohrFcXhrASsp5Fscq6TQ6gfSLTXDwo6
jU2Yppcx0CJghp4huzC3uWhUrXL0hNZscXmfJ2pAOUlBWqN6iV2QnT5mUrkDfzfi+W23dQwrFE3l
0FLjqO6FnO4fjXwf/35UrXINYx1iLEKNOPPZhWLWjtnJPllu3V5qa9L8gF5AgCNHUxJDlAvh2qhp
VS8LfaR9nYQVYzbZaoJN2Zh3XoNogfZ7jWEQGYI6kmfTz9HUVIjivaG/R/HMWlgeCs2XjBbDHmAf
/Mt5JS2w4u9bnfyLf0R0mLQM/5+PWygt6RP5JErYQZNw+hysxAMiL3+WviysZbkL3Tty3bChX6b7
GkMqGcutXWxNpz7lBEPY4YYOB0NG7yY/TVv5FhVu7VSn5DScpPeEZOADIX+65VikXdmcu+Pb+MB/
vzzSYBq+qo3k4r9Nj8jzbnZ+DYgcvFGGVC/Be31U1wPRELZ3zj9I974j9BcyqfzKb6S/mof6Idiq
8DOR+HGevxgFXTiUtiBoiTbii1rhqe9Vp6pXxlm8o2VC4JgPWQBxBnUr36ZxT16GdEUMMxv57Oom
Ed5oHDFp8jKDAeIKn6X2Yd6Zv81d+Rl2twDCUuSoCD5aXth9lWgVnvsj2cYIKwWLIjGjnlXcOMnZ
2hjP+SMDef/OtIdnY2NsxEu4MaqVwUUsY6ChfCVvhGpnK/Njeosm29iUtZvLjLQxdzJsdiTqcYdm
i2oCXefMItvneO47TqDWyozO+I8qbYOQliREH3t4vx1IKWR01btKfZDUHbbTkX9bc7C8lXiqOmzR
ribadF/r0i4AamB2AIgHRcLt9TtNgjXmxNeSc9MhdXs3NNeBQHIwJwSuJyvktUOJ8nXlF67/kjSb
wtEYnJ5N9hzU1I4wzOpVLjYKbOB+lY8r/D6JthIIY7nIRCrtWJzo6ORouj1bM9dmaetO/8p3HPP/
otgEwEvZynwfOpWsNe5nrMdp546C3dAAcMNrzrfF6PITJZ1SHaoPEh35eUryz1y6FsBMk4ul72Oa
fz5G3vu+2w3WTThzCrPOmrbXb8BBuy2HRSrs+IrnwEb/wTirvztC0WKXKRkyx2rmrdKFY8xoPhLx
RU8jOpvhQf+tucJ1evYuzJ/qG33gMrtvHoFP8t7+G0Pf1+xY7LrfzMky1E+fyjo866f0vc1XomI3
L/1TOKwIZLHO/G2o6+Vbs8cfucqfinX1EDDVwj194x+gfKRM1iIHXzskL6thurkqn+ZMQEc7x08a
Q9XJIdtPj1yrcAGYvXQGCtxtwf7v2V+xPSEB5z/JEIqsnMY2RBtox6osbaPclE9SYONu4WOy6a67
y6VX+NekGJrm0decMHbxBvElGkwkz3G10o5S6RoHb28yAzWZ1/BLrdlGGTv8QOROes9t/OxPm1Rf
6ThR2oPwoWZueO9LFOAg6m1KBmJn6zJj6yjED6dh1x1jUgD9NUcu0kjBRhh0aGnw7ylPniLfmS3s
v0drFb2K1jE5euSoGrbukZ1pi2RIfNCh9pjN2QFjE982XjmusEgTy0iSaYVGegsM7KP9iFx1S9Zi
fQy22WAbNLtfk02jrxgMMAEjm/MZ0Ft8aTYe6YQ9mFjMQLYAzFm2BXNF15Z+ua+7/bFkQp45dCk5
apiiUhdwk7dKYOKyGiBzXJmRQ0KJH7sNozzr0bRW7UvOCGfYmCtlR+71q7SWN/pTsqGYc8MWMXH5
2CWncK08ZdQVXON4QFg3PfSpC34EWtxdcmU+c2vW0RwvoJ5iTmO+UziI0Y3fSHX8bXomI/G1e0WQ
+8ZnuDLTNbNtsO823URwO58arM7kWjtQrcPFJyK+Wom09EhEPHv30ICbVcusDpqCw7S8ua8vwq08
aA+YdJtXkwBO+y3Y1Qdoyi7DhCtB0BZSBc7a3UM0rs0NvkNvZ62tD9lNn7mENncz+OE4rPOzf65+
oUEbAUuc4nBlXbB5qgy3noqP1tFOsw3+UTmHT/EBAZy895W9irFwtOURO/42iY9FsyvEO/2qnoyH
/BkCCgNMwhQyHygTOrAtbQmIhxRUqp30ij9xujClO3OFoRTCHDH8aCy7kW3MFnCLa8MxWtwAqzR1
Cm/P9w5u6JUsLahNdIdfJcVVcIpfzLPWrCrkV8IGH3kgbAdpze/kBXgZSAC+isMxRywTrZikglL0
2nV2oqzSY+PPj8wqpd91+cGowkKO3xzVa/CId9a0pbV5lTfWAw0dRDfwJH2q/nPXfhWSyWFXO0Tf
sCiHY0jmgGta5/JcBVyQzvSyIRWZXxgOMMYrtv8y/UrPy2lOdf19+kZ1BUGW9IZJnWGR5Y536Sbf
x1c/JFruAyBwZF79/hS+wZLsk8M0e13hNxxMmr3kfHPyb0dMoQevf2xpHfrCFzCIjWm4eXTH+cdC
Qp5Yj/Eesa9L+/sFnA8zgv6U3KhAKK/ShQJIp9jSJdlN6/JKIxjKQHr137gucTJQlHerWwNouOT3
IQiNX83ar1fpiyiuTJq+NNb4AsDtcinj/Ai2gOuwDl/3aSiefJNR+CrWNtaMMYTev5Y4292it8ZY
xRdilMfr8Op55PtSDVs1O4UjNkL7C77ZnVrbe/NJWiamQHKLj/Ipf8u9o/pchPfRnVngoNlq2+g2
DzwRsrwPkLnQ5oQO7LJ4H5F7tZ24ULxIW2iEm3Y1pja0qHIrbpod09P2FIKfqTalvG4/Tc1pIDpq
Dn4SEVzmzXwQp7P3kG2hsdzaT/C7BaOAxy4nHNhWKuQ2tn8W3fTJEFfeXX4FOHRfHIHmxO+w28ov
Zd2+FdQ3vsZ9+i4r1xTzDJM6hAqn7tBDq2UQ/sA1L7zCbr/rxI0W7pp96I5vKg3AJ87qgIMytkpt
7Axw/AHFCVcRZWs+g7fF+W9dKCi9K2vxkzsSTA4fICv0VVrIGw+0QglPf+U9YuzMDtp9QbEkWAfJ
Nf1UJkaxbvqpQWePr5N1iKU1LbxsrRhnxAndXafvPC6Lo/hG64mpwkc3iUxORFIhXifanWiEbDzc
eQ1jjAoWE9te5UzXyzhAAV0wBCrDiom6awA6qiOPspok2+qJLnLyiqrLO1XKV139qjAA3fGZQEeD
Mvd2/idjmOwCsSy8knvr+auEUcLeaNyqcq14Vdyw8/LDqZ9o2lGhaTHTDxsULPGNAM4euyO4kF/9
G1AmYiymj/KTWSPImbxaeV81WcdcaKDamvi5bO3FH2yuWWK2kjbGfjqNTnpMNymjS6cn2f4cM8yo
0AmpG0RSUucA1+rs8hy6cC3QU6u/xR1DxHADbMw/qKdyS8GP00vp+ufklu2iDRKq+qMtXPhtwWMJ
CgbmsM2V4mJuyrNpHsTN8Nl9mmeOSsFfpY/TKThlv6xH/9Kc0FWpH9YufK6OtG+pn5fPw7gesy9p
uhvhaSUrpl5jtMtIlqrWwy/D3BS0KSymMliNONBJIRnCVFl1pi8jiRhhc8kq3/NQav6epuIq0Azx
0PuJdBiWJySxOXVpI2zEGi0jEsTaJgIM4ce8WNZbbi0vM3qYR1kc15yUW+lgDSEWpeVpuJ7F3hvv
Er/Bgx8F11qUQFIPClgU0Q4DzjNNWauOKVayCzdAYVLlD5u00KEEo/MD0bcytOjiBwN/7BSkT0qw
mIPo4xpawQEwAfsGFIhQ51RcIw/VtpMhWraXlSrMWgzXcgfFvNVQFCFwXsMFYEQlGA0IO9GtSU2A
Gy1SjLI06pxe4LtN1NykWA/csq37BwkEVphmybqUqbCLFgPuhsaWU3oEIyZy9VDTfnZyDwtKAAIw
EAryCEj5SCofOVIiO6QIVG6fVBTNZS9dK+EQPIfhWiuhFwuRIWHrarBhKV61BnuE5R38hpMDP74v
GR2ZSgCvOzLtakA2kQykqYCUP6gt1/UiniikmP0hmP2EHhEDnUhISFArN12dAKZxfohaQoyykUqm
KkT3sLb2ZmGgluQ8GpSHDjiqNCUN40dGyH3uXZPQeyOcod43Mi7OHDWrHnH+qydtDbsPqC8OeiPf
xf6B+fVdU4iISOmGO6Ocxu4YpsxERgYVaaPu/N56ClIyvyO8E0Fn7mvDP3rF8KrHmYzKRqBP1uh3
XvSetBVuIUv6VIuEaVlHm70bo2gjerPpXthErZrcVJPJCn4GC0RKAW95ahBxecP95F9TtEyv5JLX
As3eQWxuMGQpL2MrjLzHUvvCglZBoE2euyDhulrGIBgr66vMjIOEEsgmOIfKScY+pCPCskF1e9kU
mPpOLwK+wm0zKKFdisHX5GmUkZgNmWCrg74Lth61vLKdnkpDNbdkWZLyI5BA7us9HQa/fxnnN5Nl
Zqfo0GXLS6lA4z2rJsvVgR+pOKxWYSSTRBPIW7GgPE20/WaK4UfFBJ3jQzm00wu4rZcuC85Ay9zO
Uqg2dvlLQ7zi92vTSPsSzV0sFZysUc3V1NNCA7LlkJiXRMdCWY3iYyOqr9kQb9vShQk3ixtE0iMY
XFvPnJUDuzV99mBOC6lfcg2BY8qEuMgYoip585SVpKtmqsJYu7c+qsGRQu9D1Rkah10LxZ0Bc5HS
QSBOwFJvViK9ErhQMwWlgYXyehVD56Onv/aBMa7kgBZKVIZkJyXJRqpSf3cfaDNAbGRGB6Bjk0sh
kxl0cHJpXK3ReBYiZCCdUTGeFm9x0X9EA1cak7Df0aIelDY7AEQATNDXWVGngZt5QhuOT0bhlJKI
zJYDzEMOMkwX1tvogkFotmZY6raVhfq+k7gAGP5jO6jBxlA2HfPSqOlgrggisQztuq7JOxDCR48I
I+3/cHcey5FjaZZ+lbbaIwfiQpl11cLh2p3SnSo2MKqAlhfiAk8/H9hV1ZVlbTYz29nQkhEkM+gO
4P7inO8gimD6BOXa67qDmVsZOHYggrnp+4E1MLfQIqs8yIaJXsIGkUfkxpoIX2hDkust9m1RX995
fvmQjO2T0UzLmGwiK0UauBK7R3+UMNL08akQKGZhC9DJuIvTWbK2CDsyrSrWybob7WsSCCJH2xIo
+GDx0nJ1miVB6JS0dgvbbMj6l7TKqUdydjE8w4uz3zxbZGPT96dvbuezvkqJfxJEIKWRdx3G9Dw7
co19OYNqpO8qEghWagAmY2vatE6zybyr2QNqOj5Kx0+wtZLJmflztAIBd4FJxkgh99+bnM61iosn
hUQjGXivIJS2q0nh6hJZc1szZui6EJ6fwFbdv5CC9hOpnK4cjIwbFKDs0oU6ygFLnvkrVhSydfem
O6fIqG/Za+xrFzqf18lvX7G4L+RaBzXmauVNNVmL4ji6CR4rzz4UTXPRfe9W1XDGRodNW6ePh6Jt
v2rieCb9PYoKjtOyB0aawEXXJElQiFzeMm0rM7a/rR3f5Av7g10CBQ8tzvT27kxk4NoIjRMZNwH6
dqozzTx3PVORVlt6VW98TLySwiNNHvR2SSmzgZk3rH1V1cPp8i9RmxbbvJ84WLN6L+V86BzcyGmr
n6qWxKVUzx/V0L2RjttA2SOFPTIjmmVqIrK+HypNe1cD0VexdRcNJWorTNfKj3g3erlCsQ28EIa6
BnQsl7ETCEwBKwd4/z7MsLLggGZxhpkckam7rvziqVIjf1QzVmvH4QRu7El31Vpius4kflXQmzmr
1ZHp72DuJE+zleNli4zJujVmUPi48XdYnvvVnIP5KOf32U5OABm1A0FCD/Atl4Fz/TSqnCba6S7K
YoIbju5Dz3UaTIIHvOnvLCGztdfn9E3sWiNBWzW49k6GNXlR1jpM6r1labukZtBn5b4RJEZ5gHV/
GrzkovH7PycMz7Mqe8UwEnMSkyvRcpAZJe6+0h/1gxh0OGfYrEyrYIScIj/OWpFs45rGHtkfDWaI
1jzR+uqQ4oQC9bnQiNNkCxV5uAMKdhxSXEvOCCIhMv01WRMGqADgCEu8AKJtWkMHTWnmp8FInEhQ
1dlh1olor7yDSLt+42mGtkK8jHq6IshwVusRxQY5b0SCzSaqR5333wnnrRXTl5HD4ARhqt1PoisO
di3A8XhEbGEX3jaVC2ltNH+PzcAYN8c5fh1AuG48QGTNlNI6yP5GmkAO+yHezMQeTl53kYXHXLNr
D2Hv7XM3YQbR2g9jwZFbz/0BnfBtxksE3c4913gZ13XEYcPSKs+TSzNJ7hhpv5iqBnCaFW9ZqD+N
bTztbMdmUee/uDppQ+agtrY1gkTwJbnLkfMqcF4FMtXWtgGkSWBKWOEKJE8pH7eVYb5i/0DK7DAT
8JaZtW3mj7OmneJ6vrRkMFHpgiQnb4TbuBDj1SsrNJqe8UWAensjMBQwxyfcAyTSdgi7x0geqtz9
cMxEX0v4wlEx/U6rKN56zuDBtneCSohNr5ivGRoVWyJiMyCeOGgUd7XbfLoNvE3D4ZKIJTCuTkln
nW2NImsCc8AdWprGU6j3ETRMGgWBOqIK+yHI0+SSFQTvsKBBm+uhCmpYZWcDEoglyA9ltGKjMY3M
NaLOvUEhjALDqG9cXREJ6ZNaKaugm+Z5l5TD3WBtNQ8vvhn31m5uS3GUxSiOP//1b5+qvMJ9V9G4
NtlHwmZoY1iNfRy9+F8//PyZ107+JtGjXz9o858PzcAdwAPL2BQ1VVtomG96j8dGOuUnMVmS5Bqf
AB1dIzimAUZmxwMTvhiHbISxH+qfVa4V0D9EVcw0czq3qO6OQxRVB8HUyV78k1mT//1DP9UPWoGl
nRRs5yjTCUS0aVfu0VzMlj8fSjInjt2bj2IdAuc/PiTIC4jFag7pP/k8xYLrsSE4YbHTH4vRYypm
2eW9Ho4msQh2ds6bTOx+tt3/608yK/m3/+Tzz6qe2gQ9+r99+rfdd3X7XnzL/1y+659f9bc/f8o3
/f2Hrt+79z99simB+kwP/Xc7PX5LPDA//ztUXstX/t/+5X98//yU61R///Uv718FAzM0mW3y2f1Z
oWcY/0dt3/G7ld/T//Bt/xD2WX/42D1cWDSWZfuW+y/iPhtxH3/usb3Etclf/EPaZ/xhLVwZz1zk
CK4lwNzIqu/iv/7F8v7w+WkwbAAMCkP/f+TXmC4/6k/iCl+3kdJ7hu95/CVPxj/LD8ymLQuCkNq9
VDiW4km7ARzN7eCzlUrbdgwkDIRV2VrdBnDtVWudcK2xN+SWQnOThc018rvHPmr0ddql2bmUJLwl
UBQ4IygM1OJfTvMq3UrU5iuvd36JQoUnskNu20rZW4I5rWNoOwdDl9mh8R32Jq/pWLQnHyn7qgJm
yAdwy0Y3FFs4JsXaMpc9RmJNl+Y9NNKP1qtStD4mD0jm9CW2zDOermciaslw0fzmlEvMLlSkNQ8a
DQ7/qDHMyut7r+y6W5jrV69mfGEPckfbKA9Aq4Ez6s+IMrUNOepJEKvpNzpl5DbsIUCqmagz0ISL
YydYIMHJkbtIFXeoYsNrX4pPbUx/NZZf7SrdG+4bskVIG6gOXc5TVCOsBXPV0c14autmkgY3LWkp
lWmlN2mrJWupE1DlgdkE2YncYaoiBGyivKaz4W4bkRUbm8owFM28BlBe7NpofJr6ttiX4w4Icrkz
R35y7TAsAeWLAjPB/VIR2geo+jWqGVZzZF9bvMGIr65Vk6ItHwmk4ol9ZDGilTFe6LrdFr1g20Ja
a1BXc8c2PbzaBotFbURwWPZ2kBomn7XIKvDHo0hmBVPyIq7bgYkujJOBo9T8Rb4rNjbyffop3Xej
4D8aynTZdX1AiGhQpSOBWarYujU/PA+zU74wRX18S5YVVCihHysyk1ZaMVgBuIVus8BVmF6wn1++
Y3RcjSwaEp+8FI2Yn/JnhSL4B3HEfddNe93k5WiRfwdSoQoZRLSe22ddU7wpnCmE0a9/iMDKF/u5
n5/LGF6ATc4ZuEuOn8ltLx1M6zEJb4zZJec2687jaFTYQcxxPdmIASyDPjvD5WZmALKRtOymgZd3
KJ5MVz36beuQV1kzuM+Ok+cv5mOj24Ag4qXlooPXeMbLmmzwvWRzg43LPlbx/GwqLrVW5DuuYbU1
czMMQjQfs3fsfpgkc3OwYnaDyvd2EZnvW3ontvMU3S4jHxN0MtP+NnBGS7ubkuy1nO8qpKgnQLqE
5HQ5dO5Zocagx1eUupnfpMwgE675YfxwnNc6NYZLr73YBnpR3tT5KHqgNQ3hPGR0eWd6kxxmZvza
U6EcrXGGAzFF6JFo2TaFWQGQNKvnxs220CngdCZjuVdEdAZOU9qHymgveM67s4fwhw21tzUo5cmM
ZBXfGsPOKbqHqu3NXUjONDJOknTdAoNInmfeKnb0NYKtGog3WyZLBUaSZbsqrKydz7JgrLl4CDoY
yLzUTGPet0V9XkiR8cB8LLcUE2NgiJsOCV1d+XtI1mskYb+Mzn5oCdTA2ZRfqDaiM/8UN4jumQf2
Qe2V8gIZa+VOLURgd8g3YT9VW4+3lG6q/3YqCpXUo+scbb4MbLW9zTQHBTS7pZmWLI8WWpPCRhLm
MRJLcoCQyrBSMQYU0aJ+UC6iW7WYYIci/0gIEw2KKf2qIvR/ImquGVnCq9BmBAX3i+SJdmSQPOf9
2oVgj7NPaRSQGK6Mfi9+Rx5yinDkffb8eT9htphdBvv4S/LzhBkM+ENM1+oOlzw3GKYTeQ6UW1hr
jDvPmoORlFxdwFnlZhy170zPnqIZIZWhDQerYFEcS0AiJVGCTfXtVeW+DjEVmzqT8Dj50FRRrrB2
7hkqmgdHGrQPVfbRSo00hWg7Dom1BhGPoaYzhsCuuYFaM7urOsKHRRxynyqcJXbvbeG+nogNKzbO
8kWk7TEUKst9NMOg95rc32W2saZzpLcnrnqTwjtflb9Mi7YAABso5omWAEXZ1Vu0YqM1oY7hUiir
jXYoQ8YUDYS/xV7Z32SGDxyJlnwcQ9QNVR1u+9JNSBQciQWpJJroJPpONZI1+uWhmnxF8XDDIGEI
0CENa2gnG+lN6Gi1gu5kcedI/GHdQIpvFuG9FBrAs7KKbjMd6Y5DtuvWSbzfiUsv7FTmsJtL503W
OmHBhMwSjsf2UlmhTjBDQ6cHcawtyJwmm884hwmZLr015NvC7Jp7c2I/UhLMEbX1A+qx+s4dtORc
5uSZysJiNISf3J/dB7wxw2HkL89e1BwLo80eYFwhMeJU0SqtQdClhQ9DN936Vsoa1E2yLVSNL5xe
x0gzIVB3sQIOZ/6ezdQ+hwW/RGkyiTSTRt40ksHgnPFo6rg9S1PQlUB72DRef5KVetMjf9pms71c
BvsCpwopp5BJh5JY5OXc6lmj+Km8FYw+GFjydVMDf4lyVkMQEFfObez02AIUGpgw/uC0H4J0+XGq
GC6qfcdeVDDHYb7iDYrtst5k2x7gRuBWyaM/d4su5aafonZHacYvnMRPsmnjbUG2BoYzvEA/N+OM
lnqoSWdux3CjyM1e2160qTMx78UADCTF0eAo442UWH/n5P6tG7Jf8NtnU2puMPqIzkDTB1XLowYu
KoTiZNmxqNseHvHecMJPT7DyQZjIvHD0kPiPkiUUaes+ryc6h1TfMxp77DQIJFZ/cZW7E05uBt2Y
ILrx7ffZ9CALsFcpuyUXiKy/dU/C4cYTLPi7bBiW7AO6WTIZN540fnMwC8OYbtN+0tBT9rdFapDq
ht4p6VgQG0X7ZlkdFwZP2yysz9LIpq34MYlPxgfZli8YrcxzSFm4HGVWXHaYt9AH1xRI9ti4a8Vp
7hrL0EM3d5CrwqMRYwIZO2Q+k49CJmHHmL7JRG8QyLNSJkzp6gt5i+o13o4ggQPBixv8KLjmivFZ
XouXWqN7GTXc/4ln2wfl3bXMsm8qw4YGbR71OA4kDzlqEyYUPBgIqDP7TV4fDHPtCISdMbsbzsIk
SB2mQTUQpzP5HLyh/UInhOW2QXs8HjgUEU+Dor9rJaDCfJ78Rzr/T28WF6cOh3vsqttWpt5jUV6q
Di0ObbJk9ZeMJyzBK7+3zxVnc8HZ+Ihylpco63zW0bm1i7otkYo+2nE3ua9F07NrnnmiRoEn2npt
OuydW8/y4VBbX2lYzpesOk8Kc36vgKpGw/Xnw1inT1gV09vRlcNVkABEnmE07MOoyTeObs4Q8EPs
HC2q9QSbpO3wkzqgPg+axkFfIaJE9GnwDEx4IZqSdNa6szF56BzadnjlSKxu4bjr22ggZogRs3vV
I5OkauESn5eSuFzOnXuwcJaSuzG/Ocr2N0Y5aRuM4sYjtfLKLwr7qtsTKoQs2+qlIdHGLX/kYyos
R708TUwc7LgT1yzi5pBNhaMRf9yavExzB4l8gqHds1GOO/VkaNy+Rk6EtF3wK8RKfNoTDAiohmvH
xAZQN5+y9u21qczyptRrhLa1k6ArMo+tvUqRU6KvOSYzNg1HIcAYdXL+IkTQQ8NOXEckWc2wrWZv
dW682Hs0jHkkS2F4ynN2H5XVToFVA38yxcPkZnduz3RGm7VjPZJSWkYGuVm2MwXz2F0xcUESRCDt
qMQlantx+A2bsQ99Cn6CZcMyec6jqUXnwb6VsJR4zxGXbJEpG0iNjZdRZzMbj82OPRkj5b5i9RPm
G81aBl2Due/MXTuj6I9g86Y9Q3//VBIirzi1DoZfPo0rTe0ypoJRHe/t3kF5wCtkUC7sSyb9tzQc
DyVjpsJwOfT8QUfEVCB+Abws2Gende9u48QTkE2Y/xEVcC0Um7wxISpn7qpmZxfRFv71dMQW+pHz
oEBe2OH8sGSFikKceu4b0AzMXcu53pLoKTxeEYJjGMykr0nPXrutelxBdceWN9G1lQLdO6m+g8My
ZStdDV/pL4kp8oFaBGkJFzNB3Wfbujq2T/gtm811t1Qog1afW9O9loXf3DUzJPLY/qA4RyI9kx3m
qP6Y+eOHzGrrgcfNqQUoSN7JaAU4zJEcGlF7pptSZC5R95jWftBM3B8o8Hw3+13ECIeBTbH5abKL
npo7054APy+54T5jNuzb37bDvaHTTRZSkdbRIATVGPMX44NK9GKvTG5dVkpJbAGafI1gD1hRInfD
QhHpJGKdaJrJF9Ll2i7TCzrZVyBFuCiyzNkM5NBY3qIHG6KbcgaAGA75BY/nGYPzL88hvgRm5GUo
QwCcU/cVce4SeucFHUANPAEIQxsa1KxmqjSrGulvHGdkNLu/phoJzYDQ/8DkcN7YAiOR1vVrslxH
aBqZgyyPLkLPPf1sUkjw20XsVsy0PyfzsI5GzT1Ib5tHkfUIoWE5BtGbjR61bJT8rqNqa8p52DVJ
WK8a9kd1/OW6o73rcoR1uWeqfergYAYIIRF1cnSHWUyUU4c9NlDkuBIGSHtbue5m/HG19+FTtngD
hqw9qBm9RZKN/qlVaeD3sA1MDonrMHu7EL/CenGQ7EOiyiFZIG2J6rNjFB2+ZvHmmaAok9i8FSxo
9lkV3U05iWhSdjeMI9HdOpO7FkugTue7WIhm5w59e8KFUr1THnxmLjol/G2x7+xdRZo5a/qT7spr
tIRPU8IR7/kj9cj6jlRYMudBvDzbpU3sBzcXqgEeF4kZc+IXGElEi5UgbQz0hQYPScneW4tQB5cQ
jnZGhs7dMQg1SV1mnbNp3sg5Ieul/XDcvjuJuL+xGu+YpBh0StOJb0uzR+kqiubgJzwfeuzch34k
JoTREslP8F0Cr9GIX6DKyzpMzs1NzHl04IoMuUKNm1Bz2cEbzqE3QgwSBtli8C25R3v/iQxJyOa2
9l2m9cesqQw8KdeJyR0Lq5MqDLqRGfQpRMvC16928+m1EIzDuS/37JIY1mMT1Gr+cTow/Uo6rJXg
wDk0MmJmyxbN2MFKwz8qHzmpPVrmNos5yqOeqlGEwjqVQt5HZm8EBAy/keVMPmIVAEiutk60Nr3H
qZfOXuhk0+Ytiug6VkRuoQEkuA4HHRgltDbU2XPUHtWwwS+Ntk6e4I+GAVWYoTMmjOIVIc3JMBJG
xArWzSVbZR91Q5mWrFmlccMY1ni4hRTArhVGjfJ/D8SJQSTyHxoLmnmKNYzxKlnwUc+IamROpRAh
ysq3Nt1YoKHVxaUAxxS4gpJ81mMjMNVLHuv6ru/UzjCYoLXA81p9/hYm6t7ESX6R0HIqtdLfUY68
D5jCA9viYH9IqxATAH5Zr0S7ZOU0E7b0eGrM4hN6w6pP+3ZjObUM9PhD4EUH0am0da9RonnIFDaW
TLZzR2lI67chraTYDv3d4tXp2urk5CrdGz+pPELipTPs+1mh3yIvEjNikz4nkl6mpzQA2JShI8wY
5lfuL5Qk7Vt2VwoS8cIKcRIoBCIbtc+4Yywlo1/E8USBT52PerlaGyPyLt+a710wsOsB0QAWBp7Q
pkNzEKUzumj2HSnjrM0yei+VLcja5jcwZoomCx7FqDRtE+XpB/wpf8n3QQ1XpafS6SAAkQayzNcY
o9XhdbJJV0Jw8fLTxaUN8l3Nug05zHZzRFKfjVJd8Dr/tBKeDPmpVIxx89S1wEPIz/U3Y6SO8fww
koAOuLTXAomZaCJssJAsOqOUzDqqiXYnOhg8S91fpzNXUROeaM9sku25fRuqwmWGps+ttSoY1RRu
We8JJ0bGytG/kc0IcKFwhoPsxEeqDbT3o34UMT1yaVYkCRcHN79ohv1K5BJyapeWuGxwJTjmOlpG
ldPQIkwly2A/A2z0u4wchZFlbJQ3xj4SzXXyXJBiaXEfTlAU8nhRYsolhLIO73Iap5uhmsCthdHn
CJXmGMr8IvopxwyZPnQOPlyW26QNId3qaLw3TEnwoCiGLsC5pkdCAl96IiCtpdXIZX2SBP6dKge1
7FQ147Y3eqKO6yWHD+G0qNUlIYOKvc6nTMnwiCZSOz3DPv1/vXjAz28wh/+nkXBZbfx9ZbHsTv76
l8uyDPiP4L2t8qT8Ey//79/6j+WD9wfiCt11HAdEsvMvYAHP+sOCEOAIy10m/1gf/7l9AJFv6jZu
dEhpjjD5qv/ePgDWF55OWrHtGLa5LCb+sX75u9nxv9Y9/7PpnpHLv6UQA8u02T8I1D5kHBuW/m/b
hz4xs7JNkwq/FlnZRji456Tpr4UwkbEpiBaDfBxk0wQtQ7M1GYL2OZ1Ow4wCAayft7tzwbDSpYbF
rds8hK4WMuLAIVppxtGqIhjqcRiip76d2rrdD7r/mabU9dqMVsdZpsEW/J9VkjDFH0nJXkeMf/L0
4mf6Rm9L64lHPMZxZSFghEiyVhSY9pRZ6P6jxc3nMUxE3LSliUNcbQzzRnfR4NklBk6zyv1trfyt
W0Y2QlsETqTtZiZBKQb/0FXbxdXGb2tE/GFy9JRS4PEQV1otEwUKgU02CZ+nRkRLMzq3UgyIaur8
QocNXXSwnH2TzftEG6o1Q3qqEcpEqxm9Q5GQLwfE/MmPCa4o87Q9a/auVzg3amU67NxH+aZZaKck
cYVRmvpbLU8Az3QpOnaul6Mzll9txq1Y0ueuh8o0djLr7SWBoGK7izZQJPKVXvk8DVr8jE5mv8Do
MXI3y/zVP2CDdU9klBvHfLSY+WGR9CRoBwPLd2LYV9ok1K9JcyjNVmzLIi7OkQr3fWhGR0OwZQk3
RaWm93kAJWA92b7tnywNW0Aajo+Wnpb7OSer3aFOvXHRFAwukYRO8UisGymVmhR34yTIxfHB3WVx
KIIwQqxp99opc6b8GGdL/NvgY5bx6ycAdN3W6ieqnIRkhrxm7RRjp+6H8AzbfcIXCQSNSfuWTXL7
MNOplfXcnPXWfeZg6NibQluYCBZ7HBfD04AMIGz66eBUzkidOqQ8JMlLc7oKCFkI8KenIjFDC9pk
9CimxNo2eUqFVqOhLJYVrBOeLIeiTZnoq6fYmU9ThvxeLdNpwpoeeUHXGpUoG4TxWmukycn/MrfG
eBIHTP4zsjZE39UYaFlkgW38Mvh1V6bruPciYxBRWW91YdTvdLfpOQ8HJgRDjBRDRzDamoPzEif2
fkwne1/Wermu3PzOJQhgk2GeXCRUA5PX6aaAR3fPJMKJ9PpE3umjV5qbpO8uDIrm49RCCYmj+FQb
ztmXoXUkCsPeN67lPoS13NcmOjajhBArmvacKDWurE5YBzSuhzRv+k0HjCRQ7G1XhDEspv/5gWFB
tp+X9D0ig2nbQfyxZaemvjiquzXzZHrAgfhV0NiuTbaovK/YeTisym3cIMBJCweVT2Ih7ubg9oSp
1lpdjnuNTevJDE+G9sud/Cvq6+YuC9dF2tg73qh4XOw+rDw0H+4iaFC0T730j1mbPekFwlQoLeeJ
/T0lLsFXVn+nTJXfcYzeEh7C8adSaF5oJJNI18n3MAGheiR4apIgoLget3ZVHUNV97uMaMcNHWVL
D6ICH0qSDwXs2prPZcsuwPNAbulGchtFENFS3yS6SHPvw8q58ghy78exhwdpgQkuQxkkVVFtnGJy
zjpVbAHxF+NKT1mjg0VN2fziTCOaAHDVLXJZ91x1frjLgVlRKTHP7VFn3QivfyzqZjymiROvPUyy
wRj11kZLERdNzP54fVicuMhzUQz4xKf3X9LJSP6NzB24yWyPXggtnWi/XcoIrMqZse50Ld6MqVfc
r6ch805jqz3laWhuE2ZmKJYr0J2Owdx9YgsaR9r9HJO3Nat4gLDm/RZ++NxaNEg1IiV0Rw4S85dJ
60FBeLgd0iYM+XerO17aIE6m4rEpvyEo9U9tb6wqiCApA9S9LhDDI+Qja7sIFA60LkqHQwsGhrkz
7d5o62o9DGArRg6B2OsYbE7fIRLPnWwWJKsRk50rm5fUhmiSDK2z1vkavyxf2wxbFnUWInuhnkpX
h3+qOncl7fAcM9hnDFV+zh5ha5XRgX0YPwuDabGZdbh8U3Cl5J8F8CE3P8VikUMI1OlgewtRaUJW
aGiQVdJF05ahPzdlrD/XTAuDysqGVTJjKo2g8275p++VHx8aL3PPQmjqnvRwjdiTg2od/di7iFfK
mfWt1dpEs4GS5DGvyMQUxbSR2suSjzFJlWzs2rcOky9Jph8/bFWowLE8RXIXKiVrbt7MaP7w4jx8
aNuDowS6KogmU2Y/QI1K7qPEMNZ+x1ZGOCmZqxW/hBTJQxsnPOImbs0WaDCqMY18D8YkoQIgWrr+
1siiOmgtA9RM5h9zg5RvX5B7MedID3T9xhvs+a5zCbWP6lLfeyV9AJny6xFOFf33RuNJt2zgcao1
uHukXd4WQjRMSYgPjsq02BQswY8uQjSO7JTYjnjqjsw/NhB9p72fiSyYrfbF6px4b3aJgSYOX1I6
lu8TSBbV+elhntm7ERfMBNJWXCVcYHlj8oCFOHuo6nsHPfiTKrR9oZrNHEfzXs7ia3Ld+AbFIVJb
y+bhQzQzjM5rKfd6Vbwa7lg/QkR/qZr5Ex4yQ5yOawYM39qubHmHZTWHvkOirh9qGj7q9s1zMvwT
eURsTj0SSGyjDnWl6+x8dy4uhtkdslADaMDzG9l8aN6H/AIWlfaDD/cnLbXkdcoOqZLh3jPZf5qu
gXmcRPSjTS7OSzaIi5eoB1ka8etgouOyGxN8X29fvVB74rG0qnlJXlwj+ooFcCAHb8Otm9CE+lQw
QdRV+j5DYLzOYHJfRIJTzCPGcN3oPPN0YHk4XGX4qpzplzkhyjAStIx+enYiU7DSibz16I7hiUSk
W69J9FNMwPJKOp37bsfea1iH77E+A34RhbiWPbruKsrdc9zO4ooI+mUQuOE6g/RWD8Hto+3gXmzj
uNjPE+1vl2iCXajKjr2tHkUxDDfWQPSZObPocwiqmcP4u9GacWU7bXphJtvDozfAS/eWfYeW0Agg
HJMQ15oxitX4UGej+F0RHh9CQRzN6TtmnObGbn1YdHIrkmK3c1NHuzEmKjpLjHDXTgZBhcbMnd93
Zxy7RB2NKMVqFLd+e/U7LmLERcOngmdZOw1SWdrfJtTlgVTzDdO1Cy+VTtR7Uh/6zuq3iCHxkmOr
OHlN+p5ELjAKdnC8KTZ2HqNZ2yqJr056v9RZA+IBMw+dnRtjh/cL2l7P2zptlB1QDRNAqduPfS3v
zfFAX+/98hjLUO/O/mV24QsStlfeAL9G9RehV85ptUUSfpsc/oHoKsSQJZYpbblwshYQKfM3jUgh
ppzgMn6nElMe+wBnX5T6vUdXO8sXMcIWtHr/LTTr5FWPycIZppoDLhVrtockTSH9dKLqWYFFxg1Z
m4GukVUtixSPpz3Hb+F9aQGRckf1HdUAkkU8v7HuuoDW/JB+CU7WgnYj+hueRzxBPCvf5aI5O6OX
3BlcluBGRpKLx1d7xHtY2FSlVYDEpZqN9jvseB9dmTh33iBOc1xoG137bYVkfDcoTdepzgoGbhrG
WkncFNp3sZ00gX3JHDuWKGFyj5C7iABCekBIqePIrfJq/a4KtfhgjNlXjVSYlYgxkXClXppKbppa
g82P/+CN4KWbEILvIXVdfW+zDlCJeA49D26SjrK16BSDGa9D/qH3RyvJwIwM1RfhXKvMMSE1SAYC
ep3AVTCT5x+MOq3HvEKjvoQ68z0/3zgKAvpiUYyrquBrqdAv9YgvaiZ9YUWPlebzSerxc6lXoIIH
9eXZSU9MWIW0v2EIwlrz2Vm0jz9RA/8d/MDz+RDraBk7U19XObG/ccIihivOTEHGGsMyQG5vmFKT
EFYjMRe9GtGe8GEkLIkEj/HNqBbaSoJX00Iqx72BVgnb1eBg2ckiByzNQOrCHLHNKSfQSrrbMej4
ydINx7RcZzU7zKZOX9CfsSDumltNuiR5wd4JSC0QDGtRAY2yP0Vuz9Qtxh3Q242ztnScoqaXYwSm
ttxYBfpumH4fXaO0TdGnbuDneOlQ014bVnVrFo/0dHO0BSCP83Fyh3U3xQ8N0dVbO+q9A+UJMNZH
zB4Y3T6cbMjO3Vc8+BH9Q3pX2AitMIT4QWjIE5O76BBqtjgrwjHKRN9lneMfolrEN4aGPbfM0v1s
e+kd8I9ylcaAwIoUAJvn+jfAK5+rGFKAykTymI04SZjaDL1PgRxn6aNRuLvabr59PdYvWhqyuU21
bJOXaLuzMJ3WbADetFErAoIw9C1zeczmUIAqRF073171ixpbpjI+Qr1hbGV1lznF4aFF3hsa/v0E
T2Cvl/lrn7tvInV2XW2c3TH+iG2/JLxJvGjtTSzUqulQhYcNIy8ThxAv5XzXd9Nbl/lb9iUrfcxZ
7jcawBhWzN7yZIsRg/moGmhMTlkJ/D6/XcDGYVGdGmbrwtan3UhX3MbDgP/d/9/cncly21qWRX+l
oubIwAUuukFN2DeiqF6WJgjbstH3Pb6+FiDno6x8+V7ltMIRNECCFBs0956z99rdrlGQ5A+2e3C5
ZuGOgijYMAeE7R6aWH5QCvr4RLxePUsTGa1rYCNEQqw3xdc2HIkxCYw7pcJz7Ki5ujbcJDoG/lPU
2V/NXr/h2L1Jm+jZ1XOyT+rkIHr1WlK9XzGwn18oG3uxK/JoV7jlQVY07PRcF1C9oO1Z47PmJdrR
zTiO/dJmWthOmSCo4pfGtPs1UdIxC6J84Dvx0XUcDbspOIskGbZgnHfEC5uHsnPibRQp5ymErzZS
uXeGBHxBQtXP0/hMFc1RvCdauwocuCwErtxz4rkNGp0xTsIgMnG1YNWWTEfWiLvcBanr2BXKo4ez
eziTCy72eaUrmGoJKSgNz90r9ZvSMOktHauhANsoTALLa7sfSGOL8EYMCQyG+fMT5tMw60HCMMXP
02IwDiGDt4ODYmdr8Hp5TvNQegaZJICxJvwWSOamu5dj8hKb9Vlr0EE0HU2ITGEcxVjmQRQZIkiH
rFAVGTXqEO87o6GScb2Hbcc3tqpmPHa9q6+cVrlDiBOK5g4mZ7SOajqyLRKj0Y6v1bEe196YhxCp
qifVBIqkmP7Js+K3xKZVa7epxM+zVVTGylqE8aKL6W1bMsoP4La2ss3Nhaq6j1ZHQF8jhh9d+lIV
fXKvaT9M7GNJH4DnQ8VG7iDe7AZBjz7Y2jb2z8nQ4f03rW7VK9m+iWkD+7040gj6JqjfYnFbFaNm
bWvNvgk98doIdPqNsZeN+lJTAzxkNjblYbQWddOEO8heo1t5wMSJ9tPFV4eKxMIosBJVZCJ7EXOb
cij6paf9yJXCOV03g+O84nhp6egVmAQ2HZUxz/aOZmXT7KgGHLxavcmMAWjj4OE3oSfaRHp3rnuE
GDSVtI3h2mj9kvBKY6i/rCkVr9W44axdkYkt1wYAPULrKZ0b4g1vi08JbZoDUBlhvzSProJKIwhp
SGe6KM4dW4VG9qjmUAxBuy+KxBhXVY+RoYsQi8TCISQOMvrZqhLodHpHKE9DBAdZTTjiM9IcFOi+
2NZIQma33pVxv87H+CZKi33dZz8K5roQUzwsgITRKXF/zh99q952PcF4fvnkKMiEYj++qZy4WlfB
qzZ1p1QDok8yRvTErUe/5oSWUQoZtWuO60nreUj65EdesztoenGUboH7qewgb7U9x1WEuXVYje1A
DyxPv052p6Iw7wuSLpd+XK8id9JryYnxL5uvQ9rvWrTlCB2ra41rySJhGmeZUFjQQ9IU57qQMWah
CYSbeBHINzv036gbIrm47z26iZGu8wOVXyIzeunMiT27lyW/nCjw9VvN1nCNW9/jA5dt/DWjIdj2
CLjTHlimCwzEV/ZW7RIBnb7ZZbHvsz5dx7VxcKG7qKGf0nTH5p6oNDXbGr9QjXyISdVRxYKTZ+6C
as8Z89ZD0Ob3tp9jDq2dTcj4hsHRHcdI7eW3adD+MDVs25Uwn722v85oqklKFGWY31FgOgSa8i1w
dRNCgdzkUXggpxBDPad5gjt3BDtXokg2nNRATUj9pqxBLDk9Z9xW+oxan0cHEkcnf4RjhVHQXI9e
vw7t7qlyAbWn/ffABbklyuGkBDrqxeJ+BKsOsvsNl/CdNXYT5Xo/RulLG2NpCzPqR0aUorkiV0XB
EON0/Zuos4WLUbK1+R2YqFxLjbIp0wQas4RTgX971E1jP2Bv8gLwGEi+yrx+yQrjoWMW0CGTjzmZ
x1m0q1q51D30x76yTRJr5dPe5MPu/EWm6PyguNUi8O20FfU3GHYrqqMjOmqEPU0dPxkmvaLQrUA+
4wtuCx6ylQIDdrUa7PwbZeAbfy+Tt4yGlFKWJ73suLCqEbjXbuCgksMJtcO3WpNEdg77rDMoq/Tp
U294GRMpB7Uw47IautmQxT8GuU8Vlz2cbhI8o2Q3yG0v7LfS7V5kC6kqFIwfs9RGwpki18iPin5D
fkCtFE9AxB+yqL5x2Kcw3idFsHIBARQjMSJe5GoLw91Ij/TGWqeOqwEINUhcWJuWhdoLov6iKKsJ
8MbY2jeU+9RnFuSG8inSH6PIPjgG9Y+Mp9NBX9apIiiG9j9zSQc7j5zHUqEZDPb3xbfxYhuuPpJD
o4K6o9ridP7PKtWvQRhicKKqDRJtrdVNuEL7pp4QvQ7Uwcw0XweknW3TxlYg1t4VYyL3YFd9ahxL
I4mGteymX6S5q5w+RgTRuvva8U9uVPnMymOQi266VoLgnLQuA1OKOWkR5JtA4dRL7qW50BH2l62q
70n/LZej238jvv41LfJFGfhHIquSJbPweCkmDcdQHhSKp8eY1gRUMKSpW9JYUuaKsISSCopsSVlK
5hx1SqPRMw3xHzpc8eyKOWbpT/bToaFU5WYDkml1rcUo0gPa92GMkqeyiFGQAsdonzQMPAHSKGn4
1fS9bt+jtVwm9CAVdv2F0UfQTSxEFFpA5maP6bcHZaIpCgXzhAK/dUhIiCly0DtNazx6gm+5u0af
9jWNvxduqz/aPh2CsmoWiMLDYzWIKRIGgiqWtBQNypQlFJcb0bTYITARbhDSo5aSaz9lpJViVNxU
WnA3hk1GuVyCLCkofhZBy0zdQ+Xu+nhPjXxXtmVzbZzH5rsK+RzCSGZzlRsYNvqwihS8113bPgwa
mAQFNnGuF3wNlCRUy/HXfogDO3Wmxg6osimcJMijHsVfIXcI+BUYaVEFqwgFuO6mT8TK3ZSe95A7
U6RqGDxHdUn1qZPnlpOWI5DABaZzoxbyQfhIojS01Cez9LVF4MX6sm6Nu7wCBgiigGlL1H4rfe+h
Nl0mQ9UEHPaoq5IWvVYrpOrxBPdA0LKyoNKmCyaT+3oA/mpTAVqEOVeInEL9phw5Om3HwaQtIXjp
uu/cyLTaQPWrUbESNsZ+cAUfEz5ere0IfGSMYts/09BBEMi5yhyh3reFufOLDCxz+FyiHrmR3gSR
ZDesU2/dxEG1VhOsImCLA0d9YoALAC4HpatRE2EEEn9vMgUomvboRVaxjxwmYYaT6GfVG18rIzHZ
r/XsuvVxpsTFIxkx1UY33HhpDDhd0g4OceJ+zRuk/J2APdHqTktVChxuzMtGLfPton2i2t+suuZH
WA2HXk/eurpdVQjTF6NivuDPP4+etzazfFu0eoZ+EJRZFQUL00nve3SQjnpLj58zD1X90ugYD79q
Vndvp5QwHEHkZG5QUEAUtFTSsdgwqyjgASd5b65k0/FVe0jMoAvkCzVAZpfGO9FXOwHFdBUpykLW
g4Auic0FtVd2H/ScuK2QCZyq1WQTuWArrPtKd88MCyj9Q0WgjIluLkS9wzHuVKDi9JHgKyeioEAf
ghwhSWIWfhBin8BzsjEajp/J8GYMJe5JV1uJnLafHuR3WrAWTsjgW27xHFznSfladjV7bPxiMNw1
e7hMPr7snrq7gqjMMK2As3J7E01zAx3vwBADCn82ezqHSIQYc6nFjzFumaYkzFIod+nbSG1utb57
pru4Tip9VWoou53m58hX0hryh93HYORyXqXzdgn7XqB/1d1qrUXJGzjD3nNuM8S7S4FUy3IADqom
3VcXkUpr3pYgiEZkVI4XrS3TOxVB9VqBHSiz6olRntwEjX3d9NZJMWEKlMxaSRaOgU7XX3LDPUyv
RYDsKZ34t9T4av1L4ZRLOhZMtvqD4NoaSPKVg/ToJefCSr842nDTqeYdBvJV7W4RtH3RNOuKX5Ks
3pWGjsIIcZ6hW5MBZx99jT1nq3GKBGtBGlpmrGNOUmU9zU+QhJCkzVQnH056zqkySMS9PYwPQZV+
6ac8Gx0mitVeJWZ+1LvsMZYPfGs4g/t9oJbrhn4IqpOz0SHk4fdqFAq6SXjmT16TOqVm5q1bV69d
TlVrJMh8YTbMtXvUdxkoU8XduV23Q4mNjj8uubQkXBkltfVcLwnCHApIt80zFGG+7oorgHanmZiy
kA+H5nhjhuW6hE5FO/slNHSIdmFxWzm3qTCvi8Hfl/YwSXe2KcPiRVcYTwEKX9NQD26TnooSl0Ye
KQ99CrnI6W7DkEqVYjk0a/wy3MZx+NQr/RtdxWWcVPUyr70bvYnu1IkXkMftrq+nfDv6BpUCJBsk
KRAmeS40bxM2/lsW03D1CyBfffBE7dnnTAgD0tJqzMuqdjavXflKYesY49oi0YaidRvuVMfbop3f
QeRhoL/qOD3K5sYzwYSzjyhiOAVSbIPQ3zeh/6CFDLwVHU3VsI2qfOcCfDVABromXZc8JcccY5gr
Vq6NRik2mnuXInAN35PT7raXGX0bB8llFqyx7N1PO36thF+zmKoH17SsvSbwHOpNQc6n9SWO/GOp
ONdxZKyr2n6k0f6li0CEGP2RGTanq0J9Fp0Nr3z4maIk5WJd3Q4c8gthoufMoMksO5EeGXpcFS0k
N7XcJgj+FxLcFdWHnPFLlmi4ToJrZH9faV+/VL29E2FNb1xLtlb3PYWIktL2lAo6VgYupKkd7Fr5
NooKe7l8HDT7sfKpu1OMeEtr82FA2aoo2t6siyf6mEQQLYzGfVUN91aO1c+o8B/TNNpERnRLz3nf
TSQwVPY2+gonDc9qu1Wy4sH0SVfsOZSd+JuGsnc09fvUg4lpNN8pw+xGAOlEgZWKelfG1UvCUa+k
+VXjh1+0vHvpauwZ3qQgjtCBJsnNSAtWB7zB3BOiEJRSeqZLO3EOvhWuuMbs4eg8arq4yfhNdNt+
473ikvOXflVus+RRpZNmcv0sRHIT9g/0l364g018mXZdxdFrjDPAs8IddAgUtP21baI5Abox6vJY
6jko1QipeHs0lOaLzkFlmnSgBpGsAnqmkXobV8FLipg9BlRC9xrBHScTDrBnQzGuMNasVIqNuVUs
/CAndgcrW0szRa27sz7m504DdDfq10oiKD9zvbS9Q+VGV43oHigu3ZdcUxYjHZEMKRqCZFCc7Nqc
PQ34RoPN4ZloNw15Z+5danTQR8GmUYo0UaGa2TT7AisWH9TROhuDBg8cgTgTbSSo087iamjMvBsB
qcnPEYUH1K84zyiUSqoyXropRasUNxt4GdQT+SYr8bN7Z9nGO6dOH4QkMUkf8O0YMPGyYl2r+Tmu
h3Vj3ethtzcGHXECFX5P+2IMqb5NekpA1nBvmVM1pgNob5TnsZWncNBuHKX4pvf+ZI7a+sl45dJF
rcbxOomqV9zFd1ny4PgkbeiW9TzYr64z7HuDhAwlp5MitOu6iu7cpT32j50ovnbNpi2rq66qvvhy
eLEaAACR8+TbHHKAOWNUk98hspwmKSBtkW2uZnQxNYZTepnte2xFgeLtIssCfVbT2UAXg5f+2DnU
4gD+91F2Cv1x60aMkThjrE0SN8cuTxZWbyKLV8DLNCLdFAyzlqm8F8oUBGeJR7pbJwcCKOqAA3Oc
XSDjJ9ly2GNl5NXHo0r5gYTsXSqgxuoUngx5w5gXFjaEKmGvHcxZvTibRfKQxeXW02/7MXiuuvLe
xOXlMIygO0C53AfR4TOvyzfYsihQYwMxBY5D/m40mLeq7pBI6Z98QV241JDqTH8wkeLeSoxgFfjO
Ve81d46fQqthT/GDRy3RNnWbPeGcEOPJED70ql4yD/HbbWzYRJ3Rf5426pPiubE8pnvBD63yYbom
5gPS5tvG30DP0jvsiylcwPJKNlB8E6iclQv2Tzfu1HHkSu6sRiZwC9JlqQz3MFHN8Ukfm21oVJtc
qbZVYC9NSVFEKSlyM9ipx4VGgbmKlFMnsGpHKPe7vtuVhGI6QN5dVe7drjoPinUaPH0PFQEdqb6X
X9qGIvakUA+AyQ07227OMnjxplJml/0IO/sb1VZ8IvRAkYZjT/pWOI+0aHaeG/9wpX1yfRd0sVns
bbX6OrrmnZuE664B7k0UNZdNct1p5YDgWQ0jp8g8ibaU8JbNYL2mdNNWBh1yAgEOIur4KqNGQluX
eOFSS8GlxXw7rBOkC8gG6EClS1BmjG0T7WU6ZXoV7LEEVSvdH3OpVGesEzq0KLUgyHzngMV0UU2c
8OPsasYTpIu+5z78P8ZF6Kgo/71q8/pH91+nH33wPfuEi5ie9kuxSZXuHyryGwO8k2qadI7++59Z
UEJ1/qEaugUpHW+gpZk89AsYoVvTk9BR8qx3PedFsglLQnOEaesUQlWNs+Z/Itlk1vc7LwJin4rK
0jakQenBMeQnxWYRynjsmHVcVQjUvMKkTaQz6dpSS74KwcRQJVbU8uBrToEPx8Hc7KNUUpibccBW
xbrwje+S+uVaxy7XEaUMaql7v9ElzT1Xs1FuJMNrIrTioFOWPjhpUeGZnxZT22nFel5sXIym89J8
E2FzQO2GxquagtWzKZ+emfpNkTTdZgKtHOYbUVXkEM2LuWOl+yB5s7OWGHIBKH6+sf5YmlcbtCnr
QYCpcqc02dEgqDnlNHDIBLh85p0s1qOEepwASqeiRbbzFAneTOHml9V5iRni0ncHVJtTars33ehT
tO/lxmjgqTXSOEZTsDrat183wbTaKYayGQMyM6b7c9folwRnUNFg4gW1NfW5Ned89jbL7mJRlRuq
KFxiZSuBSs6LVkMPP+rvjLykv6lXQ3EoKBK938yrYRCmaxEoP0vFbrqjR6DWYqxoWw6GEvYEShIx
QjueYpmLzrB9q5PhRmk47ZpjSgXBSU6135zLUPU2A2MrG0XcwlIidN10bLZx305MOKS+pboTdvLQ
+OjAc7+87kRkbAerWKt56N0glywY1I8p/SY5LTWJl21bIb5iK1xbujIBc5HE6nS4Fko0JuusG+OA
ulQYV2SIhPxW828TmsVjPNaFO4Jcl0/z70e2X0BAKubW+kZmnYkVqYbR3jU4kV3CeJcYIn/UWVqt
TTdoDuzPzWFecv5Yutyn5x3M3Mv6vM1l9fK8+T7VQRPCkLjF0tDku8t2f/Mynx+eX9bTfIqr8+L7
41Bux7D88F6N+c19eg/z6n9+X4nPEsoik/3LCyQlYoHL6rw039cCsd0ii9xkFgMovsTL1/L+FVzW
Pz08r/YpVBC1wbE+r/qdyLclfJJ4OlyC6fiab9I/Vimmkv98WZ8fLimOIEeZNpofed/o8kwZjNuh
ZtDg49Cg7PmvL/vpvsufz+e86U8Pz6uXbS7vJq0paU/jv9W8yfzAn213eT3Fa5xNGTlXl7suT73c
d/lsl/uiSjuXGNrYw6fvhG7iY0bmM4NwMzsoGTd5lZUqI0hOkaWmQKb/vKjZQX5gUHkOicLbaGYB
6EEVIKJMxfMwv/Aal1f7tDq/Fii5kINi2tDhYCNTY/rjA4X5XU3Jbt7mz5433/f+5Hmb+Y28v8Jl
/fLsT/dlSa/to1LN9h2GWc6Qr6BJp4xxOIH5gRljr76vB7GJf39+6MMieagZe9h0Gv38UN7scLbQ
NuWkHljTyWKYIB0BMjVqDpzz30U08yXhw0bevOn8mDpdOC6bzquNKZmXRQae/Lg4xNONbdgIiKeb
SgScocGsNZtxqG7n++bt5iWDDijj7z+eMj/5snp5mS5ofr2qPwllmB0Yy3H6dpK0aA/z0nxjZE67
LOwxXX54oK6mFATyVBoR1QfO0B9v/uy+OuK8W5ISOH0n/XwdnJa06RCc74vGKad9fsQT/S6Xrdj2
KDugEDDmho6DCgiV5fXnjd+fN9+rzLs1GJxNqNHiQNKNOHm6QbDPu8+9dln7VnGAS/frBogxJ8Vp
dX5ARApaoDx7VnGV7JEiV4f5RiN4KSa6TrPXhuN96aevSq+AbOSTysFTC9RcdkWpTuDptTpOTrNW
apZJXW7m+/zM+Kam/RT1hhK+t9zx0E43qcHnTdtqX02gtwgF42FeCmt30cIb2Q+THGLWRFB8J/wJ
AJyvJh09rZb6hCfHu9IltmSA87ucf/P59x2mHzl2R3aY+c5m3neoPSYHYPcxVuslKu2Ss7cJQbLu
aDnM38T8xTDP2EFotbbuqMqD0zjyMC/5IFHflwazydZRk2F1S1LSJXSH04M2yongjqjzoPYl636G
F1Sq4coeioreB87mXo7dPV9UdjB0hZlgTkCNYZTUih0ynAgHxv9Jw6te97AjmY8HyHyTBvffpEHv
bVq5WjoucC5263Ia1cl59BZNo7l5HRPzP++c1+dH5psURl60yIEmgePt8cnO65fHP2w0v8i8jiXY
3GhafXr/OyMjw5XjhsBBFf3eFh0hX3Tcx8l1lx/0Seo/38BmWbp5p+9EsjOFZ+y16fH5Rp9GXvNS
pYcT9n5an5902aZWVB75tPllm9IEX6ONqovNOM+oNXEzNgHn1HmRvYyJeD4Nd//08YHe+YIYdtjE
v28zb/1/uG/e5P2vzE9xg+7Nc7xyfflz89Llo7Y9vVs5JDgypy9i/rYuH/fT6vxBI2VrjLf1dEG6
3IjpInRZheuAR2K6ooja3ehlb7LDTpeWbL6aXTacl3or5rp2ec7l4feXDWI93X26Ez0nL/fpz87b
/Nv7TMbwS+y3GxNDGBZi9vT5pvZKXurz4rxOD/rXRp8frgyDn/LfP/7hRT9v+mH9ffHDa2NF4ahD
l/X+0v/y+LzpGGTZvhJvH/7Gny/++V+6vOloEA/AXsLNh3cwL142+fAS8yOf1+c7Pzz9/fEPbwep
rqyYdyFP1D7cxH+sJgDIZKEQUTbddbn/8gRLqsTmjPHr5S5X1tpBM2Kg//Pi/EgT2+L9T2QDM8SE
rEJGrof5pkeafQATUx6iUOIhmBfnO+eHYfcyG75sOS/5sS9WOIUKcNl/PGw202R5fvzDy2lpUh20
Ls8JSZkW58ff/9K8Hpbjw0gfeVM1jYMRd3pf89PnpQ+veXlLl4f5ue8UkdawWdGttviL5mPlckTM
q7RwBfkd83FhtiFKx8tWapJb0IUZhXA5TQ9dWzId9ucRUDeNdS43YBb9pZM2KpbOggRS0PX1Iczq
XzdKO2oMZaZ1BFUG6otp0flRNkYAFKDlKhNPxwyiMWbD03Duspr0mzA8GLYNcU9pqkNl+6+Mfagg
DDocMphsQyPfwNVA75pIKRnuNXHvJXD5s6b9QrJEcgwQFmxqIV99SrXotTmGI14GuopTA5Erp083
T98vN/MMfwwwuMHKoqjdpOFRbYBFoRze1X6kH0ydizn+BOKjQihTarPtJKFHfBaDJk0l642qMghj
3xFlAmoQxPyoGADdovNl7jqXIuZZbNIb3bowQRM4HYTXuQr1/7XOpvP7EZL67+tsz18JW0/xlKQf
62y/nvbPOpsw/+EI3TBNg5h0w5CAXifd2//8tyI0+Q9LN/XJFP2ByUrxTdXAIwpbg80qpiT2X0xW
CcdVGoLam9DwuWHe/k9KbBBc/+sDkVXahmPawhGU/gRZ8FPB7rdA2DEbi0apGvM2UqmVpxhxgQF4
+9pTu6XXJPTNdWMJVBZHiyMiHArZMVXVbJNNpagqt7EMls4ujBv1pMTRzw/f5C8P98egdO33MPj5
3TnOVEpUHWnyBVG6/BhX6zGmiy3cGrcmRL9izOQpprcyycuMfQAig7DRO0MAIU8zWNqz2csyBfln
XiWXVkJsfOQBm3Tpdvu2EV7BCaELP3Ak6qIjPtQNNgwy6YQjJtQz99vfvP3fQ35/vX185gTZm5bJ
7//72y+9OurKTMhbOvr5Szlm4XUxhsUysvJ8mY8QsjyB/IVqPCWtl8FT65taaMfEtIhK92UAFSc+
FLWdEjoIEgt9fG3X4tHJy32QwWpLE0JLAqi6+xbrumZpxIZ5YpFRt1/puWpdJUp8+zefafrKL+nx
02eyJoKwaju2wz74+TNpeuClThjrt+zoKWUSFV5OaXkblUCjRoN7bvn45nEDC3STNu2WrFAOdFiG
q1663Tawi0ck2sXRSnTQe4Ug/PpBC4IG+X0k78yYGDkvFQtQ8fX6r9/6dND861vn2JEcURxVUyH8
496U5qnbeIiQbkVuL1WTzJVBbLukQHGbBO7SgkN2REiDRX+ITm0T968gTTBDbQxDaXeAt511VtYB
0dRjj9cX0WMXdQFKE+ayfISjEmonpSUKZsCPx3gs9c828sk66/CQ4SVcWRb08jDAX+hict6wbxCp
iVUI/hISQJ28E/IvNGddEHVAKIfvb5jwIKLr8mxn6WfkkCpqyQzahjv6tzk10cKFlNIojtgXg3cd
+KZzmm8gDlitmUB8J3qcAKjT0BcBKRzKdA3GG0kXaUFgzPCKSBuuSxc8YyRvTqEi4zWnin5bqS7A
y1CEG6nW7XleQgJ9E4V1tFZ1pbrTNS27Vgt3nwlnaxfayuk6bDhm9GCOkjBxSGFrRUhEXeEk4wU0
vOqU/A09jQM1oPqipbTVxt6Wt77Id0ZSlbu//r21P9tVTRjYE4uCVsfn7oHdoUnqLV+7VbTmqrUa
exHbZbkFMoIOPpa4gLTrTpf2PhuqRzzoKF1RZ+Lmy4ij0lxx8pFmNYTAiKgcr+JG3HYK3BMcULpD
V24snROALuf5b9721NT4fITR7HBMC06Fxv+/76amolphb5TiFg7SkhO3f+dF5lm3IlzmJkHORUo3
DIWlg+nXTk+SikKgRPeV81UFDn401eCn7WXlrrPxt1cJOsKJc6UX6Yi9vwneMeu/UdY/nqMndsfn
t6sLW7ctU3U4LXw+R0NiTiOCdMiQcO3iRh1g/gzRa9DFV8g7oS7babEKU/tgp/JKUGK/El74GER2
vf/r703/HS4+n5loO6kWeA/eDcOw3783d7Age6n8Sk3a3heRkFclxKPQvMqw4Puq0jwl7QsWdAkF
JjrhSnHgW2raef4qhwpq4gC+tkxruRoH8JyonUNtD7kQfVIlqE2FyhU/Dr1ggLAAY629FrR3LXFA
1ymW384VzsbDOLUsrUJFlpUOByWMv4Qo2pd//VG1P9lFdJ3WmG4Iiybd5zOZJpWMQbyr3lY0ANH6
hcfOVrXFWOqIL0Pjbqiin4DbIDEWxLW4PTMPUyc+ujXXWqCPm5yYi+1gj4QgWhrEoEQlkUrpoVCl
yqpQcC/89Rs2//VCblkMLrhm8M8ytOm3+xB3j+xPRbDUasBfa3ulJUG75SS9Ha3me05R/EwLEIdc
DNajsdAZNZjYj0kZyn2la6smMm6wv1Pfyvrvht3aV8JHz2/Y2atU6XlzAYbmYOvR3tdCUAZkMGlm
q+9t+WzWnr1TfZ1ZUwbCLeUv7JpKP4BWwxGZV/6mVHW0JMJKrppkSK5QBuqOlx0trb+LVM2+Am7q
AOcuxQ7UNgGy7SYd7fa6sNs9VwWbwBhEQGqq3aSVZ/xUQjKJg1zcKo110MPGO2ShuBeOpz8y9UER
pWXyYEAw1BGnnVyTUh+2jzVERPtKK/V289ffu5zOFZ/OJRZhQ3wNkiYvJ5Tfv/cw9ogQGRyc104e
j0trbO8Gf8yOsJnLnYln9E5xWpKqGF9cDcPYLPxuQokAwGqVpNwlqgRKXJFmYYutTJXrptFr/MeY
N2i5YQkt/BXg5+GYe48NTmwX+PMmL5p8wshOcUiMDdNB3nup6WzaMDxHSmo+2LAp4lQ7jnqjnewM
O0MxuN1Jw7YKOnOX21l8j4uA9n8tN4mPXwfi02QQtPJ1YkQQX0B1/80eKhhs/8s3pUtp09jm+zI+
w4EUDKCt6Upx2+fpsywQSdqN/yWK2RGrQpCBZyrDwu2QJ7qoZo7GgMqvwa0ayT4/Qu6p6BkPp1Sn
L/vXv6H5edhigkCSNhMHqEoqyeSffsOk9rRQjajKd7meHcMuqm4cEnygwT26hWJflZZy1RMZBvcu
KOkuxunWLUZjYZs5jqhp981BNewQ5AEP0BT9VNqAcoOmVa8G1wH5R3XXc03KHFqubFCQT+3KMVoB
zB3Wqb7zGqnedfpzZ3JdVLqRSIHclAiK6q9KGnd7QuNTZQy2SWwU60wi+e7jfDsUIw7tgiKxxDxu
VNPOrxO7rOLPXSZBvupdv1mQRuNvhEXkYyojEn09J9/oCSiMziCEcMJ6RREp6wNEyGZNLJVcMfag
CJZpT1FCt6i14Ui3eZ5sHA/zne+AfKs8YNzwZ8e1HjAFt9Ig/rvzL6SHT7sL0yV0RdBjhNSkZdqf
TmijHTmY1QfvVom67DpRxnYjlZjSV+pby0y5MoziLXB7Ek/Gwd7XYXCY0Sr1qJT7zohwXlnf7L6M
rg1qBpRcrXFc0Rpn2CjUvWXhw1x29VDj2pXVMjS/xZUXLy1iESi9dOp1BlGvqTF+quKlrgtxR7T9
Y92a6qnJbkInQsCoEFsc12RJheX3YOKzLnosXlCN/buu1cx70iMPke7hdwi1dp3Kdd8G/cbmkF7o
WdCc0oGP1ErBWDUkicLxVCKncUY0IUHRfXxnEQ+3GrFv+a3p7EzbW4Y2lfncp19l2qiR1TIHMdpL
DVK41V3pZtRfvS9pzW2fyAMUax0yq+teiUmvH/XR2aDtkWSkYOtKSXZ7nK5yj8jRylDTNbI+oHKR
BlgbcTowIbO5Ss3OXdUFzurOKne4wQ99iVV1nFS55Tiwp8VjtfXhrsSFFRBUaTsY8/J2a4WVteVl
iffFRbyqSXgi+G1iZhl9uFKzKXyTQe91EX8ZSugLTVpXoAJU9Pq9dmgp9105uaBgg0sPCMsO91F/
69oEMYmwCUHDECffu4651vvkOwmeA1Rcn89pyOteNjCyeDcxrlWvPOsBlgQ1qgRUQjK+UPuT5qvW
2RpX0xIUwA+ghNjbuuo6aWOk8bYLvKsBSDAqza3s2Hv4eeNtnlhvIlTAO8y5KsC9DFdtJ/KUftPW
kG718Wtqpz5euNi8HbBVcM0Q+9Y2b9C0fynRAN4EWbeRKLBWpWCHCKWyUWjfwv4yY/yz1ZuMNW3f
W7ixytb+X7rOq7lRoFu7v4gqcsOtIspyHM/cUJ5EhibT/PpvoTl1/NZb37lRWbacJATdez97Lf2V
CvShavX5xMu2DOKQMPGVEVj4CNZ5m10TbZoh/c6gETMcYLly75K3SjBJv7vIDfufcO+X8dmrMPoa
lUctoU0vOVPyXMCtdheHbXsNVdJe84YgHRqpg0eM42T6aks5o17Dau6B/vqK0MhYXBj9u/QJ2nW4
ctOTaN2ePoS2Hkr+LRfRz83LCY4WTAXukiQumSyFHiDQv6xGhZxhCNmFRfNB6EZ2HfO/Vc4bbMrJ
uRo6InX+ZmjVIJ/a6aIApWx6x3Y3iUlsCoMulTkf3gSgRxdyyEAJrvFJ3mVNc4vnqL2RZFqMsyZP
a6znpyYHR1k5toQz53Ko6dM7IGgODB3FrZw17xt2hTgc5kC2+OKz2dbvedfpdzWr8Z4enJLpxaTj
SWpTWa4IDpmrwpeMtsdJdJVDeOwq28Gz4n72DKdumfMOkm5yb0Y+wHyuoCSFpHpBUcxy7QpLbs3G
/8WgDywD68cUesi4U1DnmwmGykpw5G+nKZuPDIRyro27P6JLp6u/3AgC1KvaoyjE3g5hPTmA/TDh
kS+i6A72szvA8b9XHizrGkQKSZdLA5r0kgDpW/V+MwQGk68FcegFK3KKNTVfgQ0Iag/M1cBG0jhs
fybz/FuBjt1XcwEdt/OH84zjh8UYPnKjmU7SeYsleyEcIQyG2cbKxj9wf6xlsMPdFh3LNRTNNWIU
K2CWLNwz+kPMObdY3w01lqw2dRFRDmSf6BwSNhP3vpp+1LRNc1AqL3Zmb3EHtQSF5w8nVvWuqIW/
Mvo6Y9hHVK/MVUnGZzh9GTfOU4xjyzRoTaYZBbyZnchwv7gkbjvX5duGqQniQfsTd4YFiCm8WxWI
pNbv7TfDMN+0eJ7oAJN4U4lDC7VnS3f8jw8fule1n0waBexm6+OwtGXZFi1z4dw1Hz37x4de6t84
K887e2mlOqU369t56aL+u6/HLnGzFnr20vSql8bd4yaetIsJ14c+JE9rXzvNf9w0/lFPpHMQ5dKM
mDjLbjFM/Q51isw2nIqVK0JGi5lmPCbLjYhmxVwCNETXHILaIEi2JMHwtA570ywOaQSKvVDD579P
x8k5ds1sL7uyPwKq7Y+FFXbHPiGU7tqAuXOkkkd0TRskwU0Az03R/ViK8o+b2LBaklTcdHn8yy3G
ZufCWF+FDJVvzUpXu7HM3yI7esNN0Oy9gcSYX1Iaf2T1csUYlRUz54o6JzmJkjfLzEzkSs7qxYw5
URcm3kBtPJb95ByGpYj/CNk9bv7r7rwAQGatdlbCb4nTQiFdDW35bmpjyeKALsPjZl6al193mWmz
g6GFPJ3GNdtIbh65usfdx0fRuITtHvfhXewaA72tJcpbMxkvaW5H4BG4JItcAIXmZL8xY3gTBCU3
vZuBU3GrV/wPDK5FTBMNmbrrCTJFzetOTV1pW2H80aV7GUcGDmGegP4XAzwdj4l+UPz1oocBUGm7
+rarR32T49bzxrS64q3vUJ/tIhFmW83MP0e/3c8jc9OcK+HEDJm7CUe5E1gLiemE6z52CDsrUgYt
9FGmdQqeKOoVx7HR/2q+9umbGfl1wdszZoebdfmhSWnQM4U9tRlIgGHcCpY4iJJUeXAqwso11/7c
NuoAmimsqd24MHK6mfHnFgYKgaLhDC/vsVdnjDXXSJsvZvmwo5wZSWcDsZ4ctdWeKA0F/9JTzCFk
/yJbxLHLI5evA01pZErLvXTp2Twe9/joP7JRy1dhnfO9/+eXv36CE1Mc7Ijbr//7dxaPDMrXr5G1
Do1LIar5+tn/E7+qB0ArJXn8r8TY4/vksirCKv0H+Yo5bx+/teL0xNTL0PGKzOz1Hr/l66//+n2P
z4FHYxpTRBtY8hgim7Rf5eXSEOMdgsnV4t3HBgls/e80DffaBFOAddq8wURKBvERrHvcQBhvAHjr
1tpJO074tMNMNYApMjwmv3zDZGAUgWPqCP2ku5m3yQjhrqiVUwyT5i+mWF0m0BAmlgMYj2x0Usih
jq/vtC5+GT2Pd/Ljy48b4OTO0RPI6M1a2rQFrQTYzvLdXAWdo0rTU5OSHXw87vGpx83jbgHFJNAc
Z9MuP+TxeScnL/P4SOaImwcsGxA4+UGPb2Aln3MlpvNQSOUFzAcR/dW6Q5F189FpuHiGmg5aLZ81
Zn5mjOkf0Ri+OIXjbSk/kTeIHIBWjw9LlPDzupUejf3HJx43o6vTFU2XeG61oIr62vI34RIhftz4
S7b46268JHKEY3P4fX3S+99Hf33u8X2PR//Xj8FPl2992pz1cdRne9MLkyLCI1+V2ZYHgDabXiMk
MTvz0ZD1Gbg7ft2UteuyKvrfT6qlU/t/3n184RFn+3pIpGIPDNX/9RMeX2A5wHidAU8h7ql1/Ht0
UVQogP993Zr4K75+N3zYbu9wyWGslbO8ySyil9BNfjz462Ffv1Rbothfd/9/j3t0w76+9z/+8cdX
/utbRr/WtrN18S15byifdqAGl39x6oVlyPXj58gQlPzLI7gH7qcogsczI7OhZOpMZ7yiEOAZllf4
6xV93PWhtQALqXJu/338+PTXQx8fPV7opELLQJFl+YZhYK5nXYpi3ltpArzYZN0/ziDIWgbaazbi
jzhco0ZnZkqfhN00m2n78QjX+Y9Th9uwOzJqMEUTkASwxMXhkTkriaIeHzdN69F8/7ofOpHGrEfs
rKC2yq2YHXYYy49eTpzxklh3TCOiLhGecg2SyzIkk4BYXD+e1cfrAs3R3Jl19SrZ1WGYYQUDx5ah
0+4tT7rt4wn8r6f/8bn/eInk4zD996x/fRgitOCc3/c/vD76JbSELpaTVCcgoROKFQ/5H0O5Tz16
ySnUmAOawflVWZaheWfHpXs7T0NekaRS7N0w7FF80MO0s5FAuejjrey6dj/4KNErlpKr1JybCy2I
y1Sb9TfnrrmhdfbKp9BwIibB1SHSI8QoFcRRQuzL3KN9rSsMCLjNDmZ37TMdiWVhPzE0awYUWn4m
u6R11NUWWb61OQVzzaNL1NbNtjJr95KgQ5ob5hMFo73pWKd7t/Z+VpysVn2e6qtkREisLYb0KfF/
gG81rlU/ivVkW+FBV9opDwHdta7+w489dzeY6Rx0nvHdyVB9LKD63iy0dRV18oZmcAd1Z2R2KZx2
5ciGHhLGJxOKP0ptqE7Jki/UdTZPdJhM1gY+o9EttEIrE6AfiNQdcMz+mmkA78ZCw3AXtdFdb7ex
AEhkN09ppBYIiTioUvwuw0Jhuej9IHRGaJy6D5E1Sp5FO9d7OaRvQ2F3W5rD+cbAxbCxVOVt02J0
Ps2BgpllzBH2gOQw8ma4RRXVqiTOh12dVBfGkb45yna4xIbkcYsp2vC0X/Fq9eukKX9ppV5eBlhV
XBrTgDronRMSQJ7ZjQ95kl/TFNZ+7mZPTN0wjDBAXHFs+yd4Hv29yQPdcqpTpQmxY6oFZqWp9r2L
rKCbh/QQYgRDW8OlMK39Y2tRM+D1+DUL6zr40jklIdfBcMKeZqZ/iZzQZdYLd61D0Vw7NWjqY0Ef
6AysuHz3MvZi1uvUNt4neU00x2Zv4mCI8r2oGUGb+nOGPXyFk7y+mwtf1WmNfd4a/rkGV8Hg7cQ6
O5y3EJJvg+rrQBiTAq7TBARSGaZ2mLvvJkoolqJHWXjZKeoSfF3gwd8LLnSaJ66zHUaHMqWJifXC
gESEmeKp69GX9oPtnfNBvkeMGR7sKjnUA+gSVGINKCTpMQEMRNcblHOaRu1HH+SZ/aQm8ut5XPQr
vYiHU2L81DRynUyogFptI8bLZzwNoVs7B8t19v59ACtoehqnC3n1KWJvw8prfxeoZa6pb7zTv2EF
yw59Zxjjlnd3dZ1qDiw1FmuraMqT0YiXWFrmuficaTm/d8z+SfWskjJ8MkA1WNB472AM0WsqdaGF
V1wdkXISW9hx2GjJYEEKaKbGeTHr7IKGiTEnffpVNtSooj52LwrBz6Yf6SMB3N7MNNdfPS3fjno6
bcsia4Kyrd5Hy5MH9qcHQhH6PrGm82Ar+hfJcJD0TdyqbE6DAbzBNFP+Op7gVRPaWpCr+S2VefOa
4XcKzemege5mXvvJK5J1UwHASJycUjFdUSMXLJEIt6YzRpImsXWsKN3EKBBsvFiL9LMXu+hnc/oH
NQDEE/whoK3WRFkzA3LXOVh0DfvUzf63aTDzs80w7HowmZjUZ2qESgejAXDHOrGOmtZMICMEqS3E
mgIQYdmvnSL9UAzMLLt9jUHb7kOrGDE0hzy8aKL8g1b1I5Zix0PKnWWGHN16L0/11PfPRA9ezMak
nsDdDallPC+syujF/4SdaFxLCaUhztqDEtr3JVt87SRD7QrXuLTc5JjloE1pu/4y9erVn9pXSMje
LpIiqJz5khbyo9IaQDLNtNeRb2k+1sEO6jRSYLVN/SbcLO1Hw/qDAmc0/ObT+DBxrl00ptIgGEvG
eV8T9SMRlnWoBtAAZg8TMB2eOyf962RpE0w5fRMHvVFexBt4ds1rS4d6RaehORTqGeSjvh0mdOkQ
ReaXcaDCaCFrw4nX7gW71txNtTfD1AMhzpgTzVeo1lBLFaqr2uwZeffFutA0bCbeoJ9UpB8AIewG
R32b7brdyqjtrs5QptuqqsGIixed/Pk5KkHtTqgKp3Tw9ho8hzUjqdE+pR61cqdoVSbjudRz7eL0
YGl6+WK2HiUtS97ifiw2XmL052L+WY2qeWJC/4lZsReWcu52pHsw5aP6sNrsYgG1Jc0cv/iRG++N
OGV6rG0k0s0xftOscHgSOoWw2Sf+M7v906B+Jabd/NRat97Imnn1LuOgpRoJ8jYdzZUQk4I8Fo3U
gDL5pDquaZiB5Rq+DZ2SnGpCPz8NHfMBj8+EVtScrKn8A985DxgbWBeqcvf6VJ4929GCuWUNZQLz
37S4zy6ySveJ5PfY6SAvUTpBtXNG3hd9kVEaztI3xZg2VCQUJR7AjC5kdLycCzoefsPNVN6mwsmP
JHobJs+QELvmqW+5MAhXthvZqd+u011VZRjM0CefzHSJQ1Qup+2CWrQqsSE1LCpZejX+Lu8wc/Vg
ETm3YjHQirtwu/3R0qvFbaiJrT7UHZdeW3vJM5zGtv23VP34Lp30mOnQ6+0wT57bnLhxm0R7vUrn
e+xnn/Bwq0s7INJq6VMfuydN0AR0a2xunOj3tF3YyttiXwMAot5dcA2jKmq6hwEm4BulFQ5fwu0A
kZAuW5F99Fx3WSuNnxTn9T10dhui2ehf7NQnPIT2y5+y6dqMT5H8zq+cDyPPwk4Z80fsNkwo6MDX
Mw3rJDV/RaKWkil0S7GWpXgDM8DyQnOaDUYkAYA9+xblXUhHz5zXuP3aXeMqSnM6vV0ZMqytt/F6
ZqX6Ydv52zDaLF4psfqQwtBbj1jL4uk1c7APEMDMMOpFt6mh+pm6/BGpZol14uUB6lcPsqxGcYWx
Ad39pHkHGwX+HU+kVRTjd6tsja3rRH+ihs4cvkT7aZqAudRdfBb+fYoGd2OW+UsVcSgPiQc7yOD0
zxKGo0LNN2O20iN2AhpFor3NhsMEYTS9J+yaqSDPyWvo9pcoCp117ah5TxwXcpcdWKn/O6mnfK8P
vF07AkTbVLRXDTbUZlLWNm1t8U23/7Kqg41gjmJTohY7TL38QzPn2elN/TcTkRSSffcbVy+JO0Rs
DHgpTzIHTzgX82cMLBUt1MyIplWzZhzA7kNBaxgdqDUw4Uxhas7oM5jCaJelv+t1+VNIufWTdjyG
CXA5Zc8aZbawP88RA/zSLW6GCyhxJj2yTfI+CdqMnUbDWvrMVrz3M/GktcvKK8xRe/TZPjO8p7ku
m6BbyiWQK+iyGbLa5TkcwhFGUhzZPWVhgLMxMy8Dwik2yhBZvyPy+OHFRbFycrc+j1hPx3GKTjoo
XTwXox50We0jJrDuXll4dwdiWoiZg15ocqIlGFDKpq5iz99rf2HCcjJo5xHcX08ZDswkhZGow37e
W88pmZl17rhdUGstq2U3yw80q/huBg4KxHerGH/0WkeFSiiBerE96av0TQoN9yH8/20ndIJIvnfH
/aKOmal/n4pcbnKDC4qgqVpOw5mlQsdfIK0A7Pjv2jFuyGPl6HKuLkR4wqNwJwV6Mw2KLQbelGwW
0OuKFjqEI/DJV9+lAXC2l9peN0wQbLPAbUH3bd+O/Dksq1IyEd1wiI3iOVUIm32vB7eoeX9Z8Fgn
jVnKVePbmACM8eBybbuZcISbemRVMXglJdzp021pwNhYFd4cPbsVdnucppBlk9vOu6SpF2oqZOHK
wsNKpmzd5e61jC1IYtkPRyrxp2zDT7v6nlj69Oym+i3vre8V0dKb8OW30s+MY2faxdaUrWK9CYik
Tp0Fht+fqmyUW4Am7ToujeLi1uyAubAQtxyKK1msY7z8zMLp8jUEn9o3XodcBpYWFnTaFj06SArN
073njPNvrnrnlFdds04V2TnChcVel4O5N+zJ25K2/Utt/DmOS56sSvDyIRp3pauCOTK+V2N4YXnU
Hj3L3TOyNF/1hLRBM93BNIuo+F7bo3E3Y+y2Rl0DY6qq+TbxSqzAJoVbDyt9aPUrLA/WPlTdXXVe
f8hgTVX2i1vn9sXoOgentVFdzHh4ylMXZKmbXPwwV2tJamqXG/IY+Ua8Fp4X7x/xzCjJMfBocY5c
nJBsbLY0ORaDw+RIiEmDJIfOYjzTpuvPwaJ/06fR6hEvKYCre7ouoAm1vwwPDiAN6vPgjYHutfOh
d7E08iwoWsAMAsKY3DyOcWKyG0gY8jAm419iiPsY1O6a5gvdfpo1q8mkXZ1MrCl1+1T3+Z8aDPyG
GI7O4qjKji7pUTcsEMSuIiAp2pkuTXWNph+aJKjpUYS8E4gGyVVzvX/cZIRdL3Whvo2Z6ANWfsV5
Lpyg8OBV0s8v1nZKEikHeA5/pQjY3ry2HmTK7KNtbKKSPlDn0EXfDY+HTdrIHuTRdkKxfUzH0Lqk
Yf3+P6WBxaUQZdoJ5gqbNTTcdNkVcdPZkf65ZD/CmKVZwGStuyDzvd90/ANOBv2pbrOnOssMgMiu
vYOQfVKW4AXXHbQp/jhjATKZLZ+0Z3tUf9hft4GmnJ8mUtVNqpVxMMaVAVKQjbvjfNDg8w5eFvsE
cvXfFQofskGlttNtpz31/QI68WUghyqjIwYWm65KuNGxlpoMn2yt0qYuVFGDt5vcR6WN3jb3oTZS
AjYPdcfdWE42OQKlH0Fr4VaxM2TlZYWIksbHnh0xWineXGjrZH4qKx1tUQHZKy+0zRK06Rt6N2UC
PdrwJ8JIOM4nsW2HfuGgWN+c6jcEs61Q1Xju2I3BHpPfOGbaU2s9d1Q1nrLMv2qSKk2n68Wuj/Xp
ruD0dR2Sew5TDHiRbT85voYqh8WNnZaXvLN2CA6twNVDUNuRF++YeGGJEPbYUqi8HiGE9+shBzNh
EOvaRSVqEMCb31pqihenAfLsRAvK1kRjksfC38cKGBo5zHGvCdaZktQvbIG1shFbC1WrwG0B6/YN
KlvGOsZ13rW/ZTKEl0lGdzMabnES+u9TZxBRxsSDlirp4OB4yDXYLeoEA4+lbbAkze0igNZhbS2B
Y8J2+i1d3/paLIMoQL0gtyqJacZKpw3CKSys5rOt0j/VSI81aktMvqHTn324QoFDo2xddsZfrdWt
C5zj7dw39W0cx3bjJslx5ihdT7gvgxJ0IZ1pmttxmBtwn4KsreKzpOVFEBKqF/2h6VhBzrvHcPdd
6jNaPN7G1n2TUru48N8AAuOk6X3cyBOQsy717VVXIE0XUX7T6gaqx7IhiWonvRZz/w1T+k4Mmfl7
HATzob4JQqE330ZOiX7nJq9DgyLYHsS1bs36h18Mu8bOf5mmH7EfN19qR0sCMKj63vQxQBZWXzz1
LisSxjJ3oSbDbeXPLStz6VOsKO/EL9FWw4kToLW2LMZaJqncdCuoPaxJ66QbspTLlmHsk4aWZ2sS
oBPDxZxqQlGVuRXotYJGApO1OKeR+GbCtNMVu/VlUZIaRnqMJHsE2pd02mUT1DHhyzkh7Cit8dWC
dEVvFhKOBx99O6XMYiCVD6e43Zmht4H4G+4Zm+/pYDDC0HZ2Qv9O//RZQTl1w3OcyY8BagWyERPo
vkUzRG7RgCORXkYSwJ0xYGrnLu/XqNwMUfTTdjImhdLniNPFNdZK8I0mHlC25F42EeWJ/WKrBgKX
bV9y3p9zfd2w1VvTR9GQACXHKAWKKMoxPXvqpimAzVWlwDjExrz32jctLf1thp39QAseRiFN+lUH
xvjoVfTs28IG6tQplmkZ0L6uSgwaTlDVxBPitoY3akMvL9RuZom6fWjsbZTq/UmHb+5gYvXyO7wj
nCjLaRYrm70GuCD31VC/ZLnwCIFj/HFcWGxeQcPX3v2rr+ntc+qzogY6oW4oGrR1o+Xpbi7Db0o2
chuZXgQJGrC0Nd65GiVn/A0fjxJMLkbIobFpBNl3q8oNergEgqp1x9ttBvh0svAst1HWg8L9kzQQ
5qdktO/lMPyGMnryQV5v21QnqZ+PDiNrzovTomOtK4fYRK1YHVT+0+ADU81kw57VmkKqpPIv//aT
VSdvRRkhhKZkCue2YScpHRZHA1WUcYlwxKH+ozNSpqSjTCd22xWbwpo4duLSBWoP51rZu2lu0NwS
4l6gKvNOi8M6MAWUUlpw9MEtmT+bRv7mDcmzP0X2AcD9tLUHFiCuPhQ73a/sXVU416kV/UnSRMA+
UIXq6EjrT0/E4mwUzmaC5rfxkThtE73hcPMB96dY1sEuc4VLWKkgxMNzVTPov2ZWhwXGQMaxlc4l
zobilGbhbUQEARDV+RzlxZxj72wV1JFQTkQ7J51/Z8CG14Xeczw1c31gajlkzV39eYThoUf9LKXb
fltRq0pXseOFeyS+XN54w9/cUW0c881BC/d3tqq1YsdEOA559GD8ZMGV3LoZw4fVTPnF8qr74CYU
GytGcdOKeGrGu3lNtXldAIK7VKN3Br5dPlO3NddG4ooNq6m3Lq1RfjBNuCkSxzsTOPpuS9mc6ogZ
iV7YMGbyEKJMm3dbZtpJPGC9ss3GPbtgv5RekElKq1M49DqdbZ/evh/Fr4qWBFFd8iEl1Le0dp0N
qeI+aHXjPOfSvoTEohcMpq1eVB7LgxM30Y6ykrN+lB7TCOqr1t3NbKJKr6lsZ3fpR81m+Jy62vsQ
0n/xyHyeokze2mQJL/raBsw8DdjRiI6j/yxFKk6Pm1yzOeba4hldu0Vy0/4Ts0clOEx6bjVqmKzS
K6vk6lxm7vQtQ1wfhfEWzRPjDWXmv0rbf8l5I5yiFsRb6y/vauyJqymnxJXF3Y0kXHszpYeLSs85
x291j7KrxpCN8PO/i2V+K+TMhayVFysr9BNNlu6g5oYFSRV3R4fMP0CGcw244C2Z0uypAdhW78uk
yt64OhtneILJqqn3tmamLzrJeoTEipaNYauLbzRrZJ7tfmqR8Q5tM+8ftQWjeWaLogX6KJM9WAFU
SvQ/dK9JAv33FGtoegbO9pkFMbzjntk7G9UZ/kUV2UGrEkHkvoEeYZg/8JF6W6PAU1l5dYrUhipv
MpmrkUWtQJEVMONADSs2LQTz9ZqCTRKoFIgk9OgwYN6fuJAqqC0V2EIHtyzh03XuRgvrF721pv1o
xLsutsRzKdTe6sjqVZ5xLcrsR4edaqUG2T6XmaC6NlbETvv0JCvHO6RIvzEZVt2p1uJ9NZn6LS6r
d54CCY6fJbiCWWkB29+XdCjXhNuLXe2l7rovhY2fuuj3ZHSbo0eFJZ4wG9WuicJQ+6mNg7svPTnv
BNiYnUzeu6iYgjgc1aor3YHCKtDFMovXUT5059xDAx9OfXFtsp9+VW4Szyw+U86mK4v4ChM/0UXi
19iWppWClE45G7kJ8tSJIQ5tNKwPZ6A4nCEZq3IAP632aslOXsFiwH60oeLXjbGJJ39+gtZR3sPp
Lz7VbjvE7C4o+ai7CyPvNmXpSofI2+iyPVaMjBHN04nR4KwhI1t2l76U5nZw2D+Y3soYB+fC0JFz
cf3sF7TV/FB5SrvR7H/xc1oflOuaK2xcTwe8SDHohWuOv1J1IU6tuQ1b5vQ1pjSDwX+m7p29aNrf
XHXVnp7hsLaXrc4oszPUXrKTek4SJ0o42nCknt3MuqVY6G++IQoMyW//7pgDxwWR7LWWENhz7VKc
NIvAKm5Ae5vYNk8ym7PXxBw5SBCZna3OQaXSK7kam1kEj4ELc2QFZbbsKGkVVXtPJ96Yuh6IV1pW
ZqRV51Gl3/qRSp5u6PeKhlUb9+42n2ptLaTRUIkyg8dOkX+B1G+qMfzd8fqmnO89pyNg64o9Tu0e
0RTesRgksjGl092J2HFGCABjY7rxF7BCh/ibj2a+zcJq2pL53Ve8WGvWNMaGdKi44Nn7nIt02E0L
8qSOjAXknH2PlvOJWGjWdac9Re2Qkk9XU0COEZb6IEQwKAR9Vv+Ul9Z4oW+g7etxwgOwtB1ly2V/
9Mns2ejKy2XFWrIsJhKTrmTPxYFiF9Ri5i9WZQfudmirkw70Y5y4DtdGSyZLYL8J21Pt9P62lcTm
hoF5M/4nMokdPLOeglw0Ge9DxbasHn9RwMwQHqh4F46FtzZks9CeifNbZmed5WicpA6bkX2yZCuA
n9aLHXoRpawYFo0ouHaO8UpBHzN9To01cMSoXu3UTp8iTlmRUoRaoJqOrcMj9MQjV2asB7kszxKE
QbN5prjAoFGq0SKplLcJm55cDiM0yojNV2HxnxLhRanMeI1FmRfP2B/XyuyDxrr4CjgdKy1SNS1x
f0CYFgK6tugtBChG752M5eRZCL0PdF43rTbXjVQuiz8j2yBubtAcC+p3xWkgzccUbeyQkV7GJxfG
J02sI9jc9D5Qz1i7E6Xetku7oyRuQU/TvUqvSzYzG65z45rfQvfHFLndOy/WWzJ6QN2TBl2N1ZMu
QM68MvTY3sW2+Qaa/adtIgsIvYWmDbjZYQMkQ5/1BxZglBn0OZt96fTyuyk0mE/JS7Fo5IFgdPe5
Kg52jV8T2sb60ZmDXTiSdxi9oDMUr56ZRFxwTONq2ulJqNfeJoCO6GJxvObqVsWAvEJ3/O54Fv+k
H27Mygo0dkrn3P6pEcfdR320oSlRc9nsxYYOZrRWuRuf8CBy5jCy8L2IO+y4TI+URkebGN/FNmkS
qiERCWYMetGmVZYEmE0JthtPvRrG+2tEWOnkgFMt0neWTjWc9yblgrzQvNw58EKLVonmYhYuC2AD
2XTy7Wk8KTpFU+tYx37M6ktDYGXve/NPYUXlSTet4vT4qHJkecLO+h7VjdyFFnbdyObm8dE0oyKZ
NEUtKW8vQqOw7TJo2znkBBoD94dpEhvzkojkdF89j4wP0UnmZS6HmFhi6gOhEQBJ9Ww2XlUTNeta
MMbeRJ69msp4ujS07x/jZSXtVcRhvwhi3Wo7dL+37Fdi3/guJ9E/W3kiT2LEm9SNciVdTZysbBkq
SCgGttV8MYdufLLSH8QSnZfOzva2AmyV6NAnilMl235jVKa5zrq/VVJ8xKz897QfqOqSXueiPIsd
a9sjLTPWX0VyTKLpw9YxFRox6l3fA8RLzPvzkY+YIgQN4ZjUl9keI/Ct5sJ1LSlkep7ce/HwGvup
edZizpSUoT57/pCUrN6KNMVfo3PgXzu8jRvdXfIq3Wmw7ffCmJ6J5/kbJFu/0mQuICVqG2U6xtGZ
nYsdgl9sO6Z3fRvLYKLYGHrDqaFddPLD4iz7KNuMkjFeu2LVbXWIBaRfQRSz3iLm3o8sk9xNR5eb
6ilXhw64+b+IbGNeE6msXbIklUvNk7QD8w7GVIH2lTm6Lflub9cWVE+S0dLWCsebKeQrgJQacQtn
iVIPGTynO7VOS9WtM4iNq3aiYN74BmXFEYXZgF4NRWM/0NqrnKckcRG1+c4hvZCBDN+sdvGGcLZf
+y6JlETk1EZL9Uk0vA505xhpmnuhlMWy3wQS1ermm5eLPxjNgpHr5r6g81L0bU3q3UuYuqSmOzsA
6ktVBQSrxmAkglDGFJ7rIbBGXQ+04ieDLoAlq+QWU5BdMVnSBm3rblt33Gfo/H6NAXyh7TiP/TNi
jZsXj82mcTQsEz31T8ASLlrVwQI77xustE3jVg/dJbUZWy6qj4KS2opxIsH5RcqVKUW3G0N2eYLQ
hIJsug38vGPuxRXTDrvBRKKvyC9T2f+aUoO6ZJgdLCXeaoMWSS2AXU42QCq7K8bt/+PuTHbjVtZs
/SqFmvMg2AXJQU2SzGQ2klJKtdaEkO1t9l2w59PXR+2DOreAwsW905oY3tuSLSmZEX+z1rf6xmag
yrqSStoIpOvp9zQoTyrS1bmx1Y/YFA9G3ZWPvW0czHSK7ztXf1yGZGVQW0DvrMvlnMQY6kUl2Iex
f6L/2zSP04NmOeKk1u727SfoLf0FiWZ96nvqIsvKnjNVj8e1km+95RS01s6CS0X7bU/cFGWStwBY
PA+7zYRNj62TLwvdvKv6/itWbX9JR3IuVlQ73768/60gE8OU+v8VZPJQqz75N/9L1Qitv/5PmMk/
P/WfMBPH/odlGxJLorQdw5AbAeKfMBPXAv+rwxEWuiWxUppYGXG/9Ml//Lsp/4EjWzfh4QjT4NP4
rH8STUzzH3woEeSG6dkCSLf5/0M0AYPy3x3pCFrx5JmY8/D9Y5dk6vnfTa9OPrclOP7smArbCuXc
vNruQrtP1jV1+fCUmU7yFGfI90udx7CP9Y2WYd6qoWSeyZjxbJesk6dK3sAAe/u1M6pDumoVFS2E
/Yln6XGMdvQi46McCNuMq+wZFQh8gXQq77qhad5NRbuYk7cr1k9iJ7b0gql9MPqqueSY4HdMyehw
Ut15ar3VQ/MZlc9OTtoAGhx/0SPz5hIGdOgNeCB2nXoXOfbDgQxN7v+ktQ/NjP8HbsH8q/e0+8TV
Nb5yWVysiq3tOrOcGvVl+hBKBVGXzj9SRuFa29v7RhUAw0tJhvnCFdImzngygXbPTF1fZwBuKHqW
5n7oUVB2pcs6qUG/wyRd7qTQk1fK3ACBQliUa3nBY/KwrE9LlFgYydovz/GqgD1qqLNgPnzPOQjs
SEKKRPbk+6bu9QfTTN89ukBCUxLyBcuRsTNboXy5dHjwUEpWb4JVdNFQWWTe+lLLklAKe1SBlNZf
2uQyT+SfE93aEc7bOrvvgqodgwr7z7Fap9u3bsMxnifH8NPYKg+MzruDZnH00pVkSAPfxCV7EsAb
HuNh/qCUng7lDCZ3KTNkLGqAOB7mEwnO3YT3wwNLNc+j/mjN461SIw3zkM07WRbsyPgWDHmnuSQs
NZxEfa1Vfq9EeWT7ZpyJefU4kVX2hg87AAFbPWquIj+p1Wt4lL95H7XHPCuto7NIcU0pXYOoNl/A
v0fsNzocQEl3pck1fMeOmpPXIFtTtjGH1OQznrymP5DvFVqCPZIEynX6bq/ijLO7Khkqa1k7sK/G
WaRxgF/0SfuDY+9no4nluMSt+SSATY4RcV9G5d3RhjQk7jVcxRG5Z72Q8dk0cHIjMiqwJ6YYAiNy
znvpVv63s9BsKnfnjdzbyPw/1TY3YqHPunLtL1E+pseEhGzms9j/aOKFh/eeREJML95tLRzjnqBv
A5GPXQZdQXhQymmfb3lkPFlnl2yLYMpI+rCi7DGlDkCiKp8QFeJdTJiSSq5wX5WYwfkyUKqLNGKj
11FeW8tMZGXJuBM55VkbsQdY5eb9YNiS4JukKlneqsVAnrF1Cw4615CFHK8pWp0swhJglOyFzEWO
B2do9gAMht0L6pzhMqvkJ14kfCjoUXfs7v3KzYqgRr/qu6gbvjvaZb1NKdOStnEeHVFCCtW3b39b
QVUmi/wZK1zQWy7hmN+yo4jWpK5gEnR6kzNfRy+RTvk7PYh69OrNGJefySM0743YfUu0qL4UZC51
2LR3o4y5+Ws9dFRXofpy7XveO+82OT+cXLpz0Iv1aUVjehKOzcOdZpcqapIDS24Cxaq6ACxKGDdu
4ibIsoRIPzGSzrwUNHcIK4k555hQdSODqZiNBzOlBM3MJMxU9cnCsw1qvK5nQXc/v2oekgQL83C9
RdSgO3JP3pDtcWL158RNGbJ661vFMObqWLXv6PBs0BCMhHp4H66HcmhFdLvL7PKHji60ltAHWldj
rZ/hLxHOAcMDoqqyrx6kN8+3JtVLv3Aa9DKIv6iEyZm3XN3xZYVlydLK4do7yniycnE12r66upPz
tH7P92uCLV0SfB9aIO5sep2fm96ZsTsxc9lbPCFidsvG3VdBDbfgtCDu2ri06YmhQBegvvf2hWLM
kibMC1NDy45Zo/20SWp8phG91oV9sBJzuJeC0XwG1QjfcFPfSWU+obB6FwsnPx4rJnnXhqd/n4hU
PHQeGV7VRiKN53EIY281gHARDp+OVnRWeEes1vnCMe29mdESPVhKP6scGvrcRKQMZxpT1qyckStq
xmERALHlmh1oqOdHxuX1Z2ZjUXRM7XURJngNORDms++MLV9ddxja6AxIRD/8yVJvOGiCmd/3Qs/e
0v80FDTHMrcWMsfzjyIFbJfO2sWN0CTmRf6ill+4Tq9DQhJPpmkf5bYMYCocrLlMUKZM3c5IyBHD
Drnuy9LZNoetejCS8hwT9Jqv0/K5iupzkXzkWJbJga2jd4oB7PhxDFWmTvv06H2DCSJPPXnaybTM
3wjpvLc2bm1cEfEjwqtNyOcmz9mSG/60pLdZ5Mx3mehWVabdl4mJJd1kMdB448XqjOSYttVHlNjI
qHKkyU2OSGB0aYXmVcvCMWpIt1eZEcrEOHaogOlBSMKounIOEfR7V9ccmVag2XYUGiB7tMWd1xII
XOO/C91VYk+byxWJnpgCN2HFpTZN3ERE4D3ii0/s/oE+SlaYek3YeKY/ko8X+8qS9s3iGYonrMuk
lJ/7SMctZxt2yE3dBEahecHUGn+MZfkqBxrpRb+IsfLeCKi7URh9rRUZG+3CJN3Ku9d49JJtGT50
dyvuE9BcX4gZpnOtTR8MMTWdLlC2Te13XpPfG5Z++fsicZbsRNIMt2LmsFhmI3skAhOb09CTIVz2
epCrFv2MReXvFYXarcaX0Qr7CZ2UfsIlZd4ZuUn8XMtNndCYgoOo3KPqB7FTelK/1GkGoJfJ7X4w
lEkXs6hjYTIpU4xwT3UZ4xHOl7OICvfI2x2N+/RLFjf4w0iX5igLe91FBwbv55YX0B760buYLU0W
/utzZ0/qDDkLZ7+49T0rqia+WHp6VgsEUibF5m6otcs4R+uBLQSula7piBKLLh4H0F3N5I+AdnJO
OtUhXamSM2FXvZ819OhOwdx7bakK6PL8YXpqGbBtatn5Fovhue80+0Xp/a7opcDd1rK76mN0AHV/
V2afhUnqlIuaUwm73lceoXJJjwo+dbN7UnAgY3yrXHFTAJsUcMJGt4hCXucdesLyE74jAfZi9ZuJ
XBWJ8OshLXj260ZVx2SZxYFX2ty78Q/XizuOxnro9mavxadpzQi2dL1grAmIGZEIJm423UULic/R
RF5Yp2wrsNzWxeNvMEK2678GNUeHetZJVesLdrBWdeomVz2amvY+IRYmNOG5d7T6maiFrYzIyX/z
V/2WlZV+EC3+6Ckfqo+x3Q8s/GZtfdTt/JeTUXZYhMS2VuPcu9SFwB4aFSYrCArH+1HZNy2xpqsV
WV+MoYawXFEOtaQA61n3pBsMf/reubhFcWhpfu5I/+qtgpyxcfkDgiC56yPCnat45VJwUmgyaU+u
LFvbS683wZBG0E30JqFay/rHklJrZrDCPnl4pGYt70p+ijjj53XHQLw4JoQ/oCLFRYt8RD8Ujnwr
DXxOxEGIY4kWHP5wbu/mUfSXnDUvY8PUt4joPC7u8mp1gLdQpr84Gluh7+W/nU3XhNptV6n1VDVD
5K897/mer0ga2ks2nNnwqw+nbfgbAlSf7bWxqr0ZT0+ekZJZ2Zz1IauPIscFzYJYnG0GoFuF3WaS
JeOEvF4phKuRHNGvWc0bDLpdPtjNyR1L7s5mveU6atc0IX8X+cIczzPBY5U/mKl+6mboYRraGwCS
iGM1inA11Zjfu1wckqL6XVVcuZFmpnd5xeooXdg9kU1tPfTuOHDbSdb9Cx5IEHgtbYbmHDp3Zam0
SUS6fHz/e/62FUN8vQDS0ceNffPcITTcugCDcEzw4VjQ7pwcH89QsF1SRvPszFHsp3qaHdqkeMpL
K7vnz88FnMtAstZhvcOqNrXRB7F5YSBtLS1JrptIw5mIjUkQM0cSDkTDDBWsRvkJApZoZFg2d+2Q
tSdkzWgStTS/s5niVvREiN4XZBOyXfYewpHjMGOLlmO+z9qYf2pm+KdMl/35Bk4S3JZ76P57dr/1
dNuIGA+Kuc33H6ajm/BlNbsVj2hYRdp+9uzyFntka9Ucx4kU/amOERCwikM1TrF9GGxEI6nRFsdl
9U6aSeE7MJcUmkIWkpb1cS55KlvNSsPENNgQuveVpybMtHYX6GLcu4uLCGP4HA0qLJs+YCdtbKTW
/MdxGQx1HrCfos9/WQaxv5bZYKdsGt4qG7isski2jmGHBHiEcR17rgq47iEeauDevfFkxEvmp11v
PNSNnkHPa5MIdaTBI5AYhEDH2UeW412KOrfgiuUY4KXbd8VbhtLy2q2Gjb/JVQhicn9NEPf29TQd
pQK5ZBjxAyPO6kVvSL9UVMD16B1jCsYAM1scRMucXKx5fi6FHMO6F25YROZIc8VNN9OwiAKbRjmk
L+R0Ln6aq/pgO3JTC89u4DwjBwA7iVSadOah5AJHlAYDSoWOppEDli3v3wrIqGfoVGwsDG97LJXB
cmAyyTTI8/tmad5ZPkgeP9CXLv7iS1MtP7pyxOCy+XCyOpIHdxMmTyuzszbNPwaPMfToyTTIh7U7
jK68tw2tOttTzRsFMuQBx0Z8tub8QohMe9Jb+7fuqnE/RyjMUIMzwU8L7TjHEWFDLbmmCzo9XqS/
hQUp+D2w++UzskJ+4qP+p6Z+2Y9Zku2TePy12A0vd+EhEMJm1dN8ki5o8c2VrXscNmGD2PbYKUqK
3bRo8UG1jgiavCJ6OGe1R3yheSBvEb2scpleNtXR0r0kSB1ByGFjUNjp8j5nW3yvWbCJHaoVK43E
QbeGGMCF/QuTElbAtt4bU2yEC5Swoww9vYvDBFwrGr0IMZbVfkl7+YVQtKfvxGYxe/fNSNZtXVWo
NSP0Q3PeHRX6V6aY5nzTjVnyGi5sIECmBMw6CmbJm910RU8XjZ90rnxAARpldft31xnlqTHs/lHV
jwiYQm7x/hpxH7H7x4rYNvxcGFqFAyCqlW3MiuQMdAfvRRst8EEoTD4inr0g7da/3GwlL7ZlcwM+
zK+yxb0rDE1/kbE071JUUiEzWCx59KbcHtUtidTJZB5PXhpK0rGPE7g+ZOe6ZXdS1cNcG9Yd0vvi
hJusa5FTabDinc7dIfzvSM7l8mPWCnMryuCDkkZKpc72cLG3/NW+OWBDCvoyid4SvQsH0eSHOMMi
o5tUOwBYbN9b71avDNO8yR/oCPpw8AqDeNNY7N0UJEy/uMqXJvnm+nYFzjio7iIve5Wqn+/grszj
QlDtoh6Xsl8uJVvnlUXmiyTgvAMR5ySefU/fEWZ95T72s7h9S7Iy7y2fKbqEdOVpiKOamqjkUE30
IvCyvH2vSYnWI5RsA2k5LZrEfd1NnC8KaIhDm1lWyXTSVvdJJ0EUpsznSGD3IKb6ERjTQd/2pvBh
7EDjOjjp2GfUYOG/rLQjDAz0OYacD3nDkMqxNBgsU3pa9PuBdvg+zaePote6N2JJGBhUP3tNS5+t
Iv343kcjVPn8vrGyotxFYKz2Olr5Axm6ryODmFWX6jnJOV9MZd7nJChAh2OByyFnnData9w8mXFf
vCWmmQT4JSbT43tTC/tuNnjwEI3rJCx2j10UhzUPOZN7ge9e1t2RWbv+srL+oRERR48Avu2ufvje
Es+aKeiaSfz1MrJ2zYQ063QJnZl6L5705ThFpOaC6yBlPDOYNenxH7k6y2NRyCMste6GuPjeWBC4
s7/MNGynfcbsCLniwZ0LZlNWfbGr7E9mKXFvs3G1y6RlawkIKgMShTHHYIjRieRB7i1vcE/tDNBD
Zj45iGGZTNqpA7d5SfGk+XHu9Yd4bh1Sj2vt2LrDcw3NLESfI04jvEHbMKtwTFhy4pSqA/bc6T26
OCNsNph5vGDd8mYcs1hnd611auyp+9Bh7Vo6U03wLOvVKsndxD9Eid+hu6o1717Uv925D2fsm77a
8JOJ8H4kGj8tl/kMKhdGATG322OHkkKsBHCbA90Mlc302H661uY6NtUWhludrSiq71iz2Gj4kyDr
xHsy9uZnrH2QwTtcUtMm101GJ2k48SVzizPfzHSVHam3uqFCK3PFsUg557nFtQA1NsOYUjxpGcuV
JmVDjtvklBWkn+ammz9XQxt6a4VA2SbSd4x4ZuttWGtO3c1OFcNMF+p/BnNuv2YGVnKr4rAQ1Rti
8VmC0cps+cswk+k84pO8WlbNNHJ6SSEfXa3pFDNDv/O4lw19io52R9h2J9lJOx40wVUSDz2WMwoo
F7Ecg/MtrcfhH4H2fd4873485bNPSJN2BCyM429Y4kOVY2lpRhwWRt8hzGugd3xPLMZ1gGs2OWWo
pbW1g2KJribWEAoplaP8qb3Q4a2+ouphCJQ81tpyq0268UJa5GgP4xvhB+uJ+/lhstxfo117z3mm
e8+oxvx4ZjbhWo+ThGKg63jEGTlnbBDlSRsE2EIXBVSCiOXboj3F+XuHnBMWEiCikjnDE/MRv57R
A07rXOKNky1j/Zgsk4Xg13wKNBYE50Vf4p1mlhCi8XW4k/HDYGqOYl8SOd+n79JpUMmqt9b+NY4r
bMi1dYNRiD8y9zJGlow/3JjKGYHRyZF5C8WjffhebTO6K57g+DxLtqRopeL5VCzWA6VOjPM/T47k
xaJaRAZyFxUa+MwaxuGm+D+NmkEE58DGFoMQs2DccNGIa1Qbd8p1Kuoj7ooMcw8Uvu7n2GDNnRqN
O2fRH+fSLMEUVF8uofXJmsdhClqEGwdUkMaR/M156GdnOZII7KOgLU4ShGMbO1OYxc4D+tDuPBJa
PsDRw/fJHra4aSzvzXyLMN9+QQBHYE1XAsD7TmXpUxtZXTEc+ij61FriIKyaY3KAjUBxz+pOMXHF
evysVZk4g+A8ImVDYrxhJbpRXKlAzMN3/pHTWQjgBk355PTUGM/bvQRbz9B8SLZYSGOXbpKAVQ7X
IaaqnhMXmSgkBZIf97NZE+EUx9N5S7B2+bExu0Ul6KjkkbYiUCjFQ7O0HkTs2QeRyQf8SXk4re2T
FRk0vIg/dxopgfvvrxPb6sr3iwPPLJAGCJQRmle/OgM2DwuFF/xSQDHufKSk5nCtiYgABVgHsTAT
/9d3OpLcEqOyZZ3CcslPbbt25+9fYsr1vGY/iiaVIhL6576M92NDLI095u+1Kn43dZ1yFsV3ZSch
baS0jqZd/HHqYd0P8J1oi12HOU3VBwnWNSJlnXCa21+zzWXN4qjWEHsq78cafXzDQYzVsY6g9eFt
ON3Z2X6Jt1yuOFmM4DtCR2hYEBiB4ezdeB3fvzDyJU+d/UugeSgFLLvOw2gY7/ItD2uZjWlfJ9PP
PvFIljLyZ1QgAKVi6PzLsu0lrPpkCdfHUwFLIx7pCHWdV7rKb9WikI+nFSSelNzaQZ6ZDtYH0piI
ICnLu8WdTRJBfXPGaFkt+5wmC5dQjsYFvBaB3N5PNHe/AYKGrI5f1oy0W4HVhSU9yxsWGdySkmdl
cyd0Z92ME/TR4i0Szng2LHj0y7h8wnsbAXsEVIFFCEvusZtd/bQ0IMxdA41Uwi57EfOwi+K5Y+zG
C9FWr8LcqDlC4NfAOXx2Z1CLA1dgbd9/41SklZUHq4su9TSAsQOViAYHySdn6ttojcZrveJnSEgP
xxWXnJzWGbCe1xHGlOXVK0wz+N6RrF2NR7na/q0HGJOLeCBNM/8BjAnrD9WH7XTaudHtlwTM7UFo
jnkW1fJm4ILci7RnzQ9/mTVGHObaxJk9xNbHIgHY6eIc6xEKTqiCcMCqRfgN6xN6Gen6VoLLtiMC
ba/bc7kfanAWKB6/48GmDUa3dA3cNVvc/n4ujbnnBDU3Hrl8tdLxXi3OS+n9tvs3lSY3rALIH4f2
yyG5lMmFN+wqVOpuKciQG/I/s1gCfL0L/iC86pon5I4EjRNjYW3Xdb0E6g5xDuqhecT1a5whDV8T
IPMMHHmNZdU722Xsw4SlKOKhBEzLDPGA9iOQvyhTPGnCOgLulmrW3VRYNyaOf6eeaZb35RrNp0hH
3rzVZcwpgOXz3D2u2MpYR3MUAEE8MG74IMv4vfvlJg+lLoe9Ft2JDj/cOGxNtfGqRPeMhuMM+20X
LeOtQfZeGnOQcCWQVJPwdA+B0LGEtyXZzES+gMp4JcV1PBOrsJ/MLD/aG8RvJgIMPI/ml/ND3LYm
pquNkUe05HmRFRGhUHv0EC1buTIha9sNgRrOLJl9CYhj595NPe1gq0OesZf6CWuH7htsksrARuMW
0LCKXZkfIFfGzO4AKtZpfENxzDSi2vxGwD0tKNsrV/iSPmMZXChfYghbXDuxCfYrMUdWx6sntpGG
AENV7ZDyldCE5t/ZRvapjk3SB8D7GBlomDmiBF7tYpboQKxjomwvjGmIdNlPR3MhxBG37lHfUtCK
DX8lMus8tM0c2vjJjo5m+rFRHGTmQWafuLebFnE4z9pvwn+7vRGv1MyI8mjyGX0xH/A1CeVo9YhL
kM4HBTFI26i9uhuPb/imbs22foxVDFJjYwkW0fKDzQQtRkYGrr3EvDc2GC47lBgn3AYDKzGKe01b
EqAo7kbElTP1JDO8QYSxSYqanURnnMHxYXZI1pHz/F7qHpmy7vLWbJ8G1IYLr+XV6bQnKgSSNIro
Kjh//hX312xnu7Vl5ma2+9iK5DLDI9wbUd3tlAVPsTMLTE42R2xkUhDX5D+NVrznrGvpVQz6wmJE
sYy9l6+2jfi5JzGMBATbV1QLCJoiir56iB+E4K/w4nNjDVcyyUl+yXmj5/Xy5WKXjVP2aH2laJq3
W3r7yr9/NxVfY4qJwemwCs219sECs/ZFVb7NT2aFKhOcWdNsmikK34ZyhvEsXFCj6sKiVT4BjTs8
yTfuqw3x1968OrMwWMXw08TAEkAnE34tnXtv1md/zMZ3wym/hhgRKez+1deIuqLHg7Gqe+ZPb6tO
7L1ncjybZJCDN/ACjfIUFrzuniNnrE6KXE3L0M1w0Kc32+bO4Divd2uUM49H77hTOOt2ZdNa+8J1
M98ugB8XXsTVVSyjn2gjIYK68ae17JNlM8dEuhh+39sMsIaT1n2ZQnshahrBF08Kir5LHEv4l9at
Q4cTOp0TIU7NV6ZlbBHwlV2HrpjDKDvMQrKcbGRome3bMmYxj7d6yPv5YjIRulgi2S+msm6mKsHl
NRFHsZzveCV7hADTC2DEK5XtE92aG+CnUfvSk+RJpNUfW+eAoFcOSN/Gc7QW7y7vpHZoAJyPyz2I
yiMCeSKmTmu3OH41mbxy8VjtLfFXN7VUTzUwH066KExHhnlTFD0rWsBd7nbqykRUkdTFmUz4C9LQ
nVc083kagHAULafgNpgznRoTyku7+SmrJHninIgYKzLGAHRRuEy2G52TUY87yKhTtO9yC+Od4+4Y
3paPdSkEb2AtVGYbhXbeFcdYx0zCxM7yDU07DKUtTpiMsXN2jAtK90cKDu0kdIoYZ7mOrEQuKnWZ
JqC4GdLp2seIAChMCjV8RVn1U/ASbxDrxbd1+JjoN8zdNLaflTQ+tcwvzN6+iIacAZH9xDQ+3tXo
8Ykg0KbTbG8sUZ0YiIrOGihAAoMIMd90ouPRuSV3yFMha6emgeKb3a6XA30gvGIMqJzfPIw6R334
LXTt2OlGdDIbtDAtjkxPtx+zjB9e7+Qq1Esn26F2fnFY2B5BNB3xUennyf4rqje0JgBQm17SVxJd
pVf/AbVcfHjIRZuuPBldkn96YYv7gPwzyFOThRduNe2/vAY1YtZ1eKiWHdP76JJCXNxJclr8MW1O
ZqfXUG2I2xaSARlmQagxlRGwAIUZQMb5DkLBjClTvvEQ+Ph8l12C3JL+CGFAnAWgJCQ3XXklICQ+
Gv0NAgnfuar8JU8p8OC3b1NnEX+ZFKzbOuUXrgkvEPwHAQBYI+MlLHqXAzcaGDViJjto8bRZTk6e
LTdvOTz6aJliJk3PChc9tMh18VEydA+gBx5jpyOYaIMl678Z39uPLhpIWqn7fsWJOsZQDqaUcd3Q
MXQviqtOg41TT2Lii0MOKHyQdYMN00J0MWA0FL8jRZArxjzALx4hPyy/mjAiGyliMMRpRZVCTGmx
3rtQLyLPGeHcLZd5hulrOctOU6oDqoZqy7SQjRlWHdQqqki3kKvf205/NEznr/F+3c8p8z9VRiNw
DEtHpZ6xLF+DeS9YoOEItz4N9WI6pjrBaYPeMGfWtr9C+YP6Yy86WcI+mT5quEwyr54QV7gH4HCK
hTIShtI95vC+mTrAh0P07dn4LtjK0MYPLB37ZWLfOLHuqqzLLLZuDYUO4USZU8QXKeoPB6RGSRDg
jlPQaUcWJGmW0HXA1K5xKu41Yl93XV7+9Ca1YJ/hC8PzXu7aZbkzKsAkade2sFWM3y7z4FZcNFw7
+zjJX4qm1eHukY/bavR3Y97tMEwdIbrAirMC5GBqt8jEzzLMoVXcbmZOLmlRoPtP1z3WraBIh+Vk
FeiAiHLZ29q0MT8qH8nzExGwpGWl408HEtfaq9FnzB80Dci1q3TNkqEpayPmjn7hDSehkoNrzST6
Yc2R2LuPqJ6BcBbGIcPKGWdQEQoLLDfxf+w69emGK9HzE54OcFxnFqOF30ZNCFtdD4FbnexZND46
yzyIHWPBjK3/YvVr+rJxzKDLSCdbgXOJLCuD+UaHo852uvpoTPBOu+tnm+J9qjdaQJHNH7K+j71O
sb+xfhaT2eKIcsRhSHmfl/X4A/FPue3owHcU3oVFsBYWqty7fMqhcOebquaBSm9GhrT9LZMU1qHF
491aqJz6unAYBZ0yU2ueZFk9ZkXvndnfwO2Ilj+1SOYj3Cn8kV61o4XoKBy7wDQSLt4ci6gRJ9d8
andR1FvHAXleWYxQpFx9h8+y3VU8rU3bTIHQahbN7C2CmNg2xSBl10zlPtbiH8p4qvpqfW3KcOWJ
siZK68kw9AMK+cbvHO4iuxTMep1JkHbg3aEbMwN24niCYAiNlfyoIHT4RDUidJmJZsxo7m0j8Wcc
/L4ot6ehc9jCAzuzoXmpqQdyKrKXQervLusj0IHMV5CJgqvHg5O9FugQD0g0aNN5PhCRmd2TmbjJ
hTXVPYZVnVQbmR48Q7+AnnhPvDoKht6BkzSnOK/IpSnt5LhN8ftOIowZYtPPqP/JiQhWnY1RueDE
m60k36PLeiRP4xo5OHh1ncfGBdy/wWi0Q4t7oFRT8qCa5Uf2MA/WL7Pg7bo01WvTt2x5R+8zhdFz
SDwI+EmxIIPTtzFkeSkIcdhXOBkINqqLEa9DOpxjk+Cg9tKzik8N7mWPVRj1fPqGfRpWg2lA+I+Z
cwqblO5qeyfO1NCcfZjV0q1Cb8Uw9pdGvrqO05/EVrn/C2/99386NE5ywYFip8QMa0ubM+TY4tBL
cIXmNlj4/kX/r9/9v/6/Ei7qrqfxXL3CChKXwW20sXHHDOKEmOkzFzlgIFHus6AlzHErozbqw0jl
0znLehhE2++S//rd93/+T//v+0P+9Rn/04dY1kyzkEJB6yx8TGbabiZflVzxa7j7WMerLWpcdBCb
10DrGM8AS9hXiXq1Jus33h51TbN02kcSX6bVupcKBzNmFFEdLOTIvuSjrBGZaY8fj1oJDVFzdo2R
geDC2nXomRZOY3bHkxdyxBobawC9ipfM12nLUkxKC8LTAt3c6NlUMuawWdXurCG9xPz5kqA7Rsfi
DytuHxV9fuo51lWr+MOZOfu14JgbusXeyxasLiSSnaF/xZkJjy3q4qDCU6XpGaek6VBC4R4gRexc
R8YPl6PjFMmgms1P/BiPSxyR+EELvy2xtWH6aTRSvwA/CPSeJah0mAst2ELz5Kq8zGRmaG7YWhRF
hnRxh1BRAhV/G8o/ovPK50n/gb/qL3xDSUCe9Wvcwl3LTQyNXd+cobGAT57R1azKsHzlhnkzgFWZ
6Oynuf69Ltk9tQvXoOje0EMzl145Cha3eKBcwJuH8DLRnXwPxe5WAgsatRsqIjPgm3qdlAzp0tPN
5qPwKqW/OgYUu2whX4WI2fJoKPel0hKTtxrGc31IsTCa49Vcyx/uMD3PJYUDcZxUPKVXoOmxGLbE
8cVNBjMkB8E+m5v/etysjFbtvuApH6h56ejmciaWKHfmAMqde5iVeiiGQTu3njP40YDnPup/tzZv
3L7lL6y3qPl6s34sT1CBdq3Tq0uNp5Jd9Y5Dc1B7LOkpIKg8we7nYY2ayyfC0Z4Tz+1YrxtjoEZc
PZo+O2eJNWbnLmW770BnnzLWLXnKOHXyijDnFOSrY5ZelkvoKRhYnmec3MQrLgto8j4vp6O19Xhj
3YAvG/HvxITg7L2an4Uel8bFctZ3GsWNN6Xv/5O7M1uOG0mz9Ku09T1msLk70DY9F7EvDAb37QYm
ShT2fXEATz8fWF1TmdljVfdzE5ZSihIDRDj+5ZzvhL6ODlWA9aRK0XwTDPP9/q3m6kjFCGU0b9mW
Exs/STrv/FWR5CFG5y7R6N6iF0yz6dkzgWkHrBfR4YsHfCOIARg/ff9FvsDcx3syNCPnSBq7jpnB
EDXygG5jWoEDhRCj4P40k0fUhmHv89HX0DsGkAGT2DvCnFhaEYoIASwFf+9kt0mRnMq8598dmOlP
KxUquTbAM6na4MahHkbjSvef+juKvPcmohd0VYs6VcOjryjfsoXVGV88Yb12o8Bn7Qc/2sq6cRK5
7zL1PhfZ29gMaBpHAiN18O4QxsEWO+kfBydambMZnfoop6thZeY6LpJnkg7aPniz6t7cKSdhuB9P
72lVTWz8mUcN5FJvg4QUCs+MzMdS1F/40wBfpclDj5BhZdZynehsr1M3figiNlv9nL0omOvkwVKv
0z7AOyYgZBJecs3T5GAaQbQzSje6gFLxj2NB1oefM3XR7k05+sYBlAobxwZYK0YHNN7R1eot2pkf
0s7Sm4IUG/RFU60eRkY5IRvHClHHrp2i+2zporQqCUef0S14bB7YOyYbFmpPXsacI8NjtW6XrUNZ
+Z8J7gPUXH2xtbxsOtnL7dcJRvV+y2UPC0gwrJfPkU2IVQjrb21Ska4D6ox9ULS3QO7YW1XJa1JV
Dl48ch5wU9SnWXU8xfIpnDn9bM4/S+brJEQHDPJKMwrfEjkCy3nxLOlEhBz/PGWjQb8PfjyenH7U
f3vxF8Y7PNBwS7DXpbCIyrDYRHgQ/HZZfSwyoDpBZ5usEar7wRKk9rLQ+H7pKwQqwsQONnjBywhB
aoXvgLAbQY6WM4y/crOEe+kjda77+UzJVKbLEyTtYMqET0VOoYhzAj8yA+uT7E3GTsvLXA6MCDs2
i30bFyfLjl/mij+btwNPNWn3Z8AsND3NLyjcBcNVvgYFAI3VcqZJ0/7te3C0dOy+uM2I6U6x0K4d
dp5Dc/HQN71DBsK4jdAMmPFrs2ywS4+wP1OnkJ2N6Dh4lXkdWtTvqncZBsbGC3rFfAbrhci4W5OE
pukuyJKDM9Ty1BzZA5hJua48YiAYx0Xn2fg9Ma+nk3DPso3l1e9YaRez1Xx51bYAyDeEa1BrPFWc
N92zKDZNxFhCe/E1desb5ufZHkVGQV3WX3K++8YvyodAic+xdR5DEl3fjbI8+0qPX7kDYO0Oanr0
3uTstGdDxGxwKtTJXtJu2Nq92BGpsLPQ8M2Y4E9YBmYc7WvfruI3u/ffHS2aX1P7qgCqgYECceNK
uiUtNm7h/A4UYtSkDCGHNV6yDQab3rBAsOXgRdlYURgx8w6+SBBCR02+wBI8vgrLubgQU4uoDzbw
o1ok4H7ZeB8Q+rqqvetM8SDruCfoIUyPrQfNPK+fmVGxuMoWt0A+71DG/RDJnTvG0VPRWIzRY0Iy
WerzyeBkU3Xyw86a8CwC1JRd50A5ahkhiBBRSVqWj1CByKY0W/TFrUk7Wz9oZKOu7ww/vQ5DNr75
5qmKqlNCZQuI7UFOfXcTWPO2nixiN2JwDUOEsGuqKyDxJoHDIz9HGanqGHrMYO3pywcfW4TJvky1
+9uuoyN09OhA8y53seZC+b0jrr1nWUeOwn7vorB4xPNFn4un6UuEB2s2qsNMhbshwaY/h5HAMdNb
d41Aqj02rBWVlDd2X+5hkdWXIXLmu1720Z78H0bAjNsunjTvO+TSyJfb4hLWKdvVhGHq0JhQiIiV
fW/hx+7i1FYntawpvl9yesJT+qqjrroUaVJd8iaWW69iuvq3XzLI3wN8gpJOrQIuU995XfQWTXi8
co8NT1/ZD4kXwMnzF7hVHVfbzKgXmwiEAWAq68AQivNuTLdiBFiYBrI7AiR8U2pOb0KxXPOKyY2b
kqRap8az6IkmZg5QbLvot6Xw0TtyemEdNNCjzughXdTSgnVwH7BuomStwPekiFyz+dRGIrgd0AM4
mT4hOE3vvEctUyRE5ASsvbJHIOGPGSgpa9tq5JiYNyiJbZdZUoVpBshGi3+28LZeYPyrOD/x5zhV
ilLLFfgZbWyDNiQX+y/JsT34shjoc3KQMIphWrX2Zeiwzdqdf8/lgjyexicSL6DYMLfZSuB6PMXZ
/M8FphRKKcTs2RRnKFqSlwHfK8/5zD7FaQxnWwsinzxJaJWunP+yQjkZeOmyUdkmrFpoE3Fymijh
UQxk8qnLyMwJ/R7cG9DDcwm6mUGCOW+ZJ0UHuwrev2EUrV8nR7t3rkRFQD35vy9eXrSHLOyfQqtm
r+VSJw0o4Eg9lzP7tbYC7GA99MoP/kUqovvnCM3vy+g51nI1ledwKf+SiagjDBGzDRWw0+pXNYTW
e98kwxr8nLfCdCOZcAzx2/xWTS2aH5U5UKFG5wG1I/jbLCuPvZs5D+xfYXK48w7NAgYWN8f+wrD7
kQ8uZpxePZlTaxCJ0KzQl4R3sFgkWN6s3ZZS/syshjRkK47uiRMnJiyKPrKGQMxhnPMXKx6LjVtC
SOaIhsYn2+BWWT3ouak+Iwm962x8em5bHzv2ztRnrfXiuezP/3mgp4Pt9g9Ro9/XySeOVpi2xCar
1OJf/UMYbuH0QRmhCzj0NrSCIh+2Mmj3lS55uwnQ/3wUCawprMuDiZQ1GnYJ98BeO318ZDx8GxS+
eROxoVBT1kCFYXadiK4+iFD425x94/qXqPLw6m3rcZ4Ino1vRxPCdJCiZYRb+m4kyfBoaPeMhuef
vzf+3f/nm5O8QYlc2HL/klZaTLhYi2FG9g6j44i8lPHpTpdO/BFVLRbIsKz5KPGDYHvl7py6HVcV
4RqfXg1fZCgpgonGO7iJyLbEvoGMaJNhhWXKfG58oTeqyRl1c1tBtC0Rr7CxvYZAD//wX6mIbpXt
dLcTOPiVYafdz4EjUppT8Sq7oNl5e8Q/4wlXrnU7k4S3CUNTvQdVfsxdtnHFCJC4S95je4ifqW76
fYYD5uCq3gZsBQMHLRJCTD1JJOrGK1Mf+YhVIl31SexuG3qOdQl6dl2zNzkA4jhKBzyyZ53t6K7x
7HkFfsZ75KFHzgkbAl1nMBN9Gd3SzHIgBHgpm4RYkbYuXodWDl8Dy67A7T7KfprQuCMFtcVDBwz1
K1WiXlmicx8rZvn7Kh8LcrZHfsoWRtK8Rs6niLV9q8fyajWz+OJoPTD9DM5Sjhhqyd5cdb0XPgHc
zra9JeQtNjscF7AcMV3GPCeYQUY7ntvNbjawqOgdJOH2HdsbwvH2yGcX/672uxs7weXiDjyOdFO9
FYqIOx+RAlos95REggAbp5n2okOKOSQ2KXll52wzyowoKK33f34XOv/9JBJKWUI5vg1g1vrrJ4wF
D2nTeHIP30RZE+myw2jzoobXbLDvYsLJkEQ2cssw0T5nVgoxIk7DAxJ6On5Pd6DY2DnGpv2ZC+a8
Lru7PZHU9545CTa90wRzGXuH3eIU6BdV/dx5K9W1OXB4ZpDkamwdSJLrLojeEbYh2mA6unbz+WJ2
/MnM0+KQs6v8F2/7z0nBy8GCmgLXm3RcBUfa+svBYojamHtbRVCVymucTvbVnuIQHALRh6Hoz3lh
54ciLJ5K20cmP5j9Ex3N1dAwMqam7e9aF4/loGy2PyK8GEEml2Glg0wGz3I1oP4O8wHl4CKEnMcf
Fu6/lWPgAAyT5JkPUbXx2YmBeLuVTnSyS3FgHJ3usjFgP61qscnsXOxqsYeaSsvLOutfXALe8H87
fyASuMIHGG8xfbSWROw/HK4EHlQ4guvoMNjVcJ2y0LsAk2VfZr/BD+/u51BGAKDin8pFu+HG1auG
E9iocNxJZTKQI0XzPUuv3WA9ZlOKijm3nadchS7Qp4y5bzyeRd0Mr378HiBTuBv08FmPpnmwa3im
ieGaL05CME0n+aS1CX6Vqbx2ToB8nzV2VGYvBYu36xw3rwaw/HUMc/zUGk3/6KtTEBRQTpgIbep8
rA59X95llamvDSvkGxAwH57ZEm6CbK+tJtThQr60UyKune26V87Lt8yNzY20LW7TLu4e0A85N7AG
bu26F7SGOfYQbVx6XEXrOXTFNtYzXD9WNZtusi/f2hLO7GOb0fIP5giAjyDnh0pYD15P3k9fNw+O
03k3I4Koh5xmEEIuimP0knt2rWcD6A3zuiIGXSVwU8zevp/9c2fWrAq0GXPkeffCAs9uyM5cR13o
brWBIBWbYli5KNBBldzYoiXmAy3edkRatmP+8UtNvrnFTZ2usIAVa91nwV2WW1cmDtk+GQhLqDyU
xG0RNrBaMM6bVl5vRk8hvrOMdBfbaXFnxv0BySnyvZi+PJgZdgsrTFdzpJMzmu4WMi5DcxF5wdaq
LXsPbJWj4IXiivovY6JnRBif209hVUy+ZvKZw3l4N5VDyGGECAVnJLVfj8GxKiApDAl9QzNHv+vM
vkO3ebGQbF012NmNi8PUQ5izqmm77poM/pdUZK2MEwOXeLJSVutw5XOF2mKKzSd85uV9Fo3xWku+
MgoktfrsvaAUWzmKvg+FqSTdZ2LBUwXG8z8/WSz7z3nX30eLspUrLc+1XOm7fymRI8tgMDQQJsk2
Fbgou6MrkMdgjaLbXk2z+2ugiX4oqiTYTBapcRW0wpOOrI+hUEQ1jgzujASuROn7411r2NGx93ms
5ZH/JHwvPjQgC3aD0hAJHfnaFeZ6rKb8IkrRXrvJQLpXD0SsR1l36wfG2hdeSYN3N0ZpRN71FN9T
kOKtsGy1jQtUvwHLec+0E7I9QQ/l3cDXhYxTRlVkPIWc9CLJx10PZHNsNFbpi3Bz1ualZbEZLn+w
NmdS7ZWXPiIsmLQtA3KRpW7trKsJno7JJtbAsCYL63Y+da+5ttWdJmfXwW22+PR2eXTKjb79qab2
GBNAiNDyzrY/GV8MB6NkW14CmKWIuFVUuDxJtD4AD0F/IpON5kDeEuzVopSUgr1UMB8cGd51RYLk
hhaM1RxA2AwI+rcPXsClkoz1iOSaDzkTGzJftP+CjfaSTjV0Cve+mNFcUXg75Kr52AE7VR+wzwP3
Cn0ScbBhrwhLcK5pQWmOMInUAL22jIpiA6NXk6GM0ViTzrIIzR0y9kXUtighEFejdxFPCc4bJl9e
TooyWswkLeeD74GgjtGDzGArtm6IGQ+VZBIm+U8/RRgAr2plNYF9thVexe879v9XOg9+VEm79D//
9//6Of5H+FVufnQ//u2r4Iiebn/kX//57y9xE8ZF/Ccuz3990T+4PJbCIIHKwWaIBvrmH1we539I
pVzloucXnqA2/weXx4fmI1wLZKMjeS6YfPD/zuUB2UMp4ZlKEt1rL8iev397d2hVQnxCf/n1v0HI
uStjEH//+e+2K//aGqCvUo5S/J18G6bp/aU/9AagkuUUWocOGbX0WT+6uMq26kYsmsQuZPrs9wVB
TQRUI1vs9Dp1B2svc4FeKV/yf6dE9ydmgs7RVreLfhfTlz5YY8NGp2rSA2RwKCDodvPKeG6bGJKG
8TwvekrR9+CHo1XmZOO6R0qayYHozPFBIVViiMy+sn2U9vPstbQWsBJXqiSJHA2nim7T3/PcvFYB
qBiFztNZFJ8T0k/d3sUvjWgx9evzvKhDFTJRlNif46J/5XBbh5V8iAHEeIuy1ENiOhjH6XfcNht0
oMEO9jrGFqWG6aA8IuWWGZA2wxI5I8rVAAlruWhZ20XV6rHYIM2Bk8mNkAzRUhxn18VYqqhaQ7KJ
NzCsN0ZR/FaLZjbni+tFRcuV1puJzUYyZgH28eShMV8y/5cj/Cd2eBdoD8/jostFiUrU9aIh58f3
EAcDMkLHrk9IlXgziMUNZFDMwEm9X1S/yAT7ldsZGCcWTbD9LQ+2F6WwYaIZHv0TzW+Ekrdw35JF
VzwvW+4ZFnoKOYLZqiO3tue8e9/pkd2SomsU4uIsCmkySSYdDafecNj4LCrqZZG9qKr9RV8tIwse
rRueB/AxdFpMTppFj90gzJ4WhXbpb9xFsc3d9kEaDI7fZaGbt/YLa7VoJxdpYDw2rB+YpCqut5eZ
QBRRQE+0VUTTPPHs2pOx/Wv2jM9o0ZFrmzPQBEmD0nKbZGysCY2aCuHAry1uGgvSgG0V5S6OPNav
BCjOLVnCi3Z9QMTOg8XZpYuu3chRuDtI3c1F8z4ifk8bF+RFky2anvyRoX+7K63pc1w088minveR
0cMqSelBuLcFPvUNKX/dH3bkzaLFJzUeyMayaZdTa28S/v7VYKXdqVte3N7AfpOIg28RGDtm7zGS
f2iDN1SxxqpjI5R3P1PP24eLRwC6y5JtgG8gb0bSthrmTzamgnxRoH7fIzGGAz7PMRe6/JWp/LXJ
zWAXZNuwR3s7Lm6FZPEtaMgpcvEQfL8wvcOfhstBLH6HdtmXEPA+Y4MY84Bu1eB5l0SYJDB6jAe/
UhtnuTBGDnQmb57TpDskULjX5mK2SBbbRbBIUIPFiqELNFUIldtzabb3zWLYgEh760l8n10qbnlO
GXvpA0Wqkju12D1aQpfXGgfI99JEL6YQG3cIHg5sp4xj8JOAj5b9NVqsJBUDxNXAkHk16dzcZrrZ
Nov1RC0mFLnYUb63JeShObsGr0q9mFZiic+BwM/D375PnC1xGDHqx5yBzG0ht+J/CZaVVKSjH9Ce
erpt8WgteeDNYpsB+bief5mLmcZeXoLZWXn6IdUde5TFeMNuHqJne6IMvK0Wa47Ao5OWCTamjJJ0
xL7zLaGoF0tPvph7+r46ocKip8X3o/D/UJISkoEjCApsteoXk1CDW2hSqIyqUk2btrfpKKya2p2P
tj80K6+ajgGn/IkHmwOmxu0/5+V88wyQhzMCTOw19e/R60rYR/JLG85NaZCeRnuNDNq1bqdKhI/K
QGwaMvFbS2wgCF0CtiXID25TP2/WpoR4ncykD8Y6NtZt3LJ5xohUR9Y19VvmfiO2W1v65AEsL8Vm
7KmFyA35yfealWs5k90QOJCnc3uujg0MLhMoMIQDQhoV5Jt1MSog7u28/DKub4oWYW4T3HS608/C
6NmyjRFQzTiH8NHLZyb72S6+rYM5Omasv28tWsmtLCoWAT6Dn7ELyaic3PA+jznAQ3inawgfbNWJ
OGcKLNCrEpKwp+hjE+OE831viPaY1+0v+hUECoK5jWtV+RMp9SQsNpWCpnPxszTnfUbWMZ9Mcyut
ilgPCxAKi4Fvp+ABuF32COX09qOdQ/EZ0x+0klim2rgnZyk5N1H+EgbsgiLk9Q5UsaNHPNg6TdLp
xo2Jehjz/pLI7tGhtPs15/GLawb2fZdGW+2K4a6aIvCXcXYkFnFC/r9WScdgPOERF1ituKGk/cwr
PKUdzoNDt+Ri9c49+/B+NRXm/OZYUUsyp3FrDnF31WRX7TW2xTOPFh5VZtlcBgcZhNNCJhgyJF1m
aWVcsMm7+oJToGxMZ4e6hNavytwbc0rS5xi2fGHGxXuJEmVfSfmIyTLdlHlePwUzxOV0HCRHE8Fa
Qz39mEuPf6qJmysZlT9R8weHOa5cfAmtPHN0VsST/eU/dZnI8/eLVU9Pc9ZU+3/81vcfLpav+P69
COg8AQzLr7//jxurX7Fl/+ideb6xglyQenObMilhZcJ+Q/1kGqs2QUGjogS6ARSXal3mhnNh5g39
uEwfyYsis4kJp1F7SKK75DXE9SJyGtdzIfW0q3XdHUOVgGKR1tpEt7nnOFmIgX9/sRfpxJCy6VJW
cS37EgktoPnDuMhdZGjEm64z6AfAOcuhepBYkh9iJwr2Kuy79fcvFU3lpuVTXY/N2jGbfOcDAd54
pAevVWBJPCgg2zsoNUjC+vuRoF2CEHAqA2pl0AM/IpIKcX8DI7Zw+W5KrzsnzH+s0uJQ8NqnCcPY
NuwINZPsPjbmENlbGwHMtkjzatcxRm0VutJOJB+9y//LLTJRZY9WMAr7I/QCsh+jdSoSsa9NZMRZ
YLhb+ZwZ63Esp5uiBhEz+vDcUpIy1n4avcgmq2/ChaHGmk7tisRaVZ86Dcf7EbnIeiaewxpB6rKY
2iepODi6JkY2dr9q0/8ScND2uZX/7Av5ac1ddoBMXGzgDKAOqCpY2XSRlqIiQBJuK8aK18hqH3lX
b2CSEILHZ4+ajZ7sULbNcOKhhjjDYqifDhMz1tvaLqbXIJzFca4Z2U+1mz/kDiy1MpyOhkpuhqF/
wW2UoW31HSIdyisTk+5M4K1N+qNVbJlHevelAW4BlU0o2u4nL5sZaU3KEOUxQhYJCWFnaHDHSjVY
vAfN2BnL11il4TWOqR8Y5sa7EMuXNNp96nLBJk5FInSbd6lIx4tSnCWR4664AeeHArf8OCQeg0QD
UNHbxNyeRzXxlw20HX4P6EfpftsGcKCBuIj1LiTWFKYstKyuQ6hrpOUhsocOC4dVbIKc8xQ7IX7t
kswkcvr89WD9QLNRbu9sNb4OmowSNZYuajEbFPVsEhJAQ51GpJGtslwOKytb/GJ9dR+0pYdKGRWU
bXhnwxfjhrM1frcj6JdwMz+Qa2xdZQCbiuvokpMORFQOx1w71uEaIJHDdaXiavHVXy2sBSuPt7Qh
DeAXZqZsPTdoPFzs/OQi58lxSLr7wpsdJh0wCGrPQLzrUN7AP+wPM0ZZxNGGuYSwohcn/+LQcDfV
JY8O5a60Q9JiyNPdCgkNdNsBhL0f3SF10XudNR3wb0Ydph+Li8+TgC1QT5KcZ//IZhSrdXjJChwk
04AZVaLGZN8P/S4NbuLMhEfiFfvW6fMnQXaAQ8Tnru/dRwDoqL86G1dEvx188VTWc7AhkZ77BRQ5
iSyy+EAdlt+LnJsyoOkIK4j7Y4fyzSd8pLWuxIKo/tQmsGFIP0LJjGtsmMKLTfoflla96iTRh20J
B8BgrcADm0cjz7c1pDS4B1X8aQwaZVL9avVkm/fTjzG2P5qw3zeBaCFQFNeGFdimmjl6fGSC2eA8
c3VZOOv+KuzqfUREDvsVLFl8P+eus1aqiOHpORcxI7dy0k+hVmPuPS9j28qLnqStnRWafNq5ULa/
3ZjEU9TkW3a7qLgD0+Q4t6+jpOSAu0YBcKYPpPTh7gNATYZwHD2HeroUWf0cZVDUy9h4LrLBpyDD
z2mnFVqYCLWT7t+dyQk3A+PkGElkST1DKyrFDslPuhqT/FXblUcXV74KkLUGiiOh8309DTd9EZEh
MfJVVTm/2/FdFI3AyLM37sUPN8dtMRROuGOb+d5Fbry3reDFD5Kf6Zi6+DlNnka9PgQsPDWAS8hu
K6NFUDPbE4GYifUgwA7lLMlWrIQ0Jhzs/8tNi+L4PjUelMUGUmiHqopBaDjJcpVFRYVqEyR4kzMi
nciqCL3k2S3bo52RkEWHiAagNOaNy4XcWAZCwtYgrhz3cNnw42Mf895T/69Sl5jQeXDW6CDzfZfP
vzPDuyFAfoO5YFVYI3qHG0kgSiqWCLmqP6gWxBz9yWfvjZ/KqGgL2aekFfEe0wSaDjLD2UJCYIUS
FFzrr2u6xWasv1h1fcyESW6aMeXnhIwz8RTRCi5C7a3tQ4nz6wMygbPt5gm+lfSmx6XM9JtJZG6p
uzJlVzE0Lg08jkT2N6hKy/YjSL170gkGtHV1sLNIB5iYLyAMPbj+qdYgorCaAXRy47WflMRnxeem
qn6GCtreHMewdYbiYqkzAX6Yjgi/a0PKKjPpz0LHn6Gr22MKfI/6/C6BGXnUeUjyTJBs3J6zCZkH
rEdnefhDQ4pKQmGq9iuohb7OTCfxT/3Utju8SS/8Diy5iBjnd6BfFBU4fMwwoqFlKFo6XNqmwg+u
q77+SAMTfZehWIJMHp5eeCs7j/dGxBqINUFHO/l8AvjBAWKqmuM4l/ZKJG69AkbnkCdm3wKYQKrH
AMFw+hdWuyc54F7u8w/TwW2RG7+NxCZgeeaOy0YHcZ+DwcpI4o3Z5ROHFLy5ucDyMymLGf3QP0fw
Pvc1yiRfqW9JOrl/hneyMwqnckh60vu4EWq8ck+ijI7M/HlaFEzDWUjcuQPZSGk79NhLqm5fuPUr
sv3mPZEVSsJxMA6BmJ0N6xqsOAG5O7kBZKkaxv4A3g3GSd7BpwOVUVT3PqqAdX9nzIG/sQ1d7y3V
As0jdJ5RvgduP6qPbRTSWAzFbUEgvAR4syNCj40+UV00GPdSL2CJ/IkIQ5RzTL95bpEgEmnP2Nos
3cCQGndOeWu10QPiw5J+rbyiD32YQftsEw2IjjQ8bH8rxoHo2yV2A7a017AOqfoHgNO2+dnbZDo2
Y4dJkXuL48bqAvjH5MOsnPYTNEy2G6DeDP3yIB+mnQoF8MeWdUPWkmJZk+6wYykNLJ77L8lCdFRm
VhwLagKvb/2dq1+JGuDH16Jk6ufk6GhMN3hCud2LYWU3we8gnn9PqeveQ/3umfaO92lPF8Cm9WKz
Mjm4cvHjxZwBJgQbpGbGk6o/RkxBazGHbxHSSNmybq/He2sC/N/a9g/ZhOKcx8ZdkbbHbgQJlJn4
ttyCgVhQO7eI5j65I3K4ArA7q4trUGx7ppXCRKOKoIWCUwLamuk6M7x+7m6cjKjRDphm55FkEsPl
zcvmJfE7BHDo0TzUPewPAE8KHLVKZj+KDDU0nfcLOeCQkUBA4iGc7N3QTPJGVd0GhMdzW2P9II2m
2+KNAlMV22fHRIdmdMXeMXzCi3J4Q+YHCap4gOuoPUx10e/qybAO8wyKljFXcKhJScV3VOG9StWr
p8uniSn8NvDb8VUDSxlBh8cB6+fc/tBlQCbhHD1bA3JSvD0pWZmY3eLYDj8sNtJyzPOrysMDc74V
PwgiARqA2fHbQCl5SfyEAHfBZhuKeJvR8EIfJAfVPFYWVR27/BV5ff22dgy4YB4WIst+MDgjd3lt
oR8IeB5VxSkM5GmKaosh6dggyMv4TPIvVf0k19VYfhXC7Xel/KUrTDR55UYb0rnLjYXnKKkxIddc
MayHBMkynyPYIWdWdOhL7CYCbxJk4pFvozKYzvQPSF8/Jr65XTCoxUynf+Uyak5Gbk73slP3KLF2
Xj3WO5eU6pWQ/TLs0EjiIQR709mM7P5+ssvr1DenIOHPNelRMss8uIV3DGYxb6S29yGzNcKe8+ko
2mpXEU50snT/6jeomlz7pW0HQO6jehrm8hmv3KNMWEGh6gpTeQhznR/DwUzvqsFI7xLKQVS5/mNY
DeYZadEFbflwC6qZI1gaV2ZbchH6dey2IMVvTBUf1ZIvgxAuOjPgL94Kg4PJ4vBOWw9+S31HeV1v
dOQcPSMkgzM12RxWPKvo4FPh2KwE/W0jAhO7VkjhWy9uiAzOj1tRXQAxQeZOOju8wpVoOo7znH2Y
STqJqG69grBOmpoVD9apGo8yq+8H4N7IXuu3/ieEuAHtvfwQviD4y2QBBdnlkfgQrhukDjcdq62x
iAZ6myd5Kdn2YNcb522qGb7XRKWcvBmDW450JCDp8r6xWKAXcciAKcXykA974M/XCYVc4D8hGuoZ
hIQreN8msRbBSqEUOlHr46pF3Q7BIzo1yREcJgHYlZkAnXSfQ5+NadVzZqTOOVGUXuZ0gwbXWBFs
zbQUqwRDxoxpCkddJJZGA9v3ZYKa3Ib3HRIzku+jeW+OBK/4drOxljhM5JqM4XA3FtyYUfeZACvZ
qAge2IjzbCbjZV1arb7VPsSdkEHlPD3JkhsldDSaakBIbmp/ZRNlbDozfowM+SKS333ifAGiuqmw
NW5HNIkAXIuQNzOgIIwb+lKw87UGHY134DjhksrnsCYx/gUqfX7qnO5FVdZwGoW4xhYIR6TZztXP
562jg1+psruVWwjjWKNg3ow6xetALG8tHpYc0qzVwbM3ew9jgD+T1FX7pvLGo42/iGZ3yDZWU/6c
sdCuHUhBh0F51rqA/VVpMC3IqtetjyU97scfg0UQ8VChDVA/RtWLdZuRSDodPPDyq0xxjRXDrc3Q
OzUkyxlVem85a/ivYlMaye1Afp1vt/O2Ga5Eot1zBXH2BHekbNb7Ie0OA1nEjZ6Z7IUWZI8RTgS8
7Dtynki5EkSBDT4UaD+Fgd3oozU7t9NUqr3y+i8jfUUsvC4AX+4a6dzOKVG9PYnTLFFivAD3lRVh
hgBepmgokUd7Y2xs/Ezyr4o7hOzR2zg3esusBEQv0kKqnZYg8ELTJc5618XVLVHUv4wS6Zk56V+8
IbEynZ5cxOahNIsHUFNzqJ9Zl++E9KqL7MStcMzVlArymFyaWBEED2muYI/T6aKzEasoqfXGhmPN
7XORdXNlGltvAhbuVhxegM63K8sZKyJAEfRGrJbyJNnasZ8Rgtm+EvW8dQdX42nmBzRTk2xYcOy7
oZpx/DF/j1DvlsG8z2E17jxEESSmhTT7mAaSnNO1RFxpydrbMsxZJUp6q65u9MHQM0W3XV+HMnrT
LKa2cfyBjQA3e6GuWSDukVDcwH5/6GvcVqWbXUTImsKyGer0efjkjz+x+sUMFG32LqgYrYwOUJpD
h2ZZkiVk8Xkjz+KMI6DvnOotjSZxXpaF1K4ZZVGrh21JNYxau9n13BH7xjT7jQPKYBOhJdiPHlg4
GRGaoZTG2RhBrIU6sWNQ4m3o9tKbIJreWq+7lIXOznUO2AxK3wpm8ymMrQOEO8KNxpEVU1b+H+7O
Y7mRJM3Wr3Jt9lEWykMs7gYBDYIEQZnchDGZmaG1h3z6+RxVt7O7rG+bzXYWxaJIkiAQwv3853zn
BIykI0yLMdowQJIVeKgYh0fBlMJrjcvuo4eeD/kQmGzuvrRIsPiewKXO3Fm8nrvm5K/0uvxUX02I
h9qt+9BoVHs400bLE0y+rymP3CGgXTsoESMldXZLteP4OMnuVTeNDS6T50oO411em8/6njg1d/L2
DNcRiS7zy0OfdiB2naufFNMzlpONQVRnzTQRXG4TbyOvANCCBxPUsopoDxCSNWlo6zLlAWJuPC/E
TzZqCWyS5yzDgV6COoGZ4GBnL6LPhs01jnMQW/BL8154WzkNT5PBIinybR1EBIkiQ9X75J1oKdtM
/U1tMyPsMpRxlGP1sukAOhD0N4gpyyWL+rM7Uj4fJlTAm+aTYKyDGYjbWhWW5zDu4t2EInxIWHYV
KpTBKAaHKRSirHog6eFzS5nZeuTLnRlOp4zXJBDeuPWiuICHMX5CMZUrgaN83XlTRYKkOmCTW2cW
Lj3Lr7e2apqzKPnosDmskZI0L3PXib8AOvkWZtNbTxHCxiKyzZpI+jDKjnncO9zlTuSXz/HsE9dz
0UzVWRvYrmTkN+kwWtLwQZbiU+94GUSi4ZJn0zCTjQ9asa2GDgOJDoW03WRZ29+DsI4pDsFM1X5O
RqYT5pxoNLSz9mTq0UOfYgz1wvynPQP1t/XpR0z55sBWzaKJY5dH7JGteugfHW1fMwTdVyYBi9TI
9+lkB0PV9kS4ibxDlQkyzYJL7+hMFecgLAf3qttil7DiWsd9kvKv8TdBUkiCRcgH3AHJwQwTFt/e
vJbo5xZ6GGf+Ey5bpJu43FtSnnrLw1jbg5qdqKdm/0E0v8zTTVrxyFxTo7e6WGhHoG/VaV76pZzX
mNJX3HnTXTZ3Z72DaVWIF0CG9XZO5c6hv2RwEY0gehNTcz9pwsDX913OzjsxBDq7bMZzY2Jc8yJ1
YC6ji/iJ8z32cihOlMdv+ooRFJXLmj2tc+WLzQVL9obdiFsVL93ETTY9m/ikPUMLZNTp+95fDjlB
i5LJHCutchGfWTrNlPkt1THNSyKQcrKRv8ozLFK2l5xPNJ+U71lWB3WZ/igFdpkxUo6cmdIfFoET
t6sO7XPDnvhQsVx8nZtz187DBzjNkUmmjm/hoBr/eB9u8CSqMzL2nY24viecU/rVo9Wb3Z0pK4LJ
/AGYqLPAjyw2n/4EQM11vX3Vczix7EJznmsMTFrSrKrWJNsxGQctURzbX9h27JP+VbI/XesMng6i
xgnhFATgkyKHnZAyqwVeuiXm0t7FDc44w/iVMJQjwNw/G3Su7UbHfe/tHj6wY1wMFYVBnQMQESEG
W714LyJ7CcKIRQOSOS3OI/yRaRDvwLNgCax0YhMbSsG5SY3iW2EAX8nNx8m/T2RpvnGf4O9OHZJh
FmlIEBRoKp65iTAI4Rqoxo0tm1VOthK6AnhfWnLWBrw/8qBcyJgrL6s8tV7lQOcSbsVFb/PdPPWP
idMXu5EcttuFd7lG/NR2lUjb8In6kgwLyZpWDgRgFUasTd7cGvOTLF7aqXiQ6MPbcgy3JbeZDfXJ
uDociUkvPfMSNE+AgS4z/PzAzym8LPLr7HjnoSm/SdcDnANaMBPQGmUGzsKBDa6ZzrQXMxYTWeew
UqG4hTVj74JuT/ztXx1tMnB4ApbhR9EJwYUhRkldtMdhIjsU1f4LnsJsPVXWVgByCoCH4EWGokXv
TUcyLaO8viqmDQRWl3sq+BjGNSyFfForlzPIPGNP53vMmQfQXNO57s0CZgItFRCDWayaAlG555o6
MBULpFt9H7jhQ03Guaz5CT535F3bLN8yroto2uGDRYHgCl7tvEc16Npin8dNuXcUTStz0DMc2vyI
vx6MSjtCjXvQyZxCVQaZDdXQf6RMcEv86HsRDw3BKZLibTFwXebptlrkJpONOgh3rVvXsRPjyEnd
e58FFEkd4vJ1Xa9nr26COeYUnCnWKNP6ULm+WOO34EogtHPXFD9DUg+gGsxJ/9bGy5lWjglzylXQ
dnlqXaJcWm7saZpjfV8sTsC1bZNY+RJE8Lr3+cC0GQE3HeCzCOAUQNkpWE7FfSwHTAroaNxS2cDB
oZk47Fb5xGFZyHxDhJTdGIbq08IAbJ7Sa10W7Lu68MXsPo1W+8tgQ9knWHi8q1BwhmYd2yxWmJFD
7CFJt67VTL9MkkNi5/1GT42fC+3Rm4jqU7rEwuKIBxOUigPuqJbiULTxfZPTNYsjigRGq7fPuQ8h
jag4pao6x0ura+ZxwCAQTWF21JtpDUAIIAQ5KCpWScoJXwaNDVNs6Ycq0BrEuYnkdPLkGsZy6Ovw
avV5s71ZOEDeYz7szL3wpobtoYkmr8wU3Ake4OeKLVbAIzTpYXeLuHKGnZGeEVdk/dwBcjwOszT2
MR3KAu3SdYBWhyEC+KqTo35sxYyMHkaH28MJHRdNkg/XWfo0tnp9ZHZDAtSdJfQUZadalB8sGeQV
sZtO89oBLmESftWHUF8rMOsSkHYscKLA+Vpron+EAE02gUUALSdB03gwy3x1amK8XEMBSAIHoFhg
K/JeVJoCZmrzAM0cn46efNVetR9HTg6HaGeQxwkYzLlrNr7/Y+jgrs3MwB3D2Y80Mh+mDpRAxoHY
FQVFZZqVrySGTUg6+Gpg9H5WekHnM7W9OdlbeJPekG4i6HPLUJaMaOBX6r23KnD6GoHRRvbOFdWe
UDdovUX7MFAgGK+Uj04mxNo3JGBgzztj7EqZdJofpSLyMSfiTTNWB8WiqOMKwhVlkCvfXAzQTRkL
L+FhIr9meu1tUiAlHsPCP980WXzkhJt2i4pM43h9p2vpKXbme81JTuOMrt1HkwpnbkmoM59TxDOF
PrNgoBHof1ncT8uLhsPNDZT7NlF5Vf9gi0MGRy1SQLVUodUyBVmzFW4NTxJG0xoEW6NgbBH7c9BU
xJ9mhWoDQUU5pTG+WiYYN2ADTLoBu6U3xJuCvRX8LQDAsQNbgODQpJRXJp6d77kJKC5UyLhYweOk
wsiZsv5ki/vmKcDcDGmOG2CysvV+PhJNWo6eAtI1kOmwRpErhlXnq5wkO5KCmDDifEhCF1VznvMT
ynOzFciMLYlF44lGs9dF4fBGuHiOAuRRQYKfKP+8OYNIm2FjUl6mWYH17NR/ZOPA4omQrULvVQrC
V0Hj03ywfIu+LaH04caiimfBk4zh9iFSKL9aQf2YMttHgpWhwv2RcdkSlGi2PbdoxlsGgFYFBxRQ
W1rFC1QnuaEQgqOCCdZQBTU7vFgKM3g7LG+uptubBRqhA5UQ7D3bX+3RVbhCFHFdkYyLrUl6KldQ
QxYdb6PCHHLribazQh9qMGHg2RBj68Ai9vARGdjccdnGeKQebasgio06UnQFVrQVYlFXsMVJYRcz
zoDYAMSoNSAZR9iM8kZpvCFlRsiNQiEcmyp8x09xDhXc0eKa5EB7zBX20bgRIHMFgySY+NMvR+5z
wMFWs8XQGUv9dnAQ1RRMEtIDRzd8yUxhbG6kGqngkyYUSt1h+DPaMNhgaOwarDTwoQGPsZ5CmAPk
EvYsL+Fa4i5UkMsW2iUCOfd9+JeRAmHeTsDI4pKgQdlYexpitQJnRoO6yMHFJfyxwRKSQ9jsDdEH
3Tz5WzSx66AwnP5A74XZbAEsgtBQPQeOTSHDms5L488ozf9WBzXeOwvD8f/fQf0QJ9W/tJr++Q1/
uac9/Q9h2L6um7orDF+o0ObvVlOPCBlfdQTGTTIE/3BP28YfWKoZVVuG6/A/Yf12T3t/QHHQyUtY
poPZw/P+J+5pmx/0L5lR1/cNzxTCNSzPMOlW/ddYUzhq0UD6XhxK6NSuZ88PoVr6D0zG0VDEd6uH
IeB99wbjSgWzDouKNkUE8HeGUuVW2PbAkDUKN609HJoIWmvL130rXbaZN1zyirS1MU7hsSL9vS/p
shE+BfcG49568MqVMdJAuYS4qyz4LhGVJ4clva+kmVE1zqxF6N+yDHXJLbkPds9ltcux5OwLA32U
OPWRRbq5+adX7y+D+b8Yyv/NU2LqPOc8KybedfWy/HPSy+89yodH3z4smkstjEnFU5Rr9/QEzcxZ
cHqWJlTzriZ5hQSoR2Snl+xDI1K2psBr3c78pbImmtGjmyxpdOfXOs0Tqb8yaWbbegPZh8hnq+k6
9eE/P3aDl+9vL6hHqaVHlEbgOvGwSP4tUBPGJi2NmE0OYRS+F4zbgtoCPzY5gHelD05gMR7K8a1M
aJWb68Znb9KMB7v13irM1Dtu/RYtEDk09xHOnVtBoxvnPS2OzHlwM6WuWJs0L6yKBgla2WhN5giV
F1EgE08YX/MTu1bGj1RdGubymBgNLl+t/VnA0+QmQnclbj8aW6fTPERvtrnQsgSeNZ68d3OIXphz
2aDijIO+UImLiIHSA9DMu0RxJcj99/2W1MvLckffygKM3jwUGuIHVSgwb7rNYKNOMyJaQwgK9MX+
zoq8WTEM+ZpLwL6eHRR8XzDGD55mtJuO0BbDA7pPHfnDjBmvwvNceexDDlGOvh6Ta8xt560ZJ/5d
14AeRnF0tNe6kU4wmNqXZK21il0pwBFgIzBdhhUDSh0JTZYUvX7XAJJbYTlnqKqjrdvOM+L2wgSV
KmDJD9GqCJpMbz8S1/miDSRdmeOwc1OotjQ8fWbz8zRAKc0mGxPvwfCYSEDluyTCA9WKy3Bp+5CK
3u6UIalGefptYdNJdBu2QWvbq84GK5QU3bmxF2urx1axEou5c8vyc8lmKt4A26EwN+t+aN9r0fJa
YtUNmn6aGBebGPGZ4rTxqfCpM6IgE4BkCmoQ7qn1APSkCQzQ7aFxF81Nj6/jyQP0qKj+GyBkTBEM
E5FlOhau/B5imRVKEpaLvY2pitYcBmAFmf51SMHgFlPiY+SxtJvr+VsxvLSIM0HelK/1bH+0svvu
5ixb7P7d9Sa8CrL80aXJoxmzADeS5KHNyP0l/fDGVvjbIgKWGszPSLIHi7bQ7Q5yxA5P9QIyaNLt
d2R5cLMmgsjSEpkyd8nMQCprQYDXBgbmmgZQHTw4kWuG741Ny2ncbCmSWmWS+OfQ72JT3sVVu5PE
lbxpPHRZ++Waj1Axjr2PCERSehPp06dmiE3T90dwBRsVd628kTfsgqdc9a1ANvJm9yOegTZocX8Q
BZ4TVlOBrdtv6IXPOYwIps13aR3rcLLgNcZppO8p0Ar6AgE1qa6p031S3PAN69KOTrmt4ExalXH/
IT3QiR2/znVGDEuQX5Go1Ap4pWOXANXAhdV5Xipyy27+HRzLL4CxHy0r8NK2PrWOja8puaC77C4o
SkLREO8pr6eBKyALk1PW0JPYNi+ADo7NEF3I53yBKK3xY37a80jjFWQ62qWuHqCR1NfY/6gdvSau
ud1uJPOEFZFBdpohmM2FuRy1jD9LzryVB6majUr+QkkjsQqTNhIHvqTQsTWZC442awpXSQcwtHOr
q0txEsMxfobMU64a+DPq3CLj4kB2QB8thsfZ9S7JlD2mbCl8CykTq4xRA6SbBWtD9iFcrin5Gbv7
OckshDh81VZlHrqwP6Qt9oI8/G6K4k4r4yd/hmvizNMLxmRzvYQkUsNRv/z5ezO5rEOn2soh2pMM
/MyV5sv5PXcVfZKcSm2RHMI8RPjVN8YMktGOvg1NxTJtmH7mBYO3BmABfSA1+49LWBuP6gup775n
TEacyf9uyvAaOfm6G1trlYRdYHneB20Fd5FHOfLB7XwFZhnel8OsM4BtDNiMQJWrfJk2iU88tulZ
lGuMMvXa2VUmKWrXYQyYxILVvBM/h2olnCb9wTS5ZMYSxhTWJ5q2xgfdbw+lNN4ssbHTNl9nrnvv
uNVb5LcKSPYucy5h3mKD7fnU8cmtGxLGS0JUnvK4DZuLIE7J+LslDoy69+xVz94TtyqDdOSoEQ36
MPoemB9ubwEN5WCsrVfUiH2eG+NmKs1xa9nWQ163r2E8XRx3cCl3cF8NONFp1v2IE5fJZW/9sGgT
rSTR6pJ3gAar0hnyBepLs99ca5ssoo+ttPbIccbWhzlFq6XO6Rlvo3XsLxT+2XAsJgCnBFEpScoY
DTjL8Guy0MITP5ii4rujT/pxalNCluB6fAi/lNJgUKgsdCZzFg+KqbSZiwJKc/88adW4AtHG9YV7
z2zwN2fGV9G0w0q5OF2yKWxsxbcM3NMaFOtnrYVvbdyfrZAJJwXP5XZim2LZ+AlD/VyojJlpMnPG
IkJ53wwg2p/tc23SKDJ7TyluVM1z3wuIRyvGSvH6I62Tz5m5be8I61OwEMEivG01BrghY3BsKrLc
ZK17D9SG4GbPoVhL57LQ5EmpU4THmV0O85E9YkR7wddImBULi5uEYJVqS1KMoIPdIep+duCvnRhz
E3TSn5tpWFb8DSD3OOCxQ7WUNDOv1rGuCoIzo1P9TAjYr3Kqm9k70UUyp7vI8EGPNSpmS8zdE89U
T0cg8A/uxDCxLdyLbgN+9e3xx5Kw82zMeWfO5ktM680OFxpRLpNJsOs+jw530AhblxxAlqxs4E9O
JSxqJnm0XLdw9X/mDs2SgkPivIXGfmb0/LZ4tqscVYSrTJoN7CeVjHVlJr+pp06G7PPU6zEK8R41
/Y9F4yQuYv19xA8gNEZ8BNXeIqN4Kuik50DHQFgZ725r1lvXJhxk5z+GcqAEj9U2rMBqNfkAY3Lt
Qk73A30LcRJ+1hiWL045A6an7nnVNNWrh5MRCMh97GDkmZ0rW76HtKbxIMmeWX4etZ4ZXQwdUNhE
FMPFPxj+quO7VmQ4Xm5/HbfHgB5BZGXi/urXErfBDOQ/eanzs0snjvnJfa3d5HHgL3TsbgOJb++F
9w45ZM1veeCkxWIqzkMq/yRMPJzwfn7ph+/LgAUnyvpu13Y76jSsjVOPbiBApmPCc3FXObhrx+LR
qlDQuNRjfdg0Zf0ySuSoBrNvT1xbzVYCK59NoCRzBSweELtsCfpXSwNtnmJszWHl4wPPrR0b+MqS
bOy6kCeavy40wJsbZuUJbAWKYGvTOhptnJAvVK3kQ32H7fzZoFB0m+JjJA5qfVFPZpzGYkI5JkVG
WfKLqeGnmLQkRzP1nmmtdHB4dbyMBBjCTH+ir6Isk3ITinRHSQmnP5Az1iX93i/9n0nUhpuS8uiA
4Muyoko0uZvNhfFgh7LDeUjrFZVTEwSaa1nS42hECVW/mbZj0q0xIcL2OBR9F9RGyq79MEXYnbS8
w0LQWuvaQ4AmoghFuGammo/6oXG1U24LSWujttB/YK9RVAowExRUxUwA2iUHlxfHp54GwV0nOD20
himTszgELMKYtEGiNF1rTop11SEbyBG9c1BvdA+F8veHt/eM2Tm1GHJ2ty+OGk5sMqLN+vbFP7/B
uuTtMrEyQkz9/SNu7836MmzdQbs0vU3IdtTVAFPn3m7t4mhxaNdyDYTwhKq6uK7SQKMPlLWyklzV
G1M9oNsPun1YT+alVDJ8o+iB09DCc7i9m+kh+4uwDiLP+4Z9pTiWsUU6S+BHdFFlaGok+9QSaCBg
3OwAOdkHyFw2IxTUMG4fT0pt6tM5fLZFzdOifrz6Mbf3br8iMjx+2+2TcNDg5NjGtKbVs1lFWtYU
8Io6TJKFzuvVjHekG5kQuYzCC+bWNUaAg9/q+in0e1St2FvuSQSyY7JEjZ+v23uJvZw4ZOIHmrPi
BwJWxlZjMMd1oCs3qJdGQNdReo9unTMUw9hQRz5zmnB5GmE+YDuV5tWNIqqn0p4CIlGwmssbYjHj
DOfPqWqM1LZ4FCbt1WZB92RkM7UGeAk9vDCsTQIlrahm7VyFXsO6naRUl6WKXqrhVqk+WI/QsIQd
6i6J21dZaBOrxBJJFZcM0TPANJDraLTaGl7BkBM65VYzarHNDH5/J6bobhzEN/SFr6VdskMBL57b
Q0hCd5t3WCiTAo+drdX2Fd7o0Z+xEwh8UnfkIqegrLlVyAIrKyC4/GPhhuSlFuOkemhPjbrO2t5g
bZqofSywPJxMo6VgcWyfbMMEo43ViuzY3G1hrRsnB6kjxgf6YEwJe/VSHNjj2xhfw/RR+tLB34AZ
gaa674O8gzvmHyubG1gHPu5UGqzEwP53L9GMTh8jptJdoHGhiIcc8l30SOe3iwCQTltSZdHzuJS/
rIbr90jal6C5PPhjSBMctM4mK6adO7rLmUOEjg1TEk6jfAaK3MAa0/VOIyL3iamiL9IrTY+IJwyK
UWHY7tX+/GA7wwUOsb/L+ui7qOR8qCu47ZNLJDjEOj45HT4NuHT3MpTJPTN72OMR3KbexGS5NPMz
JRgUsJeYs0RuXgXtvM+R1pUHDVtvgGlyxa7euUyzagrO6mWASKI6V1IPb5d6M+g2eWmMR7FvgAFc
pPmSuM4lq8dij5Pr3M1affH98H5UPgLPkt0pmsYXiuAqDPPrcFnci7cuy55MOQlyIibOPiY7EbM1
uc4z9ZBpK2ilqO33xGkdXsSMEZwgyhTjs4FiEZmbkppiMLLvIasRQEJUEHci9Q/5gPmpaOv7umEU
YjNWxn9Iz4uwCKkyMtdUzVvm54DvOxruxmejQ3hYbAewRxw9mCY0lyg3qx0VesfELsttXIQ/JN1N
V2PS1ymmh90c22rELXjCjOXbQDRgn8idRr3BoS+zkzUQmBEcuS1RSnxML9R0HuNYWAd3BMGO3+8t
xOt3dQGLGmHbnUZMso1e0GPuckAMCzouPqcTSbrMpRMEeq+kvv5eEEs8eM70COfF31IdTmGYTchM
X9jHG6KmEbkzrZWpxdoptE9y8GZQzNjWor7/meYyfugn71tYWK+Dz0oGQxomvLl9bDlyYxqpj0YE
Z7RfrAOhy209xL2y0bI4oroOHSL5oANruAKA3mgyO7ZFGT2CZrknJzsAT8GgXGEQjRdqWkrtVHsz
f51VpBt7ecU66m99Sgl2SZofUUuRXqSLr1uDKDrLk03B8wlBu2wfRVJcEpY0Bp4Ze8LL0am2Pqve
xVOpn2JtfmA9nW6rVnlttd2S9f6DrtcD92pcS5EL5i5bzOOtf0cvTH+XSN+5F87IVaYt552uh0Ta
nZKU7vguB0M/t28NrofnHosZk5P+EsZyxeDrM4eGcNUjBRLAZ4+zw9g0OKAzl9W5bKuWRfaYrQsL
0JdqyFrT7PYjUpjqZeyb05Qva1dAI2Ssyihq2NaRh7Tm2C8zsYD9IKiFYw4a4CTx97XeU7kiwQFk
L62ZAhwLaZSXY3icfTXsPBXMSY5L3p3MqtMf0SxXHp0nDO7n0WJXQNALGjRvbu8lyV3dcEvW8Guy
NVLvTu0dW+CQu2OsHXFw7ccZnniKO3sT6mhJWkvrd5BrZR/MgISDAoILZqXmV6kZ86ZTM98UvRiH
FvWzEMJCOkH6ygJVqd5N6slCUWhyEtoH3L96+ECiB1CXx2zVYV2CvphuxylbjrbPBl4WabHJhTsf
VQYzdnvi7uFIa5r61O3N3PmvU4/UkcmKcS7cpeUIX2z4692sapKDPqjqBQLjs3pze88UE7b9QQ1/
bx/LOScaQvUu+SRqAWwc0vCYeK9kH64mqMxanCmy2O8wJldf6JNIFXoyWqQBuD42GDaPZur4a70i
93/7XHhbuvz+ssO9fxN12QeXeScQmY8N4R/fe/sBtzd/+9zvD3U9Za4PFogJe8Qe9Pe3NC7r2YgY
9N9/oOHpfMvtH/75rkFhCeobPWy/v/uf/tHtk57mgGvr6AT6+19w+/LvB3T70PeMmi1w3Koq5PoY
N6GzkubEmFs9Jf/uO/7d537/UGPizE2kTokOxyMXQgr2bHxqYZVYNHA5FNl20C03ty83tsfTPvr8
kWl7TSJwEE7lSDZ1vHFDeiYQT4GO3D7GIS6PpB6Q7sK82sBZZ/PmFMWwdoaeu+isPeWl90xusApM
dQRwXn35SD4bQbpe33CIM3FThwIhfDb4YTvRL23mT75cjkVIMFCzing+5R1s8YnBAhIAFI/U1j+m
cjm0w/gjLioMInQqROEZA9uxLAgWsLDgBjkLk0sGFQscRRQDsU4Xw4udEZxus/opSdxfcVWTVW/W
keVfKiP6dKqMpvghu0eJ/UUzTTckl2bqaSbpExdDR3Jg2/1Oq1KxYlQQGIX13em0SQk+cqW32mdP
LtFhrgkcut7TlfqVFYWF9jFRGKj1duASsF61cj7T6v0rdFgA+8ZTOdovaTY+x81cb3rTo9ucCUIZ
Jii8+fgFS3odVSrabdZvrf3Tm1ByhTc8KDO/WRwGwnn88jFdx7H8SawGSsF0cuPsVGgR2cLow1R/
M6yzurMC0/BOroD5BUiD3zauJeu/tKfmoKeuJ4rKJ7wIJ3yvFM4Vq6whAC7sB1P0r0zMrRgxPW9e
4eVfRdVlOITtnUy0H51n6zDYkwezmZ48Y3nJqmEinFfGq9av7mTb7WsNDyZrtyzDvEIXKqEWf77W
QFLuh5DmUziZWUNZfIzrlx4KqPqOdW4iK8f1qwCMObFlN6Rexl7I8kCT9vz8ZcKYgL1+2XqnlsUW
9jLPX/tq0NoshEm5JjEhZvlPLcZVNi9zNo+/TLamDNIyz/qYtXHbTOHB6MN7Inh7f/DPssRKKy21
PL/XvfTZJuWN99B/IneQzudGULsph3PjCSpIAfjIj2HsbORN7Qs7O3lwQHCkB1/r9LU207cppOoo
CqmB8Or0pFFTvfFVDggR4QrCKYQwVH+vrIKHDFBv4EKys1LLDebeSrZjQ96Uowd6mNlQyhz68zpk
mKRGXkFfM4QorCpe2bWgyIeYFL4LY2tXLOQjtZEB3hRCJfzRauMULCaeoG5v5bbPIhorVJER811S
nsB6LNGfZvaC7NSPxIOD+eprCc2hi/fD7fMHOFUyMHEd0bpVcDCGj4TFCAOVWRQgKT57OCc3rghf
Ekz7Jf0bbMoO7CWcVTHw2tm6T2jcFhewROGa0GLKmb6cKJ75WSVbhuRPOCl/AQNsNthYjz7cvhWJ
Ba4HvvnR6ZZDIei0XjI6PWwU1cCE4764DsgbHZeoi35vvlU52cOqcBGCaI5ai87pVyRAaihDVbbP
ajrgmT8RgfUoHW9OVA7ADY2ydyCFhx5GH0IRXi6egrrUxHoqP3JucjjPONdqp2DTcoSoeK/+C2kF
CXKWrgic1iaT3F/ptXrmgOdK4+Dy85UvMeu9NQYJ2hlyVIZ24eZYEW222wlujg48J0kdRWFS9sNq
DXkbd8aCnaU18YgwKuBu5rqsEKI7kuOz45c4bzVzk0fcufORVJ/81iH3nLoqi7eLZ9HPNbUT0SwS
tEtHF6OXveOWIEdStNRwtc1TmLtl0Nr5Q9YtyE3aezG5DKhGzivlzwqdD7OCMN2oJ9JIB+Zforhn
t8JUK3wa7PmjE/5Xix7Cq2F8AB1q6Sijb26VLtNPyRyyzbJrQjMI1nAP5kD0ogbSTLswAsuY6nYc
5q3qInRU64ib4RgaGw9OLv4las6WaeUKgrzzSDDRw1dO7wg5ThWcn6WbrL2GlXprCZQ8d5c3ITtm
m/3gBJLKZX8SgCG5SFICm8FpvkziebvUhBDQ6IeOQVqbFxyCps3Mz/410CxYUMgoBu1hUoI9YeY0
KHv6GSq8Gj0snRJMauxrX2ac3mV59QWHhuz1kKZMP2AvnD0fxzoc51VtabBhnL0/yfoQmvMXyVkq
UgcKVozXIUG6kTPY0enXRCcNfkAawqqWznjGuxrSd8ZBpyOd6s4votUIbioFhSITyLzcx2IpKb6l
kaZgM0N5m1fNwRLT8mqjwcI9EN8SAHPrNKM6ysw3Il9QBFMC+n40Pi6t95VxDa018eJmxqlYOBvA
rTxoxUC+27A/Ab9g8+7zNpAdjymHDFVqVoK93HlIs6KngrfzV94k15ztPPsO3h5WEGlzeynsZwZr
NYYl8CJjM3NAhHq7LXzt6nFaropaGoFUWd8y9HeT5WdrCVtd+wnHA38ptPpVLzSS1wU8zGJqXrP8
IYfACxhEITGiwLJq89z3zbSaaneT9RScls2m7ucNOO6zr89c+FIWSZBufS4J0f428P9fa6Zxnf+M
I7zC9Pr5f8DAfpY//sVU8+c3/j8kofGHYRJLcSzHd0wPDfkfphrX+MPzba7VWCMcz4XiW1atjP/v
f9nmH3wH8DrF77V1x+RLfwEJcduQwAeEgjuHT/8NPvifYISQe/9uv/A8z9Jti8fA47L+Tohu4Eq0
he9Xe8hk5Ypuug8uhY7+PHvS3OlhdWk7HYehRR3gUDI6Gf3J2VZYmFu6Pbd97t6nQR8VF68Znr1q
OSWmePdAC6+sBNZfmgXCoMkn+yzC7EzabQuIH8nrzALz0FX3lkBDLl1kFZJqYpx2g8HEyx+YjVQQ
2FAFr8nkKObPoxztbaHs3ks1cmVjpRMV+T33E7quvYodrsVmvcmWcQWL87VfzkgP9jphnRk0oLcz
pPlAS/FJ61gKBkP8klQrlhpBLWwgeay/aiDS/FLiW1vkit0/3hFmt9XA6gnI3K90ZsHgde59nQ/I
vpNxoad1L233xzC769ZHmU660VT8s71vFWczktAyqAzHpNK0/bOEp0/f2dp3i5/jPF+1piXFFP1E
VXQtSQ22wHHRj8ymtCcXPPsqNIczwelT1PFsuhPRpHJ4HPX8nMicmBbdgSWzeERem6uxNs6XhDkY
64tTorMK8PWLH+qvsQazp5wvIVaQ0dy2hfHaat1WZMzzunmXOPm5lckvA0WStckbULRr4vXPZize
+yzaFMcOI7xbefeuNe2KCVpsln4aYjnNI39mVp7pVr3Gengwo4OfSepc+61tZud+Xi52CsHAGWm5
yo6jn5BJZfC3pOfEI9tnJOda+VozRPV+K225ZpWzN3OobWgxRuHfj9Sj4AN4b9A7XW2+6ItzlvOb
nnOB9+34l1VwHEROdZpETH8aFWmNvR/LaDOnbOzBT8MF9OjD4jdXXUggYsICL5GPpfWe4TaNRH4H
84J94aWOxb6W8TGFzotT66i3GVZhYh3/zd2ZLDdudOv2VW7cOf5A3wzu4LAXKVIUpWKpPEGoVCX0
fY+nvytTslWWfew40+MII0CwKZEAMnfuvb/1gYjoGtY7c/LdTNJXKwhfqxZ/SH7GUpmvlctFbc6P
WrWtE/VlUknFQetKVbAzOStuV0Ntk9xUSbdEsXjxBMmhLkBk2tgUBySqG8Pbj9pwHmd7103RnmVN
olmnYrZOesgvWI4HLTQBw034z6avLjQcIhLwDSO9MWZyNKz5Kq7JuSJrhhmwaUV73xpfXAZ51I74
HT3a8KlF3jE0EsjTOECXybHGkkb+G1NH9DaB50EkEwy053ZV8Oo3rr1AJbQNxvTZUUfsGRv0Jsk+
dHKa46Hbc/2107kniIjU6Mnq4tc6aRgkWtTC8V6d0qNiJnsIasdsinZ+AYusnq4jhbAMFfQYz+do
TqhztJsq5lpV6gfkt308buuqv9DX/1gr2bEXw4H7fQznqzd3lwH71GC86JwSoMTPTf+NrgaWvvPV
qearOIOdOh2UNDmaYfYsfhhxPWrBANl0WCnFDCC8W/Uaag5mQvGVUPFDHqIzwzF3ls6pUar5PDQE
PPrAYoMwFc26UfN59Youwj2JkDXKocUwWGj8m7U3W7vIdL+T2ptDxgTf7B46IPDi2k6SEW7rfE0D
xrKhbx8j+qhjGpniOAc0ylDQhfPBtoBV+tzrXdZtsiZ9HU0T8ejTALMIvvqjrrUbcTFRYdlUkX71
WwKp7NrySxm98zSWFdeLOl9Vsv6KUNM3G/x49kosCvrgBfL57NTjObTGR3J/K2rlOCOclW66OvGw
xQeKUaaInl3cG7AKuL9tRutk1uoLPUrgFFB56KhSgSOdDGd88ViJUIcCzxa/tvl00DvUoFzMCuC/
lrbwwD6RNiqVsz8Ut9DXkAVqm0lvd9Wc7FPXPoHPe5wr9UwTGPV1dq2dZcwHVvtxcq9CsGhrY1fp
6TGr+NtHbo8p5JLgl7ZTdVn/1hgIfjHp8sr2scFtdAbREyN0nLkRxP8KHBlMNRTqN0wazsYKtENl
dS+NP55Hrs3a7B4rnVssRvPvh+iqHWsnBquo4baCjpuDv0z3ECcfxYCNuS2LsvjOY2Zr4/mqxdlz
W1VfdP/aoSmliQytvTkSzP5sIu8mGO2TuCXFmKB6zglHzI24iRqde4zm+WjZB+4TxElkoTkzjWc+
gaLfMSfSNqgC2TC55xmoAH6ewzZ+bvk30pzRzeuOIeZKi8GwudWy59gbuD/CW6Fs4d9Cn3qSd5w2
ntAJB9gZmb8Rsp+03M/WqhLScQUDx8acDgSW8QVjRhS2LKL3I/wsJEXGLh0Df6la7Vc3rp4nr+13
mDq94NSG0oTsEDrO8tboDFQBg72PGWJvESCnCL8mEIzjwiCDvGe6+5JG87SL+2aF13oDEjthMTSe
vSKZDlORHVqt+c1QLJPeEbdF6olOy88HmkDiqMXq2qKByqRCfJOqj6Ng3moxkOPINru3PXlsmmlq
HbL2pnPs+yiMdWC6tkFWKzL3ck9uFLN+f2ga4s9eqHnW7D14LXD3YRx5TvCVtRfSe6O9hUnq7xFv
0WuuIAl1rJAGWq+etb3cDBNrjyw2W0gH1lfNrRb4Pvp7n27isUi/hhG5/6D1BzInZXCTkcPtUiF2
UaMr3dDhzQTL3A1nhpBO3dGFSV1RQXzeUxZJyMEr64GlEnPAAjWE27xSHdokpBEB6i7jqV3BOXCq
FWuC9dQiIi/DYZ01QgHTKQ1Eq6J920CWaA/8cTOWF83JCetxQ1BEygWn8xBUTaqE57wwYcMq5tXF
it56ni1vFzILrKvQfa5zDfVn17v7KO9+i3A5z5U4XGsejTixg9TNHpmNU/OKGWS7KsltkFLH9q+2
VIA6FoqjnAt7jvWXFH1rn1sn14TuFvZYnNWIMsvpqSupXpIL2Mc1gwe3AGY2F9o0L0E9LbnZ1hNN
dchY3G+pmiGNi0npkMjDAc9l+Bv1CtxS4jxBxj1Z2fCo1xMojOKUgs2pfHc7W9FzBAJvwNXATvZy
2fLGGP+bHmvtr2Gypzu0cdFHhP2A89lNg7SC2cXorDFsTl7x5wUb9Jg7w6PvjqeaNj5lOlTEUaNT
/Ut3t/bZJMl1Pd1j9WBYNFBqeKQRwP/i40GzEHTFycl3QB7Ok1HCgsJKJ0WtyvhCoBMhdBc8a4Wq
kAiV/uWLi376N6j5zY//938tk39eNGg7/AWqTh//p39+cByMI/2y2OktQTxjTR62G6UqaZS5JLh6
20b03BT0yNxHVnagg/epIrAN42n7L3+I6AP/yx8CUc4maEPq6nzyMwmM3MMqyM934uRTObxYRCap
AkFSvQPKctHT9gLnbuHCUe1olc7T7pIjHMo1Zp+UgNXDWT03MWT4+s9/mVij/fUvQxOhCqsdDf+0
P58hOJGAZSc333kdSyg1P6AKv1cayEHjMBCEWvbaTLrv8vIuG+LzdHohEnsMmnNhxc8q+AcjZACQ
4aFrzWfyy7bytUzna8vUZcQTvZuEIcR2mBtsnWrcihDE9oZtAsYaqsNCROlqy52SjpcsjPdupp5n
w9rVnAtYZKu0QNwV9qSka1CZT6mrbiomP9/ttnk3bWu3uVTTsEtbi94inxgWFEuP0NeuNypt5ZWB
gDkLMNmYXpJZ/WqP5smbSAUb9dnF+BfLqNfK6/j4+LkucNkmStRNp0ftDn02VUFapKz/smLEHGoA
J1oX+eKfz8LfXR7Q+3WMbjTV0vVP16meRpRDdJP0jt6QrFXPnUf1Lv0uI+vxqrX1v0kX/mKuJG4N
UzPEqh1xi4Ww5c935qC5rE25M4EHQIqKH+IM3zLjGhfDpWHi27hm8jyNDGozRFcqoo8sd/eVme0N
4vq0t0CyPIR0KeQFYuT+4nndctTzOwNiKn7LBKTo/c8Qa1hI6HeNfohal37afOJHZOoYcpo60KAT
ionPHSC5UGe3entnEoCKVQGdrXsvpAyuj4D1VJpk5mvPqipDj+7FIbq+32wgbnhMb1nfI7VLjznq
9Kj57oa0A2kJVgE2XkZAGFa6U+6Ae9n07LjWTaxZysosqXbDwtCpeNSYRtauf/RdYdXuJy9aS6aY
SEpH6I2Z+12ejNfB8R+jqINeSuCBFORJT4mO64LSqfGtZjlapNGzCFrbcthifHai1eVr3U0vvU44
lkcs2cNLVd9AqKEH+qbnNw6s+Jio2TF0zSdhszRgeWBOt6MSvyp6udMDa+UG3WYq02f8OveOvmqN
81hSIBVSb0ZtMulPdq+dxXKPiOWAEJzbFQKxXCcV9k7vZoZdrJLy+1Fn0uJ7KAPxmx2ckPaCOOxW
sPkOg6u+UODHR480wT9f2n9RyIjrzHEBE6uuo1vup0sbvXdRmYqR78TyTSzpRk67dnX88qv4yrld
7vJ/GW3/btS3VEJO13XQh392MKyxy3JSc2KwTViQNSxMi3+fUv/mlkXBrJum2Ho0Zv/5/qFVLmlT
0o87ep6w+LawBtfT+ZHuk20V0BJGKug+UasLrFEkrqD0NfXQhMmriLJrbz7ELaQdw1t7FlBDnXSE
op8Slj29jlyCgRCHGxzXeE9RU9qJv7s2/0zVJ4CCtL2JmEEMxPQuXSFcXvuYobquE1zUZ0qu2bHB
uG10OsTdGJn6ybPuTYcWukeB+aVYlznGfA0985SU5m40CMmb/Gg5l3mAacBCR/yRFnFIZWMlZ9iP
IHq5ZNa9W34pyTC4HhL38YzG4ugNECUcOnKz8QCi/5jXxjHU6UlpKNGybGrD6KjOziqx6HnQUc8H
d65P6qMhX6BDKl6Q3VuMffFVw80KrE++7kZCL1WPXi2mC2ViTRIlR5gJe12HO8WZdFNjJ/IK4p9T
8aWgHcp6yu3uMWtgsFTOkwrtUyxKhBUpefO17w+PYgQ3Wa/988WtqX8T4HCJ4aTEqkg1TeuTfC2n
oWQspiwHzs/0iQvksqjiehGhVFrUODEtYLkdipTeNC3kHCljhHS2pHFKedC9JZT4uT/VLPOALx46
0z51prtv2qtFN3LFCl0s3fr+3GTjJVSC24ZuL9xJv3kt7fw5EI1YPcVG9HVyk+dY5/PpxKUSStnC
jPxNQeIvt7oFnKmbuCIF0HPnE42KoKKrx0vnWycxqlZz/1KgSlDU5kDnB55qBEsMZo5RHM2Sf2ly
93QtEnyMW43kAtk7XxkvnttftK5bdda4yYrfxCLVwQStVsYtPWgw9uYDjOJtZhHtkH+xy/FaheqZ
Bd44oPYgWSaiMT/p4X6B9gmsU44Tl4ZHdd1csn54mbpxK4IgqxEpC+MJ9uTCBqtk+w4twMPVtvjG
XcAtYfj3JSm61v2eWMqF2L1d/fOJ/ptRjMBN/EcDHJntT6d5CConbYee0oubrxphu1cCMHWGYSsu
cqMdz6a998vgX64v3fosj2SadgmfmaE1TXf/MnyCQp0M3ezyXRta16xOj2Kec5GMwo8YVE5Gmh39
oV2J/BlAgpVvmLuagKecSLyQ4QSMvjMaC3k51FIsWUSQnZDWrFX8LIjFNPu7aOw20fiIeMklUeqM
Z5HdyBP3qfca6jjxXgwZQ3Ts0GM2vU15n6/Oeij1iMKyCSGdfQp1YyVEDTGSg6oEEpapVzHugoE6
xTQyBTTo15m17iCAxtlx8gAPJ8MlIOghnoBU/aKLySjnbMbmrT0Io1xwnwbrcbjkYzodModxQ9zD
gZE8i+9szOp11tRrPKvHquO8JN8VJ8VFmWUf702idh0i/dBtRt863YtAxxmRSXDZw3IasKPpqvTU
AsG3/CfygdyxvfskMhRBr4IZC5luzVM5Z68iHeL2411OZP6jqLxtn40w/SFeDq91Gm/aIYP3T9QB
u+YFUxHDFzQohWLZUonGEx2ZrA0J6/BJfp5BijbDdBfg/sboN+R0+2mLmZa8huVunKT7STUXoase
SwEAB5LSjTD+JuckstYa+TqRbZqqgM5k+Pgk4Vh7vYgvjef2o55o50qJ9irM0DruLmKGj7g3aPs9
AaA4i8elDjazW0Ski+ouOtJ4+tyP9jGkeWMIqblGSbMsQKpRcDR3YvQVmbWC9aKJGA9ZkFzETt2j
Ow0vWhE/ALVdaJ36oOzFqAtF9qj6AJkoHWgosswoPmp5x2IzfDZN/ioFjFBO9jWDjjP5Mc3JuIsj
6hCZNlyPNzV3b65amCCSgU+ZPoguy/AhxgJNBExaOl3NFDMiuMeFr4OVnl9ojrwYRBN9nu2VPoZO
Qx7Rqze6DfjF2UdusBG5trZNSS+ifC7wRaXjpJwO8oKn6CHCyIhpeBz4PRm9aO2HsphjGsoCrARU
Qzs/OcSlDvlfTD652bKCtHDD7ld58KLKwi0XnMi+xkyq5cjaoYG342G05NAviHKuv6bQBRcU+Nd9
xeA/A1KpyDozHIs84Vz6P/951NIM56+rO1abluWpls0gon6K8tPJiCvdxLe1cSaIUfyQ83Bj+F/I
c5HwwIZhIRajbpfdksakRoN3NTeSyD2LC6sJPVq8W9YALSxPtKrpJU0sOWzLD3D071VMgFtHr4U3
vcQu4mRrPDF5P3gA3VSbRpJ0SOpb8kHDuqHBVIexjeUqOEZ9b/bMOXmNyYMK388bO7hDVZktja47
Zw6LdCzmwZCDpkZvfMyL6EkTWSR75jYZ7azeoDd6LmuEVkFc0o9DUqMuyIW2BblN1SiHxSlnjQ4t
uFuMtBAPcUgmvHuI2+mKRC/s+1e1NsplwQ0uxpeQVtsijgGNIrxnVLfN9rDWGZzEmPMQKOpJrWp0
vuGzCgfH7YGVqONljM0dTeELnDWgs63FHJ5GLeMwWBm7XdGIdBBDoNelR48rUtx/jeM9aMZDT10j
jdWz+DQRJgW6WBpjUXmn0DdfUBMQV0XigNHnQzzy/TXpZZEZUCgnJPq4FysNs+kfNfhkdM+9TBl/
AHn7bKKtxNM2u7okCiq6i3obVY4K9XQAvTkzLMHEq5rXtO0eDXs8ixu6dX4P/f+3lsuxuda4P/57
9sQDHXXh/1k9J0X7/Gu5/P2N7+Vyz/4P1Wj4Ayx8LMu0xcr6nUGhqeZ/WJe4hknE6GD6SBro94K5
9R9RSHdJ0+ma4zgG64nfC+b6f0wXPAXJI6yBVeyb/ydFc8YEseT6JRmlenwGCTGNZAPOyiR9/rx0
8dQmb32/Ug6xgmluGfolJt1ut0SQQDauSW4a5iahG3xiYkRhP/n7eGye5kw5p5PvLONKBVMx1AsT
fcRG72m+03ZTsp5SuDhuMJyDbpU6EcJcWlV9oJn0s5D+NHJ87Vi5bOjsXyMvcbd0OU+LDkVyWWSX
xu6ejLnZBipjZN3lJ1rMt1CczhpwF0YNfFSMmj50wpUleJpvau08UPr/Es/zaaCS4ZZYNaVwqTvY
8ybWMq6P9ViS36L6ZFUfOsdEZH1UPbkUbfQdaAZQi11eKjbd/s0lsZx5oVeRQztJaC7xgsG/O12n
+mjdQq8vm4h+o4zZulfy1zBNtzS0HKJik2OKOTfduRsp6OhIx/rRrenIex1CXhyB/6Wx2fzSDeZq
6JKr4gQGeiO+s+U7i2Ro7uciwNKmq2i3C/SXWTPJlRNJJJV+qVLGGdt6oIOaQkUp4v3OW7m18lvL
Iq2s8mc0Zn1Ls/sElS2u66VuIC7HtXOtjPUXAJ4EhrRzztCPEOLFS+xa6Hewj4rjtAttvOI3dewL
qusKAYyV8XUTfoVGIU+r5f25TNGQlzqGOCWS4IS237i8tLh5ubNOq2uX3M6oXpfu4OMvqkfP1RTS
5DTR/Dy7yY8ihQpq3SF9e4CytbH5jE0iKkhdFNUrCuQr3UBOF/RBsogp+fhJgijaGr9jmIZZFwUW
HH+iDTn2NLqU9otKjIJt1LBv+RGgI46Xacx38YTGxvvuJtFBKWv6EzufBOt8plq0hHbJsB/1N5aa
AJoYK+dGMxNyRkm8rjUaH8I0/NIZg7sL6/aYlHp5KMn6FC71VQGY0GZL2NkS7lpNg6EbicW+SbiU
Y+1rhuPByjaYRgM3ubVZ9W007JHM8b4J83RnNeHJ6NEcG45vL8M+Rxcs0Leg/3L1ajrJ15IGxGXS
Q+PQHe2a5PnL1FN7I2SnmctN0MoDkRCwbQe+3rgp2+KhGOzLnIHmp80NcMOwrwN11dh0ZRmBf7Yt
DKLzk0NJE9CjdcE+HO+xYmfNHs3BRg1wjv4Qo0gO7ShK6a1BCf6PTWNHkvQZLfBPRL+aJDk39DA9
eZheUgKEZtb+7BKWX4lLd8mcVtFyqrIvZckp0mG9Yr631GbzWwWTgeC5Z25HW7NC473IQTKnbU8r
gKrQaKIaP6q+jlf51NMYSfuD1eabmlX73hDKAhJt89vexzGFELnI6PhFFCA3negQl3uN2BOD8Xo0
3af3J2MFSaJUFXTmx74yo8rJaBl6f+6Xj0PSxJoON5iS1dZ+HADZcWG+PUpqfiZK2vEEf0U064zC
vrPKaKfNLUiyZkO9z+0wI1dhAJcdYcKuCRCbTCnwnDxcotimWhXjhbbwCAr2sH3afTDTMi/3BqM8
T1OiYUP9+yF5PK71UzRGzubj9ZF4hXzZxFyyoh0zW3xINEsD/PPs6FuMCtCWfpJtytflgW/dBOpW
Pvh4pxR3RizfySsVU87gpu3lsbdPetOqygN9FF8CD08QF0coErbFQ9NZ/gaqofk4ZMphmpAx0WaD
D46TAszsAtf4NhRf/LnTaMGO3G1VONVZA2u5GICwHrK+33ZVGx+Gvnikt6imZz/Ud7aWnyR6smur
YFGXeXRDrSjvUSgjWX0eqQdE9NUCA4KWppA9zkTsWcWnOfPN23HqH/GXKNZ5X0CLdmYFY6/U3deO
XpFXLb40LrQBx1ApSuIe0tIguU6jeE1T6qGbn0bNoxYzNVRK56faMERb4rcZk12S4fW8Hce4PdFW
e5PoKn7Mc/NcNZqzU1it7rKp+G6OKAxaC/v6sOndLxEttFC5EyS/pGdLxc1uFDf4Vk3dT7AhzcUW
nWo6ZAXD7VlcEZTB1Iz2c5GTuxvBIIxtQdUiWWdTeMni0N8ojc0SP7Rx43LUp74FbZ8EuMslHhNu
o3Wr8EdXjjVtOPc1V9dmoFK5KCbsUvFci1dT3gEeD1rEqdGC25hQuQ+y4MYcq3Br6/4Bv/Z8Hwv2
Gep+GKDysdsvY6PHbJVscbbrhThXbubIv+sR2W6IJjCbioA5L9q2YQWPN4IBeYplk9k03JGO02s3
aYzIB5r9km77HCxlhEvB6MHXwy1oLzdwVBF0eOJi/Hg8laq+pdMT5Vmhz3SeI5SWGzJHLhoYrvh6
bws70hEEi60o+U0pkHhBgqi5/mNPHvt46MzlFeSbsibbX+4N4bo6weaCU5IDBiRWIK8HCCUSwE35
rCnk0ZFOXT5rhVQGyCWZuCm6SZGP7eXGAv4100DAYxI6eBsY1lfb7t31JOyELaICVPD5jVYF7X4W
m0gg8T4ekijEtiNw+mVG0hdqDQqB/dtuqFH/l4+VwezXcVK+mJKJZyv4tPJ7ckXyM6R+Ts9JOjn4
js7ushX+rMU0UDmPewrz4rzO6MdoqRC7VpnZW+CuG3mWw3iGSUv1AVbt+wmWZ7kTamsMoBBliY08
lk7JTwvHwLWHeeC+GLT3jbwQPh7KvblC8Ntiu/p23pWizxGXs4nEZSCvhTJziF782g42mV0hveOC
MLUZEZDc1YgbAH4ozZOfN9bacdTyRo2+NwFefb7wKk6CvFjIX3QWP5nctBiGrTvRuv1xTP7eQdxo
W2tsSWWqGIf8sVFArvzyUD4hj832t6qI2xsXyT1iNfGbystN7iUZulg4le5SXm8fm49r8ONCpDgB
3whcQ68I4ViQuhi2FwhWBGlXblIBLbSUHr2DfAwkCkefqPo5NCim3s7d2z2qophYyF00nwxtybT6
OHFOAAOdkOX3O/XjHBqdRwTvdDt5bnp5z77duW/7Vly+ODHNIfLEfJwiecY+HXNyr0cikCcIFThj
8u61hSbLludOPpbPIIX16ddQr1pKy/jbzVs3/ALycRM7oqrROxmerAxL2LFxG4pbRt5KIR6jb3sf
x7RA2zqNbm4BO9U0e7Iq7vKlBVZx26A7J5EMllc+9/YCcawI6APurc5ZecI+mhajZu/8sffpmIIR
34rUkAmYy53F3AhX10kjSCQ0xRy8aN7qcuCAhLaXe9T54ft79W/yFGpiQPk4o5npM6bJxxAp7F1D
T6m8BeUtWTQhzKkgwPMHUo277hKYRrXkHbyNsydP5GLlviHkGRTu/aW8Je2GTI7WpOFanmI7Gwj5
5AtLQ7vPY5Il8kTnFHQo5Yi7VW58lzkfTSqZyKRLWIGIG9KzTN4tz/Qvj2mrpGiaqgSemOkiaZNn
WGxKcdZVeTDrW4gaqF8QnryfYUvgduVDuSc38tTLYz5qbz+vvN3HcJn6cIEWcuR82+Xzv+VeEMaY
f5kbT0wymRhq7Ckpsp0rv8JojOKLyef0oJ7X8hWjRny0k7vyKeKw9/fKh+SXAMjRrSDYemH43W+T
bCvVhL3GV5J7H5u/OwaQllH04zVUwfhp/u4jRtYqazrAX+XHpPJ9fqCS+DSi7S9v+7v3fjqG04e9
wtWEy1H8/PJZNXWekbwMQB05VODoaDcCNlG3P7RBTEc5ybI95pPvm75hdvo4NsTiZtNx9FRr3dmC
e0coCGzdsMW5kG8Lpohd+Rb5Znnw08fIh7+8BweStRUbt+B0gFHUxlctBNMvX/X2cW+v7bGU4ozz
a2gG9ujyebmxxd/79mwPGFvNuFCwmmaYaAaur1JTVYi/IUTFxkY73XdFXu8Q2yFFRRCwj/Bwj3BS
387iHpVe3KOc3EtDaHzJE9JU/IAjIW2XMVFCJaOE0OaPCfzsqVapefnijpjC1t+45XALdU0McNCa
wIr5+e2kCPWhmA/bPzbyIU2pjLzyYOxlGsMF4G0Jk33byGFb7patwSWENPueGiNVFqP7kZklVQsx
dEhuraTjyoemnBHi/AuWgRm1BqdYmWLk6dUg52eD+ym+gTwkv5DcBCC6qVdgjuRZY7mTpO9QRAmR
mBrp+0P0JmY/+E+4bjExsNQTcyBCbboBxxxMhxsx9klw7yQmVrnXtFm4xz5jFgOolarfLAoqVHcs
BmKxkXua1a/MqOl2oJ1F4MJL5V4NprfWQEp2YuBGAoh/DXJGZgIxYsvH8HlJKtHvYbaWWsCx4IKl
lQVOuG6ZjJI+uADBAJdg8FkMN297qhXsQ1xFMmPWgODzPWnAq/dyr+KLbeK5O8aVhQGxfvTFPCu/
uNzgC459gk/JtBRBRYbWOwVqQYgGYUxDihHC+nE76AJxwzJuCJVNSAZwO6dDoK4tcetNSnCurGLE
b0cMpVqW71FsMZ7KXfAwXBamf1t5wXwzC7SNSj4LBZfY7cREnev4IoDiQJVJDA6hLd/LPc4R88LH
QbUPlVVXI0yVhOOPTebGznZuHMoqfDm5Qa0n5NQ4qrSNT4rEhBk9Ksq9/LRehBRy72MTiLiQjtev
gC/ctfyMVM5dchcLOn54E3kMjTfUqE0WYwe/D7pdaICcFTG43FQiRgrx2DTidNypicIJlk8ohcHi
oK2efXFq5NXmelmHuFM8tnKT3bA1YKCXxrOOCXaeBRPBgLj45AaRCB1BIC9eSfZVa/ozVD6a/oA5
B0VQlfm4R+427lUaGVjs//EY3N+A8NNd+dQe93HcDvvC7UPwCVUIsk4ejSJMjF0rfwGv1O+R1/bY
4bGRD/9yLK6Xiofpcjbc9npe3FV9Npw6vwYOQ2kKV8OvWU8unr60zZwN0bK1lYfeneN9hA3HJtRt
8PlekW+dPPPXlBpF7y1srVp157OWXSY1dzAhFVZo1UPZzO4hHovH2fT9XRNZeE8Y9jddm8LboQqX
dTHTOdZpxS3Kt9J3j4TbMWIW1TiMGh1RMQoANFLrgTrKOsJ+Dqzo2SObe4V7lNwkfUkNFRcZTPRE
FoY2p1519kNConKMe39X+/M9CO9oVzUOnbtDf9sbtr8bcBgBtWdtogA/sNlWjp3D8mNq4mpnO1Be
lcFAyjw2xg3GFqfc15S14glo3MQVbVd2d9N2YLwCeg6DCqeMwIG/GWG2FajT18HwjCWIN1ykqTkv
8KEtNjryshsqbXdktqpDHRvVQe51SfWzgX+ysaqGpu9QBrkZfqoKpiGwP7vlXGrTsurQg+UWfTR5
4MAuRW26tFIzOqUpPnb4oxQbRKezUEVTmS92MY4gu7yuT3Pv3DGcDY9GF7moA9BsIYyLKRRSice1
OrtLpnkZ6rVIgwTYIMRqtaydcYNrcHeru6Ivpez6lWHqiIqLqAAY6B4NhDUbp9Kw8CQ3Y0LJJ1V4
b5XKY+oZaGSdaK21JFIzo3uxouJgeDpAqyncdimANLNjg4lYtjJGb236/Y9CW+RI55fuPJQrkMSP
Vk612i+jeGda05dR1UOsoWgEGjvX2pfhjDtA1/1W0MW86HIUQDWZ9SlWv9sNSdy8/1EGIExhuZLh
93bzGGG8YHdHPFCp2hlCl4Wb4O2cxpfK1uotNph0dTQGWFJrVO8bYP/1kKcrWLD6ip64auMyU+Bg
Pi76NoBn4FlrXBcx4Koma2shaDYVnU4AK4DMqk7GJsmKGeItOCib0H9j0JN+U876tMygVsxD9KNH
yUYrnkEIiylg/FPVAvh/hH1LVcsdYFUlxdesOBq41pJq4h8uLQFnn7TwNCqoWO3IAQZjFMB3O4oZ
kVv9bC0RbxrAZxIWmAuXqbZLGiZ7PWA2b1Whfc+2kdG2uyDXtj7UppVRpPrKj7S1UYF0H7lAl3nj
3vlqdvBoN6dzp92paZndJFgflyPFkkIz3jtV/rcW3SiJUZ7672tu/4UYKvlTte3tHe/FNlrvYLfr
ru0R8qi/Fts0h7KZqYLA0Rn4dc+mpee91oZq1aAIp4IocC0aa0QZ7r3WZvEU1p08ayCcUnXKcP8D
gernUpv4ezRds0wqbQicVdf41PftOj000k41f85N+1qPU3Ab0up/6rs0JfWtzc/05i8SrY1/4BuL
sIvQ6r6OG6o55Mq2RV0sx3AY74OwhyKKcId2Qat4QEve3HewQHw3LR/kBjoVneNpZgH0m8qHoCrN
Y2e5Z7q+Y9DXGBWS0leZz8Q7CE6nfWdCnsfFMF26ZUr+FE7acS4XfpMWx4+NU/bF0Q1bZKZThBtz
M0B7+Hha7snXyD3SgMotVf2PwzmCo9pBIGYGykBDQaU9pY52stAo/QSldZjoIPs21WO+6keL0nlA
/0uCyHUb4BD4YKqQTCtIQ2tnRpKYg/1BMuRXRxNVD9I8NF1/HJLH5ebjWOWma6JRj6CRNymR3dwO
3b0CCpMaIg4RByxvxgOmdnQ0iz2utHSHeP0vx118GxdDUWKLJ18tN2+PaQvnOflBkTvc1OnQ7fBa
4xhkLfEueJM32A7jVlY3gFSLprkPAMwBBFXCZYYZygHQGzjSMOmzQzIhCv3LLjzd7EDHcnrjLQ0n
WYPbwkJSDOtybx5QKSHvbeKDeFY+0VZFsKU84eJDDnCxTurqWwT7H1MqUGqmh5yrTJYBuLZvHo1r
2xFzbcfrRsquGT58k1N+Q/flLfPabA5u3JlXTS+WzlBW3+gkznd0zwcb+TLsyu6LwjQuDnrZX95e
Bb25VIwg3JbYhzpwBIAeum51fnvoR4l5sn1aRjLf7uH8g7UizXJnk4DmBsG6rh8rZVWZnnvnaIV3
Z4mNh1Q2BFRw+DjehbnojQ7u5SG56ebZu0Oe26+ibHj/jJCQW4gwM/qs4uG2E5tetXrckfuUeinX
16cn5Es+jqGJoHwWNkCNnNiht9EMt1Dqv8pH3Wy2ECbFE58fh0rKU13aOgcCDGpGnQlS9I9X5jXO
bSur19/fKZ+JWlBgFYXRvo3ai9zQJLOtHcU5ZfTxXbpSaw91Ht1XmRf/6LXmNKlCOVpGGjxGL/gy
NZkhVMn6nc4Uv7VHLTv48VAenCigQbPwukOglsrwJWwJV9e+nimnsIHXrlSTthv7KTq/bUjs3eap
Bufzj0NiTxFSFSsJvPXHExG+UOcf+jiG7+8VL8ziBgPDPDWXsU4Jr2qxII0177HnC13kxtQ5z4Cw
zfXHMaBzt16sGMesG9sLiJLuVnWVtzf5URzcOBGx2oRo4tbDhPCWzI18EMVzBCxIHH/bDafGvJ08
LJCC2nh/ZhBPx6QjqfmF/oj2V4MS1qjhyZ0CsDuVeYw7xj3WnOGpFcdRY3KcFvlggYLB3L69rpv9
9+ezRv1h4Igz9VBNlNZUL42AJzoruf+2GXRamhowLlWVaBd5bHYYHRO/vi3EoTHI8tvWSZ7+P2Fn
tuQ2rnTrJ2IER5C81ViaSqq5yjcM2+XNeZ759Ocj1H/Lrt2nd4QDgUyAlFySCCBz5Vq3i5oAppYv
N4WPZZ6d+9259DWDjzHILk7SrCdVb0/ehHV1QQq8IcjbLaWJwEd2cUcdtoP/m3vzWyPAu1RRkAXm
N71PJwBEEwCtUx8BUw4GK/3psFtVkumH2oiSmGgKUHNMmGD9tSr87wlWtMoLDi2/7QcuV9zK7woi
BHX+wLOYwlVdZKEEwBlhmQYqIn/iWfJaaHlTT9Yv4RLRbvjrHwegIkfdcjtBuNYivZE2L4qugXok
uBKvm3DKt8X8V2wdZTUOOtThLR+a1ln5Tp0ZL6t5UPoCXwNXTeCIAvTQOmlptEvNKnZ2UOD+SCYr
WBI92RaT/z3W+YZSPjk8FGO2kZZs+m6XiDZ9vhpFeFSDKbw0Qa88Ww20mCq1M0c5WKQ+e0aOGuRx
uJdKMVItcndhR052ThJL2RvTqKyLRI3eyMAj05FGnxpV7HHcai+5CA1EhmIbLljniAwfYu09ALMw
Mu1tlRhU19eddjJTJFGFp2YvWga6O6gpWYCZr11FrQ7KvudkADbOfFRaGvShuwVPLW+H5t1sdhS2
TOgKz5ac5hBK5HjKS4+1bYLJmKftWi0EE6cb6SV3agL0IlK2bhPaLxYVb9C+dj88P4akQncn0MYw
P7WuD/FVOuQ/4Cm1kU/SUkT0pqRg+9PE4v7fvzS6/ieimy8NpSGaZVMkAjLSAVj155eG5MaQ5nXl
f/Y2ZMFJV8WPna9ND4a/jiOdQtiyg0AdUa6LcMZ0A/1Yg4bAkD6r0F4fbaj1F70fDQejTPgGcCI/
SKZP9qLuwkshdC3RND7cBmRP+uQ8aX7x3a79MvBPk28+dpgIkA32LiHYuS5C0zoVZqzsNMtBzBaA
ySVVSmcZmIr5PtrtE2c28z9VD8dXbfg/EZ3TqKHwDevYBzHC9nZt7HviD7ClzHbAFgHO+dl77Uqv
aKx6qwfh8Tp9nij9HE0BiBCsO/aRiKiHV+td4aVQ6kWwtqHe7r5T2Xsetdz7FSrZVuvKYpe6goM0
NV73CfVK6x5s6bLuUswmBQEju0NSQroOGFfOky5KEvM19FAsc7GdsjRYP4Yydo8EjlJUNtIA/vfO
WHuRGj/4MY1aNCo+dgWVmccPRqfEDw58C9sYFQNosPDJeSZUnXepw5FSmrLp0efew0z9fnOZQwfh
N6BRgz/5Sq96HYhUHPWLIjZeYkgIkAESB9mYRtkjUkdNUDav+7cB2ZO+Omyrfx5uq1gHwEq478t1
je5zIhW18Z0AZHUUrv/LhCfkfnBa69VGiNY3/PBZQ6j8KRjzdRpRG1GoSn4sXAOsThNoPwTsEZ7v
6G/2lFqboPOTXe8H6hOLC0VwTNDj5FdhWfWTa6FyZI4mlJGKoVDY5mzNotd+uJ4fLQ3d7c8idooj
q89EbR0DydbP4q0/6SmcGwbEZt7kn2Ky66dRQBWwIgILHTPUZmyNg6fSQ2UnDwDymyJ4QmHUvYvs
LljKQdl0SnUZKxhipXWbUSJXgfodV/19DzmDiLl3vUcT+Sb8MSm89145AeyYBQWvXTA51LaQIKGO
/9alAAK16a3dGkRKrFZ59bpgWnGMg44mcJRX1YDm1XRYDeSogGRNsR3lKYgz5bFP2601z+qyqfwf
lW36XGdyg26atspCR/rNdYBtQsbkfqlD8QKU7pU4yX7Futtdch0hjx4t5h9FHBy6uIL/Kr7XQnRD
AXR0x6ix9Renzc19EynHIHEmAHYGvMlekeQbubo5cWLs6zFIkNrMcqLjTT9uJpvEs4iBQPz7U1cW
lf759inHNmcJNg1pIv4Xfz50x4QMDox23qfSR6fSzfLXYcw4tjrGOwEjyNbmcl9hGKD7VU6sXVdy
oODA/FzmKTKfAKYNxwjvwhzRb2l6bf6ZGHV1MRzi2cSMnq5XF5m9MangIEbGvUu0l2v1BL3PPuvh
B5jqvZ8W9YFkF2qtsnu1Gxtq7HkktkCib6xirA8NmjZrMFHdKs/zqDsHFLpClCnAYlq8CbPdxY6F
1MnQxQ7V0bZ9bUDMgpCVdh+hxDYVOhocqQIefV79TCiFw4byTVOD3Rl4+rBz8wIqGaf4lBMqft0L
W1UcKggTe+dBeLtBFKj+SCzUyVHl+l5TTgjbAo84Chb0lwlZvA06L8Za7cTvpjkKfxEZCroYpn+K
tDBAy4SebAKwNgtYttrNl4FwgoL63z/+mXzsy7eXQmME/lh5DBsysS81k5rhj9SLR+Kzq50KIoQQ
UspOVIj4qmfwteOj4TY0tgsNMUz4G8Rrx0c5QAEdsWsxXqf5de/tAj8hIkjpiaupO/CnpFYegPp5
D3EVuNS3pK9d7ngP5tR7D4i/xFvLp3amS3I7WqpZT1QYfcmtvEJOnHz/jQe2dZBXSL+Aa5C7SgcS
D468q7TkFfKuKTnN5e0uwczSHllluJXzQvIo8NRvDKO09iQmYwrfZHduZE82vRNYe3jUOdLIbgsI
h9oEWIGAYW7+/VOgRvW/PgYCXyZat2DQHeQNvzxEdKAVcRFa+mdSIA0TemV8prKMer4w2duFH59l
041afI5CI1rmBdXZ0ifnyl4FsIZEAsiPLwND2Te7Lhjfv/jHoYrvi/7pizueX133o2OTjwHVh1hy
hmxqJYLjJTGU66vfBmzyxOu6hXjlN9/8zmtYTCF7gFniy0BWUyeILu1vF9xeDIkE+IQ05SAvkv7Q
bNJ94KA8ns5poGmmdJkamOphOJ3tr105AR4vJnzt/jY3MHIkJP7rZvPNGzi+V6JQXJJ6g30SauKc
ZM9OYSOAxd+K2qdw8J8Mv3KOZQ7w2OnbfGMFzQiEOA+coxyBjc85SnMkPkVlGuRYcUTW0VWC/qXW
tbfJrf1HIlDDvZ3b1M0ok/qRpG69hOVYO06+kz0XiX6Qfg7TUIU3TnGXBqH2oYvHUe+qd0GUaleQ
rF3JWf9wVy0rp9W/f3F18WfN9bz6UX6pq0DeddYQnmd/Lh9RTsa+7/T0k6AHn7DwhmnRtroDGVe1
acjeHaSFwFygrlATRKNjhMhOOn8b6aO7wUtKiCS5tIHrRl2Z8B6yBUVk5zZ5mHz3Oqcu4vQ4Rh6o
L6/dqj3PLT1ut7BiNffa1DsPrnDY/9iQbAKGepAuOPjqPbLGc3bIcR70uSkmSizTSElX0ifnxQ2V
F6oQ7Vb6+sQ/pKzHO6fKLIQueusge7dG+kQQZBse0f5CDtjkzqtr95+u+20YneXxTnE5zIaIEny5
/xfzn25V1iyJo1j901S3aew9wgbeYVIH5ZjbmXKUvTCsXzsqc7df/MM87eYzKnbALjw/bE2II9+u
/zKvN/1iWfUogH4ZyHO03Cg24a7I9bbww9YjkoJ/O+UdqUPQqLaH46q1TATceiDIRNzJIEJWGFf1
Rmnwy0FniMNqkRqhdZ13u4Lo24Pnkam/uW6XyXsG5jb0nojuIo/Me4HLqulfG936MObQdzyIVUOc
4btAy4Psf1BuIQB0L2iBrivhlN+c0ZlWyVhxwmhL+xjUZKhQfhAfLoEaeewXCXktJVCTp0FHI8wu
o+Yuo8SthwgXscjprnBswK117Z+LpPlIvbx8jfy4OLZlh3DWbLZhYO/SuNKX17lpq28r6jfXMDeW
r321U+xjGs7sK1nbX4whqpC4Q7ersJTwqYekjeNMYn+q7kfkDHBmlQhQeko4PULl5Oy6iMqfKjbm
Fb2dHgtzpp+OKuVO+qyohpoidK4XSBfB/naTBWW78n1qfuWdPN94cIs8OMkZ3ZDzHyTEhZh62S8F
eFbgjpVfra5PvIFqRhjBiQKNWslRnielbOTo7cl4G4hZW6xZjOfm6uVNbg/U2yvdfHK29vftvTtt
J9dtf5pYxxuqjhZyXb/a8+I+AkVDYs073Vy35V/7h92AnHfbHHy53e1a/gRUWEjb1Prgf2wWjD/5
DXjkWlDEWJoFbYtqs3f/8shVNF+x88Q2fvqGchBVnsCVHcbdHfqnxeJqu2EQXOrShAgsavK7q9Mp
neKEpsnabsbYWQSBEVwmSDBX6AFoK3lJE2vejFkw0QHoozPUMpTSsiOHdFREZ+mTjUhcsa0RrFvI
AWseRdXNh19x8sb/xVdi/NcRiyJ7S8z/qLcns/ilZNaokrpyo7j+aVb+TgfmeEwKT9+0ZfRrgLhD
vYILrl3ffWsKxd6zNqg/fcV7zlm3XrXAUNfeYLmH2rXrE1t6c5VWOYzTcRkc7FYTC70W3WmCAflZ
pPomDFTnPQMsetdBGbEe7MB9b8z2e+HVAlVnP3nwXf+DsP7Dv6+ocw70zw054sVzKaLDdlCdCX7/
XFA1GO/1QVeznyIaQGRFg3j0qG+a4kBcpKWqjr7NiFygRjKW0KaJ/AEJruIkR9NeADbXU1TvXNvc
oE8KutubvAMKpR7qR/QKoz936kQgarbIeIoKnDRd2VhjvRLTqO573/JISghvXypddUD0T912FPMi
Bw53rE0U4tlBFGfZuvAvthU1NQEVHLyuhUahL2iIpCoH2ZO+CYgFNHve9ua6TZNzZ3gt4kLztUo1
3ysMu3tgieUL205rYzshKrlRqbw2I6K9wJ9AlM+maWhviuJaZ2mp+qocpuYVgQHj0pbTAzvQ6O7f
PybtS8Xm/CucC7jZEKns5uFV/vI5eYqmDkVlKT9CxSq2LcS/RtJl4LdoYExNSNBEF94mDOSc/tVT
CC8NUoUZtGZR9lBBcXyOrXTpKqUHBszzxSV0kHvrQiSJ2u9Wr3hneS9tviFVG6QSzOr+9hpWyGfq
sMWU95N+JaxefC1bNTG6020BTVFceu4BThHtAEx+2iSe0B+TKIXWvu/673NFFbT25n+cmfgjEc53
+BhdWD9cH7AJFfcdlI8HNbabdVehuwTz+f0tHWROJW/VQN7q5gsrAeuUZRxlimh0s/aUaOU/XhS2
jYqMMhdA5mKQ9iP1pDhDe5pfpQkSQC8FQhC/vYKllKg+98hHlHnzmELqearC6j6MYTiQLn4UI2B2
IJTS1BBx2hBG8Yd8VaI1fjS96lcWF/mlN0L3AVGKp55f1Xsl4P5sB9b7zGuhB0ZutOvc6GlIg+Rc
wS6CdCx++CUQWBydZJd5SErDCoFyjpLnB3NMNqLpldOtCVQgV9KsmuEFPhVi7E+B3hkH4th/Nbpn
Goektah79/za3CVWspI+OWVsUuMQ1IG2jVViBVWUt2/6z8rujDe1KUcoTVUS17OpKMUA3mcUG1GF
xlvFlmABLYp//9c1yGubj8BvxDbog/LeMUpQZvw3ftbiNKmF+i2Ecx9BNaBjVZs/iZHwhhpl34D+
jCsrhOra7pvxBfDDXUrO5ZtB9mWtGDGKrlR/vEfAEOT8NNBsfp2FyZaSy+H5nC/+yKjRuSOQ2y7/
xy8QwsCvKyG/OhuWPNZASrSdaxbqNypDy++LitrB/IdTc4Yz0IQ8a3NTTsGwbFI12khf3xYVyURV
v4OXDhDa3/MCAMQHlIiPZW80B4fgz6K1B23rj6371sHlHHX6BD9qWq961fGPZu6Ne2PMdr6iV5fM
EixImdjZQVhfpKsxEZ3rrFpb3HxywEKTHI2v7uR5XFlWLvoyaa5tLIgZyLYbwC5IF/SQM8MxbnXg
SKTp+0VUsqaP/eHalV4hat1b/jZBdouCnE8UDVQ7c6Nmbq6z56vdCnHUyIvFoTOp4jUVr3gCIxre
1Shv3RECVmHNFNCUT2jaWJE9biLEho6yQRg3OI5FVlJybKIOPA9In+w58+j/12fEfXzwxPNtlpxK
jmxcOujErwIIDElBtvZaUUoV5ZDEphpZePrOmo9n3nx4E0WzqT0NiMrsgro0RxxhQkQNS7rqDmYu
EhPA73Uvuuh2z7LPQdTI6/GjrIBemr6BsHMhxo8gDA46G8hnL4lN0n5Gico10/hgrEVGzfJ9n3nG
Y1eZj9IPGgaZjtH2d9LUOdNFU/phoe4OgInyLYp3I2qRF90YBM/N3HQaCXi3ebp6AgiC/WRAIUpU
FlVFaXEIrOagDy0qjHMDuSxk4kEf7SdNVE914KtQm1PEJkeDCb2+Qh0LChQ1azVGfngPTAVI95Dk
2yaL20d9UoFFOsL70ZfNMmxM75cQ5Rsp6eqtr3sLgS8uAildo78kok3ih1AT61XM0VB27YxT4rVR
yMMvZddQPW9bRNWwIIZdGisw3g5ZKPfOh7pb3RY+3OaOkt7J3A6ENcCMwTltZeJHTbN+BwBm74DK
eWMTkSyHyU1OHvqeT4RwIf0kdOF7mYUyizJAueVEe0rE7UtgNu4RMsCdtMoity+y56j50lVzce8k
IVkJZ9jEkCDAXjg/eJ1w7O4aPfyQz10LJYu/BqSdTkBgx0I/fHk+h5bx2LeDtUijsGCNAu0buHn/
YOdRvvIrPXxJXBK9VKAEH2YuPm10uX7CLLbvnBQtLbd/UOIJ1fQYQzQdysBz45QiPUaemMsXEViW
PkWxvPs8097DySCZLQeU1tWRYOy2buaqR2+caJxUO0rTaZKpBduAXdWivitt1CLlvNl1HZU2Pw/1
eomcx1fsIm811Mk5rJCs0YLIXE6R2j3JRmOjD+zrUeRkoLyonJWn42orx/w8yOHQ716k1XpZ91RW
0Q8LLYMlhA/ZpoB74iwbt0R4wAGGsr75WhEr595zN35ai+PNb8f2fGrtfvFKyllXS86cPMvT5ThY
2kY65WQ16xCBiLL72M6bHUCQ5H003LsG1qqnnKAyMOroh3RHQKO3cdq0G2l2fNEXEQ+zs8g859lt
lJX0N44N+D+hJBk1reQ9HgJtOcZhv3E0n4OuyLVvuVK4xFJ5EGTwOF+KjIplIqjVdy8mDQ98x38A
+wRsAdJM3m/Xb8yxC1eDpzQH2cS6AFV7swdlypZ+T4laN89J5TBcOO0hFjqEyoWd7Gb5YdC+Snax
XSVd1mgrfjbT0h6a4Sc53mFpot92zqlnILPasobFif06pLAYzDNDHXat3nVeLG0cNxBMJ1Byql/u
5cOlRDC9uNj9hKhzotnlRnbNITZKmMLwDma4pdDa36lQpxxE9xOdcJC5ruh2ti/KlzLVGhSU+/Cu
49D4onpQKfWsIBu2rdVLPjr8IYNaW8tRN+1Z9z1LhVWQUdupoCwRGZji2axTHmmoAisLaULinB3h
vuDYMY9mfGB2YopHfyrh5Mq64Be0PIvW62t/oXoEayCV/BZ51EqEmpM9TTVUYZanefw2OuSQHaDg
AIv1dqnBlQFncQGe3s11GD4bbdHYxfi9btRDWxnKN2gdd8Q0/WdRB85lMsY1O32K2HMl/vBEjcoG
BTrPuRp2a6s1/SXEetmOFOx4yC1WmDE9ykYj33ftSbPV7PSIWNBfo9KneBAPoIBK8Kvxx42WRWvo
SUhwzQ2RbzQ9ITWGicQRJLRSR9kqldneGQQMzrLJ3TTcIZHy/eaSPcrdUQ8Lc+1OSVNULkxj/IaM
5xkgTvyMBFN5kH5/9keqclbi8WnoKuPQA9lZVX7sLYMxyJEd0fN72VPtCtrrbvxrdJxN6ZOjbgIU
pkcJ7B1ShWKpj6p1D0NRfapIeVEOUpc/ukoBxi/SDxDh1abWU+g9ilJ/Kgz/uz6xAwYuehe4TXWf
j1F1L3s68b4Vh2wBRS0HkYXiMCxHIJEknYfyEI9jfLcBefFYo2ti2BAiyAHpu97BguPKZou2NfX6
6LKMgdANz+DryFmXjnE1x9rvr6ZHqJ6i9OLYVwNlWlMFHWfRl0SE7PgyFV1PBFrlrXNcXgi0Ty91
Y0erGBoPwi2R8ZI5VklMMrUW1Z+mUol+442E9dLvnpPzJS5T41nV8/CjM9BsTjMQxWaTiM1QNiZM
lGp9cBHrgLdQLR6AaxjLqRQEwMMg3/LLTc6da74itK7ujNmSrjDzEWKyWwhkWtQZ4JSEoU4Op0Fc
rh2Iv5dDVZ6cQgSPWt9N20bYkDRnYHuDFCbjCXZOjdLeY6EmyD6mZffR2IkyaygOpxCWtqdGN09u
6rQfFNGkm4Fq/jt5OfidhdJl0UMJdl8m7glQOHuZrJcNHCPu1ZQDuczw3+aYaK2vqPVYa2gtPulm
tOmSrnlL+H0eUuBWS88MmrfI6CFJCBTnOspHCUdf2dtsPRlVM4gnjNSB/670LlkJri8a1VMOyx1Q
rNy7kJaNTjl1LIiFebDm/F+TZR8wKBtnajS8y6S4xS5O3IsKV8YKKYd855V1/aqnFgLoaWUjAYMJ
4dD3BjXne2llno40Shk9Sgvufd8e2ic1FSEsTOXKKIQ41mMvjnOOblbXpCtt2YT9AL18VSfr20Q5
8MVsbcRjvbr47X63m3yZ+0/3hNlYX6p9G7APSaxzi/DGnVGhxBYSWIkhSEb8LTRRmVXjt1G04rPp
+FmZBnXUVOqcyzBRPmrXqpaTYfiP/fxt7XoV3YWkIPJO5fJGG9X4zhuIcw9alh6sgnR8xVPkG4yA
58pXimfpD4PwLz91LGeLLdKj3n1v0jBAs5OwW1EM1Q+IOe7taPBfLa9ms55xBqtHZ3ytiD/ICYpI
5qe/OZxDmH4gnGuRKQr9+keG+MQANu0b6gHmuoqcfK+hvPcohlkEbr63E0Wfvp4WT4M/lztRCLVB
UG34mPJuKScYleIth2YqSEaa9n0BoQy66lzZw7UY5GG/ILWJ3FsEFlwCwmUj8d8SKi57t4Ev876Y
cnIZBvESnWp/dbuV7H253+01KEqDaUqfCmQ21Xhj5eNwV5dj8+FQRt618bcarsGtk/AxRZoTfyPI
s+w8eyQWakxgOMpyLaeleXN0CaI8Q5cT7jNDUeHFHavD0NsVOk8xbLN/m93six2lZYMzd6V9nfjn
HOmD/AnJibjyVv80OWiq8K5Cunqp5TlslgbfAlQKnts6+hkUVnYyZ6saHfjie2u6axSYA5SQJStY
5E1qL2VAiT+PtbJE6P0WcnKG8FCGIrgGmRwIhjmNhm/XCNLtgqsdKf6hnierU6Gu+EkHcFOqSzJ8
CC1BdPRXb/YpZlT+x4SLEBCEe6S4n2PJ3Ejz1uQ+wPdG+3XzfJk1mYO1nJoEskWOi0WV14/xjI0b
wRIB52vavTS1RjHZXELR6FKd8CwqJwN3pXygsuIsSmNyl2GeaCdFi1W0h9zsI4HIMog98TkO9qsh
/P4184W1hqhXP0SprZ7asISJKhkBRRapstdt2GRsD9qxzBDKWZioKsoGiSBn0XNq2Qot8S/S1yg9
ghntRhpjZFJuaI9VvyFot69dRBgRAl4Yvhr/0iBMCtzkP10Y/ApVh+yWEnMqCKbpFJCM21dTn24n
py8egSaia8EC/SNBjkRexB7p0hSueFdrM1q5mTWeWwGQ3BhMuJ2qTeC59YoC3+ZH2W0k4jksHXs5
pGV4L2ZUn0ZZzphP+YOpJD0cLpn+o5mUc9DE3ovWhObWUk32r7FWvZiO91hDbf5tsK2XSU3zRzvu
skfVdtgolEaylaYcUNDBTanJuJcuxU7J3pMIbIw3TsvgHrTiU4vrtyr1KHax62ZjuP6wV6d4OnM0
RJYpHLKfZn5wprj8TDt0RhpXix8STykRtAzrrUvC/BlNHkTK5yn1KLYGRdgflHKIlV/a3nGC3pwC
0t5etd3UfFhdeidfl4A4X1T2qI+FVYk19LT9/SCmv5oceNch9buZtvYvl+sMEcGkCIR/ybFpeZt8
mzP2pAsoT0Q2KrYeQk+NttSbBq9s9dQV9DDooEvTqVEgD/hPSHPSomwZeckEEyGTrZiK0q5W3QPB
NMwGfEOpxdVJjoaN905A2oaALQ5fOQbfF3ChX643ItEO1VH8KC/U0JGFSTh9aMdheV23U1JYfYzE
qVy0pa/tI7KmlTjdXNIPSK4viSY3SA1x4IuaR7NqA8TU9O8aKpfIAI5JucuT6SfA4QmFrzo95yU/
lDI3SL6OiMDGaLN+jiSZdTSG2LsZ9X1LJPlbmFnZUoUz59Hz5oOgAtRWeH12cAlebAstax6IqqtL
FcDpKpkcbyW8ESxPCda6cK3oUTZum+xUkFD3VyusidMKZYcGfHyd4CjWtDWirl3aDVqorb5XrHg4
ycbTm2RcyO7ovndTtJlq33vNPTs49DVFZWY8ua+hProbHaa3jT6bbg8/JF8vdydHKyP5LDLTuZeX
Wkm3aFXCZQQ+ikcjodh1vkag93YsjHhaSBMpruQuo7Z7rTZwt5tsTaberI59PkJpOhaI1EAXoS2M
qEbZGFXY+qhGOVVpcih3KX+V8w35EaRjoa38JNWXkPHWZ611un1kpA/Syi2/Of/pV/V+tNj7MVdH
aVvONVDluE4Ds/rbPaRfuoZw7I+Eql5yNV3LwxBZLH3dteTQbT0N34YpufpTFYVcRJirnTv7/5wv
/V2V588VhA6KMLxD27WgyOeengbKQU+o1VFiguXDqEx30GbzYPp7v2mZJDemvjxIl4Mqw0V+ZStv
35Dh25VFqVSkV/q3/+/2Tg7ojfWrqLWAfdEf+8nbVrCNe43YM3X6tXgnaNJ/EAHv7jwrctf2bAZh
fyY+ykYoifQTKpAUMcx+I3b5YlcTa5sqsueOfX7FecPXjRclSEOK3EyqS1JV+Yh15VvlddYDBeDx
fehWHARmv4B7dcHRvCCg5XZrPe/EvkcBa89Xj0D333UbMLIh3BKPFOjOpR3sNxB306FrnC1Z+1FE
iNNOvT6spC+1LX09RS3qdWW3BoyiX6qhsp6iBBURdIvLLX9e64mguXoohYF8Y6GYT3LK3xcMwDk5
KkdANF01fR5gUJp0O3zQZyuueCbmafQcKT0sm7W978RE2C5rBu8+tVOPMqP0MljQNoBz2GdJ0hw6
H5LwqWhO4wzHk40+n8ugK333+q7eSVc0H9CCuREEtZYgPmMSNKTwlAllsAnlG3eV5a22N7zhdDVl
rNCMi1NYCH0vrWrSeaA6iISRJ9yyCfKeZAOk8w1+nZKyAtd7mmINBWnTsNfVbMJe4R7NQvlmxo1d
Lf2i2LC7GtHJYzAPXXimpla53s0I57izHVnUkpbKkwG1w9P0c+hVAYvCmKvIqoTdfmjgEnArV1AL
/5qBz/mP6lGr4lrNux8UPhzx4lOEtbnSo5TjdRg3JDGgXVa1qH6oMrN60KDxkK4s6ziPzzOaobHv
5aCcNrscT9tT21HcccYDQkc5sHO0RY5eYqiFT2oF6wgbmglw3Qz0kMPXmaU2wZFmGPXytyvlJMv3
P+O+VZYDYbXHqjYeUtMc3yeVoz7ho24jTeoFviU8vBCunK6ztIaYmtMAOw85KM4Nexq+jFMHcPhv
X+ZnwY4MaUkZY2MqCzWZYGgA2ztEbEv7Ojx46PXAEIEpG6rqM9JKSY4gbcFWWDo11NSCjezGYHDE
Unbllc2G/GZx19SivEuCrn70y4D6W7SQPoFG0dG7HyqcFkuOz/W58doe8hSWJ68XQAs75Rupie5T
j/S9F2sPKfIo+9RHP2fbdhYp9JBsv5NVwYlYHRsqJC8uRq/2a9QrjZeOCoY0sdSLlanGy4AVz5Yc
QzLvOoas0HWsqGLtOvbf18kxbcZA/32dCX37ogviYFnHRb00hoyM2ui1O1DmaChANfCUG269yGc4
k1D8hUlMMBLNuk1D80cPLmoxtql+USaEvvu4zNcaeJhvJXuzYjJ+tP78kavEMjrkve+BmepLOaAh
6i7gyf1W9fxoqjow9qHV8AUtkZeS906i/jz4SvgaaIRN9F7L77QmVo6AmGB78U1rH5Wpta8RXLr2
BpFDWdcHd0aezsCfecptVPZulwVQmlJP5kX3bNcXQ2mId9/WYehE4RP25cR7HyAnCjIz/c4y1ax1
LUWog8fzM3+mi+DBt4AKGq7TaOqevSoAnBa36sYdle5ZieKByHmNnP082qk19YiEI4zM9hpiYPWy
b4340aK89pk6eQLBqjkdbneCuVLd5POlzF9QnlYdKi9uj+g5G0u/i5RlIc3a5sOfm84RRrOQ3evE
2Rkr0avGN2kr/bemnPwH0HaU2hfVK4/9+j/VHHOgsuGTLW+36EI3eS6E7QOgbQu0Q0P1gFIBtBzK
cB/D2fEAEd34MCRwIlkABaRLNpCMLvWgbs/SIoI9PFxH5QVBxQ4BGYTl7R4Vkp+npBz2t3uEpjMe
3KB6la6UR8m9VvSAhOZSYADq9qGby4WbubmZqeK/hWoDX5isKJYD4PphjTLn6mFpywaOYhReohIB
B27w9a6/2VHoP5a66VCQjkaABoh4pdkK/MQ6MAzRaN0WllA067WyBHozWPty0pLdOAfXfR2kUpDB
gJ1kQfoS2O60TVqhrQKRJS9RVuo7AcfhckT0+aWz4uAoMqNaXM2AKiXdzV+kVSqgd92yapZf6Fyk
KRsldEiRyG5ELsu5zqyhB0NHCaHIsGi1tVAQmXCtFFGvpn8J66jeV4MTL6UZCSs5ZHpmLUo1HV7y
ACoGzzSpB50nI1DtHLsBYrEEUZmXPnSsE5QSP7PZygh33EfR+CrHmjIxzm5YXOSFse8Zl9EPDnIM
DhnrobSVjRzLi8J+9BAnlWNuxorX/D/OzmvJbWVZ00+ECHhzS+/ZZDfb6AYh0w3vPZ7+fChqiWtr
9pyYmAshUFlVIJsigarM36SfoqvX/eimcDfywgAp9WiTWon+IsbhKzkLSzKi4rUtZMMps9sLdGLR
aGjM9OZ2wzYyKFXCFshuo09+MnOqk+izQ2DAathHB9HJzzyZJ04Z7kSvZKE4o7Oi3ohm1pInSPte
XumhQt0/t/cpKjHH/D8PA4qScqccRHhsSsRiTX38PSxU4E8JEyAvUKuFGIPeAGPGehw3sVpefjfF
RNEvZmO2J69cH3EYMjLOLjc7ecdygJwTj2wgPUas4dpq93OJYvqidjWH/6op2BUlJm33QXYAklpG
4TTo1PH4OIy9Jx/VUI8RYFW3ytQSnSIeYT0zwBB3yjU6NOiCTt2pAot99hhE/jxYVmUzLWikrzYH
3UbJF6Ruh5tc1pvxQRx8D2A4VhoT9lEc7aZO7l1JkV6DwZr0OP6MEaeSFCYHiw87s4b+HFkDboOB
l6M+F1av2DQUM2TxPfIxNEu1uI6RHD6JFrJYi1Frh2dWL2w1sgOav0g1lEW2cFUK5MEoadMdS79g
TjashiDxFiFWeeGcpU660NosW0U637l5YlFp92TqZve2UjpnP7HHQ6Kr+kVcBwkini/a0zhdL8Pk
9mQMLpBzXkKEIFyNuyGqv0ToHh9jNEt8fbL0ZJKItXYGrRdtsKXfKtlKcbB+0qddVDR61Rkl6xnS
WNqxnjZc5XQQcQkJCl+RNdyrGaoXOEbO+KTusccwMevPWBFP7KE4KCrf+yYPhm+ui6CBksnvyGjX
m75xavTfunsc16Lx3S7HemPIeDY7eoFTbGv4B70Iuzlmyfq6QZz6OlhJd/WVjW/X+kVEWKGoG/Kc
0swaHewhw1SWqSkZ1VZCtveqA+J7Utj/33sBBEE+CnxnLib7SfTZAiVemM0QvTZ9se3TRL1oTRxB
LDQhrnCjUJLAvvnfRbDC0/65RB5aTEh70hWZWe9Fn8l6/+xIw5vo80jXHlUVI7IGxe6r3Rqv3lj+
UtGiewkLz3zOzVUl1U4953I3Cdfgoz71mXFlzW1sLzZiaGujI45YScXNgt5kdJ3Dn+uoQyWuE0as
V7sA6nClqGdt2hkV024pT7VnvI+1o2h5ck0uCL35pZSxWUJ2szxN40VnNo2XK+Pv8eRvu6XodLWx
PFmDfrYSH9BS7IY4C/Q2XmJGNMu7XL/ykNKvyBUYs3BwcHItfeOKSKWHq2qwEZ1imK/0+qLySMc/
ZhndcwZZ7SLmqDlWZWM0GPPHpF4pr7arhkcxx5Uye2dPL6xPr/nXC4umF4aHqAxuJp6M59Ioq4Uc
+e4rcilfTqmNn772kklaDPMa5rFiq+NHHXjYZo4a4CMeM6uiNMZ9lLkk1iQ2Qej9O5fAGup5Z9nG
q5sniE2htVv0yXM1HUqvg3OCxdwap5vk2bFZSKiBcRAtMcIqKmuGXXe9FbOcNgkP5eD8sHQLh4vO
ytgyR0UDUsvqtrCB85mKScGptXt1m1jtGUREL89KcUTF3jsq8ocYcQ9BvYxOol1QZQIZJ++VKSTi
5sjmJA2LfiFnTXvOtIotSBwVH4iXlotCVoZdVWnuW1e+2Imaf6Dph5pcWzdIKUYFOUhsOUkJVdxC
JcQXnTy/ZtNBd2sZFyU/x+CbpqYoJHzZBjW2d4UAmF1dkrCgO7J2JvrEqByhB4gZxdHoWu2sTQcj
Ndp5ZyBXK2KVEmlnxCS0s+VbFzYu6u4RKrRGPwXKRa1YF8zE9ByoOD/4ZM4vGkrNr9GMjIM4SLZD
qkucZm3BaaZ7wyJhdzR/DKr65vdw6r0GK9B/mr7XbHsqs1sUFxF88z97xHrIe47jQXH9gF9w1j5D
+LUo58vu99S01oqqSV9G66wkTy5+DKapzZI6MZ4HP3KWo2SZh1CrlF2AntIEq/YuSC6g7+6B0zLQ
jausDz9O7JWCm8damZoSxTtUkow3rPWsbdgq3jLDkeQ585GkiEdX2xixpL05XnqDYmg8qX0aIkvI
JzmFq8gP95Kf9sjq0fQ011kkbaL/r5OwLEW7eSxBb5GczhX/h+kb6iKva41fw+Cd0a9EV17L39lX
fugyqJpWN4xrUbgHES4VeAlDWVbLJoiL9zTC3T3vO5MCcx+8Uom5z+5VlTSilTRPsY1cPcWYD1Ix
KHiAE1rF+eB9aIP/5HZg8iRuo2fS+AWSOsRRu1EW/DCm5KbnfxTjqguN/N1PFZOFxhgu/Kx32bro
yhK85UF2SaC07BiPraIGc2mqbpcdKaCh1cIjyNnohcfLXpS5y8BvV6NdG2tRHIffNu+o8rzWoN73
Q156CzFMg/0D761Mz9g+KZdhMN7FZYsswmUMF/utaDZLREqLjypGj8oya7zIp9duR5d/QUfus6q4
o47FTFx0zKVgYYAO2FbDD6OVw2GmaMNzGPnaJqc2ma191fZxylHqw2hQR4ia2lnLta9Da0B471S3
UBj6sNuTXFUUvnkilgXHGmXbbGoZetuuWA9HW8kcpH2ZZ+hodYnzEhSDdDac+CBakaaPL5PmydRl
t12zz7KkntIWsImg6B2ykjp90MBfdBVd5tuV+e+J7fzMW0P65brVnGJFgFsZCx27K4efMK1j5Cg6
4xXtmGACGBVAc/t22QV9+TxK/YCUVoHkxNRsYSY/ObK/GBSlJr2tgdZMISwsfc11T7lqt88e0Cpu
5Neg72h0SbGINEQORJ/k5/3R1wtImnRipseISPmF6VB0iKAUoIlNqoRqZD3PW/YXY5Ho57zBDVCA
wNS++ErlIUE/gKKaxQJ3IeJK269SNv1vSlnlGw1nqZXXo/pZZqRcq+o7v+J+GfvQybm1fqmuP8CL
QWgVLYdSW1QafjMhFhmS0ls7cYC+ASBTnDKQ02wwrV0xHf7u/9fQx3ytbnCifbTF9HuzxJbUK1L1
Yjfkjfo8ar9bMrAQC7njWQRaEW0JgNr+OXAk/7vqpeqsaHXnpSxgfIOEkc+kx5W1A2MWBbay2ksh
Xg6abGJUmBjuBcmpdu07PivmvnYvIobBvDTnu6yt2lQmMRy3fA9j9HfSfCzWDZDn96E0v9tZET2V
UBie00Rb+9wg2K02mFCMJkhk7nsmxrMkiUAxNAdXrTr7OOTAGBy/WxgDBUjU9d1rDUhiI/tqtgF3
I139jt9QzrrppkWKza+mQjIbHurbmPf9TDWN6GhMTcmRZoWdBTckf4CYthaGqITrtHe2UZ74C5e1
whvPeBdQvtZuRK/tGF/Qcp2T6BQh0ayzbq/D+L/1fTdunA6leL1rlA8yYsemdY1nNVW8o+VXL1Fv
W0hotuh+pj0vrirhqslQCVWnJhi7EknXNIKMShNigrRDCpV0NLjFmxbk3gknio9aMj7SzH+TjcF4
qapUXYEVy5YVH8CL5k5IWqv0520lGS82xYmTnoe3uKucmVp3/UoqtUNjWM1zOyE8UwRqAPiGGFVP
IFHUpLztGMsR6AF6xbiwDuYlC8CLaHWDih5EAuTSLpwLIOF8B87OfPKBB/C9rfqfCk4mGDAn31w9
9Jes7VneqLZ8anJDnYsROapyUhb+rMlazVGx90/uCKrDKrHTHh1km6rGmnXSeDKL4OCWVfpuhYoP
WixqdoaGDnin23gCsuNqLLM9dblPDYEP4r2NDXfJSlRda+VQznyP/AiiX2iSKkBcstZfxgVf80CF
5mbpmnQKQXbu+pzHDL9/4wUlUW+G42F+0fE63ySaJGGnrPw+yHFxNdDk2D7iNcjLWO/r7ZB22JHw
HfuQxuzcgHH+cpNoUZpy/DMNyOiZJWAnWJe4VzXsE+Ve7vYmVqkrWU3Ma42l10xFuOWHlaurUDWG
L/yjdgPZmG+Vit+0PHjOwTBCD/fiEid06NWvgZaGO6R58IObmqVvmmswK1TppqYaocjhJ66xAp9W
vlK4zRaWYtmbYeo11cnFRi/Q6p16WQzBW8ZW8iSRnHgdwbxmRR5dxJXyBg5ChsYuMJ3hZdCyCfHG
C2hqunHzzDw3ff8dQFfz5dpbXa6rT4rByayPlPxmQqdZVoOeHhOF5L7hJ+l6IM97kYFLzgffyL5H
domesll/JYWx7Ui0fAt9r5ynQTleIjWA1C0l9S7N/eGoy1GGwEej3rSpVGtDVv00mznrv/qLW8Cv
xIzk1zqOcZJInYxvHJz4GPLtuke54cnACGKuhtbKqPgcgfG3Oyl9ATSqIFBt1eUetZqKnNZghZRI
9Kjci4PoejRNNQBUZaNb9q85aQyrQikcacPjIzuV06ECc7JQyq5doDmZncgvAWET3UplR//qCdjT
sWJnjOiF1XJz2EnU/TazeRbfD0bmsTrqsAvuYvCqU0dXuAAz0kr9QDDL3TaiWYahjQohgNVpiGwg
0k/usaX4ogR7KuJlNhOng6dMp2NarTO3Pd17itYN9m3rFv5KnP5rvG+fBxIsFwe/2IDsyNsoa+mR
miKQsqkZ1F610TRuDgq6429yg/kwSZNxI3p5UmNumjXdUfRSVEe5S5KfjaEonqdL9rUivYpLBs2I
DvLUFJfsqH4h3EvTY3lzv6Roog6xNvTC2vAblHdVTbbKg46FSBmGGI+YOBP+ZUZX9sm9RwT/GvPf
YixYNpVTH6nw6IgJ3Oo8gRCutfZT41n2kw2XKzaRQn7E9b5XZ0kMZkKMYH9rP8UTKrEmE0uF6p+p
aslHo5ptNxPj+p2uUZTl/hytO7+xj+V0ptjh7zMRY6v0u/evcf+tF1ACSgrTVbLYO7qouUaRau3q
Hj4hSkQwZG3cL/W5ONX1kVWHOL0PEGMp5qkz326r+1QRK8V8cfqvSZRLrF2uGPVi8K0EooBUboIW
oG4Sl97TmHgenA2FZWUJTKdIHYqPfzqGyPJO0OfnYtgj7kRozHK/AG5Pqtqeie5aV4+girv9Y5wU
qsGuCob33jCsbe068sqq5H6nRk6/aw09RSptao92PCDxnrn68tGv5yn9YqgI3sff26ruqeACAYGi
+oSt+zm10/G7l+HzJcdpvfODoHvGhvtdxN0S67Vh6CsVaj7LvFj1vEtSKdJTaqOgxpe9XpQVJliz
wseTjNKjjFpdj+jsWNTmHpTlfbSYwuLSOUf5i2hQ+2NWZ0grhxLXUcTEQYvBFgPh5a4i4w7a2tWU
PJ1YsrOuSnWSPBFm4X2KCXQXQU31hpurJfUF267iEufRK07ywzuaCagTrgo/l2/1rXSt9la5rca5
GrXtTWCdf5+bGsKTiTeeJ1v0eWhm6gorM5X9FUJRQJY+S62xDmoQ9y9BCULTl9k9Bdg8v7DU9TYN
K/CF6JWqLD5Wo/NDdMaFprBE2oNLiJt5MGLJq3lnbWhBNOqFcxSHpKHIjUPnUK9bCYH3e/vRL86s
otnIeqzumiaSm3UtzFRTsqtOmLd7nPEc1JRdqdmLtjUFxdlfMTtWodKTmWQhpiEhourgfWwtONSt
5Z0bu/t9MCzkgvtwLFZ/dUAYQOeqsLEs/zOD/J53TvQ0PPJ9mf8VF9d0/ex5QKtjK1q9qXaH0iWR
PHGDBNtnVLpsa+gZXK1/aD8ibrBJg4r2IBIxZotM/u4Rup/ZsIcelxMxcc0/Y0Xor6tj7rdXzKLa
6P2IgboSINZhuLgDREmYw0RoBsp0XZZtWzuaTmmLsxSlVNwxgoPq42IQWa52QsJLP+nqiOEqogJK
K+Unc3ARIlaCVFmEUpgCup96ddYPXYvn5cgXBawyf105BG+Dytco1dtkKZr4gmQLxFuKLbjh8E1T
wk91gjaJzsi48iuxboxxnygwPhWKFLyBZXR2ZoucoRjk9UXJ7apQQTdwfX7W8Rw8ZLUXg3vfPZaU
oy+2aVJP4zshwlVilMjSmphITJNUnD8l6dsd+pCnH0VkRk8C0sAapboQgcETPz2QDmDQ/4pkykcY
tdETYOHqjpf4v1/n/jqV8f64RtdDFoOuvGvSAUwBiWZ/X8ruYM4B0AMNmw4wG/FwH2PuE2neQFeU
mvCQQFg9iLNaBMcRF81IrX12btMg0R9Uav17/H2UmBAlVNSROgOa+9dFRPd9Umj50aHBhg4dtshp
qnXbOC8keKW9r/dGeRSnQZd6MKwIDvwguWlAagDtZ7Vg7CA68j0IXLIhoSvtA7Ijsyw99c6v2nbD
xZRGxElgKjqKSuR/L0qKLgABBbwbDpLmrzCMS3e60yOQAkG1UCc0acn+/K7Adm//6a7kTupOf5p9
gE71TGizKegfVYs46uddYURYeoS1t34oudXacH+B0KDKcvrTvF8BBaMeuZykg9Q5dhflwzQM7SIO
paniiKP7wO197l6tX0nbwMIktU0b7ZJWsX6JCg/GiIR3zCPmcA9eVJFF4XW6lOjIrBJ3XJUK4yMm
y+a7E431XlxJxLmvLirw49CImKkpWfgkWeX99USotPWU8mxzFXMwhtuRRVK3AXssyPt5f9Bq7let
67SsULHASRHswCVX7UKOcmlQ7JoGDC7ubXnY77xpYi4GiVPXo/CIA3W1fCzEhNnso/n/sGD734dU
UVXPAHQ1q75l4zOCb/Aarzy7wJlRG54OJlbZg9HvGh7zBsA0YpijvpKB1beiZUVleU41pThbTvGr
NwpQ1X9CYsSg4gPWoOi7GQykiKM2l46orAYz12+Ht3iETtk3bn3tu8RcxrnkHp26VTY6ZnE7FQHn
Q2WP3lrL6vJJ0o1uESZBchvHgk1za9ivcdO3e6mRwUdRILGBaXLAriw55MVeSQPnoLoenU2r/+4U
I1R1CA+66s9kNsZybIRP2VRYDIPQOuFpuRQtcZC4C+xirf7VDl4UAkMNunXuFBWMBddcVGas7yoP
srkX+NJaH0b7pZVKNq2puq8NMIWUtJ+c4GQZRoT8I4eIp/GlRro3sa36LFr3uOdg7TlIBwoQOH9n
afXNNQNjJ0bIcRxfbMSXZ5SujY1uebI3h6ABJKEq/fXj6nKCEChuJt3yEcuqWFqOWpwsxGXEBZsC
p1LK6vxF05sypkOfRvUWn7lsdn8LjqyxNjCVF70aB29uokxx9Ot2/XjPjamlTxnp0//867p+QEAm
ATQ/vW0xHB32+1/3CP35Cx/vINRtSiKhZ27uL5my3QCowvLh8ZqhZaHAk1KBe7xqG0juEirc779Q
XLAM0t9/4f3TwmwNqd/pr7tfWzU81jv8dWK0uL74CyuE0x5vspv+wqS+///dP5YuhwQe9b//OjFb
toyd5NmgoqYPQszOkvRbqJYGnmCE7m+fsuOsL6VwAQyveAZ3NPFd5fyYm419pVT2XKmW8wH5Bo09
HEF3qeIWb5mCu7kpJadMdfSlM2IlUFvZmRuT8ZyqZOT80eUuE0RUPWNdPUiK9l10ikMBGEMznOE+
vmwhzdckQFeiHtqFfnOw8+jXY7yjkD/kmc+C05YXjSax1ismmfak7xdVaCtX38vUKxpaB7uvpWM4
tYbC6nZ+yEcrOsUw00WyntW2jw4mQzAAQo7CRvJ4uoY4qLg/LZPWyv8Vc6Nq5ZhWdb6/yhBW5Pxd
dSZeRsyq8TeicpUnO9HslaE6AW6+t8SsvkbOqDAL5Ej/vF9f7UAfKPaTCIUIPmwQk8jmj/eLZvhX
JsewUadJcR36R0ut7u9UhNB2Jw/aRz7VPv4gEdM+Iq9t7h8JYP98LYcJMH7tW+8cNTdNT5WkQGAd
vOAszow4gTqFNeBGNC0jRsm9UEEgBHodLv4a7URyvy1hOz4uIEaIA6/gpsPvV3iEzQjHeufPKzw6
4qL5/SoZJBT041kPyS0aybKfLIEyk9pm0YFzlaRBqfeiLct5xKxHp99TdbYpt5fFyXGwSuhlv75o
oAsW1HPMF8m3vXmrpf27UXWYfPba8CPM6mNpt+6XM1KrSf2eNWFLVZmlmTeLbZX1iez/tHTls8YC
9t1PHBuFsCa9qfB6Fgn6qheoS2xNNU0+8XaVtem31t6SWnvrpHa5xamvOWiZJWxYWHkp7k9+XMMB
qFbezCpxVFjy11qbbEVPrzkT4yilljxT22Q43KOW5sx6HgRLEBUp/wU1/8vpPKhq8v2SEq8aheXJ
vEincjZGpRh8Xgv0h9ZBlW+DUgnImTreWXbAg4AvlhCgbON5pCb1caxM+RrK1U3EbS/SFuFY1jvu
7gqcSm2R5pb0AZ5VwZ7eNSkkM73vjpnaILrb6f6Wn4ayFGF2iPuu6OWX8GKMvg0NzIxrxF8deJYr
lokkIan4xvuu1+N9VeU1HOXpdFRRrbANZdcpXkZ+0V8EdpsvxyFNbo5J+azpMUewLTO+5RK2CmYG
vkM02wbKVZjJX6I1SrWNQrpzFDPRfDGuqKTP0UbmWTwd7HQDsqR+EY0uytcot9cXMTcJx5vuBfJJ
tPhLUCJ2/fAghsYdIMCGVP2W9IH0krD/3PJTyOWZnlcBuXoOWq8Ec9lKteWI9d09NibwuVC4rgAK
G6T9xMCwV//pngaazYjZ+JABNf4Tz40p0dDiFOaM42uE2wqw6iJ+a6VBRf6fJ79oajk5Ty3UvZ0H
SOuNNcCrbBThE3T18bUxFmKQkjrxWctbvsdcwVZD+EymwkpgmhLbBuV8yQUlMPXi5IWskDXaR9E7
Uv8Gh+TdcMBuL4ZWn8o6Tt50xQ72Yx2UpOOZlOE6tjLBWKzEJCOXJVC+AZsHHFb2qPe7Ky+ChikO
ofDlcQJ8eOLJskcENbCEZEeRghm9snwOSWsNUaNemkgrUVsOomXGJ7wSnd1gu2fqjPeWCJVN583T
eOAnNE13KGnvFYzHZlqfU4BECPUmNV7INoErkQh2tiHkAhDMX4pR/UDZAdhPMNHEdSt/ivTCWJvu
OHHmemQPJR7ZTmNWz7WKjx3S3vn3yoI+pUxldKXBLAro0k/TLfIZBmvyDTd5Si26qpLI1p1Nh0LU
1pHGCU+SB0u0ZLNbFbM140vZ/SS/trhfqUijLU6A+vdIh6lgQgx/bmqyXnUcJEdNzqjcRb23CWTL
PfuWli1sJUreAlP6lViW8Rn3l/t1ML26SFitfDRGVwO+aqWLg+rDwh1HXJr6+DZia/WCD2n+0lY4
QUVWehWhsNLHGawNkNVTZ9FgoZiRTl+KXu6N0aHVOyCiU2+OnvJLvX9ci3rclNWK6oPot5wkWTYW
XzLpI3Wa9mVok0WBgPNbY9gK8ItAm4mmlhvWyvSbAunuunpjJ4aVU9RDn5gGa4m7ovDRPituUl6h
Vt3DvZn4+zSb0NHTqDjjNwd9pF8PcmPsO6nGateQuuOkT7GQK7+b6+bYH0VMHIAi9Md4OoxhbS6w
dGLINKNDuncAu0qPaKsyEq2PbhETvcjBgZ5Kzb1cxeG86Ub3VJmedawzq58P2mh/JwW383p3fM1H
DBwytyrWcDKDd08f8ZaI7e8ShOZFqo4Y7LRK+JRSvoHWq1rf03B4UzCf8KhsYGWYduAau+DpcbBq
91ix0NlDZizsWWQ70XaUTH8mhsSB9XuwF6C6rMvpMTKhNs1MUnWzwqgrfv+ize5iVSR8PIGRDk8V
gma7sQPKI9gB7RD/LEeUlQRzoKYFpMdHzQlWweAEP2WzCU6CHTD11dPI/4954iq60W9tpQzO8ghV
QKooxLtG5Fx9o3OudgV8xDaR5yMyyCR9kMmpF6JPxEy7XvVOPZ5FKzaiaFN1KJf5mMClc9OtnpDp
7Y/hdLHMVe3ViItUoBrm1cdjBQnNhI2JVptXNRvtS2wBc6FPRCrTkJYufPZFnFWoNoZRuNQggBwV
UNl2WYbzMIzKVyVLf5+JGDSr5nno8zkYiuCb031pZla+W7mZbi0IbksRdr1g71iNTrGXuxXWMUgZ
4Gv6LRzln1D224sfNdlp0AZrJsZXqYZURGZ1J0eTk4ur6p8ibji5yzqgMJGt4Xfm2MVBxLm31mhn
Js02NBLvPcRjUsSlTorXMRJsa9Hk3Rl/3l3X2f0ym94FCjP7orF+v7uWpdS8U91VhZRKWHTZZ2Ep
ZzKy2fsYZsbCjHr56NZOsS8yxB67LohuYwtEgTxN9gkbfB7VvX5uNDVZNLrmInXpYQIynT0OSSMN
a7ONDg5Gvv+Ki7G6rL96uu3f2lbfK7Gpvrt9gQ5ZGvnHQmmgx2M2ulQT13rr1fjsBrbyK9SyK6i4
5E3z+LO6MpP2oTZ2R9QpYI7qfvUBVn7rsYz+pbj5N6y59JtcSikG1STftaCWT503BpNopvstkryl
GIocEo5OTl69ZLC/V63eeDsZKvsZ9ah+joUsP+JBbxEfH1xQbaNubbXQ2bDBiIRY0NuYljWO80P8
zciDH3lSuT/IJJwyBDo+C3Vcytz2cZJuj4ieZOGsMZG/gTEyg/qx0rOk/HR8+QkzteaH1gafY+sb
G8l0upWM88izC3gvy5+Ri8ie27JgAzq4ykrEMP4uzxDHNmnWZfcRyBV6cyfWSWPgMDdkwdVPQ+ec
BwYo5ukMJn61aOIsWNY2ciJLH8Ux/gecPebmbJs0cKc7o4iu997ahZcU2nWwjCzEiyh3N1znnyn3
GJ/qfYq4vq9keEv3Qb2K7VaahVIsnV27U/dYimIf5GXl9zZ8BX9s/YjLxp0jNq4c+Q8zjzpCy/Ny
6miGnwk85O+h2YVLr2QfYA5AVHK5Q14tCq0fo57DyGj897yL2lVgh/JWyg35aodYzIsRfWu+aHAw
b0GqY/hbGjbgPbO8NYnyLAYgSZTMEPUDclZV5VqVApWPgHoRUEzgddW7BSZ7I8VJvioxgrGayH9F
8V/dYn3bLe1eNr6ZQ7MIrHR4c8te39gqviEiXso/6j6IPxrs3NYN8KO14gTmtzhJjG+aTUahj2Vr
XTRd/DHEP0RfBMd5xbZa22DZMr4NWrUQccVgoxpWiUrOq/dfSShvxEuQ37EWgRSsNTOW5qXhY3XG
XmIvzvKp+YiJDt0v/48hne7o8CkaffHX3B6k/Q4dexwtkfgThzIEp1wEufavWJp02Zk3Ea6pFOBF
9GdwPHXgT2Cjs238+iuu1lBufa8+/hV3vSzFkLmdt5E5zCtYy/Ou695SoyovxcRctNHw2f8JwXqv
LpjT3ENU2UqSSLBiJba1vj4oixxHvYuXGdqy1nsET1rHWeWanh8ddnobWLH9Xq75/6Qs7m4908n3
Sea3mwqVz6PhoqhTY4Z9ciRc/CK0kJ/8sEITwC2950RpUYgNWYyGqnwCBpCdS1OTV6bSurM0NVw2
1vfPQh42aCSwMzXN9Cxi4szF13cHM+gkWpoTekgZJX5xrChIBXGXnu+xsEywEEzkeOEPg/wMGdzb
1WMJgNXVh4K9nj8HAN1dRK8R18XCCrAHFU0tsrtDPmQ/sjKRnyu9bE6ILeJ+7aLaq4YBFV0j2oim
rivdLM1D994bdONadyL3SvXUe6nxGxaj7JH1S6mzjpdhKwL8QmtmMEbqhJ0bHvxSr18DvZxHg4Yc
s0WmcNTbZimaTY1ZsmsNT3bSRpeUvadRx4BEHV1b5mZRo3vJpAS3qoyKyUbO8He1TKO6ljZZYD0O
js2kShvVRnBsefiLPnHwurpcNqpfLk1TGWOA0M2Tbpjy2gNBsk0DNzmLg6IX0UIuTAzttCy9x4J6
TGAreT4uoCZwxmmwiIkzGJzlRm4ocD5iruS7C9RelBnIw3xctnFPbWTS4EmcJtmFkJrWMe0n5iFn
1zYNNyjn5qia+xXEOx4Y9mdYuF9q08uvSSmNwJIq/1xnlb1BET5Aa9HUT50CfzfX8uJVCfOA+kbR
foLlNTTN+dLK8CV8SUtZ5wk1mPdDnVgo1LXJpYgyLE3/M95OnX/FyG3guNLMYsP/KgyvUk8OeGYo
GfK41AEWHLNRwyg7DD8ROB9QdRmGvTh7HCxDSdZK1MCixt7NmQ4+6xBYj9NpqJUvrUqF+GH0JuKq
BE9fxO6D/4wTvY/BfakUy1jW3Y0EG22N2eoA2sikxKdIEtqBsrENKy9486Pke2A61ZkHd/CmT1Xw
uHr1XKsnNZw8iyljUak7SoYdjtIMitnBgvyC7UEWlmfKwGNj7GAWGb2l3cxQVxZJNFTnWFHjjSIX
CfgFzTwUYRyv/LJXrhYksXkHneSjG60rSfYJyM/yi6LVzIXJHrgsQ3xdK+fQHeurXvEESQpFPiho
1e5SW/I2YyGP59xPh8WAkelr17FLzt+55yQH3cgpAYRVNyPBJUcL4K3xwZtoUk4DFXIm2uIAJC8E
4dCMeDRG//SIa4jhYsx9jmirEoqtXfsxVHpy8Sfpa6XvskOfFv/D2nktOY4r3fqJGEFvbuVtSeW7
54bRlt57Pv3/Eeou1lRM79k7zrlBAIkEqFJJIpG5cq2LMIWTCQSCcQ67eitMoul0tbkQK1iINbNd
9NSJE/tmw+Pm+rY/1GDb24ZyQpwuiaqL7afZSfjLYyBtXAN99rzRnK1BYOs4FmFxqLPOIQTf+Ge7
0rQN+LboCi++veLgMjxmg1GTMNaK6Z6L9LiteSu7oe5Mj3TlCGMLJAbJxBailHW0EcZQSe3i1rU9
GJpdomnDUR5UIGgK5+nMa6rHtotBgusuwepETrZy00GM2Of6fkjKYp9OkckQRsbN6JTxNZdEKFv1
nnQ5S5amXBWf0BH24QkltNhCTEo1Z8qj8rB1p0PUAmDhuu0KqMbczNpa9rAwJsBHW0jBgQM4em/T
0PIbd0G9hHQK46R9eXNrLNCFdk/FTOZrv9zcynQRLcPNYTdhF7uZkxu4lvduPIWY4ATG+BTVdbmV
YpvkfjSoj4Fplvc+v+Bm7RvF0lUpCmhhJDiUTqw+Wmaq7jLPoJJ/crYRt3lMKe2ZXPU8yZYKWLed
cFXkOj40EnBtMdStGsFLp1B3nUVKCNog+THxYdY0HCN6yT1OPc2omp/qkIdh/v3Kl2iESsKvle9S
2vLMFUO0TaxiYRPmChdeueWYgegqeJp1FSXFvSRV+rJqKDUvwxaOpiYhdEgS4AtF5OfMb4hbhPbO
KzP7J/m5Z7cPi895YuRLSyr0Bw2U3KaGR/VshpG2b4ZE2yHB0N6JHaH6SSHlcmHNbnv/S5nxdMq9
a4od33YsEtA704566+TLYSIp1IFF7cUZ559OQR9sZMSKg58Q2h6NnU+RYpjpfYrCzpCsE/iHYOmW
tDy5D+o8ey6a4jnrNPVucNv0mVeZAW40iMhMk6OUQXVna+VBzFpNFcLfabQ7MUvWo4DdyTU3YpYw
rLGpiHX3VXMHhqYA/67Fn+1APhmT6oppcTzxXOdTqpsT3WjQ3DlhBTCzVVyO5zUFYVHRLirNqn+M
G9eT8h9lHPcARKDEkvPuM6UdzsmVyl9N3VTDOs5ibfFh4sPQLCtOWxRHCvsYZHCHOEgIJqPunPya
MDTk6xxaQ4MTfhH033kig5C5737CfPiCoLj/yUngCaauqLuEcW/sKupyqHWx80tCQngFzba5NfXB
WXJ7422fmoYCg6Op2PDI9Rry4sKYoYqKsPQQkZk2XO5fY7AIdE8/dVXlPrleN31R1BphRoZJ65Tr
sjGQvJicUQkwt6OmQ7cxDf3GgccZMeTbVlbuNHe+1DyLpSOn4gcIj5bW5GrWTbfk0SfYxJwnqIv0
xmiVxxw8M03qtdcm4eenWnFu6P0FkOQe5YcA0gFjlUdD90POlceULOMXtzWrhWqZzgsKZsMSzd3k
UW7kYA3x9NFJLHgC/QHO1nDM9j1IHJhPFClb1mV74FHDBs/OrGLp8VYy7HiVRW76mEzNQGaBTMO9
sMiud3KscS8zdfZ90zmrSmaM6HZTPi2bbrICItTJKzFfDkSEsxa+4qpxzyFx+WWh9/Yi9eWnyKL6
yqz4vw+knzamm5ZLwSwkiIPCqQC2zvJJOh5YqzxW6KvE6oul8+fZkXoRI5kQOsjrJzRVq6sC5/Ch
zNJy5aWW8Xlos+9WYiT3uVNJd9BDk/Q2Or5H6DxM0ch7ssnV18Rvvhu8Z5+5uTRoXwILCLUmWMLY
fEVtvrvLKGJaB7YNktixkMxUumpfepRbu/BNDqgFITAkjye+LX8pIz+Q6ICgeFe33sZ0QFjC9xZ8
d/jHaKWk7CIllHYEAL8OJcTmiQ4BeQEf+q9aFhgiUzW3XtERdbdInaRbs8ibe9/Mz7E7qMiQaRz9
y+SbXMPsQtDZv1phcd9Jfrjv+8A8QuINI+TUGPHFy79khV97C6+jXjQL2p+dupE1edsHhfPJz9xu
XWtyebQ5QFw8XuIybHjI0mBw2KC6rV/KsfGWHbFIqoWKEKZox48WdRNZlH3KF01pxi/KJLEKeUq6
cK085xM1bDLZfvXh2v1q2wHMKh0FZ9xQwq1Zwoziykb36pjAtUrdb795xrAtvYLEXaM9tanuUKUn
3Xtmuqt1yBYGC9KRIVKXdY3IdJf49jaCk/yY9VW/M23p4I5ZulYG5zjGVbuQCXoQiGn6TRto5iZz
m0++ldYovNvBokqH4Cu8TFfbKKwfOV8eqJzRgIUGfeNIdX2A+vXgUN98h8MkZk6Fwl06gEuPgIH0
nh/eiwaCMuUoRbDST6ZIkqAVS2xjTW5HOXfWoJzlLv/U2/m1MFOi8Vn5RPl4fIHYWX7OJOUFlkLr
Tg3z6jwY5bULgfLkSRgeA+dHKDfpSYZ0wgn7Ye9ZsKsA78/0k3TnNlQq+mbyuQOVsQWbDjXTNJQG
8zJFth5Mte3uGrOmcF0C1KZLYbAq5cY/qk5zVurGhrN+QhxOwETfoccjwvco98FIDdAXCLtoKMYC
Ty9cxNjxq7946E9h0R6ee9SULkUcPtdKVt0RaOWbNHZk+LqqfZHtNFxQZJFsy6D9bpMJuUcmWDv3
vUVpo+4HS542shO9ezEJaXx3jy4CcOUx+kpYH49OMYa9E0T54jYOVKtfDJUaA6pL23Xe28VLoYXN
GhnMfCuGpmZy+3EU+GW9kfo3Jx+WXU0ZKFE2LT3euhan1qOrU+m3nEAVx8jTH0gFS0u/Q3bRdw5p
NVyLITQudgKqtavXuqN951xXLOSw/trpRnsd64S0UwbNZxl8Hku+h6GkLocmrH52+mNnW7D8RL5z
KkgzLWChald9RPFMEyJFHkiNu0Maj4ATX+drApPnNZ16pKGviRoXFHFiEpNtRqFU1/FbKYayqid3
klJ+jUD1ZCidPZWR3HIPghZKDK3AG8+DTbCM+9wTmM/uIWmyJWUQ5lOeyckiACZA4rx/ryY3TsM4
0rjr+uaXfxKTEx5iwuH2sNcGrv6mWWfBlD0E8c/Cze1DX8D9aDfo21B1k+wCnQor6jOpTC7hJuPI
PWy0XCsuo11aFFvKDTEc7+rURbbLeFQ/pjZ5OZ+v/457CMm5DCoFCA/HC6TM2doNAvmhGSMLlaFO
fsrj+7LkAXSS671v2zDctTqK8KHn1JchmJIvTlx+Vt30LBd806O4R20dOBNRLm1pWkiua42h7xp3
lHdgpVEyz9R4rRhWsVdMdgPcPd0yuoLMNM+lVC2vVbk0f9h58qgMyARVmSwjWyOtOyPMf3LKu/P5
LfzstbzCzo8yKJqCZlcO9Z3NV2kbqXa37Q17uMqW7a3ggFZfZRKUqpmEP1PzTCYL6Dhf5qvZ19Zn
y4fntGiV6oEEU7Mp4joD61KCjSaMxTNXdc0qvVmmlRV9LbJ+6Wdl/EP2S0QQ0iB+NoEGblqoT47j
qMHSYoDl9Z1OIac/nNVat59sx1H4yd4Q5Sq+BL5BeactFwdX7yzwhN0PxYv4obQtoPhGZQKEb8Ij
VMThmsjNcJc4Zr5oDeNrqOTeE6WIw06BOHUL6anzzBkdqsjU+waNBQDCNBkehkTvKPsp5U2Zts0r
vKgH4RGY9UjVGvE5tauybdNXO9ny4j2cEOZeIf9w4n8ZkfqrzQvUE84qgMh/3fQE3Qc1GE4pYd9F
Hzjuk6HrhIPK/jBhTzoNhuCiBy3Y1/E5AKhHRU1Zr0sDmWqP93Jlovi55+YivTTh6C/s1ib9Pc1W
jY3ijKE/yfLERepmPBTV3EhLIBWa3nb7piF6PdpK+tmJrR8dSNNr4YT6NdP874i1pxRAO4scHPWS
Oj4YFhzZ3CMiNWz7NkofPHWKXGdN9c2EPCsJGuUHp5wfhRxYzwXUT2tFiT7bQ5mvyHs612RqwCzD
pEruaOeakirB71Epq7EEs+S7pXMVjo5jAs0PSWLPtlzqTaK//LBMuwi3mLjS1b7tfdssNhHXaS59
2xFsljx/bWd5epa8CgGCMYb4qdXiE6iLvywAk+dAM9aZXz1CQR0s1VE9jZVz1BPiuJZjK+ccUffl
OPjKyqjrfufElbpHh2S45FMT7NKBkAsog2CXe06w0s1GfTUH+PTLvv9JMdzod5zYobV6Lom3L6ra
ydYdBEn8XMbeeCCDsPR1yUAoKtd28gCILS5MhViNZ+3cSEqXfOT5virxJ99RoYGxEYHR5Hw4jRSr
LhONdHRoav2qMyIi9PJgUVLXNO0iqptHyIKSnbDNDVVhv10qW+3WndVpC55Gzjqpgle76gjDWHrw
MrFRrtrE0K6R4zsbn+JsNzG2ZKTGEwVG6c4zULzp1ALGn6A+d6WWPMKowHM1Kntgr/R+L2xKAvQF
dlngoJJ95Shg/VBUwlDjJEdmP3gaT8moTXyRJWk4+Ho2HsBj8+64ZDACivpPDdgjHgSjT1JF2qGj
CHfdQsC8S4revpcRNJUtteXQg9I8da/ESgPOOH7QLGMvCU5ghtN9MBKwsIF5rAprVFea77iQu3QP
HtFwxzBJ4Y+hZJ5rEIou9Wr3UuZl9zxLT9XOyEaMJk9NHujdZxMhAMQNfR7y4rp8RuWLIHqkP/H5
McHoLGF4T692MykpN88WxchXIp/JrSnIS68KGMLWw+QlJsKicu/q/JsYIO0qr0mYRivLKscrDFPO
QlPqniyLNl5vNtkwt2ps6+BfcRETnBb0iwFEcrLkXRgtZQMB91pqylPvWMWpaeJfvRiqBRi6oWGE
9BqQsvC5dfkl4nMVy+0m5k54Lg30jCXZyLeJ4rhUVdLwMXD2TW0Rv0/Hs1Ga3ACS8L4upIivPz+L
PMFaaODC0I2wCSUkpWHdC1ttZwQaK2hLQ1vlmFS5JOmI6oL6245ymq6yYrhroAO6yjAbLDXX9+59
XvWW0FxMtrCDNd8brzZgohNfuqpTVvAK6tymXf3o5GqyrUP9c+u30dlvvxMEL+/iZsg3ju3CFhOg
QFS5kG6KHpzK0OSI7tzU1l1f9AOhU+RHelM2EZqw4KuW4s8urCh/GchbLAxdql/4vVeWdeh6j4Vd
otQWlu7FlPlQBBGkPUF0NBvUiNXG4NYyDUXTQepBFaST9dlCTKk9ceu0W0ldrF616iEQ5EyyGSPP
wxt8426SCcftqQojfTFSVMKpV51CfQi4CYIl0RS+wmOBbzYbxZO1G/NSWTfIr/Yq/EJvbEwdulbw
RZunKINHIA+9eNVYin6oA+r1HcBcT4pvVg8cpxdyn2RPMD+ugUlK99ODuttUyqsWO8WpTAL3NjTy
JFmGQxduIHBBYyVte2mNXKu0jYHpPlR69o3SCTBiadcd+K4Fi45M1b2RReDlnHjcGo4L4KqUXny0
rR66IVnqTVk9ecNQPmWJfc0hE77LPal8crTOWLbD0PALy9C2FXdLiiJcubV7Z2R5d27zwb1LkZeH
nzN89ZKw3Aeyn1O44UWvZkRskjhksBOzEXXUYORJlYlZV0K4Ko2kR9nW5QfuHzth7q02PcV+BrKJ
gyYAydGHvIEMpqFV8Yp6CPPZiCMIvFW4w6moMp+Titg3QDN5ZU9DY5CVbZ5xe5ciy3hOqFICEqrE
a7FWdVpvC8N3s76tbUAOc7fXYPjFmSe8apONrgdPGltFbR9A2k79lxiqiFSuYeaXN8I57cCk69CO
3mZlL0oJ3fj59ra2790VhD/yVjhrFFOsSt92b7OxWTUrizL7nXCWgw7QUzulYcV1R19a6nUdbcGN
7gzLaS+tN1ibJBjzkx0dMyJ0T6h9tYrcPU2VNE9J2b+Qn3POGcwCOxgeYNfX+u7S1PGeknbnaGkS
bCzCVitfipHKrJup1broTgep4Mq5GkBdmupHsiMHu0NfW/inZRCvOD8HCLajbmKlHY94AXliOYyR
rSN3kSj9tzQ32i957qsIo2vGhbr0cBfAG1WTDrs2RvTcyEiFmU6qHoipt8vQ6b3XktDxRoPnYCNm
lQrZj7qIUReZZjMdSF+VtVcvsLWX5ktVJN5O9TNIyzvCdmFilqtKKsotyGXuW7Y3DgcHmQpjHRrW
7248dXUlKdTlO4d3XT1R8k00VXt5xgPitt6LyZ9H0fKwkqABetH4tN27MUJE00gyOv0SesODGIVj
mt0VoPPECIyVcdJQ6FkEE2P6WELyZPc9fOfTrgh0apuJXWsVmpJ2GVz5V6NLe0ui5HA288CfH2IX
MOXkNNtjHc5FfwjM5YeJzAvlReEmw3Z2Fi7EIzjrmHDNv13ObTkwGqWiPCNMsKG+e/hsj6a7Gmun
Ow1KKp9llXBXowIcDDkj+wNkE8GkKCSaYpIVEr1YMyYeDIRhRwtFIWFT3npxNiWZW+RpP0wIZzEL
ay+iH9POYhmavx48ChBZrEdA1LddK2LLwJ5ISjULkMyraBjTQ1YFvxpqA9MDke/0IHrzxOw3T3zw
+y9c5u2Bm0F4L/af14nh7DNf6b9w+bDVvPaPr/KPV5tfwezyYfvKk36//D9ead5mdvmwzezyv70f
f9zmP19JLBPvh9IO6Dv6wYMwzS9jHv7xEn90mSc+vOX/+1bzn/Fhq396pR9c/ulqH2z/H1/pH7f6
z6/U9vySp0MtQ7R34NEumL6GovkP43dTUeWzKiVHeFt1Gzd6lL0f3xa8W/aPVxBGsdVtl3/zn686
v2q5Q4VmPc+83+nf9vu363OY4ejd6SFP5/MVb7t+fB/eW/9fr3u74vu/RFy9HsarUXTtZv5r51f1
wTYPP77QPy4RE+9e+ryFmImnf/kHm5j4L2z/hcv/vpXtlA2QS+3LIBnBsZHaiSERsNkxfmvETDQM
xUHVrsIsLKJXiQWzr+mW4VFMlySQ9k6MLJvWeQ+Z1uhLrzKoraoN6T4LYgjU6v6JUzBEttMozqkk
bMG3TPNizRjo5oHs+08xL+wuPFGbsYQRS9hEU/WwZZg6ILAasv0TdNEXSD3iS2FL8b6zHQSfO+p8
bTO6NTBUxuc8hYF08tKiCCU5MRtYEnA2Tz7dbGJajfQfyNERELEaqGXEVrnfU+ecq/L65ujCKrmq
jMCGJ9mgviQbkdjhZA8OEzHVjR+h5WrDd2NQP98VF52gAXn7kOqeaTgEVnEplLi4KEqjbT29ALou
VrdaNezcAmTDu9VW7wBMTpvPkAuyo1hYmTmyREZ9P+8ltvY7rSKo6R1v+wVJ0ZzCNIaW9/clhVva
d/1Z5cHi5qaPHNEsdefIZU8RM3pB3qRQfxOrhx6ZEvV3wvWNTP3VOHRbg//bEVCud/KrScveNVgk
jGL5PF2AE3EkRz8kXQOqws4Lik5TmD4ya58Xln8bOErggIaZ7DlwXAiuCF7dVgjjvEyyxmhJ0qNe
v1tz86yGct3FSXr8uHBUBn/fhNL9h73E0MjMM5FuY69UBlr1MUJro9x5d0GTeHeiB9jLQ7e19LYu
kFny2szOE8Kvc8boPFJZOrnOK28bae2DbUcxcdNAP4hmJHR2QBlZP4gegmnDPpGShZhM3tzE0NV1
L6XghBUZxdGIzUqL1pGBl6E25kM81hTqXStJyp2wtojJrcHUaksxcZud3EWvG2VC3qp3Er6zBxkn
cyPlUHqA1/jlO89Giv+IyJBKwPZvk9qY6Ttdtb/MdhM8oQqfVpqR5XHlrZiZL+agYQiqroPCZHrV
b6/rNkwp1aPU0F6LF2FYnso7UiYwbNnuQTRGlqFYf2tnaxeZWDNqQogWTr4JyBaErweU78a4k95t
oBc5AYO4i6XbhrdF7zYse7heJRgaVirM6Ed9asIwb45iKHpz88FGnR60sRzElvPE/7TBvOx2DbV3
NhnUdikHn7I/JRwRUUBWk6sv++k1NFJOVyGCEmKCeFuEBjUitRkc6fDS2gdKAcZ0IcZgT38ZLcN/
QmhB3gg76DHnMK+YfUshbCm2EWtnnw/D3OupxnDq/ShHn6UmJZORGzC56WH0GABQ29sWQQOZT9hr
0Wo74UEBl8OZ2/Gv1gRjTzOq63IzLoFUWVD4T3CSdoKTNAOgnnzMTVKPU1cY62lG9GYfsaTqN1aP
fNPsKsz/NAwERGXeKZbHO7eth/vRMa56nXRPBQfuQ66r5Xoo4/SLpxuklABYETobIHmbUlBy5H4q
DICrUQH9WljX7kKqh70AGwsUsmjqynaXhuEk69kmYMspVXXrBPzWUkzc4Mmu44Zbzeaj/w707NVt
tId58evNsaGKuwpgzEXgyj04heMcOLnq6UJ0RQMXuwGEoELT/mYtqYLuC9XYaLMnZKcuMpyTD3kj
ZGKnRiy3izoAYElYIDerHsbQFEJ1efRqZHOC6q7M4X0WPdHkQ0K1baqD6nCrXxPRWy/2ADnA5Kxv
hbOsachBRz6cqLVVXfo0fgldx4J8OAZyKsWoYb3ZQlJZFzHhT70/2ZM+fYnf9ojaJ8KW+al28ugM
9390bkprVTmEPiH1+mUSk2PRjeBJKiXfQ0J7kkd76BbCp+pAUJP3RBk+dSLqA6e9kraugq3oxo3x
ww7UbPvOJi4V/szhBT+JvkTItO+1BKI73TkkU9ObCoyU81j00AlGl8Ssdh/tUusc/snWG757kBB9
QtN98rntKqxiLNaIph0oPVmKmaIY5B1Z5dYwlauu+/lLTbzZlwGym7GvPxP1qM0mf/G8VEZBvQPX
L2cvChLyF6MzH8WKMLfjc5nz0JjrRGvNhh8anZLro5/67lH0ki7/a/BscyNG3VC4R68CkszN/bdL
+NabbR0wU9RwXNQnptl54rZY7CN2/HC5mmqdVVonEyf+39bNzr/WBjIqFFawkf0g2xaj7t1LcgkL
feHEn4jefTZ6XfmJuLZj6KR+bS98jK2o/uy0ESmdsPUf/NDmN9MIpaNZm/Hxwz4NpF9Hvyvhu+FD
fFLkytp3Uk78CdqBRY14zilAXmI4N7ACbtoQ6CVYBLN8DSPJWcewdS0sAuUkTJNoDe9Yc2qmhmTd
+2a2CRdFVtZRaUv72S4WzEPhJmxprpm7MXLQavvblkY+vr/CvF4LSUfUSXJ1DYNCqBhxBwtW8q0Y
xnKe3DlJfAfANsqXTYqaheejtuVrNTxfPQpcihb0C0i1OhLnf2sy9HrRezXg9l6IqbBT4LEW3dxL
UIEtCKu9M7pFZq61LgTl5lTNJlAiZSo58B9F0+gQSKB1fy9GXgEBzuzRTW4dHoE1/vbgqQn8o4K8
t1Kk1Yq0o3cuBUlSUcc8trtZvxZGqDP98yAIkeLJSRj/7DOvmX2qiXZJTISh5u1ksHowCOXaM1wh
kavkz22FEt3vwe+ZQiqkTUp1FMUw0++e5mXrECqHpfgZnH8VswFmXH+amG2339FpQh9cAunTz6po
5q3miXnZvNXsnCHYRLw2Sfldr8dHav37hU3G/TBG6MWoieWRa6WkKLbcplhWcJX4jfrQT5MQY9jL
RgGZLXx7yTSOQTXp3WZaW5BWCY52qQYXMRvk/EfSBBpzMbTIzN/pXj8JCcmP5bBuqY+pQNIBWZjk
zu1MW7mN6e9ThC5OiQULF2eiPFqJLsTiQ7WwM5CdlKGWm3pI+2pRaPIv19v8vFT0umDiYBg4q4gh
UXaqmXpAeJGUPdhUG9+5taY8DSQ9l1pk6XtQU8qTX1o2bPeei+J0DlWYrHdLc8q+Gki+7g2t+FaM
ss1xdbKBafQAgTXlfpzysKLRPUXfB3X9TYyaKWcrfANKd/7Rd9pzXi56Yl8lk8o9LF3xsY+6gvp1
nqcU3oeLXgKYEbZWoVqzdlxnOxaZdJdTp7se6ha1ud7Ll32VKIdRNHEFwCmb5AQXwvBuaprP4Po4
eEn7qydc3nlrUfApzeRyB3qnPKgyxJJvaoNCclAMsyA7khbxj8JUC1XCKiF1ZsrpRMH/W59QOJcm
lXNSrwI9RrLw3YpeyY+GaXnH2wZiZt5lTKG7Xr29jKGtSJSPXrw0gvwHqdT8kQxU8ShJ8V/k+tuT
Po0U2eh3QCaRspo88kItEBVsVlCfj1fhrxQjQsQ9JVJiUjLM6l6tCd1Py8Ui140VAEdofd8uYMfJ
OUkNavu1PF92hEoWZuRkR+EMimDcqwOVQuL6KETI+8EmLQlxtdVqr01VamdLAh4rhpYHqfJYU5Uj
hoVjVQtZj6xz6kny6681batoZymBZ9wtHO11XsNDbHhVVdT+fDgtAyv+moDBuWRTQwpTufhqYqz7
Sb10tomJRM/QSYhQ+RFD0QgXXw8ee9CJh9kketSM9ibBmXkfcof2wU2h/H273M1Tpdbc7R2wrtNL
EE1v6TCop/62c6X6aHD2zGEbUOuj2pc7s/OGna3UNfS0mGLV1KhaEWPRFdbbGrHcrEgiAsUtqrU/
gn9u6uwfFmQyNZ9RIO2UhiOEaOLWc0FdTeNKltSbkXKXX9Oz4wfbOK1ozMb5tVhM61qsbhVw+R+3
NmLHTtD2/Nu2OaUvO22AvxFekHgVoTjzSWmcjjutjkin6WWfFPsZUmTrBaKz8lyFSAZafZx+St0h
X9se5eUcsSF6LuWFlcnKypmQ+UhBp0djQm6KnrCNANGBFU8zosneemIITRrTjhFDy9NNN96s28s8
M5/gpW6uip+0V1Ux3FXXoXgz20y58M5V7m6FqaPoEpbZidJVG+x+L4yiCSGG2JoAOiae6+Y6N+Zj
WLvZFXSmxVHRoIgzq0oHwD0XLEJTPicGaDZKTFch9Jq7nGz1S1PxDlWhgeTwpMRM/S/V1W5TH/Vp
2NUgWKkQdk9i1rT9L93gDHdiKQjYS1KqxVXM2Xq+bXQzfhBzgVQvQODET4qjOM8d8sMwvDim9BTA
lHcFsFkdMxdE6jRKoDa49RonRoRAaau9mOgNr7w6pd3sYNLieWRynicaX9rLit4geIGb8AXH5m0a
D2DK7Ct2R0SuiHz/tvo255fAMSRNWUue526czoeHIPayi2hkA2mosUZAVwwRNP41UeUV1DSy7G1m
53SaRXKiW/lRDvXc2y5Rr2QXz1edddfkCAS9TYgVRkfULpQsyJh0aWPCtL3nOuY+VVCNmXgpZScq
EJellwtay3k8TyNcCOGlGA91XewqneJlPxq3Gfl/WJ689upqKp+3qadF5xANwAs55V+W0M26KerD
P0g4TBNtXpdUMAAmJVq8dqWYOv3QgScQAtp959TWdZgaqnJRAS6JjsVKYF39xLCuhuJa27qPrMVs
0xVJOVHhdBQmsVT4QmOzqFPVB6PIbmJS8bzgdpnZNl/Gaak4buGmOTq+1e4pzKY4Pc7HV5NH7lWi
N8Qjp6ENGxVl+/p930rVY6RbW09WR7AmrXeMQZguAzHUrWgdN161E7NB0X8J3SlVDzrnueDTK7zg
VoH4ngMhohVsXVRKuoGWI9iK4RgWoCgV3zmLoVKC+JTS11TzmzvuVPFtEfosMA/D1LAWXrlmSIuy
BM8vhqkFYaeK4LZe8LE18wylBeiA9lVupVt+dLVHkg38kkMk8D0wod+GEP8rHIH90kLq+/LBV4cn
AC0WfNMYlXceH1cU7zqrWh61Yzs1oieaACmqo1X4bgEHOjMScKtFq0U1hJsMo7J60Jw6fO2i2gmf
8rSpX3O5+aE0wca2iuI+72T1ibJ04JFlxZNi4GtPPWiPlWd07lbMBjrnfVRLNAAYOA8ofx8jF5hU
NDmXxBCvlIAfxKRYHxbfYpvTkLD4efjZKyUYridvKYfYf4RYXjYMeRXzVXsQDcVXsuE/dEabP1DM
ORJLkiG7HN0oXtoxx9VU1yFGffOv22yr+YZxp1rqDzdBkKzvlPjSZfxS8jgJOz5oxEszNWKiT1Nz
7/XJc20Wv03TgjS183Nphsubf2N6h9Afz81EPl9P5POiNzf/ZBsS49/85mVhyOc/k+p+pcdeBFba
hXFn0KkYnmpO1cpXYQyiEb02J0+yEOMP02BBg50fuCdhv+0glnzwm23vfHK4OjZ8H34ocqHykMGF
311pXiJ6H19NqhMb6nmsW/zRUew47y38NF8y1gW/KjB1oxGw7GxYpfnURvnGmLilxRhqkwDwMIDG
2db1GhpG78bTwkYYxZq5KW0rPOR5J90DHDQe2yr9JmVGdxIjQq7qhrOZsWr53DwiHLILoqw/pY2t
oJJDpcZghir6pql6ETbRtKkByaWtZmsxzKUR7G7Rjntitnz+m9J/AQ0dUKGmNGgFZulGd4bmHEWV
Q51K4B2kifmVTQlcAxDyx9IDg+75F9EzVO42mdLAjvz3CVTGiB67xquwm2MSQkMxuSjxz6ojkST2
SDLbhxyiV/mZk0wUZKkNvW0sfMuBhIH7LUaY5JjUcXa0+vA+0I1kG76ZhL0wSz9ffOz2VLRj5Y2+
rRbz75zedhO2P2+Zu87v3evc2wJystdK56TnKg5aiBaoNMipMVkEZuv/SIF5UkT0k//MJw1urNdR
yeqVq9jxJctgEoTcT90NZqFcTJ7RVmbb5EtK9x2SD/V48nXg2ZvSp5TIqqx+9c4ouqLRPADqba25
wLXAbIPtVsfTPD1Acd8sGpe3Cd3kL/NEAD0sGmtoXspJ9sDdlp9j6EjFiEoJ/Vhl42cxEk2X69OH
pivXajVkD8ImBxDBlKPNlxuTi2g2qdpgLeb0yQT9ibodJa1ZzrYkqe3F0AJWnzfqo6+ugnb5bVfK
wQ6UyYULsYewpQ7csm7chxth4+EoWBZqUO/gGblk+YDEBzJLD61j9md4M8/hNKJMvngYYOHfQJo2
rsRQNMTwfwCUD4lO/h9p57HkNhKt6SdCBJDwW3pXZHlVaYOokoH3Hk9/PyTVotS3Z2YxWmQgLSkW
CWSe8xuGJbXpXjwy3nKSbGpgW29RNuiWFcLQ8ISHESSZhzXjUIhLAjreKKbw3Mw12S4CyziydzjI
mqNOBihFMZZbG8uthWy8FrUqLp7AKkxvUZqTbUGv6mdjjBZ1WkVry1XKc1iYZGeR5t0ltqaf+X87
AJ5t7aWzSKConRF8HwttmSKGApm7Mw6ZEeYfQQlx1UGVCrEjRVnHU2mfDBRKDm6tGluboMh9Bx9y
hQSL+sXMw08yXNVPO9riqOFvuM9UWxv23H3rCmuZlz5tVtu6i5y9+alt3IPstZQYxftk5CuO16i1
U8FC7hMsbla6qKwTtPkfSCoEECg0LL3npltxa7PQaN/lagvfnBGyXRnGokPL+p9pcDf/f5b7r1eV
bfM75Nwl1j5I+WpOXzZz0c6ZV1lANlpFAH5PtyY5whejtmmFyh90Hivb5HxZhQj6CN7d3MvabV1Y
MhlaINscutShBVY+2yynz2WXQBa1vyJl715qMmxjnZW7XKjhOesb2L+mbj0QDcJ5yvUQV8KHdIEt
hvl1MNunPuYbrAz10uzJcXLKP171Vf+QWpWXo5uKdVUaUGVmZVWhmxTyai7kkGlWZ23nqHU4pT8n
UYwX7mjIXA9B9wlZ5VBCq/ziI260hV/e7crQi7CxUT9NvmO7zLGR38nt/HWAgLR1nWlcy2o9NN0a
o6ZsK6ve1Ecr1dSjvay6Yha/wujiOHKrfPVRsoJuhPRWqarKHf7P4Joz5NdK1REvg5b9qlZzvFVW
3dj1kCLrfvXKanpfGOvRV3900+Si/GqpuA4lBljfJotBR/ecYCwNxxL+M6tU6dQ7WZNFGqSzkIX4
EfV6lq4Hey8sAv2EDXToMKp+vZo36xBjyp4kEEQz2WGIzLj28lMzoCjNo5PKFOtC9GjP/u52S1Mv
VnLF67Iwaxdj5inrBquYZZd0+cGMU3wCsYtdTeDPP1UTEQbhflWm3lxPWhAe2srJnvRY/8TEM90W
vg9Op/XzO1k43tCceuciK2Ndlu3q1qkrvrY0KyyWhrbsdwgavnpZCZnQrcTCFbZybmbDELIB/iVL
UFsyNf2P9qLMfGPRO4hPhk1L3IBhchYKtN1+6nC6JH0RvbcCjUrLdD6a3udBFxfoxHfwMtq+6dCM
yN0PZII+tKKrngx9jA9slbQ1Es/9R8z2ONHdD4NIHZnaQgULK7RHY3J+yHmcA3h8Qzt5GGA8ko9o
DZ67oXmVJFOHJ0OztK8wSvHuBCKyl0dHWaQchQK74DE1nyZlEZbQPtWmxCA8sx2UhovJvitcayUP
oU4027Vl/lLzGvVSx5F6yWvvvQp9bS9rspCdUewterhxd7d2XQjj1Bb6VGJVqdbuqzXp053lheOi
UzEVnBCZW7ticLaymirmC67OS9xY8cSYZWsMLQr41ERwklfxFKT1Ql76vhPXi1uX6jQcWioNZDhT
/hj46xLbv4XRWC5qjtNwiubCJwqTrSq9f7Nzq93KDty3PKxPwvyLZWQwDosqqPlb96CH5GUwy+5E
s6nF/MA5XYtZyedavw5qSblpeH0hiDVjpiUqukbPTeP4Gdh4jKJLrRAqxs91Ertm9u6pgcvzVI/0
XZMK8aJ23q9epO+iw9jjDMc+wVnApfM/JzveVpFh/ERhf19HLUE+RBo4Pnp7q7bzexnIT0Q5LVQ/
C46y6mtBsC5VpMmc2H6phwl/pHj6anlOsUmageCja1dvc3teivErlFlkWfkKk95ZliCkDrk6hG+G
EyNm7NbP7YgKZBp2P2Szk/bBttCHhZnuLM5oB5S7UWqer4y/q6My9LN9Id3Xy+vwALgV1uGI5/6e
8691rqM17AWyxW1N37UfbHgQ2yqz+5Pi5z2G91hZmb12afEyNzDzpU32xurQn2SRV9mzMvj2Nq4j
y7uTbUiDgKERRbWQMwCZhISn51XLbIp3GvmfAvNXvL7hJBVJv4l/k7n4A9rTQvaaYfSe12q7mxpN
wGqYZ4RBQyaosEJYer8HShYYkj4WALMPjrFxjLRlx4amYBNSNSQxtkoVW5sCPTPUroWmrny/+VkU
hPKVpMQnEN4LzIrql9k7/1eu2v5XhzSAv7bNChn/6nAyG/LrbRk5WrrEX43j/17/v5a5tV3t43/P
yEyUVfjt8m7C+d2Esz20HH17r2YgHn0j0xeaUpcrYgz5PQ5j2b09X4EvgMBkXWSLLKYAF7mqt+w/
hrpJM3Ie2l2n/F5hKMeU25jXruVMubThqN15JJYlm4y0C3C8MA3CyGEQbabI9N2FxnP1rnD6tSar
cl5aJDnpTNXYqD60cWh+XXsKQYTe3pl8dfi+Njf8qdveOtym7Y41Qcfr2zDU2QRMWWHkbD+khJ1a
l0CpMEvnIald4w7cy0H2qXNT3tsIdegju6O5Kjuaou3Xlea6KxGxD19ygvMWNf2zG7R9HcMf9WIh
3nOSq3BXaB9ws7n1g/1r9qi63NlOvHPC1jw3Zp7wfE1JgWq1CkQHZYNzNBnmWV45fqXv/aZ5uo6T
U/w++Z552bRL+acT+GaGzU9i19R6uLDmVeW421IzLnS0i/xwfUkNrYwQVtaqn7ONfdf6UPCKYier
eJ1jBGxCRZJVJ0Xqo2qfMAxwjvhL2NfiX1XZIds6Nwo3xRhEKA+C/dOjPlngb1M94DFXPYQROS+j
EDC++rHiY6aAZ/JnmxzMU7BZJT1qHbIqx8m5TcTewyDAfJ37r/XqOmi2RQ0XW8P1/Gjk3a/Cbe1j
z6YBCjxKS5Cp/umYLctLjBCQ4zSjOq82aJejOYHMYKmV/kqu8MelXFaOlj0eCiL80LBGmlTMozDf
xBKzSPGEbyL3BGWaIFtv4pZe9Km6utZhoTqn66jR9VGwsILPP3pMOSmf56N6zvEbniDb8IT9ilF5
ynGCVcj+isKMCwUbZrJ+CPoI7RAPRXgK4bmiPq8fojTZ+MQ4d5ENrWoqSvNAztba+Ub/qOg9LGtU
kRf61DUbDlDj15goAvzT8U34aCLwDWk2VdJd2zOrmq7tfSr+aJfjJ+Ak1/FG0ip3uCoiyTIgn9SX
5bma3XWTmONxU4zhYZq9d3sbawENA71NPZvt6hxcdvyigpXs9ZFmPXlWzANqnltmo3WvKuGuncdi
feAcHN97RcJ0eqitTl/UFao9aMEtUOzWP3StxR7D70LkzA0orqIWiyRy43MXFskTjkuXEjXxd2BW
2cbyawWBNbd4d2EyEz8qIPvh0U7CH9fE9A6KZnWHdDUGQiUmQL1TXZt8K0CgiEx+dadVCrG0FHi2
HCzHyA5ZlUVhw2P3fBx5/GDWfLkNlFfKLOmc999uy8tmucitrQ/Cr639ngz5tKn02tc25WRBWlQ4
rq0wIi2X3EdrtlFzlxnF5Wlode7iqRslGwJI6eJ/zQJLFR10V19dF5HrXQcZcfdFU/RqF+lReL4V
Vg6Kuh+XtxbkkcIzOpZ4JUyh+UxI0t/LttsQeVUXzrT0NE1Z3Tq00WEaUVN/a3YpvMP5xa6N8jKv
QHag3rTSE+PPd6HbhOLaov1wqrg/+N7YHVzV/lXINlmVHbfqH0OiUkkWf9R/L6NMnrH0sNVayt7b
5P/jWvb8wkpTBDs8m/dIe0zbcLCDRTVLaDUo+yMF4BSrQnH1Yxa4SG9Jqa0Y0ai7mPzOcjRDgr1e
Naq4XDJHzfmjjJM4yiHID4QoK2HA5PuFuRsS22b3WCnvfa/tYc6hxq0GA8mvWbt8bi+n8oceo9QR
RoE4F41xqIN20yvdIarN/DNInZqnpK68hJFRroZa6e8t1Qy3NtoaRwfriWWbjAXWdgLx+6b5SGs7
etELxb7PIRJnyL29eORjnnP/ILtkgfQDkGa1xjeQ0ewrHuraWOC5+63EK/g51gXPT11ZypqJmdGz
PfAjc+J2NbLXXtn6wlLC+MkP2u4pHtJo5aRes01Sq3tS8zy64w74KjtlMfjeV4fd4knWkOOwt7UB
dzNSCQstWcyZF3Pt4NdiU520WwLBd2PbkPCbcvYws4hPh0I2mJO5ivLJ2m7EtkxQAwpDpech/I8T
jzTG0ZIaYWcTfOmto6yLD2xebCSWiQIoaUCWaYjvJdIKlOGlbNL4XoKw5r56rsk+P4outZqoi7Fh
12GbTUG6MFYXYPWLRzs38kf20pAlsinbyqrs0HN4wlFkn2VTbXbVSTT283X8PMlXZrtUn0NPMnZR
suyN5jNy/fYoh5DJcC7NZC1vEzS1WarcJE+1Zixim01wXISdiVRw4u3dVLlEla9wWAL4ecayrDun
fU3+X00grXhIeW51G84CHkXV1vM0nQ/Rq5elGZAimx+miYjRNo6w/ZlrspCd+TziNuz/3jZ2uPAN
NeTeWFnnloM6IWdqB7mR9RilznEYgvKCR0m5xKU1/fb/HpGyxvD3Gq1W4kmi5/6ujJPmqR6VN4/3
eMrnWpW1wW7qB22pKEb9pOdD8xQnb8JI4kfZYuIxgpOh2W9kXzi69tkY0Eny6+YhiQSw5tI4czbF
mTvtus+eR3ZgKtFbY7v6pnb1cJ/HqnVuuRlYveMdKx5zFXRdLofJVdZOAQAS13cHOcwJs6WpES8j
0kvXqugs8dJ2nv1H9dYrB//X3IzY3w7N23QSzUkWroryAQ/dHCnHf9rkldqieEEo2CMLks0AzzHF
VldFWXJ1bWxnNGnU2rvU0qfDVKCOLUXZWxyQeCbZz502Kbuxa4HqZyJ8V0t9iehn8AlwEjhY6LwI
O8IisQCDE3cIu+rh2ewVcY5RkIHcxM/klPrF+tppRY29t3z1SwClgVSP95rX3CJca2q3HQY2q9yd
9OcyMOoj6Y9uIasCcfD7sI4x6amUdqnrXzRRtE+yr0JgIVbK4CxrWjEWS+c8hdzK79HAcY5jrMRL
AADYi4zWeNeVk77Ebin4tHV7w07J/NI1BaoiAoUsa1SC12I2BJsHyJnxbExSDSg6yZlsrcPPqTQ3
2WibX/q+L7ZdvA58pL8nEMPV97DE53BsNOXV6vrPyqzii6yp4rVuG/UFSF37QHLtLklynL9bj0ym
SPylrIqsT7dAga01OL23FH78vqysbAJlr0y7AtS1SAgNqXNhBgOaU7+vhhSlDA4D/UZ2yEIrEus6
zkbw44ho2PI2P6lJomB/1NYoQHjBxs5w0RqclpNxNcZnt1UFd8xEe0SpuV/GRe3woU/+orYrAzku
fVgWjp8frbYsnetl6hX5UXNMQtB2gSKj8q3VUecm4JZjNTQAAx95SuV6jy1O2/RPwps9w1Mj+pZ4
3pLQY/szjbp7AzGq92nkB2PoZXHfuHGx63qLGKGWirMeleoq0EjYo9n9ISeNzr5AheiHbfbpIlCz
6iXrMFqvbK9bVD4O4OQHOxRF+c3Vo1Htmthqn4lJzF5jYNtlb5UHPkke45vstHPffeKDkV2ywO78
Ff9u907WdKt2lrrTgzibl0a6+D/Xkp2lMjl/rxVieGLomntnzJPlWpF49pPUWMmwW2e2Ce5GYfMr
XvdHvRsUZ5m2KA7V8966EWh/TOjB7NCKMJ8TLbI3ZZfF62bea3dRhfStwh24m6vqoE9notbkfakp
WiGehvhBTpSL2Waxx8Gj55lHPwZBJWyt1D3KtVR9+O9X8l8KP+TRo/vetfBFYwIdDeJw03Z1u5A9
blf+6pbV6xg1rbU9OI/9bXJUcLLw0Q9aaKPObbQC43YUFt5mwFjJBSbcX+cmb5Y9VwNtDLFl4vI6
Og0B1ypadJiQyFMd7d1UA2DGTettej8fv+oT2lP/NLclSruyWbX/s/mv0XKRbI7p/TVaNgdR9N3N
0TYeVKfbcXIytzFq9M/G6H/rrGr8hkjIo4IA0ashIhNylanC3Kw4/rTTtJAjkFnc9J0Lm9MLCgDt
7Rc90oalTgb+jt0kyquq0uR3st6CG+9nXSi3/8bWGtuu3PiZ+cUZXxnnvRcVbkclUW2beOq2Qmfn
YNetcuo6V6ynvK+fETbv0ZWrh295pc83HuMngaEtqsOLNnOn5w5gC9gOFYzX/KmZFXCP/2jHQ+2u
MQr12XfQgu1N89f4EKOo2/hb+zy+m8d7NuPl+vID/Xv87XV91vnXePl+/h7/H+vL91/N798e8/VA
AuVZd80fgd7231pUoKc4wR/GWcCkCxH8N7MdIQPxDf/070Nk2AdEbjs2nKa5Qz0o2niON35Frw0p
tkr5Ygs0j8u5HfPi8SuKPEvjd3sG0e7aPo+fHKPbET1pFimGK8faiKtqkaSKdSx73cbAoxMr2SML
2XGryquq1pnyr+48ag9tMAy7W/uo9SaRskB9wtYZXaY0Fu9FV784ZFV/orebKjZ6Y+3U7wY8apYD
MiybpHArpP0o8NOqTrIqr2Sh9KTLfaOpUULhkaRA0Sqm5k4WceE2d+FcyKpnDuYSiZdmdWurjJY4
tqz7yhRtdMOfFnKenCI7xgJVWTidFfL+tvreTTpWb5X/kjtmeOp6W7u2jxESJ0NiYaep4kjC2cA4
dz3yL3GSHkq7xUU9Ac21dTOMu9FuV04EeuHN2VCRJ33Wv8umpyHkeOPmHLfs8Ql3kOnJwbsASmmH
+eLcBu1mxNiVDUdoQfOzxD3ktvGpGVwkcIFloHzsVuXSHxwYBYk4y14rnHlWoMTWmh5MTy1CXPNp
mM1ks9RV3X2LgvGLhi7hzyS+t1Ey9BeWBT5imnmCyOqv24R9i8iBHXRq+1XAcOu3OM8FZySg5iOm
3mPlixLXsFPtAGSAhrCbWhYHWRsIjVzkVXmpu3K4Xis8Y1emSPjMBoBAcPhhDaU+1PMSZuJdlRVD
vq26kS0zgnpLkpPDnQltK0MLCqUfvfv06nw5FKOB3m2hrH01DQ+x1k+PtRkhOYuw3G5QTXftNEG9
cQYcYzXFH16beBZ8bLJgL6J2eB2dSFtwAMzwYaB3KmOeKBjgGWk44FJS8sT4XWAC+avK+Sg6KG6J
Hj1aQGdoUN1LbbdL9iJkTSKN20bs44kzV+HZI3rXZato0Pkv6fasrpmDJSYEv7aKWrwVyuwhXsfu
hYRbdTRAl+ANpXTwJYNgw+LNomxgR2SOIx5kweb+oqsaUoY+2mXXdmQHDKW4r0FuP+QJxJRQTMhu
/zPFCMueuGHwdmuaEOncqToB7dsy5EkxtuHJeJ1aI0y5TKY2W2keRsgVYJy7eBL6F6T4S19tvuSm
8M8OYp4L2azGAgcNw3rTULUk3+9ssGAHNxUTUFwpYoYrq9m+iitXWbVRxRkpz4zN1GnpxYn97Fqk
WJ1gDI0EtgUU5ZyDrNyqOj5sZt2Ol9TvLNg3mv0VieZNYfj5j7xv3vJKG14NW+3XiojqEw5v/Slv
8nLVi7Z57srUW5EiD3e1Fk6vxBeA0fgV5IteG18Dp/2qgDWBJkhN9U32N2n/ZGSN8ayCneLPO71m
OPPcB5P7KAeV81cGzoO2sEOUlkXWbhV1iDelgX4f3JfhRe/ck8Jz98Ny0MHUB8A5YYjrJJRMdOmG
vvkoRyh0uZ04DwPKYsdeAwcwgtT+KAm+6a5dfEF5P9n5th9u68Zs3ueUkRyASy8auGPWHapOiCcR
lq8tcdetTyxgV83Cr42rac8z4mgTV3Z4wPQXEiRiVkvMvsTnoPwshTJ+B1DK3Q+++GPg2uFOL0J9
59Se+tD4aHsjPDZ9Bz+EgJbyrfKdBNxNLe59G9vqurOxnAXqkOV1dHRnBWlZeOOknsD+pJtxhlbc
2q5XDiLTTsMX6tpjzgMDjY/Y1g0a7d/r8NlYGKFir1YW2XDwJ5vQ4r8vZV0WwjCGgwqN5H8PUhtF
Je3s98PBjEpWAcAYgBFCKkEFZKaHWnf2q9B8KKqhu4/cj8jQsVVP0iA7+aP3KPtstzEfgqJTd1UG
JrWHUhAtYzMw1l1uaeSw5rqPyuySW3OO7BvDXQONx8LZpiUqf2MhtN1UkZKGzG6zD9bI+NQT+G8M
LLv2vq5DYP9qf5Y1BG/b+8JyiDBnsVjLNlnMegp4FWhnjExYSrY1nnhLNaU5XEeYbyL1D0QoJrRE
O7hbOVgLvGNm/GMp7Aey99ElUV1MZgLnIdVL+yFLzeaAp3a4kFXfHsQFN0VCeJ0zfdRafxgESBfF
jaddoxjGhk2H+g4AEflTZV8PygORp+5hsMv44JjCXfie/9Mo4nnLN3tYm09Wyd6kIW+2GFBQfhFx
lKxqr6x5/QQjAFCCd3bNhsW2oayraeUc20Ctydjm3cWb7QqQiB2f2haU4Ggo6ZvvY9ts2wjVWRbq
AvC8Hwqvjj9x8fMXXWpg7NEjqRY7tcAMIgKaYXfpM3KxeGG1kf3QEvhbjwPwQ2jj2qYpa9gYAA92
Vib0Y8emd+93fIyOOt8jVKvZGVMf30H/5lZkDfEFq0Uei5wCHsbZzKT0i+kJezOV8AiGbIPtmGiv
DNob/gkxjEN+1DZCtk1gl98NddwX2SzC75kwhtsJi4M0GBdWp9kvk4U9bthWHKr9Coa0iFdu7Vdv
IJBwhtBzxId1u3orkgVnIf9tVK38hJRIspSjEhvOt5442I7Mk5B8WTlJhiyqqLuzWXsVv2mrwgq1
VF6dwIUU6RKdyEX3ZPrKUh1PgXnukiLEs2bIDgILpW96kX03VTN6VzXgi2Hk4CurWeRdk2QCKGsh
dZH61Vna9QhE+23LKQt9ofZ1d3FmGplk0krGLVjMDjn87tGZ6biyqY991FmSThxcJymeJriLB0ym
u0VZxd1uABO3wR5JvcRNGKJfoZ1lDaQswJS5QLmw2cboE/OE9I1oXeq9WChFaj0ixyIW42B5X7u2
vOAC4fgLHrXWLGjLq96FWQxzpMzCTabnPCl7PVYARyV4uorIhpjR2HeEqfRp5UO4Yp/Ynq7VsvPE
pjERZHJIS/NniKKNE2uqelDjGp8tZEYXifDKO1mkc/Km4pMfro1xtkO9xjjJTjU1UB8hRrYuTcw8
EgdUSGP40TnR042lIH0/ggPjZ5wb91Hn6vdB3pVnCIaouv7TVM9XDQqT3jDax1v7ECvG0qq7YqOF
sY9ONIadu+ty3BHB7ozmdSm5MJaj7amu+p9aPaGtPwT5j/Rc907zQ4nNdmE45fjkVJPL/9ToD5xs
3VXf5J/sACxcNEghd2oWkAmDYiert45rleRV7NbZ3b/aB6NVVxG62is57FbkOSEMI7uXLYaTFs5q
GLV2KQw3Ww/eQRV+9yiLwOGj9USn7mUVpXINxV+UeIa6e1T4Fj4ic5ltfcfBXX6eJdtQ04S9rkXu
QY7rG4gv8eRtrhPmYbkIsk09eeNKzuoro3usKvUVS9L8JJsGB6/Zro7OchLYvRy3kWBXkKE4az2B
uFHDuVKveoKxyPJz9xTvip/6G8PS/QNhZe1Rm5B3lSMGu/4kuqU+1apT7Suz7jdeg1ewmkf7Oi9M
HZMX4Z3LBr5/65onVEmQcMVLYGUas0gV1oQrZGCrPXFL583i4RIWtvEahFp06sGgLQvPct70oOZW
qFYRp+zcfDU97E9SJ1g2OYh5TXPifZ3q2gl8WriNoqi/5E1TrFEbVR+J1ltLo66j17IMNfRlUnTp
rfGrgiHEt7qL9kWs6zzbnHEbepMHr4SiDbg5u9koON0Qjbc8hPWT8d0zE2fZTO50LOPOfgkTax0U
E+3or2y1Cd1UM9OH90wQle6QdfWIROBCrpMCmaePObCwoBiKS1tM1YMX9B9yeuEIa5WayLILstdx
mN4RbNb3rgvUvC2G7qzbdrYOcNt9NkvNhMKahR+1hXu0PPJU/T7seusnIgcvphXn72Gel0u11sRj
Noz+Rq7Yc/S4rmij23pW0h7zqcHKn8thMIH2a+GHGXR3IhYcolgxA1XxXSPjNX6bvWd0ETjvVqjz
9+gt/aSngfEU9MAw+sR+73WgLArqA3sDFekn1U84RSJQMBVqhqFXdkXR+ZnRHrlztEuJogPV2i7H
7NNzyhADKs9ZVloldr5Lte8SxJL6Htdk4jVgqBtjGypYhMveIeaEFgDJXspevYTUbkMtxNvPPCqu
cFZoFvufSbDm4a99lq3WYNqVqiczrJPLqBjZTFUbnmeEWZGLfVVb4wtn/eLgiyhYS2DZ3+3h3C6B
aH+3F+wX/qtdjleGoiIjmZo7NYn8TepqARb0evQSdLqybWP0D2wvil96oRQHS2B+KXtzLVE4d4w8
keZe1xW4qQ/J3aTNSZym/pRwD0PpkkPfI1NwQ3/INvKdpON/oz+UwUgOsk0CRGRHbZIXqAGH2jpC
xy4ObXfOpJNGViLxXjrc2WthYXlSvDc4Xr9Ws4A+QUAUzuahyQ8z3rQ5qEYZKTDG1jjLKzFfIeh/
GZQpOcimW3ueWc22/z1LdpAQ/zXVa8w/Zolg+l5NtbETmhZd2jS2Vzl0n5VZoLIu22ThQ23YicLF
1QoSz6WuupYNLtw/eF7Gspvijv/h7ym4g23dsnWO13FyLc+DNNnMxJU/GhXVs1b2BN6hNetQWXVG
Xu0qhG4XiVsHGG7OrxDzCnJtuc519vwKRtHZq9TTiDvprftgTRpMO22ovrv6jyKPhk+zyPQlH0N6
IbVsHgIMwjYCu91LoMUmHmm1vVZSl5Ol1mWvltrBzilFuxvmamZWSC/HTnWQvYg5dECZgv40qmH2
arbpVzfqrTOc7uzViDjK86s6NAFfGzXhVetJLd7B8CFvFBjROVLc9Anm0EW2m06eg9CANDzhqPRu
98VqdK3sFdt341j04a/pXorEWIiK+lm3kv+c7gNqebem/DodEXbj6NuuWNqpDhpDD71l7BLtifWR
s4DTRl/q9s1F1OilqWrl3k9IpKdO9KXVA+dAiKfB06aIvwycWjeqXYOW4m+ycBWr3orRw2FOr4Lz
0ODOPqAPvatHLJIUf+xWTVCYr1No/SwS3CnK5AFqMlvsmYQBX2MRWfnZ0Y3hJJ12pR/v3MT3HTsO
8x+L3t9NVYlnYZ9GHhDWqt1XSfkYoU6tbuEENH9U8Y5p91hFPZatmp+DuIJh6LnpSjcMFBDnIk3b
rwlyKfuxKzEOHJsovWgoji8j2243sirHqXNHOgqSiJWeXReohmrl6gkovE4fnwePKEKk1284EJZk
yEdzBRppDigguI0md3I38FB7NZtkEZtx82bolnrwBkdZylm+L9plamITLXvVtxF5vzcCLeEpTXBS
g+PdsHuP0tVYe8WhDlVrRVgz2HQJT3A0BjoLHiMnMNu4XuYIddcAck/gh4iSdGT/46BO9/osk7Ni
7+0smr7i+Y5G2ZLoY/TiNDHILLxSf6Q1SD3P+h4BQyBsbE9PeoYN7TAY/tEw4bMhFRGuFRvOvVnl
+BVNhJvJpqOPaH723IVJDfpIW2KbsB28wt7D3bbOdeiWK3dMxFslzIt8ISMMdjFcSKzheJAW6gTU
IPeii7yy6vK7ogQ2icC/2suqcTGwx108JfS5GxQOnJ1qdqfOqvuTvGqz6NeV3ZvKUQ2BijPg1vyv
obij99fetpt1VayCwGRM2ixug3TnYmV1TZv1/IHuShG9yc5ihovk4WJMnORZJr9sxfhgq5TdyS78
A7KVwN9iKzvZgiTXtcrQVQ7pQDo5iIV/j4mducKoCWhTCJtdtnnzFXH3taIK0sW4FF7bS0/Uu47s
7UKOuE1IQqSlXHsoQWn+s0iY8lacEJGf+WVku5wVd46xcmPsyGXHH6vzgsYljNTigaNE+1Jnzl04
diBB5pqjpS+KGrpnWbPr/LuXzpocY9q92Di64zVZTCdzrhbgmRel4fRAJ5ipIlqzFL7bHdp66l7i
LhiXKT55ezmXiDfWkpEx7eTcQeWGPfaBsb2+Bw2FEa/DNUHOdUhybVpdTTayt489E+jj7K9XYsFZ
pRYWil1fvHpWtJtUYX+1DMVaJYAfIA8FxTP8wftrO6ocq5jz/EkdsubRMcSHbJfrhGONOqfbTPdW
Bve6aybn69AaGnfbproEYeyeLWFahCE0NASbdFjVA7aSpRP097Aw+3tlpudXPCYn1QVy9rvdFGaw
InFpskNjhOzwTQ2zigwFlrnJL1TFRdh1vGSYlRxlW2rE0YI7prkq900E+FtjF78uXTHuYxKbz30+
PTRVj09QQyxwtOvu2bIhI+IQcOrn2rUpQM2kQnNW1iL4aniZJ/1RVkcvytZ+EowbLwaD6LSttckk
c0cNvHZRzJeYx2+MqgvmLQxt7czu0cD1FqsmCgDhzDhcbYq3qTsdssJW3htuqWbKjpyj9Q6RUb5d
ICLfm9TdYaKWv/CQqI8oxM4Ou7SjEfRtxPVG1Z7MPsuD1XgflKV2DNlmH3V4Mk5LhFxw016Y/VA9
Zsr/cHZeS3IbaZu+lQkdL2LhzR87e1Dem/bNEwQptuC9x9XvgyyOimpNUBGrAygdUOxCIZH5fa9J
nY0/hP26D+PhKVH73wn9m7+HJvMIegmvWa7HKxvkxY5genBBAhc5GTMyf7fTB1Pum2+1isWv5Zrx
yVEABVQVqFfJSvQ92gjVzGXdwzRHVRzcqNP3U2AGuP/U+FPREa1aUyQr8sNoPk79taFEc2faarK8
n2NI4B6IX+v2orPkYBFIkrVokto64eDdsOcJeVr8vNi0mmaBr6HDMyoAo63RQ1Jkst6IRjJa9q3b
8H3IJo7ZznqUuhaNgt6JrJnjA965xnoylsLCa6gTZuP+A3OXEpuGcHzwHDaciKycRE2cQPZQXvTT
VlWW8iZhYdvMi7gqL2KIyztsO2aKOdNQA34wpoOnIr7hpZGzFVWt9eKTL29gPF+g3BPWL18M1Be8
GcT5B5l/8rvvRRF2SUH2KMNdWcoJFgM5qixbyx39Lbsl7xQ7AX5IxF4efa+QZjz49Ze2iH9cUSUH
8p8rVuhmrZ0xlZdYhaobXYnQtChL9w0h5o/S1MqLD5MAu0fnRTQPmkx4JRmdtT2Nyi1tbaiB8sRu
e8T0XTW417S36OMuerDcO5ypqrc0WYj/B/Gh602NLS90OivL4WLH/c9V3C2lGUkoc54MI0ZLnV4e
QgnC6WqYiu1kBSQOlVJYeIcwJkcApZ6JxvsYDeXetZEn8jxICTsKZ2BFHTZpTaIq5JmcGWA0nwcr
VskDjfCAvcxbdmVtv9Tm9AvKXjEWc05eF/xxqwHa3FSs9ha+3mSvQ5HUTK1uuvVcKVjYrtuupALc
terg1JW0vKncrl3zk83eUkRPmilwq0OBWUR5hP0nQrRXw7OiGdZm49cGJClvsCS+qlEUkz71YCv+
KdUoSkJw8abKeOtho80q113dx7Vhl8wDM9HmKd58XZN2l2E6xIVNHN3LP5oEDRBRE+2aF8AiLQbW
ougv34Y5cVmcc+NNjLo31wMLHEPNks29o8gJYIUWAEZxNfF5ldwq4F21NPqad95SZ2o4xVWPz1Uz
BA8pWJ65aoJCHUoADJ2fFV8UpX7B9DL4SDWyoWrDrOso67RRcraAurdT7QpTKcn40AZfe3OKwSeC
k/RPahf1izQv9EuLBMxKrcLq2KgwStROnwidXbu44+Vbv2/mdu5A0SNhRoal86uj6K7gg+IM031U
bBDXBeFgpHiyCJu47Do2Jj46CjCuVMqJvUcq5m8YTXK3g3rXgMd7g5knhofEWbZRW/nzsuqyDbMU
sotVqC/8acIVh7oOc/9Wj4wyLWdaBZP8t3/97//7f37v/8f7yC6EUrws/VfaJJcsSOvq37+Z9m//
ym/N2+///k23FFab5IcdTXZUy1B0mf7fvz4EgA7//Zvyv2xWxp2Lo+23WGF106fMT+Jg2EgrqlK1
9bKyP0qGpncLJVP6o5KFp8pJ6+19rGiXc/WZHyqxe9vlvhiFDPGst57wRIk3JJDjhag2iqHuS8x3
+MrpBZngnjU3PIhaV7nWE7R38Ea3Xo2VJZKXZ9GRqT3UqiJD18xGqEtv42VTa/mbZwf21h7jeiGq
aA2m89JOwkOv5/lbswBRnbxFGsmgeFTiuRgkR227cAiFbvU0eE7t9DTWfXlRdDffOF7WzhQtgz4u
GtPChq7muwdRI6RaXkpFGpZp5UQLu0jKS2a1X399X8T3/vm+2Mh82rauqLZlqX+9L0OOGgqh2fpb
jXIOmLrsmg9le+2k7FmYwmspmKJ0NMyVsJgPW/lFjGI3EbOZZkfgKelHPnFmxMFolQZPn+gDaF55
5ZbTHkbN7s9RxhQp+bNJ9kwdVV65mede2L/E6FaMLukCUQMbDBklePHruHlIRxsyL2M8ya1OoaET
Fbn8+sswrb/9SC3FVlVHsxVVsTV5+hH/9CNVAT2OLVvFb2NZ1StFb5KVztpwSxgzfg677Gzrofw1
tRMSLI0REM/2w7PvxNJMdOS2/oy2rvsI3TjctYkzLKO+wGavrB8xH8Wycoz9h7YO4+2t6k+pA5E/
kAnIrhspxHjGjxs4mH/2iBzDgJ571GFVds84iJIqadbxfq44637RnwZzvvhcMeLe7vbAWZEO5PcO
lGOfp4O3t2CaZ7e6r2Fjybe1Fr3mNOQ+DoE8/3aGI864d8dhkppzTOe9f5hFVHWaJv76c3U0S9EM
1Zo2z7Zm/vUOVbJSoWcOubuVgmLVJbKDexD6P7YDoZIwA/tSrNFOoVu2h7x2IOm3Wf1mVWqw1+I2
vQZGmF6VGPfPuHP0rWi7HVqYH56fY0g6jRNtiNsmxC7aZi2qzWCm1y5XbYKocb0axIe7bk5SNyva
JZQQFxkMaMqRrqX1rC8ldJm1iGIBop4QqV3NI0vJD06cw4P5qVgjOLwJR/fiyhVo9zDlG+9iY8Oz
aR7GvojWfacF5yyM1SWw0e4a8kQsMGKMnryWEBW7dPdFyjsoZv0ovce+/02SAZ9Lqn1Ab3p8gov1
UOpKvRkBRhHmbKKLSqzzIkpwZb5zAZQZ/2zKakQOwzp50Z2xt28n5IUHMzMBF3o/v26hFbqE4QKJ
pzGbBN9GMyuir4RVICZbiCx5cmHNdaPD51c1oP1OpcgakWoXxWoMnFujqAI013f1H0ZE7tebg9WO
pnBgvHRqHwizOHjRRrcHaUtyM0LBWqq0uWL7WABAoj8gge8eYqlu98SbIcBTE+2mV7KG/qkIqHmJ
Gvu4u4/JHBZtC1E3VfNbqHvV2s3qbSDn/rMvN/nCIPZ+yEbdPjnkh+faFOxukslQMjbeeMVkK7KH
+hZDbvKjbkO+sjSHG0xfIPN718Oiz4bKOQH5h9YhzloBNxKdgG/Dc1fC9zfcMZ/rZTLMBjnE/moa
rNUOadY0+ALGuz6MTiefQEv+OKQpBjTsda01+9RRnVVtIp9CBVgesu0rMc5UPuSh9s9WHdnHIcWa
vXdN/4vTwfqIBoPtRlsZF6tHx83JtOBL2WYQj1w7Bh+jS4+kmU5667rPxGTamRPuyBENJ8ktZW/Z
4h1JWhMYmVPkZ02CN4AkLdbZyVjsRVsKlhOtSyU/E6l47nK0I0p2oN6SLR6BHbCdmwGRYm+ZGyza
pBRchDhPnCJKjh9CpIn5a+7XGm0E4WMelmXsx3yxIdiypT66/sJiubxUapU3N6rxJ1gO2d5wS/Nc
Wap5HkLQdL9+c+ja53lJ01RZ0R1F1nQFBrf+13mpL92k9jrL+Nq77lKbfBSU6UDkrWHbT8lA3M4F
m/afxsLu/UVJevynNjG6AR22jzJJR21kOlvURcnvkZWXx4Tk06ghLVg3K6LfMVtIMzqVPtOeOLR9
GuKXIcrIKsgyQjyMEnWvdGAVee1enCPab0OAED2jZ+WhqFMp8iwzUvhsGkbXv/6exHLiL/O3Zlqa
Yxum7Siqbotl4k9vWKMIcTeWzPyrpIfp3CIqtM6KHG9RgEzvrYGCHbp2L5ltN3viyegXTO12iFKi
nBvjOR4l9+IZ+vcuNwd8atm/sJyodobay69hkc9Eu+9qwYZoaL4SVSXFIhQExxNRO+2g+315u2yh
5CzIazk5jYafrGJV6TBeiIOVans2c29kvXbIG0UTKPZTe+LN9bzJvnhDZC87jIG2MbqLr4Gc3QDG
IVqlt3bczJvXmHiyAPp+Gp/SLgDDTiCF6Djsg9LOHqe85CJPA30lqtJQZ2dYqZuIeFeO8LIKw9tv
s23YZPkjBtlkWOrqYxgkZfnru2X/bT3Eu9YiEWZwvwyVNMZff9VlUWk2WUz/a+s3OEEr2etoVu41
TArr1GVlN6uNpnvvGx/8gOeYsJVt5RmNnBWW2N270fbx2m7UYG3oSb2sfJAuGviSvTIdbDJre1EV
JdHmGyq5GsvahWqUXljvIOki89gUeCFfEAvELrZncukKOT+4ytAdcswynuvBOPtlOJ4RJcqeHdX4
IN9RH0XNn4KUde5Xe1FNmqCbl47VbcvpzMJjq+aNmrUWvQG48aWWlNXKc9Rk50+QMzCQzaGd+ETm
pB3fzOuqqw6g9oBaihbRdx9VdCoy4ja7hbRCaaoJu+9M+uaU30tUk/wYsc0H3mP5JgorgimxTAgj
khmqRe00tKq9jeVCzqycwTpaSLmNM0PPrGNW6qcyM4ZtMXWIXtGu1Kb1Dzde3NifH1OVGKWhyJYm
62zWlM8L4Q4p6rZzPO3LoHrlIjNzELWG1N0OET941Eicl6wMzRVbivBoFrZ5TUaEdy0EFkWNPHh8
NlodOChb4MlUql1mrh7M0gpczdAhZSYOaEWlJ9ti7vdqXWIxiue4jeoUoZb+1LIk3v76R/23qVo1
NJmfsybDhNU0Tfm0hIx0o7A1JVS+WIr7WkFqPtbMMj8d+g51PviOCgu50ZoliEsfQY10Cz11nUuR
qNkqYnuPkRIapEaaubvCDsydDIRm08bjeHTbvlzlWDNfoJ91s04b6n0eKMTi9bzaALoGJRSPS9tN
3K0Ofm8nSrkctrdS+mfpv/Xe2+7jSKxF//BK+9vDrxqOqdqKbmuGM23eP73SWMCN7NmH8kuYJB9p
eiY87x77MDRPwYTlEfgcQ02iBYpHxuLeJkpRY6sHBYOt2wkFGjUzUQzHCUSsFcNKXEAMFh0o2UzR
D3c/kLQefkC9WxQGCn/w0Vqxu+MN/i2Kcl9NUk1DvOyIgYI7gDCqAuiBG6ZWZ0vomExtVtAox9sQ
UF+3qjYN8dBcmaE1OyADW6WXskqeVNvQd8JsCCfi9OLJRr0xENGFgEVVHMTYLIluYxPw/vbMKPxm
40n9qgvVCrqv3Sizpi+OIOXtL74cY09vA8YjQmKxiTXe9NpzvpidVc9hLqAuonT2pYwRY1WnDsSG
CAdnfnoGWeOd89FFdHPqSAfWeLU7YAZu+Nmx6eUpPERHOOavOoDIXz8mlngO/jIHmKxpHICtlmUD
QtQ+RwaQrIwVtGy/mD3I8aIKCH7hLrAMpc56KXS3WxhVZW78qSp1YLhlrU6PopdXN+69RIWH3DCe
UpaYonkwwU7xcvuGGqj10ijgP+xMl+ei01GxYXF5VDhMvXZ29bvuCXei4mQUhnU0vECdNygrfwPm
DqNKG97GKgf1h2vKNg28/KmUylcxoJXSamY2Q31F7jHa+94YL2O3l77WwUwMyNTUWeSOP+zdPHXw
iXd59U+Xxk/viX2A+cQqRtv0moQbmSBe2olJ2M/ruL/IHK1lJayuw3SA/vOjrUz18ioOSKX83CYG
38+Vwra6jbu3qSFKSawp/nKtz9cvLFBBbCdVsuePliWffDgh77GGvVBU9Ok2qyTrrQvRja+s97aG
Qxe3colak2u+WwV24FAWWcC34EowGEHkjHbolVATqtS8tGmP5nUMNdRxim2bk/hDKCTmMdE87KKh
+4fQ58qh27Pw6PwXJ6sfbRXsi5pVLw4EgeOo1/YjcDZt2TmIuwW4ET8OXtlic4fvUYh0xZyFCwjz
vjmLsf2Ig1dcSi6sVcZ6CsmwMhvjmei9HbJ6rjvheI3ZOB6MXtHW6p9CKULv5JP8yV1kBSPtcY0V
8+XeJE74dP6n6qfLNTD6FoWhmjNxrpBZuV8vwXJsJ+dYGmVWvWy7TLsYuVKT4OBjtanUT22iV84d
9Vb69bgMzfCVI5NjcyeMuyng7qLoZe6z1pj6rYPYtHJwBEJe9NrTaFHKew9wCuMickSjBgliZC0G
iloOr+KQuTViBm6QzCc0za2tNvRxa6UTXHga10wHuW7gt0Tq+X5qaDXSSR2beRcO6hJ1o2fddoar
JY/VXOnaai2q4tCnSjPrWjvZtnU+XkWbkgAPliA9iZpozwdnm9n5cLw3NUaIfn4TXlLNqC9G+uEq
pIqrGEcjQq3DG7ZeH+QbvYsjKfpDr/inerD6N6MwNdA0qDfhkPLzqC5ipoFaeRqSHFw+jMF5OGhJ
MY+9k4u02YMjS/1j5YVEG0gZrr127B/VYtAOE//Qdtq0ID6JBxQ4F5CCjG0zyYaMwstJiR5V3hHo
8g9Xtsv5o9wnzdJUOnUpqoMTBdd0KOaidhsxFMpc91RpDWOZEKNHLAFhL6tcaa6u7QO1ZfXXpRts
Iq2NoZtdtRUd4hB3wD5XjqFNWlZdOROjRU9tyUc/zosHxUE8u6iN7hhZtnJyGwBJgEiLbzECZAmy
jq9ZkqTrFD3FjSFn+TPWX1cx4EugetbOtyopQI0OXodT68fetntiT0N/hgKbnCADzG4jFFYyeynS
D/cRYpiXp7iomTXIZF22WSyXNlEEH2vy3uin7ywu94qHiLyfUI3N2t2maactUWsoUNYkoGP1bvJN
Q0CniMz+O0ZFAIux1HxoRw95nKQ2N24oD8y9tnUbEvPMOab1u0lSWbArLmmaDFvexwmKFa8NTC9M
+noEAKvsx8GZqve2PNG5jRPRcgXCzZn55HLfsOqbC+WApLTQ3ZMBYoZFZp19mdeyUAwYh/jBSgr1
kHd8y2PeofiMauOX0Z4oS4rUnxKZkJ6OmYiqs0kF+T3Pa6X4Am8I9JHvZHBpmuYdaq4Zp8WXEZD/
2q3GfC2qsbrLexd4WD8Um3HQq5U4GUnIeQbP7bWTJOSd3GhYina/CjZ1qBjP+Si3u7jTjYW4jFJa
JzkmXOimHdIBDbqTsWHqsAXd/l3HxnhWWMKgaByuGLl/Ee2KB3YbfLcwNujfon7vT8PVWpI3DoZ9
SzEql42zXpmkfEFAHzUzl1Ds7Pr3waiRAChmEX5r8y6yjWdTbqxZX1fjW+1VEW5PwfDVCD1466X6
XQvTDWkSDxCm9EcGNzIkoHMu2LH7M9Lcqy5Lyo/IS65S32rX0QtSGNNGf0mBzc8hTLirKFInbV+p
cTeDWmes9Xq/WrphPCvRTzw7hpS6M02BIVjyla6i1EMlP3xXfdlhh1WU0tHtFOnYW+iARWqxF033
dlGSO7fjj2LB+alD9zVpOfJh67I3cegao7MdB8j26JL7PKRaDKLZkS5OlntXdjj2TIPCQSaWNtPr
0pOh+ldSlIdQ1rq91iv6Wa4944xfSDTJsi1FkzgkAG2waembHalIItgNSwZHVvznLgJwC/QlAkXS
BM8odVjnqC2Yr+g03ah/9LSPrAiC51xWy4U9JHgeOX197KdDrobIO6TlRnbT+ijbFoepJDrFsELX
8rkBiW8p2j6NK+Ie20vzCdKOcihVedx3TlJgoFOFT2NPGtwDfPER4JtR6+5Ha/jBzEV6inyrNy49
EGO3kyDwFaswVmYGUOm9pSIcq8BIaxGs1NqNpNeXWxVVef0wVKjDzKylDt/uuU4xMChzHpPQSMrn
AqLgEmMwf217ZvGcashZMqtbuMVQVQsdI1E7Q/RyqgaWZW18tKTnomo3bbFjgRneqigqOnt4ieCP
psHJaMpHNfe+x+qTG43yV6Dgv4dANN/7qnBnXmlYT3GpVovMNv0r7L9sFXa9fOyloifIP8i7eOAm
xWaOxAp+PnNTVpsLDNtoI/Pf1lSG+gQpz1h45aCwyW6/K4rf/cGjIZVx/EfIym4WYY3wUgSDvyxz
IMJ/2KmaLCIz5gmQQ9M5dIW6wWaRByDXzZe0SLVd7g7DZaoVdc435fnpMyjgeCYp2oiIqZw8W54O
JNqTyp3odZQUzUV07YHE06u2fYfKnTOuRJWscbjuCOgtxyFNntGj0mdJI0UHJ6v8s6oqfzAZtq+B
n2SbHJ7N0kSY8tXLHIWwXy6jykKv0/oH1a+zhzplBjE8hG2mZqvQyz1sZjGhtq81erfLvK/ktejl
x4LKfVzG4LO4ZNctSmBKLzoyemer03/6XEiByVKcozX9SsWe0ZTb6gHHsQxocoFlV2QGJw+pxYVd
JtUrcumvMJP4fYbdnIy3880eXYBa00kG3JN17xtYhU8n+TZILQ1b49fRj28nmXY3t8vc/uZ1CQIV
Vlg9eNMnJar/8ycBgqte09J7NSVP+kiK9qdPgtW7GSVzxlxqgBKdkvEiRS8OZVKv/mGTN8U6MpGs
v2XlSaOpumwSOAOA9Pc4T5O6uS/J8Cms0NcQ/myivVqm6kuihu+jF1ZnhP/UF1+LQLBW5VNfsPTp
BnchBsHFxtYYqPXtFL8edqEOqkhUJ8DkGhU6jRvHJexe6hZok2gbcUUkIkFZ5BFJuql3CMJzhAXN
RWFXviP6E5yyzE03fozPAqs1hD+MMTh4TpzN/JAtZRb0sEuTHmes2HwSI7z+Fc239lH0+9iO8Nn1
SdQChVdRMsjxbnD8F7tyTARTNHbjsrl2S02agIT2AW4p9KCpWklpuImiMARvRNWJix55TcfaiKpe
mzBD81rd+/bwyET8otpm+mBFbfoQseUAiUkmo815FuZeyMMbpMle9IIYaY6/voOK9jnzMGVCHUc2
iNWYsISMT+Gs0GI2KSq7Y4fXD2sChKNG9nZkYnQTxLFqzLTDY2PI+t4sU35U/K0Q7VwSzeZgXNz0
myrb4UNeZtFDgYn11o6MmjRiCLHcQUtURph4XcmBtByyvH2TW17MTaLVZ6+yUVvJx20sqe3b2Hbj
ZjSAcfqIw70VGsobIyGwk6njkAM+/HY69JB6a1c8Ot10tbyBIevYZnHssCd5GYBni9OrfMx2OVl0
DLgYVkxwilRPykMC+vTV/vGZjlNFe9tJ9bkY5RkI+inMjntxDTSRSGoOC8kO+3lPJPCiojB3yTFf
8JjeTvcmxwATo/WItok2cXCx4lnpqOveTkXOWTnohfkqY6J78PBX3GRagt7bVLq3/bfSr8dZofPj
es6fpU9XiQLHWAOdJtcqX6tWctehHwRzNmjjtEsbr0rixyujabPFvc1TmnHRNoq2FKeJjlZXi7me
WO363mYZNoJpg1qsjG78Dg4cecxKMXjyPHlraISxRqNDqboK7Af037O5mfrNu9oaT+DHfEA40pIG
CEyyXZy0oq2+/Pr3/beEv6axRyCtZsJCJ2wr+n9KGKUmm5xArf13hGqCaGdam0pLnyB41R+m3ayN
oVK+yJ5tzH3V0s4Fmvrb0h/NNWT/7JChfj/LAA7OQFjxI58OErL+CzMCCSqqalWffv1P1j5nTTTL
MSyN4Kap2bqtG58CZ6Yie4FPVurLOPSL0BkrICIc9DjH89my6g3b5GjWye6PNrm3sPjGz26mJnr7
bqXVHmofcHMFihVpBMhTSdK9e+D1Z4mRyMcOzbBHaUjOZiJ373nJDVKxlNkk/gLadO6l6nGoS0Kb
vY6/dhbzkjcdW8E2kR5REgcxEKRCh29VkP0DVEOzP01M/OG2ZSKibFo6WVHyjH9NHsGiB4mRTvYD
JhOmERfZgfyMNxl5U7SmQ6J62cHN4ZwTwN5+ahdVMeI+VrTFRoZWa6zj9Tdd5NO4e/V+buZA3IHV
FKIJq3cPGuLme99w3iEOEAOp9AGDBsszVrZe0TsNgQk672HOX0QTaK1+y0w6ok1Lp7hIJ2PjVNmB
vkGOrn+Q86JDTONihBmXlFp+m17ZoNoynSAuIrmFPwM+4e3FRWCYDacI6zjRaVRNtHTzTheJkn1M
jJAlJzCGaDqIUl3p2QyZ5Wb5qSNN0GqfiYEmj8pcVRCSLZvcQk4vGue+FrRPVmwOJ76QhyZpUfea
DkX/DmMqerz1m4RGWSRXB9EHiEVN0/qQxXjemEWNlqvnK3g2aPIhVoofJdEmDtHU+2mwaBO9Va1b
W8NDnaYbvXwvOw3BhyG+GkqeExf/z0F0jjaC96tMH/K9qN+75RBJY5IGPUlaB79daZRW2vTmVaaD
DH4lVJrkZE/vYWA00XGs03N3ew0Dkl9h1tqAU5h6JzcfJDhTMomgKsRF2iKRr0azEn1iVJCM5RbV
1YGFyvQu/2+fqrTDNnD1H58aJr08t3sDyEYyjijoYtAYI7n3XoH4gZWWO2eIm/ZZVDt1kN7Vjii+
hgDDoe3V9Jyk9Vf8hbUTqvL6SZRMV2cHiEuGWeQ628QREI7oCNnnYyNRFUtRvR/EGSW6rvcmmeTD
rFEiZFLqTjoCBEKMTU3tlS+b0lG03Q++6flzLw/iHdHjaI+GFw6AU0kcKskdspkokrWKV2ijnsPG
jw+hl6KAZefp0uY2LMowL5cJMhuoSqAHTZCrh/jW/OEVGfoZXZs+VjVx625Q5eWtWjXN1cE2SNV0
N5sbaUnopchb/OgY7Dtdc0rD8UDwJz565PCQPTXsmVvr2mvfq+ayMapxLaoZ5oAzfRyic+FX3kvJ
ikVxYv01HocWwvJfzjLbSwJJhuVmHRIXUKtvPM27AXDfq2tm5Trr2P5kmZ+jaBk8iAEovQ0zy3fN
Sx847d7IMySEeyf/Bhp0uoCdS/YiBTi1R1hIvTSDPs5EB1CxK5GS+rl1vRx1GQRloxT0emCrOzHA
KNCklgi6tDZ+qvk8Sly9feocNq0uGm3snMvVRML52i8QTgRkFUFgY8msbdxA1V/0CmjW1B3aEWhu
k/1K0pXm0vaNfjeBi+F9IT0n+dK+EIpzvbxILcSzBDHDy6OtX+UJvFyn3veZ94Owofbtd/IJ+RUP
tOFUFgXpKSCY75U+LpWgls7oLQwPg0NcKQdDuolStX9QUVm8NvpB9ImWUrFy0Em+ORdVYhdXXdfN
HZ6K/rYKNG0VyUr2NqTVSnwXZt+0c78eq1MSF6TwBsO4fb0IMS/SNEvfFY2HGlceedv7ffFoYPgk
zkyVCAm03ICTUAFUknTPWTr94H+Bq3G7EaqLyF5no9Gp4dVxluMinZslwghSi+RlqqNtWhXw5CC3
Fs6tMIgCTkK3wp9dg/z/M+bvH8F10qopp2XB/SMkTzX+4bWs/v2tjDOVJgNy1S3NdD6/lQ3Dq53E
bPpnXR/tcxQ3Z+w7inelwR+zRaNlLaopsh1mqRIwK8kMzruGEOTQLdzMk9qIr8fK5ymCeJAEpRBI
/H9Kkm45rDKGcC1Kt97C/IfUJDIlf922Tisr0pKmhUEuECLt856HvUNV5GCon/SyQ3gT1V251JSN
pSPGKUr3Nue/tIlxTnbGNXQ2SAlZKTRj4m1AcHrXjgWRx9hxd62ab4d0DLW10rvWamh489zquNOs
0DNGE6WP39umjhdaVVq7wkFQ1KgeQ0uKWZWZ6Tbwg4TpmWo4tN9xX1QuUJk0SH/BdzGKCECy1Gyc
zES1dJ8sIC2vObDKVVvZpXmK+7RAay7IX9WG9Ufl1/g/TtUgzxae5pZPXjLqV54/1nwTQGewcF7K
HBw3fXZ6duTGax8lp3NHlvdguf1K1Iaocc6iVDa2jMoYfnqRhfz0TDRKZvKOgpa7vQ8W5xOlWsnT
qbex4ty44W0sGtse1/HA02DJaoq79gK5YK3S5a+EgC2QAHm8E39J6DgPZC51grdB+9zWKRFe/iIT
v4I5nPIexa3UMt7zJPjqh2PyezCG73qZ6Sz7e5cfqA0CFHPIp2lAwHviOTAKprrOATI3LZduRbGG
UoeIO6sMTTXXNf4R94VVqTS5O78vpVAoxXMBdtx6bPRkZQdjsWU9bj+RJr5qWqB9zQ03QjHR006a
5ucnr6h4CU0djT+ech6sZ0dOva0VlO2q6JhwqvB30U/q2V+OMZb0ei1P3gxut9RY/p/imHVFpzj5
V9UJX2F5tcj6qcaORK60EO186/MQe+C3SUt13TVWtbZyR3rzEa8RA2L8o5Zqp5U79NXDpzQgQDNd
UPb0cm4Po32EPaydq7wlJTN1NC4JX5SspKvqVu5+TJJiYSaGcwk7GC7okr5UZVYhX5Z7zwZ7g9xT
htfWsvLDUOroJw3p8ArNI1jVgZaCyKc3yBFWlbB+OoneEs6TpaevqCz1pxLbBLYkjIqCcVwPnoQY
UhOMr3XYRHMZ+5u9OMlyvGWDdNuTVHXSxUpxkhUfDO9lazl+uxAnYboYL2rXNrdImlXHMkSbZRxG
gB3VtGsKQu35XsUn6ke1yN1yT2jp56roDUpCDuLcenJXCgqPkG5C7tHRSfwbvrsLvNb4UeTV107+
1IW7U6BxS8u/9YkzJNdYapEpgwnZRqnrGm9FX5VIdiA4B1CVkH1EgqZVzW2cTdJ0bi7jK2WF+3xw
jcdotB9u7bFjEnUDSWzXvXtlNf0h2iuWJPOkQhAA0lJ8Seq8nvkT1EQasGtJfFs/m2PRncDJ4gcR
IqvbNgBrEOddWmlt7W5F/Gqsnai7JGPW2G6ikcNLFjEc/ZgOyFhWBVY9t7aiMI+BPEq7n8A1U5un
XAcg7S6TBctXUG5tGHwrO+/BCt3go+2KNU7FmT/Lk28JBuHhLG/O7IwNf5ZFIYoW3vhRDe7ZLO3u
G+4738fy/zF2XsuNY9m2/ZUb/Y6+8Cbi9HmAIwmK8qlU6QWRRtrw3n/9HWBWn+rMOlF1XxB0IiUR
2GatOcesld/UTV+gggG4Wyh7u1DiwezGlgVSsGAHgYHNYR6SY3iak02Ra795fdH1Vq8NZEXZduld
H5M6LDOulPAe5fU96CCkB/idH9en//g5eyZ6LEm2OpjicnEdMOd4TXMRSGar37LHlXGzKsqpcrLx
gm4LTJyR9E9SwlrZ3rrpDVLcXSxQK7qSL6pp+uFuSndT09XZdHUxCVEq52RD+bP7n4aVaApTK2t3
6hYLARoHin3YRBoy6xyRsRDBzKry9vcQ1KZIJP2rsuezXQ/O7iQeRXkhIF46Xx+6vtRMgELGcE79
P15rJSQPKkZyLLLO8FV1FXdqOWykV5kryXSFfhkyeQpUp66eycVS8d5q4qu2IIHpWUO7U974OVif
b/WS7wQ+Rf/kpMAPr+/UCeX3d6r3gFbNlNSDKXXGhdJWbaTJxd7vFCxDL+W8FYDd5jYNe0vacxF4
xir0DB8i+ZweSkiqJtlw5EZ5s+y3MqUtb0TTDceaBMIft5L/eeyXZ2vRz4GMlR91gBw51EZx3+w3
E1OWI8ngcL17PRiaXZnBjxdBNjRUgjZ4qZ2bilcrTXo/gd4sbK34jORHjWx97H3VxOoMLwMyWEJ1
ALtaeW8XGjms+xPw0Bp/dkY7akXivHTF6BWmvpCRgkWimqc1vN5F93UiSc54Jtsno12MAayAvj2S
58q/mtV3nfbxG6HtqVfWO6BM0rqwKtLqBiwvWmawu4d2E9OD4myrlyS41+WC5oO2V5jEXmsa5lQ/
2VX3+Y+Hrrfsdtb9dE8zlAn8UfLSviGR3GbTj28O0pzhqfvd62PXw9awcnHxHBIRaQPngxj00FEA
8xT6YYB0G1AK1/vbfn/pBSqm631m8X/fF2X3WZcrmF+V/CqjHy47ufpggwi0szLYLyE0SHLdfEQr
bIaJ3aRn0yrFZbT3hpM0dJ/GuoJ+Adn3ffxaFHn9UaloSLtOtT9JDHsIB4rhIuZOjWqrzA9FO7aP
7DpBfJRt8XUicPP6U8rU3ImV0QrhXuwxtB7+uvKnGj/bk+gS6o6lypSFHcPQZE6nn2te1CiTyZab
+JtR7/iDTRPnklofHpgPtRf91zLfgldjBHOdEbDu5ellVYnGU3psxZKhpHejupxIQiLyr401VmT1
bZp1/Wl0fM1q0kPZ1MljUj0W+XBXa0KPZMnQIqoFBLrUTeGl04gCRseUwa5J92t5hfq1FDJDB2+H
gxbGZzh+VnRJ94cVfht1u+GA/YRystZhqRkSYi2UyNzFN5aMewqg9KuqANeqtNfsHeWsdr/Vnwij
c1D6QDBW6W+SHGVXN7ISK4eyGz9JzkZQkaCBidfeONJNLT2MldLZyp4oekD1Vuf+zlhJ4oon7Egp
FOmzJFu03CGkuhU5rWGJMtWfY/Kp7KTwYkOpQ6xucjjHhRZuxrdRV6vTRKklsKiPewYg05AK+OJZ
XcPa2xhP8ZYWR7y4aGU2dEO5UbsgejF0kqEmpfzKfU2PJzdgOJetu8jp9jQDjc4k0hvXhDkfey9M
ETW3AnRMUoDwrglXzVbdPJlp3edD68sA2Uh+gCUjzeqXvAbZN5lVG1QirlxJaku/FGrzmKEGRFKg
XoBYq5cBL1iupCOJDIkH4WaJEBw7ZxIMAZ/3GMnoGSZPOaZJr1hUSo7kuiFCbLsTHD4fHibN/Gw4
bXDsgTU0rrlQMci28Vspt9oN8pmvItEOVsKayWzrrHLjaW0jquFiEOVNqekvS2ZqkRhky88N8L2s
WoSXKc5AdqTZ02N5ZldX3mDmL29aBuk1Afo64sjosrh5SvTm2TCGMjJSWtWxfqZ8fQcWy3xl7D0l
NuHu5I7bSXWpNTP73EnFQbHmmVCrtPdq2pEPOmK6qdPdIrFQPzQJAXAk6OGUzdxpmobLaEYbMohg
p3mGhPpexsLeLkmNQEWy6IpjYbtpYlJmZZxrobXoRtS02UtdxvMlXinK5jAzbKWLj+OqPtjsR12G
ZPsEthQotLo8KVk33l4PqgU5cWkrIviSDtFVK2tnbe2RymnWTUM39m5GieKvZgK+3yKGFrGtN8eb
O8gX0drGCzZN106Sc0sVO5JKaTmtzvRbiX/8oqsL2miNr1FD4OqpGsHC7OgRN6Kf9KcOQEK82eph
YSXrl6rlpZL2TZ7bQE1Vppd1WS5yVd4PeBdJp0dfi0kePMaqDX5ejQShl0lAwcI5FMKqfSDKvrmI
L6aqTX8zrCk/1wwY1bACaIZiIAbHovAn0yWVNafO8aN9L8FrRRAAzTP6EZ9U84yIoAI6E9EhsVvh
UnUpHsbkcBcEbKs2fkHD9v56kHWUnzb/19+GlHCArY6j0Pr81Um+IDlXJ07v7w5rYigcY0ecdP0+
2cluoVkHf9Od3DUzuCH2Yn9oUv5tHIblZpyd7VTr9qGVLVbQFLGOrFSWKJYS5E9DaoVK0kI532Ab
jlPyiiJJvu235DbvLQWpwZReylEtDiO5EEZw3YwTnPhZqtPYVZvsOR3bJ8ZUJxDNXJKvVRiHTtY+
pwWxg5kOQ0w3cxhme7k7G52RfxdInLE15UAR06kse9VLDHnyVqF0JEdZmFr2u51pFkE/W2eBEYkU
gtItF7IJwUZ+OEOaHIx0+E2tNkB/Tf1Y27oTqUKJ5lR6glSVveScQ65iO1/LGnSdto7yGZWIfqwE
w1ktFdnBiNXunImg21W24/hhrPodZyeerK4I1hmaaRfn440qDwMKT4cIAbk5D+04XIqScGBT1KMH
PTd3c9lOqVoo96D8JboJKbmZ/bp9/PX3r/xpjuVM3M9H1Om6aln2L3NsDbfTag1Rfa8sebmfOqch
7CnWZ48uw1OfqCzSG2q86n52Nm2dPBh29jf+GOXnAtT1HDQsA6M4dTRCkX7VxsPmqyync6rvCPHU
z/WKwpA0JWuSsKgNlkQZAhs/VLWgifnP6pPRfJAkYx0S1ngkB+U3ipznUY7uZEynFR89s91f/5vU
P10me7MUUQfXikYP8tfGqSJZ/YJPdvuu1MU3YtCGG+QOBTi2UiDrBK1y7eaqeXdBGXFgyyJOyaos
ATVg9MJzbYepoX6F5D9eFtJlYams0rnAhJ+tlezP86TebDM5mn/9ayu/1Pb414LqlnFS2qri7M3D
X/QMSs7+CyGQ9T3tuD7k3PjijLPqk9QHVSMW7amyTDQl2/BiJAHV7hO0ce2ttpcTcx0uWIL7mLWb
+VaaGpdypRP11lq4mQ3MH/q/p3BasXa0lee0VeRgTeojQCXZH3pxVmxgDTGZf2Zf+gSOmKdFbL1P
qdE+zDbFsXkoAJOUBGySZrRzsYvPsbRUoTWDL05o7p5b9JZBG8egS0Q63VjmSgOEviseXzI8xzrr
3TZbv1Y6zcAEC6GXS+sYrGKxwtqwEzZu9eT32dRiH1ydUIxamNRG96DNQ4kpv7CChaCrMNb1jCnc
YXlniJly2DZgENNav9PF4MUNKz0n+4KTLunbr5KuG5e2YEEmSeTdKjZJmy3+d9fK0pXiUfyMt8w5
zXr6MbJQwuZzXWwu6wlmbXNs+gH5LWWKA1OsEgGdTaHsfpM1cnAhamjdRBBVPSQnc29O6exPiYtM
iWRM9FM/iyWYYX55jmlUTw4Y86Mzje8G7MGSVYCqHBUcZPdNz9LuDsUOGyIZoWkUrzeO2uTHpJ0V
d530dKO8UHlGW3grWeH3miWRw9oCf5xlJ6lcSv3SQ1q9Vjodf6IblPJMQCWLqUrxxfwBnbt86mvd
POpTv3kDNVvZUO4hwu+5QNjv6m3o/2am+sVB8+NU1uFJWNSrHTh1vzioRjl2uC6t+LvZpQnLj6ly
c0tywhzJTqjI6UiXdppuTdOYbnWhEIiZiXNd4JlnbAkXfXqa9oQ+rH7PJV/KX19p6s/ar+tvRwEd
h4+i0ry39F/MnYqsFl3ZNtn7QpgiKRjE9M5y/cB5UhPzvs5H1SJ4rKF14jWUW8NC6V1tRpx8Je83
GyCrbCWHQytCTTH7EI0Clb50KB9quXICeUvUcNu3J1U+p3z9hRbopUFsXp18Hhhy/ubP+dN4Z9Fc
MBwEB4qpWn8CzGjqvG35MufvczreIRtWnhQHuXuHwtiLmSn9deyK+wEaGjqJyVPUFUeaYiveYDBg
Sxqp3n2v1G+LPaKgzS0NEWQ2PVnzs1PbX1exNs+Cnv/fiUWcX1cz/OM1lU6MptmOzkDy847RVNK+
7IkseJcE4JsNpOJcW5+GImOpAL40NBd1cRMprk94dmgPIYt9gjZ8bxVOVCmmcbpupiZZu0j9gl6v
OqkzaVn1yH5HIZ/CFagrrWHuL5rSnDIKhwfFFjuwBGMNxDQn6uZNdrW4PxAN9G1FKfabltsIV4bu
kpVxd6A2nD+XU0fZjMF0GJfPf/3N/aJgu56Its7mzZYNFa2r84teZitHyAlLnr3bpdoHTm4KZvAY
23dvP2hpk5/NRTEDvFLvq0RQ1LhE0tob53LpAtxLAIjn5KItcndjlEkD31p5tQiuv9ds6URi4SQN
+gtmX9IgMWv4qBdTt+2LyaOoAvskE+3tVsVvozwyRsdsqvC5forx9Zy7ERb5X/+tnD9/+r7R/7Bo
UW1OUlMxfxkTurk0eltU1XthGLKPkna+xQ3sELQ9CeuUssy8K9PcRydTXZxNPOlD8hG3m+rlsmqE
he6Iy/VQO5R2IfcAezBQVmK3ysYxf2DkjU+N3f9GBPNyI1HutYcySKXulkDlBVAF5VHcjbc6v9u9
DnAo5dw6Orog076Q9PuFdt9tXv2WWifm6YI0S3IcoBpUjuYajY3dVdY+teYYxPTotVxXzoSSo+Uf
JhnSLilhI7qZCnt8YzE1Uvc6xiJLvJHQELcX1d78YIu1PRpl5a66KRFqUoJKwaBzB/ahuhl26pEo
nZYIe4DgaGn4xYxRepHWovVpUdyhX6xv1eV5GLb0yJZTUKc3MXWXVUPK8FR4CMFVb9M+sSRE4tnP
76M5np22I8uHyQcYuEtTMb8rWEa7G4LWICPxxC13Dr9pdEQVt9Uta3bnbJt1eqaJVbtDrhtHJYmX
aLXXjyUdVboOlRLFe6JrrFbvydiCuqCO6RIasNw0pHTELbmUA2y/hZE9NFh1YZGj4CED99lLobqx
V+CmyXKJnjkvUwdULCteTL0j03JP4FVtam5ohvDGKOc+WfuLPn3QoB/uChZDLhiRE6y3+aDHXf6C
0D+KO2rE9frVLiRxwwjehouA6t0hrXOzFXYEtXH5bOwHHNIuCa3NjYibrzCK3jt84EelNm4BO+uP
+jguRwua6gyX9k5NkVQuRvmtGruLbkKlH2xxP5OzdQ8s1euV8pHkiPrDEkzt5i21fetzpWymu9J6
OFeyersYivq0KslhtZv8fmaPCfNsHY4MS9S352QmQijBSYte72imlP7Bk7K2aEonyFiZnFG8rxcx
UqrabKe/F+Sf/c2K3vrTrsIyFUMzmAwtR0Fv+Ms4PJFMyVmnj+8m8TFenqys4kp8WbYzMoayArqz
7ZYTsg9VstwbNxMAT0xF+AnBjAcz3b6VS2ocihzgfGYAHn+j6mG5YLKcU57tFSp2TkznNyREYgYB
hccQJy54M9zcrGbSX2LTVTVs0mJebV8RK/j+cl5v5P4tL6qjhujzEURATYBgNV5gkBhhVisfV2oO
rpED2SXayVjoAYEvy38r+6nwsY4xi4wJ2xA+ay5TI8QTox4wD+ANFWl9noFq5XveZ9V349OYqYq3
Tc8lnS+4a0sWyBUIpWSr3hcbpZG5TMNBxDSU8v0Ujrv0dsqm9ZKaxv2wNd2PPcz//Yka118pct9q
sGKIwYZf7v73MXgM/mv/if95xc+v/+/De337pXzv//JFl6fw+dcX/PSmfOzvv5b/Zfjy052gGtJh
fRjfu/XxvR+L4d/Yu/2V/79P/p/367s8r837v/7x5XuZVn7aD136bfjH70/tgnyqrarxHzPK/gm/
P73/jf/6xzNG+/e+f3//X37q/Us//Osfkq38Ez0/C6B9TuXNAATuDzvyPzVOcGge7FOoUu4TU1V3
Q8Knmv807V1cq6syUk1ll1P0xJXuT+n/dKj3OGxybcNmEav/499//e/Qvx/f1/8OAVRse7+M/jAc
GKyGHcdUKNoomik7zvX5/5DzWiuCelIMqlNCOc3blq6JgLU30Uzf6zTIL2NrdFGtqY3sbTItDYkU
CK/fH7w+cz1I5ToV7qDMvz+4SEn/H09fn7g+Vo1T7i1jEZP/g+wUxUTUT6KOZIG1/cf9Hzdtat9q
QQG0MmPzWCDshIVdRpZSVtH11vUwphSO3HHMVoCapPXZWhUpgFmY/vabc0xcb3C92e6fkutZiSBd
a9iQGFIXmm06RsksnVrGUE9dRB7odv5CQFfrtiXTkoHDfMA3peXBQh09Yh1RTO5GKsMu1lOwOZVn
pSXguuzb1Ye0TVnJUcM8EV/ItmE+XZpPnaJBZcmtb6S+6TKNDjO5BfdG53aRQnAWMX59qtHluDsJ
m+JukKf7WU/yoAC74K0KyF+wiH4KuwoVHanIiM6DscsO5JikeFGRGSDkOw+DFTqognyyXF4bKqfr
IrKQla6CTXq7WKJIz5I2PixFf0j1wfD0w9JuW6jOn/JkSsLSaNyRcBswqk2IyuIzpYnnHkJegCWO
uPNC9cpqsTylLGkxp7nXWyb2eKlBo+s82RjFyaSEpr4p9msF8KppuiUwYpLbV9m5WSegR0ppS0d5
rbMg7Xvq76OjhHPHNCxhWcL+nNXy9klKHuchoz9XBRXyBHe3gLaxrPi5Nik0DsbZtxxsksnWurNN
9PhozTeqMJ5KLsCjnHauaqd3eTzqIeATyRUpxkqS2X0VX4KbJfZF75vlqOvKhwT2yK9S1YnaorkH
0d6CVI2MqbOCFWCZt5qUK2RLB2GLq1esqu5XCjk2jbQ9Wk7fhUlfBRKd+UNaOGcxUHBdurR0R+JP
1LQRXl4DTWVH01ImMb/O+7uY6yXPltcqbocjVjmc/Pb2lsZqGip4Ja4XyvbUFzXEeXW5R4xRuakh
YIMiEvD0RP8mBnN1Jw3va2Fx2sRZA2mhUg9r2R36MWaxpZqRQjuyKwvHk+QZJzUhO0sbs59vUSVT
fA9K6hVLMjio7lHuCOre9mB2kTyloUH/ZGOSQi213JA3Uvrxg6PmJ4NCTGVPE7I840lNp68FIBh/
3eqHYZArRNWIGUfSzhjWwqaj3A+G3ldySqlxgyhHonNqpf1j1c2jvy6px/YCoLNh+JnUcyEOx8qE
EJGNhRIstUEUNARqSeTPFGwrVsvKWd6Ora5/T9Wx9cqcLpZZY64cBIUGXU7chaodxJ76K2dH5Ypx
TgM5NWmVCIjWVbtiNnaYzVeHOpHlp2n3OhkjYP2CzFGzRj7SuHFe6WdFhjsxrDMqTqghNZO3beCt
r/YSlYrts5fEId2cY8HmHFFidzDlwqF20zzUYG+bdYU6Bzmk0zU1WPdfrK3AtlGhpgqeiP5U6s+l
Yr7lVky4EwU9Cndt+UYOmuJVeApdJ56woobzBR71+2jgTWBtvPF1xJVPq6b2u7z/XHCaHS2NVDEx
0/nYRjyDlXyOnYT6bkk4knNhO87XU7rOhEgOP82B9RtbMRw6PiX27OB0VAqJp/7erifawa+5GA1P
abTsyAByKHZ8O21snOHVHXbYza3b8oClSDokljn4scw6CRSjtoDUGWX9e2EwpsLWHdPlfpnS4XYt
9NWbuk7g+H6KF0e89BbmpWZNl+OmECPJOSbDbwy3YkWJrZJHQT7bepjILtw63IROTkzVJH+jHlq5
pSy+EHLWpTqUvJw85q5iLVZMfpw8krMoHdSkuNMrw0R/rabkmwWibzgbEw3DekytA5MlG1KugxR+
yCIEeyIMmvg5CyyksLelyhKkk1t1sM3tyRx2pGRcEKvSzvE5UWl1s3Q0ZkLTp9l+1xeGl8lci+MK
2MprTiO4/rcCfWETM1PhXHw19A+ppHmhSMbkkRF/iutUeHXzAYdPjfIY6yx6tyPugeeljDN3kcCN
VkTb+1mRmPfgz7yMLlSfS/FpUxg3x+/gHrdjvGkvQAgmf8kVyc2BEvi4IlWy3K2JFBVXNLoCUX49
WdYjuxoPlAc4Y0XpvdnIK05hiVwj+GVAdsrpZsu+bo3G+2gDoOnMK031bZraN63LqBsqdLDaUVvR
EiYEjmTV18WZvyxriMyvRO6/3JWY6nwAw1GWtLDDHOJhFWIuq7w4WWr8W1fL88lOQC7PiXKKS3oj
hqp7OhtCr9C24igVa3zoiuQ4G1BnHLGV9xJibVc2dDcGqxaUVt1TBTdHPxm6yFnOFITokRMN53dJ
9rAu2eT1L2yzREgoLYqJDT7RrK0HHNE0kgxYr73hsFZH00MgVL5p3V2VIOml9/LclsxFQKDjQ0FM
ODJoBo05/zDEtMPjkTatPWv+jDrEqf886fCBWVk3Y8NAs67ESyBDkXXDa9rRL3RrX79UH5VjSp5j
dB0urBbVOZOK6FfQQdtzZ4KwzU30Y1jG3E0hsylVNP1RKCkInw0nYEKoFiLE1GxEaGjtC50U87DK
5i1J0FNfLAeplwmK6Aj9mtot0BD/esjs0oOJVkOSjKNj7OLoWg335Qs7z9iHLnlOzfXWqgyS2NNX
bExr1DbNcujyZNfjTD8OdBOjvAcRaqmPNGt8Sc9bWrCUeumVLIwDde9nreqW7VyfQLrLUb0ftER9
K5nSfdm2L7EyWEErbwZx8QWJmw1nXuK8TUlZBsREHhfIdYdYyAtjHZUOQhaNZ3mqKjeJ19+INc9A
RznYAxPsUfib1YDQ7y9NmhFFrbP6mnJJY5VZlo9ynk3hCsNMZJSm0sY4tjbuRqtuw9j5Hq9sjPCu
9m7qKDSTZ9t2WU8cITN8ZczvQ6i00KYmIxQtQ78p6Zpnzk7i5abOnOUUq9u1NpHba8Zpunrw8jDJ
G/1DRRkoJmbwNLgdySabJ+/jNxRi6GHqUgMDndqw7TsoBikL6FyFdICvZyA1xNJoPLOqzrVHMzOE
LwFlZJJo2ohQB6prfGYPtD8qh3ouMYCP7GCN+S6Ve9/SCuWY7+tZuaqeiWw3kY2kl9lJl8hCcXZY
ehoPZmKE85LcLVo9R6uudh6m9RZea4HtvG28Pb0y0lHUhmphU4QZtpOWPq3Ji0Cy6csoNbzrr2M6
aOFyiuOWU1JhnuLWVTDbJvhTo6xTvQo4YVStNOlLSWFN6KhFCJH+GcA0f+3KSjocF+myOblxojk7
M+7pbr2v3UUDmQgGbh6AentvDWkIchBOp9asvNZqM7QRSuwSFYSxMp2QcqS95cNsbZgYxjZKNLWN
yvhN7+NP0Jz6sNdL4XORyJr9WA5ad5wT+UVTqXuTzjklah3NfUHnex1Livz6rlsbg43CRTh05qu9
C8v6ypr9BEE6pTaxRbUsm4Fll29l2vUH5MHRJo19hLZKGkpOKVG9tdNTmdlUtBkvEuKNKpiuh1ot
IqfVPi1k4eaEUKetpHrw1fbgFS13tcz8Ak4S1vQuX6UtQcLmGrc+Wi3W5lxOiiheNoe4TIBoHqW2
V9aBSeio2Q2RYQhlahkU5vQ+5TFEiwq9XD4TLpl8DEtxVsYakID83NiqdhKDtkb6vonQaylMzN7w
CrvpvLFeoWbWsuVVTt1C9Hs29FEElcwaTG4ay6+W/EFq0WwjagwMW26PEjk6UVzUvceij6ZD1a+n
0nnsVtOKmv0wi2+FZaNVjKFLwr96AeynlfjkFeeQ5OKIdqL2JEETlmyX/qCxcdPnRAutovmNFYXj
GiWDjYXqCRON2xI35HblZvtiqUBF6E1oEp/QrFjt0vYJoFxxqEdrOkvU4Faas6d1PFpbgSo2Hb6w
enjBeJhyWfVnw1k8Z8z0sMzhXyRrpGK6cEncav0xgScHwRn/gENQljEuQUWkLHJYqC4S2b4nyDSp
ZC5BwVj+46LW5/JBbdXKcxaHpuV+Fqqd1EamXgOBLjCjxaJWQmt6s7KW072hkFTKUueJsbgploGh
w5QchhUVr2C5cHXbWSWxIxTHeFBZ8K2pfewc4ZdjmR7YWV3SeE6j9b40ECvSY4S9o4nnehVmOGRD
ch7BXWB93Jd8GeJJMytDJ7FeBBpQL7E2BryVk8RozyTQZxFGGoqXfPYIWnUY14wQCvbMde8Aq1BY
Lyha/+M0R1RUuQw8eeAAJ0vVtyRvao88tBtqUGf8H2Ogddu5oINhzBh3UvIbUTltRtQhOPItYyFf
Yyb5qphOif5WVmS5kAJBCLT9UY4j2Uv7QZYTVmCxoT0AI+Yc3feuOIN/PxTN+DLVPeQ+yfj9IeQY
e+zz1ATXQ2xaezlWIE+S1esiPdg05YGJtI+UVgwR8h4lkIb2i6Ft5FeCPPMWCDWcmMbgl6T7RKmp
j1GxJTahYGaN9zf3zFIfwgSqAHaEdgqHzymDUUSkpR6lbWn8uJXPJnJYFMIV8xCNQyLSAlHJ6Cqk
sWZNQjAexOHx2Ld6QHAM20q9vXcqkZA63FrHrSVTr3WcaNqf++NwfazICrI8pKUJnP0lLX3dCJ3T
Iw0lK0Sdmkda+qDq5conxus3nbKLt462EWVI3CrIAc5tKwlxuKpqa8eK/aFVS7fqBqKlO9sO9Lx+
nZV8YG5wsNPUSQ7WVX0XhybWfsPYn3G5IBFziy7hZAaIzVasjShBwenaD0ToQPVOWO1m7bBF1wNQ
zO1YjSpmG7Nk2KhZxkItj64HaXtoNck8Xae1Px7GDdsYXENraciRvB+2sXkmrJ3kentsyVDXv2BT
ECGQ0vm8WZxUGE7aYGMoPoqyPtFTnM+VOZVYzSrSk5oFKMlqFqFTTSchSV6sOiFjgMzskkARSEr9
/nooJfmrPMI0Gazeg+byqXU0UhDMOEg7x13zLD3XnUELXB2aQ9czy/VpzdIZF111WJkQzLw5KrEc
0vk+FeOn5jlB3OMlsL3478iUvhxhAZplELwOnhIrgQiHfHkUcg9CcVToeiqz5+yXbT6ZG337cUDx
k+Hc5yHmsDW6bwtnpB7BYV1HiO8wrNxC3WhM7dW1aa+7DftBqm3CpQ3+aU4fauvG1wmCyCsUGbiN
Lj7l+8XWTQxzApOuRNpZ5OyHVe3u2Y3NPx5Sr8WyRjU/DUsrQtWamuh6kPdbYCDCeqC/n+4jRZvc
8w9ZT9fnNUboqGdZXZCkyBhfykvjmWrPosjc4joqBPPv9QD6EFVGz24PZos7mkmH9ZydH1oJ/t64
53C9RTxXAQJKebmuUGuWo1aZKIdlUUhdrtqjqSjfFZK7Dk1annbPwRFotXNWBRrGeqLQ47AdjhWV
bfIKLKQRzOrgjk1WJ8545M9jMzseRnmtsNQkfO/S/YL/1puI6vURcwKuX8z3aV2U86rbZ9vOFMo2
G/S9eQyK+jERWZTA04t499HN4pzwOVTmm0XVL1XLjIatkqP5be+yls+aWnLL+LruhSpiLAxm7xlk
AF2gSDd+sRKqYdWqj14wTwOi1ZM7e8B1W02HGpA4AhrOPIqjbPtn32mYehNxP2rWfTbpeTDmwi9a
VT1ZmQXgJPugGJGTVRHlyxI2idwFBYhMb20IfcvKI2ttEax7E51ytOR2fAVuJ615kK4VHcteWcMu
+0SH631cq4pFbV67s0i+sP+6G8VyyB0cBklP1CKCNE+lKOTSrQ2XlqEVSVPs8i3linZ0JBkSCT75
QNvDifVxmSOY41yD9lr5BGYyk20ocK0+d9yB9n6oGUDk7JscII4/btbXPdlqcIqbsl1nStH8+c72
2ZitKMuDFvHmXesU1FboG/lNj8MJuHdDcc7nk5mUcpOfHilr1Nt2HlclP5CZ9bQokFVYdGRBllJ1
7DXhFi05nGpeUpKSMuWuXhXUnkSoo5a70fjnmIq+7IWEOaQM7YrcoQ9JjQun2vsiU4ubnRYnBOVP
0oXe0l2Ap9KsQvFf+Nuw3Sq9dEaWrCFhlDDBdk+oj6ibN8rrLt5BM3xIq/mLzK4I4prcP5Zb+iqY
zR77hj+7bzEV6kNJoZBpPC3EEwu4TMObUs5UM5MnSHSSp8eMVBsO3Kopn01VXCzWMhMGbtiAfNHt
qrc3VuZhGgaTaarfrNbecCq/VE5hukVpfaJk/2LgTw6SUdcxKReX2WIL+/+4O68lObVsXb/KeQE6
8OYWyEzSlfc3RJWkwnvP058PSrtTq3p17+i7E0dSoIknMdOM8RsLWTIa7PKqCkyfgLCQYX4hxfTD
jX0TSrKX+9IZK1+iHELiO524NevxuYvJTgvS9GCa6VbSJ5RcqbPsoq9PVa/h/t0NXqKMLUFYqdx2
UuiEQux7CN7doVVT2X2q+BsxGDY4ZJ4hvIH7EAl3Z2V9yJrBzrMUupV/7iahs2e5ljYi0W4R0yxw
wGruTmQF9WHA3U9LekeU0CcNCNFnlmK5svJLsFpUWsMr3JdKJxAKmPHya4C1IxpV+wnUMtEe5FIg
gdkMeAk8aCCINWwiOPdJyhQkI+CwGNlq9z1X3CyRSsU/QJV502r1c/yRk92x0yA/C5OIvXcQPufx
D0YYoMm1Ntm0CW/3gm8CJoMP1c0EuRqhN6INqrAd0QR6aABLCjh+Vppo0s9FljpQwaZFbySF+NIG
zLdn/SUGYsqwTtm2DVCZOEEIvEv1Q5noLlDTadsPDOXUUMJSUFQk12d4XFf8lCx2a/mliOPejRPl
UW3lD5iCeIMPYortdfGUZ4Q4pS5KoCGGoCzqYtuOJOMTokD5hGEbYcwafWifb67s1Ac/smrPN3qQ
6clDonaqA1I1dyEegIG2EDGIsd6So/w9kEa7LzV9AXPPjkLE25GqO1it3hD3dtMqA/4cSEhFNFgq
Yf2o9OYcuJ1pCGhC+C3Y9gXMab3mSTkSLQmtXUuV3oT6lexHnxCykE4awLihcrB0rGNi/TmtUegj
cBw0KKeamGMYwGvtZgoPTUoseCMnwr4biPdZUyxtdAW+vQCgbyFjBqgAAhlII+GjERqAuD5QwybY
IiZXbgxEADdmjWA6gj2hJvzgY3fDWuQx5qPOcFBmUBQKjiFfK8jHoIMFsPARFzLR1uuy2BUiQeYm
kJ4AwwD2nM39bJLvz7W9Go1L4CUpXLWoT4k14xOdQguerhvZ3NRprTuiEiKgXJ9neuXciOS+KpVP
uUbiiVA3787wOizIdz+0uj0Um3P4gK8steERkB+Re0TvbEibyGmGZXX2gdE0QvoG5JXOStQ+E/zV
nEqRr2OCOvu4QI9AQ35EnXvTUVR6IGl7PWJ8aNPAk4vPCmM7b0otKuxSlQWXr76uERJojVzZjDm6
ZVWFlXJq/Wj9gjszl1AT4xnwIh9Uw9jeF+rStvC9wRhu22mIYiW0E2hWVkTaqVw0ENN2MzJ2mLqG
vquI4IKOhWOOyTrDKd7C3OlS442o1I+qyGv6ZCWYlb0BwuwhKgzC+KlB30+jX6D8iFB7T6ZC3Mtz
5c5jtkf3UrItFO7Nn8ZOQrDSSXPDsIV4GeqT0M/gd4SieJ3K8TuZkWobtShMEHXVXFWI71Hm0m3N
SO76iVdMHEm05HzSbgsEZZOWYF6TPOlcvRkfVKM4ZFmNDSIe80h3kjkKYZdmZKL5ukIqVcMsthqO
wK3pzMT7UTk0tuiE1LY60a8Uc9WtRqz0AumlSpFMRZ4wtpFSPEckpoY0f1d/xFqqXMll/yp0dQQ2
p0C4BwLMPADLJZWMEXLeFBttNPGZM5tP6hi0aEFEOfnYH9uAqPBInbGTeiJm4dxtzMz6KAgtYAAO
FGeoGaWbV+Tg9C1Kj5iZLvY/JopVarjzlz7uZWIs3eBYjv9l2WUTYZYwY5YC3PCqHMX4CCbbAafF
ICXRRRFwD5lgRn+VQ+i9dNDEZBUtG75XqUmDeNm+9mXylln6WK67r9v8Ufw63LJ5sQwCdZnPQ1oO
YSrdtTRLM9mX5YTLZN33Mvt1EZfz/XHob5t/nW8aSnED55Kq2kencN1xWEbhwXLwQYvJSK+nlvRQ
8rJZ7BC6lx/Vx9Fq0ciZsWR4F+SZAMEymLBQqWEw+K2YV1mDrQESz23XvflLeIZuz+9JbOok4Nd5
kryWtFmLyGRWRNWXrRrRiA8YdSAeru6L7Ph9/Xo8IydA+HWUdDnbutE60eX4f470tVCF5hTqBR1e
ms7LdpfL+jrWZf7vtvm7ZbALzb3R7BZ7xYPWwJMaiOzYhjopqNszGy6vV/PPtWtpXbauXWfXyXqA
y+zf7ft3h8pQUqe7xbMA5uQK5DUYxhOmDfi1vJfL/N8uVMqaocJlfbHsFF12WufX1XrFoKUz98MS
qa073kTSgxT9wph+F9dV60SLcFGuBFgyHO5y9LV0WQaRXfnCRf5XSJ9/B+T5fxGnQycWkMw/DTD/
Bafz2L6Hf4HofO3wG6IDPfQfkENBx4gMHqBnAAL9DdORJPUf4gKCheICBwL7lX/CdFT5H6DTdBKw
4gKhkVQQPP8D0zH+IfIHxqlkaEh6AyL6L2A6Msiev8J0RGhCYJFAiOiKisjKd5u9gugmtsLmdNYl
IbTTJOBtRCqwPPxR1I1uYeUu0fKv4vcNyHYTnUCiaGgS2vHCmG+iEGYObDKQNkZH/m+wCMChKdIV
6imYqghZMOEmNKTBqzvzVNfCcFB91dwI0vw5FkJ0k2PRRqcU+koDYnhb1ALEWZUeI9w3gxGSTADU
QIdiHrrDEMavoTC/hBJZ3pQwp1eqVI3JMO7krKu22QLtAJPdQBjWUffu8B5rokGbnfWX0DDlxfVa
FKTCnO/XoprNaX/EGmVwGcvThJHQ/71DtMSwvm7FH4dZ9/rjLq1brQtBZO2iZpZ2XRz24sZYIhlS
Qt/pZS36DC63qho+aMuKddE6SZZgB8mZ8m+XqeBZeFZrVAT1v99FFdke4o/LnuuqdffL7Lrscpp8
3XGd/5fifz775QLXUkCybD9FNeJ5A+koRrzlYS0Rj/xduqxoEvH3sst2gVYSqfy2y2X1uss6i/tZ
SCwhFZ2/2xjI2wzeZTnpH0f8WrrujuEx51mLkWH3cxV+Xey3a7qcbz3Wt1Ots+HyUgiyConnn7+n
HFXu/jof+iZZrbJfsAkToYJ8nUZL6z2oS8O9FtOl46BnFTGtutiti742zNdOybL1usnXMdbi10bL
6svsH6uTJuRsHXFZ8q5Lcd3q2+HW2X+/+vtVYqEDqNmKCtIKC4gtFqr8kCwXt25ZBYKZ2NYglG7d
Ssj+r/NFE/3eaN18nZ2FMD4Md+uu64LLkWa95SDrPC1TflhLlz3zbIDredkH9Xe6nagX23UIAq4k
c9IyRCNZfil2fs5AXyIqvK4HrU6/QiNpMxDSdvBzVxBOJVNEArd3E/U20zRtT7e9Ofgm+bk8ak7G
1AvEN4TJm6PRKeecizAjPzt8FaUFN6hxNxNiRkRBv4rr0rA1jmpMkH6dWyfrjut2l9k/DrkuXFev
G172W5f5MjEIiG/hFrgGKQYC1R/QvUN3RvFmXrJ1Yp6qNohR9NbT9u0SYleakUq9WKt2fanapawG
Jgdk1FljaWvGVzXAQ+bEg5MJmoRaPRRaOrkyoDWebDZmB107IZwN/irm15vL715Ll8m6LNeV0i3k
GSmW5X7MtZLPTlaR/xdq5VmNK+JssCW8sK6UXRAOYCkCJqkuMRiaYep9ZbKWJKrf+w9QyW6bCKQJ
qiDtoUXEB4GbKnLX2YwghIqrvCP33aJ0nJA+kBfyXGRKsO36uHP0BQlaLjl0o66sXWB1iBmRTZO6
J03p3xUcnLYZQvTHKO/KI9i7xLEswiqZqPgg7OZ7PzUdvexEr6pmOq5i1Rw0+JZfJWS7VM8AnKgs
dbQZ1ZgF6E0EGp5RxRqkbkozSongUBtfFka9eK0M4Uz+hS9onYRLf/4yu5bqSZC2SqZe9cuHtE6S
kHSBkUv7LymTL6mT4LoSW2Gn13rp4gzLJzDhZOPoQdOA02OMXnc3qKcPXy+isjy5y+u3ltZlVQrO
zOjVFACgeBSKAke/5SsoJzJgWr0MHS7za6mSu5GTWfXkIZ3iCkY/HhLYIDxhpaTCy6FpR+t8aLIK
qCBPZZB7QBpGq24af0nLiPnM6HEQJEec1fHwVWwrz+oaeR8CJPUHfGKDGvHioITLEAR8gGFuHZJC
wl52mVTdXh3owetdbB7aujFJIDD0iVBFsYt1CDfOCngHoDwJgIONwoc82oAX+8iTptsm3k73pCgV
1AnvxzcyAR3mEsSOcmd+Akr0ibNAoLhV5oiyzauY/IxiO7mJ0KsMXoB4laNbi97UvWx+KMQ3e1tt
PDl0xXDTj7KzMfpoA9kJoqszGV5uOtGMo9qNNG0q9Wfnv/fwT8Fk1Y6C1ArD/NFtn4bQrQXUbd4z
5dSRB0wP5njsTEbrBG8QGnb14iUkeD//kmEDaYONtEI0bLVgjwOQKEDStpGOQjRpO6iPugppdK8o
xz54Nn7pS6D4UbPgjW1qyavjc6Ej+76r0pOPTy5AnOmoJqc8PNfivhQ9s3abdlP0gER3wGbnrnVL
ZddwO2WBcL1qq1xWdJYqDLv2AlGd2RE+x7KxcXQgw/FSj3DdiLQg/nsN7i/LUSJ1BAgzgEXS3dA9
ZwLZm+CmbH/q/a4+mAiou9jmmT1890M8YRDj5uk+FDTHND0SrOhRBAmhPpo4xxevgv6gmx7kEt/0
lPchmIEp7cSO4OVeTk5Zs+8rp8A/y3KanoDFJlUeIuWJLHd2MwW7CVKVtVt4P59y6ogv9RN6WKPo
KZ+xbkv0166lcwayMfUQAtBDdADtRYZhdvqn+Diiln0dRK702J4j5Es28HETf1sodtLuJxjFyq4M
92RwtPpXazhzegyKs5k4UuQV/lafT6b8Ec/0I6kmoSTOJ9G6RWG00HdmvQvnQ23cJN0xjlAq5LuA
XoSuVpx8FsGT2pwD3qNjaS33m7i+GOxIWRIYFD4RA0M6gzpM4DUdwwOZ1UDZ6DzAfjeXR+2Tb1bV
foao149uJbtme5A+i/o2T/YloVRxuWHcJ7DTSK5ibe7KBiiofSxsMnCZBMR76LlOSwT5qBE6HbdF
vp1a4PtAK508PkfdJrcc5I0NFBpbDy63eCrvNGEjqQ9Wit6Hp4YueNUWjX13bLZGAdd8M9R0HU4G
gNCmdnEqB52tnmbcATfj2/hI7gRBZwv0xG0r7wdAg31/0jDmjrfjjp8Z6DDdU69r98MMPMGWfsVv
wOX0foRGuZPBwsp3QwZFeys+EFZUhVcxJ9B1Hb0AQVPmnd6jrEMP3MleLYVo7skPdpl0Uy4U5eiO
yB42ZQRRxBvsX8WIYH/oSupW7WxjctIMijwjb7fXbB/Z0QRVBleanAmf6s5uhVNcf7TZLglwoJUe
OvOagH0de5kFsczRf5ZAaR/N1kFJ7gpWAI5LKG4WFvYEh9DflMTiXvG+1g3I+HaXg5DcMSwqXoRF
uQzsha0Qo69cjtIIqMU7FqJ5nnTFy2ycrSvlmO1yr2jALWxpx83OtsEwNdwwBbV74KNuJNgKSmjt
IwMnMljlsXvRlJcKDEy6ab3uTv7pK5uk9rg0A7UyHy0X86oud1wTPFIzO8mKDRracoLH8hlYkBrt
FOuYHkV4g+K2kO9z32mJFVEVSwNCbidd3IYfXXQ1W+j87YV3wK3ks5BCFcCoXGE4jWQVCaboMX9G
7+wQXqsPiLHMd2G0nQ388N4U5XrRHSk6G3yXRsomdvtqp6RnCRakeq79YwBvonycim1F8Fs4Wult
D44bIZBbQPSA+QXRJkoMyLa9sZ5Jllk/iifjmKoe8P1NfY/eVKnug9v5mKigKTfjswVYadqJOPsm
G1DUGd8yQsAvonLQ5w0geZS8vAaRUGDzQILRVZptgV4wX9+pFB4wlurmB3Um8X47MCht3nFvwz7B
QPWW7K7GQyY4bGvxNqiBIAHdun/owoeJPD42ukhxRPGhSzeGjvzqPUnZYXolWWsznkSS5TlriL23
Zzm47sPREZkRt1gZi+kOOB7Yp7TCTfikj15PzRKB6HKj6n0o8do5NmiLmZuEptC0K5LNIwhjpHrs
BnVMUI+UyTT/NFHmtK/Dl0g9cvTkyIAmVEhngHGxwweA0bvhrmhsSSZHuckJJKN3wjgbBN2mGu32
Ay2FYhfW8EXdBxFbQUc/yI5gx1vD4VP/ocVO+VxOrn6TbOq9eqsk23mL7u9xutHrjfLm43LlANw3
NrxpxgaEmvizpDp4Ch7iyBHvjash3nDlRLiIHD6PSAbCcm3s4FG9MX+WXnAOzr8wixRs7SrG7iLA
I8qZckfgjWVG2AgOhKE7NAgd38sc7qkdOpIdbrW7H/avctP9gEbg7sm1yDfKVe7JNxOVAh2AR3VY
vpj8OX4WUb8hffys3fUYf+Mjq7oAbvwHeB78H6ZnNh2KbdMDAHeTnVK4/g2u0b1Mcnxrxjv0CDTf
IfFKgjAYndAF6I/QDxk6Upf7lDcu9MLWKd6aXXkdbcbOFtHxaO4YLhU2WAInqLfTJjqobu8QA5fR
TwZGnl/NB8VwMsn9sGz8dTxoxDCfpee92rnDmx84ygnYj2eQfbkSfohPIKz7yG7eAz6D7FDcal52
Kz4Gh+RMeh4IT6ZDC7kCdlo8FruYq9pFt+arwMiQGvcZ/CWmEfMHcPFgQ44IOaqw2BcOIy0In0xZ
hlqzG90iIKO19sLTehb5wggTMXp6lB5kRMju5afmCqvsbX+jnUZ8OG8ghTuKy8u+7SxH5aY52kk5
NVf9Tb33d29CYc+n+YQlBakQJ/AEZq1wc+bzzmY+NmYBadUPLT49vb2d6SBMqFOEm8IWbEY6J20b
vrZ7jazh+7QxD/7hrXkfT9nV6MKrN3f0Pk5Adk5g9ectlCEncYRN6iKPaoPWOPtOZrOJW5wBCm1l
J75p97rplA/JVfkgvER3o9u9A8Sx4wfDFj+rp2FT7jUbQTyyaK84A2FI5lqgb6niqQJcprCka1fa
0mo8U5Px6nCHl9yhSC3LGzsGSx0+3Mx39QkcfrlPrgRPc42T9lC6BsnZfGfd5E60NV7JxgmtG571
2plfcetx4NI41FCioyHh+SooHmgQGpdXUm/OLtjRKdmnR16Hp/ihPQ2fyZW560/VO7Q61LKNF/Hz
JbuK7qaN/xm+5j8zT+ROUMdoR+3YnS1YfmAb7/P77pzLzrZ7Ex+jWx0jEeoWG89Ipg/irxxUhSMC
tnxcMnH2g/XRvbUyTzY5VreZZ76rj/Ur/o0zgxFHfa9f4x+4yl3FgTveJ0dcix51p7+pbtXHZCM6
3NSdfGbqzC5iPPZHCYNsl24bJ4cXY2snw9Od4hC+LC+dJzyTfKZ6A8lADYczH8UzqS0WjnZ2K3n5
NU3iofrFu1o8gsXbz8d42zzOR6zQ7Pa5QG7hTOuU/Frf+/Y5vgZ7zD841IU7HjOeVwzw1G6RO0dy
uHBK0faBeDIm/UVSt31mHR8T9gS6dDQZo3BrMNOiweI2QZGnzfiYP+J7AdHCxMGqFvqbJJKy22mY
m8NfeBQ+xDP1su5A8N0D9+drudEPgTfuRx7IdDX+rF+hvCDgseV9zx8GuuQ/AGvgIvgkXM9wgwKv
oEWKJa8BpPs0KC/JTtyDdt+PG9pikOYQAA7CGWRIgTXkXfZromvXAGf+mUxOFcCfp8kcb5JnHBl1
axveTnfizrjGWWy6Tc71kS6FNiZ8K+Jr4Vib3vNvfkW3A7caljv5qtkd6Cof4uvodn4e1wpwrSUg
q1CpVGTUH4tfgGmoVERb++jYsbIhPRbUHzSDHwPGJo761O5zd9yD7Dbf2+vqYH1k6QaUHry0xDHf
KdWv4Yt26vGKX656PgWx09z1rdPVDs8dvY9n8bG+JuudzLsM+2Ane5M+qjcuEb1KfIsqQFunGUVr
u/9AN4PLE/KlMqZio4swnBuqpWkj2JBjpsO0+eg9enipPd4pV6CN7YC6AneFTX1NXUoz+TZnaNvv
msf0miovvR7O3FcshZxqIxyxMZCu5UPIF0oXyJHexH0KXuhkbcw9H75KUtsBV+ECWaO60XcQYnbi
FXpGras9BM94kLsT8SqsLPl4A+8jdMuNthtD2rTxVj/1NpBpJ4ahYo/VRqKSxO1oy2jsuaLF+TB+
zq/oP2s/pVft2qTtjrfWVf5cHsEDH8PGse5kKBQGSmgbmjT5hu4gcRhe2sfRU6ie6z2qDC7KtPdI
ru3ooXLk3Y3panf0KYZf5vLrg0N/LHaz1/3qqSe8zGucypG8eBvfR7fJrXbMt8PdFiKA9CzzCiDv
JLjyIzo6zS3frP9EbJEHqP5SIqiVG/Fpep/ey5v6IbnLrhC8ohY0fqBz/mDcS9d16sx7cK473Dpu
xU3sxq8fsSvcjceez1nxlr86WiuDHdWO/iS/pzdIDMWlPaRe1WC/5AgvYurBxEvoQjkonL2Y4ZmW
RnxqfESat/SLD/oBoNvOIry7Z7xwG2+lK7qZvLXyIyoM2GUgyjzsx4fgoO6t2c3jLZCL2fglIphk
BreJPvEU59Y1HtoHy3KDg857BAT5obiznrmIj2BHBx9szbZbo609HStwPgpjI8ZHa9hNWAKRKwdi
nXwta7C+NGW4zUvQCVO735EoaQlRrcu+olFYd2yLIb5dRLVB0C/h5HWyRqIus2spmAZU1gZFddYo
1Ho9ppge0PpABNeQ7pNhHvdhMMCJG8q9UoImahtjLw30Bfvo2AhvPcGcJY9NSmVT9XLkTWIRHEy+
6oXCEQkD4lAweUQRuWJi8nC34E2sE4Yuugjed+XUrHSYtdQ0MDNmZXDlhVTeYI5Gzydd8goYvP8u
Jq0Y0QrANdLTptjnwHblyCSCaT4GcOk2iFgRIcnzu2KuoAblCgPeOSafNCnVTa0SG1wh3dKyaBzC
/hCGUoOaavIhtTrRFxkw0IK6KEdgzsU4Lp3yDJZLep5KnW7QwgIiqkVGQETlz9HQL8XXHa3RcUbY
RFGocCvhmkCtVwd1SsXJNSkB0ECteB57w3C6BDktbSH9tMaSHlmL3agT0ogWbvca0l0DvWtcdy0Z
a7JuQKUk84NstxIL1snKdlkpBpdlJf6hXh0G2yBfmPYrFniFAa+A4HV2nYglgSuM3/DgXeKg66RE
9lTerEWgdbdtl/UwdAnTfsVq5RkBTLmKmA6hLnhRiTOOaEA3Gle88D9LUKeIfS7L1sm32WnZbt0t
EUqyGVk+vUl4ydt68ysRm194BDjkVqkAko5PFVVNG3OEo9TK8sGqr9K25HeNBClxBASvUEnKCCF8
vsr8/QA63ZU7hZpIJSpeLlmcsSGzt5YAQB+ReEmgIow3hahDy/eh5B+yaqGLSGA9ugoNmR7Z8MMs
k0WviKoTI9WfDNns9l9z6woLj1U3Antr/7Fw3e9rfi3248bKjRLHKGKuGhW+XBNEboOa+HGjaSG5
sbW8Ll4nObnKQ7pMLrOXtVXjE3Ht09262WX511GUrgY3d1mlD/mt2RmgxisD6LIYSRA0RO0cWWRB
bbmZEqIMSLCPqs7tJZwO/KrAcKWXN5Y0vmI8hoGOpe4v69ZSsFCgzRl9XtTbKSp61YibddU6qWSB
h6bCS7dx/0P6b9lo3YnodYukwppGXM43Gilbfh3qsvRrft1h3XU9aGwsjLG1eDne15brwsvul32+
Dv99c9QJsdeq+/tvu6wnHIy6doaamPblMJftvl/ZH/N/e2WXU1daku5kKybzvNy39ZB/XP0fv+6r
uO7pX+7xH2f6Kq4bfP1AFG58R0+J2l6u+d/ek/XMRoNEw9fWf5z58ju//Zj1sP9yBZdTzG9zqz6S
pnttlqTGKrYB2jg7rJNvy77N/t0mhP+Ja307jLQmrS6br6XLNuthi0pnBHbZ5rL675Z9P816iG+H
/drGUOa7lnzbtlt+n7kmYIN4KnYVZMp2aci7pb1d136bBQhMchEKGO5aywTtNtKK6+ZfxXVpQaxJ
NjUYB8sJvh1inV0nl8N8bXK5mn+737cL+7eHWbe7nGk93mXZuGTBVkDN/7eQIQ3Ppf8EGXr6VWdF
/lc5oK99fqOGDOkfKjaloHEWGJClKeB/fqOGDOUfi3uNaOjoti0CPpzpt7iPqoEaYrGpagYw7EVe
6DdoCDwR+o+IrC5KY5KoATX6L0BDf1WT1AAsaRIyQVygipakKgJpKv8Q9jGlvpujwtS8QLd+0GjY
MMhmaRgBRuMY9seN+a0r9H/yLrsporxtFhWiv8KTEJaHqc6vQpvIAqL0XazL7/pKho6O0XstJfSg
O6LD/QhjrFKiTTU7tfgTTP8eS8VKnM5Wbr6g87ZPMwDoUQ/h1qCDnBaaXQ/N4A4tZmnjFLgqBuC2
mUePkQnDNYVrr+vKMUoRei3lanC7uiGElpjOOBoM+LToVASmNzSijA43LgS9UN/85x9q/FVnWFt/
qKajjIhOJzqo+re7GlIrj6gxWh7ybd7YmgzgYxN8f6SRCZmdREpTR4vkH6qYfkKp8cqxvhGjPHNa
H8R9VLag6DMvFLPPTM1OadoPOCAi26LXcLlyOYPKFiE4DhBALqA+1Jn0nHQhfYdFyE/do+BN7lBt
nDlQ5Q1ZU5R9EggZqJSJymYlAwsyFDDLiJ/+4DmGwDKcMlRERwUCn9YSkW/D4kpVLrvtTXwgDRR6
rARuphG0L1OlA6QKKi80pcc8mkQ7wNEd6bXYi80GxCduYOwSfUrx5OXlcNPrPIAQtrOLmu00/6rS
6iYRg089kQntJdF92YFSGMbe4WeZ7qQmr0VVBLZv9e/0YRfliXRw/5dn9S/SVryUBmg5CawIenb6
NwU5EUK7gqeK5YUhnCWp8h9iJXmzEL/o8xF7N7yAiCl1nROosUZ2ApZwUQ/urGtYyxBu9bt2JyFO
ESSK6RhJKHo1kGp/kGVXjoZDGWJWolXmy9joqSOrINhFRGgwfSLLqQe7uiR3XadtsDWnW+m5F1Ps
WYLoU4tJVJRImdh04kJiw7z3Fba9NX5ZG6TSPzDnGg9KXb2kYX5Si8IEo0/M0UQQlWHfMZPLp27I
b7KCF89gNJNM/QlKwFuj5Td+MzVb/Kr6YT/JuitL6VXsC7hYtCcNNQMAIorYkBfsy9BmA6w7eYpq
LuIzZFq3ooQ0hj+hKxvG8bVlTa6hIlDSJJ8mCTMe1F1m8cb8L8/pb+oOjGktCfilihzaN/nwRlW6
bjIGy4sYkZKjJ+lrBtq0lcjltfJ9qyYv//mE38TCvz5ioJ4KJQ2nmO+aZ1ovNdi+ckb8dI6lrt/M
JoImaDJDsci75zLKrxCpDwGodC9YqiMkUfCEIezBvcvNPbJ5nzCngirw+u71P1/b372zFuB73hak
wpAz/2utLUtNniMxYYFXOVkNkAb8EBZEAxeRIYAOlZ+sbk7k5r8+7aLxrYBVJeoAzPSvpyWbJ5vp
IJgerPPPUTMfxJL6wCziz6bq/E0wJrukMR/+80kl8a8aj+uD0GQW4xxIM/UvbVQcSLI18OF6Ing0
jOquARnVBHyI1JQo7RulRBK8TwBAPfqN8ZDEKoOzEWhKYYifkmQds37uQYxa1P5hdkaI9FjhEw7g
IJl2EYdJUSOYYHrYeTwxvBeN1ClToKWpnt2o9JnR94ieMay7zXG+JAZC/YtUGladBeGPpAXmQTAi
RdQiLoeWd/MGuhAKZHoDviTN9rghksJSkNQskO98QyMMeGcekIDHABO2o29XBZoluln/aMXHpMQF
FBDptYWXjA1HEueJynhrYZskGlc2JGAqEnqgVIsJsVMTblmnHWFCM7qNCHeV2bgxcYi00WrT6e9P
S8WTjvNJDWgMRLWH+89jK6utoIPLj0Zdg4wwPSh98dhJy7Y0rSgOTOgP0+ZUQi/aXWQ9qBgkuL7F
zdUq5UUnpp/AtISwajQ2EYrchVItmmHiISpmF10n4mMd4DlbZ/+bQLe8YKb/qkdoiqIk8SLKhonM
obY0wH90W3zZT3Hvq0cvsORFymcb5/01/dZ5J/gNegTWrSmOOINJ5VlR/AwNV+M8D7NABjXYTyOg
/X6T9sAwkDOobd8UPdTVO8iEcbfNYhoi+iqOBpFu6AghC2IXnApZeuxisFgYWVROioBJo7ttF+du
qPYIhlVkJQXtR2QsTHMUBKcmI7tlDmg2pKTEC0Pb+BJpUowqaEGCcBtm02eb6wdDRsZe1aDTiHig
E/IuBuBzvVQCkGx3Mpo752JWfyYCGXnfnx7G0hcA6mibgtepSVwkFu4VMTylWn5nVkTh9LFW7LLA
I6eU5BerS4etrBpo2ebgqbGOxg4F4xSiiXCJ6GIFUoZShARPE46vkOfdNuyFZ13XEKoLJ2ABymMz
F68+2tRO3WjP9URUMkuj+xhAJ/BQSLA+GXTfOJkpAXi9Ea6qudsjWBW5fWvccl4414blBV29bzMT
sa1wuFfi0pNBU5liFpE/G871FHcuIpiOkXKrSAkMaYPHS3+XV9onGHNccetym5d1Z+PIvCTXuG4/
Dm9DOtZAv1uiSIm0Tay4dNJZZl+snEZfpnWaR5d7tRCqsS4UoHtBzgfSoIBxCuh8gS4ax4w3mX0d
WZ/e6ZqZUC9h3rZTuvROpa0q+RDUY3QdpdB0TQgeXaD310gURtt+Bl2WxLVbxUqxH2HQ8TbwSgBX
JIYMFXCLxitdQCUjPZEQmQ4S+VjnGpCspXFWADKYadhuTLUEbiBlLxP5oXiswqc5SO9jRDoiGMGx
HspOlUyBHUehBxDeg6GMqWK5HQxtF6q8DBM8MNEATBGTs+G18yoRsqJvFqQLJ+vWCnTCjEJ/HzQV
GQipfsQQLbF7SbnFGkmAeJccpUae3/PuoCcchqZER/pBfdIq7UoXK4TtpBAdMASacpHWpRorakE5
kHdiODimNpFlBeuRjMdYgmc/FKJiF2n5OMqV4c5Wikr4CKAq6zA8zuTaU1HHwEKMVLQlGDicLtlR
TIDNnIwXRpyh08/GdRGVxzlUrqe+2xClfM+K8ZZOK7n1xLAjBZn1eiTnJvn9ay/nd4HI88epTDxq
9YiHBHy+nh6qRm+l0Mpsm3fCParpaFDmVLFqkHsNLPg0jm5jM+d7Moe7Rug7B2WE0FYF3DLqBpqC
xFfdSrE3YYfpkNh7VfhswKFkwGjAnQlDjGQjjtVJtoPV+ForoCiaCECznk2kArEZAvGlvFvtwQ+7
nxW1zb4e+I6tsdk1mn+V/l/uzmw7UiTbtl/EGYBhNK/ujvfqpZBCLwxFhETfGmDA15/pnqeqMrLu
qRz3Pt4XpRSRIbkcMLO991pzte1T5cvDw1YHyQ0yTZuQverGnACQZqj0vORbXo6fIJBSRCHgQK3m
ViEjdNvvZLo8B8p+z51j3i7HdrYh0gVAy/LZy1Z9V2XrxdOvgMs3Qx9x6O53MmdYPtGTWypAKdnI
sGmGTtIk5UtXjChziuAj9xm0yXx6KuCZr0o6ia4oXaQM4whoKNhWhm/fkTWzbGY4SmGcoyrPJ2uH
iB6kjoumsCjOYxU9Yw9f64ku7ahiKDo2qboV704C3t1Ex1V2GEShNJhrjravgc1uYmRm/tAYQcUg
9qJfsRgQg2LYEmpPjlayN6a+BNm0jqgbV5k3M0GxmWUVTs/3N/WLr9HRBGJ8bBn0Zw4Pc1PbyCac
/sULqgejby6RFehSwFUyDqCPD/ukVejh1OK9eNQ3h6UqnVUzpayRi2pWZRnlO0Un2O+TIgSUW62C
JPuI0udOwcLSM4tmIh4qHPoUXcx2xK6fEFlaZLuSerOaso4RU9C7LAoRUM86mHGz0j0d23ojPQf9
yIDdO/UR/Gr9AgVcrpQ9MGxe4JpZh1TXbLfIqtKJa5UH8w8jfecpJzEy09mGzKVvgwoeJou9Og7y
F9V0O2eyuPwMYVYPpGjEB8JRdnmbeiBy5hpqUtutm3HYmqV5NuEjrDlHrgxnUCu5iLcmcL77zspu
ALn7NftmOiIRdKtjI+Kfwt6MRfyzdASD9tYo1pymXvoGVEIPQgFVvj4SUvtqGsHPqEz3bqMpIyLj
W+4uGsF4vaHWJykFuuceLOTb2M3PJcsLKi7/LvOYEPZeAUYv2OSaMjJnNhV4X1nGhEb6HS90rF91
AKQCNnioq+S2FslbFL8p+1RUSb8yc6fGnRfsrGZi0J/Y++u/1aAjN0jDt4qwp3kq5EoEHA20JQlj
lOulzYmhi/Vr4hKk2RnEEI1gR9cdSRDYmoDODgXJiWOyB49QbCb+nmSe1dzDAhxd7N5Fztxrtl5r
EJ6b1pSh3UJZNB3ISaxx9CKgFaS+f5q64Gu6/LDFr3nUwHolDUbftokho8UviU25JrI1g6rvvVGb
bJ1vGJ3lm9E9ZKn5SBZnFxq4GFa2sVy0mSzxVVeW3/Pa2FnsuXrOMkSQPmTdBpGpEVifSca0ZJg/
qt691xokq0cX4WA001vvxece4NhYjbBxjAR1lvEyz5ZzmMw+xLI6AjG+0NgcRNhsA8UGj8V93pzs
vjo4F8SVQeWqnG3kSqbYF6QzBeD/MGgkNCUUcNCdeqT/HFcX9LQItv3LJGxYDPo6E4pabHXt4V9z
uetn//oQu+iES2L1NvDnQCpf2EGjj9oXowb4O2Y94jIpdC9QuZ5R3NU6QCIY/oEyzdBQYp28fje/
t73dAB+RFKq9w0Ao9ktm90V/e6Xz5NDJOh+c3RWHBG2XnUOT6JZ48AzyDPmwsG8aCdO0EptK2wjU
evsmsxPu0PKFW5xt18kFkx3klQMCUeJhkKUY2FRMuz8t6LdbZREqaeSfWLDv9VKCZ/CrT2kVN17y
0KTUHssc30fRdMMxCT6Zl9zrWr1UCiN/np5wnX52ejqlMIYt3/7wB/fdQVdI+Un6KP6Z+tMu4nsb
iaZl64tzD6d6ZqUrThk34+Cyrw8vcLU/OUOdxvZyTEG9m5kLWx/NMAIwV92MCgnqC4tpz09ZgC+G
TVC+U/fNxyuQR4uhCkcmCeCkwDyvJJGLvV05h9GAEtk05OJdWuKXnrdrT1Eoh/rb1bjRX+HaXOic
EJC45BE1UmBsavaj4/VDRWrBEa7MLefuaHuFJS0Dy1ih5Y4mTQtBLA+WdVp2IBO6+jnL+5+q56xy
vbrXz673SrpIa5POEedsEQ/Yz/9pb7l+5jsDCr8WFlVy0ZF3wbNrd8gbyoXUrNKC75gc0s78Hmd0
f/RYfYv8aFddGhomeu0MHwsF096BFoEQVp7tPn4BEZXuZjeAUmXKfTqxu1Umyi9rYCo+09+Je03h
OvYDcKf8kJUc4tIaEWDL0W3tCATXZiVDaS+/nFkfrj3MPgNICW8xiJWx9mvUMw0xAGjL36jaOB6Z
hhm6CxyUmvOg3ArWzVC7lCcRb0/XZ1+jQ0NOSuNzGrOA0FV+gR6Vv2wmawVClcMNR8yjR3nZedFl
qoppvHW/8su2fmn9XYvEqEHR6Tb1ykHizaDWWl1L7oV54spK3RlyZX9o7NLfTJcfl0bixcIMEfgE
fF9aeNc2l1EGz61ZvEMS51ybX2Nvs58qyr+caQmhyhzcid8v624T0xBrHReEIYCAC9PefMxs3BuR
5n/y5jtjhLsQ1OyuWOSBO7Aehvg7jIYRJ3P7BdhXsx57VEmWi3TXte+jfkzZnjnCQecA0xA9ya7a
Z7PjkXebI4wePkoXEWiKpqGgRX6203NBcOWmjFACQ/9dJyB+9h791P5D1VRQlztmWhJ30176mO5i
h2WyHS26B11fItSR08bpkIXEpg/19dKO9mHQwOk1i8MkecaHS1sRthqycD099F73K3LpCFR6PjVW
zHl9pFHhZuo18pudN9PhkGb9zRoWhdQpoocB2qxz7GhT9OzaGGrCWnBooudebcqOEJXc4EW5Rg9j
+VCr02DxcF8vT8JKkyZpvyaJ9L3nQoTjUn2zTbayjM6glvVdFqCIys1Fb4xIPy7OhDR8aXg8cnFr
CAQ4ksYJCWz8vMB/NICtrCb8S+ued8XL6GIUbvo9HdIHI6LXe73r8ikJS8u8DJw5nejJRMVqfi0k
bzgonK6NkLzj5lkEmO6IjiPzBxPaq/9MmhK078vfUbW13FAHH4L05QKI5FJSXzoxXikfus75WTT0
hghlR2dmfqaGeVs5T8kIbG5OAuJbeEtTyIuhgHxIoxLgN+ecKkW1yHer8w/OtjUHnzE5e+Wlj2ss
ZFEqE+3T2Ie6z5/KabrNarrzY00tV6aOvxrMwt4Uy9KDbIR3ROpZRbNhJdkowoUbfjX1XNdrc7ui
GUdnW2OoReec0+Ex3LIK63ywUbaCKG0RPtsTjeG6cTAy9UVP0wnBa1zKw9BrgmDn7D126MJYxnm0
aEp0GYKB0nmM/DYnfblgO07IsdNWElZGDQ1q9LfQWaFDO1W/D6KnhEHnLokWHlpiLii/qgGCvIQN
uC1IA6LgRYGXzofOkJCmyi+qAlRqVYRuIf+h43w85AM+EkJdv0rzpb/cwDKhsWYEOXwr0FZdRHl8
AQ3n9M2sznzQjbcrBd05M6OttEjMHVSV6nLj0b8AS5UTVMRtAjPri/YKl1n7z4QI3BYLTkHQziEH
KFWUfeg1A8cdlJ7Xe4wYR72ZMgH+rwWKMnZ2aA7tg1IIGpI6/zIXVtqhu4EsiMoyLdEizJJumGWf
bNsBwLizzLLd2TYRxBM86NJU9NUMzFT5iHo54dIFMGOIp7y5dHGj/Ny38yOZCq8madrrycV2UgTN
GpjcpY/GKTge/YMbyWQz8zzzG6rPtskxAKTJSVrg+RtmfPvMoUEaZHpvsKaQ/71Y9B8YtZXxqFZQ
nKNQp4+5O3108CfZYjeRMx8o+M+BrquVSccQyQ2nxIkyRzkwse3eIDd8X9bpoW73nWm3G4bVuaN3
cdPUByYFr6nTP5hKE8KOAMMmp5wmNnJtyg6QNngB2JxhJa+HOMZX437vLHCigMFf3MXbW6X3MfrG
T7Qr6bqzSJu2OcG14uBaHAvTLKUVJcW6o75p7Oy1KcBFpvP07kmNm2zMD6MoznlpUddUGImDAknd
6Kpb4vX2sref2wuffUlvzba4FXP6MNRQkooyPS8Bhq2o6PZBZ8antnZ/WEPxdo1BTv0iDEYTThsA
0dzDxhGZ+FOtVL5ZhOXALGhvjcBpd7Rss1O5YK8z4Os7/YCJNcjr0zRzTHH7h9Shn7lKh/28wMu0
pfiMFrtFfkRqF6IWXmok6uV4/RCb7UAg/T+/7gLami00DkPV/qlrrW4njPix4xVgxwUG7TmsIeNk
zCe1yBVrSbsRrEuraTFBYidiLlez25nH69dBEt2Rblmv8sEnVqkU1TliILtov2JW54UmzYJVktqg
eLW5c3VBXoEhCPTN8wtK9/JpI2P7eP3s+iHPDSam7N1h0c/28fohGoqEGheOT5/k4o8/u/7FkqRn
ev5TGGf0CTsCRLNYPBFgmZ5RabYED/Dk5TWibtoikN2YT9IypTRWh4HtSJ7MgB9Us2sjjs5w+v7z
gwyadCUcmHPkKlcnA1rjdTTw/62WAAgIk+D/HT/ymqqfNQtk9RuD5I9/9Y+YIPe/oI/YEv6I9D2f
Mfo/1QSB/V++b7kk9XB3MSK75AH9Q00AaIS4Qse3+BvCdy+T+X/JCYCGeCTfuw47/f9tVNDvBBKq
JnrxUpi2I/h21r8RSFjEk3yQiXsK4rrbe1E/3Tn9o8TMv5ctoQB+PSa3EmdRYy3iUMUA2yoTu4sn
zN3g6L8Jy7R+Hx398XI8G/KKYwFuAcn4+5wAILrd0MOQJyFtBspN0mwz++c4e82dWX2w5Da06Dmp
Ezp7dwEq/XGD/haE9WfFw+8pkf/z4x2XdzcIhO//dWjJMrYoOlrOqZui77U/Dk9yivZur6qTNqOC
AzuNrLHpz0qO6e5Pt87/QW3xlxjT6w/nVuFekUgRPPNCq/nzjIRRQhIPueWc8lLLjzqa850LEbCE
CLzJutR+NogtpYsL0XqBGpT9cssCD3ZWnjLl9DuhiMmJEzNZl1ot+795cehX/jTA+ePFEXPJ/Ubw
ZwAk4PcXp9ucEsLonFMRAUjOVPtdFm2zbdvo4uHHdTAoCuvYAYIvK4IG0nJHsBHd5tF+KmpjPpAD
0+rJ3/7n13XN7fxX0NX1dfE0wNmWrgUs7vK8/vlNg62gSm/CHpeMkbOL22jCMY0quIqCL85tGNHM
bCfsgoHH4ugNiFN5BIPFLL0D15fvVebYe6HGrVu082nmOLA1THzmkASzO9M6BsG4IRikexI1OQmz
54D9i1PiGN3pF8hVl03wO7pK0nZzZ58uc0uoT1y/u33wYmS282jkzT0PGS4uq9qYfWY9uGa2RQXe
0CSbH4BVfqnK6R6iGoV7qhCCJBneIdd+Ne0qOP/nd8v6fQx3ebdceKcuSheL4SyN1N/fLRIY2Vbi
yDkRbWqiWVEOkZYWtjjeRvzkRHYuU4tDpsbSi4H/Zw0bkjH1/9sLsSxWHlqvFg/UXybTcSbMIpln
5yT9Xh8HM7khHFg8LsO0a+z+CfLxTjazOkElOvQ98y7fmJ7/85vx+0z+j/fikt4mEWxJn0zU39+L
tG86w60HB09l8mXYe2TMy3oa5oMTBPdOiiHUbv5uefv31RbZmEviNtfBYkv4y91qjhnwBbtwCIaU
+6mrSYpW9hPypvuaCIptFpjLqZTZrd1zCM8X78Zkest5RXyjMvubR+cvwcR/vAHC9pDQEFwu0Gn8
/gb4kbDGxbDEqc77c51rcRZBf+PjrzezIng0/fmn9IwUvLrHRJ1O6nYZqxv0wMtBLRWe+6Sxboi3
w0I4S3nU/sxRzy0eBb2RA+XPQNcnj+jA18wM1EziAYu3NTJGJ6/yb5QO9r+v3K7psI+Zl8XTQdfw
+y8T2ZYdRW7unLQDhrlamuiu62LCVKek3E2ZiTki8DEE05yhKeocCiWZKM7uu6ib9lEBV9BMIlbN
kFdbf2F4InRHPGyTjFBFoTdI27gtVIyvOgk2LjE7VDA5BqQ5voAdsaL2Ln552VBNIQTq9v/5Xv1d
n/bHpXIcgeThcrt6V8XFn8bneRG4U5k33De5bPeT0SAeMXm5mpLw1I5vAJ3rP3Sf/+tWaF3u/99X
VpfdSPiwzjiG2H99PqbG7+rOa1HmwV1/LON4vm/S7t5qCKMhCiegWIXWkRTCP10/+Jw43V90Zcu/
2ZSt3/ceNno0JKhnAocTCpG+f30lTdLXjNsa49hHubFNLfPJKYJi57lxvk6mFMyYzsgn832X0swQ
N/DP2QlVJ/a+rYZdUMSbOO7iJ4qa7m82bfn7inp5bWhrUHy6Lo80Spu/7ItNvqD5sbzg2AYlJkJy
4y2JZzofS8lGgdQKOg6UEnJ0TM9WOCOGTVNGPiqskbz0wmbo4DECGoVxIuQ1QgtA/N8YUyoH7SmP
ZLDram7jqpLensybMOBUBlhXBeFk8w+zmUwle45OkzVg2W2LGLtwa936qdvu594P6PNFD2bMRC32
g7BSEosOOUSKDjIONUoc/3LuyxNSKsp82tKnLUOORzkhcKm9ybI6tIij3lN7mfd6n1p1ffrPtzaX
8Pc7DUGs67GH8+AGphAQ//6yGVT+RKVdCkAzsUUKpXRfCDVn9JAyQnSr8k5MkWbTHkjlMXqEh7z2
de26ONN9UoiANeT6mGXsI61JwGDqSxJp6nY+lmKmeWsg9blUVSmKnC3HrnckmoeFphz3Dlo0gorF
cc5cQWKS+zBpMyVclqG2A0JpQ94jCgDbI15EZTvtagja5JzTALC52JCIEiee111AyNZytRpZE36o
DJsMxoqLc+j69ZQVeKgDj57AlcjUkMSwjSBJiAVECW34MdSNqE9pwngUkFFw1NMeRdF8W2kQPMVQ
nmwdV5cQQPIsMo9bSOenvkWJu8xgWQgmenB7YexaQec4rV5pbY2HJcFa5ctH1rVkfzkWMSl+n9Mp
nItEPSU2mJcRujHRFAZIHteN7pArIXYkWaFnDb3TRl8jn1yS0DUbmtzWsmuzREF18RmiQ3ILc1RI
QDhUcMbXgvoF9jVXz56OTjVE63YpwJBMDcee0qiOglY3UVNvnkm3OCVGZS3G6YO5p/FUFO9Zlb0J
uWf2k1JDg8YA3DOdAWhjatfmaz3G8WGw5MfQA2NoVIYf3JjxrVhRvVNegRnVM4lfKUdxBInSEnOG
FBNf+W06CPdGBdluwd90qpAWF33gPYGqCRiIRNvW7/tdsETucV7ml6xK9ZlG1d6WZnIwS/ezmpgD
qSRow8JT5IFAnUVbMjCRS/r4fkRzuDJxcYlCJe85aGfHr/YIacZHz+aaa8FBvh8eXfpU56hArxDL
iMTjDI5xXifPxHF56GEi4nRiDh4whXd6cvtD6iPUSKviS7kqfjTG6Ouam6ZlXoZjUgS7qUdNrWSx
3FTxt7zBYMWEepMODFf7qJxX9uL7b7rpEJ9UN22mvVOUOA0+CHCQeeTp0CpGsYnnuXse0GkEQEUG
bM/CV/Ojf0l0q5Pp1kCnIwgzDpfGxDPPbX2wArpkvWdYITR5u12qEP0ruOqEGVvdDZxnLK4NAbc5
I/4KN2uOALiNh+aPO7yrGKGXJPu1AZ+h3f0KCGU61Uv9i5i4ZRUES32v/fqWlczeNMkCNUzgxZbK
nI/B4FobpX6QfUdyvECVgPYqT1F8kNW1FlTSuyZxshN5CzeX2a/GMPZEMsAudnR030N/yGYFoSAD
yhC4n2lFOIMsu26rjMRaB2Q+H8p4IV7cIzUiyxIgQVn8MGftB90WtUc40OxVXBBkQpM6I5tldBz0
0IUmhifrvAMitw8niOZTX9ZfuLM0UdqWia2K3pLJVV0Rd5Y+x5I7rEqPitbtNyd66uyUu2IYvF9o
eelnP9b2pUmJYmmNTaG7U1WOdrksjwVzTNz8X4G2jJtCqg9V9O2d443oc5YfsVnpYzXMsK5yUe9y
ojBTbMxF672quntPkUOpWiZ3bo3YL45iZzP7QX4D/22ttSeA8vIDJ1Li133LEri0NADQpt8OzEYY
E3O1THK7VwHN1nVFwMK5bo1vHeXwTmqvXXdov1gI6p8lRwrAD1gFLau5b3LCMUcfFFSdRjd2guvH
Xqonc0qgHQSCGeTynshZhFk7w3E2vOJAStQmasf3jgnQUKpdUCkPkvuqi/sVFGbeUvcMYm6PqO0m
Q43zIJC2QHvcuj0qIEd2GY8d0J1O9ZShdKmfK28fMzZ/Hiy4KbJAMsMk7WxYefSN7NHP+CI89Jc5
p4zmlYzVIB6KpvEhboBNRX5X32JNxZZNqt6mStBUs1lXe0jd6O2KBSFT+4rrNABuE3cIDwb4FWPw
nFwwq60adwLA/B0dZEY6jN3aCdiBqOT8HJ8nc+R07ZjgumLzNq3py49xu9ZWRlCOQ01dTvKgFKBg
RmT3bUTyIMnp50gp/8ZYbrrR19trcUb4lb+1+563DGI7IxUf9V03kMeobfIYJ+NpUfQrp8lpDwGr
E7ELq76uppDwXnkixfC+wrgbdjaigpKYNLA+6pk2l8fc10czmwfvUenWZFoE1TrrMx26WpPgYE/i
dXSgJDTZFE4Gi5NYcnYIW30us4qZuovxUEVglQyqoZWWLXiqeqepGcghdeawdvOJm8R+iA0Fj0lS
SwR2lPDo5hLmDpy6piqePWMqzkKRN9wZe6LOhs1KNfF8GpaGarGZ7hWpFkycYZ2oSJ4b23gJOgub
nTEiJ4ljvPhDQxmfo0VJOg+CyMCa4nY4TAyjhDjmiTtb56Ste8TOtzp4a9X8NhZpt59KZ8AP2H6H
fT++xTNmEIbSbmjGKESqFmFXvsAmaC7Fhe9o9WvOAKn0XmqecnzNq2Gia9Q61RfhvMnGN6Q4t4n3
0LtteUdGC3qyvoEFAISXRMHugXP4wo8L4jCI5LZouuRUKKfdxFaH4VNuG8Q2RyOhfhFzKM1FbN06
oXdciUQRa2KGOsndg54nqkvRb5zAGMm1Jbx3QuhpTIBMbCIgzmOXkc2cZR3XEZFochmAK4f+jdX6
hHtAYZPT1JyYsRbrbhn1kXXYrCiJA2/2qMext7j1JYE5cO+6um3XzO0QdjnJhbxmmSd7LG6DofuF
e2h+T+FfIE7YoU01biblgKPLhlsVuQS+WnkQEmd0m5HdQtI0cQrkDPQrv6flZdNLZfO3M1Irqg4y
JstiPOb+PqoRTAPg1KTc2JAPAgfRmCijbSnSDPQMDQeM0jAFrj8xa5Nh17jMt3P5HeC+PmcRDBY6
ecgl7EyeGYml6MU6++wUR5wlzrqvZnlIksoPo8HNbyZ28J1wVcDz7kOvKowtOyNKpiX49Hr/K7nY
MpTvvI8VRLEmo9x1zLCKkAESXPCDrNeUkqRMIJ2O92PZy23Qkb0Ixx3HtujCqAM+J8bbyh0oVJz+
u20QeTOdjJn7u7SaT0da7yKwebpsRL7RlO2sKWXvcH7WyFhCZyzfBpJP92POeB1n/0pZ7uPEAHRL
u5+5d5W8u+7p0gybEoH3oJ5mqpSvqYKHPtrlD98bXqXKDx5hAG4KxKmpS8AJFfIFnTImX9TTxCMb
Kq9iNt+8K7/JdyWAznAux1XcTv2hCOJo25Ha0hHMuI4S68ZpQT2NmboxbH8ifhghp9Vv/eeRgScK
UPHN57+zxWXT/fyO/tXdpsnEwBgVYyEJZojH+sMs548BFSe5Pz9lOFotWCOzeBpJB9k0fkbobOPs
y+4bRnpSK/MgIHlAMeGSv2zU1WuVd0WYWS0ohwKmBRejxh7AJJx0mroBkdhM8hY1ZL3Wbd9wMM5R
1jfIByuAe1GH6k3PyEaSuHoYTXJdvXkILdGjRDasjY84GJwEbw+xEl2ah9Drz+3kT5s8I81BaYJc
qoLEy9Ld1GqoNwXSso1O69s6c3qUhFvPthi5T/3T0DC9JvtpPGyCICXt3QmstSKiBABRcU+oaYFm
edpbLsrVZWyoPWIZJrKh2OnVfrZzNtmooiku87AxEm7nWJNF2yhnZWV9t26naGOlloFkaFf3qeYs
C8Y5C5gsustdC8NI5N+H3Hwvk9LfOu5E6MdgrIWs7gyvg8hp9kj0WdCp1DacERlUKyg6PvKSoU0/
qXj3DkK+sHPIsx475xsbwz1n0V/OguVCI/HLYq/ZcO7UG8fwHnwjTXc2IjTRyXZbLe1jUUHfBOTa
En1GlGfgMTTND2XNwGyYWOU8cw9Z+HOWlBiCiEaWzVdStBySsJE9i5JjZWxYhFXbT2bCalGWqEQJ
4wICTKZnKfInqorjoonM8JoK50lU7apYzKxjLrTTJt1kSlRYL7AmFoNX7qL8F4m1n3qS7BnC9LZq
znbz5D2njLDDvE3YCDKSjMtEbNw4PpuWaLeiR/II+LPF0xE9lE1+m/r6seEQzPqB3t1BYDkaLJVj
R5uesQ9pNRM+EuPnRIygGOWT0A48SR296E78Ek1Zn8RA47z0wBa26QgycjthCIgs11ovFz9BXLP9
qN6FrTf8ENX9UiRQXwJDbnIvjKG266WivyvBnpUjrNK6/lEYiFr6Klb73P6VjxqVdw0+sVgwQxkA
auZKnWuMJrq3UGhLIC19cY45CGKOGfeVxzDVkY3HSjslr8uub9WtH5GHHekgXheOerBtvqdxUYbw
Qg4y4rdQIBxWI/Q6IjRdSCS503S3uAOp1r2HakzUxhUg2EyrOEr3u+zQFkinnhCR7yOCKrFjSjCt
I2J27V3AH0Hq8/7nt/YYl2FnUY6TseOFTom+jmqCpeIHMUsTKDpnmj4KFOOTEXBS9m12l0GghFhj
ieWcT4zSGksholkk72kVPzruwLQ0FwOOOWTSKnZhSLK7lpbc5YX3KqwOl8NujOG32sQTee740cm3
wu5/Ma/meNIfL1uYTTzWJlbOSYm0WFPliF29WOcUYSqZQpCDEEcciU7de2X8rTKbL5REaP2mhkNu
QDks/XXvF7cxu1xkl6QYB+690c/NVhT5eqE9vffcJV7bZvCoL9lzqhrPtED1UxzUVkhtsYR2QJdI
LG0XSr+q2X3yLLQuZB0L+v1azAHiNuedjqd57CJYLIwLok0yDsXein2PFtZkQr+pkE5AUF+3rTdv
PZ3au6luP7HfWTeuW59HluGjlXLQ3gTe1hwRs9nYpvBGTNkt3ye7vX5GUnN2m8TlvZiThWjcf/y5
6i+ItWXGsOHWECgdE0unzXNx/fL6gaKkMXmb2XEbQTr04Fw4T2rsd2PRJreNEOQJ9PU4H+HfHPrL
n3XXP5v75BcW2WRfT118q21jH5uQrb02iW+vH+Q/P3NFBJMphgA0xf6L0O6bU4hxP7gTTadC6QC+
jnFm5sOXnm7POSDzlSRDMrCYE4BZCZu0aN6Lbd0MpEEZBfl8KeLXOZv9VeWRtzRcgtXs0nynKp42
nrXobUDcUe5yCa04TMvml6oyjCV51q9VND74eh8AQ2e3Rp6Pj4L2CspQ7KokGSr2b9P1jvxKY6W2
g4QNRmv7piPiIRkRyhcMD1k4QSF6rvFLyu68OMRE5TH9Mck2k8sBN1B8h8bA3Dk13ibTuqMpc+Ha
Us3hZi9WK6a0+TbNEOJ34/ysWvExp1ioKE++hgtexnVaHqBLjzEhH8oAhl5KutQQvbimTed1B0Vi
xCOW9bOyRXJPJG9upcmNdqrdhLD6hoDR8XxZKfUMrzWVMcfaKhMnRDaI8KCQH0h+czb1AteHpgdK
7Gboz75q0Z4N1Z1agDk3cVHv2KQg0QoenihLjUc5WHsHLfDF9kPIuznJU1Euv2ZRJ09ML248u0/O
vt8a+64xOBfMUXDnAkuSqnswc4xPHUeL1VJa3pMl2Uyi2Bo3Bprwk5LlHTwYNuu40Ht0oeU+z+eA
FbufQIOj0J0bHtGkjRHGWtlhqrO1YaDLh6eClkYl6a6zx/repFWGMrpGDReoc5ShqrT1a5kY8Ybx
hjxjF31y2/YOBVZ+rrt8pVrPvdFNmmx9xB2rKrb9Hfum3rntfWUqL0R+Zz3I5DEv/DbUURq/jgoA
V2MlP+pm2/sI61M39TZNK8XGsHtAUJH+XhsFpMaih1Q6tWSczWh4ag8cbc/yrqflhp9V5Fa97Sb2
gXhIu6ciOxS2U59kUv/s2k7doaxN98voN7QC2V1tOb0Ho/dtsXH6wOgpT/zq5HuW9hhOUwwxS5D5
TrJl5zsuFYrjnqaq2noUt4TFxVDa7u0FcuYU6xgtWUTab+MO61RheGMiSMSZ7ObHhuN9Hw/tqY7r
V2TAJizkQu49vCBnv62egjknEJ7keN9l/+/7ojzXJf2TmDj6nqTU166JPlDOpke39h9n7XRnBBcv
ViGtkzWRcujSoyNmwHgx56R+tIQ4UG77m7q1nPW1+LRrnIn96N7QKYrvBxUn0JEiFmoRQ2Gjf3iD
1xVaoJNZN8qEscM8NtiCS0DPd/3D6/+jKzne+E8V7EbDcdVD4pjJk9a52hJYTf995giw1gknk6rs
H8bA6Q9shdg1p6Im+bp25LmOJhGWrphJCnCqSzwqkwAxaLojVbzz/GerMbqjk9HGWGpAhFUN/Jzy
Z6+1+xxgqtu3XYnprgZ5R1t01+g2WPk2M3BeOnMtW+N7I2TQKSJEcBITF/fxI2K4N3N6y3Q0bESR
InUV+VmZ5sg1IFFubiaDnPAo2YiKoycLlkkdGnb/zd2Z7bbNrFn7Vj70OQ3Ow0E38GuW7HjI4Awn
gmM7JEVxnnn1/1MlJ7KcfLt7Nze6hQYSgqTkElksVr3Detcq4KvgbeRqmeT0GFa5LZadG6IcaMMB
mAZPoZGyqFI4ZCbvSOebkzy0kkVMBWhdUGKL7kQLJIxatih4NEAVzwdF6Tc7tMDqwPZWbqnoG1Ov
7bXq31Mu02/khvfo/WBCZqm4zKRulzPtEmoBXEceviVmL/fSTtCFZTsY4xPiBpQT+umlitM/8wy0
TzvH7rHLLXpl7xLSRGSx3TR7ZYo1thm0MrxsGpGUw+9v4VetoRNvXOQn2wYONB8QMTRbOxwM4ieu
cQWnVXypMjWrKEQj9q2tYyNwJiil7tdlgROi9/aHvrUfSx/Q+c6W86v2sc07a0mx6V1b9FQGM13P
O6u7CXdUxoUNMFxq2AujEchNUKMITkIhb7R4/zVKtwa4SceoSvRBn+Pc7NaOWV4qQ0uuClN9ZgNe
jSKi0bmf/rCKSLlk9l8RhYPpujb7VYSQTobL19tGCx9yATN+5n3KBie8Cx24IC3/uTZzG+wrV9xZ
ym7eVMyOuGTIqBb+O81OqHKOQWLulB1WVgKDbpxujRVerL9HOiNn5gQ3v+03Qd6ZuFUImPI2zFUw
jyRPAA5SUnBvNIp+SfHBh65QRQRk4ii+PfccgvuuX8HG2cLQGBGg8vbFtwZfcr0LCaxrUKABpIQN
tgf4WpvzugOkPJRqtKhRJZ3oOxXZySgH1EIYrNd7KnA02D93w60B8rOl8o8o/5KahfcZKa2pNdSw
R9YASyjFQ1jRg6IRSt2daQfLWCGPYWUmZbbtWu0pudIcCnK2ivE11HR1qeyLd5VZxOt9p81I3m6X
QbZfklJwp0Gc2XO9eyQ0p+CtEdKzMUOJL1LrZBKozJ9UgkTxHumUPhchnw68bZA9OJEeXAfd3RD0
5mqIEDnwM4CzHhwDbeJeh1R/rVNdsHejt6qkbS1ESEhja7t5phf+nGAIlKVhPAsGNb1s7Jp7c2FD
dlA+TDL7OTfjeuF4ESTRnofjs0M6N/1sszBAlIzXA7f31tp+jT21neea11JU3VCHGAGoTJmXpgMQ
xDmS8l2PX01jJFMiALBWlt410Xa70LLvJcHwlY26NVhlSpbt974J2rfSt0+FrTxbvrFHcxkmNwy/
byF4HhCiGNfmnlRa7uAHhYGzUXNo25kgPgVa/EHVXX+OGPjXNraH2Y76gAXVXBRhleAaIqb9ZZGQ
p6liZ7WHacVLjPut73/1CgNiFaPPpgkV9zNksLRZ6oXMCnirAeWP+2hLMtVAjx1heZAy3X4+4LeX
paFfO/3uvgoMMh5R8X5X1I8UbjIUf7Qh1kJO2gmWkewS3hiHmWLh7giKwNo/qF+GAvqRJMwR5owA
Z2Zuvxg8Kq4VSqEdP6bWV5nbXfvoZSLEQUZ61poR2hV5vFRSHzM9nNo7dUlGmBVv3wHO0vorjRDF
AhjZJ6tL9rO23N9bdiEYViO8IQuj2cuoUA1jO59Fe/tuUMxvVDDYzAeujsRiMu9tM517ulFMiTu3
1FSbTBaGGN4KnCe9OiuKfD+3e9NaEpwm5KFd5ubWAEfeM8f3+RMQMV4Pt3xSt6U+6yoqFCqIG+H+
o/hbIwjU4o+jbU8hZkMgQ3UXeUvxXpzeeYO7RE2wWpVVq27yjBLEzOy720alXhlDkuAXZXhhSI6U
qDaJuK4AAqbtPnS48JdtOjPAzs16TO+NAYx7ktmw04Ks2c2YVq0p3IHmxgrhKzXz4SsEOdUnKrWt
GzuAmqDx/Du9hMzcaqOP+6lLYrWgUueq3TMnbJVst9SpIV60cDNOY7NvLltsO93x4R6L1wAts6sy
X1KF9Clx3Qd7n2YrFwGSPKqcmwxMvUecfjGESIiqexyLGPIZTyv3N+HQUDZmdB9iUobwmVYfB1/Z
XgZm4l6ZMAbNhWASZZDLoTa9ZeZgKGVxuSPkZOAH63hHcUYxA2RDaWmTzu+pPiVvwPirtU9os3Xz
0oxm6O5ulMb0P1hD+FwrBqGcdEjeUal9baEBgzAH/PFqFj8mQ4OLsSvLlaG4D0C2dHRgDPVe9yEj
qEJjoidRucpg3KgpPybh3t0mGFybICHyYnqfU5Hs2Or+N6NLP8dtATWr0/orrNJHPeVu0gbaBjeO
SRlRtrusdg41FlVFFbqt3ap+pqJfF3dopWOuhJmy0GCBCCJK/kRBr+sjGZGgwuERaoL8P1VJBZMl
avihj5AHPqVO/WjmarSskLe2Utu9MsJmFYEmWRduhtCDAXdGkBpL+HSoNLFYockhubMyyGD/DDJf
iKwLRiGYlJIa1YZWdUtiVqIcPje+k4+upqQH71zm4qXh7pFBsvMMGYAC/GEC6H9n99fxXvGmEVyx
84LoZWhlZLg6845q9KVt4InGeQR4oZhZIbNbTfEllbcUYJJapEbbyyuMXkoZQ+99XViAtX24hXxE
X+cAU6dlHr9LrJbayj5CsARB+EZx4kma1KQlyYdrQaxPPJ9Fdxv0zsII9a/bhicXAI7Y610GziBa
q8ycU5hyNCEVE1kUbg2iAA2hAbMriEJiQxMRnJW7crXNlWBjzKGxUvfkM6lHC+6zGs5PFVMkJXMz
VcGlUqQUES9wmp6lxjbWVuJrC4ppa+gBgEd5g51dUox9GTmwSDfFl8KJk2UjcoMm9SSQ8e9+9CH0
zFlrfO+sSF3V7gA9bo+Hnvv+rCr7Ze7n+6sigmzJ7Uxn4oSBv1aUSPmwzZduZM2KEKInwtHxje04
xTR5dpRk6neZeZVWnT0DomJOEkUUvlg6xd0LtMiVG6g0ZppRsHiDnkFxp1gp0CiRPWsJtkLi1JNZ
q8oSYmk7Y4QGUIoTBqUcVkFNpaNqAmhOMi/t7cpIqTzfRThUCm6Rr5MSV8ApTYmN4yDA/bMIY5xP
3zHnehF5G5eA8S0gqo8qqLRJGlJQ0yIi7lZYcDs93y61HEnrL3oXa9Sd48uY5NeVbvcVL9tldfXU
xbawfsAlos13LpBBRG7iMIb+OgjFslGCpPbaDQvodQObgIlbemOVDflRrbzSC6g097YPhLbOrhq7
eNfk22phpEgRNekebhCKYMtBc4gcQHlegSWn7BQVZwRecoySMmDx6hEmb/JPTs+r4iqI96p1tgi2
LfFytbwcSoqkU3AZM6uxhuuangNPU21Mh5/OyqaYDJ47UPTjk1QL6zW4mJWvVyvDy3U8XOSpCEjA
90n1CkjoiHoYEw4Ozwd2JVDz0FqRQekLn+LZOJ33MAzcthZcFqw47tyt8ytQC8hjmMOtYifl3MAL
m+p6BrDBqSjZL80YVRWtXzY9rASF7qACtUMzqDModY0QG5raparfOCmF2N1WRTWnA0ESwLtQ17kB
Vwth974jk5M15EzQJn/vAxX8EHv6ZVTQb7m22yL6DIVHV88hq/hM0Q0iIb41TLKhmO1877LtvE/W
sKNuJlhhF9YsvbvXG3muOf1AnlP2CNC0FGlPXDVS5pTdfu6EAFooCKh3jqCulbvypNzkjgsXe2m3
VFwlEMcC0ZRCzjsdCd6DkPNR2FmelALQOWsXNEi/tKDLLeMsqEiyx46D/90yW0y2FAaSvUc+Ok6G
y23KMhlJ6Wf5y4G8HLmrxkm8pvaABQRm7OMmb3qYlo/HcEXU89DePUpt3Jzbg6xUfV+gOLYwrdSC
vaJcHhV05RfUfAtPrp65UykULG9B8wdEveWu3EiRYKdurpo83GHW29Um1js2ottbXv99HPUrKa5J
WpVqbiNeSKFOLwK7Z9uEQgW5tzzVugbyIr75wYx3MTMoGml+FKXrkAhrRRB+iJcp5VKrZkuaNY/9
B3uwnuSfS5HPzHQLars+lqZB9KTDOFY8IA8SZfd/t/KGKgt5hwe86uyhevjrOanCqr9+iJ///d8+
9ylFj/5p3Y38m1/avybav6CaTQtSR1IpQK1fWDw1TeMjB1JLcEiUCAM3/Vl2Y0HiaZhAOQWYE6Y2
kIo/y27UC2pCHIq+eN6q0P79Z1g8T7HnFkSTlkqNFurDusnvGALx+grPq0F3FBVe3l4b+RfKyh1m
/VxZJB1Jj1tqWF/1zB8KS6SK8BHJ+/uvvcGo5r6hZl3Lr23f9T/QY7HvUwiWKP+6gwsA+Q0LaY1L
/x0Zio9hNjG/UDH27C/DtQkwYVKgUjINrtp77Yq49ZqaOBGQAn43r7Df/hMwqEYM+QR2zMUCROe5
6TDHeRBVvoU691pJEI4c/junhAklE4Tnidh4rUHpO9lDCCv8ALO3gibGSD46Jez3SiwJ1HOILCqt
hTpD7DGvUumLTzALdBgGQGFApl2zIMpNow27xdZUv+VZ0kGKgQ6mQVR+Gu+ydCrPJdsWGTq7z+CJ
QiMgCssQBhtiA4NLtODIwXvgGcZU3lH+iklyUJiX0x5u1ovCfSMnZXFIWPA2cfN2Id9+24KfKNUy
0pqCnOO4gZcd1nRnZy98SDKAYuUbuYmLrbYEfinQWS+nCg16d7KdrNN0kgdqlYCWKkg2akcQ19d1
BodYR8W7XAosp9VXCYaqnIMOksW2FC6WJ6Rm8WBShh/sUVJr3WK7NOAQksLkZmPiOgi9dLnn/VJO
LwtMK01fW0LNnUAWs+1Rph3ISw4UFhUJ4LVop4lFhPWw2LzSppfHKcBu2Pm2n2EaXQFE04l0RczK
gtieef+dGlbbhTxVSTYSSA+h7nTDr66KNqgPtYvb7HIAqxzJU3JzPNTy3RerJX+k5PCFHqdwAn0d
ZQ9iLZJPxS38K6cEE328S7m3bQy0uOWu6kbZgnrVD/I25R3qkZK/3LaDSDFWslE/ZYEC6Y9YEt1O
sOEfb17uaSYReF6Hea/U5UZRkfuUe2GeNsvGHNbEKskSO9a9/Gwfbv11ifnZkD6f2KKcoQtRBg9A
GtA25BYLFwKPw6Hhwt7fL3UxEizLZZ0Ve3J0EJ/WVy2BAnlenuKJk3P0GPMQEtFFuRBuzUEfU4gc
wF7jlo2IyivOpvJyi8ypUDkMcgwxo+7aDShCdlEyyOfhgAxi54XdJtSKDsFlkolpMqwccQ1y2Eqd
7sPeUKP8i735arxmBz0JMYpLeFIX5bZ4J68mlZf0a2NB2Eb8AtZ6+em2hM4gTAdr1fQMmq3LVBHj
TW7kodx04oPj4Zuv7E2EU6lUQaMw5XmpQreAuAtmD1kgZ2l71GALGQP56SD23hwmglrMwymYmbvG
otgMSAEMA7o2l39ia4Mzz/b1l2Pzcq+iwnRVo80hj0g289Z1/Q4SZPqLkE2+6cVG7slzRNeZvpMi
NMnSBgL7xhcH2EtwQbz9/PDxq29W6rPSKDFYeFhepPyz3AMPlhVf5G7vJ3h/clductd6CFgyyH8L
HvTjB/KvDxLT8uSxNXmouDE+fuLuZrLno1/db5vEXxHsfl8HKADnrLMnQuFanHurloheK2/NIbVz
uF9507rRAPnw1cvDp6Y9MN8FvZj1Dp8HqLuQYv+c9nhg9s642va4K6KRw3flt+RxqiFIfTyUe/Lc
oblXf5Modbzs2/2lhkewNFRlAY6fl+xPzRzP6a3hDlO9qJ6Ai2czKqqmgRimbmsJ0LXzII/gNkGc
RIzXfUDcXZ5rhdKC3Dtu3p6LO+x52zLCpUJvxIpCnFB+JxmCH724+T/+rfyz4yep/Lvjsdx7+1Pi
Co/ngH8Eqkc39NC0QlzwgxwK1BpimTXIwThdhlZvon4xt8DFd2KZk5tWrHr5AInYXiHesGwEJVhO
jCYaqAmdEgAjol/1wKKEayM3Lua9sYuLhZR1Pm5Up4E5SszQxw3B0ucyzEBuid9RM7KtSbnrpjvh
/CSIUQMLavVa0AoVxCIY/HKjC72d4+Grc2LVK6K8Y74SquI7opK4jXRy0pYaDHa5TvoHLb82jxc6
ihvuvoa/oUCP1YW7RdHUK1gf98vQdhBFxD1Q44Y5vflg3phRFB1+U6r4OPK1ys00msFJ6BDG8NJ5
aNE9RYEzaeWIFYdhNdcrEiKSWqmJyxaTTSydgcbEJDdFFUDxbPv40yhudm2/XWXNo+wgC5ByuoIA
hWo94gmiR2Qv2cJvAegKc8ywQ8ewtOaUG/+od0Z+WYewz3buQ14iSkMFLEWtZQ8MYVZr6AWZcJ1B
ybIuhYXVCfPEc2o8vybbvg9TpMvkOTEcqGzfr4puxwWXcJ6tW/2q1VhCyGIjZbaN7mzNu6+wdfve
j9BOvkzhl0dkO7aXKDWv4fvSN5rgSZCbwaxvSM5GK5JJKzNK3esM0tRAHz7m8bZZ7Pp407TZ+1BQ
+qSaQygN6b1imzh3OxOpdb0ixULZYLyRGzHZbqSm+vGcGhK/ivYJ5WRCX11uDiNA7oaQa8KBJiih
gLLhbSjXTgBvj1rivReBedUCfZo6OhHbahB499a/qTpLZP6ApnQ6dqtdOzf2AJdZploNC2qs/Sg7
NSbPwyInN1I+SUoMycPEaLTlYJPlT80nKKBuEwApm8hVmo3cy3dxR3wvKGZByksYcweiYpQn8+rY
U5nsQF2I05EXEJcV33WZOhqr2C+Pp+Q3Dm3E1IPw2OzKm5Q+0p+lWFtysdnvXfSO5S4YHGKKEGTB
JF5jEamtR1mB/KqU75FfeiPpc/xAfu/wJ0MXPu1FvlWec/LcW7rIZ9oZNGGu2KhDQpxBHjPYNQTs
EjhwBrSi5DlHMfk4K66aXrPW8pT8EDmsWnjn1SZVIpQtcy5vX1MO47jqHCJPd53U1m23tc0FI4Ul
XQ/QfNu2y5aiQpgt5bmqePZdv5jrQA+BSPE1K9aUmUoyASUpDo8fHA/bmwwLF+AluSr05Ej1KjMG
gEal1FJzm+v9ErmqyrhEUNly5+3n5NnV0KajTITVcQkO7uP+GrfjPQBUDza7WRO/7+FD7giOA7ed
6NtLEqykEvvifdleFbCx4CUhsuZv+ua+1h8aGLeCCP3ZeaTPg+je3N1ou6UAQSqXhP0cBE913pml
gwQiNDYKKY7kCnBW3l1RuQCWdevBpXVZKWvXA5F/50MBhUBauI5iuG3SaQGqmPtaQKx95U5BK5Jb
rh4HGJHm8Y88mBbVsgbbqHwryPpw/x8qZ23tANn1N8Cr4ugzin0Ibvqz4BNF5vl3MPDmbtroqO7O
KeYzkZKddCjz6tOK6j9iwsbSURd2vCbh7ocLgn+5eUMF2u5Tsbst1e/7d5R+Tq6sDWxhk911N8l4
RdHZRH51Q9r8W39VzggoLwzYwCbNPJ0ptxAKl8kEmMoSasO1/qTdJfN2HX1BS+w+n0GNtkLdObgx
Vs2qmhCzv3Vg55rYtzidiDauiXi901bZ9xDHsgLjNgE6HCHNHMKBtwagYl8ZzSyrFxoWdjWDi3M7
+w6b8E2yBlD90aYycB7dKdf+c/9E+PxHepVfgc6Bq3kef0lIruFmf6qSmXWtfyy/mLPnajVcrutv
2zVXRWXOMpxywdghm/R2Y3QrZ5n1k96kJAGCaZasGQlX+H7juZ1/qXarMHgPkIZEK4VO1IRuFzD2
T/Yx+O1i4jlT+8Own5kVur5megeDb/+VFJYCVZ0xG/pZR5SVuGu96nBrd9POQZ1xjl1fgY1ArQJE
ngZ9Z/GtuLxy7jxuK1nbU6BL3cZt5t48XGuCl+yzMaxSBPXAzUI4xeD4VC+G7VWw8u70GSiPRfet
gtnvSUclcoLgewT1dDjLuln/YR/NULmsulWF3Pt2vYMU2H5P1WbyYGSX6rD4Ch/HTkc+nSj+dbtQ
HzNlng3zecBKKv6HIGdQWKT0smmhyiTnMHHUyy2mcDs1bjRvEt3n/fTS+thABn6poeSYfkaenXUQ
pGHJSLrawlA8c742ybTfTvfoTMwUQ3xokuBaUVD50cuudHOlXmF73e2/ac9gpYlMqN8pldlvmgcA
jbv8SkOMdNksqeWChcon6w+gg7qLKfDAEE4z4qCfk2VFSTAQhXv7e3MX37pf8nUHLQJ5EJASV7z+
SrMGodl+ID0bbyf1kz8tnj1eH22eIA6MBKq22KcL01xyhTRPTqvqpto7YwPRLdTaaJzF4GwQQ1Xf
tQ/K4/4WJropTtpH/Yv/FH0kD5xTylZPiZ5Ot9fR5/wz6Jc7EDH+IpjXl1Y2sVG93EMS8WW/Nq/v
+/fWB2Vl3O6eE5EImBpIlc7UHyQt7A3K9POcFFG/LD6B1LyDX+FSXVNXW9zrwQzILKvVGt3niTlH
7hEg3IJk+qSe1R9DGOzSiTYlcLHrSfXPcm1WkTZhysaBuGu+xWtgRKAS4Zwyw4l65c+YUz+b2oa4
64d0O+PW03kM2nii4/22E32iL9xVcud9jWbePbJ/s2EVfaNwba5k09C9Mcgcg4GeMmkiBAn3OdUt
5hTV3SteN1K81wZaIQTJGIdXVTjRkK0mJNFOePN16kqvEX53uwVFRneP2xXsrJvtKlkNvKggdd3b
aqWuqRBsioUJIp0Z0JiqYABm+Qf6FIXPbhJBS5hOE0aqvwq5h4ZKAarNltkthUhAUjpg7VPyDES1
DUY+xS3XDlCLKWz45RImyHqJ5PM0X+6+tu/S4hO+1w59bVr0FtZnSPZSxh6kC1fooq7zK8pkNva9
yTUvSRCuUF69oegPIrpska0M1pSpyao+9QlHwjC/mz/3N9GV9wCH7CfUvJfBd8S+retuD5Xhcflz
k5yAj1wiDaaNmCzTiuDRRiXDswyM7fVRs2wrVOZM4RvVbQvTWCkC/Lr7xd4Rr4enU5D5GlkGqkwo
EzbCKZJ7vnBI5F5rGVWyOux6KiUvUIuhFk+Bdii+s5fezd//tQHp9jQvdZySCv2VtLanpITLS9eh
kidxhGCiB4fzr82uUOuNYsBCJvfkB2WZoX0Nm7CSuxRFtgW168OwCKgVX5dErtyWnNUwIPhy2O1U
Yo+lleXgcU1KoMoAg7MFGDH13abbkG8G0RbD78a8SwxiJ4+3Dh85xn7WgzFd2QV0R5DKkV33XEJF
cq8KhFNwPC5S4X0E6qXdmPtZti+oBBZsqqrYOEKwVO4dz2le08LTX99u1WYWagx+u+cB457g6eaJ
hrLtTlOWWzQ8YJbZuM4eGwTk2noXFOVBBe0gaRZZ13mvaItWsMkeN75wBY+Hektdf9CoNzLKJjNB
cq8AAsiEIJwUeRIoJATNQsxMpoJsvUZmcjBXMhxciZCg3JMl+GGkq6sYalhQeB9A8WwXrkdoKuua
aNpnLBPbOssvC/hYFqbBfFzfdzmkrW3YUsbVectjAEl1k3raoxLCyxhCIBcKUuJ4IBJjVAWzOvWv
ICCwPGvqNjtoIw+HahsCYsBU8uCaJR+qboK4a7HZBu1jVrg5CUIGAnmAboNco7E0QnflD+KJF6b1
Oe4zd97swSVPdyJeByUxJJtQiYLJQJXTE0/uuDmeA2rYr/XtldTOO4jumTWE672Zk0Yurx28HsPZ
2qtGBOJkiE5kQaZW0zDridixiVIeL60MHh+DybrefLMssHiqgs6nksKOkPTVJb4v1MN2/h3+bMDh
Lbwvi7Sk/LN0NTw3NirM0IlKxrcsgOrLzJh8lnJzPIQOJuQmcQxVbHL5eDXh2is9oPiplnuQsArF
2753Ce/IhN5hI2LIViZUPqGJmMUe5YpGXm2nr1KWMrV3OEZOJD4wovxv59Befl+kuECVkuG6q59B
MD+X9b4qfyrFiU+lTNvH9L/3pX/c0Etu7WOfkVt7eBJ8omFZFeFjdZJhs6joepV7+nVR8or/URv7
B26sfqJx07kwNU1HQocB7yKfRYptnyb+y8cK4McLmEB0G2kxk413SAO+6qS/64Z/fIeH/vzH3zm5
g8e0puiZ5+CH6Qm/H2/rf60P3rRw7APDuyC35WmmaZFidC2NhNzrPvDcCw+qLlcnCem5KvlI+YP/
833wtyOB8CzUVifEiPKx/BMDwUAWEU0aVTdcFQI3GP9OO8GFONFUDZVuMuAhMgVxIj94Tp1gwhA4
the8C4pp6AEiXhBU0CO/9YIOVxtshMgwCh7Jc+sEKOlJbo8aCaZ2YTkGCXHLRS5O3OVpHziMFFJV
qgkZpuYalhgp5zUSDAv2zJG9YDgXoAFQx8JSQKpNwhJeTwqOe2EzUDxHp/CdENMZvg+Qk43tBPMC
dTyovgzH1nVIMJllXneCgG4wF6DK6hieY0r0wJkNBc3URr8QJjKztibWCIg2HdAob3pBVS90GAJV
2+Uz6FLPb2oE2TJ+KLAGejr9CVWSbQhGv9dDAfZcE4pWWHNtzYZB8/xmBUey6Y6aGg0sAc+1oACG
qAFzQWgRv+4ETbUuLBjoAC1plqVLlNN5vQ8WUkZjR4JzAScuJocAJZhAaN52guZd2HCJ6gZrKMuD
cXj/zshScF3x4MaNBO8C6JkGr7kKISOCnm86wbEu4C02bYxGzdFcAWo7r4HgaQa8fuP6gLdBheaX
WQ/e1t9XSEizmStIf2NR4Vlo52c2a6qQfh3VCbqL86BDWPvLHDqdElzmRWwEXYgkWxpj4fx6AS2Y
0daSfsEYMPAMpLowDuObXkCpnfnS4lWAXl0Ylef2PlCf5Y7tBdOkF7QXRxk6Ll7616uD62E4MykQ
2sJcYG44u4lRMx1trCNJJxguzKEskqBp8Sfp1de9oGn0Ek4D4T/PhZbe/N+KKPytN20Y2njLWWP+
1yFR1ZliTEflJl93guddGLwtmNYqr8w5+lCa6aqjDWf1QtMMnAcDt1TEmN7YjLwQOJnU5tILmsc6
cZiMz8hSwOh3D+PzCHz/ZyMrpn6hYgkw76E0YlkyfHQyFpgbsaxtT8bfztFW4FXVRxtMrJMEVHTL
Q4tcmAtvxgJBNiJP2AsOQC3cjPObHA379yKI/8ZY4FFbDm6Sa6vGb6FGTSXsYMFEj3UGETzvxLmt
k8S93NGGIzfJc2ae1Q8zw5vZ0bUudKYFyOMxGoQLcViYz2heYP0WRSKjLEfCzvCTE54gbMJa+Ac/
ymahtEzGhI1EBCrcZzcWPN0day4YFPIQd+YmefWJoThv5wXtgoi8hySEznJ6jnE2QqUiazJqLGA0
qXjMKLUyHojbvQ0sEHNFiYb4ki4lhqSvxQ+e0RuBMSdUQ8b1gnVhMPcRVX1JMrxxqm3vAnOKdfIQ
azzDXmBeeMmQjbAXjAsbO4EYE++8hsPwxpdyRHzegdENb8oRlXTnNzuq5mirSYTa0OjCc3ZQdOCx
vxkLjn3hsESimyP76AztBbF8jZ0dsR2Z9zEbkd/STBFmOfUjxFgg4OrpTA7SgD67OBMCEqP9CMaC
beoibEAyQkbbTnvBVQk4EqHHhJYBx/OLtiGHpY8eC+oFkTZiSCyVqH651ps0hONcuAZBB+SbEAY7
vDHntUYQEbbH+hG8ETiUVOySgjxU/p6OBQKvNmSLLBJo2Z6lvaBr8HCPXSnNC5dXXoOjTrf/EH7G
giaFS8zRY7kUjvXZzQsikTTaarIvqEo2cKeOwIwTz9q8wCwBzeC6sNCSvTwMvjOymnTm9bG9IJAb
+MuHiVE+6dd9QIwFZ5PwOy+NzYp0fuAV+mD0SGCFwFBidiQnL1INbyNNIjspZk3QLWc7Kzju2Mwc
YC4Um1ApJVEtQQlvbCaysiykkoBAInjOcFbQwZyMnRuxiYguEH0m7IrrKGIor98IYq8uwAUWECwT
yR0hf/CcZgUon0dHHYm9Yg0cASxv/GqHKLwDvkc1D+iVMxwLBvIaI8eCAXSDWBoTAsFnmaY8HQtY
CheaiucqtPWk431+Y8HWxtpMBqgEwvAWJjRh6N9nR4c4vGthLMC/KF2tQ7ef1RvBEjZyLAioKzkZ
ok2UVP0hxgKigZwN6iQemqDkLQTC5czsZ1bx0TEWbpLgMpFnhBv1A2Tr9exIvtohP4mmMK4EEnvn
F3VkfffG+lLijQCagXoysDaZjzidFzwi1Ajz6nTEwZU6vzfCJC4w9o0w8KXQPNfB8+BO/obgOIC/
XXCg7Anj8bAondO8QGh89LxAqhYHgVwEnjUL4lv4NzEWk0gOVqrM3p0hlod8tVBuHxV7NRgLmETc
KGE1AVl6Yy8QY3EFDBTolPAizrEXDBBpY3vBAuVOWOE1du1kdhQeJ5gFQtSW8CfPz2qCLk0oS48b
C2Sm8BfJxyIb8ieYo4D9OjhTvC7wNv5T2Of/wuTxq8oGKpb9k6yvCZ/LP5Xh/N0XftaV/P75S03J
+unf/00Ujpx8UZTbHH77WRb+iOP/OEGJyITLqw9/JmDk77z8+csN/v7TJ7/1865+nlyFz8VD8Rj0
8oP+5TIP5Hr/b//w/SF+eF36cyj4OF7Jb1VCv57/f9JwGb1pVyRxRrdbhEOanDYswejjG44eEpQ0
f16ieIw4eKyDY1ueIjr0Iy2S8OSqD2jZ0W2n+7R4eEp/XqW46gMYeXzLSfL8WIWPdXXSuCwCGdv4
7Hn/0D4Uz69bPiBnR7f8Usz2V/rjr2mKXvL3024/YFPH/grF9UX4dPI8hdePJTe25eVzWvinl4yB
JECUY1te0eNh+LMdObwNaYKPbXj99BCcDMAXqN/odvf7MEnD0zfyAB0b3XTyFD68mUUOJV6jW07b
02FxQHmNbfby97npAJwa3TAN1I9RfzIuDjicsU1fITtS/tbNB1zH2LbfPYTJyezxghEY327R7x+S
p9fdoR9SzuObLsuHx6Aun6vqZEy/JHNHtx8+BqH/cFrAesgHjW+ataBMq5OR/ZJlGd92WYb8y7KT
uekle/GvaD2ti7dNi6TA6KbTpHozhwAZEIH2sS1fP38vHt5YTxQPi+j1+Kabh9N16wVuNr7h9q/V
Q5yVQXi6rL/AVv4V7W+ei/K5/9kJ0s4+RLP/FY2/e+7Cx5NlDEftX7GiXz+3f31FuO3NdYsIy+jr
hsUh+Gv6UKSslKcvJ5CFf9kPzB4g73zbvIiZjr3+GwR0frYiH+chCDm62WiPRXLq1bxE9kY3DQ/c
W44AGSwb2/Dtc5KU/b55eOMmvKA7xjb/Pkifnv9al7+tbYcg19jmPyC98OeB+BI/+tf8wO8DUTRP
NGls8x/p/eeyfD4xKcCAiBjM+La7U6/ypQZkbLufqofg59WJl+clOjO22fvnImZlO2n5gEId3XKI
Z/NmeL+U049t+vMD607iV6evpnEgMRnd+HNZ/XX/p4s/4M9Gtx+Wj2kCF+lJnx9qxka3/ffiCb/i
UH8K8Pwp0vQLE/x7/Okn5cqf/uw0uCa+8bh/fij+4/8DAAD//w==</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solidFill>
                <a:schemeClr val="tx1">
                  <a:lumMod val="95000"/>
                  <a:lumOff val="5000"/>
                </a:schemeClr>
              </a:solidFill>
            </a:defRPr>
          </a:pPr>
          <a:endParaRPr lang="en-US" sz="900" b="0" i="0" u="none" strike="noStrike" baseline="0">
            <a:solidFill>
              <a:schemeClr val="tx1">
                <a:lumMod val="95000"/>
                <a:lumOff val="5000"/>
              </a:schemeClr>
            </a:solidFill>
            <a:latin typeface="Calibri" panose="020F0502020204030204"/>
          </a:endParaRPr>
        </a:p>
      </cx:txPr>
    </cx:legend>
  </cx:chart>
  <cx:spPr>
    <a:ln>
      <a:solidFill>
        <a:schemeClr val="tx1">
          <a:lumMod val="95000"/>
          <a:lumOff val="5000"/>
        </a:schemeClr>
      </a:solid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CheckBox" checked="Checked" fmlaLink="$D$9" lockText="1" noThreeD="1"/>
</file>

<file path=xl/ctrlProps/ctrlProp2.xml><?xml version="1.0" encoding="utf-8"?>
<formControlPr xmlns="http://schemas.microsoft.com/office/spreadsheetml/2009/9/main" objectType="CheckBox" checked="Checked" fmlaLink="$E$9" lockText="1" noThreeD="1"/>
</file>

<file path=xl/ctrlProps/ctrlProp3.xml><?xml version="1.0" encoding="utf-8"?>
<formControlPr xmlns="http://schemas.microsoft.com/office/spreadsheetml/2009/9/main" objectType="CheckBox" checked="Checked" fmlaLink="$F$9" lockText="1" noThreeD="1"/>
</file>

<file path=xl/drawings/_rels/drawing1.xml.rels><?xml version="1.0" encoding="UTF-8" standalone="yes"?>
<Relationships xmlns="http://schemas.openxmlformats.org/package/2006/relationships"><Relationship Id="rId2" Type="http://schemas.openxmlformats.org/officeDocument/2006/relationships/image" Target="../media/image3.svg"/><Relationship Id="rId1" Type="http://schemas.openxmlformats.org/officeDocument/2006/relationships/image" Target="../media/image2.png"/></Relationships>
</file>

<file path=xl/drawings/_rels/drawing2.xml.rels><?xml version="1.0" encoding="UTF-8" standalone="yes"?>
<Relationships xmlns="http://schemas.openxmlformats.org/package/2006/relationships"><Relationship Id="rId8" Type="http://schemas.openxmlformats.org/officeDocument/2006/relationships/image" Target="../media/image15.svg"/><Relationship Id="rId3" Type="http://schemas.openxmlformats.org/officeDocument/2006/relationships/chart" Target="../charts/chart3.xml"/><Relationship Id="rId7" Type="http://schemas.openxmlformats.org/officeDocument/2006/relationships/image" Target="../media/image14.pn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10" Type="http://schemas.openxmlformats.org/officeDocument/2006/relationships/image" Target="../media/image17.svg"/><Relationship Id="rId4" Type="http://schemas.openxmlformats.org/officeDocument/2006/relationships/chart" Target="../charts/chart4.xml"/><Relationship Id="rId9" Type="http://schemas.openxmlformats.org/officeDocument/2006/relationships/image" Target="../media/image16.png"/></Relationships>
</file>

<file path=xl/drawings/_rels/drawing3.xml.rels><?xml version="1.0" encoding="UTF-8" standalone="yes"?>
<Relationships xmlns="http://schemas.openxmlformats.org/package/2006/relationships"><Relationship Id="rId2" Type="http://schemas.openxmlformats.org/officeDocument/2006/relationships/image" Target="../media/image5.sv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2" Type="http://schemas.openxmlformats.org/officeDocument/2006/relationships/image" Target="../media/image7.svg"/><Relationship Id="rId1" Type="http://schemas.openxmlformats.org/officeDocument/2006/relationships/image" Target="../media/image6.png"/></Relationships>
</file>

<file path=xl/drawings/_rels/drawing5.xml.rels><?xml version="1.0" encoding="UTF-8" standalone="yes"?>
<Relationships xmlns="http://schemas.openxmlformats.org/package/2006/relationships"><Relationship Id="rId2" Type="http://schemas.openxmlformats.org/officeDocument/2006/relationships/image" Target="../media/image9.svg"/><Relationship Id="rId1" Type="http://schemas.openxmlformats.org/officeDocument/2006/relationships/image" Target="../media/image8.png"/></Relationships>
</file>

<file path=xl/drawings/_rels/drawing6.xml.rels><?xml version="1.0" encoding="UTF-8" standalone="yes"?>
<Relationships xmlns="http://schemas.openxmlformats.org/package/2006/relationships"><Relationship Id="rId2" Type="http://schemas.openxmlformats.org/officeDocument/2006/relationships/image" Target="../media/image11.svg"/><Relationship Id="rId1" Type="http://schemas.openxmlformats.org/officeDocument/2006/relationships/image" Target="../media/image10.png"/></Relationships>
</file>

<file path=xl/drawings/_rels/drawing7.xml.rels><?xml version="1.0" encoding="UTF-8" standalone="yes"?>
<Relationships xmlns="http://schemas.openxmlformats.org/package/2006/relationships"><Relationship Id="rId2" Type="http://schemas.openxmlformats.org/officeDocument/2006/relationships/image" Target="../media/image13.svg"/><Relationship Id="rId1" Type="http://schemas.openxmlformats.org/officeDocument/2006/relationships/image" Target="../media/image12.png"/></Relationships>
</file>

<file path=xl/drawings/_rels/drawing8.xml.rels><?xml version="1.0" encoding="UTF-8" standalone="yes"?>
<Relationships xmlns="http://schemas.openxmlformats.org/package/2006/relationships"><Relationship Id="rId8" Type="http://schemas.openxmlformats.org/officeDocument/2006/relationships/image" Target="../media/image26.svg"/><Relationship Id="rId13" Type="http://schemas.openxmlformats.org/officeDocument/2006/relationships/image" Target="../media/image31.png"/><Relationship Id="rId3" Type="http://schemas.openxmlformats.org/officeDocument/2006/relationships/chart" Target="../charts/chart9.xml"/><Relationship Id="rId7" Type="http://schemas.openxmlformats.org/officeDocument/2006/relationships/image" Target="../media/image16.png"/><Relationship Id="rId12" Type="http://schemas.openxmlformats.org/officeDocument/2006/relationships/image" Target="../media/image30.svg"/><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11" Type="http://schemas.openxmlformats.org/officeDocument/2006/relationships/image" Target="../media/image29.png"/><Relationship Id="rId5" Type="http://schemas.openxmlformats.org/officeDocument/2006/relationships/chart" Target="../charts/chart11.xml"/><Relationship Id="rId10" Type="http://schemas.openxmlformats.org/officeDocument/2006/relationships/image" Target="../media/image28.svg"/><Relationship Id="rId4" Type="http://schemas.openxmlformats.org/officeDocument/2006/relationships/chart" Target="../charts/chart10.xml"/><Relationship Id="rId9" Type="http://schemas.openxmlformats.org/officeDocument/2006/relationships/image" Target="../media/image27.png"/><Relationship Id="rId14" Type="http://schemas.openxmlformats.org/officeDocument/2006/relationships/image" Target="../media/image32.svg"/></Relationships>
</file>

<file path=xl/drawings/_rels/drawing9.xml.rels><?xml version="1.0" encoding="UTF-8" standalone="yes"?>
<Relationships xmlns="http://schemas.openxmlformats.org/package/2006/relationships"><Relationship Id="rId2" Type="http://schemas.openxmlformats.org/officeDocument/2006/relationships/image" Target="../media/image19.svg"/><Relationship Id="rId1" Type="http://schemas.openxmlformats.org/officeDocument/2006/relationships/image" Target="../media/image18.png"/></Relationships>
</file>

<file path=xl/drawings/_rels/drawing10.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media/image21.svg"/><Relationship Id="rId1" Type="http://schemas.openxmlformats.org/officeDocument/2006/relationships/image" Target="../media/image20.png"/><Relationship Id="rId4" Type="http://schemas.openxmlformats.org/officeDocument/2006/relationships/image" Target="../media/image23.svg"/></Relationships>
</file>

<file path=xl/drawings/_rels/drawing11.xml.rels><?xml version="1.0" encoding="UTF-8" standalone="yes"?>
<Relationships xmlns="http://schemas.openxmlformats.org/package/2006/relationships"><Relationship Id="rId2" Type="http://schemas.openxmlformats.org/officeDocument/2006/relationships/image" Target="../media/image25.svg"/><Relationship Id="rId1" Type="http://schemas.openxmlformats.org/officeDocument/2006/relationships/image" Target="../media/image24.png"/></Relationships>
</file>

<file path=xl/drawings/_rels/drawing12.xml.rels><?xml version="1.0" encoding="UTF-8" standalone="yes"?>
<Relationships xmlns="http://schemas.openxmlformats.org/package/2006/relationships"><Relationship Id="rId3" Type="http://schemas.openxmlformats.org/officeDocument/2006/relationships/hyperlink" Target="#'Top 10 State'!A1"/><Relationship Id="rId2" Type="http://schemas.openxmlformats.org/officeDocument/2006/relationships/hyperlink" Target="#'Regional Sales'!A1"/><Relationship Id="rId1" Type="http://schemas.microsoft.com/office/2014/relationships/chartEx" Target="../charts/chartEx1.xml"/><Relationship Id="rId6" Type="http://schemas.openxmlformats.org/officeDocument/2006/relationships/hyperlink" Target="#'Prediction vs Sales'!A1"/><Relationship Id="rId5" Type="http://schemas.openxmlformats.org/officeDocument/2006/relationships/hyperlink" Target="#'Unit sales'!A1"/><Relationship Id="rId4" Type="http://schemas.openxmlformats.org/officeDocument/2006/relationships/hyperlink" Target="#'Region Profit'!A1"/></Relationships>
</file>

<file path=xl/drawings/_rels/drawing13.xml.rels><?xml version="1.0" encoding="UTF-8" standalone="yes"?>
<Relationships xmlns="http://schemas.openxmlformats.org/package/2006/relationships"><Relationship Id="rId3" Type="http://schemas.openxmlformats.org/officeDocument/2006/relationships/hyperlink" Target="#'Region Profit'!A1"/><Relationship Id="rId2" Type="http://schemas.openxmlformats.org/officeDocument/2006/relationships/hyperlink" Target="#'Regional Sales'!A1"/><Relationship Id="rId1" Type="http://schemas.openxmlformats.org/officeDocument/2006/relationships/chart" Target="../charts/chart13.xml"/><Relationship Id="rId5" Type="http://schemas.openxmlformats.org/officeDocument/2006/relationships/hyperlink" Target="#'Prediction vs Sales'!A1"/><Relationship Id="rId4" Type="http://schemas.openxmlformats.org/officeDocument/2006/relationships/hyperlink" Target="#'Unit sales'!A1"/></Relationships>
</file>

<file path=xl/drawings/_rels/drawing14.xml.rels><?xml version="1.0" encoding="UTF-8" standalone="yes"?>
<Relationships xmlns="http://schemas.openxmlformats.org/package/2006/relationships"><Relationship Id="rId3" Type="http://schemas.openxmlformats.org/officeDocument/2006/relationships/hyperlink" Target="#'Top 10 State'!A1"/><Relationship Id="rId2" Type="http://schemas.openxmlformats.org/officeDocument/2006/relationships/hyperlink" Target="#'Regional Sales'!A1"/><Relationship Id="rId1" Type="http://schemas.openxmlformats.org/officeDocument/2006/relationships/chart" Target="../charts/chart14.xml"/><Relationship Id="rId6" Type="http://schemas.openxmlformats.org/officeDocument/2006/relationships/hyperlink" Target="#'Prediction vs Sales'!A1"/><Relationship Id="rId5" Type="http://schemas.openxmlformats.org/officeDocument/2006/relationships/hyperlink" Target="#'Unit sales'!A1"/><Relationship Id="rId4" Type="http://schemas.openxmlformats.org/officeDocument/2006/relationships/hyperlink" Target="#'Region Profit'!A1"/></Relationships>
</file>

<file path=xl/drawings/_rels/drawing15.xml.rels><?xml version="1.0" encoding="UTF-8" standalone="yes"?>
<Relationships xmlns="http://schemas.openxmlformats.org/package/2006/relationships"><Relationship Id="rId3" Type="http://schemas.openxmlformats.org/officeDocument/2006/relationships/hyperlink" Target="#'Region Profit'!A1"/><Relationship Id="rId2" Type="http://schemas.openxmlformats.org/officeDocument/2006/relationships/hyperlink" Target="#'Unit sales'!A1"/><Relationship Id="rId1" Type="http://schemas.openxmlformats.org/officeDocument/2006/relationships/chart" Target="../charts/chart15.xml"/><Relationship Id="rId6" Type="http://schemas.openxmlformats.org/officeDocument/2006/relationships/hyperlink" Target="#'Prediction vs Sales'!A1"/><Relationship Id="rId5" Type="http://schemas.openxmlformats.org/officeDocument/2006/relationships/hyperlink" Target="#'Regional Sales'!A1"/><Relationship Id="rId4" Type="http://schemas.openxmlformats.org/officeDocument/2006/relationships/hyperlink" Target="#'Top 10 State'!A1"/></Relationships>
</file>

<file path=xl/drawings/_rels/drawing16.xml.rels><?xml version="1.0" encoding="UTF-8" standalone="yes"?>
<Relationships xmlns="http://schemas.openxmlformats.org/package/2006/relationships"><Relationship Id="rId3" Type="http://schemas.openxmlformats.org/officeDocument/2006/relationships/hyperlink" Target="#'Top 10 State'!A1"/><Relationship Id="rId7" Type="http://schemas.openxmlformats.org/officeDocument/2006/relationships/chart" Target="../charts/chart17.xml"/><Relationship Id="rId2" Type="http://schemas.openxmlformats.org/officeDocument/2006/relationships/hyperlink" Target="#'Regional Sales'!A1"/><Relationship Id="rId1" Type="http://schemas.openxmlformats.org/officeDocument/2006/relationships/chart" Target="../charts/chart16.xml"/><Relationship Id="rId6" Type="http://schemas.openxmlformats.org/officeDocument/2006/relationships/hyperlink" Target="#'Prediction vs Sales'!A1"/><Relationship Id="rId5" Type="http://schemas.openxmlformats.org/officeDocument/2006/relationships/hyperlink" Target="#'Unit sales'!A1"/><Relationship Id="rId4" Type="http://schemas.openxmlformats.org/officeDocument/2006/relationships/hyperlink" Target="#'Region Profit'!A1"/></Relationships>
</file>

<file path=xl/drawings/_rels/drawing17.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18.xml.rels><?xml version="1.0" encoding="UTF-8" standalone="yes"?>
<Relationships xmlns="http://schemas.openxmlformats.org/package/2006/relationships"><Relationship Id="rId1" Type="http://schemas.openxmlformats.org/officeDocument/2006/relationships/chart" Target="../charts/chart19.xml"/></Relationships>
</file>

<file path=xl/drawings/drawing1.xml><?xml version="1.0" encoding="utf-8"?>
<xdr:wsDr xmlns:xdr="http://schemas.openxmlformats.org/drawingml/2006/spreadsheetDrawing" xmlns:a="http://schemas.openxmlformats.org/drawingml/2006/main">
  <xdr:twoCellAnchor>
    <xdr:from>
      <xdr:col>1</xdr:col>
      <xdr:colOff>31750</xdr:colOff>
      <xdr:row>1</xdr:row>
      <xdr:rowOff>1</xdr:rowOff>
    </xdr:from>
    <xdr:to>
      <xdr:col>9</xdr:col>
      <xdr:colOff>635000</xdr:colOff>
      <xdr:row>5</xdr:row>
      <xdr:rowOff>74083</xdr:rowOff>
    </xdr:to>
    <xdr:sp macro="" textlink="">
      <xdr:nvSpPr>
        <xdr:cNvPr id="2" name="Rectangle: Rounded Corners 1">
          <a:extLst>
            <a:ext uri="{FF2B5EF4-FFF2-40B4-BE49-F238E27FC236}">
              <a16:creationId xmlns:a16="http://schemas.microsoft.com/office/drawing/2014/main" id="{00000000-0008-0000-0000-000002000000}"/>
            </a:ext>
          </a:extLst>
        </xdr:cNvPr>
        <xdr:cNvSpPr/>
      </xdr:nvSpPr>
      <xdr:spPr>
        <a:xfrm>
          <a:off x="719667" y="179918"/>
          <a:ext cx="10615083" cy="836082"/>
        </a:xfrm>
        <a:prstGeom prst="round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r>
            <a:rPr lang="en-IN" sz="1400" b="1" i="0" u="none" strike="noStrike">
              <a:solidFill>
                <a:schemeClr val="bg1"/>
              </a:solidFill>
              <a:effectLst/>
              <a:latin typeface="+mn-lt"/>
              <a:ea typeface="+mn-ea"/>
              <a:cs typeface="+mn-cs"/>
            </a:rPr>
            <a:t>The dataset consists of 1500+ product and customer information from months January-June with various variables such as Product Category, Attributes, Sales for country USA. Insights from this dataset guides Managers, Distributors and Others in understanding the sales trend in all the aspects.</a:t>
          </a:r>
          <a:r>
            <a:rPr lang="en-IN" sz="1400">
              <a:solidFill>
                <a:schemeClr val="bg1"/>
              </a:solidFill>
            </a:rPr>
            <a:t> </a:t>
          </a:r>
        </a:p>
      </xdr:txBody>
    </xdr:sp>
    <xdr:clientData/>
  </xdr:twoCellAnchor>
  <xdr:twoCellAnchor editAs="oneCell">
    <xdr:from>
      <xdr:col>1</xdr:col>
      <xdr:colOff>42333</xdr:colOff>
      <xdr:row>7</xdr:row>
      <xdr:rowOff>10583</xdr:rowOff>
    </xdr:from>
    <xdr:to>
      <xdr:col>1</xdr:col>
      <xdr:colOff>408093</xdr:colOff>
      <xdr:row>8</xdr:row>
      <xdr:rowOff>175259</xdr:rowOff>
    </xdr:to>
    <xdr:pic>
      <xdr:nvPicPr>
        <xdr:cNvPr id="4" name="Graphic 3" descr="Earth globe: Americas with solid fill">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730250" y="1354666"/>
          <a:ext cx="365760" cy="36576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12</xdr:col>
      <xdr:colOff>224366</xdr:colOff>
      <xdr:row>26</xdr:row>
      <xdr:rowOff>57149</xdr:rowOff>
    </xdr:from>
    <xdr:to>
      <xdr:col>17</xdr:col>
      <xdr:colOff>423334</xdr:colOff>
      <xdr:row>42</xdr:row>
      <xdr:rowOff>104563</xdr:rowOff>
    </xdr:to>
    <xdr:sp macro="" textlink="">
      <xdr:nvSpPr>
        <xdr:cNvPr id="37" name="Rectangle: Rounded Corners 36">
          <a:extLst>
            <a:ext uri="{FF2B5EF4-FFF2-40B4-BE49-F238E27FC236}">
              <a16:creationId xmlns:a16="http://schemas.microsoft.com/office/drawing/2014/main" id="{00000000-0008-0000-0700-000025000000}"/>
            </a:ext>
          </a:extLst>
        </xdr:cNvPr>
        <xdr:cNvSpPr/>
      </xdr:nvSpPr>
      <xdr:spPr>
        <a:xfrm>
          <a:off x="8479366" y="4872566"/>
          <a:ext cx="3638551" cy="2926080"/>
        </a:xfrm>
        <a:prstGeom prst="roundRect">
          <a:avLst>
            <a:gd name="adj" fmla="val 7084"/>
          </a:avLst>
        </a:prstGeom>
        <a:solidFill>
          <a:schemeClr val="accent5">
            <a:lumMod val="60000"/>
            <a:lumOff val="40000"/>
          </a:schemeClr>
        </a:solidFill>
        <a:ln>
          <a:noFill/>
        </a:ln>
      </xdr:spPr>
      <xdr:style>
        <a:lnRef idx="1">
          <a:schemeClr val="dk1"/>
        </a:lnRef>
        <a:fillRef idx="3">
          <a:schemeClr val="dk1"/>
        </a:fillRef>
        <a:effectRef idx="2">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37041</xdr:colOff>
      <xdr:row>26</xdr:row>
      <xdr:rowOff>57149</xdr:rowOff>
    </xdr:from>
    <xdr:to>
      <xdr:col>12</xdr:col>
      <xdr:colOff>102658</xdr:colOff>
      <xdr:row>42</xdr:row>
      <xdr:rowOff>104563</xdr:rowOff>
    </xdr:to>
    <xdr:sp macro="" textlink="">
      <xdr:nvSpPr>
        <xdr:cNvPr id="36" name="Rectangle: Rounded Corners 35">
          <a:extLst>
            <a:ext uri="{FF2B5EF4-FFF2-40B4-BE49-F238E27FC236}">
              <a16:creationId xmlns:a16="http://schemas.microsoft.com/office/drawing/2014/main" id="{00000000-0008-0000-0700-000024000000}"/>
            </a:ext>
          </a:extLst>
        </xdr:cNvPr>
        <xdr:cNvSpPr/>
      </xdr:nvSpPr>
      <xdr:spPr>
        <a:xfrm>
          <a:off x="2788708" y="4872566"/>
          <a:ext cx="5568950" cy="2926080"/>
        </a:xfrm>
        <a:prstGeom prst="roundRect">
          <a:avLst>
            <a:gd name="adj" fmla="val 7084"/>
          </a:avLst>
        </a:prstGeom>
        <a:solidFill>
          <a:schemeClr val="accent5">
            <a:lumMod val="60000"/>
            <a:lumOff val="40000"/>
          </a:schemeClr>
        </a:solidFill>
        <a:ln>
          <a:noFill/>
        </a:ln>
      </xdr:spPr>
      <xdr:style>
        <a:lnRef idx="1">
          <a:schemeClr val="dk1"/>
        </a:lnRef>
        <a:fillRef idx="3">
          <a:schemeClr val="dk1"/>
        </a:fillRef>
        <a:effectRef idx="2">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67733</xdr:colOff>
      <xdr:row>26</xdr:row>
      <xdr:rowOff>57149</xdr:rowOff>
    </xdr:from>
    <xdr:to>
      <xdr:col>3</xdr:col>
      <xdr:colOff>603250</xdr:colOff>
      <xdr:row>42</xdr:row>
      <xdr:rowOff>104563</xdr:rowOff>
    </xdr:to>
    <xdr:sp macro="" textlink="">
      <xdr:nvSpPr>
        <xdr:cNvPr id="34" name="Rectangle: Rounded Corners 33">
          <a:extLst>
            <a:ext uri="{FF2B5EF4-FFF2-40B4-BE49-F238E27FC236}">
              <a16:creationId xmlns:a16="http://schemas.microsoft.com/office/drawing/2014/main" id="{00000000-0008-0000-0700-000022000000}"/>
            </a:ext>
          </a:extLst>
        </xdr:cNvPr>
        <xdr:cNvSpPr/>
      </xdr:nvSpPr>
      <xdr:spPr>
        <a:xfrm>
          <a:off x="67733" y="4872566"/>
          <a:ext cx="2599267" cy="2926080"/>
        </a:xfrm>
        <a:prstGeom prst="roundRect">
          <a:avLst>
            <a:gd name="adj" fmla="val 7084"/>
          </a:avLst>
        </a:prstGeom>
        <a:solidFill>
          <a:schemeClr val="accent5">
            <a:lumMod val="60000"/>
            <a:lumOff val="40000"/>
          </a:schemeClr>
        </a:solidFill>
        <a:ln>
          <a:noFill/>
        </a:ln>
      </xdr:spPr>
      <xdr:style>
        <a:lnRef idx="1">
          <a:schemeClr val="dk1"/>
        </a:lnRef>
        <a:fillRef idx="3">
          <a:schemeClr val="dk1"/>
        </a:fillRef>
        <a:effectRef idx="2">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459317</xdr:colOff>
      <xdr:row>10</xdr:row>
      <xdr:rowOff>31750</xdr:rowOff>
    </xdr:from>
    <xdr:to>
      <xdr:col>9</xdr:col>
      <xdr:colOff>150283</xdr:colOff>
      <xdr:row>25</xdr:row>
      <xdr:rowOff>44450</xdr:rowOff>
    </xdr:to>
    <xdr:sp macro="" textlink="">
      <xdr:nvSpPr>
        <xdr:cNvPr id="35" name="Rectangle: Rounded Corners 34">
          <a:extLst>
            <a:ext uri="{FF2B5EF4-FFF2-40B4-BE49-F238E27FC236}">
              <a16:creationId xmlns:a16="http://schemas.microsoft.com/office/drawing/2014/main" id="{00000000-0008-0000-0700-000023000000}"/>
            </a:ext>
          </a:extLst>
        </xdr:cNvPr>
        <xdr:cNvSpPr/>
      </xdr:nvSpPr>
      <xdr:spPr>
        <a:xfrm>
          <a:off x="3898900" y="1936750"/>
          <a:ext cx="2442633" cy="2743200"/>
        </a:xfrm>
        <a:prstGeom prst="roundRect">
          <a:avLst>
            <a:gd name="adj" fmla="val 7084"/>
          </a:avLst>
        </a:prstGeom>
        <a:solidFill>
          <a:schemeClr val="accent5">
            <a:lumMod val="60000"/>
            <a:lumOff val="40000"/>
          </a:schemeClr>
        </a:solidFill>
        <a:ln>
          <a:noFill/>
        </a:ln>
      </xdr:spPr>
      <xdr:style>
        <a:lnRef idx="1">
          <a:schemeClr val="dk1"/>
        </a:lnRef>
        <a:fillRef idx="3">
          <a:schemeClr val="dk1"/>
        </a:fillRef>
        <a:effectRef idx="2">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0</xdr:colOff>
      <xdr:row>10</xdr:row>
      <xdr:rowOff>31750</xdr:rowOff>
    </xdr:from>
    <xdr:to>
      <xdr:col>5</xdr:col>
      <xdr:colOff>355599</xdr:colOff>
      <xdr:row>25</xdr:row>
      <xdr:rowOff>44450</xdr:rowOff>
    </xdr:to>
    <xdr:sp macro="" textlink="">
      <xdr:nvSpPr>
        <xdr:cNvPr id="14" name="Rectangle: Rounded Corners 13">
          <a:extLst>
            <a:ext uri="{FF2B5EF4-FFF2-40B4-BE49-F238E27FC236}">
              <a16:creationId xmlns:a16="http://schemas.microsoft.com/office/drawing/2014/main" id="{00000000-0008-0000-0700-00000E000000}"/>
            </a:ext>
          </a:extLst>
        </xdr:cNvPr>
        <xdr:cNvSpPr/>
      </xdr:nvSpPr>
      <xdr:spPr>
        <a:xfrm>
          <a:off x="0" y="1936750"/>
          <a:ext cx="3795182" cy="2743200"/>
        </a:xfrm>
        <a:prstGeom prst="roundRect">
          <a:avLst>
            <a:gd name="adj" fmla="val 7084"/>
          </a:avLst>
        </a:prstGeom>
        <a:solidFill>
          <a:schemeClr val="accent5">
            <a:lumMod val="60000"/>
            <a:lumOff val="40000"/>
          </a:schemeClr>
        </a:solidFill>
        <a:ln>
          <a:noFill/>
        </a:ln>
      </xdr:spPr>
      <xdr:style>
        <a:lnRef idx="1">
          <a:schemeClr val="dk1"/>
        </a:lnRef>
        <a:fillRef idx="3">
          <a:schemeClr val="dk1"/>
        </a:fillRef>
        <a:effectRef idx="2">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569432</xdr:colOff>
      <xdr:row>10</xdr:row>
      <xdr:rowOff>105834</xdr:rowOff>
    </xdr:from>
    <xdr:to>
      <xdr:col>9</xdr:col>
      <xdr:colOff>105834</xdr:colOff>
      <xdr:row>25</xdr:row>
      <xdr:rowOff>20098</xdr:rowOff>
    </xdr:to>
    <xdr:graphicFrame macro="">
      <xdr:nvGraphicFramePr>
        <xdr:cNvPr id="8" name="Chart 4">
          <a:extLst>
            <a:ext uri="{FF2B5EF4-FFF2-40B4-BE49-F238E27FC236}">
              <a16:creationId xmlns:a16="http://schemas.microsoft.com/office/drawing/2014/main" id="{00000000-0008-0000-07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254000</xdr:colOff>
      <xdr:row>10</xdr:row>
      <xdr:rowOff>31750</xdr:rowOff>
    </xdr:from>
    <xdr:to>
      <xdr:col>14</xdr:col>
      <xdr:colOff>599018</xdr:colOff>
      <xdr:row>25</xdr:row>
      <xdr:rowOff>44450</xdr:rowOff>
    </xdr:to>
    <xdr:sp macro="" textlink="">
      <xdr:nvSpPr>
        <xdr:cNvPr id="33" name="Rectangle: Rounded Corners 32">
          <a:extLst>
            <a:ext uri="{FF2B5EF4-FFF2-40B4-BE49-F238E27FC236}">
              <a16:creationId xmlns:a16="http://schemas.microsoft.com/office/drawing/2014/main" id="{00000000-0008-0000-0700-000021000000}"/>
            </a:ext>
          </a:extLst>
        </xdr:cNvPr>
        <xdr:cNvSpPr/>
      </xdr:nvSpPr>
      <xdr:spPr>
        <a:xfrm>
          <a:off x="6445250" y="1936750"/>
          <a:ext cx="3784601" cy="2743200"/>
        </a:xfrm>
        <a:prstGeom prst="roundRect">
          <a:avLst>
            <a:gd name="adj" fmla="val 7084"/>
          </a:avLst>
        </a:prstGeom>
        <a:solidFill>
          <a:schemeClr val="accent5">
            <a:lumMod val="60000"/>
            <a:lumOff val="40000"/>
          </a:schemeClr>
        </a:solidFill>
        <a:ln>
          <a:noFill/>
        </a:ln>
      </xdr:spPr>
      <xdr:style>
        <a:lnRef idx="1">
          <a:schemeClr val="dk1"/>
        </a:lnRef>
        <a:fillRef idx="3">
          <a:schemeClr val="dk1"/>
        </a:fillRef>
        <a:effectRef idx="2">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166158</xdr:colOff>
      <xdr:row>10</xdr:row>
      <xdr:rowOff>127000</xdr:rowOff>
    </xdr:from>
    <xdr:to>
      <xdr:col>5</xdr:col>
      <xdr:colOff>275167</xdr:colOff>
      <xdr:row>25</xdr:row>
      <xdr:rowOff>29833</xdr:rowOff>
    </xdr:to>
    <xdr:graphicFrame macro="">
      <xdr:nvGraphicFramePr>
        <xdr:cNvPr id="7" name="Chart 3">
          <a:extLst>
            <a:ext uri="{FF2B5EF4-FFF2-40B4-BE49-F238E27FC236}">
              <a16:creationId xmlns:a16="http://schemas.microsoft.com/office/drawing/2014/main" id="{00000000-0008-0000-07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460682</xdr:colOff>
      <xdr:row>10</xdr:row>
      <xdr:rowOff>84667</xdr:rowOff>
    </xdr:from>
    <xdr:to>
      <xdr:col>14</xdr:col>
      <xdr:colOff>495819</xdr:colOff>
      <xdr:row>25</xdr:row>
      <xdr:rowOff>0</xdr:rowOff>
    </xdr:to>
    <xdr:graphicFrame macro="">
      <xdr:nvGraphicFramePr>
        <xdr:cNvPr id="9" name="Chart 5">
          <a:extLst>
            <a:ext uri="{FF2B5EF4-FFF2-40B4-BE49-F238E27FC236}">
              <a16:creationId xmlns:a16="http://schemas.microsoft.com/office/drawing/2014/main" id="{00000000-0008-0000-07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5</xdr:col>
      <xdr:colOff>508282</xdr:colOff>
      <xdr:row>6</xdr:row>
      <xdr:rowOff>29634</xdr:rowOff>
    </xdr:from>
    <xdr:to>
      <xdr:col>10</xdr:col>
      <xdr:colOff>99764</xdr:colOff>
      <xdr:row>9</xdr:row>
      <xdr:rowOff>142875</xdr:rowOff>
    </xdr:to>
    <mc:AlternateContent xmlns:mc="http://schemas.openxmlformats.org/markup-compatibility/2006" xmlns:a14="http://schemas.microsoft.com/office/drawing/2010/main">
      <mc:Choice Requires="a14">
        <xdr:graphicFrame macro="">
          <xdr:nvGraphicFramePr>
            <xdr:cNvPr id="16" name="Region">
              <a:extLst>
                <a:ext uri="{FF2B5EF4-FFF2-40B4-BE49-F238E27FC236}">
                  <a16:creationId xmlns:a16="http://schemas.microsoft.com/office/drawing/2014/main" id="{00000000-0008-0000-0700-000010000000}"/>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3947865" y="1172634"/>
              <a:ext cx="3031066" cy="68474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128057</xdr:colOff>
      <xdr:row>6</xdr:row>
      <xdr:rowOff>29634</xdr:rowOff>
    </xdr:from>
    <xdr:to>
      <xdr:col>5</xdr:col>
      <xdr:colOff>285749</xdr:colOff>
      <xdr:row>9</xdr:row>
      <xdr:rowOff>143934</xdr:rowOff>
    </xdr:to>
    <mc:AlternateContent xmlns:mc="http://schemas.openxmlformats.org/markup-compatibility/2006" xmlns:a14="http://schemas.microsoft.com/office/drawing/2010/main">
      <mc:Choice Requires="a14">
        <xdr:graphicFrame macro="">
          <xdr:nvGraphicFramePr>
            <xdr:cNvPr id="21" name="Product Category">
              <a:extLst>
                <a:ext uri="{FF2B5EF4-FFF2-40B4-BE49-F238E27FC236}">
                  <a16:creationId xmlns:a16="http://schemas.microsoft.com/office/drawing/2014/main" id="{00000000-0008-0000-0700-000015000000}"/>
                </a:ext>
              </a:extLst>
            </xdr:cNvPr>
            <xdr:cNvGraphicFramePr/>
          </xdr:nvGraphicFramePr>
          <xdr:xfrm>
            <a:off x="0" y="0"/>
            <a:ext cx="0" cy="0"/>
          </xdr:xfrm>
          <a:graphic>
            <a:graphicData uri="http://schemas.microsoft.com/office/drawing/2010/slicer">
              <sle:slicer xmlns:sle="http://schemas.microsoft.com/office/drawing/2010/slicer" name="Product Category"/>
            </a:graphicData>
          </a:graphic>
        </xdr:graphicFrame>
      </mc:Choice>
      <mc:Fallback xmlns="">
        <xdr:sp macro="" textlink="">
          <xdr:nvSpPr>
            <xdr:cNvPr id="0" name=""/>
            <xdr:cNvSpPr>
              <a:spLocks noTextEdit="1"/>
            </xdr:cNvSpPr>
          </xdr:nvSpPr>
          <xdr:spPr>
            <a:xfrm>
              <a:off x="128057" y="1172634"/>
              <a:ext cx="3597275" cy="6858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163830</xdr:colOff>
      <xdr:row>6</xdr:row>
      <xdr:rowOff>29634</xdr:rowOff>
    </xdr:from>
    <xdr:to>
      <xdr:col>17</xdr:col>
      <xdr:colOff>433917</xdr:colOff>
      <xdr:row>15</xdr:row>
      <xdr:rowOff>73661</xdr:rowOff>
    </xdr:to>
    <mc:AlternateContent xmlns:mc="http://schemas.openxmlformats.org/markup-compatibility/2006" xmlns:a14="http://schemas.microsoft.com/office/drawing/2010/main">
      <mc:Choice Requires="a14">
        <xdr:graphicFrame macro="">
          <xdr:nvGraphicFramePr>
            <xdr:cNvPr id="22" name="Order Priority">
              <a:extLst>
                <a:ext uri="{FF2B5EF4-FFF2-40B4-BE49-F238E27FC236}">
                  <a16:creationId xmlns:a16="http://schemas.microsoft.com/office/drawing/2014/main" id="{00000000-0008-0000-0700-000016000000}"/>
                </a:ext>
              </a:extLst>
            </xdr:cNvPr>
            <xdr:cNvGraphicFramePr/>
          </xdr:nvGraphicFramePr>
          <xdr:xfrm>
            <a:off x="0" y="0"/>
            <a:ext cx="0" cy="0"/>
          </xdr:xfrm>
          <a:graphic>
            <a:graphicData uri="http://schemas.microsoft.com/office/drawing/2010/slicer">
              <sle:slicer xmlns:sle="http://schemas.microsoft.com/office/drawing/2010/slicer" name="Order Priority"/>
            </a:graphicData>
          </a:graphic>
        </xdr:graphicFrame>
      </mc:Choice>
      <mc:Fallback xmlns="">
        <xdr:sp macro="" textlink="">
          <xdr:nvSpPr>
            <xdr:cNvPr id="0" name=""/>
            <xdr:cNvSpPr>
              <a:spLocks noTextEdit="1"/>
            </xdr:cNvSpPr>
          </xdr:nvSpPr>
          <xdr:spPr>
            <a:xfrm>
              <a:off x="10482580" y="1172634"/>
              <a:ext cx="1645920" cy="17373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105834</xdr:colOff>
      <xdr:row>0</xdr:row>
      <xdr:rowOff>95250</xdr:rowOff>
    </xdr:from>
    <xdr:to>
      <xdr:col>12</xdr:col>
      <xdr:colOff>465667</xdr:colOff>
      <xdr:row>3</xdr:row>
      <xdr:rowOff>10583</xdr:rowOff>
    </xdr:to>
    <xdr:sp macro="" textlink="">
      <xdr:nvSpPr>
        <xdr:cNvPr id="2" name="Rectangle 1">
          <a:extLst>
            <a:ext uri="{FF2B5EF4-FFF2-40B4-BE49-F238E27FC236}">
              <a16:creationId xmlns:a16="http://schemas.microsoft.com/office/drawing/2014/main" id="{00000000-0008-0000-0700-000002000000}"/>
            </a:ext>
          </a:extLst>
        </xdr:cNvPr>
        <xdr:cNvSpPr/>
      </xdr:nvSpPr>
      <xdr:spPr>
        <a:xfrm>
          <a:off x="105834" y="95250"/>
          <a:ext cx="8614833" cy="486833"/>
        </a:xfrm>
        <a:prstGeom prst="rect">
          <a:avLst/>
        </a:prstGeom>
        <a:ln/>
      </xdr:spPr>
      <xdr:style>
        <a:lnRef idx="3">
          <a:schemeClr val="lt1"/>
        </a:lnRef>
        <a:fillRef idx="1">
          <a:schemeClr val="accent1"/>
        </a:fillRef>
        <a:effectRef idx="1">
          <a:schemeClr val="accent1"/>
        </a:effectRef>
        <a:fontRef idx="minor">
          <a:schemeClr val="lt1"/>
        </a:fontRef>
      </xdr:style>
      <xdr:txBody>
        <a:bodyPr vertOverflow="clip" horzOverflow="clip" rtlCol="0" anchor="b"/>
        <a:lstStyle/>
        <a:p>
          <a:pPr algn="r"/>
          <a:r>
            <a:rPr lang="en-IN" sz="2800"/>
            <a:t>Sales Analysis</a:t>
          </a:r>
          <a:r>
            <a:rPr lang="en-IN" sz="2800" baseline="0"/>
            <a:t> Dashboard                               </a:t>
          </a:r>
          <a:r>
            <a:rPr lang="en-IN" sz="1200" baseline="0"/>
            <a:t>For the year 2015 </a:t>
          </a:r>
          <a:endParaRPr lang="en-IN" sz="2800"/>
        </a:p>
      </xdr:txBody>
    </xdr:sp>
    <xdr:clientData/>
  </xdr:twoCellAnchor>
  <xdr:twoCellAnchor>
    <xdr:from>
      <xdr:col>12</xdr:col>
      <xdr:colOff>325059</xdr:colOff>
      <xdr:row>26</xdr:row>
      <xdr:rowOff>158485</xdr:rowOff>
    </xdr:from>
    <xdr:to>
      <xdr:col>17</xdr:col>
      <xdr:colOff>360196</xdr:colOff>
      <xdr:row>42</xdr:row>
      <xdr:rowOff>23019</xdr:rowOff>
    </xdr:to>
    <xdr:graphicFrame macro="">
      <xdr:nvGraphicFramePr>
        <xdr:cNvPr id="3" name="Chart 2">
          <a:extLst>
            <a:ext uri="{FF2B5EF4-FFF2-40B4-BE49-F238E27FC236}">
              <a16:creationId xmlns:a16="http://schemas.microsoft.com/office/drawing/2014/main" id="{00000000-0008-0000-07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15</xdr:col>
      <xdr:colOff>163830</xdr:colOff>
      <xdr:row>17</xdr:row>
      <xdr:rowOff>6351</xdr:rowOff>
    </xdr:from>
    <xdr:to>
      <xdr:col>17</xdr:col>
      <xdr:colOff>433917</xdr:colOff>
      <xdr:row>25</xdr:row>
      <xdr:rowOff>30058</xdr:rowOff>
    </xdr:to>
    <mc:AlternateContent xmlns:mc="http://schemas.openxmlformats.org/markup-compatibility/2006" xmlns:a14="http://schemas.microsoft.com/office/drawing/2010/main">
      <mc:Choice Requires="a14">
        <xdr:graphicFrame macro="">
          <xdr:nvGraphicFramePr>
            <xdr:cNvPr id="4" name="Manager 1">
              <a:extLst>
                <a:ext uri="{FF2B5EF4-FFF2-40B4-BE49-F238E27FC236}">
                  <a16:creationId xmlns:a16="http://schemas.microsoft.com/office/drawing/2014/main" id="{00000000-0008-0000-0700-000004000000}"/>
                </a:ext>
              </a:extLst>
            </xdr:cNvPr>
            <xdr:cNvGraphicFramePr/>
          </xdr:nvGraphicFramePr>
          <xdr:xfrm>
            <a:off x="0" y="0"/>
            <a:ext cx="0" cy="0"/>
          </xdr:xfrm>
          <a:graphic>
            <a:graphicData uri="http://schemas.microsoft.com/office/drawing/2010/slicer">
              <sle:slicer xmlns:sle="http://schemas.microsoft.com/office/drawing/2010/slicer" name="Manager 1"/>
            </a:graphicData>
          </a:graphic>
        </xdr:graphicFrame>
      </mc:Choice>
      <mc:Fallback xmlns="">
        <xdr:sp macro="" textlink="">
          <xdr:nvSpPr>
            <xdr:cNvPr id="0" name=""/>
            <xdr:cNvSpPr>
              <a:spLocks noTextEdit="1"/>
            </xdr:cNvSpPr>
          </xdr:nvSpPr>
          <xdr:spPr>
            <a:xfrm>
              <a:off x="10482580" y="3202518"/>
              <a:ext cx="1645920" cy="14630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39763</xdr:colOff>
      <xdr:row>26</xdr:row>
      <xdr:rowOff>169068</xdr:rowOff>
    </xdr:from>
    <xdr:to>
      <xdr:col>12</xdr:col>
      <xdr:colOff>22830</xdr:colOff>
      <xdr:row>42</xdr:row>
      <xdr:rowOff>33602</xdr:rowOff>
    </xdr:to>
    <xdr:graphicFrame macro="">
      <xdr:nvGraphicFramePr>
        <xdr:cNvPr id="5" name="Chart 1">
          <a:extLst>
            <a:ext uri="{FF2B5EF4-FFF2-40B4-BE49-F238E27FC236}">
              <a16:creationId xmlns:a16="http://schemas.microsoft.com/office/drawing/2014/main" id="{00000000-0008-0000-07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137585</xdr:colOff>
      <xdr:row>26</xdr:row>
      <xdr:rowOff>158485</xdr:rowOff>
    </xdr:from>
    <xdr:to>
      <xdr:col>3</xdr:col>
      <xdr:colOff>508001</xdr:colOff>
      <xdr:row>42</xdr:row>
      <xdr:rowOff>23019</xdr:rowOff>
    </xdr:to>
    <xdr:graphicFrame macro="">
      <xdr:nvGraphicFramePr>
        <xdr:cNvPr id="6" name="Chart 2">
          <a:extLst>
            <a:ext uri="{FF2B5EF4-FFF2-40B4-BE49-F238E27FC236}">
              <a16:creationId xmlns:a16="http://schemas.microsoft.com/office/drawing/2014/main" id="{00000000-0008-0000-07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10</xdr:col>
      <xdr:colOff>322297</xdr:colOff>
      <xdr:row>6</xdr:row>
      <xdr:rowOff>29634</xdr:rowOff>
    </xdr:from>
    <xdr:to>
      <xdr:col>14</xdr:col>
      <xdr:colOff>629215</xdr:colOff>
      <xdr:row>9</xdr:row>
      <xdr:rowOff>116502</xdr:rowOff>
    </xdr:to>
    <mc:AlternateContent xmlns:mc="http://schemas.openxmlformats.org/markup-compatibility/2006" xmlns:a14="http://schemas.microsoft.com/office/drawing/2010/main">
      <mc:Choice Requires="a14">
        <xdr:graphicFrame macro="">
          <xdr:nvGraphicFramePr>
            <xdr:cNvPr id="11" name="Months">
              <a:extLst>
                <a:ext uri="{FF2B5EF4-FFF2-40B4-BE49-F238E27FC236}">
                  <a16:creationId xmlns:a16="http://schemas.microsoft.com/office/drawing/2014/main" id="{00000000-0008-0000-0700-00000B000000}"/>
                </a:ext>
              </a:extLst>
            </xdr:cNvPr>
            <xdr:cNvGraphicFramePr/>
          </xdr:nvGraphicFramePr>
          <xdr:xfrm>
            <a:off x="0" y="0"/>
            <a:ext cx="0" cy="0"/>
          </xdr:xfrm>
          <a:graphic>
            <a:graphicData uri="http://schemas.microsoft.com/office/drawing/2010/slicer">
              <sle:slicer xmlns:sle="http://schemas.microsoft.com/office/drawing/2010/slicer" name="Months"/>
            </a:graphicData>
          </a:graphic>
        </xdr:graphicFrame>
      </mc:Choice>
      <mc:Fallback xmlns="">
        <xdr:sp macro="" textlink="">
          <xdr:nvSpPr>
            <xdr:cNvPr id="0" name=""/>
            <xdr:cNvSpPr>
              <a:spLocks noTextEdit="1"/>
            </xdr:cNvSpPr>
          </xdr:nvSpPr>
          <xdr:spPr>
            <a:xfrm>
              <a:off x="7201464" y="1172634"/>
              <a:ext cx="3058584" cy="65836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116417</xdr:colOff>
      <xdr:row>10</xdr:row>
      <xdr:rowOff>116417</xdr:rowOff>
    </xdr:from>
    <xdr:to>
      <xdr:col>7</xdr:col>
      <xdr:colOff>482177</xdr:colOff>
      <xdr:row>12</xdr:row>
      <xdr:rowOff>101177</xdr:rowOff>
    </xdr:to>
    <xdr:pic>
      <xdr:nvPicPr>
        <xdr:cNvPr id="43" name="Graphic 42" descr="Globe with solid fill">
          <a:extLst>
            <a:ext uri="{FF2B5EF4-FFF2-40B4-BE49-F238E27FC236}">
              <a16:creationId xmlns:a16="http://schemas.microsoft.com/office/drawing/2014/main" id="{00000000-0008-0000-0700-00002B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4931834" y="2021417"/>
          <a:ext cx="365760" cy="365760"/>
        </a:xfrm>
        <a:prstGeom prst="rect">
          <a:avLst/>
        </a:prstGeom>
      </xdr:spPr>
    </xdr:pic>
    <xdr:clientData/>
  </xdr:twoCellAnchor>
  <xdr:twoCellAnchor editAs="oneCell">
    <xdr:from>
      <xdr:col>12</xdr:col>
      <xdr:colOff>285751</xdr:colOff>
      <xdr:row>2</xdr:row>
      <xdr:rowOff>21167</xdr:rowOff>
    </xdr:from>
    <xdr:to>
      <xdr:col>13</xdr:col>
      <xdr:colOff>329354</xdr:colOff>
      <xdr:row>5</xdr:row>
      <xdr:rowOff>181187</xdr:rowOff>
    </xdr:to>
    <xdr:pic>
      <xdr:nvPicPr>
        <xdr:cNvPr id="45" name="Graphic 44" descr="Tag with solid fill">
          <a:extLst>
            <a:ext uri="{FF2B5EF4-FFF2-40B4-BE49-F238E27FC236}">
              <a16:creationId xmlns:a16="http://schemas.microsoft.com/office/drawing/2014/main" id="{00000000-0008-0000-0700-00002D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8540751" y="402167"/>
          <a:ext cx="731520" cy="731520"/>
        </a:xfrm>
        <a:prstGeom prst="rect">
          <a:avLst/>
        </a:prstGeom>
      </xdr:spPr>
    </xdr:pic>
    <xdr:clientData/>
  </xdr:twoCellAnchor>
</xdr:wsDr>
</file>

<file path=xl/drawings/drawing3.xml><?xml version="1.0" encoding="utf-8"?>
<c:userShapes xmlns:c="http://schemas.openxmlformats.org/drawingml/2006/chart">
  <cdr:relSizeAnchor xmlns:cdr="http://schemas.openxmlformats.org/drawingml/2006/chartDrawing">
    <cdr:from>
      <cdr:x>0.1521</cdr:x>
      <cdr:y>0</cdr:y>
    </cdr:from>
    <cdr:to>
      <cdr:x>0.25517</cdr:x>
      <cdr:y>0.1389</cdr:y>
    </cdr:to>
    <cdr:pic>
      <cdr:nvPicPr>
        <cdr:cNvPr id="3" name="Graphic 2" descr="Daily calendar with solid fill">
          <a:extLst xmlns:a="http://schemas.openxmlformats.org/drawingml/2006/main">
            <a:ext uri="{FF2B5EF4-FFF2-40B4-BE49-F238E27FC236}">
              <a16:creationId xmlns:a16="http://schemas.microsoft.com/office/drawing/2014/main" id="{1C669A00-83F5-C6E5-B883-BCF4FD85ED2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xmlns:a="http://schemas.openxmlformats.org/drawingml/2006/main">
          <a:fillRect/>
        </a:stretch>
      </cdr:blipFill>
      <cdr:spPr>
        <a:xfrm xmlns:a="http://schemas.openxmlformats.org/drawingml/2006/main">
          <a:off x="539750" y="0"/>
          <a:ext cx="365760" cy="365760"/>
        </a:xfrm>
        <a:prstGeom xmlns:a="http://schemas.openxmlformats.org/drawingml/2006/main" prst="rect">
          <a:avLst/>
        </a:prstGeom>
      </cdr:spPr>
    </cdr:pic>
  </cdr:relSizeAnchor>
</c:userShapes>
</file>

<file path=xl/drawings/drawing4.xml><?xml version="1.0" encoding="utf-8"?>
<c:userShapes xmlns:c="http://schemas.openxmlformats.org/drawingml/2006/chart">
  <cdr:relSizeAnchor xmlns:cdr="http://schemas.openxmlformats.org/drawingml/2006/chartDrawing">
    <cdr:from>
      <cdr:x>0.40204</cdr:x>
      <cdr:y>0.004</cdr:y>
    </cdr:from>
    <cdr:to>
      <cdr:x>0.50731</cdr:x>
      <cdr:y>0.14224</cdr:y>
    </cdr:to>
    <cdr:pic>
      <cdr:nvPicPr>
        <cdr:cNvPr id="3" name="Graphic 2" descr="Continuous Improvement with solid fill">
          <a:extLst xmlns:a="http://schemas.openxmlformats.org/drawingml/2006/main">
            <a:ext uri="{FF2B5EF4-FFF2-40B4-BE49-F238E27FC236}">
              <a16:creationId xmlns:a16="http://schemas.microsoft.com/office/drawing/2014/main" id="{9215DA12-238B-0ED4-2594-2464864887C9}"/>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xmlns:a="http://schemas.openxmlformats.org/drawingml/2006/main">
          <a:fillRect/>
        </a:stretch>
      </cdr:blipFill>
      <cdr:spPr>
        <a:xfrm xmlns:a="http://schemas.openxmlformats.org/drawingml/2006/main">
          <a:off x="1396985" y="10584"/>
          <a:ext cx="365784" cy="365760"/>
        </a:xfrm>
        <a:prstGeom xmlns:a="http://schemas.openxmlformats.org/drawingml/2006/main" prst="rect">
          <a:avLst/>
        </a:prstGeom>
      </cdr:spPr>
    </cdr:pic>
  </cdr:relSizeAnchor>
</c:userShapes>
</file>

<file path=xl/drawings/drawing5.xml><?xml version="1.0" encoding="utf-8"?>
<c:userShapes xmlns:c="http://schemas.openxmlformats.org/drawingml/2006/chart">
  <cdr:relSizeAnchor xmlns:cdr="http://schemas.openxmlformats.org/drawingml/2006/chartDrawing">
    <cdr:from>
      <cdr:x>0.48733</cdr:x>
      <cdr:y>0</cdr:y>
    </cdr:from>
    <cdr:to>
      <cdr:x>0.59259</cdr:x>
      <cdr:y>0.13333</cdr:y>
    </cdr:to>
    <cdr:pic>
      <cdr:nvPicPr>
        <cdr:cNvPr id="3" name="Graphic 2" descr="Man with solid fill">
          <a:extLst xmlns:a="http://schemas.openxmlformats.org/drawingml/2006/main">
            <a:ext uri="{FF2B5EF4-FFF2-40B4-BE49-F238E27FC236}">
              <a16:creationId xmlns:a16="http://schemas.microsoft.com/office/drawing/2014/main" id="{AA913214-D0DD-F61F-B0F6-9B5A124E00C1}"/>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xmlns:a="http://schemas.openxmlformats.org/drawingml/2006/main">
          <a:fillRect/>
        </a:stretch>
      </cdr:blipFill>
      <cdr:spPr>
        <a:xfrm xmlns:a="http://schemas.openxmlformats.org/drawingml/2006/main">
          <a:off x="1693344" y="0"/>
          <a:ext cx="365749" cy="365751"/>
        </a:xfrm>
        <a:prstGeom xmlns:a="http://schemas.openxmlformats.org/drawingml/2006/main" prst="rect">
          <a:avLst/>
        </a:prstGeom>
      </cdr:spPr>
    </cdr:pic>
  </cdr:relSizeAnchor>
</c:userShapes>
</file>

<file path=xl/drawings/drawing6.xml><?xml version="1.0" encoding="utf-8"?>
<c:userShapes xmlns:c="http://schemas.openxmlformats.org/drawingml/2006/chart">
  <cdr:relSizeAnchor xmlns:cdr="http://schemas.openxmlformats.org/drawingml/2006/chartDrawing">
    <cdr:from>
      <cdr:x>0.55363</cdr:x>
      <cdr:y>0.00772</cdr:y>
    </cdr:from>
    <cdr:to>
      <cdr:x>0.62029</cdr:x>
      <cdr:y>0.14105</cdr:y>
    </cdr:to>
    <cdr:pic>
      <cdr:nvPicPr>
        <cdr:cNvPr id="5" name="Graphic 4" descr="Statistics with solid fill">
          <a:extLst xmlns:a="http://schemas.openxmlformats.org/drawingml/2006/main">
            <a:ext uri="{FF2B5EF4-FFF2-40B4-BE49-F238E27FC236}">
              <a16:creationId xmlns:a16="http://schemas.microsoft.com/office/drawing/2014/main" id="{9501F180-E94F-127A-A965-81385C866A7A}"/>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xmlns:a="http://schemas.openxmlformats.org/drawingml/2006/main">
          <a:fillRect/>
        </a:stretch>
      </cdr:blipFill>
      <cdr:spPr>
        <a:xfrm xmlns:a="http://schemas.openxmlformats.org/drawingml/2006/main">
          <a:off x="3037416" y="21166"/>
          <a:ext cx="365760" cy="365760"/>
        </a:xfrm>
        <a:prstGeom xmlns:a="http://schemas.openxmlformats.org/drawingml/2006/main" prst="rect">
          <a:avLst/>
        </a:prstGeom>
      </cdr:spPr>
    </cdr:pic>
  </cdr:relSizeAnchor>
</c:userShapes>
</file>

<file path=xl/drawings/drawing7.xml><?xml version="1.0" encoding="utf-8"?>
<c:userShapes xmlns:c="http://schemas.openxmlformats.org/drawingml/2006/chart">
  <cdr:relSizeAnchor xmlns:cdr="http://schemas.openxmlformats.org/drawingml/2006/chartDrawing">
    <cdr:from>
      <cdr:x>0.46522</cdr:x>
      <cdr:y>0</cdr:y>
    </cdr:from>
    <cdr:to>
      <cdr:x>0.61548</cdr:x>
      <cdr:y>0.13333</cdr:y>
    </cdr:to>
    <cdr:pic>
      <cdr:nvPicPr>
        <cdr:cNvPr id="3" name="Graphic 2" descr="Box with solid fill">
          <a:extLst xmlns:a="http://schemas.openxmlformats.org/drawingml/2006/main">
            <a:ext uri="{FF2B5EF4-FFF2-40B4-BE49-F238E27FC236}">
              <a16:creationId xmlns:a16="http://schemas.microsoft.com/office/drawing/2014/main" id="{CC0BEDDB-275D-22A3-0817-C2AC676364FB}"/>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xmlns:a="http://schemas.openxmlformats.org/drawingml/2006/main">
          <a:fillRect/>
        </a:stretch>
      </cdr:blipFill>
      <cdr:spPr>
        <a:xfrm xmlns:a="http://schemas.openxmlformats.org/drawingml/2006/main">
          <a:off x="1132416" y="0"/>
          <a:ext cx="365760" cy="365760"/>
        </a:xfrm>
        <a:prstGeom xmlns:a="http://schemas.openxmlformats.org/drawingml/2006/main" prst="rect">
          <a:avLst/>
        </a:prstGeom>
      </cdr:spPr>
    </cdr:pic>
  </cdr:relSizeAnchor>
</c:userShapes>
</file>

<file path=xl/drawings/drawing8.xml><?xml version="1.0" encoding="utf-8"?>
<xdr:wsDr xmlns:xdr="http://schemas.openxmlformats.org/drawingml/2006/spreadsheetDrawing" xmlns:a="http://schemas.openxmlformats.org/drawingml/2006/main">
  <xdr:twoCellAnchor>
    <xdr:from>
      <xdr:col>11</xdr:col>
      <xdr:colOff>531285</xdr:colOff>
      <xdr:row>27</xdr:row>
      <xdr:rowOff>25400</xdr:rowOff>
    </xdr:from>
    <xdr:to>
      <xdr:col>16</xdr:col>
      <xdr:colOff>264583</xdr:colOff>
      <xdr:row>42</xdr:row>
      <xdr:rowOff>69850</xdr:rowOff>
    </xdr:to>
    <xdr:sp macro="" textlink="">
      <xdr:nvSpPr>
        <xdr:cNvPr id="39" name="Rectangle: Rounded Corners 38">
          <a:extLst>
            <a:ext uri="{FF2B5EF4-FFF2-40B4-BE49-F238E27FC236}">
              <a16:creationId xmlns:a16="http://schemas.microsoft.com/office/drawing/2014/main" id="{00000000-0008-0000-0800-000027000000}"/>
            </a:ext>
          </a:extLst>
        </xdr:cNvPr>
        <xdr:cNvSpPr/>
      </xdr:nvSpPr>
      <xdr:spPr>
        <a:xfrm>
          <a:off x="8098368" y="4883150"/>
          <a:ext cx="3172882" cy="2743200"/>
        </a:xfrm>
        <a:prstGeom prst="roundRect">
          <a:avLst>
            <a:gd name="adj" fmla="val 7084"/>
          </a:avLst>
        </a:prstGeom>
        <a:solidFill>
          <a:schemeClr val="accent5">
            <a:lumMod val="60000"/>
            <a:lumOff val="40000"/>
          </a:schemeClr>
        </a:solidFill>
        <a:ln>
          <a:noFill/>
        </a:ln>
      </xdr:spPr>
      <xdr:style>
        <a:lnRef idx="1">
          <a:schemeClr val="dk1"/>
        </a:lnRef>
        <a:fillRef idx="3">
          <a:schemeClr val="dk1"/>
        </a:fillRef>
        <a:effectRef idx="2">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296333</xdr:colOff>
      <xdr:row>27</xdr:row>
      <xdr:rowOff>25400</xdr:rowOff>
    </xdr:from>
    <xdr:to>
      <xdr:col>11</xdr:col>
      <xdr:colOff>383116</xdr:colOff>
      <xdr:row>42</xdr:row>
      <xdr:rowOff>69850</xdr:rowOff>
    </xdr:to>
    <xdr:sp macro="" textlink="">
      <xdr:nvSpPr>
        <xdr:cNvPr id="38" name="Rectangle: Rounded Corners 37">
          <a:extLst>
            <a:ext uri="{FF2B5EF4-FFF2-40B4-BE49-F238E27FC236}">
              <a16:creationId xmlns:a16="http://schemas.microsoft.com/office/drawing/2014/main" id="{00000000-0008-0000-0800-000026000000}"/>
            </a:ext>
          </a:extLst>
        </xdr:cNvPr>
        <xdr:cNvSpPr/>
      </xdr:nvSpPr>
      <xdr:spPr>
        <a:xfrm>
          <a:off x="3048000" y="4883150"/>
          <a:ext cx="4902199" cy="2743200"/>
        </a:xfrm>
        <a:prstGeom prst="roundRect">
          <a:avLst>
            <a:gd name="adj" fmla="val 7084"/>
          </a:avLst>
        </a:prstGeom>
        <a:solidFill>
          <a:schemeClr val="accent5">
            <a:lumMod val="60000"/>
            <a:lumOff val="40000"/>
          </a:schemeClr>
        </a:solidFill>
        <a:ln>
          <a:noFill/>
        </a:ln>
      </xdr:spPr>
      <xdr:style>
        <a:lnRef idx="1">
          <a:schemeClr val="dk1"/>
        </a:lnRef>
        <a:fillRef idx="3">
          <a:schemeClr val="dk1"/>
        </a:fillRef>
        <a:effectRef idx="2">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88900</xdr:colOff>
      <xdr:row>27</xdr:row>
      <xdr:rowOff>25400</xdr:rowOff>
    </xdr:from>
    <xdr:to>
      <xdr:col>4</xdr:col>
      <xdr:colOff>137583</xdr:colOff>
      <xdr:row>42</xdr:row>
      <xdr:rowOff>69850</xdr:rowOff>
    </xdr:to>
    <xdr:sp macro="" textlink="">
      <xdr:nvSpPr>
        <xdr:cNvPr id="35" name="Rectangle: Rounded Corners 34">
          <a:extLst>
            <a:ext uri="{FF2B5EF4-FFF2-40B4-BE49-F238E27FC236}">
              <a16:creationId xmlns:a16="http://schemas.microsoft.com/office/drawing/2014/main" id="{00000000-0008-0000-0800-000023000000}"/>
            </a:ext>
          </a:extLst>
        </xdr:cNvPr>
        <xdr:cNvSpPr/>
      </xdr:nvSpPr>
      <xdr:spPr>
        <a:xfrm>
          <a:off x="88900" y="4883150"/>
          <a:ext cx="2800350" cy="2743200"/>
        </a:xfrm>
        <a:prstGeom prst="roundRect">
          <a:avLst>
            <a:gd name="adj" fmla="val 7084"/>
          </a:avLst>
        </a:prstGeom>
        <a:solidFill>
          <a:schemeClr val="accent5">
            <a:lumMod val="60000"/>
            <a:lumOff val="40000"/>
          </a:schemeClr>
        </a:solidFill>
        <a:ln>
          <a:noFill/>
        </a:ln>
      </xdr:spPr>
      <xdr:style>
        <a:lnRef idx="1">
          <a:schemeClr val="dk1"/>
        </a:lnRef>
        <a:fillRef idx="3">
          <a:schemeClr val="dk1"/>
        </a:fillRef>
        <a:effectRef idx="2">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626535</xdr:colOff>
      <xdr:row>10</xdr:row>
      <xdr:rowOff>129118</xdr:rowOff>
    </xdr:from>
    <xdr:to>
      <xdr:col>16</xdr:col>
      <xdr:colOff>254000</xdr:colOff>
      <xdr:row>25</xdr:row>
      <xdr:rowOff>139701</xdr:rowOff>
    </xdr:to>
    <xdr:sp macro="" textlink="">
      <xdr:nvSpPr>
        <xdr:cNvPr id="37" name="Rectangle: Rounded Corners 36">
          <a:extLst>
            <a:ext uri="{FF2B5EF4-FFF2-40B4-BE49-F238E27FC236}">
              <a16:creationId xmlns:a16="http://schemas.microsoft.com/office/drawing/2014/main" id="{00000000-0008-0000-0800-000025000000}"/>
            </a:ext>
          </a:extLst>
        </xdr:cNvPr>
        <xdr:cNvSpPr/>
      </xdr:nvSpPr>
      <xdr:spPr>
        <a:xfrm>
          <a:off x="7505702" y="1928285"/>
          <a:ext cx="3754965" cy="2709333"/>
        </a:xfrm>
        <a:prstGeom prst="roundRect">
          <a:avLst>
            <a:gd name="adj" fmla="val 7084"/>
          </a:avLst>
        </a:prstGeom>
        <a:solidFill>
          <a:schemeClr val="accent5">
            <a:lumMod val="60000"/>
            <a:lumOff val="40000"/>
          </a:schemeClr>
        </a:solidFill>
        <a:ln>
          <a:noFill/>
        </a:ln>
      </xdr:spPr>
      <xdr:style>
        <a:lnRef idx="1">
          <a:schemeClr val="dk1"/>
        </a:lnRef>
        <a:fillRef idx="3">
          <a:schemeClr val="dk1"/>
        </a:fillRef>
        <a:effectRef idx="2">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433918</xdr:colOff>
      <xdr:row>10</xdr:row>
      <xdr:rowOff>129118</xdr:rowOff>
    </xdr:from>
    <xdr:to>
      <xdr:col>10</xdr:col>
      <xdr:colOff>457200</xdr:colOff>
      <xdr:row>25</xdr:row>
      <xdr:rowOff>139701</xdr:rowOff>
    </xdr:to>
    <xdr:sp macro="" textlink="">
      <xdr:nvSpPr>
        <xdr:cNvPr id="36" name="Rectangle: Rounded Corners 35">
          <a:extLst>
            <a:ext uri="{FF2B5EF4-FFF2-40B4-BE49-F238E27FC236}">
              <a16:creationId xmlns:a16="http://schemas.microsoft.com/office/drawing/2014/main" id="{00000000-0008-0000-0800-000024000000}"/>
            </a:ext>
          </a:extLst>
        </xdr:cNvPr>
        <xdr:cNvSpPr/>
      </xdr:nvSpPr>
      <xdr:spPr>
        <a:xfrm>
          <a:off x="4561418" y="1928285"/>
          <a:ext cx="2774949" cy="2709333"/>
        </a:xfrm>
        <a:prstGeom prst="roundRect">
          <a:avLst>
            <a:gd name="adj" fmla="val 7084"/>
          </a:avLst>
        </a:prstGeom>
        <a:solidFill>
          <a:schemeClr val="accent5">
            <a:lumMod val="60000"/>
            <a:lumOff val="40000"/>
          </a:schemeClr>
        </a:solidFill>
        <a:ln>
          <a:noFill/>
        </a:ln>
      </xdr:spPr>
      <xdr:style>
        <a:lnRef idx="1">
          <a:schemeClr val="dk1"/>
        </a:lnRef>
        <a:fillRef idx="3">
          <a:schemeClr val="dk1"/>
        </a:fillRef>
        <a:effectRef idx="2">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84667</xdr:colOff>
      <xdr:row>10</xdr:row>
      <xdr:rowOff>129118</xdr:rowOff>
    </xdr:from>
    <xdr:to>
      <xdr:col>6</xdr:col>
      <xdr:colOff>264583</xdr:colOff>
      <xdr:row>25</xdr:row>
      <xdr:rowOff>139701</xdr:rowOff>
    </xdr:to>
    <xdr:sp macro="" textlink="">
      <xdr:nvSpPr>
        <xdr:cNvPr id="34" name="Rectangle: Rounded Corners 33">
          <a:extLst>
            <a:ext uri="{FF2B5EF4-FFF2-40B4-BE49-F238E27FC236}">
              <a16:creationId xmlns:a16="http://schemas.microsoft.com/office/drawing/2014/main" id="{00000000-0008-0000-0800-000022000000}"/>
            </a:ext>
          </a:extLst>
        </xdr:cNvPr>
        <xdr:cNvSpPr/>
      </xdr:nvSpPr>
      <xdr:spPr>
        <a:xfrm>
          <a:off x="84667" y="1928285"/>
          <a:ext cx="4307416" cy="2709333"/>
        </a:xfrm>
        <a:prstGeom prst="roundRect">
          <a:avLst>
            <a:gd name="adj" fmla="val 7084"/>
          </a:avLst>
        </a:prstGeom>
        <a:solidFill>
          <a:schemeClr val="accent5">
            <a:lumMod val="60000"/>
            <a:lumOff val="40000"/>
          </a:schemeClr>
        </a:solidFill>
        <a:ln>
          <a:noFill/>
        </a:ln>
      </xdr:spPr>
      <xdr:style>
        <a:lnRef idx="1">
          <a:schemeClr val="dk1"/>
        </a:lnRef>
        <a:fillRef idx="3">
          <a:schemeClr val="dk1"/>
        </a:fillRef>
        <a:effectRef idx="2">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156105</xdr:colOff>
      <xdr:row>11</xdr:row>
      <xdr:rowOff>24871</xdr:rowOff>
    </xdr:from>
    <xdr:to>
      <xdr:col>6</xdr:col>
      <xdr:colOff>148167</xdr:colOff>
      <xdr:row>25</xdr:row>
      <xdr:rowOff>66358</xdr:rowOff>
    </xdr:to>
    <xdr:graphicFrame macro="">
      <xdr:nvGraphicFramePr>
        <xdr:cNvPr id="13" name="Chart 10">
          <a:extLst>
            <a:ext uri="{FF2B5EF4-FFF2-40B4-BE49-F238E27FC236}">
              <a16:creationId xmlns:a16="http://schemas.microsoft.com/office/drawing/2014/main" id="{00000000-0008-0000-0800-00000D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529166</xdr:colOff>
      <xdr:row>11</xdr:row>
      <xdr:rowOff>46037</xdr:rowOff>
    </xdr:from>
    <xdr:to>
      <xdr:col>10</xdr:col>
      <xdr:colOff>359832</xdr:colOff>
      <xdr:row>25</xdr:row>
      <xdr:rowOff>87524</xdr:rowOff>
    </xdr:to>
    <xdr:graphicFrame macro="">
      <xdr:nvGraphicFramePr>
        <xdr:cNvPr id="14" name="Chart 11">
          <a:extLst>
            <a:ext uri="{FF2B5EF4-FFF2-40B4-BE49-F238E27FC236}">
              <a16:creationId xmlns:a16="http://schemas.microsoft.com/office/drawing/2014/main" id="{00000000-0008-0000-0800-00000E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41802</xdr:colOff>
      <xdr:row>11</xdr:row>
      <xdr:rowOff>24871</xdr:rowOff>
    </xdr:from>
    <xdr:to>
      <xdr:col>16</xdr:col>
      <xdr:colOff>148165</xdr:colOff>
      <xdr:row>25</xdr:row>
      <xdr:rowOff>66358</xdr:rowOff>
    </xdr:to>
    <xdr:graphicFrame macro="">
      <xdr:nvGraphicFramePr>
        <xdr:cNvPr id="15" name="Chart 12">
          <a:extLst>
            <a:ext uri="{FF2B5EF4-FFF2-40B4-BE49-F238E27FC236}">
              <a16:creationId xmlns:a16="http://schemas.microsoft.com/office/drawing/2014/main" id="{00000000-0008-0000-0800-00000F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126999</xdr:colOff>
      <xdr:row>27</xdr:row>
      <xdr:rowOff>26882</xdr:rowOff>
    </xdr:from>
    <xdr:to>
      <xdr:col>4</xdr:col>
      <xdr:colOff>63499</xdr:colOff>
      <xdr:row>42</xdr:row>
      <xdr:rowOff>68369</xdr:rowOff>
    </xdr:to>
    <xdr:graphicFrame macro="">
      <xdr:nvGraphicFramePr>
        <xdr:cNvPr id="17" name="Chart 14">
          <a:extLst>
            <a:ext uri="{FF2B5EF4-FFF2-40B4-BE49-F238E27FC236}">
              <a16:creationId xmlns:a16="http://schemas.microsoft.com/office/drawing/2014/main" id="{00000000-0008-0000-0800-000011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239766</xdr:colOff>
      <xdr:row>27</xdr:row>
      <xdr:rowOff>25400</xdr:rowOff>
    </xdr:from>
    <xdr:to>
      <xdr:col>11</xdr:col>
      <xdr:colOff>362110</xdr:colOff>
      <xdr:row>42</xdr:row>
      <xdr:rowOff>69850</xdr:rowOff>
    </xdr:to>
    <xdr:graphicFrame macro="">
      <xdr:nvGraphicFramePr>
        <xdr:cNvPr id="18" name="Chart 15">
          <a:extLst>
            <a:ext uri="{FF2B5EF4-FFF2-40B4-BE49-F238E27FC236}">
              <a16:creationId xmlns:a16="http://schemas.microsoft.com/office/drawing/2014/main" id="{00000000-0008-0000-0800-00001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582085</xdr:colOff>
      <xdr:row>27</xdr:row>
      <xdr:rowOff>76994</xdr:rowOff>
    </xdr:from>
    <xdr:to>
      <xdr:col>16</xdr:col>
      <xdr:colOff>222251</xdr:colOff>
      <xdr:row>42</xdr:row>
      <xdr:rowOff>18256</xdr:rowOff>
    </xdr:to>
    <xdr:graphicFrame macro="">
      <xdr:nvGraphicFramePr>
        <xdr:cNvPr id="19" name="Chart 16">
          <a:extLst>
            <a:ext uri="{FF2B5EF4-FFF2-40B4-BE49-F238E27FC236}">
              <a16:creationId xmlns:a16="http://schemas.microsoft.com/office/drawing/2014/main" id="{00000000-0008-0000-0800-00001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16</xdr:col>
      <xdr:colOff>403156</xdr:colOff>
      <xdr:row>18</xdr:row>
      <xdr:rowOff>47128</xdr:rowOff>
    </xdr:from>
    <xdr:to>
      <xdr:col>19</xdr:col>
      <xdr:colOff>329409</xdr:colOff>
      <xdr:row>31</xdr:row>
      <xdr:rowOff>10146</xdr:rowOff>
    </xdr:to>
    <mc:AlternateContent xmlns:mc="http://schemas.openxmlformats.org/markup-compatibility/2006" xmlns:a14="http://schemas.microsoft.com/office/drawing/2010/main">
      <mc:Choice Requires="a14">
        <xdr:graphicFrame macro="">
          <xdr:nvGraphicFramePr>
            <xdr:cNvPr id="20" name="Product Container">
              <a:extLst>
                <a:ext uri="{FF2B5EF4-FFF2-40B4-BE49-F238E27FC236}">
                  <a16:creationId xmlns:a16="http://schemas.microsoft.com/office/drawing/2014/main" id="{00000000-0008-0000-0800-000014000000}"/>
                </a:ext>
              </a:extLst>
            </xdr:cNvPr>
            <xdr:cNvGraphicFramePr/>
          </xdr:nvGraphicFramePr>
          <xdr:xfrm>
            <a:off x="0" y="0"/>
            <a:ext cx="0" cy="0"/>
          </xdr:xfrm>
          <a:graphic>
            <a:graphicData uri="http://schemas.microsoft.com/office/drawing/2010/slicer">
              <sle:slicer xmlns:sle="http://schemas.microsoft.com/office/drawing/2010/slicer" name="Product Container"/>
            </a:graphicData>
          </a:graphic>
        </xdr:graphicFrame>
      </mc:Choice>
      <mc:Fallback xmlns="">
        <xdr:sp macro="" textlink="">
          <xdr:nvSpPr>
            <xdr:cNvPr id="0" name=""/>
            <xdr:cNvSpPr>
              <a:spLocks noTextEdit="1"/>
            </xdr:cNvSpPr>
          </xdr:nvSpPr>
          <xdr:spPr>
            <a:xfrm>
              <a:off x="11409823" y="3285628"/>
              <a:ext cx="1990003" cy="230193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403156</xdr:colOff>
      <xdr:row>10</xdr:row>
      <xdr:rowOff>116696</xdr:rowOff>
    </xdr:from>
    <xdr:to>
      <xdr:col>19</xdr:col>
      <xdr:colOff>235942</xdr:colOff>
      <xdr:row>17</xdr:row>
      <xdr:rowOff>126125</xdr:rowOff>
    </xdr:to>
    <mc:AlternateContent xmlns:mc="http://schemas.openxmlformats.org/markup-compatibility/2006" xmlns:a14="http://schemas.microsoft.com/office/drawing/2010/main">
      <mc:Choice Requires="a14">
        <xdr:graphicFrame macro="">
          <xdr:nvGraphicFramePr>
            <xdr:cNvPr id="21" name="Product Category 1">
              <a:extLst>
                <a:ext uri="{FF2B5EF4-FFF2-40B4-BE49-F238E27FC236}">
                  <a16:creationId xmlns:a16="http://schemas.microsoft.com/office/drawing/2014/main" id="{00000000-0008-0000-0800-000015000000}"/>
                </a:ext>
              </a:extLst>
            </xdr:cNvPr>
            <xdr:cNvGraphicFramePr/>
          </xdr:nvGraphicFramePr>
          <xdr:xfrm>
            <a:off x="0" y="0"/>
            <a:ext cx="0" cy="0"/>
          </xdr:xfrm>
          <a:graphic>
            <a:graphicData uri="http://schemas.microsoft.com/office/drawing/2010/slicer">
              <sle:slicer xmlns:sle="http://schemas.microsoft.com/office/drawing/2010/slicer" name="Product Category 1"/>
            </a:graphicData>
          </a:graphic>
        </xdr:graphicFrame>
      </mc:Choice>
      <mc:Fallback xmlns="">
        <xdr:sp macro="" textlink="">
          <xdr:nvSpPr>
            <xdr:cNvPr id="0" name=""/>
            <xdr:cNvSpPr>
              <a:spLocks noTextEdit="1"/>
            </xdr:cNvSpPr>
          </xdr:nvSpPr>
          <xdr:spPr>
            <a:xfrm>
              <a:off x="11409823" y="1915863"/>
              <a:ext cx="1896536" cy="126884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60855</xdr:colOff>
      <xdr:row>6</xdr:row>
      <xdr:rowOff>83806</xdr:rowOff>
    </xdr:from>
    <xdr:to>
      <xdr:col>5</xdr:col>
      <xdr:colOff>42333</xdr:colOff>
      <xdr:row>10</xdr:row>
      <xdr:rowOff>18190</xdr:rowOff>
    </xdr:to>
    <mc:AlternateContent xmlns:mc="http://schemas.openxmlformats.org/markup-compatibility/2006" xmlns:a14="http://schemas.microsoft.com/office/drawing/2010/main">
      <mc:Choice Requires="a14">
        <xdr:graphicFrame macro="">
          <xdr:nvGraphicFramePr>
            <xdr:cNvPr id="22" name="Ship Mode">
              <a:extLst>
                <a:ext uri="{FF2B5EF4-FFF2-40B4-BE49-F238E27FC236}">
                  <a16:creationId xmlns:a16="http://schemas.microsoft.com/office/drawing/2014/main" id="{00000000-0008-0000-0800-000016000000}"/>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mlns="">
        <xdr:sp macro="" textlink="">
          <xdr:nvSpPr>
            <xdr:cNvPr id="0" name=""/>
            <xdr:cNvSpPr>
              <a:spLocks noTextEdit="1"/>
            </xdr:cNvSpPr>
          </xdr:nvSpPr>
          <xdr:spPr>
            <a:xfrm>
              <a:off x="60855" y="1163306"/>
              <a:ext cx="3421061" cy="65405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403156</xdr:colOff>
      <xdr:row>31</xdr:row>
      <xdr:rowOff>111066</xdr:rowOff>
    </xdr:from>
    <xdr:to>
      <xdr:col>18</xdr:col>
      <xdr:colOff>679454</xdr:colOff>
      <xdr:row>41</xdr:row>
      <xdr:rowOff>88191</xdr:rowOff>
    </xdr:to>
    <mc:AlternateContent xmlns:mc="http://schemas.openxmlformats.org/markup-compatibility/2006" xmlns:a14="http://schemas.microsoft.com/office/drawing/2010/main">
      <mc:Choice Requires="a14">
        <xdr:graphicFrame macro="">
          <xdr:nvGraphicFramePr>
            <xdr:cNvPr id="23" name="Order Priority 1">
              <a:extLst>
                <a:ext uri="{FF2B5EF4-FFF2-40B4-BE49-F238E27FC236}">
                  <a16:creationId xmlns:a16="http://schemas.microsoft.com/office/drawing/2014/main" id="{00000000-0008-0000-0800-000017000000}"/>
                </a:ext>
              </a:extLst>
            </xdr:cNvPr>
            <xdr:cNvGraphicFramePr/>
          </xdr:nvGraphicFramePr>
          <xdr:xfrm>
            <a:off x="0" y="0"/>
            <a:ext cx="0" cy="0"/>
          </xdr:xfrm>
          <a:graphic>
            <a:graphicData uri="http://schemas.microsoft.com/office/drawing/2010/slicer">
              <sle:slicer xmlns:sle="http://schemas.microsoft.com/office/drawing/2010/slicer" name="Order Priority 1"/>
            </a:graphicData>
          </a:graphic>
        </xdr:graphicFrame>
      </mc:Choice>
      <mc:Fallback xmlns="">
        <xdr:sp macro="" textlink="">
          <xdr:nvSpPr>
            <xdr:cNvPr id="0" name=""/>
            <xdr:cNvSpPr>
              <a:spLocks noTextEdit="1"/>
            </xdr:cNvSpPr>
          </xdr:nvSpPr>
          <xdr:spPr>
            <a:xfrm>
              <a:off x="11409823" y="5688483"/>
              <a:ext cx="1652131" cy="177629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403156</xdr:colOff>
      <xdr:row>6</xdr:row>
      <xdr:rowOff>86219</xdr:rowOff>
    </xdr:from>
    <xdr:to>
      <xdr:col>20</xdr:col>
      <xdr:colOff>508002</xdr:colOff>
      <xdr:row>10</xdr:row>
      <xdr:rowOff>15776</xdr:rowOff>
    </xdr:to>
    <mc:AlternateContent xmlns:mc="http://schemas.openxmlformats.org/markup-compatibility/2006" xmlns:a14="http://schemas.microsoft.com/office/drawing/2010/main">
      <mc:Choice Requires="a14">
        <xdr:graphicFrame macro="">
          <xdr:nvGraphicFramePr>
            <xdr:cNvPr id="25" name="Manager">
              <a:extLst>
                <a:ext uri="{FF2B5EF4-FFF2-40B4-BE49-F238E27FC236}">
                  <a16:creationId xmlns:a16="http://schemas.microsoft.com/office/drawing/2014/main" id="{00000000-0008-0000-0800-000019000000}"/>
                </a:ext>
              </a:extLst>
            </xdr:cNvPr>
            <xdr:cNvGraphicFramePr/>
          </xdr:nvGraphicFramePr>
          <xdr:xfrm>
            <a:off x="0" y="0"/>
            <a:ext cx="0" cy="0"/>
          </xdr:xfrm>
          <a:graphic>
            <a:graphicData uri="http://schemas.microsoft.com/office/drawing/2010/slicer">
              <sle:slicer xmlns:sle="http://schemas.microsoft.com/office/drawing/2010/slicer" name="Manager"/>
            </a:graphicData>
          </a:graphic>
        </xdr:graphicFrame>
      </mc:Choice>
      <mc:Fallback xmlns="">
        <xdr:sp macro="" textlink="">
          <xdr:nvSpPr>
            <xdr:cNvPr id="0" name=""/>
            <xdr:cNvSpPr>
              <a:spLocks noTextEdit="1"/>
            </xdr:cNvSpPr>
          </xdr:nvSpPr>
          <xdr:spPr>
            <a:xfrm>
              <a:off x="11409823" y="1165719"/>
              <a:ext cx="2856512" cy="64922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418174</xdr:colOff>
      <xdr:row>6</xdr:row>
      <xdr:rowOff>81647</xdr:rowOff>
    </xdr:from>
    <xdr:to>
      <xdr:col>16</xdr:col>
      <xdr:colOff>340122</xdr:colOff>
      <xdr:row>10</xdr:row>
      <xdr:rowOff>20348</xdr:rowOff>
    </xdr:to>
    <mc:AlternateContent xmlns:mc="http://schemas.openxmlformats.org/markup-compatibility/2006" xmlns:a14="http://schemas.microsoft.com/office/drawing/2010/main">
      <mc:Choice Requires="a14">
        <xdr:graphicFrame macro="">
          <xdr:nvGraphicFramePr>
            <xdr:cNvPr id="27" name="Customer Segment">
              <a:extLst>
                <a:ext uri="{FF2B5EF4-FFF2-40B4-BE49-F238E27FC236}">
                  <a16:creationId xmlns:a16="http://schemas.microsoft.com/office/drawing/2014/main" id="{00000000-0008-0000-0800-00001B000000}"/>
                </a:ext>
              </a:extLst>
            </xdr:cNvPr>
            <xdr:cNvGraphicFramePr/>
          </xdr:nvGraphicFramePr>
          <xdr:xfrm>
            <a:off x="0" y="0"/>
            <a:ext cx="0" cy="0"/>
          </xdr:xfrm>
          <a:graphic>
            <a:graphicData uri="http://schemas.microsoft.com/office/drawing/2010/slicer">
              <sle:slicer xmlns:sle="http://schemas.microsoft.com/office/drawing/2010/slicer" name="Customer Segment"/>
            </a:graphicData>
          </a:graphic>
        </xdr:graphicFrame>
      </mc:Choice>
      <mc:Fallback xmlns="">
        <xdr:sp macro="" textlink="">
          <xdr:nvSpPr>
            <xdr:cNvPr id="0" name=""/>
            <xdr:cNvSpPr>
              <a:spLocks noTextEdit="1"/>
            </xdr:cNvSpPr>
          </xdr:nvSpPr>
          <xdr:spPr>
            <a:xfrm>
              <a:off x="6609424" y="1161147"/>
              <a:ext cx="4737365" cy="65836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107487</xdr:colOff>
      <xdr:row>6</xdr:row>
      <xdr:rowOff>81647</xdr:rowOff>
    </xdr:from>
    <xdr:to>
      <xdr:col>9</xdr:col>
      <xdr:colOff>353020</xdr:colOff>
      <xdr:row>10</xdr:row>
      <xdr:rowOff>20348</xdr:rowOff>
    </xdr:to>
    <mc:AlternateContent xmlns:mc="http://schemas.openxmlformats.org/markup-compatibility/2006" xmlns:a14="http://schemas.microsoft.com/office/drawing/2010/main">
      <mc:Choice Requires="a14">
        <xdr:graphicFrame macro="">
          <xdr:nvGraphicFramePr>
            <xdr:cNvPr id="24" name="Months 1">
              <a:extLst>
                <a:ext uri="{FF2B5EF4-FFF2-40B4-BE49-F238E27FC236}">
                  <a16:creationId xmlns:a16="http://schemas.microsoft.com/office/drawing/2014/main" id="{00000000-0008-0000-0800-000018000000}"/>
                </a:ext>
              </a:extLst>
            </xdr:cNvPr>
            <xdr:cNvGraphicFramePr/>
          </xdr:nvGraphicFramePr>
          <xdr:xfrm>
            <a:off x="0" y="0"/>
            <a:ext cx="0" cy="0"/>
          </xdr:xfrm>
          <a:graphic>
            <a:graphicData uri="http://schemas.microsoft.com/office/drawing/2010/slicer">
              <sle:slicer xmlns:sle="http://schemas.microsoft.com/office/drawing/2010/slicer" name="Months 1"/>
            </a:graphicData>
          </a:graphic>
        </xdr:graphicFrame>
      </mc:Choice>
      <mc:Fallback xmlns="">
        <xdr:sp macro="" textlink="">
          <xdr:nvSpPr>
            <xdr:cNvPr id="0" name=""/>
            <xdr:cNvSpPr>
              <a:spLocks noTextEdit="1"/>
            </xdr:cNvSpPr>
          </xdr:nvSpPr>
          <xdr:spPr>
            <a:xfrm>
              <a:off x="3547070" y="1161147"/>
              <a:ext cx="2997200" cy="65836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158750</xdr:colOff>
      <xdr:row>0</xdr:row>
      <xdr:rowOff>127001</xdr:rowOff>
    </xdr:from>
    <xdr:to>
      <xdr:col>12</xdr:col>
      <xdr:colOff>518583</xdr:colOff>
      <xdr:row>3</xdr:row>
      <xdr:rowOff>74084</xdr:rowOff>
    </xdr:to>
    <xdr:sp macro="" textlink="">
      <xdr:nvSpPr>
        <xdr:cNvPr id="32" name="Rectangle 31">
          <a:extLst>
            <a:ext uri="{FF2B5EF4-FFF2-40B4-BE49-F238E27FC236}">
              <a16:creationId xmlns:a16="http://schemas.microsoft.com/office/drawing/2014/main" id="{00000000-0008-0000-0800-000020000000}"/>
            </a:ext>
          </a:extLst>
        </xdr:cNvPr>
        <xdr:cNvSpPr/>
      </xdr:nvSpPr>
      <xdr:spPr>
        <a:xfrm>
          <a:off x="158750" y="127001"/>
          <a:ext cx="8614833" cy="486833"/>
        </a:xfrm>
        <a:prstGeom prst="rect">
          <a:avLst/>
        </a:prstGeom>
        <a:ln/>
      </xdr:spPr>
      <xdr:style>
        <a:lnRef idx="3">
          <a:schemeClr val="lt1"/>
        </a:lnRef>
        <a:fillRef idx="1">
          <a:schemeClr val="accent4"/>
        </a:fillRef>
        <a:effectRef idx="1">
          <a:schemeClr val="accent4"/>
        </a:effectRef>
        <a:fontRef idx="minor">
          <a:schemeClr val="lt1"/>
        </a:fontRef>
      </xdr:style>
      <xdr:txBody>
        <a:bodyPr vertOverflow="clip" horzOverflow="clip" rtlCol="0" anchor="b"/>
        <a:lstStyle/>
        <a:p>
          <a:pPr algn="r"/>
          <a:r>
            <a:rPr lang="en-IN" sz="2800"/>
            <a:t>Sales Analysis</a:t>
          </a:r>
          <a:r>
            <a:rPr lang="en-IN" sz="2800" baseline="0"/>
            <a:t> Dashboard                               </a:t>
          </a:r>
          <a:r>
            <a:rPr lang="en-IN" sz="1200" baseline="0"/>
            <a:t>For the year 2015 </a:t>
          </a:r>
          <a:endParaRPr lang="en-IN" sz="2800"/>
        </a:p>
      </xdr:txBody>
    </xdr:sp>
    <xdr:clientData/>
  </xdr:twoCellAnchor>
  <xdr:twoCellAnchor>
    <xdr:from>
      <xdr:col>0</xdr:col>
      <xdr:colOff>243417</xdr:colOff>
      <xdr:row>27</xdr:row>
      <xdr:rowOff>95250</xdr:rowOff>
    </xdr:from>
    <xdr:to>
      <xdr:col>4</xdr:col>
      <xdr:colOff>63500</xdr:colOff>
      <xdr:row>29</xdr:row>
      <xdr:rowOff>52916</xdr:rowOff>
    </xdr:to>
    <xdr:sp macro="" textlink="">
      <xdr:nvSpPr>
        <xdr:cNvPr id="8" name="TextBox 7">
          <a:extLst>
            <a:ext uri="{FF2B5EF4-FFF2-40B4-BE49-F238E27FC236}">
              <a16:creationId xmlns:a16="http://schemas.microsoft.com/office/drawing/2014/main" id="{00000000-0008-0000-0800-000008000000}"/>
            </a:ext>
          </a:extLst>
        </xdr:cNvPr>
        <xdr:cNvSpPr txBox="1"/>
      </xdr:nvSpPr>
      <xdr:spPr>
        <a:xfrm>
          <a:off x="243417" y="4953000"/>
          <a:ext cx="2571750" cy="3174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rtl="0" eaLnBrk="1" fontAlgn="auto" latinLnBrk="0" hangingPunct="1">
            <a:lnSpc>
              <a:spcPct val="100000"/>
            </a:lnSpc>
            <a:spcBef>
              <a:spcPts val="0"/>
            </a:spcBef>
            <a:spcAft>
              <a:spcPts val="0"/>
            </a:spcAft>
            <a:buClrTx/>
            <a:buSzTx/>
            <a:buFontTx/>
            <a:buNone/>
            <a:tabLst/>
            <a:defRPr/>
          </a:pPr>
          <a:r>
            <a:rPr lang="en-US" sz="1400" b="0" i="0" baseline="0">
              <a:solidFill>
                <a:schemeClr val="dk1"/>
              </a:solidFill>
              <a:effectLst/>
              <a:latin typeface="+mn-lt"/>
              <a:ea typeface="+mn-ea"/>
              <a:cs typeface="+mn-cs"/>
            </a:rPr>
            <a:t>Shipping Cost by A         ress </a:t>
          </a:r>
          <a:endParaRPr lang="en-IN" sz="1400">
            <a:effectLst/>
          </a:endParaRPr>
        </a:p>
      </xdr:txBody>
    </xdr:sp>
    <xdr:clientData/>
  </xdr:twoCellAnchor>
  <xdr:twoCellAnchor editAs="oneCell">
    <xdr:from>
      <xdr:col>12</xdr:col>
      <xdr:colOff>349250</xdr:colOff>
      <xdr:row>2</xdr:row>
      <xdr:rowOff>105833</xdr:rowOff>
    </xdr:from>
    <xdr:to>
      <xdr:col>13</xdr:col>
      <xdr:colOff>392853</xdr:colOff>
      <xdr:row>6</xdr:row>
      <xdr:rowOff>117686</xdr:rowOff>
    </xdr:to>
    <xdr:pic>
      <xdr:nvPicPr>
        <xdr:cNvPr id="40" name="Graphic 39" descr="Tag with solid fill">
          <a:extLst>
            <a:ext uri="{FF2B5EF4-FFF2-40B4-BE49-F238E27FC236}">
              <a16:creationId xmlns:a16="http://schemas.microsoft.com/office/drawing/2014/main" id="{00000000-0008-0000-0800-000028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8604250" y="465666"/>
          <a:ext cx="731520" cy="731520"/>
        </a:xfrm>
        <a:prstGeom prst="rect">
          <a:avLst/>
        </a:prstGeom>
      </xdr:spPr>
    </xdr:pic>
    <xdr:clientData/>
  </xdr:twoCellAnchor>
  <xdr:twoCellAnchor editAs="oneCell">
    <xdr:from>
      <xdr:col>7</xdr:col>
      <xdr:colOff>412748</xdr:colOff>
      <xdr:row>11</xdr:row>
      <xdr:rowOff>42334</xdr:rowOff>
    </xdr:from>
    <xdr:to>
      <xdr:col>8</xdr:col>
      <xdr:colOff>90592</xdr:colOff>
      <xdr:row>13</xdr:row>
      <xdr:rowOff>48260</xdr:rowOff>
    </xdr:to>
    <xdr:pic>
      <xdr:nvPicPr>
        <xdr:cNvPr id="3" name="Graphic 2" descr="Box trolley with solid fill">
          <a:extLst>
            <a:ext uri="{FF2B5EF4-FFF2-40B4-BE49-F238E27FC236}">
              <a16:creationId xmlns:a16="http://schemas.microsoft.com/office/drawing/2014/main" id="{00000000-0008-0000-0800-000003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5228165" y="2021417"/>
          <a:ext cx="365760" cy="365760"/>
        </a:xfrm>
        <a:prstGeom prst="rect">
          <a:avLst/>
        </a:prstGeom>
      </xdr:spPr>
    </xdr:pic>
    <xdr:clientData/>
  </xdr:twoCellAnchor>
  <xdr:twoCellAnchor editAs="oneCell">
    <xdr:from>
      <xdr:col>12</xdr:col>
      <xdr:colOff>529166</xdr:colOff>
      <xdr:row>11</xdr:row>
      <xdr:rowOff>42333</xdr:rowOff>
    </xdr:from>
    <xdr:to>
      <xdr:col>13</xdr:col>
      <xdr:colOff>206989</xdr:colOff>
      <xdr:row>13</xdr:row>
      <xdr:rowOff>48250</xdr:rowOff>
    </xdr:to>
    <xdr:pic>
      <xdr:nvPicPr>
        <xdr:cNvPr id="10" name="Graphic 1" descr="Bar chart with solid fill">
          <a:extLst>
            <a:ext uri="{FF2B5EF4-FFF2-40B4-BE49-F238E27FC236}">
              <a16:creationId xmlns:a16="http://schemas.microsoft.com/office/drawing/2014/main" id="{00000000-0008-0000-0800-00000A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8784166" y="2021416"/>
          <a:ext cx="365740" cy="365751"/>
        </a:xfrm>
        <a:prstGeom prst="rect">
          <a:avLst/>
        </a:prstGeom>
      </xdr:spPr>
    </xdr:pic>
    <xdr:clientData/>
  </xdr:twoCellAnchor>
  <xdr:twoCellAnchor editAs="oneCell">
    <xdr:from>
      <xdr:col>7</xdr:col>
      <xdr:colOff>359833</xdr:colOff>
      <xdr:row>27</xdr:row>
      <xdr:rowOff>31750</xdr:rowOff>
    </xdr:from>
    <xdr:to>
      <xdr:col>8</xdr:col>
      <xdr:colOff>37677</xdr:colOff>
      <xdr:row>29</xdr:row>
      <xdr:rowOff>37677</xdr:rowOff>
    </xdr:to>
    <xdr:pic>
      <xdr:nvPicPr>
        <xdr:cNvPr id="11" name="Graphic 10" descr="Upward trend with solid fill">
          <a:extLst>
            <a:ext uri="{FF2B5EF4-FFF2-40B4-BE49-F238E27FC236}">
              <a16:creationId xmlns:a16="http://schemas.microsoft.com/office/drawing/2014/main" id="{00000000-0008-0000-0800-00000B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5175250" y="4889500"/>
          <a:ext cx="365760" cy="365760"/>
        </a:xfrm>
        <a:prstGeom prst="rect">
          <a:avLst/>
        </a:prstGeom>
      </xdr:spPr>
    </xdr:pic>
    <xdr:clientData/>
  </xdr:twoCellAnchor>
</xdr:wsDr>
</file>

<file path=xl/drawings/drawing9.xml><?xml version="1.0" encoding="utf-8"?>
<c:userShapes xmlns:c="http://schemas.openxmlformats.org/drawingml/2006/chart">
  <cdr:relSizeAnchor xmlns:cdr="http://schemas.openxmlformats.org/drawingml/2006/chartDrawing">
    <cdr:from>
      <cdr:x>0.63198</cdr:x>
      <cdr:y>0.00413</cdr:y>
    </cdr:from>
    <cdr:to>
      <cdr:x>0.72077</cdr:x>
      <cdr:y>0.14699</cdr:y>
    </cdr:to>
    <cdr:pic>
      <cdr:nvPicPr>
        <cdr:cNvPr id="3" name="Graphic 2" descr="Packing Box Open with solid fill">
          <a:extLst xmlns:a="http://schemas.openxmlformats.org/drawingml/2006/main">
            <a:ext uri="{FF2B5EF4-FFF2-40B4-BE49-F238E27FC236}">
              <a16:creationId xmlns:a16="http://schemas.microsoft.com/office/drawing/2014/main" id="{6FCBB382-E318-2C0E-4C98-96F485C687FE}"/>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xmlns:a="http://schemas.openxmlformats.org/drawingml/2006/main">
          <a:fillRect/>
        </a:stretch>
      </cdr:blipFill>
      <cdr:spPr>
        <a:xfrm xmlns:a="http://schemas.openxmlformats.org/drawingml/2006/main">
          <a:off x="2603501" y="10583"/>
          <a:ext cx="365760" cy="365760"/>
        </a:xfrm>
        <a:prstGeom xmlns:a="http://schemas.openxmlformats.org/drawingml/2006/main" prst="rect">
          <a:avLst/>
        </a:prstGeom>
      </cdr:spPr>
    </cdr:pic>
  </cdr:relSizeAnchor>
</c:userShapes>
</file>

<file path=xl/drawings/drawing10.xml><?xml version="1.0" encoding="utf-8"?>
<c:userShapes xmlns:c="http://schemas.openxmlformats.org/drawingml/2006/chart">
  <cdr:relSizeAnchor xmlns:cdr="http://schemas.openxmlformats.org/drawingml/2006/chartDrawing">
    <cdr:from>
      <cdr:x>0.36614</cdr:x>
      <cdr:y>0.45188</cdr:y>
    </cdr:from>
    <cdr:to>
      <cdr:x>0.64173</cdr:x>
      <cdr:y>0.72223</cdr:y>
    </cdr:to>
    <cdr:pic>
      <cdr:nvPicPr>
        <cdr:cNvPr id="3" name="Graphic 2" descr="Building with solid fill">
          <a:extLst xmlns:a="http://schemas.openxmlformats.org/drawingml/2006/main">
            <a:ext uri="{FF2B5EF4-FFF2-40B4-BE49-F238E27FC236}">
              <a16:creationId xmlns:a16="http://schemas.microsoft.com/office/drawing/2014/main" id="{1C77F83C-D490-DB7A-6457-2B3F0131D27D}"/>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xmlns:a="http://schemas.openxmlformats.org/drawingml/2006/main">
          <a:fillRect/>
        </a:stretch>
      </cdr:blipFill>
      <cdr:spPr>
        <a:xfrm xmlns:a="http://schemas.openxmlformats.org/drawingml/2006/main">
          <a:off x="984250" y="1238250"/>
          <a:ext cx="740834" cy="740834"/>
        </a:xfrm>
        <a:prstGeom xmlns:a="http://schemas.openxmlformats.org/drawingml/2006/main" prst="rect">
          <a:avLst/>
        </a:prstGeom>
      </cdr:spPr>
    </cdr:pic>
  </cdr:relSizeAnchor>
  <cdr:relSizeAnchor xmlns:cdr="http://schemas.openxmlformats.org/drawingml/2006/chartDrawing">
    <cdr:from>
      <cdr:x>0.66709</cdr:x>
      <cdr:y>0.00772</cdr:y>
    </cdr:from>
    <cdr:to>
      <cdr:x>0.80315</cdr:x>
      <cdr:y>0.1412</cdr:y>
    </cdr:to>
    <cdr:pic>
      <cdr:nvPicPr>
        <cdr:cNvPr id="5" name="Graphic 4" descr="Delivery with solid fill">
          <a:extLst xmlns:a="http://schemas.openxmlformats.org/drawingml/2006/main">
            <a:ext uri="{FF2B5EF4-FFF2-40B4-BE49-F238E27FC236}">
              <a16:creationId xmlns:a16="http://schemas.microsoft.com/office/drawing/2014/main" id="{C86CDF3D-9172-FFD2-45E1-E73C5BE27467}"/>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xmlns:a="http://schemas.openxmlformats.org/drawingml/2006/main">
          <a:fillRect/>
        </a:stretch>
      </cdr:blipFill>
      <cdr:spPr>
        <a:xfrm xmlns:a="http://schemas.openxmlformats.org/drawingml/2006/main">
          <a:off x="1793241" y="21166"/>
          <a:ext cx="365760" cy="365760"/>
        </a:xfrm>
        <a:prstGeom xmlns:a="http://schemas.openxmlformats.org/drawingml/2006/main" prst="rect">
          <a:avLst/>
        </a:prstGeom>
      </cdr:spPr>
    </cdr:pic>
  </cdr:relSizeAnchor>
</c:userShapes>
</file>

<file path=xl/drawings/drawing11.xml><?xml version="1.0" encoding="utf-8"?>
<c:userShapes xmlns:c="http://schemas.openxmlformats.org/drawingml/2006/chart">
  <cdr:relSizeAnchor xmlns:cdr="http://schemas.openxmlformats.org/drawingml/2006/chartDrawing">
    <cdr:from>
      <cdr:x>0.34021</cdr:x>
      <cdr:y>0</cdr:y>
    </cdr:from>
    <cdr:to>
      <cdr:x>0.45897</cdr:x>
      <cdr:y>0.13854</cdr:y>
    </cdr:to>
    <cdr:pic>
      <cdr:nvPicPr>
        <cdr:cNvPr id="3" name="Graphic 2" descr="List with solid fill">
          <a:extLst xmlns:a="http://schemas.openxmlformats.org/drawingml/2006/main">
            <a:ext uri="{FF2B5EF4-FFF2-40B4-BE49-F238E27FC236}">
              <a16:creationId xmlns:a16="http://schemas.microsoft.com/office/drawing/2014/main" id="{00C9A68D-853C-6CF2-93D2-B6595F723EFA}"/>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xmlns:a="http://schemas.openxmlformats.org/drawingml/2006/main">
          <a:fillRect/>
        </a:stretch>
      </cdr:blipFill>
      <cdr:spPr>
        <a:xfrm xmlns:a="http://schemas.openxmlformats.org/drawingml/2006/main">
          <a:off x="1047751" y="0"/>
          <a:ext cx="365760" cy="365760"/>
        </a:xfrm>
        <a:prstGeom xmlns:a="http://schemas.openxmlformats.org/drawingml/2006/main" prst="rect">
          <a:avLst/>
        </a:prstGeom>
      </cdr:spPr>
    </cdr:pic>
  </cdr:relSizeAnchor>
</c:userShapes>
</file>

<file path=xl/drawings/drawing12.xml><?xml version="1.0" encoding="utf-8"?>
<xdr:wsDr xmlns:xdr="http://schemas.openxmlformats.org/drawingml/2006/spreadsheetDrawing" xmlns:a="http://schemas.openxmlformats.org/drawingml/2006/main">
  <xdr:twoCellAnchor>
    <xdr:from>
      <xdr:col>7</xdr:col>
      <xdr:colOff>466725</xdr:colOff>
      <xdr:row>3</xdr:row>
      <xdr:rowOff>4762</xdr:rowOff>
    </xdr:from>
    <xdr:to>
      <xdr:col>15</xdr:col>
      <xdr:colOff>85725</xdr:colOff>
      <xdr:row>17</xdr:row>
      <xdr:rowOff>80962</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00000000-0008-0000-0900-000002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7829550" y="547687"/>
              <a:ext cx="5105400" cy="26098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38098</xdr:colOff>
      <xdr:row>4</xdr:row>
      <xdr:rowOff>76200</xdr:rowOff>
    </xdr:from>
    <xdr:to>
      <xdr:col>0</xdr:col>
      <xdr:colOff>1546858</xdr:colOff>
      <xdr:row>5</xdr:row>
      <xdr:rowOff>124884</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00000000-0008-0000-0900-000003000000}"/>
            </a:ext>
          </a:extLst>
        </xdr:cNvPr>
        <xdr:cNvSpPr/>
      </xdr:nvSpPr>
      <xdr:spPr>
        <a:xfrm>
          <a:off x="38098" y="795867"/>
          <a:ext cx="1508760" cy="228600"/>
        </a:xfrm>
        <a:prstGeom prst="roundRect">
          <a:avLst/>
        </a:prstGeom>
        <a:solidFill>
          <a:schemeClr val="accent4">
            <a:lumMod val="60000"/>
            <a:lumOff val="40000"/>
          </a:schemeClr>
        </a:solidFill>
        <a:ln>
          <a:noFill/>
        </a:ln>
        <a:scene3d>
          <a:camera prst="orthographicFront"/>
          <a:lightRig rig="threePt" dir="t"/>
        </a:scene3d>
        <a:sp3d>
          <a:bevelT w="3175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b="0" i="1">
              <a:solidFill>
                <a:schemeClr val="tx1"/>
              </a:solidFill>
            </a:rPr>
            <a:t>Regional</a:t>
          </a:r>
          <a:r>
            <a:rPr lang="en-IN" sz="1100" b="0" i="1" baseline="0">
              <a:solidFill>
                <a:schemeClr val="tx1"/>
              </a:solidFill>
            </a:rPr>
            <a:t> Sales</a:t>
          </a:r>
          <a:endParaRPr lang="en-IN" sz="1100" b="0" i="1">
            <a:solidFill>
              <a:schemeClr val="tx1"/>
            </a:solidFill>
          </a:endParaRPr>
        </a:p>
      </xdr:txBody>
    </xdr:sp>
    <xdr:clientData/>
  </xdr:twoCellAnchor>
  <xdr:twoCellAnchor>
    <xdr:from>
      <xdr:col>0</xdr:col>
      <xdr:colOff>38098</xdr:colOff>
      <xdr:row>6</xdr:row>
      <xdr:rowOff>78317</xdr:rowOff>
    </xdr:from>
    <xdr:to>
      <xdr:col>0</xdr:col>
      <xdr:colOff>1546858</xdr:colOff>
      <xdr:row>7</xdr:row>
      <xdr:rowOff>127000</xdr:rowOff>
    </xdr:to>
    <xdr:sp macro="" textlink="">
      <xdr:nvSpPr>
        <xdr:cNvPr id="7" name="Rectangle: Rounded Corners 6">
          <a:hlinkClick xmlns:r="http://schemas.openxmlformats.org/officeDocument/2006/relationships" r:id="rId3"/>
          <a:extLst>
            <a:ext uri="{FF2B5EF4-FFF2-40B4-BE49-F238E27FC236}">
              <a16:creationId xmlns:a16="http://schemas.microsoft.com/office/drawing/2014/main" id="{00000000-0008-0000-0900-000007000000}"/>
            </a:ext>
          </a:extLst>
        </xdr:cNvPr>
        <xdr:cNvSpPr/>
      </xdr:nvSpPr>
      <xdr:spPr>
        <a:xfrm>
          <a:off x="38098" y="1157817"/>
          <a:ext cx="1508760" cy="228600"/>
        </a:xfrm>
        <a:prstGeom prst="roundRect">
          <a:avLst/>
        </a:prstGeom>
        <a:solidFill>
          <a:schemeClr val="accent4">
            <a:lumMod val="60000"/>
            <a:lumOff val="40000"/>
          </a:schemeClr>
        </a:solidFill>
        <a:ln>
          <a:noFill/>
        </a:ln>
        <a:scene3d>
          <a:camera prst="orthographicFront"/>
          <a:lightRig rig="threePt" dir="t"/>
        </a:scene3d>
        <a:sp3d>
          <a:bevelT w="254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b="0" i="1">
              <a:solidFill>
                <a:schemeClr val="tx1"/>
              </a:solidFill>
            </a:rPr>
            <a:t>Top 10 State</a:t>
          </a:r>
        </a:p>
      </xdr:txBody>
    </xdr:sp>
    <xdr:clientData/>
  </xdr:twoCellAnchor>
  <xdr:twoCellAnchor>
    <xdr:from>
      <xdr:col>0</xdr:col>
      <xdr:colOff>38098</xdr:colOff>
      <xdr:row>8</xdr:row>
      <xdr:rowOff>80434</xdr:rowOff>
    </xdr:from>
    <xdr:to>
      <xdr:col>0</xdr:col>
      <xdr:colOff>1546858</xdr:colOff>
      <xdr:row>9</xdr:row>
      <xdr:rowOff>129117</xdr:rowOff>
    </xdr:to>
    <xdr:sp macro="" textlink="">
      <xdr:nvSpPr>
        <xdr:cNvPr id="8" name="Rectangle: Rounded Corners 7">
          <a:hlinkClick xmlns:r="http://schemas.openxmlformats.org/officeDocument/2006/relationships" r:id="rId4"/>
          <a:extLst>
            <a:ext uri="{FF2B5EF4-FFF2-40B4-BE49-F238E27FC236}">
              <a16:creationId xmlns:a16="http://schemas.microsoft.com/office/drawing/2014/main" id="{00000000-0008-0000-0900-000008000000}"/>
            </a:ext>
          </a:extLst>
        </xdr:cNvPr>
        <xdr:cNvSpPr/>
      </xdr:nvSpPr>
      <xdr:spPr>
        <a:xfrm>
          <a:off x="38098" y="1519767"/>
          <a:ext cx="1508760" cy="228600"/>
        </a:xfrm>
        <a:prstGeom prst="roundRect">
          <a:avLst/>
        </a:prstGeom>
        <a:solidFill>
          <a:schemeClr val="accent4">
            <a:lumMod val="60000"/>
            <a:lumOff val="40000"/>
          </a:schemeClr>
        </a:solidFill>
        <a:ln>
          <a:noFill/>
        </a:ln>
        <a:scene3d>
          <a:camera prst="orthographicFront"/>
          <a:lightRig rig="threePt" dir="t"/>
        </a:scene3d>
        <a:sp3d>
          <a:bevelT w="254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b="0" i="1">
              <a:solidFill>
                <a:schemeClr val="tx1"/>
              </a:solidFill>
            </a:rPr>
            <a:t>Region</a:t>
          </a:r>
          <a:r>
            <a:rPr lang="en-IN" sz="1100" b="0" i="1" baseline="0">
              <a:solidFill>
                <a:schemeClr val="tx1"/>
              </a:solidFill>
            </a:rPr>
            <a:t> Profit</a:t>
          </a:r>
          <a:endParaRPr lang="en-IN" sz="1100" b="0" i="1">
            <a:solidFill>
              <a:schemeClr val="tx1"/>
            </a:solidFill>
          </a:endParaRPr>
        </a:p>
      </xdr:txBody>
    </xdr:sp>
    <xdr:clientData/>
  </xdr:twoCellAnchor>
  <xdr:twoCellAnchor>
    <xdr:from>
      <xdr:col>0</xdr:col>
      <xdr:colOff>38098</xdr:colOff>
      <xdr:row>10</xdr:row>
      <xdr:rowOff>82550</xdr:rowOff>
    </xdr:from>
    <xdr:to>
      <xdr:col>0</xdr:col>
      <xdr:colOff>1546858</xdr:colOff>
      <xdr:row>11</xdr:row>
      <xdr:rowOff>131234</xdr:rowOff>
    </xdr:to>
    <xdr:sp macro="" textlink="">
      <xdr:nvSpPr>
        <xdr:cNvPr id="9" name="Rectangle: Rounded Corners 8">
          <a:hlinkClick xmlns:r="http://schemas.openxmlformats.org/officeDocument/2006/relationships" r:id="rId5"/>
          <a:extLst>
            <a:ext uri="{FF2B5EF4-FFF2-40B4-BE49-F238E27FC236}">
              <a16:creationId xmlns:a16="http://schemas.microsoft.com/office/drawing/2014/main" id="{00000000-0008-0000-0900-000009000000}"/>
            </a:ext>
          </a:extLst>
        </xdr:cNvPr>
        <xdr:cNvSpPr/>
      </xdr:nvSpPr>
      <xdr:spPr>
        <a:xfrm>
          <a:off x="38098" y="1881717"/>
          <a:ext cx="1508760" cy="228600"/>
        </a:xfrm>
        <a:prstGeom prst="roundRect">
          <a:avLst/>
        </a:prstGeom>
        <a:solidFill>
          <a:schemeClr val="accent4">
            <a:lumMod val="60000"/>
            <a:lumOff val="40000"/>
          </a:schemeClr>
        </a:solidFill>
        <a:ln>
          <a:noFill/>
        </a:ln>
        <a:scene3d>
          <a:camera prst="orthographicFront"/>
          <a:lightRig rig="threePt" dir="t"/>
        </a:scene3d>
        <a:sp3d>
          <a:bevelT w="254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b="0" i="1">
              <a:solidFill>
                <a:schemeClr val="tx1"/>
              </a:solidFill>
            </a:rPr>
            <a:t>Unit</a:t>
          </a:r>
          <a:r>
            <a:rPr lang="en-IN" sz="1100" b="0" i="1" baseline="0">
              <a:solidFill>
                <a:schemeClr val="tx1"/>
              </a:solidFill>
            </a:rPr>
            <a:t> Sales</a:t>
          </a:r>
        </a:p>
      </xdr:txBody>
    </xdr:sp>
    <xdr:clientData/>
  </xdr:twoCellAnchor>
  <xdr:twoCellAnchor>
    <xdr:from>
      <xdr:col>0</xdr:col>
      <xdr:colOff>38098</xdr:colOff>
      <xdr:row>12</xdr:row>
      <xdr:rowOff>84667</xdr:rowOff>
    </xdr:from>
    <xdr:to>
      <xdr:col>0</xdr:col>
      <xdr:colOff>1546858</xdr:colOff>
      <xdr:row>13</xdr:row>
      <xdr:rowOff>133350</xdr:rowOff>
    </xdr:to>
    <xdr:sp macro="" textlink="">
      <xdr:nvSpPr>
        <xdr:cNvPr id="10" name="Rectangle: Rounded Corners 9">
          <a:hlinkClick xmlns:r="http://schemas.openxmlformats.org/officeDocument/2006/relationships" r:id="rId6"/>
          <a:extLst>
            <a:ext uri="{FF2B5EF4-FFF2-40B4-BE49-F238E27FC236}">
              <a16:creationId xmlns:a16="http://schemas.microsoft.com/office/drawing/2014/main" id="{00000000-0008-0000-0900-00000A000000}"/>
            </a:ext>
          </a:extLst>
        </xdr:cNvPr>
        <xdr:cNvSpPr/>
      </xdr:nvSpPr>
      <xdr:spPr>
        <a:xfrm>
          <a:off x="38098" y="2243667"/>
          <a:ext cx="1508760" cy="228600"/>
        </a:xfrm>
        <a:prstGeom prst="roundRect">
          <a:avLst/>
        </a:prstGeom>
        <a:solidFill>
          <a:schemeClr val="accent4">
            <a:lumMod val="60000"/>
            <a:lumOff val="40000"/>
          </a:schemeClr>
        </a:solidFill>
        <a:ln>
          <a:noFill/>
        </a:ln>
        <a:scene3d>
          <a:camera prst="orthographicFront"/>
          <a:lightRig rig="threePt" dir="t"/>
        </a:scene3d>
        <a:sp3d>
          <a:bevelT w="254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b="0" i="1" baseline="0">
              <a:solidFill>
                <a:schemeClr val="tx1"/>
              </a:solidFill>
            </a:rPr>
            <a:t>Prediction VS Sales</a:t>
          </a:r>
        </a:p>
        <a:p>
          <a:pPr algn="ctr"/>
          <a:endParaRPr lang="en-IN" sz="1100" b="0" i="1" baseline="0">
            <a:solidFill>
              <a:schemeClr val="tx1"/>
            </a:solidFill>
          </a:endParaRPr>
        </a:p>
      </xdr:txBody>
    </xdr:sp>
    <xdr:clientData/>
  </xdr:twoCellAnchor>
</xdr:wsDr>
</file>

<file path=xl/drawings/drawing13.xml><?xml version="1.0" encoding="utf-8"?>
<xdr:wsDr xmlns:xdr="http://schemas.openxmlformats.org/drawingml/2006/spreadsheetDrawing" xmlns:a="http://schemas.openxmlformats.org/drawingml/2006/main">
  <xdr:twoCellAnchor>
    <xdr:from>
      <xdr:col>8</xdr:col>
      <xdr:colOff>561975</xdr:colOff>
      <xdr:row>1</xdr:row>
      <xdr:rowOff>90487</xdr:rowOff>
    </xdr:from>
    <xdr:to>
      <xdr:col>16</xdr:col>
      <xdr:colOff>257175</xdr:colOff>
      <xdr:row>15</xdr:row>
      <xdr:rowOff>166687</xdr:rowOff>
    </xdr:to>
    <xdr:graphicFrame macro="">
      <xdr:nvGraphicFramePr>
        <xdr:cNvPr id="2" name="Chart 1">
          <a:extLst>
            <a:ext uri="{FF2B5EF4-FFF2-40B4-BE49-F238E27FC236}">
              <a16:creationId xmlns:a16="http://schemas.microsoft.com/office/drawing/2014/main" id="{00000000-0008-0000-0A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95250</xdr:colOff>
      <xdr:row>4</xdr:row>
      <xdr:rowOff>76200</xdr:rowOff>
    </xdr:from>
    <xdr:to>
      <xdr:col>0</xdr:col>
      <xdr:colOff>1604010</xdr:colOff>
      <xdr:row>5</xdr:row>
      <xdr:rowOff>124884</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00000000-0008-0000-0A00-000003000000}"/>
            </a:ext>
          </a:extLst>
        </xdr:cNvPr>
        <xdr:cNvSpPr/>
      </xdr:nvSpPr>
      <xdr:spPr>
        <a:xfrm>
          <a:off x="95250" y="795867"/>
          <a:ext cx="1508760" cy="228600"/>
        </a:xfrm>
        <a:prstGeom prst="roundRect">
          <a:avLst/>
        </a:prstGeom>
        <a:solidFill>
          <a:schemeClr val="accent4">
            <a:lumMod val="60000"/>
            <a:lumOff val="40000"/>
          </a:schemeClr>
        </a:solidFill>
        <a:ln>
          <a:noFill/>
        </a:ln>
        <a:scene3d>
          <a:camera prst="orthographicFront"/>
          <a:lightRig rig="threePt" dir="t"/>
        </a:scene3d>
        <a:sp3d>
          <a:bevelT w="254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i="1">
              <a:solidFill>
                <a:schemeClr val="tx1"/>
              </a:solidFill>
            </a:rPr>
            <a:t>Regional</a:t>
          </a:r>
          <a:r>
            <a:rPr lang="en-IN" sz="1100" i="1" baseline="0">
              <a:solidFill>
                <a:schemeClr val="tx1"/>
              </a:solidFill>
            </a:rPr>
            <a:t> Sales</a:t>
          </a:r>
          <a:endParaRPr lang="en-IN" sz="1100" i="1">
            <a:solidFill>
              <a:schemeClr val="tx1"/>
            </a:solidFill>
          </a:endParaRPr>
        </a:p>
      </xdr:txBody>
    </xdr:sp>
    <xdr:clientData/>
  </xdr:twoCellAnchor>
  <xdr:twoCellAnchor>
    <xdr:from>
      <xdr:col>0</xdr:col>
      <xdr:colOff>95249</xdr:colOff>
      <xdr:row>6</xdr:row>
      <xdr:rowOff>75670</xdr:rowOff>
    </xdr:from>
    <xdr:to>
      <xdr:col>0</xdr:col>
      <xdr:colOff>1604009</xdr:colOff>
      <xdr:row>7</xdr:row>
      <xdr:rowOff>124353</xdr:rowOff>
    </xdr:to>
    <xdr:sp macro="" textlink="">
      <xdr:nvSpPr>
        <xdr:cNvPr id="4" name="Rectangle: Rounded Corners 3">
          <a:hlinkClick xmlns:r="http://schemas.openxmlformats.org/officeDocument/2006/relationships" r:id="rId3"/>
          <a:extLst>
            <a:ext uri="{FF2B5EF4-FFF2-40B4-BE49-F238E27FC236}">
              <a16:creationId xmlns:a16="http://schemas.microsoft.com/office/drawing/2014/main" id="{00000000-0008-0000-0A00-000004000000}"/>
            </a:ext>
          </a:extLst>
        </xdr:cNvPr>
        <xdr:cNvSpPr/>
      </xdr:nvSpPr>
      <xdr:spPr>
        <a:xfrm>
          <a:off x="95249" y="1155170"/>
          <a:ext cx="1508760" cy="228600"/>
        </a:xfrm>
        <a:prstGeom prst="roundRect">
          <a:avLst/>
        </a:prstGeom>
        <a:solidFill>
          <a:schemeClr val="accent4">
            <a:lumMod val="60000"/>
            <a:lumOff val="40000"/>
          </a:schemeClr>
        </a:solidFill>
        <a:ln>
          <a:noFill/>
        </a:ln>
        <a:scene3d>
          <a:camera prst="orthographicFront"/>
          <a:lightRig rig="threePt" dir="t"/>
        </a:scene3d>
        <a:sp3d>
          <a:bevelT w="254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i="1">
              <a:solidFill>
                <a:schemeClr val="tx1"/>
              </a:solidFill>
            </a:rPr>
            <a:t>Top 10 State</a:t>
          </a:r>
        </a:p>
      </xdr:txBody>
    </xdr:sp>
    <xdr:clientData/>
  </xdr:twoCellAnchor>
  <xdr:twoCellAnchor>
    <xdr:from>
      <xdr:col>0</xdr:col>
      <xdr:colOff>95250</xdr:colOff>
      <xdr:row>8</xdr:row>
      <xdr:rowOff>75141</xdr:rowOff>
    </xdr:from>
    <xdr:to>
      <xdr:col>0</xdr:col>
      <xdr:colOff>1604010</xdr:colOff>
      <xdr:row>9</xdr:row>
      <xdr:rowOff>123824</xdr:rowOff>
    </xdr:to>
    <xdr:sp macro="" textlink="">
      <xdr:nvSpPr>
        <xdr:cNvPr id="5" name="Rectangle: Rounded Corners 4">
          <a:hlinkClick xmlns:r="http://schemas.openxmlformats.org/officeDocument/2006/relationships" r:id="rId3"/>
          <a:extLst>
            <a:ext uri="{FF2B5EF4-FFF2-40B4-BE49-F238E27FC236}">
              <a16:creationId xmlns:a16="http://schemas.microsoft.com/office/drawing/2014/main" id="{00000000-0008-0000-0A00-000005000000}"/>
            </a:ext>
          </a:extLst>
        </xdr:cNvPr>
        <xdr:cNvSpPr/>
      </xdr:nvSpPr>
      <xdr:spPr>
        <a:xfrm>
          <a:off x="95250" y="1514474"/>
          <a:ext cx="1508760" cy="228600"/>
        </a:xfrm>
        <a:prstGeom prst="roundRect">
          <a:avLst/>
        </a:prstGeom>
        <a:solidFill>
          <a:schemeClr val="accent4">
            <a:lumMod val="60000"/>
            <a:lumOff val="40000"/>
          </a:schemeClr>
        </a:solidFill>
        <a:ln>
          <a:noFill/>
        </a:ln>
        <a:scene3d>
          <a:camera prst="orthographicFront"/>
          <a:lightRig rig="threePt" dir="t"/>
        </a:scene3d>
        <a:sp3d>
          <a:bevelT w="254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i="1">
              <a:solidFill>
                <a:schemeClr val="tx1"/>
              </a:solidFill>
            </a:rPr>
            <a:t>Region</a:t>
          </a:r>
          <a:r>
            <a:rPr lang="en-IN" sz="1100" i="1" baseline="0">
              <a:solidFill>
                <a:schemeClr val="tx1"/>
              </a:solidFill>
            </a:rPr>
            <a:t> Profit</a:t>
          </a:r>
          <a:endParaRPr lang="en-IN" sz="1100" i="1">
            <a:solidFill>
              <a:schemeClr val="tx1"/>
            </a:solidFill>
          </a:endParaRPr>
        </a:p>
      </xdr:txBody>
    </xdr:sp>
    <xdr:clientData/>
  </xdr:twoCellAnchor>
  <xdr:twoCellAnchor>
    <xdr:from>
      <xdr:col>0</xdr:col>
      <xdr:colOff>95250</xdr:colOff>
      <xdr:row>10</xdr:row>
      <xdr:rowOff>74611</xdr:rowOff>
    </xdr:from>
    <xdr:to>
      <xdr:col>0</xdr:col>
      <xdr:colOff>1604010</xdr:colOff>
      <xdr:row>11</xdr:row>
      <xdr:rowOff>123295</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00000000-0008-0000-0A00-000006000000}"/>
            </a:ext>
          </a:extLst>
        </xdr:cNvPr>
        <xdr:cNvSpPr/>
      </xdr:nvSpPr>
      <xdr:spPr>
        <a:xfrm>
          <a:off x="95250" y="1873778"/>
          <a:ext cx="1508760" cy="228600"/>
        </a:xfrm>
        <a:prstGeom prst="roundRect">
          <a:avLst/>
        </a:prstGeom>
        <a:solidFill>
          <a:schemeClr val="accent4">
            <a:lumMod val="60000"/>
            <a:lumOff val="40000"/>
          </a:schemeClr>
        </a:solidFill>
        <a:ln>
          <a:noFill/>
        </a:ln>
        <a:scene3d>
          <a:camera prst="orthographicFront"/>
          <a:lightRig rig="threePt" dir="t"/>
        </a:scene3d>
        <a:sp3d>
          <a:bevelT w="254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i="1">
              <a:solidFill>
                <a:schemeClr val="tx1"/>
              </a:solidFill>
            </a:rPr>
            <a:t>Unit</a:t>
          </a:r>
          <a:r>
            <a:rPr lang="en-IN" sz="1100" i="1" baseline="0">
              <a:solidFill>
                <a:schemeClr val="tx1"/>
              </a:solidFill>
            </a:rPr>
            <a:t> Sales</a:t>
          </a:r>
        </a:p>
      </xdr:txBody>
    </xdr:sp>
    <xdr:clientData/>
  </xdr:twoCellAnchor>
  <xdr:twoCellAnchor>
    <xdr:from>
      <xdr:col>0</xdr:col>
      <xdr:colOff>95250</xdr:colOff>
      <xdr:row>12</xdr:row>
      <xdr:rowOff>74083</xdr:rowOff>
    </xdr:from>
    <xdr:to>
      <xdr:col>0</xdr:col>
      <xdr:colOff>1604010</xdr:colOff>
      <xdr:row>13</xdr:row>
      <xdr:rowOff>122766</xdr:rowOff>
    </xdr:to>
    <xdr:sp macro="" textlink="">
      <xdr:nvSpPr>
        <xdr:cNvPr id="7" name="Rectangle: Rounded Corners 6">
          <a:hlinkClick xmlns:r="http://schemas.openxmlformats.org/officeDocument/2006/relationships" r:id="rId5"/>
          <a:extLst>
            <a:ext uri="{FF2B5EF4-FFF2-40B4-BE49-F238E27FC236}">
              <a16:creationId xmlns:a16="http://schemas.microsoft.com/office/drawing/2014/main" id="{00000000-0008-0000-0A00-000007000000}"/>
            </a:ext>
          </a:extLst>
        </xdr:cNvPr>
        <xdr:cNvSpPr/>
      </xdr:nvSpPr>
      <xdr:spPr>
        <a:xfrm>
          <a:off x="95250" y="2233083"/>
          <a:ext cx="1508760" cy="228600"/>
        </a:xfrm>
        <a:prstGeom prst="roundRect">
          <a:avLst/>
        </a:prstGeom>
        <a:solidFill>
          <a:schemeClr val="accent4">
            <a:lumMod val="60000"/>
            <a:lumOff val="40000"/>
          </a:schemeClr>
        </a:solidFill>
        <a:ln>
          <a:noFill/>
        </a:ln>
        <a:scene3d>
          <a:camera prst="orthographicFront"/>
          <a:lightRig rig="threePt" dir="t"/>
        </a:scene3d>
        <a:sp3d>
          <a:bevelT w="254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i="1" baseline="0">
              <a:solidFill>
                <a:schemeClr val="tx1"/>
              </a:solidFill>
            </a:rPr>
            <a:t>Prediction VS Sales</a:t>
          </a:r>
        </a:p>
        <a:p>
          <a:pPr algn="ctr"/>
          <a:endParaRPr lang="en-IN" sz="1100" i="1" baseline="0">
            <a:solidFill>
              <a:schemeClr val="tx1"/>
            </a:solidFill>
          </a:endParaRPr>
        </a:p>
      </xdr:txBody>
    </xdr:sp>
    <xdr:clientData/>
  </xdr:twoCellAnchor>
</xdr:wsDr>
</file>

<file path=xl/drawings/drawing1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6</xdr:col>
          <xdr:colOff>771525</xdr:colOff>
          <xdr:row>16</xdr:row>
          <xdr:rowOff>95250</xdr:rowOff>
        </xdr:from>
        <xdr:to>
          <xdr:col>7</xdr:col>
          <xdr:colOff>590550</xdr:colOff>
          <xdr:row>18</xdr:row>
          <xdr:rowOff>114300</xdr:rowOff>
        </xdr:to>
        <xdr:sp macro="" textlink="">
          <xdr:nvSpPr>
            <xdr:cNvPr id="12290" name="Check Box 2" hidden="1">
              <a:extLst>
                <a:ext uri="{63B3BB69-23CF-44E3-9099-C40C66FF867C}">
                  <a14:compatExt spid="_x0000_s12290"/>
                </a:ext>
                <a:ext uri="{FF2B5EF4-FFF2-40B4-BE49-F238E27FC236}">
                  <a16:creationId xmlns:a16="http://schemas.microsoft.com/office/drawing/2014/main" id="{00000000-0008-0000-0B00-0000023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Unit Price</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19050</xdr:colOff>
          <xdr:row>16</xdr:row>
          <xdr:rowOff>85725</xdr:rowOff>
        </xdr:from>
        <xdr:to>
          <xdr:col>9</xdr:col>
          <xdr:colOff>609600</xdr:colOff>
          <xdr:row>18</xdr:row>
          <xdr:rowOff>133350</xdr:rowOff>
        </xdr:to>
        <xdr:sp macro="" textlink="">
          <xdr:nvSpPr>
            <xdr:cNvPr id="12291" name="Check Box 3" hidden="1">
              <a:extLst>
                <a:ext uri="{63B3BB69-23CF-44E3-9099-C40C66FF867C}">
                  <a14:compatExt spid="_x0000_s12291"/>
                </a:ext>
                <a:ext uri="{FF2B5EF4-FFF2-40B4-BE49-F238E27FC236}">
                  <a16:creationId xmlns:a16="http://schemas.microsoft.com/office/drawing/2014/main" id="{00000000-0008-0000-0B00-0000033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Profit</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600075</xdr:colOff>
          <xdr:row>16</xdr:row>
          <xdr:rowOff>180975</xdr:rowOff>
        </xdr:from>
        <xdr:to>
          <xdr:col>12</xdr:col>
          <xdr:colOff>466725</xdr:colOff>
          <xdr:row>18</xdr:row>
          <xdr:rowOff>57150</xdr:rowOff>
        </xdr:to>
        <xdr:sp macro="" textlink="">
          <xdr:nvSpPr>
            <xdr:cNvPr id="12292" name="Check Box 4" hidden="1">
              <a:extLst>
                <a:ext uri="{63B3BB69-23CF-44E3-9099-C40C66FF867C}">
                  <a14:compatExt spid="_x0000_s12292"/>
                </a:ext>
                <a:ext uri="{FF2B5EF4-FFF2-40B4-BE49-F238E27FC236}">
                  <a16:creationId xmlns:a16="http://schemas.microsoft.com/office/drawing/2014/main" id="{00000000-0008-0000-0B00-0000043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Shipping Charges</a:t>
              </a:r>
            </a:p>
          </xdr:txBody>
        </xdr:sp>
        <xdr:clientData/>
      </xdr:twoCellAnchor>
    </mc:Choice>
    <mc:Fallback/>
  </mc:AlternateContent>
  <xdr:twoCellAnchor>
    <xdr:from>
      <xdr:col>6</xdr:col>
      <xdr:colOff>552450</xdr:colOff>
      <xdr:row>1</xdr:row>
      <xdr:rowOff>4762</xdr:rowOff>
    </xdr:from>
    <xdr:to>
      <xdr:col>14</xdr:col>
      <xdr:colOff>57150</xdr:colOff>
      <xdr:row>15</xdr:row>
      <xdr:rowOff>80962</xdr:rowOff>
    </xdr:to>
    <xdr:graphicFrame macro="">
      <xdr:nvGraphicFramePr>
        <xdr:cNvPr id="4" name="Chart 3">
          <a:extLst>
            <a:ext uri="{FF2B5EF4-FFF2-40B4-BE49-F238E27FC236}">
              <a16:creationId xmlns:a16="http://schemas.microsoft.com/office/drawing/2014/main" id="{00000000-0008-0000-0B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52917</xdr:colOff>
      <xdr:row>4</xdr:row>
      <xdr:rowOff>66675</xdr:rowOff>
    </xdr:from>
    <xdr:to>
      <xdr:col>0</xdr:col>
      <xdr:colOff>1561677</xdr:colOff>
      <xdr:row>5</xdr:row>
      <xdr:rowOff>115359</xdr:rowOff>
    </xdr:to>
    <xdr:sp macro="" textlink="">
      <xdr:nvSpPr>
        <xdr:cNvPr id="6" name="Rectangle: Rounded Corners 5">
          <a:hlinkClick xmlns:r="http://schemas.openxmlformats.org/officeDocument/2006/relationships" r:id="rId2"/>
          <a:extLst>
            <a:ext uri="{FF2B5EF4-FFF2-40B4-BE49-F238E27FC236}">
              <a16:creationId xmlns:a16="http://schemas.microsoft.com/office/drawing/2014/main" id="{00000000-0008-0000-0B00-000006000000}"/>
            </a:ext>
          </a:extLst>
        </xdr:cNvPr>
        <xdr:cNvSpPr/>
      </xdr:nvSpPr>
      <xdr:spPr>
        <a:xfrm>
          <a:off x="52917" y="786342"/>
          <a:ext cx="1508760" cy="228600"/>
        </a:xfrm>
        <a:prstGeom prst="roundRect">
          <a:avLst/>
        </a:prstGeom>
        <a:solidFill>
          <a:schemeClr val="accent4">
            <a:lumMod val="60000"/>
            <a:lumOff val="40000"/>
          </a:schemeClr>
        </a:solidFill>
        <a:ln>
          <a:noFill/>
        </a:ln>
        <a:scene3d>
          <a:camera prst="orthographicFront"/>
          <a:lightRig rig="threePt" dir="t"/>
        </a:scene3d>
        <a:sp3d>
          <a:bevelT w="254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i="1">
              <a:solidFill>
                <a:schemeClr val="tx1"/>
              </a:solidFill>
            </a:rPr>
            <a:t>Regional</a:t>
          </a:r>
          <a:r>
            <a:rPr lang="en-IN" sz="1100" i="1" baseline="0">
              <a:solidFill>
                <a:schemeClr val="tx1"/>
              </a:solidFill>
            </a:rPr>
            <a:t> Sales</a:t>
          </a:r>
          <a:endParaRPr lang="en-IN" sz="1100" i="1">
            <a:solidFill>
              <a:schemeClr val="tx1"/>
            </a:solidFill>
          </a:endParaRPr>
        </a:p>
      </xdr:txBody>
    </xdr:sp>
    <xdr:clientData/>
  </xdr:twoCellAnchor>
  <xdr:twoCellAnchor>
    <xdr:from>
      <xdr:col>0</xdr:col>
      <xdr:colOff>52916</xdr:colOff>
      <xdr:row>6</xdr:row>
      <xdr:rowOff>68528</xdr:rowOff>
    </xdr:from>
    <xdr:to>
      <xdr:col>0</xdr:col>
      <xdr:colOff>1561676</xdr:colOff>
      <xdr:row>7</xdr:row>
      <xdr:rowOff>117211</xdr:rowOff>
    </xdr:to>
    <xdr:sp macro="" textlink="">
      <xdr:nvSpPr>
        <xdr:cNvPr id="7" name="Rectangle: Rounded Corners 6">
          <a:hlinkClick xmlns:r="http://schemas.openxmlformats.org/officeDocument/2006/relationships" r:id="rId3"/>
          <a:extLst>
            <a:ext uri="{FF2B5EF4-FFF2-40B4-BE49-F238E27FC236}">
              <a16:creationId xmlns:a16="http://schemas.microsoft.com/office/drawing/2014/main" id="{00000000-0008-0000-0B00-000007000000}"/>
            </a:ext>
          </a:extLst>
        </xdr:cNvPr>
        <xdr:cNvSpPr/>
      </xdr:nvSpPr>
      <xdr:spPr>
        <a:xfrm>
          <a:off x="52916" y="1148028"/>
          <a:ext cx="1508760" cy="228600"/>
        </a:xfrm>
        <a:prstGeom prst="roundRect">
          <a:avLst/>
        </a:prstGeom>
        <a:solidFill>
          <a:schemeClr val="accent4">
            <a:lumMod val="60000"/>
            <a:lumOff val="40000"/>
          </a:schemeClr>
        </a:solidFill>
        <a:ln>
          <a:noFill/>
        </a:ln>
        <a:scene3d>
          <a:camera prst="orthographicFront"/>
          <a:lightRig rig="threePt" dir="t"/>
        </a:scene3d>
        <a:sp3d>
          <a:bevelT w="254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i="1">
              <a:solidFill>
                <a:schemeClr val="tx1"/>
              </a:solidFill>
            </a:rPr>
            <a:t>Top 10 State</a:t>
          </a:r>
        </a:p>
      </xdr:txBody>
    </xdr:sp>
    <xdr:clientData/>
  </xdr:twoCellAnchor>
  <xdr:twoCellAnchor>
    <xdr:from>
      <xdr:col>0</xdr:col>
      <xdr:colOff>52917</xdr:colOff>
      <xdr:row>8</xdr:row>
      <xdr:rowOff>70381</xdr:rowOff>
    </xdr:from>
    <xdr:to>
      <xdr:col>0</xdr:col>
      <xdr:colOff>1561677</xdr:colOff>
      <xdr:row>9</xdr:row>
      <xdr:rowOff>119064</xdr:rowOff>
    </xdr:to>
    <xdr:sp macro="" textlink="">
      <xdr:nvSpPr>
        <xdr:cNvPr id="8" name="Rectangle: Rounded Corners 7">
          <a:hlinkClick xmlns:r="http://schemas.openxmlformats.org/officeDocument/2006/relationships" r:id="rId4"/>
          <a:extLst>
            <a:ext uri="{FF2B5EF4-FFF2-40B4-BE49-F238E27FC236}">
              <a16:creationId xmlns:a16="http://schemas.microsoft.com/office/drawing/2014/main" id="{00000000-0008-0000-0B00-000008000000}"/>
            </a:ext>
          </a:extLst>
        </xdr:cNvPr>
        <xdr:cNvSpPr/>
      </xdr:nvSpPr>
      <xdr:spPr>
        <a:xfrm>
          <a:off x="52917" y="1509714"/>
          <a:ext cx="1508760" cy="228600"/>
        </a:xfrm>
        <a:prstGeom prst="roundRect">
          <a:avLst/>
        </a:prstGeom>
        <a:solidFill>
          <a:schemeClr val="accent4">
            <a:lumMod val="60000"/>
            <a:lumOff val="40000"/>
          </a:schemeClr>
        </a:solidFill>
        <a:ln>
          <a:noFill/>
        </a:ln>
        <a:scene3d>
          <a:camera prst="orthographicFront"/>
          <a:lightRig rig="threePt" dir="t"/>
        </a:scene3d>
        <a:sp3d>
          <a:bevelT w="254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i="1">
              <a:solidFill>
                <a:schemeClr val="tx1"/>
              </a:solidFill>
            </a:rPr>
            <a:t>Region</a:t>
          </a:r>
          <a:r>
            <a:rPr lang="en-IN" sz="1100" i="1" baseline="0">
              <a:solidFill>
                <a:schemeClr val="tx1"/>
              </a:solidFill>
            </a:rPr>
            <a:t> Profit</a:t>
          </a:r>
          <a:endParaRPr lang="en-IN" sz="1100" i="1">
            <a:solidFill>
              <a:schemeClr val="tx1"/>
            </a:solidFill>
          </a:endParaRPr>
        </a:p>
      </xdr:txBody>
    </xdr:sp>
    <xdr:clientData/>
  </xdr:twoCellAnchor>
  <xdr:twoCellAnchor>
    <xdr:from>
      <xdr:col>0</xdr:col>
      <xdr:colOff>52917</xdr:colOff>
      <xdr:row>10</xdr:row>
      <xdr:rowOff>72233</xdr:rowOff>
    </xdr:from>
    <xdr:to>
      <xdr:col>0</xdr:col>
      <xdr:colOff>1561677</xdr:colOff>
      <xdr:row>11</xdr:row>
      <xdr:rowOff>120917</xdr:rowOff>
    </xdr:to>
    <xdr:sp macro="" textlink="">
      <xdr:nvSpPr>
        <xdr:cNvPr id="9" name="Rectangle: Rounded Corners 8">
          <a:hlinkClick xmlns:r="http://schemas.openxmlformats.org/officeDocument/2006/relationships" r:id="rId5"/>
          <a:extLst>
            <a:ext uri="{FF2B5EF4-FFF2-40B4-BE49-F238E27FC236}">
              <a16:creationId xmlns:a16="http://schemas.microsoft.com/office/drawing/2014/main" id="{00000000-0008-0000-0B00-000009000000}"/>
            </a:ext>
          </a:extLst>
        </xdr:cNvPr>
        <xdr:cNvSpPr/>
      </xdr:nvSpPr>
      <xdr:spPr>
        <a:xfrm>
          <a:off x="52917" y="1871400"/>
          <a:ext cx="1508760" cy="228600"/>
        </a:xfrm>
        <a:prstGeom prst="roundRect">
          <a:avLst/>
        </a:prstGeom>
        <a:solidFill>
          <a:schemeClr val="accent4">
            <a:lumMod val="60000"/>
            <a:lumOff val="40000"/>
          </a:schemeClr>
        </a:solidFill>
        <a:ln>
          <a:noFill/>
        </a:ln>
        <a:scene3d>
          <a:camera prst="orthographicFront"/>
          <a:lightRig rig="threePt" dir="t"/>
        </a:scene3d>
        <a:sp3d>
          <a:bevelT w="254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i="1">
              <a:solidFill>
                <a:schemeClr val="tx1"/>
              </a:solidFill>
            </a:rPr>
            <a:t>Unit</a:t>
          </a:r>
          <a:r>
            <a:rPr lang="en-IN" sz="1100" i="1" baseline="0">
              <a:solidFill>
                <a:schemeClr val="tx1"/>
              </a:solidFill>
            </a:rPr>
            <a:t> Sales</a:t>
          </a:r>
        </a:p>
      </xdr:txBody>
    </xdr:sp>
    <xdr:clientData/>
  </xdr:twoCellAnchor>
  <xdr:twoCellAnchor>
    <xdr:from>
      <xdr:col>0</xdr:col>
      <xdr:colOff>52917</xdr:colOff>
      <xdr:row>12</xdr:row>
      <xdr:rowOff>74084</xdr:rowOff>
    </xdr:from>
    <xdr:to>
      <xdr:col>0</xdr:col>
      <xdr:colOff>1561677</xdr:colOff>
      <xdr:row>13</xdr:row>
      <xdr:rowOff>122767</xdr:rowOff>
    </xdr:to>
    <xdr:sp macro="" textlink="">
      <xdr:nvSpPr>
        <xdr:cNvPr id="10" name="Rectangle: Rounded Corners 9">
          <a:hlinkClick xmlns:r="http://schemas.openxmlformats.org/officeDocument/2006/relationships" r:id="rId6"/>
          <a:extLst>
            <a:ext uri="{FF2B5EF4-FFF2-40B4-BE49-F238E27FC236}">
              <a16:creationId xmlns:a16="http://schemas.microsoft.com/office/drawing/2014/main" id="{00000000-0008-0000-0B00-00000A000000}"/>
            </a:ext>
          </a:extLst>
        </xdr:cNvPr>
        <xdr:cNvSpPr/>
      </xdr:nvSpPr>
      <xdr:spPr>
        <a:xfrm>
          <a:off x="52917" y="2233084"/>
          <a:ext cx="1508760" cy="228600"/>
        </a:xfrm>
        <a:prstGeom prst="roundRect">
          <a:avLst/>
        </a:prstGeom>
        <a:solidFill>
          <a:schemeClr val="accent4">
            <a:lumMod val="60000"/>
            <a:lumOff val="40000"/>
          </a:schemeClr>
        </a:solidFill>
        <a:ln>
          <a:noFill/>
        </a:ln>
        <a:scene3d>
          <a:camera prst="orthographicFront"/>
          <a:lightRig rig="threePt" dir="t"/>
        </a:scene3d>
        <a:sp3d>
          <a:bevelT w="254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i="1" baseline="0">
              <a:solidFill>
                <a:schemeClr val="tx1"/>
              </a:solidFill>
            </a:rPr>
            <a:t>Prediction VS Sales</a:t>
          </a:r>
        </a:p>
        <a:p>
          <a:pPr algn="ctr"/>
          <a:endParaRPr lang="en-IN" sz="1100" i="1" baseline="0">
            <a:solidFill>
              <a:schemeClr val="tx1"/>
            </a:solidFill>
          </a:endParaRPr>
        </a:p>
      </xdr:txBody>
    </xdr:sp>
    <xdr:clientData/>
  </xdr:twoCellAnchor>
</xdr:wsDr>
</file>

<file path=xl/drawings/drawing15.xml><?xml version="1.0" encoding="utf-8"?>
<xdr:wsDr xmlns:xdr="http://schemas.openxmlformats.org/drawingml/2006/spreadsheetDrawing" xmlns:a="http://schemas.openxmlformats.org/drawingml/2006/main">
  <xdr:twoCellAnchor>
    <xdr:from>
      <xdr:col>5</xdr:col>
      <xdr:colOff>0</xdr:colOff>
      <xdr:row>0</xdr:row>
      <xdr:rowOff>180974</xdr:rowOff>
    </xdr:from>
    <xdr:to>
      <xdr:col>11</xdr:col>
      <xdr:colOff>457200</xdr:colOff>
      <xdr:row>17</xdr:row>
      <xdr:rowOff>47624</xdr:rowOff>
    </xdr:to>
    <xdr:graphicFrame macro="">
      <xdr:nvGraphicFramePr>
        <xdr:cNvPr id="2" name="Chart 1" descr="Chart type: Clustered Bar. 'Product Sub-Category': Office Machines has noticeably higher 'Unit Price'.&#10;&#10;Description automatically generated">
          <a:extLst>
            <a:ext uri="{FF2B5EF4-FFF2-40B4-BE49-F238E27FC236}">
              <a16:creationId xmlns:a16="http://schemas.microsoft.com/office/drawing/2014/main" id="{00000000-0008-0000-0C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28575</xdr:colOff>
      <xdr:row>10</xdr:row>
      <xdr:rowOff>66674</xdr:rowOff>
    </xdr:from>
    <xdr:to>
      <xdr:col>0</xdr:col>
      <xdr:colOff>1537335</xdr:colOff>
      <xdr:row>11</xdr:row>
      <xdr:rowOff>114299</xdr:rowOff>
    </xdr:to>
    <xdr:sp macro="" textlink="">
      <xdr:nvSpPr>
        <xdr:cNvPr id="5" name="Rectangle: Rounded Corners 4">
          <a:hlinkClick xmlns:r="http://schemas.openxmlformats.org/officeDocument/2006/relationships" r:id="rId2"/>
          <a:extLst>
            <a:ext uri="{FF2B5EF4-FFF2-40B4-BE49-F238E27FC236}">
              <a16:creationId xmlns:a16="http://schemas.microsoft.com/office/drawing/2014/main" id="{00000000-0008-0000-0C00-000005000000}"/>
            </a:ext>
          </a:extLst>
        </xdr:cNvPr>
        <xdr:cNvSpPr/>
      </xdr:nvSpPr>
      <xdr:spPr>
        <a:xfrm>
          <a:off x="28575" y="1876424"/>
          <a:ext cx="1508760" cy="228600"/>
        </a:xfrm>
        <a:prstGeom prst="roundRect">
          <a:avLst/>
        </a:prstGeom>
        <a:solidFill>
          <a:schemeClr val="accent4">
            <a:lumMod val="60000"/>
            <a:lumOff val="40000"/>
          </a:schemeClr>
        </a:solidFill>
        <a:ln>
          <a:noFill/>
        </a:ln>
        <a:scene3d>
          <a:camera prst="orthographicFront"/>
          <a:lightRig rig="threePt" dir="t"/>
        </a:scene3d>
        <a:sp3d>
          <a:bevelT w="254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i="1">
              <a:solidFill>
                <a:schemeClr val="tx1"/>
              </a:solidFill>
            </a:rPr>
            <a:t>Unit</a:t>
          </a:r>
          <a:r>
            <a:rPr lang="en-IN" sz="1100" i="1" baseline="0">
              <a:solidFill>
                <a:schemeClr val="tx1"/>
              </a:solidFill>
            </a:rPr>
            <a:t> Sales</a:t>
          </a:r>
        </a:p>
      </xdr:txBody>
    </xdr:sp>
    <xdr:clientData/>
  </xdr:twoCellAnchor>
  <xdr:twoCellAnchor>
    <xdr:from>
      <xdr:col>0</xdr:col>
      <xdr:colOff>28575</xdr:colOff>
      <xdr:row>8</xdr:row>
      <xdr:rowOff>66674</xdr:rowOff>
    </xdr:from>
    <xdr:to>
      <xdr:col>0</xdr:col>
      <xdr:colOff>1537335</xdr:colOff>
      <xdr:row>9</xdr:row>
      <xdr:rowOff>114299</xdr:rowOff>
    </xdr:to>
    <xdr:sp macro="" textlink="">
      <xdr:nvSpPr>
        <xdr:cNvPr id="6" name="Rectangle: Rounded Corners 5">
          <a:hlinkClick xmlns:r="http://schemas.openxmlformats.org/officeDocument/2006/relationships" r:id="rId3"/>
          <a:extLst>
            <a:ext uri="{FF2B5EF4-FFF2-40B4-BE49-F238E27FC236}">
              <a16:creationId xmlns:a16="http://schemas.microsoft.com/office/drawing/2014/main" id="{00000000-0008-0000-0C00-000006000000}"/>
            </a:ext>
          </a:extLst>
        </xdr:cNvPr>
        <xdr:cNvSpPr/>
      </xdr:nvSpPr>
      <xdr:spPr>
        <a:xfrm>
          <a:off x="28575" y="1514474"/>
          <a:ext cx="1508760" cy="228600"/>
        </a:xfrm>
        <a:prstGeom prst="roundRect">
          <a:avLst/>
        </a:prstGeom>
        <a:solidFill>
          <a:schemeClr val="accent4">
            <a:lumMod val="60000"/>
            <a:lumOff val="40000"/>
          </a:schemeClr>
        </a:solidFill>
        <a:ln>
          <a:noFill/>
        </a:ln>
        <a:scene3d>
          <a:camera prst="orthographicFront"/>
          <a:lightRig rig="threePt" dir="t"/>
        </a:scene3d>
        <a:sp3d>
          <a:bevelT w="254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i="1">
              <a:solidFill>
                <a:schemeClr val="tx1"/>
              </a:solidFill>
            </a:rPr>
            <a:t>Region</a:t>
          </a:r>
          <a:r>
            <a:rPr lang="en-IN" sz="1100" i="1" baseline="0">
              <a:solidFill>
                <a:schemeClr val="tx1"/>
              </a:solidFill>
            </a:rPr>
            <a:t> Profit</a:t>
          </a:r>
          <a:endParaRPr lang="en-IN" sz="1100" i="1">
            <a:solidFill>
              <a:schemeClr val="tx1"/>
            </a:solidFill>
          </a:endParaRPr>
        </a:p>
      </xdr:txBody>
    </xdr:sp>
    <xdr:clientData/>
  </xdr:twoCellAnchor>
  <xdr:twoCellAnchor>
    <xdr:from>
      <xdr:col>0</xdr:col>
      <xdr:colOff>28574</xdr:colOff>
      <xdr:row>6</xdr:row>
      <xdr:rowOff>66674</xdr:rowOff>
    </xdr:from>
    <xdr:to>
      <xdr:col>0</xdr:col>
      <xdr:colOff>1537334</xdr:colOff>
      <xdr:row>7</xdr:row>
      <xdr:rowOff>114299</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00000000-0008-0000-0C00-000007000000}"/>
            </a:ext>
          </a:extLst>
        </xdr:cNvPr>
        <xdr:cNvSpPr/>
      </xdr:nvSpPr>
      <xdr:spPr>
        <a:xfrm>
          <a:off x="28574" y="1152524"/>
          <a:ext cx="1508760" cy="228600"/>
        </a:xfrm>
        <a:prstGeom prst="roundRect">
          <a:avLst/>
        </a:prstGeom>
        <a:solidFill>
          <a:schemeClr val="accent4">
            <a:lumMod val="60000"/>
            <a:lumOff val="40000"/>
          </a:schemeClr>
        </a:solidFill>
        <a:ln>
          <a:noFill/>
        </a:ln>
        <a:scene3d>
          <a:camera prst="orthographicFront"/>
          <a:lightRig rig="threePt" dir="t"/>
        </a:scene3d>
        <a:sp3d>
          <a:bevelT w="254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i="1">
              <a:solidFill>
                <a:schemeClr val="tx1"/>
              </a:solidFill>
            </a:rPr>
            <a:t>Top 10 State</a:t>
          </a:r>
        </a:p>
      </xdr:txBody>
    </xdr:sp>
    <xdr:clientData/>
  </xdr:twoCellAnchor>
  <xdr:twoCellAnchor>
    <xdr:from>
      <xdr:col>0</xdr:col>
      <xdr:colOff>28575</xdr:colOff>
      <xdr:row>4</xdr:row>
      <xdr:rowOff>66675</xdr:rowOff>
    </xdr:from>
    <xdr:to>
      <xdr:col>0</xdr:col>
      <xdr:colOff>1537335</xdr:colOff>
      <xdr:row>5</xdr:row>
      <xdr:rowOff>114300</xdr:rowOff>
    </xdr:to>
    <xdr:sp macro="" textlink="">
      <xdr:nvSpPr>
        <xdr:cNvPr id="8" name="Rectangle: Rounded Corners 7">
          <a:hlinkClick xmlns:r="http://schemas.openxmlformats.org/officeDocument/2006/relationships" r:id="rId5"/>
          <a:extLst>
            <a:ext uri="{FF2B5EF4-FFF2-40B4-BE49-F238E27FC236}">
              <a16:creationId xmlns:a16="http://schemas.microsoft.com/office/drawing/2014/main" id="{00000000-0008-0000-0C00-000008000000}"/>
            </a:ext>
          </a:extLst>
        </xdr:cNvPr>
        <xdr:cNvSpPr/>
      </xdr:nvSpPr>
      <xdr:spPr>
        <a:xfrm>
          <a:off x="28575" y="790575"/>
          <a:ext cx="1508760" cy="228600"/>
        </a:xfrm>
        <a:prstGeom prst="roundRect">
          <a:avLst/>
        </a:prstGeom>
        <a:solidFill>
          <a:schemeClr val="accent4">
            <a:lumMod val="60000"/>
            <a:lumOff val="40000"/>
          </a:schemeClr>
        </a:solidFill>
        <a:ln>
          <a:noFill/>
        </a:ln>
        <a:scene3d>
          <a:camera prst="orthographicFront"/>
          <a:lightRig rig="threePt" dir="t"/>
        </a:scene3d>
        <a:sp3d>
          <a:bevelT w="254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i="1">
              <a:solidFill>
                <a:schemeClr val="tx1"/>
              </a:solidFill>
            </a:rPr>
            <a:t>Regional</a:t>
          </a:r>
          <a:r>
            <a:rPr lang="en-IN" sz="1100" i="1" baseline="0">
              <a:solidFill>
                <a:schemeClr val="tx1"/>
              </a:solidFill>
            </a:rPr>
            <a:t> Sales</a:t>
          </a:r>
          <a:endParaRPr lang="en-IN" sz="1100" i="1">
            <a:solidFill>
              <a:schemeClr val="tx1"/>
            </a:solidFill>
          </a:endParaRPr>
        </a:p>
      </xdr:txBody>
    </xdr:sp>
    <xdr:clientData/>
  </xdr:twoCellAnchor>
  <xdr:twoCellAnchor>
    <xdr:from>
      <xdr:col>0</xdr:col>
      <xdr:colOff>28575</xdr:colOff>
      <xdr:row>12</xdr:row>
      <xdr:rowOff>66675</xdr:rowOff>
    </xdr:from>
    <xdr:to>
      <xdr:col>0</xdr:col>
      <xdr:colOff>1537335</xdr:colOff>
      <xdr:row>13</xdr:row>
      <xdr:rowOff>114300</xdr:rowOff>
    </xdr:to>
    <xdr:sp macro="" textlink="">
      <xdr:nvSpPr>
        <xdr:cNvPr id="10" name="Rectangle: Rounded Corners 9">
          <a:hlinkClick xmlns:r="http://schemas.openxmlformats.org/officeDocument/2006/relationships" r:id="rId6"/>
          <a:extLst>
            <a:ext uri="{FF2B5EF4-FFF2-40B4-BE49-F238E27FC236}">
              <a16:creationId xmlns:a16="http://schemas.microsoft.com/office/drawing/2014/main" id="{00000000-0008-0000-0C00-00000A000000}"/>
            </a:ext>
          </a:extLst>
        </xdr:cNvPr>
        <xdr:cNvSpPr/>
      </xdr:nvSpPr>
      <xdr:spPr>
        <a:xfrm>
          <a:off x="28575" y="2238375"/>
          <a:ext cx="1508760" cy="228600"/>
        </a:xfrm>
        <a:prstGeom prst="roundRect">
          <a:avLst/>
        </a:prstGeom>
        <a:solidFill>
          <a:schemeClr val="accent4">
            <a:lumMod val="60000"/>
            <a:lumOff val="40000"/>
          </a:schemeClr>
        </a:solidFill>
        <a:ln>
          <a:noFill/>
        </a:ln>
        <a:scene3d>
          <a:camera prst="orthographicFront"/>
          <a:lightRig rig="threePt" dir="t"/>
        </a:scene3d>
        <a:sp3d>
          <a:bevelT w="254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i="1" baseline="0">
              <a:solidFill>
                <a:schemeClr val="tx1"/>
              </a:solidFill>
            </a:rPr>
            <a:t>Prediction VS Sales</a:t>
          </a:r>
        </a:p>
        <a:p>
          <a:pPr algn="ctr"/>
          <a:endParaRPr lang="en-IN" sz="1100" i="1" baseline="0">
            <a:solidFill>
              <a:schemeClr val="tx1"/>
            </a:solidFill>
          </a:endParaRPr>
        </a:p>
      </xdr:txBody>
    </xdr:sp>
    <xdr:clientData/>
  </xdr:twoCellAnchor>
</xdr:wsDr>
</file>

<file path=xl/drawings/drawing16.xml><?xml version="1.0" encoding="utf-8"?>
<xdr:wsDr xmlns:xdr="http://schemas.openxmlformats.org/drawingml/2006/spreadsheetDrawing" xmlns:a="http://schemas.openxmlformats.org/drawingml/2006/main">
  <xdr:twoCellAnchor>
    <xdr:from>
      <xdr:col>5</xdr:col>
      <xdr:colOff>719136</xdr:colOff>
      <xdr:row>3</xdr:row>
      <xdr:rowOff>61912</xdr:rowOff>
    </xdr:from>
    <xdr:to>
      <xdr:col>11</xdr:col>
      <xdr:colOff>296334</xdr:colOff>
      <xdr:row>18</xdr:row>
      <xdr:rowOff>90487</xdr:rowOff>
    </xdr:to>
    <xdr:graphicFrame macro="">
      <xdr:nvGraphicFramePr>
        <xdr:cNvPr id="2" name="Chart 1">
          <a:extLst>
            <a:ext uri="{FF2B5EF4-FFF2-40B4-BE49-F238E27FC236}">
              <a16:creationId xmlns:a16="http://schemas.microsoft.com/office/drawing/2014/main" id="{00000000-0008-0000-0D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xdr:col>
      <xdr:colOff>361950</xdr:colOff>
      <xdr:row>10</xdr:row>
      <xdr:rowOff>38099</xdr:rowOff>
    </xdr:from>
    <xdr:to>
      <xdr:col>4</xdr:col>
      <xdr:colOff>923925</xdr:colOff>
      <xdr:row>18</xdr:row>
      <xdr:rowOff>95249</xdr:rowOff>
    </xdr:to>
    <mc:AlternateContent xmlns:mc="http://schemas.openxmlformats.org/markup-compatibility/2006" xmlns:a14="http://schemas.microsoft.com/office/drawing/2010/main">
      <mc:Choice Requires="a14">
        <xdr:graphicFrame macro="">
          <xdr:nvGraphicFramePr>
            <xdr:cNvPr id="3" name="Region 2">
              <a:extLst>
                <a:ext uri="{FF2B5EF4-FFF2-40B4-BE49-F238E27FC236}">
                  <a16:creationId xmlns:a16="http://schemas.microsoft.com/office/drawing/2014/main" id="{00000000-0008-0000-0D00-000003000000}"/>
                </a:ext>
              </a:extLst>
            </xdr:cNvPr>
            <xdr:cNvGraphicFramePr/>
          </xdr:nvGraphicFramePr>
          <xdr:xfrm>
            <a:off x="0" y="0"/>
            <a:ext cx="0" cy="0"/>
          </xdr:xfrm>
          <a:graphic>
            <a:graphicData uri="http://schemas.microsoft.com/office/drawing/2010/slicer">
              <sle:slicer xmlns:sle="http://schemas.microsoft.com/office/drawing/2010/slicer" name="Region 2"/>
            </a:graphicData>
          </a:graphic>
        </xdr:graphicFrame>
      </mc:Choice>
      <mc:Fallback xmlns="">
        <xdr:sp macro="" textlink="">
          <xdr:nvSpPr>
            <xdr:cNvPr id="0" name=""/>
            <xdr:cNvSpPr>
              <a:spLocks noTextEdit="1"/>
            </xdr:cNvSpPr>
          </xdr:nvSpPr>
          <xdr:spPr>
            <a:xfrm>
              <a:off x="3769783" y="1657349"/>
              <a:ext cx="1831975" cy="149648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66673</xdr:colOff>
      <xdr:row>5</xdr:row>
      <xdr:rowOff>85725</xdr:rowOff>
    </xdr:from>
    <xdr:to>
      <xdr:col>0</xdr:col>
      <xdr:colOff>1575433</xdr:colOff>
      <xdr:row>6</xdr:row>
      <xdr:rowOff>133350</xdr:rowOff>
    </xdr:to>
    <xdr:sp macro="" textlink="">
      <xdr:nvSpPr>
        <xdr:cNvPr id="4" name="Rectangle: Rounded Corners 3">
          <a:hlinkClick xmlns:r="http://schemas.openxmlformats.org/officeDocument/2006/relationships" r:id="rId2"/>
          <a:extLst>
            <a:ext uri="{FF2B5EF4-FFF2-40B4-BE49-F238E27FC236}">
              <a16:creationId xmlns:a16="http://schemas.microsoft.com/office/drawing/2014/main" id="{00000000-0008-0000-0D00-000004000000}"/>
            </a:ext>
          </a:extLst>
        </xdr:cNvPr>
        <xdr:cNvSpPr/>
      </xdr:nvSpPr>
      <xdr:spPr>
        <a:xfrm>
          <a:off x="66673" y="985308"/>
          <a:ext cx="1508760" cy="227542"/>
        </a:xfrm>
        <a:prstGeom prst="roundRect">
          <a:avLst/>
        </a:prstGeom>
        <a:solidFill>
          <a:schemeClr val="accent4">
            <a:lumMod val="60000"/>
            <a:lumOff val="40000"/>
          </a:schemeClr>
        </a:solidFill>
        <a:ln>
          <a:noFill/>
        </a:ln>
        <a:scene3d>
          <a:camera prst="orthographicFront"/>
          <a:lightRig rig="threePt" dir="t"/>
        </a:scene3d>
        <a:sp3d>
          <a:bevelT w="254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i="1">
              <a:solidFill>
                <a:schemeClr val="tx1"/>
              </a:solidFill>
            </a:rPr>
            <a:t>Regional</a:t>
          </a:r>
          <a:r>
            <a:rPr lang="en-IN" sz="1100" i="1" baseline="0">
              <a:solidFill>
                <a:schemeClr val="tx1"/>
              </a:solidFill>
            </a:rPr>
            <a:t> Sales</a:t>
          </a:r>
          <a:endParaRPr lang="en-IN" sz="1100" i="1">
            <a:solidFill>
              <a:schemeClr val="tx1"/>
            </a:solidFill>
          </a:endParaRPr>
        </a:p>
      </xdr:txBody>
    </xdr:sp>
    <xdr:clientData/>
  </xdr:twoCellAnchor>
  <xdr:twoCellAnchor>
    <xdr:from>
      <xdr:col>0</xdr:col>
      <xdr:colOff>66674</xdr:colOff>
      <xdr:row>7</xdr:row>
      <xdr:rowOff>85724</xdr:rowOff>
    </xdr:from>
    <xdr:to>
      <xdr:col>0</xdr:col>
      <xdr:colOff>1575434</xdr:colOff>
      <xdr:row>8</xdr:row>
      <xdr:rowOff>133349</xdr:rowOff>
    </xdr:to>
    <xdr:sp macro="" textlink="">
      <xdr:nvSpPr>
        <xdr:cNvPr id="6" name="Rectangle: Rounded Corners 5">
          <a:hlinkClick xmlns:r="http://schemas.openxmlformats.org/officeDocument/2006/relationships" r:id="rId3"/>
          <a:extLst>
            <a:ext uri="{FF2B5EF4-FFF2-40B4-BE49-F238E27FC236}">
              <a16:creationId xmlns:a16="http://schemas.microsoft.com/office/drawing/2014/main" id="{00000000-0008-0000-0D00-000006000000}"/>
            </a:ext>
          </a:extLst>
        </xdr:cNvPr>
        <xdr:cNvSpPr/>
      </xdr:nvSpPr>
      <xdr:spPr>
        <a:xfrm>
          <a:off x="66674" y="1345141"/>
          <a:ext cx="1508760" cy="227541"/>
        </a:xfrm>
        <a:prstGeom prst="roundRect">
          <a:avLst/>
        </a:prstGeom>
        <a:solidFill>
          <a:schemeClr val="accent4">
            <a:lumMod val="60000"/>
            <a:lumOff val="40000"/>
          </a:schemeClr>
        </a:solidFill>
        <a:ln>
          <a:noFill/>
        </a:ln>
        <a:scene3d>
          <a:camera prst="orthographicFront"/>
          <a:lightRig rig="threePt" dir="t"/>
        </a:scene3d>
        <a:sp3d>
          <a:bevelT w="254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i="1">
              <a:solidFill>
                <a:schemeClr val="tx1"/>
              </a:solidFill>
            </a:rPr>
            <a:t>Top 10 State</a:t>
          </a:r>
        </a:p>
      </xdr:txBody>
    </xdr:sp>
    <xdr:clientData/>
  </xdr:twoCellAnchor>
  <xdr:twoCellAnchor>
    <xdr:from>
      <xdr:col>0</xdr:col>
      <xdr:colOff>66674</xdr:colOff>
      <xdr:row>9</xdr:row>
      <xdr:rowOff>85724</xdr:rowOff>
    </xdr:from>
    <xdr:to>
      <xdr:col>0</xdr:col>
      <xdr:colOff>1575434</xdr:colOff>
      <xdr:row>10</xdr:row>
      <xdr:rowOff>133349</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00000000-0008-0000-0D00-000007000000}"/>
            </a:ext>
          </a:extLst>
        </xdr:cNvPr>
        <xdr:cNvSpPr/>
      </xdr:nvSpPr>
      <xdr:spPr>
        <a:xfrm>
          <a:off x="66674" y="1704974"/>
          <a:ext cx="1508760" cy="227542"/>
        </a:xfrm>
        <a:prstGeom prst="roundRect">
          <a:avLst/>
        </a:prstGeom>
        <a:solidFill>
          <a:schemeClr val="accent4">
            <a:lumMod val="60000"/>
            <a:lumOff val="40000"/>
          </a:schemeClr>
        </a:solidFill>
        <a:ln>
          <a:noFill/>
        </a:ln>
        <a:scene3d>
          <a:camera prst="orthographicFront"/>
          <a:lightRig rig="threePt" dir="t"/>
        </a:scene3d>
        <a:sp3d>
          <a:bevelT w="254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i="1">
              <a:solidFill>
                <a:schemeClr val="tx1"/>
              </a:solidFill>
            </a:rPr>
            <a:t>Region</a:t>
          </a:r>
          <a:r>
            <a:rPr lang="en-IN" sz="1100" i="1" baseline="0">
              <a:solidFill>
                <a:schemeClr val="tx1"/>
              </a:solidFill>
            </a:rPr>
            <a:t> Profit</a:t>
          </a:r>
          <a:endParaRPr lang="en-IN" sz="1100" i="1">
            <a:solidFill>
              <a:schemeClr val="tx1"/>
            </a:solidFill>
          </a:endParaRPr>
        </a:p>
      </xdr:txBody>
    </xdr:sp>
    <xdr:clientData/>
  </xdr:twoCellAnchor>
  <xdr:twoCellAnchor>
    <xdr:from>
      <xdr:col>0</xdr:col>
      <xdr:colOff>66674</xdr:colOff>
      <xdr:row>11</xdr:row>
      <xdr:rowOff>85724</xdr:rowOff>
    </xdr:from>
    <xdr:to>
      <xdr:col>0</xdr:col>
      <xdr:colOff>1575434</xdr:colOff>
      <xdr:row>12</xdr:row>
      <xdr:rowOff>133349</xdr:rowOff>
    </xdr:to>
    <xdr:sp macro="" textlink="">
      <xdr:nvSpPr>
        <xdr:cNvPr id="8" name="Rectangle: Rounded Corners 7">
          <a:hlinkClick xmlns:r="http://schemas.openxmlformats.org/officeDocument/2006/relationships" r:id="rId5"/>
          <a:extLst>
            <a:ext uri="{FF2B5EF4-FFF2-40B4-BE49-F238E27FC236}">
              <a16:creationId xmlns:a16="http://schemas.microsoft.com/office/drawing/2014/main" id="{00000000-0008-0000-0D00-000008000000}"/>
            </a:ext>
          </a:extLst>
        </xdr:cNvPr>
        <xdr:cNvSpPr/>
      </xdr:nvSpPr>
      <xdr:spPr>
        <a:xfrm>
          <a:off x="66674" y="2064807"/>
          <a:ext cx="1508760" cy="227542"/>
        </a:xfrm>
        <a:prstGeom prst="roundRect">
          <a:avLst/>
        </a:prstGeom>
        <a:solidFill>
          <a:schemeClr val="accent4">
            <a:lumMod val="60000"/>
            <a:lumOff val="40000"/>
          </a:schemeClr>
        </a:solidFill>
        <a:ln>
          <a:noFill/>
        </a:ln>
        <a:scene3d>
          <a:camera prst="orthographicFront"/>
          <a:lightRig rig="threePt" dir="t"/>
        </a:scene3d>
        <a:sp3d>
          <a:bevelT w="254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i="1">
              <a:solidFill>
                <a:schemeClr val="tx1"/>
              </a:solidFill>
            </a:rPr>
            <a:t>Unit</a:t>
          </a:r>
          <a:r>
            <a:rPr lang="en-IN" sz="1100" i="1" baseline="0">
              <a:solidFill>
                <a:schemeClr val="tx1"/>
              </a:solidFill>
            </a:rPr>
            <a:t> Sales</a:t>
          </a:r>
        </a:p>
      </xdr:txBody>
    </xdr:sp>
    <xdr:clientData/>
  </xdr:twoCellAnchor>
  <xdr:twoCellAnchor>
    <xdr:from>
      <xdr:col>0</xdr:col>
      <xdr:colOff>66674</xdr:colOff>
      <xdr:row>13</xdr:row>
      <xdr:rowOff>85725</xdr:rowOff>
    </xdr:from>
    <xdr:to>
      <xdr:col>0</xdr:col>
      <xdr:colOff>1575434</xdr:colOff>
      <xdr:row>14</xdr:row>
      <xdr:rowOff>133350</xdr:rowOff>
    </xdr:to>
    <xdr:sp macro="" textlink="">
      <xdr:nvSpPr>
        <xdr:cNvPr id="9" name="Rectangle: Rounded Corners 8">
          <a:hlinkClick xmlns:r="http://schemas.openxmlformats.org/officeDocument/2006/relationships" r:id="rId6"/>
          <a:extLst>
            <a:ext uri="{FF2B5EF4-FFF2-40B4-BE49-F238E27FC236}">
              <a16:creationId xmlns:a16="http://schemas.microsoft.com/office/drawing/2014/main" id="{00000000-0008-0000-0D00-000009000000}"/>
            </a:ext>
          </a:extLst>
        </xdr:cNvPr>
        <xdr:cNvSpPr/>
      </xdr:nvSpPr>
      <xdr:spPr>
        <a:xfrm>
          <a:off x="66674" y="2424642"/>
          <a:ext cx="1508760" cy="227541"/>
        </a:xfrm>
        <a:prstGeom prst="roundRect">
          <a:avLst/>
        </a:prstGeom>
        <a:solidFill>
          <a:schemeClr val="accent4">
            <a:lumMod val="60000"/>
            <a:lumOff val="40000"/>
          </a:schemeClr>
        </a:solidFill>
        <a:ln>
          <a:noFill/>
        </a:ln>
        <a:scene3d>
          <a:camera prst="orthographicFront"/>
          <a:lightRig rig="threePt" dir="t"/>
        </a:scene3d>
        <a:sp3d>
          <a:bevelT w="254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i="1" baseline="0">
              <a:solidFill>
                <a:schemeClr val="tx1"/>
              </a:solidFill>
            </a:rPr>
            <a:t>Prediction VS Sales</a:t>
          </a:r>
        </a:p>
        <a:p>
          <a:pPr algn="ctr"/>
          <a:endParaRPr lang="en-IN" sz="1100" i="1" baseline="0">
            <a:solidFill>
              <a:schemeClr val="tx1"/>
            </a:solidFill>
          </a:endParaRPr>
        </a:p>
      </xdr:txBody>
    </xdr:sp>
    <xdr:clientData/>
  </xdr:twoCellAnchor>
  <xdr:twoCellAnchor>
    <xdr:from>
      <xdr:col>5</xdr:col>
      <xdr:colOff>740834</xdr:colOff>
      <xdr:row>19</xdr:row>
      <xdr:rowOff>178858</xdr:rowOff>
    </xdr:from>
    <xdr:to>
      <xdr:col>11</xdr:col>
      <xdr:colOff>296334</xdr:colOff>
      <xdr:row>35</xdr:row>
      <xdr:rowOff>32808</xdr:rowOff>
    </xdr:to>
    <xdr:graphicFrame macro="">
      <xdr:nvGraphicFramePr>
        <xdr:cNvPr id="11" name="Chart 10">
          <a:extLst>
            <a:ext uri="{FF2B5EF4-FFF2-40B4-BE49-F238E27FC236}">
              <a16:creationId xmlns:a16="http://schemas.microsoft.com/office/drawing/2014/main" id="{00000000-0008-0000-0D00-00000B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xdr:col>
      <xdr:colOff>95249</xdr:colOff>
      <xdr:row>21</xdr:row>
      <xdr:rowOff>84668</xdr:rowOff>
    </xdr:from>
    <xdr:to>
      <xdr:col>11</xdr:col>
      <xdr:colOff>201083</xdr:colOff>
      <xdr:row>22</xdr:row>
      <xdr:rowOff>95251</xdr:rowOff>
    </xdr:to>
    <xdr:sp macro="" textlink="$C$36">
      <xdr:nvSpPr>
        <xdr:cNvPr id="12" name="TextBox 11">
          <a:extLst>
            <a:ext uri="{FF2B5EF4-FFF2-40B4-BE49-F238E27FC236}">
              <a16:creationId xmlns:a16="http://schemas.microsoft.com/office/drawing/2014/main" id="{00000000-0008-0000-0D00-00000C000000}"/>
            </a:ext>
          </a:extLst>
        </xdr:cNvPr>
        <xdr:cNvSpPr txBox="1"/>
      </xdr:nvSpPr>
      <xdr:spPr>
        <a:xfrm>
          <a:off x="10540999" y="3873501"/>
          <a:ext cx="1481667" cy="190500"/>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51B56CE-2FD4-4903-89DA-6052BA8B4DFE}" type="TxLink">
            <a:rPr lang="en-US" sz="1100" b="0" i="0" u="none" strike="noStrike">
              <a:solidFill>
                <a:srgbClr val="000000"/>
              </a:solidFill>
              <a:latin typeface="Rockwell"/>
            </a:rPr>
            <a:pPr/>
            <a:t>Sept Sales 353728.6</a:t>
          </a:fld>
          <a:endParaRPr lang="en-US" sz="1100"/>
        </a:p>
      </xdr:txBody>
    </xdr:sp>
    <xdr:clientData/>
  </xdr:twoCellAnchor>
</xdr:wsDr>
</file>

<file path=xl/drawings/drawing17.xml><?xml version="1.0" encoding="utf-8"?>
<xdr:wsDr xmlns:xdr="http://schemas.openxmlformats.org/drawingml/2006/spreadsheetDrawing" xmlns:a="http://schemas.openxmlformats.org/drawingml/2006/main">
  <xdr:twoCellAnchor>
    <xdr:from>
      <xdr:col>5</xdr:col>
      <xdr:colOff>370417</xdr:colOff>
      <xdr:row>2</xdr:row>
      <xdr:rowOff>41275</xdr:rowOff>
    </xdr:from>
    <xdr:to>
      <xdr:col>12</xdr:col>
      <xdr:colOff>127000</xdr:colOff>
      <xdr:row>17</xdr:row>
      <xdr:rowOff>85725</xdr:rowOff>
    </xdr:to>
    <xdr:graphicFrame macro="">
      <xdr:nvGraphicFramePr>
        <xdr:cNvPr id="2" name="Chart 1">
          <a:extLst>
            <a:ext uri="{FF2B5EF4-FFF2-40B4-BE49-F238E27FC236}">
              <a16:creationId xmlns:a16="http://schemas.microsoft.com/office/drawing/2014/main" id="{00000000-0008-0000-12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8.xml><?xml version="1.0" encoding="utf-8"?>
<xdr:wsDr xmlns:xdr="http://schemas.openxmlformats.org/drawingml/2006/spreadsheetDrawing" xmlns:a="http://schemas.openxmlformats.org/drawingml/2006/main">
  <xdr:twoCellAnchor>
    <xdr:from>
      <xdr:col>5</xdr:col>
      <xdr:colOff>466724</xdr:colOff>
      <xdr:row>2</xdr:row>
      <xdr:rowOff>128586</xdr:rowOff>
    </xdr:from>
    <xdr:to>
      <xdr:col>16</xdr:col>
      <xdr:colOff>613833</xdr:colOff>
      <xdr:row>21</xdr:row>
      <xdr:rowOff>19049</xdr:rowOff>
    </xdr:to>
    <xdr:graphicFrame macro="">
      <xdr:nvGraphicFramePr>
        <xdr:cNvPr id="2" name="Chart 1">
          <a:extLst>
            <a:ext uri="{FF2B5EF4-FFF2-40B4-BE49-F238E27FC236}">
              <a16:creationId xmlns:a16="http://schemas.microsoft.com/office/drawing/2014/main" id="{00000000-0008-0000-13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5</xdr:col>
      <xdr:colOff>523875</xdr:colOff>
      <xdr:row>23</xdr:row>
      <xdr:rowOff>128061</xdr:rowOff>
    </xdr:from>
    <xdr:to>
      <xdr:col>7</xdr:col>
      <xdr:colOff>114299</xdr:colOff>
      <xdr:row>32</xdr:row>
      <xdr:rowOff>31750</xdr:rowOff>
    </xdr:to>
    <mc:AlternateContent xmlns:mc="http://schemas.openxmlformats.org/markup-compatibility/2006" xmlns:a14="http://schemas.microsoft.com/office/drawing/2010/main">
      <mc:Choice Requires="a14">
        <xdr:graphicFrame macro="">
          <xdr:nvGraphicFramePr>
            <xdr:cNvPr id="3" name="Region 1">
              <a:extLst>
                <a:ext uri="{FF2B5EF4-FFF2-40B4-BE49-F238E27FC236}">
                  <a16:creationId xmlns:a16="http://schemas.microsoft.com/office/drawing/2014/main" id="{00000000-0008-0000-1300-000003000000}"/>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5307542" y="4266144"/>
              <a:ext cx="1834091" cy="152293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92075</xdr:colOff>
      <xdr:row>22</xdr:row>
      <xdr:rowOff>160868</xdr:rowOff>
    </xdr:from>
    <xdr:to>
      <xdr:col>10</xdr:col>
      <xdr:colOff>549274</xdr:colOff>
      <xdr:row>33</xdr:row>
      <xdr:rowOff>18106</xdr:rowOff>
    </xdr:to>
    <mc:AlternateContent xmlns:mc="http://schemas.openxmlformats.org/markup-compatibility/2006" xmlns:a14="http://schemas.microsoft.com/office/drawing/2010/main">
      <mc:Choice Requires="a14">
        <xdr:graphicFrame macro="">
          <xdr:nvGraphicFramePr>
            <xdr:cNvPr id="4" name="Order Priority 2">
              <a:extLst>
                <a:ext uri="{FF2B5EF4-FFF2-40B4-BE49-F238E27FC236}">
                  <a16:creationId xmlns:a16="http://schemas.microsoft.com/office/drawing/2014/main" id="{00000000-0008-0000-1300-000004000000}"/>
                </a:ext>
              </a:extLst>
            </xdr:cNvPr>
            <xdr:cNvGraphicFramePr/>
          </xdr:nvGraphicFramePr>
          <xdr:xfrm>
            <a:off x="0" y="0"/>
            <a:ext cx="0" cy="0"/>
          </xdr:xfrm>
          <a:graphic>
            <a:graphicData uri="http://schemas.microsoft.com/office/drawing/2010/slicer">
              <sle:slicer xmlns:sle="http://schemas.microsoft.com/office/drawing/2010/slicer" name="Order Priority 2"/>
            </a:graphicData>
          </a:graphic>
        </xdr:graphicFrame>
      </mc:Choice>
      <mc:Fallback xmlns="">
        <xdr:sp macro="" textlink="">
          <xdr:nvSpPr>
            <xdr:cNvPr id="0" name=""/>
            <xdr:cNvSpPr>
              <a:spLocks noTextEdit="1"/>
            </xdr:cNvSpPr>
          </xdr:nvSpPr>
          <xdr:spPr>
            <a:xfrm>
              <a:off x="7870825" y="4119035"/>
              <a:ext cx="1833033" cy="183632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590550</xdr:colOff>
      <xdr:row>22</xdr:row>
      <xdr:rowOff>28576</xdr:rowOff>
    </xdr:from>
    <xdr:to>
      <xdr:col>15</xdr:col>
      <xdr:colOff>10583</xdr:colOff>
      <xdr:row>33</xdr:row>
      <xdr:rowOff>167631</xdr:rowOff>
    </xdr:to>
    <mc:AlternateContent xmlns:mc="http://schemas.openxmlformats.org/markup-compatibility/2006" xmlns:a14="http://schemas.microsoft.com/office/drawing/2010/main">
      <mc:Choice Requires="a14">
        <xdr:graphicFrame macro="">
          <xdr:nvGraphicFramePr>
            <xdr:cNvPr id="5" name="Order Date (Month)">
              <a:extLst>
                <a:ext uri="{FF2B5EF4-FFF2-40B4-BE49-F238E27FC236}">
                  <a16:creationId xmlns:a16="http://schemas.microsoft.com/office/drawing/2014/main" id="{00000000-0008-0000-1300-000005000000}"/>
                </a:ext>
              </a:extLst>
            </xdr:cNvPr>
            <xdr:cNvGraphicFramePr/>
          </xdr:nvGraphicFramePr>
          <xdr:xfrm>
            <a:off x="0" y="0"/>
            <a:ext cx="0" cy="0"/>
          </xdr:xfrm>
          <a:graphic>
            <a:graphicData uri="http://schemas.microsoft.com/office/drawing/2010/slicer">
              <sle:slicer xmlns:sle="http://schemas.microsoft.com/office/drawing/2010/slicer" name="Order Date (Month)"/>
            </a:graphicData>
          </a:graphic>
        </xdr:graphicFrame>
      </mc:Choice>
      <mc:Fallback xmlns="">
        <xdr:sp macro="" textlink="">
          <xdr:nvSpPr>
            <xdr:cNvPr id="0" name=""/>
            <xdr:cNvSpPr>
              <a:spLocks noTextEdit="1"/>
            </xdr:cNvSpPr>
          </xdr:nvSpPr>
          <xdr:spPr>
            <a:xfrm>
              <a:off x="10433050" y="3986743"/>
              <a:ext cx="1835150" cy="211813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Ishika Sarkar" refreshedDate="44766.793448379627" createdVersion="8" refreshedVersion="8" minRefreshableVersion="3" recordCount="1124" xr:uid="{F996BE5C-45DE-4655-9EFD-28A07F251CF2}">
  <cacheSource type="worksheet">
    <worksheetSource name="Table4"/>
  </cacheSource>
  <cacheFields count="7">
    <cacheField name="ID" numFmtId="0">
      <sharedItems containsSemiMixedTypes="0" containsString="0" containsNumber="1" containsInteger="1" minValue="1" maxValue="1124"/>
    </cacheField>
    <cacheField name="Customer ID" numFmtId="0">
      <sharedItems containsSemiMixedTypes="0" containsString="0" containsNumber="1" containsInteger="1" minValue="3" maxValue="3403"/>
    </cacheField>
    <cacheField name="MaritalStatus" numFmtId="0">
      <sharedItems count="2">
        <s v="M"/>
        <s v="S"/>
      </sharedItems>
    </cacheField>
    <cacheField name="YearlyIncome" numFmtId="164">
      <sharedItems containsSemiMixedTypes="0" containsString="0" containsNumber="1" containsInteger="1" minValue="10000" maxValue="170000"/>
    </cacheField>
    <cacheField name="TotalChildren" numFmtId="0">
      <sharedItems containsSemiMixedTypes="0" containsString="0" containsNumber="1" containsInteger="1" minValue="0" maxValue="5"/>
    </cacheField>
    <cacheField name="EnglishEducation" numFmtId="0">
      <sharedItems count="5">
        <s v="Bachelors"/>
        <s v="Partial College"/>
        <s v="High School"/>
        <s v="Partial High School"/>
        <s v="Graduate Degree"/>
      </sharedItems>
    </cacheField>
    <cacheField name="HouseOwnerFlag" numFmtId="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shika Sarkar" refreshedDate="44766.793966666664" createdVersion="5" refreshedVersion="8" minRefreshableVersion="3" recordCount="0" supportSubquery="1" supportAdvancedDrill="1" xr:uid="{FE33E9D2-A491-4AC4-9793-66F871F09A8F}">
  <cacheSource type="external" connectionId="1"/>
  <cacheFields count="4">
    <cacheField name="[Measures].[Sum of Sales]" caption="Sum of Sales" numFmtId="0" hierarchy="39" level="32767"/>
    <cacheField name="[Table4].[YearlyIncome].[YearlyIncome]" caption="YearlyIncome" numFmtId="0" hierarchy="30" level="1">
      <sharedItems containsSemiMixedTypes="0" containsString="0" containsNumber="1" containsInteger="1" minValue="10000" maxValue="170000" count="16">
        <n v="10000"/>
        <n v="20000"/>
        <n v="30000"/>
        <n v="40000"/>
        <n v="50000"/>
        <n v="60000"/>
        <n v="70000"/>
        <n v="80000"/>
        <n v="90000"/>
        <n v="100000"/>
        <n v="110000"/>
        <n v="120000"/>
        <n v="130000"/>
        <n v="150000"/>
        <n v="160000"/>
        <n v="170000"/>
      </sharedItems>
      <extLst>
        <ext xmlns:x15="http://schemas.microsoft.com/office/spreadsheetml/2010/11/main" uri="{4F2E5C28-24EA-4eb8-9CBF-B6C8F9C3D259}">
          <x15:cachedUniqueNames>
            <x15:cachedUniqueName index="0" name="[Table4].[YearlyIncome].&amp;[10000]"/>
            <x15:cachedUniqueName index="1" name="[Table4].[YearlyIncome].&amp;[20000]"/>
            <x15:cachedUniqueName index="2" name="[Table4].[YearlyIncome].&amp;[30000]"/>
            <x15:cachedUniqueName index="3" name="[Table4].[YearlyIncome].&amp;[40000]"/>
            <x15:cachedUniqueName index="4" name="[Table4].[YearlyIncome].&amp;[50000]"/>
            <x15:cachedUniqueName index="5" name="[Table4].[YearlyIncome].&amp;[60000]"/>
            <x15:cachedUniqueName index="6" name="[Table4].[YearlyIncome].&amp;[70000]"/>
            <x15:cachedUniqueName index="7" name="[Table4].[YearlyIncome].&amp;[80000]"/>
            <x15:cachedUniqueName index="8" name="[Table4].[YearlyIncome].&amp;[90000]"/>
            <x15:cachedUniqueName index="9" name="[Table4].[YearlyIncome].&amp;[100000]"/>
            <x15:cachedUniqueName index="10" name="[Table4].[YearlyIncome].&amp;[110000]"/>
            <x15:cachedUniqueName index="11" name="[Table4].[YearlyIncome].&amp;[120000]"/>
            <x15:cachedUniqueName index="12" name="[Table4].[YearlyIncome].&amp;[130000]"/>
            <x15:cachedUniqueName index="13" name="[Table4].[YearlyIncome].&amp;[150000]"/>
            <x15:cachedUniqueName index="14" name="[Table4].[YearlyIncome].&amp;[160000]"/>
            <x15:cachedUniqueName index="15" name="[Table4].[YearlyIncome].&amp;[170000]"/>
          </x15:cachedUniqueNames>
        </ext>
      </extLst>
    </cacheField>
    <cacheField name="[Table4].[MaritalStatus].[MaritalStatus]" caption="MaritalStatus" numFmtId="0" hierarchy="29" level="1">
      <sharedItems count="2">
        <s v="M"/>
        <s v="S"/>
      </sharedItems>
    </cacheField>
    <cacheField name="[Table1].[Product Category].[Product Category]" caption="Product Category" numFmtId="0" hierarchy="8" level="1">
      <sharedItems count="3">
        <s v="Furniture"/>
        <s v="Office Supplies"/>
        <s v="Technology"/>
      </sharedItems>
    </cacheField>
  </cacheFields>
  <cacheHierarchies count="41">
    <cacheHierarchy uniqueName="[Table1].[Customer ID]" caption="Customer ID" attribute="1" defaultMemberUniqueName="[Table1].[Customer ID].[All]" allUniqueName="[Table1].[Customer ID].[All]" dimensionUniqueName="[Table1]" displayFolder="" count="0" memberValueDatatype="20" unbalanced="0"/>
    <cacheHierarchy uniqueName="[Table1].[Customer Name]" caption="Customer Name" attribute="1" defaultMemberUniqueName="[Table1].[Customer Name].[All]" allUniqueName="[Table1].[Customer Name].[All]" dimensionUniqueName="[Table1]" displayFolder="" count="0" memberValueDatatype="130" unbalanced="0"/>
    <cacheHierarchy uniqueName="[Table1].[Order Priority]" caption="Order Priority" attribute="1" defaultMemberUniqueName="[Table1].[Order Priority].[All]" allUniqueName="[Table1].[Order Priority].[All]" dimensionUniqueName="[Table1]" displayFolder="" count="2" memberValueDatatype="130" unbalanced="0"/>
    <cacheHierarchy uniqueName="[Table1].[Discount]" caption="Discount" attribute="1" defaultMemberUniqueName="[Table1].[Discount].[All]" allUniqueName="[Table1].[Discount].[All]" dimensionUniqueName="[Table1]" displayFolder="" count="0" memberValueDatatype="5" unbalanced="0"/>
    <cacheHierarchy uniqueName="[Table1].[Unit Price]" caption="Unit Price" attribute="1" defaultMemberUniqueName="[Table1].[Unit Price].[All]" allUniqueName="[Table1].[Unit Price].[All]" dimensionUniqueName="[Table1]" displayFolder="" count="0" memberValueDatatype="5" unbalanced="0"/>
    <cacheHierarchy uniqueName="[Table1].[Shipping Cost]" caption="Shipping Cost" attribute="1" defaultMemberUniqueName="[Table1].[Shipping Cost].[All]" allUniqueName="[Table1].[Shipping Cost].[All]" dimensionUniqueName="[Table1]" displayFolder="" count="0" memberValueDatatype="5" unbalanced="0"/>
    <cacheHierarchy uniqueName="[Table1].[Ship Mode]" caption="Ship Mode" attribute="1" defaultMemberUniqueName="[Table1].[Ship Mode].[All]" allUniqueName="[Table1].[Ship Mode].[All]" dimensionUniqueName="[Table1]" displayFolder="" count="0" memberValueDatatype="130" unbalanced="0"/>
    <cacheHierarchy uniqueName="[Table1].[Customer Segment]" caption="Customer Segment" attribute="1" defaultMemberUniqueName="[Table1].[Customer Segment].[All]" allUniqueName="[Table1].[Customer Segment].[All]" dimensionUniqueName="[Table1]" displayFolder="" count="0" memberValueDatatype="130" unbalanced="0"/>
    <cacheHierarchy uniqueName="[Table1].[Product Category]" caption="Product Category" attribute="1" defaultMemberUniqueName="[Table1].[Product Category].[All]" allUniqueName="[Table1].[Product Category].[All]" dimensionUniqueName="[Table1]" displayFolder="" count="2" memberValueDatatype="130" unbalanced="0">
      <fieldsUsage count="2">
        <fieldUsage x="-1"/>
        <fieldUsage x="3"/>
      </fieldsUsage>
    </cacheHierarchy>
    <cacheHierarchy uniqueName="[Table1].[Product Sub-Category]" caption="Product Sub-Category" attribute="1" defaultMemberUniqueName="[Table1].[Product Sub-Category].[All]" allUniqueName="[Table1].[Product Sub-Category].[All]" dimensionUniqueName="[Table1]" displayFolder="" count="0" memberValueDatatype="130" unbalanced="0"/>
    <cacheHierarchy uniqueName="[Table1].[Product Container]" caption="Product Container" attribute="1" defaultMemberUniqueName="[Table1].[Product Container].[All]" allUniqueName="[Table1].[Product Container].[All]" dimensionUniqueName="[Table1]" displayFolder="" count="0" memberValueDatatype="130" unbalanced="0"/>
    <cacheHierarchy uniqueName="[Table1].[Product Name]" caption="Product Name" attribute="1" defaultMemberUniqueName="[Table1].[Product Name].[All]" allUniqueName="[Table1].[Product Name].[All]" dimensionUniqueName="[Table1]" displayFolder="" count="0" memberValueDatatype="130" unbalanced="0"/>
    <cacheHierarchy uniqueName="[Table1].[Product Base Margin]" caption="Product Base Margin" attribute="1" defaultMemberUniqueName="[Table1].[Product Base Margin].[All]" allUniqueName="[Table1].[Product Base Margin].[All]" dimensionUniqueName="[Table1]" displayFolder="" count="0" memberValueDatatype="5" unbalanced="0"/>
    <cacheHierarchy uniqueName="[Table1].[Country]" caption="Country" attribute="1" defaultMemberUniqueName="[Table1].[Country].[All]" allUniqueName="[Table1].[Country].[All]" dimensionUniqueName="[Table1]" displayFolder="" count="0" memberValueDatatype="130" unbalanced="0"/>
    <cacheHierarchy uniqueName="[Table1].[Region]" caption="Region" attribute="1" defaultMemberUniqueName="[Table1].[Region].[All]" allUniqueName="[Table1].[Region].[All]" dimensionUniqueName="[Table1]" displayFolder="" count="2" memberValueDatatype="130" unbalanced="0"/>
    <cacheHierarchy uniqueName="[Table1].[State or Province]" caption="State or Province" attribute="1" defaultMemberUniqueName="[Table1].[State or Province].[All]" allUniqueName="[Table1].[State or Province].[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Postal Code]" caption="Postal Code" attribute="1" defaultMemberUniqueName="[Table1].[Postal Code].[All]" allUniqueName="[Table1].[Postal Code].[All]" dimensionUniqueName="[Table1]" displayFolder="" count="0" memberValueDatatype="20" unbalanced="0"/>
    <cacheHierarchy uniqueName="[Table1].[Order Date]" caption="Order Date" attribute="1" time="1" defaultMemberUniqueName="[Table1].[Order Date].[All]" allUniqueName="[Table1].[Order Date].[All]" dimensionUniqueName="[Table1]" displayFolder="" count="0" memberValueDatatype="7" unbalanced="0"/>
    <cacheHierarchy uniqueName="[Table1].[Ship Date]" caption="Ship Date" attribute="1" time="1" defaultMemberUniqueName="[Table1].[Ship Date].[All]" allUniqueName="[Table1].[Ship Date].[All]" dimensionUniqueName="[Table1]" displayFolder="" count="0" memberValueDatatype="7" unbalanced="0"/>
    <cacheHierarchy uniqueName="[Table1].[Profit]" caption="Profit" attribute="1" defaultMemberUniqueName="[Table1].[Profit].[All]" allUniqueName="[Table1].[Profit].[All]" dimensionUniqueName="[Table1]" displayFolder="" count="0" memberValueDatatype="5" unbalanced="0"/>
    <cacheHierarchy uniqueName="[Table1].[New Quantity]" caption="New Quantity" attribute="1" defaultMemberUniqueName="[Table1].[New Quantity].[All]" allUniqueName="[Table1].[New Quantity].[All]" dimensionUniqueName="[Table1]" displayFolder="" count="0" memberValueDatatype="20" unbalanced="0"/>
    <cacheHierarchy uniqueName="[Table1].[Sales]" caption="Sales" attribute="1" defaultMemberUniqueName="[Table1].[Sales].[All]" allUniqueName="[Table1].[Sales].[All]" dimensionUniqueName="[Table1]" displayFolder="" count="0" memberValueDatatype="5" unbalanced="0"/>
    <cacheHierarchy uniqueName="[Table1].[Order ID]" caption="Order ID" attribute="1" defaultMemberUniqueName="[Table1].[Order ID].[All]" allUniqueName="[Table1].[Order ID].[All]" dimensionUniqueName="[Table1]" displayFolder="" count="0" memberValueDatatype="20" unbalanced="0"/>
    <cacheHierarchy uniqueName="[Table1].[Manager]" caption="Manager" attribute="1" defaultMemberUniqueName="[Table1].[Manager].[All]" allUniqueName="[Table1].[Manager].[All]" dimensionUniqueName="[Table1]" displayFolder="" count="0" memberValueDatatype="130" unbalanced="0"/>
    <cacheHierarchy uniqueName="[Table1].[Order Date (Month)]" caption="Order Date (Month)" attribute="1" defaultMemberUniqueName="[Table1].[Order Date (Month)].[All]" allUniqueName="[Table1].[Order Date (Month)].[All]" dimensionUniqueName="[Table1]" displayFolder="" count="2" memberValueDatatype="130" unbalanced="0"/>
    <cacheHierarchy uniqueName="[Table1].[Predicted]" caption="Predicted" attribute="1" defaultMemberUniqueName="[Table1].[Predicted].[All]" allUniqueName="[Table1].[Predicted].[All]" dimensionUniqueName="[Table1]" displayFolder="" count="0" memberValueDatatype="5" unbalanced="0"/>
    <cacheHierarchy uniqueName="[Table4].[ID]" caption="ID" attribute="1" defaultMemberUniqueName="[Table4].[ID].[All]" allUniqueName="[Table4].[ID].[All]" dimensionUniqueName="[Table4]" displayFolder="" count="0" memberValueDatatype="20" unbalanced="0"/>
    <cacheHierarchy uniqueName="[Table4].[Customer ID]" caption="Customer ID" attribute="1" defaultMemberUniqueName="[Table4].[Customer ID].[All]" allUniqueName="[Table4].[Customer ID].[All]" dimensionUniqueName="[Table4]" displayFolder="" count="0" memberValueDatatype="20" unbalanced="0"/>
    <cacheHierarchy uniqueName="[Table4].[MaritalStatus]" caption="MaritalStatus" attribute="1" defaultMemberUniqueName="[Table4].[MaritalStatus].[All]" allUniqueName="[Table4].[MaritalStatus].[All]" dimensionUniqueName="[Table4]" displayFolder="" count="2" memberValueDatatype="130" unbalanced="0">
      <fieldsUsage count="2">
        <fieldUsage x="-1"/>
        <fieldUsage x="2"/>
      </fieldsUsage>
    </cacheHierarchy>
    <cacheHierarchy uniqueName="[Table4].[YearlyIncome]" caption="YearlyIncome" attribute="1" defaultMemberUniqueName="[Table4].[YearlyIncome].[All]" allUniqueName="[Table4].[YearlyIncome].[All]" dimensionUniqueName="[Table4]" displayFolder="" count="2" memberValueDatatype="20" unbalanced="0">
      <fieldsUsage count="2">
        <fieldUsage x="-1"/>
        <fieldUsage x="1"/>
      </fieldsUsage>
    </cacheHierarchy>
    <cacheHierarchy uniqueName="[Table4].[TotalChildren]" caption="TotalChildren" attribute="1" defaultMemberUniqueName="[Table4].[TotalChildren].[All]" allUniqueName="[Table4].[TotalChildren].[All]" dimensionUniqueName="[Table4]" displayFolder="" count="0" memberValueDatatype="20" unbalanced="0"/>
    <cacheHierarchy uniqueName="[Table4].[EnglishEducation]" caption="EnglishEducation" attribute="1" defaultMemberUniqueName="[Table4].[EnglishEducation].[All]" allUniqueName="[Table4].[EnglishEducation].[All]" dimensionUniqueName="[Table4]" displayFolder="" count="0" memberValueDatatype="130" unbalanced="0"/>
    <cacheHierarchy uniqueName="[Table4].[HouseOwnerFlag]" caption="HouseOwnerFlag" attribute="1" defaultMemberUniqueName="[Table4].[HouseOwnerFlag].[All]" allUniqueName="[Table4].[HouseOwnerFlag].[All]" dimensionUniqueName="[Table4]" displayFolder="" count="0" memberValueDatatype="130" unbalanced="0"/>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__XL_Count Table4]" caption="__XL_Count Table4" measure="1" displayFolder="" measureGroup="Table4"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YearlyIncome]" caption="Sum of YearlyIncome" measure="1" displayFolder="" measureGroup="Table4" count="0" hidden="1">
      <extLst>
        <ext xmlns:x15="http://schemas.microsoft.com/office/spreadsheetml/2010/11/main" uri="{B97F6D7D-B522-45F9-BDA1-12C45D357490}">
          <x15:cacheHierarchy aggregatedColumn="30"/>
        </ext>
      </extLst>
    </cacheHierarchy>
    <cacheHierarchy uniqueName="[Measures].[Sum of Sales]" caption="Sum of Sales" measure="1" displayFolder="" measureGroup="Table1" count="0" oneField="1" hidden="1">
      <fieldsUsage count="1">
        <fieldUsage x="0"/>
      </fieldsUsage>
      <extLst>
        <ext xmlns:x15="http://schemas.microsoft.com/office/spreadsheetml/2010/11/main" uri="{B97F6D7D-B522-45F9-BDA1-12C45D357490}">
          <x15:cacheHierarchy aggregatedColumn="22"/>
        </ext>
      </extLst>
    </cacheHierarchy>
    <cacheHierarchy uniqueName="[Measures].[Count of MaritalStatus]" caption="Count of MaritalStatus" measure="1" displayFolder="" measureGroup="Table4" count="0" hidden="1">
      <extLst>
        <ext xmlns:x15="http://schemas.microsoft.com/office/spreadsheetml/2010/11/main" uri="{B97F6D7D-B522-45F9-BDA1-12C45D357490}">
          <x15:cacheHierarchy aggregatedColumn="29"/>
        </ext>
      </extLst>
    </cacheHierarchy>
  </cacheHierarchies>
  <kpis count="0"/>
  <dimensions count="3">
    <dimension measure="1" name="Measures" uniqueName="[Measures]" caption="Measures"/>
    <dimension name="Table1" uniqueName="[Table1]" caption="Table1"/>
    <dimension name="Table4" uniqueName="[Table4]" caption="Table4"/>
  </dimensions>
  <measureGroups count="2">
    <measureGroup name="Table1" caption="Table1"/>
    <measureGroup name="Table4" caption="Table4"/>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Ishika Sarkar" refreshedDate="44780.592924537035" createdVersion="8" refreshedVersion="8" minRefreshableVersion="3" recordCount="1936" xr:uid="{007E9E88-EF74-40E5-AA23-5C9FEF6DC046}">
  <cacheSource type="worksheet">
    <worksheetSource name="Table1"/>
  </cacheSource>
  <cacheFields count="30">
    <cacheField name="Customer ID" numFmtId="0">
      <sharedItems containsSemiMixedTypes="0" containsString="0" containsNumber="1" containsInteger="1" minValue="3" maxValue="3403"/>
    </cacheField>
    <cacheField name="Customer Name" numFmtId="0">
      <sharedItems/>
    </cacheField>
    <cacheField name="Order Priority" numFmtId="0">
      <sharedItems count="5">
        <s v="Critical"/>
        <s v="High"/>
        <s v="Low"/>
        <s v="Not Specified"/>
        <s v="Medium"/>
      </sharedItems>
    </cacheField>
    <cacheField name="Discount" numFmtId="0">
      <sharedItems containsSemiMixedTypes="0" containsString="0" containsNumber="1" minValue="0" maxValue="0.21"/>
    </cacheField>
    <cacheField name="Unit Price" numFmtId="0">
      <sharedItems containsSemiMixedTypes="0" containsString="0" containsNumber="1" minValue="1.1399999999999999" maxValue="3174.835"/>
    </cacheField>
    <cacheField name="Shipping Cost" numFmtId="0">
      <sharedItems containsSemiMixedTypes="0" containsString="0" containsNumber="1" minValue="0.49" maxValue="164.73"/>
    </cacheField>
    <cacheField name="Ship Mode" numFmtId="0">
      <sharedItems count="3">
        <s v="Delivery Truck"/>
        <s v="Regular Air"/>
        <s v="Express Air"/>
      </sharedItems>
    </cacheField>
    <cacheField name="Customer Segment" numFmtId="0">
      <sharedItems count="4">
        <s v="Small Business"/>
        <s v="Consumer"/>
        <s v="Home Office"/>
        <s v="Corporate"/>
      </sharedItems>
    </cacheField>
    <cacheField name="Product Category" numFmtId="0">
      <sharedItems count="3">
        <s v="Furniture"/>
        <s v="Technology"/>
        <s v="Office Supplies"/>
      </sharedItems>
    </cacheField>
    <cacheField name="Product Sub-Category" numFmtId="0">
      <sharedItems count="17">
        <s v="Tables"/>
        <s v="Computer Peripherals"/>
        <s v="Pens &amp; Art Supplies"/>
        <s v="Office Machines"/>
        <s v="Copiers and Fax"/>
        <s v="Binders and Binder Accessories"/>
        <s v="Storage &amp; Organization"/>
        <s v="Paper"/>
        <s v="Appliances"/>
        <s v="Chairs &amp; Chairmats"/>
        <s v="Bookcases"/>
        <s v="Office Furnishings"/>
        <s v="Telephones and Communication"/>
        <s v="Labels"/>
        <s v="Rubber Bands"/>
        <s v="Envelopes"/>
        <s v="Scissors, Rulers and Trimmers"/>
      </sharedItems>
    </cacheField>
    <cacheField name="Product Container" numFmtId="0">
      <sharedItems count="7">
        <s v="Jumbo Box"/>
        <s v="Small Pack"/>
        <s v="Wrap Bag"/>
        <s v="Jumbo Drum"/>
        <s v="Large Box"/>
        <s v="Small Box"/>
        <s v="Medium Box"/>
      </sharedItems>
    </cacheField>
    <cacheField name="Product Name" numFmtId="0">
      <sharedItems/>
    </cacheField>
    <cacheField name="Product Base Margin" numFmtId="0">
      <sharedItems containsSemiMixedTypes="0" containsString="0" containsNumber="1" minValue="0.35" maxValue="0.85"/>
    </cacheField>
    <cacheField name="Country" numFmtId="0">
      <sharedItems/>
    </cacheField>
    <cacheField name="Region" numFmtId="0">
      <sharedItems count="4">
        <s v="South"/>
        <s v="Central"/>
        <s v="West"/>
        <s v="East"/>
      </sharedItems>
    </cacheField>
    <cacheField name="State or Province" numFmtId="0">
      <sharedItems count="49">
        <s v="Mississippi"/>
        <s v="Arkansas"/>
        <s v="Indiana"/>
        <s v="Colorado"/>
        <s v="Washington"/>
        <s v="Georgia"/>
        <s v="Missouri"/>
        <s v="Minnesota"/>
        <s v="California"/>
        <s v="North Carolina"/>
        <s v="Illinois"/>
        <s v="New York"/>
        <s v="Florida"/>
        <s v="Nebraska"/>
        <s v="Oregon"/>
        <s v="Utah"/>
        <s v="Alabama"/>
        <s v="Louisiana"/>
        <s v="Texas"/>
        <s v="Oklahoma"/>
        <s v="Iowa"/>
        <s v="Virginia"/>
        <s v="Connecticut"/>
        <s v="South Carolina"/>
        <s v="Montana"/>
        <s v="Michigan"/>
        <s v="Nevada"/>
        <s v="Ohio"/>
        <s v="Pennsylvania"/>
        <s v="Maine"/>
        <s v="Wisconsin"/>
        <s v="District of Columbia"/>
        <s v="Kentucky"/>
        <s v="New Jersey"/>
        <s v="Tennessee"/>
        <s v="Massachusetts"/>
        <s v="Maryland"/>
        <s v="Idaho"/>
        <s v="Kansas"/>
        <s v="North Dakota"/>
        <s v="Rhode Island"/>
        <s v="Arizona"/>
        <s v="Vermont"/>
        <s v="New Mexico"/>
        <s v="West Virginia"/>
        <s v="Wyoming"/>
        <s v="South Dakota"/>
        <s v="New Hampshire"/>
        <s v="Delaware"/>
      </sharedItems>
    </cacheField>
    <cacheField name="City" numFmtId="0">
      <sharedItems/>
    </cacheField>
    <cacheField name="Postal Code" numFmtId="0">
      <sharedItems containsSemiMixedTypes="0" containsString="0" containsNumber="1" containsInteger="1" minValue="1001" maxValue="99362"/>
    </cacheField>
    <cacheField name="Order Date" numFmtId="14">
      <sharedItems containsSemiMixedTypes="0" containsNonDate="0" containsDate="1" containsString="0" minDate="2015-01-01T00:00:00" maxDate="2015-07-01T00:00:00" count="179">
        <d v="2015-01-01T00:00:00"/>
        <d v="2015-01-02T00:00:00"/>
        <d v="2015-01-03T00:00:00"/>
        <d v="2015-01-04T00:00:00"/>
        <d v="2015-01-05T00:00:00"/>
        <d v="2015-01-06T00:00:00"/>
        <d v="2015-01-07T00:00:00"/>
        <d v="2015-01-08T00:00:00"/>
        <d v="2015-01-09T00:00:00"/>
        <d v="2015-01-10T00:00:00"/>
        <d v="2015-01-11T00:00:00"/>
        <d v="2015-01-12T00:00:00"/>
        <d v="2015-01-13T00:00:00"/>
        <d v="2015-01-14T00:00:00"/>
        <d v="2015-01-15T00:00:00"/>
        <d v="2015-01-16T00:00:00"/>
        <d v="2015-01-17T00:00:00"/>
        <d v="2015-01-18T00:00:00"/>
        <d v="2015-01-19T00:00:00"/>
        <d v="2015-01-20T00:00:00"/>
        <d v="2015-01-21T00:00:00"/>
        <d v="2015-01-22T00:00:00"/>
        <d v="2015-01-23T00:00:00"/>
        <d v="2015-01-24T00:00:00"/>
        <d v="2015-01-25T00:00:00"/>
        <d v="2015-01-26T00:00:00"/>
        <d v="2015-01-27T00:00:00"/>
        <d v="2015-01-28T00:00:00"/>
        <d v="2015-01-29T00:00:00"/>
        <d v="2015-01-30T00:00:00"/>
        <d v="2015-01-31T00:00:00"/>
        <d v="2015-02-01T00:00:00"/>
        <d v="2015-02-02T00:00:00"/>
        <d v="2015-02-03T00:00:00"/>
        <d v="2015-02-04T00:00:00"/>
        <d v="2015-02-05T00:00:00"/>
        <d v="2015-02-06T00:00:00"/>
        <d v="2015-02-07T00:00:00"/>
        <d v="2015-02-08T00:00:00"/>
        <d v="2015-02-09T00:00:00"/>
        <d v="2015-02-10T00:00:00"/>
        <d v="2015-02-11T00:00:00"/>
        <d v="2015-02-12T00:00:00"/>
        <d v="2015-02-13T00:00:00"/>
        <d v="2015-02-14T00:00:00"/>
        <d v="2015-02-15T00:00:00"/>
        <d v="2015-02-16T00:00:00"/>
        <d v="2015-02-17T00:00:00"/>
        <d v="2015-02-18T00:00:00"/>
        <d v="2015-02-19T00:00:00"/>
        <d v="2015-02-20T00:00:00"/>
        <d v="2015-02-21T00:00:00"/>
        <d v="2015-02-22T00:00:00"/>
        <d v="2015-02-23T00:00:00"/>
        <d v="2015-02-24T00:00:00"/>
        <d v="2015-02-25T00:00:00"/>
        <d v="2015-02-26T00:00:00"/>
        <d v="2015-02-27T00:00:00"/>
        <d v="2015-02-28T00:00:00"/>
        <d v="2015-03-01T00:00:00"/>
        <d v="2015-03-02T00:00:00"/>
        <d v="2015-03-03T00:00:00"/>
        <d v="2015-03-04T00:00:00"/>
        <d v="2015-03-05T00:00:00"/>
        <d v="2015-03-06T00:00:00"/>
        <d v="2015-03-07T00:00:00"/>
        <d v="2015-03-08T00:00:00"/>
        <d v="2015-03-09T00:00:00"/>
        <d v="2015-03-10T00:00:00"/>
        <d v="2015-03-11T00:00:00"/>
        <d v="2015-03-12T00:00:00"/>
        <d v="2015-03-13T00:00:00"/>
        <d v="2015-03-14T00:00:00"/>
        <d v="2015-03-15T00:00:00"/>
        <d v="2015-03-16T00:00:00"/>
        <d v="2015-03-17T00:00:00"/>
        <d v="2015-03-18T00:00:00"/>
        <d v="2015-03-19T00:00:00"/>
        <d v="2015-03-20T00:00:00"/>
        <d v="2015-03-21T00:00:00"/>
        <d v="2015-03-22T00:00:00"/>
        <d v="2015-03-23T00:00:00"/>
        <d v="2015-03-24T00:00:00"/>
        <d v="2015-03-25T00:00:00"/>
        <d v="2015-03-26T00:00:00"/>
        <d v="2015-03-27T00:00:00"/>
        <d v="2015-03-28T00:00:00"/>
        <d v="2015-03-29T00:00:00"/>
        <d v="2015-03-30T00:00:00"/>
        <d v="2015-03-31T00:00:00"/>
        <d v="2015-04-01T00:00:00"/>
        <d v="2015-04-02T00:00:00"/>
        <d v="2015-04-04T00:00:00"/>
        <d v="2015-04-05T00:00:00"/>
        <d v="2015-04-06T00:00:00"/>
        <d v="2015-04-07T00:00:00"/>
        <d v="2015-04-08T00:00:00"/>
        <d v="2015-04-09T00:00:00"/>
        <d v="2015-04-10T00:00:00"/>
        <d v="2015-04-11T00:00:00"/>
        <d v="2015-04-12T00:00:00"/>
        <d v="2015-04-13T00:00:00"/>
        <d v="2015-04-14T00:00:00"/>
        <d v="2015-04-15T00:00:00"/>
        <d v="2015-04-16T00:00:00"/>
        <d v="2015-04-17T00:00:00"/>
        <d v="2015-04-18T00:00:00"/>
        <d v="2015-04-19T00:00:00"/>
        <d v="2015-04-20T00:00:00"/>
        <d v="2015-04-21T00:00:00"/>
        <d v="2015-04-22T00:00:00"/>
        <d v="2015-04-23T00:00:00"/>
        <d v="2015-04-24T00:00:00"/>
        <d v="2015-04-25T00:00:00"/>
        <d v="2015-04-26T00:00:00"/>
        <d v="2015-04-27T00:00:00"/>
        <d v="2015-04-28T00:00:00"/>
        <d v="2015-04-29T00:00:00"/>
        <d v="2015-04-30T00:00:00"/>
        <d v="2015-05-01T00:00:00"/>
        <d v="2015-05-02T00:00:00"/>
        <d v="2015-05-03T00:00:00"/>
        <d v="2015-05-04T00:00:00"/>
        <d v="2015-05-05T00:00:00"/>
        <d v="2015-05-06T00:00:00"/>
        <d v="2015-05-07T00:00:00"/>
        <d v="2015-05-08T00:00:00"/>
        <d v="2015-05-09T00:00:00"/>
        <d v="2015-05-10T00:00:00"/>
        <d v="2015-05-11T00:00:00"/>
        <d v="2015-05-12T00:00:00"/>
        <d v="2015-05-13T00:00:00"/>
        <d v="2015-05-14T00:00:00"/>
        <d v="2015-05-15T00:00:00"/>
        <d v="2015-05-16T00:00:00"/>
        <d v="2015-05-17T00:00:00"/>
        <d v="2015-05-18T00:00:00"/>
        <d v="2015-05-19T00:00:00"/>
        <d v="2015-05-20T00:00:00"/>
        <d v="2015-05-21T00:00:00"/>
        <d v="2015-05-22T00:00:00"/>
        <d v="2015-05-23T00:00:00"/>
        <d v="2015-05-24T00:00:00"/>
        <d v="2015-05-25T00:00:00"/>
        <d v="2015-05-26T00:00:00"/>
        <d v="2015-05-27T00:00:00"/>
        <d v="2015-05-28T00:00:00"/>
        <d v="2015-05-29T00:00:00"/>
        <d v="2015-05-30T00:00:00"/>
        <d v="2015-06-01T00:00:00"/>
        <d v="2015-06-02T00:00:00"/>
        <d v="2015-06-03T00:00:00"/>
        <d v="2015-06-04T00:00:00"/>
        <d v="2015-06-05T00:00:00"/>
        <d v="2015-06-06T00:00:00"/>
        <d v="2015-06-07T00:00:00"/>
        <d v="2015-06-08T00:00:00"/>
        <d v="2015-06-09T00:00:00"/>
        <d v="2015-06-10T00:00:00"/>
        <d v="2015-06-11T00:00:00"/>
        <d v="2015-06-12T00:00:00"/>
        <d v="2015-06-13T00:00:00"/>
        <d v="2015-06-14T00:00:00"/>
        <d v="2015-06-15T00:00:00"/>
        <d v="2015-06-16T00:00:00"/>
        <d v="2015-06-17T00:00:00"/>
        <d v="2015-06-18T00:00:00"/>
        <d v="2015-06-19T00:00:00"/>
        <d v="2015-06-20T00:00:00"/>
        <d v="2015-06-21T00:00:00"/>
        <d v="2015-06-22T00:00:00"/>
        <d v="2015-06-23T00:00:00"/>
        <d v="2015-06-24T00:00:00"/>
        <d v="2015-06-25T00:00:00"/>
        <d v="2015-06-26T00:00:00"/>
        <d v="2015-06-27T00:00:00"/>
        <d v="2015-06-28T00:00:00"/>
        <d v="2015-06-29T00:00:00"/>
        <d v="2015-06-30T00:00:00"/>
      </sharedItems>
      <fieldGroup par="27" base="18">
        <rangePr groupBy="days" startDate="2015-01-01T00:00:00" endDate="2015-07-01T00:00:00"/>
        <groupItems count="368">
          <s v="&lt;1/1/2015"/>
          <s v="1-Jan"/>
          <s v="2-Jan"/>
          <s v="3-Jan"/>
          <s v="4-Jan"/>
          <s v="5-Jan"/>
          <s v="6-Jan"/>
          <s v="7-Jan"/>
          <s v="8-Jan"/>
          <s v="9-Jan"/>
          <s v="10-Jan"/>
          <s v="11-Jan"/>
          <s v="12-Jan"/>
          <s v="13-Jan"/>
          <s v="14-Jan"/>
          <s v="15-Jan"/>
          <s v="16-Jan"/>
          <s v="17-Jan"/>
          <s v="18-Jan"/>
          <s v="19-Jan"/>
          <s v="20-Jan"/>
          <s v="21-Jan"/>
          <s v="22-Jan"/>
          <s v="23-Jan"/>
          <s v="24-Jan"/>
          <s v="25-Jan"/>
          <s v="26-Jan"/>
          <s v="27-Jan"/>
          <s v="28-Jan"/>
          <s v="29-Jan"/>
          <s v="30-Jan"/>
          <s v="31-Jan"/>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pr"/>
          <s v="2-Apr"/>
          <s v="3-Apr"/>
          <s v="4-Apr"/>
          <s v="5-Apr"/>
          <s v="6-Apr"/>
          <s v="7-Apr"/>
          <s v="8-Apr"/>
          <s v="9-Apr"/>
          <s v="10-Apr"/>
          <s v="11-Apr"/>
          <s v="12-Apr"/>
          <s v="13-Apr"/>
          <s v="14-Apr"/>
          <s v="15-Apr"/>
          <s v="16-Apr"/>
          <s v="17-Apr"/>
          <s v="18-Apr"/>
          <s v="19-Apr"/>
          <s v="20-Apr"/>
          <s v="21-Apr"/>
          <s v="22-Apr"/>
          <s v="23-Apr"/>
          <s v="24-Apr"/>
          <s v="25-Apr"/>
          <s v="26-Apr"/>
          <s v="27-Apr"/>
          <s v="28-Apr"/>
          <s v="29-Apr"/>
          <s v="30-Ap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ug"/>
          <s v="2-Aug"/>
          <s v="3-Aug"/>
          <s v="4-Aug"/>
          <s v="5-Aug"/>
          <s v="6-Aug"/>
          <s v="7-Aug"/>
          <s v="8-Aug"/>
          <s v="9-Aug"/>
          <s v="10-Aug"/>
          <s v="11-Aug"/>
          <s v="12-Aug"/>
          <s v="13-Aug"/>
          <s v="14-Aug"/>
          <s v="15-Aug"/>
          <s v="16-Aug"/>
          <s v="17-Aug"/>
          <s v="18-Aug"/>
          <s v="19-Aug"/>
          <s v="20-Aug"/>
          <s v="21-Aug"/>
          <s v="22-Aug"/>
          <s v="23-Aug"/>
          <s v="24-Aug"/>
          <s v="25-Aug"/>
          <s v="26-Aug"/>
          <s v="27-Aug"/>
          <s v="28-Aug"/>
          <s v="29-Aug"/>
          <s v="30-Aug"/>
          <s v="31-Aug"/>
          <s v="1-Sep"/>
          <s v="2-Sep"/>
          <s v="3-Sep"/>
          <s v="4-Sep"/>
          <s v="5-Sep"/>
          <s v="6-Sep"/>
          <s v="7-Sep"/>
          <s v="8-Sep"/>
          <s v="9-Sep"/>
          <s v="10-Sep"/>
          <s v="11-Sep"/>
          <s v="12-Sep"/>
          <s v="13-Sep"/>
          <s v="14-Sep"/>
          <s v="15-Sep"/>
          <s v="16-Sep"/>
          <s v="17-Sep"/>
          <s v="18-Sep"/>
          <s v="19-Sep"/>
          <s v="20-Sep"/>
          <s v="21-Sep"/>
          <s v="22-Sep"/>
          <s v="23-Sep"/>
          <s v="24-Sep"/>
          <s v="25-Sep"/>
          <s v="26-Sep"/>
          <s v="27-Sep"/>
          <s v="28-Sep"/>
          <s v="29-Sep"/>
          <s v="30-Sep"/>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ec"/>
          <s v="2-Dec"/>
          <s v="3-Dec"/>
          <s v="4-Dec"/>
          <s v="5-Dec"/>
          <s v="6-Dec"/>
          <s v="7-Dec"/>
          <s v="8-Dec"/>
          <s v="9-Dec"/>
          <s v="10-Dec"/>
          <s v="11-Dec"/>
          <s v="12-Dec"/>
          <s v="13-Dec"/>
          <s v="14-Dec"/>
          <s v="15-Dec"/>
          <s v="16-Dec"/>
          <s v="17-Dec"/>
          <s v="18-Dec"/>
          <s v="19-Dec"/>
          <s v="20-Dec"/>
          <s v="21-Dec"/>
          <s v="22-Dec"/>
          <s v="23-Dec"/>
          <s v="24-Dec"/>
          <s v="25-Dec"/>
          <s v="26-Dec"/>
          <s v="27-Dec"/>
          <s v="28-Dec"/>
          <s v="29-Dec"/>
          <s v="30-Dec"/>
          <s v="31-Dec"/>
          <s v="&gt;7/1/2015"/>
        </groupItems>
      </fieldGroup>
    </cacheField>
    <cacheField name="Ship Date" numFmtId="14">
      <sharedItems containsSemiMixedTypes="0" containsNonDate="0" containsDate="1" containsString="0" minDate="2015-01-02T00:00:00" maxDate="2015-07-09T00:00:00"/>
    </cacheField>
    <cacheField name="Profit" numFmtId="0">
      <sharedItems containsSemiMixedTypes="0" containsString="0" containsNumber="1" minValue="-16476.838" maxValue="9228.2255999999998"/>
    </cacheField>
    <cacheField name="New Quantity" numFmtId="0">
      <sharedItems containsSemiMixedTypes="0" containsString="0" containsNumber="1" containsInteger="1" minValue="1" maxValue="167"/>
    </cacheField>
    <cacheField name="Sales" numFmtId="0">
      <sharedItems containsSemiMixedTypes="0" containsString="0" containsNumber="1" minValue="2.25" maxValue="23939.200000000001"/>
    </cacheField>
    <cacheField name="Order ID" numFmtId="0">
      <sharedItems containsSemiMixedTypes="0" containsString="0" containsNumber="1" containsInteger="1" minValue="359" maxValue="91586"/>
    </cacheField>
    <cacheField name="Manager" numFmtId="0">
      <sharedItems count="4">
        <s v="Sam"/>
        <s v="Chris"/>
        <s v="William"/>
        <s v="Erin"/>
      </sharedItems>
    </cacheField>
    <cacheField name="Predicted" numFmtId="0">
      <sharedItems containsSemiMixedTypes="0" containsString="0" containsNumber="1" minValue="-16096.113316386231" maxValue="21967.212971144159"/>
    </cacheField>
    <cacheField name="Average" numFmtId="0" formula="1881524.77/4" databaseField="0"/>
    <cacheField name="Months" numFmtId="0" databaseField="0">
      <fieldGroup base="18">
        <rangePr groupBy="months" startDate="2015-01-01T00:00:00" endDate="2015-07-01T00:00:00"/>
        <groupItems count="14">
          <s v="&lt;1/1/2015"/>
          <s v="Jan"/>
          <s v="Feb"/>
          <s v="Mar"/>
          <s v="Apr"/>
          <s v="May"/>
          <s v="Jun"/>
          <s v="Jul"/>
          <s v="Aug"/>
          <s v="Sep"/>
          <s v="Oct"/>
          <s v="Nov"/>
          <s v="Dec"/>
          <s v="&gt;7/1/2015"/>
        </groupItems>
      </fieldGroup>
    </cacheField>
    <cacheField name="Duration" numFmtId="0" formula=" _xlfn.DAYS('Ship Date','Order Date')" databaseField="0"/>
    <cacheField name="Offset" numFmtId="0" formula=" 1-'Product Base Margin'" databaseField="0"/>
  </cacheFields>
  <extLst>
    <ext xmlns:x14="http://schemas.microsoft.com/office/spreadsheetml/2009/9/main" uri="{725AE2AE-9491-48be-B2B4-4EB974FC3084}">
      <x14:pivotCacheDefinition pivotCacheId="364218867"/>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shika Sarkar" refreshedDate="44766.785496412034" createdVersion="3" refreshedVersion="8" minRefreshableVersion="3" recordCount="0" supportSubquery="1" supportAdvancedDrill="1" xr:uid="{CE546A22-072C-40C3-A292-EF42789E9086}">
  <cacheSource type="external" connectionId="1">
    <extLst>
      <ext xmlns:x14="http://schemas.microsoft.com/office/spreadsheetml/2009/9/main" uri="{F057638F-6D5F-4e77-A914-E7F072B9BCA8}">
        <x14:sourceConnection name="ThisWorkbookDataModel"/>
      </ext>
    </extLst>
  </cacheSource>
  <cacheFields count="0"/>
  <cacheHierarchies count="41">
    <cacheHierarchy uniqueName="[Table1].[Customer ID]" caption="Customer ID" attribute="1" defaultMemberUniqueName="[Table1].[Customer ID].[All]" allUniqueName="[Table1].[Customer ID].[All]" dimensionUniqueName="[Table1]" displayFolder="" count="0" memberValueDatatype="20" unbalanced="0"/>
    <cacheHierarchy uniqueName="[Table1].[Customer Name]" caption="Customer Name" attribute="1" defaultMemberUniqueName="[Table1].[Customer Name].[All]" allUniqueName="[Table1].[Customer Name].[All]" dimensionUniqueName="[Table1]" displayFolder="" count="0" memberValueDatatype="130" unbalanced="0"/>
    <cacheHierarchy uniqueName="[Table1].[Order Priority]" caption="Order Priority" attribute="1" defaultMemberUniqueName="[Table1].[Order Priority].[All]" allUniqueName="[Table1].[Order Priority].[All]" dimensionUniqueName="[Table1]" displayFolder="" count="2" memberValueDatatype="130" unbalanced="0"/>
    <cacheHierarchy uniqueName="[Table1].[Discount]" caption="Discount" attribute="1" defaultMemberUniqueName="[Table1].[Discount].[All]" allUniqueName="[Table1].[Discount].[All]" dimensionUniqueName="[Table1]" displayFolder="" count="0" memberValueDatatype="5" unbalanced="0"/>
    <cacheHierarchy uniqueName="[Table1].[Unit Price]" caption="Unit Price" attribute="1" defaultMemberUniqueName="[Table1].[Unit Price].[All]" allUniqueName="[Table1].[Unit Price].[All]" dimensionUniqueName="[Table1]" displayFolder="" count="0" memberValueDatatype="5" unbalanced="0"/>
    <cacheHierarchy uniqueName="[Table1].[Shipping Cost]" caption="Shipping Cost" attribute="1" defaultMemberUniqueName="[Table1].[Shipping Cost].[All]" allUniqueName="[Table1].[Shipping Cost].[All]" dimensionUniqueName="[Table1]" displayFolder="" count="0" memberValueDatatype="5" unbalanced="0"/>
    <cacheHierarchy uniqueName="[Table1].[Ship Mode]" caption="Ship Mode" attribute="1" defaultMemberUniqueName="[Table1].[Ship Mode].[All]" allUniqueName="[Table1].[Ship Mode].[All]" dimensionUniqueName="[Table1]" displayFolder="" count="0" memberValueDatatype="130" unbalanced="0"/>
    <cacheHierarchy uniqueName="[Table1].[Customer Segment]" caption="Customer Segment" attribute="1" defaultMemberUniqueName="[Table1].[Customer Segment].[All]" allUniqueName="[Table1].[Customer Segment].[All]" dimensionUniqueName="[Table1]" displayFolder="" count="0" memberValueDatatype="130" unbalanced="0"/>
    <cacheHierarchy uniqueName="[Table1].[Product Category]" caption="Product Category" attribute="1" defaultMemberUniqueName="[Table1].[Product Category].[All]" allUniqueName="[Table1].[Product Category].[All]" dimensionUniqueName="[Table1]" displayFolder="" count="0" memberValueDatatype="130" unbalanced="0"/>
    <cacheHierarchy uniqueName="[Table1].[Product Sub-Category]" caption="Product Sub-Category" attribute="1" defaultMemberUniqueName="[Table1].[Product Sub-Category].[All]" allUniqueName="[Table1].[Product Sub-Category].[All]" dimensionUniqueName="[Table1]" displayFolder="" count="0" memberValueDatatype="130" unbalanced="0"/>
    <cacheHierarchy uniqueName="[Table1].[Product Container]" caption="Product Container" attribute="1" defaultMemberUniqueName="[Table1].[Product Container].[All]" allUniqueName="[Table1].[Product Container].[All]" dimensionUniqueName="[Table1]" displayFolder="" count="0" memberValueDatatype="130" unbalanced="0"/>
    <cacheHierarchy uniqueName="[Table1].[Product Name]" caption="Product Name" attribute="1" defaultMemberUniqueName="[Table1].[Product Name].[All]" allUniqueName="[Table1].[Product Name].[All]" dimensionUniqueName="[Table1]" displayFolder="" count="0" memberValueDatatype="130" unbalanced="0"/>
    <cacheHierarchy uniqueName="[Table1].[Product Base Margin]" caption="Product Base Margin" attribute="1" defaultMemberUniqueName="[Table1].[Product Base Margin].[All]" allUniqueName="[Table1].[Product Base Margin].[All]" dimensionUniqueName="[Table1]" displayFolder="" count="0" memberValueDatatype="5" unbalanced="0"/>
    <cacheHierarchy uniqueName="[Table1].[Country]" caption="Country" attribute="1" defaultMemberUniqueName="[Table1].[Country].[All]" allUniqueName="[Table1].[Country].[All]" dimensionUniqueName="[Table1]" displayFolder="" count="0" memberValueDatatype="130" unbalanced="0"/>
    <cacheHierarchy uniqueName="[Table1].[Region]" caption="Region" attribute="1" defaultMemberUniqueName="[Table1].[Region].[All]" allUniqueName="[Table1].[Region].[All]" dimensionUniqueName="[Table1]" displayFolder="" count="2" memberValueDatatype="130" unbalanced="0"/>
    <cacheHierarchy uniqueName="[Table1].[State or Province]" caption="State or Province" attribute="1" defaultMemberUniqueName="[Table1].[State or Province].[All]" allUniqueName="[Table1].[State or Province].[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Postal Code]" caption="Postal Code" attribute="1" defaultMemberUniqueName="[Table1].[Postal Code].[All]" allUniqueName="[Table1].[Postal Code].[All]" dimensionUniqueName="[Table1]" displayFolder="" count="0" memberValueDatatype="20" unbalanced="0"/>
    <cacheHierarchy uniqueName="[Table1].[Order Date]" caption="Order Date" attribute="1" time="1" defaultMemberUniqueName="[Table1].[Order Date].[All]" allUniqueName="[Table1].[Order Date].[All]" dimensionUniqueName="[Table1]" displayFolder="" count="0" memberValueDatatype="7" unbalanced="0"/>
    <cacheHierarchy uniqueName="[Table1].[Ship Date]" caption="Ship Date" attribute="1" time="1" defaultMemberUniqueName="[Table1].[Ship Date].[All]" allUniqueName="[Table1].[Ship Date].[All]" dimensionUniqueName="[Table1]" displayFolder="" count="0" memberValueDatatype="7" unbalanced="0"/>
    <cacheHierarchy uniqueName="[Table1].[Profit]" caption="Profit" attribute="1" defaultMemberUniqueName="[Table1].[Profit].[All]" allUniqueName="[Table1].[Profit].[All]" dimensionUniqueName="[Table1]" displayFolder="" count="0" memberValueDatatype="5" unbalanced="0"/>
    <cacheHierarchy uniqueName="[Table1].[New Quantity]" caption="New Quantity" attribute="1" defaultMemberUniqueName="[Table1].[New Quantity].[All]" allUniqueName="[Table1].[New Quantity].[All]" dimensionUniqueName="[Table1]" displayFolder="" count="0" memberValueDatatype="20" unbalanced="0"/>
    <cacheHierarchy uniqueName="[Table1].[Sales]" caption="Sales" attribute="1" defaultMemberUniqueName="[Table1].[Sales].[All]" allUniqueName="[Table1].[Sales].[All]" dimensionUniqueName="[Table1]" displayFolder="" count="0" memberValueDatatype="5" unbalanced="0"/>
    <cacheHierarchy uniqueName="[Table1].[Order ID]" caption="Order ID" attribute="1" defaultMemberUniqueName="[Table1].[Order ID].[All]" allUniqueName="[Table1].[Order ID].[All]" dimensionUniqueName="[Table1]" displayFolder="" count="0" memberValueDatatype="20" unbalanced="0"/>
    <cacheHierarchy uniqueName="[Table1].[Manager]" caption="Manager" attribute="1" defaultMemberUniqueName="[Table1].[Manager].[All]" allUniqueName="[Table1].[Manager].[All]" dimensionUniqueName="[Table1]" displayFolder="" count="0" memberValueDatatype="130" unbalanced="0"/>
    <cacheHierarchy uniqueName="[Table1].[Order Date (Month)]" caption="Order Date (Month)" attribute="1" defaultMemberUniqueName="[Table1].[Order Date (Month)].[All]" allUniqueName="[Table1].[Order Date (Month)].[All]" dimensionUniqueName="[Table1]" displayFolder="" count="2" memberValueDatatype="130" unbalanced="0"/>
    <cacheHierarchy uniqueName="[Table1].[Predicted]" caption="Predicted" attribute="1" defaultMemberUniqueName="[Table1].[Predicted].[All]" allUniqueName="[Table1].[Predicted].[All]" dimensionUniqueName="[Table1]" displayFolder="" count="0" memberValueDatatype="5" unbalanced="0"/>
    <cacheHierarchy uniqueName="[Table4].[ID]" caption="ID" attribute="1" defaultMemberUniqueName="[Table4].[ID].[All]" allUniqueName="[Table4].[ID].[All]" dimensionUniqueName="[Table4]" displayFolder="" count="0" memberValueDatatype="20" unbalanced="0"/>
    <cacheHierarchy uniqueName="[Table4].[Customer ID]" caption="Customer ID" attribute="1" defaultMemberUniqueName="[Table4].[Customer ID].[All]" allUniqueName="[Table4].[Customer ID].[All]" dimensionUniqueName="[Table4]" displayFolder="" count="0" memberValueDatatype="20" unbalanced="0"/>
    <cacheHierarchy uniqueName="[Table4].[MaritalStatus]" caption="MaritalStatus" attribute="1" defaultMemberUniqueName="[Table4].[MaritalStatus].[All]" allUniqueName="[Table4].[MaritalStatus].[All]" dimensionUniqueName="[Table4]" displayFolder="" count="0" memberValueDatatype="130" unbalanced="0"/>
    <cacheHierarchy uniqueName="[Table4].[YearlyIncome]" caption="YearlyIncome" attribute="1" defaultMemberUniqueName="[Table4].[YearlyIncome].[All]" allUniqueName="[Table4].[YearlyIncome].[All]" dimensionUniqueName="[Table4]" displayFolder="" count="0" memberValueDatatype="20" unbalanced="0"/>
    <cacheHierarchy uniqueName="[Table4].[TotalChildren]" caption="TotalChildren" attribute="1" defaultMemberUniqueName="[Table4].[TotalChildren].[All]" allUniqueName="[Table4].[TotalChildren].[All]" dimensionUniqueName="[Table4]" displayFolder="" count="0" memberValueDatatype="20" unbalanced="0"/>
    <cacheHierarchy uniqueName="[Table4].[EnglishEducation]" caption="EnglishEducation" attribute="1" defaultMemberUniqueName="[Table4].[EnglishEducation].[All]" allUniqueName="[Table4].[EnglishEducation].[All]" dimensionUniqueName="[Table4]" displayFolder="" count="0" memberValueDatatype="130" unbalanced="0"/>
    <cacheHierarchy uniqueName="[Table4].[HouseOwnerFlag]" caption="HouseOwnerFlag" attribute="1" defaultMemberUniqueName="[Table4].[HouseOwnerFlag].[All]" allUniqueName="[Table4].[HouseOwnerFlag].[All]" dimensionUniqueName="[Table4]" displayFolder="" count="0" memberValueDatatype="130" unbalanced="0"/>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__XL_Count Table4]" caption="__XL_Count Table4" measure="1" displayFolder="" measureGroup="Table4"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YearlyIncome]" caption="Sum of YearlyIncome" measure="1" displayFolder="" measureGroup="Table4" count="0" hidden="1">
      <extLst>
        <ext xmlns:x15="http://schemas.microsoft.com/office/spreadsheetml/2010/11/main" uri="{B97F6D7D-B522-45F9-BDA1-12C45D357490}">
          <x15:cacheHierarchy aggregatedColumn="30"/>
        </ext>
      </extLst>
    </cacheHierarchy>
    <cacheHierarchy uniqueName="[Measures].[Sum of Sales]" caption="Sum of Sales" measure="1" displayFolder="" measureGroup="Table1" count="0" hidden="1">
      <extLst>
        <ext xmlns:x15="http://schemas.microsoft.com/office/spreadsheetml/2010/11/main" uri="{B97F6D7D-B522-45F9-BDA1-12C45D357490}">
          <x15:cacheHierarchy aggregatedColumn="22"/>
        </ext>
      </extLst>
    </cacheHierarchy>
    <cacheHierarchy uniqueName="[Measures].[Count of MaritalStatus]" caption="Count of MaritalStatus" measure="1" displayFolder="" measureGroup="Table4" count="0" hidden="1">
      <extLst>
        <ext xmlns:x15="http://schemas.microsoft.com/office/spreadsheetml/2010/11/main" uri="{B97F6D7D-B522-45F9-BDA1-12C45D357490}">
          <x15:cacheHierarchy aggregatedColumn="29"/>
        </ext>
      </extLst>
    </cacheHierarchy>
  </cacheHierarchies>
  <kpis count="0"/>
  <extLst>
    <ext xmlns:x14="http://schemas.microsoft.com/office/spreadsheetml/2009/9/main" uri="{725AE2AE-9491-48be-B2B4-4EB974FC3084}">
      <x14:pivotCacheDefinition slicerData="1" pivotCacheId="1627569288"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24">
  <r>
    <n v="1"/>
    <n v="3"/>
    <x v="0"/>
    <n v="90000"/>
    <n v="2"/>
    <x v="0"/>
    <s v="TRUE"/>
  </r>
  <r>
    <n v="2"/>
    <n v="5"/>
    <x v="1"/>
    <n v="60000"/>
    <n v="3"/>
    <x v="0"/>
    <s v="FALSE"/>
  </r>
  <r>
    <n v="3"/>
    <n v="11"/>
    <x v="0"/>
    <n v="60000"/>
    <n v="3"/>
    <x v="0"/>
    <s v="TRUE"/>
  </r>
  <r>
    <n v="4"/>
    <n v="14"/>
    <x v="1"/>
    <n v="90000"/>
    <n v="0"/>
    <x v="0"/>
    <s v="FALSE"/>
  </r>
  <r>
    <n v="5"/>
    <n v="15"/>
    <x v="1"/>
    <n v="80000"/>
    <n v="5"/>
    <x v="0"/>
    <s v="TRUE"/>
  </r>
  <r>
    <n v="6"/>
    <n v="16"/>
    <x v="1"/>
    <n v="70000"/>
    <n v="0"/>
    <x v="0"/>
    <s v="TRUE"/>
  </r>
  <r>
    <n v="7"/>
    <n v="18"/>
    <x v="1"/>
    <n v="70000"/>
    <n v="0"/>
    <x v="0"/>
    <s v="TRUE"/>
  </r>
  <r>
    <n v="8"/>
    <n v="19"/>
    <x v="0"/>
    <n v="60000"/>
    <n v="3"/>
    <x v="0"/>
    <s v="TRUE"/>
  </r>
  <r>
    <n v="9"/>
    <n v="21"/>
    <x v="1"/>
    <n v="60000"/>
    <n v="4"/>
    <x v="0"/>
    <s v="TRUE"/>
  </r>
  <r>
    <n v="10"/>
    <n v="24"/>
    <x v="1"/>
    <n v="70000"/>
    <n v="0"/>
    <x v="0"/>
    <s v="FALSE"/>
  </r>
  <r>
    <n v="11"/>
    <n v="27"/>
    <x v="1"/>
    <n v="70000"/>
    <n v="0"/>
    <x v="0"/>
    <s v="FALSE"/>
  </r>
  <r>
    <n v="12"/>
    <n v="32"/>
    <x v="0"/>
    <n v="60000"/>
    <n v="4"/>
    <x v="0"/>
    <s v="TRUE"/>
  </r>
  <r>
    <n v="13"/>
    <n v="33"/>
    <x v="0"/>
    <n v="100000"/>
    <n v="2"/>
    <x v="0"/>
    <s v="TRUE"/>
  </r>
  <r>
    <n v="14"/>
    <n v="43"/>
    <x v="0"/>
    <n v="100000"/>
    <n v="2"/>
    <x v="0"/>
    <s v="TRUE"/>
  </r>
  <r>
    <n v="15"/>
    <n v="52"/>
    <x v="1"/>
    <n v="100000"/>
    <n v="3"/>
    <x v="0"/>
    <s v="FALSE"/>
  </r>
  <r>
    <n v="16"/>
    <n v="53"/>
    <x v="1"/>
    <n v="30000"/>
    <n v="0"/>
    <x v="1"/>
    <s v="FALSE"/>
  </r>
  <r>
    <n v="17"/>
    <n v="56"/>
    <x v="0"/>
    <n v="30000"/>
    <n v="0"/>
    <x v="1"/>
    <s v="TRUE"/>
  </r>
  <r>
    <n v="18"/>
    <n v="62"/>
    <x v="1"/>
    <n v="20000"/>
    <n v="4"/>
    <x v="2"/>
    <s v="TRUE"/>
  </r>
  <r>
    <n v="19"/>
    <n v="64"/>
    <x v="1"/>
    <n v="30000"/>
    <n v="2"/>
    <x v="1"/>
    <s v="TRUE"/>
  </r>
  <r>
    <n v="20"/>
    <n v="67"/>
    <x v="1"/>
    <n v="40000"/>
    <n v="0"/>
    <x v="2"/>
    <s v="FALSE"/>
  </r>
  <r>
    <n v="21"/>
    <n v="68"/>
    <x v="1"/>
    <n v="40000"/>
    <n v="0"/>
    <x v="2"/>
    <s v="FALSE"/>
  </r>
  <r>
    <n v="22"/>
    <n v="70"/>
    <x v="1"/>
    <n v="40000"/>
    <n v="0"/>
    <x v="1"/>
    <s v="FALSE"/>
  </r>
  <r>
    <n v="23"/>
    <n v="83"/>
    <x v="0"/>
    <n v="40000"/>
    <n v="0"/>
    <x v="1"/>
    <s v="TRUE"/>
  </r>
  <r>
    <n v="24"/>
    <n v="84"/>
    <x v="0"/>
    <n v="40000"/>
    <n v="0"/>
    <x v="1"/>
    <s v="TRUE"/>
  </r>
  <r>
    <n v="25"/>
    <n v="87"/>
    <x v="0"/>
    <n v="60000"/>
    <n v="0"/>
    <x v="1"/>
    <s v="TRUE"/>
  </r>
  <r>
    <n v="26"/>
    <n v="91"/>
    <x v="0"/>
    <n v="10000"/>
    <n v="2"/>
    <x v="3"/>
    <s v="TRUE"/>
  </r>
  <r>
    <n v="27"/>
    <n v="92"/>
    <x v="1"/>
    <n v="30000"/>
    <n v="2"/>
    <x v="1"/>
    <s v="FALSE"/>
  </r>
  <r>
    <n v="28"/>
    <n v="94"/>
    <x v="0"/>
    <n v="30000"/>
    <n v="2"/>
    <x v="1"/>
    <s v="TRUE"/>
  </r>
  <r>
    <n v="29"/>
    <n v="97"/>
    <x v="0"/>
    <n v="30000"/>
    <n v="2"/>
    <x v="1"/>
    <s v="TRUE"/>
  </r>
  <r>
    <n v="30"/>
    <n v="101"/>
    <x v="0"/>
    <n v="30000"/>
    <n v="2"/>
    <x v="1"/>
    <s v="TRUE"/>
  </r>
  <r>
    <n v="31"/>
    <n v="102"/>
    <x v="0"/>
    <n v="10000"/>
    <n v="2"/>
    <x v="3"/>
    <s v="TRUE"/>
  </r>
  <r>
    <n v="32"/>
    <n v="107"/>
    <x v="0"/>
    <n v="20000"/>
    <n v="4"/>
    <x v="2"/>
    <s v="TRUE"/>
  </r>
  <r>
    <n v="33"/>
    <n v="109"/>
    <x v="0"/>
    <n v="20000"/>
    <n v="4"/>
    <x v="2"/>
    <s v="TRUE"/>
  </r>
  <r>
    <n v="34"/>
    <n v="114"/>
    <x v="0"/>
    <n v="20000"/>
    <n v="4"/>
    <x v="2"/>
    <s v="TRUE"/>
  </r>
  <r>
    <n v="35"/>
    <n v="115"/>
    <x v="0"/>
    <n v="20000"/>
    <n v="4"/>
    <x v="2"/>
    <s v="TRUE"/>
  </r>
  <r>
    <n v="36"/>
    <n v="117"/>
    <x v="0"/>
    <n v="10000"/>
    <n v="2"/>
    <x v="3"/>
    <s v="TRUE"/>
  </r>
  <r>
    <n v="37"/>
    <n v="120"/>
    <x v="0"/>
    <n v="60000"/>
    <n v="0"/>
    <x v="1"/>
    <s v="TRUE"/>
  </r>
  <r>
    <n v="38"/>
    <n v="123"/>
    <x v="1"/>
    <n v="40000"/>
    <n v="0"/>
    <x v="3"/>
    <s v="FALSE"/>
  </r>
  <r>
    <n v="39"/>
    <n v="129"/>
    <x v="0"/>
    <n v="10000"/>
    <n v="2"/>
    <x v="3"/>
    <s v="TRUE"/>
  </r>
  <r>
    <n v="40"/>
    <n v="136"/>
    <x v="0"/>
    <n v="30000"/>
    <n v="3"/>
    <x v="1"/>
    <s v="TRUE"/>
  </r>
  <r>
    <n v="41"/>
    <n v="142"/>
    <x v="0"/>
    <n v="30000"/>
    <n v="0"/>
    <x v="1"/>
    <s v="TRUE"/>
  </r>
  <r>
    <n v="42"/>
    <n v="144"/>
    <x v="0"/>
    <n v="60000"/>
    <n v="0"/>
    <x v="1"/>
    <s v="TRUE"/>
  </r>
  <r>
    <n v="43"/>
    <n v="145"/>
    <x v="0"/>
    <n v="70000"/>
    <n v="0"/>
    <x v="1"/>
    <s v="TRUE"/>
  </r>
  <r>
    <n v="44"/>
    <n v="146"/>
    <x v="0"/>
    <n v="60000"/>
    <n v="0"/>
    <x v="1"/>
    <s v="TRUE"/>
  </r>
  <r>
    <n v="45"/>
    <n v="151"/>
    <x v="0"/>
    <n v="20000"/>
    <n v="2"/>
    <x v="3"/>
    <s v="TRUE"/>
  </r>
  <r>
    <n v="46"/>
    <n v="152"/>
    <x v="1"/>
    <n v="30000"/>
    <n v="3"/>
    <x v="2"/>
    <s v="FALSE"/>
  </r>
  <r>
    <n v="47"/>
    <n v="156"/>
    <x v="0"/>
    <n v="30000"/>
    <n v="3"/>
    <x v="2"/>
    <s v="TRUE"/>
  </r>
  <r>
    <n v="48"/>
    <n v="164"/>
    <x v="0"/>
    <n v="30000"/>
    <n v="3"/>
    <x v="2"/>
    <s v="FALSE"/>
  </r>
  <r>
    <n v="49"/>
    <n v="166"/>
    <x v="0"/>
    <n v="30000"/>
    <n v="3"/>
    <x v="2"/>
    <s v="TRUE"/>
  </r>
  <r>
    <n v="50"/>
    <n v="169"/>
    <x v="1"/>
    <n v="40000"/>
    <n v="0"/>
    <x v="3"/>
    <s v="TRUE"/>
  </r>
  <r>
    <n v="51"/>
    <n v="171"/>
    <x v="0"/>
    <n v="30000"/>
    <n v="3"/>
    <x v="2"/>
    <s v="TRUE"/>
  </r>
  <r>
    <n v="52"/>
    <n v="181"/>
    <x v="1"/>
    <n v="30000"/>
    <n v="3"/>
    <x v="2"/>
    <s v="FALSE"/>
  </r>
  <r>
    <n v="53"/>
    <n v="184"/>
    <x v="1"/>
    <n v="40000"/>
    <n v="2"/>
    <x v="1"/>
    <s v="FALSE"/>
  </r>
  <r>
    <n v="54"/>
    <n v="188"/>
    <x v="0"/>
    <n v="60000"/>
    <n v="0"/>
    <x v="1"/>
    <s v="FALSE"/>
  </r>
  <r>
    <n v="55"/>
    <n v="190"/>
    <x v="0"/>
    <n v="40000"/>
    <n v="2"/>
    <x v="1"/>
    <s v="TRUE"/>
  </r>
  <r>
    <n v="56"/>
    <n v="191"/>
    <x v="0"/>
    <n v="40000"/>
    <n v="2"/>
    <x v="1"/>
    <s v="TRUE"/>
  </r>
  <r>
    <n v="57"/>
    <n v="193"/>
    <x v="0"/>
    <n v="40000"/>
    <n v="3"/>
    <x v="1"/>
    <s v="TRUE"/>
  </r>
  <r>
    <n v="58"/>
    <n v="194"/>
    <x v="0"/>
    <n v="70000"/>
    <n v="2"/>
    <x v="4"/>
    <s v="TRUE"/>
  </r>
  <r>
    <n v="59"/>
    <n v="197"/>
    <x v="0"/>
    <n v="80000"/>
    <n v="2"/>
    <x v="1"/>
    <s v="TRUE"/>
  </r>
  <r>
    <n v="60"/>
    <n v="198"/>
    <x v="1"/>
    <n v="80000"/>
    <n v="2"/>
    <x v="1"/>
    <s v="TRUE"/>
  </r>
  <r>
    <n v="61"/>
    <n v="202"/>
    <x v="0"/>
    <n v="80000"/>
    <n v="2"/>
    <x v="1"/>
    <s v="TRUE"/>
  </r>
  <r>
    <n v="62"/>
    <n v="210"/>
    <x v="0"/>
    <n v="80000"/>
    <n v="2"/>
    <x v="1"/>
    <s v="TRUE"/>
  </r>
  <r>
    <n v="63"/>
    <n v="211"/>
    <x v="0"/>
    <n v="40000"/>
    <n v="0"/>
    <x v="2"/>
    <s v="TRUE"/>
  </r>
  <r>
    <n v="64"/>
    <n v="218"/>
    <x v="1"/>
    <n v="40000"/>
    <n v="0"/>
    <x v="2"/>
    <s v="TRUE"/>
  </r>
  <r>
    <n v="65"/>
    <n v="228"/>
    <x v="0"/>
    <n v="40000"/>
    <n v="0"/>
    <x v="2"/>
    <s v="TRUE"/>
  </r>
  <r>
    <n v="66"/>
    <n v="233"/>
    <x v="0"/>
    <n v="60000"/>
    <n v="0"/>
    <x v="1"/>
    <s v="FALSE"/>
  </r>
  <r>
    <n v="67"/>
    <n v="234"/>
    <x v="0"/>
    <n v="70000"/>
    <n v="0"/>
    <x v="1"/>
    <s v="TRUE"/>
  </r>
  <r>
    <n v="68"/>
    <n v="236"/>
    <x v="1"/>
    <n v="60000"/>
    <n v="0"/>
    <x v="1"/>
    <s v="TRUE"/>
  </r>
  <r>
    <n v="69"/>
    <n v="240"/>
    <x v="1"/>
    <n v="80000"/>
    <n v="2"/>
    <x v="2"/>
    <s v="TRUE"/>
  </r>
  <r>
    <n v="70"/>
    <n v="241"/>
    <x v="1"/>
    <n v="80000"/>
    <n v="2"/>
    <x v="2"/>
    <s v="FALSE"/>
  </r>
  <r>
    <n v="71"/>
    <n v="247"/>
    <x v="0"/>
    <n v="80000"/>
    <n v="2"/>
    <x v="2"/>
    <s v="TRUE"/>
  </r>
  <r>
    <n v="72"/>
    <n v="250"/>
    <x v="1"/>
    <n v="80000"/>
    <n v="2"/>
    <x v="2"/>
    <s v="TRUE"/>
  </r>
  <r>
    <n v="73"/>
    <n v="254"/>
    <x v="1"/>
    <n v="80000"/>
    <n v="2"/>
    <x v="2"/>
    <s v="FALSE"/>
  </r>
  <r>
    <n v="74"/>
    <n v="256"/>
    <x v="1"/>
    <n v="70000"/>
    <n v="2"/>
    <x v="2"/>
    <s v="TRUE"/>
  </r>
  <r>
    <n v="75"/>
    <n v="258"/>
    <x v="1"/>
    <n v="70000"/>
    <n v="2"/>
    <x v="2"/>
    <s v="TRUE"/>
  </r>
  <r>
    <n v="76"/>
    <n v="259"/>
    <x v="1"/>
    <n v="80000"/>
    <n v="2"/>
    <x v="2"/>
    <s v="TRUE"/>
  </r>
  <r>
    <n v="77"/>
    <n v="263"/>
    <x v="1"/>
    <n v="80000"/>
    <n v="2"/>
    <x v="2"/>
    <s v="TRUE"/>
  </r>
  <r>
    <n v="78"/>
    <n v="266"/>
    <x v="1"/>
    <n v="80000"/>
    <n v="2"/>
    <x v="2"/>
    <s v="FALSE"/>
  </r>
  <r>
    <n v="79"/>
    <n v="268"/>
    <x v="1"/>
    <n v="40000"/>
    <n v="0"/>
    <x v="2"/>
    <s v="FALSE"/>
  </r>
  <r>
    <n v="80"/>
    <n v="269"/>
    <x v="1"/>
    <n v="160000"/>
    <n v="0"/>
    <x v="4"/>
    <s v="TRUE"/>
  </r>
  <r>
    <n v="81"/>
    <n v="271"/>
    <x v="0"/>
    <n v="170000"/>
    <n v="0"/>
    <x v="4"/>
    <s v="TRUE"/>
  </r>
  <r>
    <n v="82"/>
    <n v="272"/>
    <x v="0"/>
    <n v="120000"/>
    <n v="2"/>
    <x v="0"/>
    <s v="TRUE"/>
  </r>
  <r>
    <n v="83"/>
    <n v="275"/>
    <x v="1"/>
    <n v="130000"/>
    <n v="0"/>
    <x v="4"/>
    <s v="FALSE"/>
  </r>
  <r>
    <n v="84"/>
    <n v="276"/>
    <x v="0"/>
    <n v="130000"/>
    <n v="0"/>
    <x v="4"/>
    <s v="TRUE"/>
  </r>
  <r>
    <n v="85"/>
    <n v="282"/>
    <x v="1"/>
    <n v="80000"/>
    <n v="2"/>
    <x v="3"/>
    <s v="FALSE"/>
  </r>
  <r>
    <n v="86"/>
    <n v="283"/>
    <x v="1"/>
    <n v="60000"/>
    <n v="2"/>
    <x v="2"/>
    <s v="FALSE"/>
  </r>
  <r>
    <n v="87"/>
    <n v="286"/>
    <x v="0"/>
    <n v="70000"/>
    <n v="2"/>
    <x v="1"/>
    <s v="TRUE"/>
  </r>
  <r>
    <n v="88"/>
    <n v="288"/>
    <x v="0"/>
    <n v="70000"/>
    <n v="3"/>
    <x v="1"/>
    <s v="FALSE"/>
  </r>
  <r>
    <n v="89"/>
    <n v="290"/>
    <x v="0"/>
    <n v="80000"/>
    <n v="2"/>
    <x v="0"/>
    <s v="TRUE"/>
  </r>
  <r>
    <n v="90"/>
    <n v="306"/>
    <x v="1"/>
    <n v="80000"/>
    <n v="2"/>
    <x v="0"/>
    <s v="TRUE"/>
  </r>
  <r>
    <n v="91"/>
    <n v="308"/>
    <x v="1"/>
    <n v="90000"/>
    <n v="2"/>
    <x v="1"/>
    <s v="TRUE"/>
  </r>
  <r>
    <n v="92"/>
    <n v="314"/>
    <x v="0"/>
    <n v="90000"/>
    <n v="2"/>
    <x v="1"/>
    <s v="TRUE"/>
  </r>
  <r>
    <n v="93"/>
    <n v="315"/>
    <x v="0"/>
    <n v="90000"/>
    <n v="2"/>
    <x v="0"/>
    <s v="TRUE"/>
  </r>
  <r>
    <n v="94"/>
    <n v="317"/>
    <x v="0"/>
    <n v="100000"/>
    <n v="0"/>
    <x v="4"/>
    <s v="TRUE"/>
  </r>
  <r>
    <n v="95"/>
    <n v="321"/>
    <x v="1"/>
    <n v="70000"/>
    <n v="1"/>
    <x v="1"/>
    <s v="FALSE"/>
  </r>
  <r>
    <n v="96"/>
    <n v="326"/>
    <x v="1"/>
    <n v="70000"/>
    <n v="1"/>
    <x v="1"/>
    <s v="TRUE"/>
  </r>
  <r>
    <n v="97"/>
    <n v="329"/>
    <x v="0"/>
    <n v="60000"/>
    <n v="1"/>
    <x v="0"/>
    <s v="TRUE"/>
  </r>
  <r>
    <n v="98"/>
    <n v="331"/>
    <x v="0"/>
    <n v="60000"/>
    <n v="1"/>
    <x v="1"/>
    <s v="TRUE"/>
  </r>
  <r>
    <n v="99"/>
    <n v="335"/>
    <x v="1"/>
    <n v="60000"/>
    <n v="1"/>
    <x v="1"/>
    <s v="FALSE"/>
  </r>
  <r>
    <n v="100"/>
    <n v="339"/>
    <x v="0"/>
    <n v="60000"/>
    <n v="1"/>
    <x v="0"/>
    <s v="TRUE"/>
  </r>
  <r>
    <n v="101"/>
    <n v="342"/>
    <x v="1"/>
    <n v="60000"/>
    <n v="1"/>
    <x v="1"/>
    <s v="TRUE"/>
  </r>
  <r>
    <n v="102"/>
    <n v="343"/>
    <x v="1"/>
    <n v="70000"/>
    <n v="0"/>
    <x v="0"/>
    <s v="FALSE"/>
  </r>
  <r>
    <n v="103"/>
    <n v="344"/>
    <x v="1"/>
    <n v="80000"/>
    <n v="5"/>
    <x v="0"/>
    <s v="TRUE"/>
  </r>
  <r>
    <n v="104"/>
    <n v="349"/>
    <x v="1"/>
    <n v="70000"/>
    <n v="0"/>
    <x v="0"/>
    <s v="TRUE"/>
  </r>
  <r>
    <n v="105"/>
    <n v="351"/>
    <x v="0"/>
    <n v="70000"/>
    <n v="0"/>
    <x v="0"/>
    <s v="FALSE"/>
  </r>
  <r>
    <n v="106"/>
    <n v="353"/>
    <x v="1"/>
    <n v="70000"/>
    <n v="0"/>
    <x v="0"/>
    <s v="FALSE"/>
  </r>
  <r>
    <n v="107"/>
    <n v="357"/>
    <x v="1"/>
    <n v="70000"/>
    <n v="0"/>
    <x v="0"/>
    <s v="FALSE"/>
  </r>
  <r>
    <n v="108"/>
    <n v="358"/>
    <x v="0"/>
    <n v="90000"/>
    <n v="1"/>
    <x v="0"/>
    <s v="TRUE"/>
  </r>
  <r>
    <n v="109"/>
    <n v="366"/>
    <x v="1"/>
    <n v="70000"/>
    <n v="0"/>
    <x v="0"/>
    <s v="FALSE"/>
  </r>
  <r>
    <n v="110"/>
    <n v="369"/>
    <x v="1"/>
    <n v="70000"/>
    <n v="0"/>
    <x v="0"/>
    <s v="FALSE"/>
  </r>
  <r>
    <n v="111"/>
    <n v="370"/>
    <x v="0"/>
    <n v="60000"/>
    <n v="1"/>
    <x v="1"/>
    <s v="TRUE"/>
  </r>
  <r>
    <n v="112"/>
    <n v="371"/>
    <x v="0"/>
    <n v="60000"/>
    <n v="1"/>
    <x v="1"/>
    <s v="TRUE"/>
  </r>
  <r>
    <n v="113"/>
    <n v="373"/>
    <x v="0"/>
    <n v="60000"/>
    <n v="1"/>
    <x v="1"/>
    <s v="TRUE"/>
  </r>
  <r>
    <n v="114"/>
    <n v="375"/>
    <x v="0"/>
    <n v="70000"/>
    <n v="5"/>
    <x v="0"/>
    <s v="TRUE"/>
  </r>
  <r>
    <n v="115"/>
    <n v="377"/>
    <x v="1"/>
    <n v="70000"/>
    <n v="5"/>
    <x v="1"/>
    <s v="TRUE"/>
  </r>
  <r>
    <n v="116"/>
    <n v="381"/>
    <x v="0"/>
    <n v="70000"/>
    <n v="5"/>
    <x v="1"/>
    <s v="TRUE"/>
  </r>
  <r>
    <n v="117"/>
    <n v="383"/>
    <x v="0"/>
    <n v="70000"/>
    <n v="5"/>
    <x v="1"/>
    <s v="TRUE"/>
  </r>
  <r>
    <n v="118"/>
    <n v="387"/>
    <x v="0"/>
    <n v="70000"/>
    <n v="5"/>
    <x v="1"/>
    <s v="TRUE"/>
  </r>
  <r>
    <n v="119"/>
    <n v="388"/>
    <x v="1"/>
    <n v="80000"/>
    <n v="1"/>
    <x v="1"/>
    <s v="FALSE"/>
  </r>
  <r>
    <n v="120"/>
    <n v="389"/>
    <x v="1"/>
    <n v="30000"/>
    <n v="2"/>
    <x v="1"/>
    <s v="FALSE"/>
  </r>
  <r>
    <n v="121"/>
    <n v="392"/>
    <x v="1"/>
    <n v="40000"/>
    <n v="2"/>
    <x v="0"/>
    <s v="TRUE"/>
  </r>
  <r>
    <n v="122"/>
    <n v="393"/>
    <x v="0"/>
    <n v="70000"/>
    <n v="5"/>
    <x v="1"/>
    <s v="TRUE"/>
  </r>
  <r>
    <n v="123"/>
    <n v="395"/>
    <x v="0"/>
    <n v="70000"/>
    <n v="5"/>
    <x v="1"/>
    <s v="TRUE"/>
  </r>
  <r>
    <n v="124"/>
    <n v="397"/>
    <x v="0"/>
    <n v="70000"/>
    <n v="5"/>
    <x v="1"/>
    <s v="TRUE"/>
  </r>
  <r>
    <n v="125"/>
    <n v="398"/>
    <x v="1"/>
    <n v="80000"/>
    <n v="1"/>
    <x v="1"/>
    <s v="TRUE"/>
  </r>
  <r>
    <n v="126"/>
    <n v="406"/>
    <x v="1"/>
    <n v="70000"/>
    <n v="1"/>
    <x v="1"/>
    <s v="TRUE"/>
  </r>
  <r>
    <n v="127"/>
    <n v="408"/>
    <x v="0"/>
    <n v="10000"/>
    <n v="2"/>
    <x v="2"/>
    <s v="FALSE"/>
  </r>
  <r>
    <n v="128"/>
    <n v="411"/>
    <x v="0"/>
    <n v="40000"/>
    <n v="0"/>
    <x v="2"/>
    <s v="TRUE"/>
  </r>
  <r>
    <n v="129"/>
    <n v="421"/>
    <x v="0"/>
    <n v="40000"/>
    <n v="0"/>
    <x v="2"/>
    <s v="TRUE"/>
  </r>
  <r>
    <n v="130"/>
    <n v="428"/>
    <x v="1"/>
    <n v="40000"/>
    <n v="0"/>
    <x v="2"/>
    <s v="TRUE"/>
  </r>
  <r>
    <n v="131"/>
    <n v="437"/>
    <x v="0"/>
    <n v="30000"/>
    <n v="0"/>
    <x v="2"/>
    <s v="TRUE"/>
  </r>
  <r>
    <n v="132"/>
    <n v="444"/>
    <x v="0"/>
    <n v="30000"/>
    <n v="0"/>
    <x v="2"/>
    <s v="FALSE"/>
  </r>
  <r>
    <n v="133"/>
    <n v="445"/>
    <x v="1"/>
    <n v="30000"/>
    <n v="0"/>
    <x v="2"/>
    <s v="FALSE"/>
  </r>
  <r>
    <n v="134"/>
    <n v="447"/>
    <x v="1"/>
    <n v="30000"/>
    <n v="0"/>
    <x v="3"/>
    <s v="FALSE"/>
  </r>
  <r>
    <n v="135"/>
    <n v="451"/>
    <x v="1"/>
    <n v="10000"/>
    <n v="5"/>
    <x v="2"/>
    <s v="TRUE"/>
  </r>
  <r>
    <n v="136"/>
    <n v="452"/>
    <x v="1"/>
    <n v="30000"/>
    <n v="0"/>
    <x v="3"/>
    <s v="FALSE"/>
  </r>
  <r>
    <n v="137"/>
    <n v="453"/>
    <x v="1"/>
    <n v="40000"/>
    <n v="0"/>
    <x v="2"/>
    <s v="FALSE"/>
  </r>
  <r>
    <n v="138"/>
    <n v="460"/>
    <x v="0"/>
    <n v="40000"/>
    <n v="0"/>
    <x v="2"/>
    <s v="TRUE"/>
  </r>
  <r>
    <n v="139"/>
    <n v="463"/>
    <x v="0"/>
    <n v="40000"/>
    <n v="0"/>
    <x v="2"/>
    <s v="FALSE"/>
  </r>
  <r>
    <n v="140"/>
    <n v="466"/>
    <x v="1"/>
    <n v="30000"/>
    <n v="2"/>
    <x v="1"/>
    <s v="FALSE"/>
  </r>
  <r>
    <n v="141"/>
    <n v="467"/>
    <x v="1"/>
    <n v="30000"/>
    <n v="0"/>
    <x v="3"/>
    <s v="FALSE"/>
  </r>
  <r>
    <n v="142"/>
    <n v="468"/>
    <x v="0"/>
    <n v="40000"/>
    <n v="0"/>
    <x v="2"/>
    <s v="FALSE"/>
  </r>
  <r>
    <n v="143"/>
    <n v="469"/>
    <x v="1"/>
    <n v="40000"/>
    <n v="0"/>
    <x v="2"/>
    <s v="FALSE"/>
  </r>
  <r>
    <n v="144"/>
    <n v="470"/>
    <x v="0"/>
    <n v="40000"/>
    <n v="0"/>
    <x v="2"/>
    <s v="TRUE"/>
  </r>
  <r>
    <n v="145"/>
    <n v="471"/>
    <x v="1"/>
    <n v="40000"/>
    <n v="0"/>
    <x v="2"/>
    <s v="FALSE"/>
  </r>
  <r>
    <n v="146"/>
    <n v="472"/>
    <x v="1"/>
    <n v="40000"/>
    <n v="0"/>
    <x v="2"/>
    <s v="FALSE"/>
  </r>
  <r>
    <n v="147"/>
    <n v="483"/>
    <x v="1"/>
    <n v="40000"/>
    <n v="2"/>
    <x v="0"/>
    <s v="TRUE"/>
  </r>
  <r>
    <n v="148"/>
    <n v="485"/>
    <x v="0"/>
    <n v="60000"/>
    <n v="2"/>
    <x v="4"/>
    <s v="TRUE"/>
  </r>
  <r>
    <n v="149"/>
    <n v="487"/>
    <x v="0"/>
    <n v="40000"/>
    <n v="2"/>
    <x v="0"/>
    <s v="TRUE"/>
  </r>
  <r>
    <n v="150"/>
    <n v="488"/>
    <x v="0"/>
    <n v="40000"/>
    <n v="2"/>
    <x v="0"/>
    <s v="TRUE"/>
  </r>
  <r>
    <n v="151"/>
    <n v="489"/>
    <x v="1"/>
    <n v="40000"/>
    <n v="2"/>
    <x v="0"/>
    <s v="TRUE"/>
  </r>
  <r>
    <n v="152"/>
    <n v="491"/>
    <x v="1"/>
    <n v="60000"/>
    <n v="2"/>
    <x v="4"/>
    <s v="FALSE"/>
  </r>
  <r>
    <n v="153"/>
    <n v="493"/>
    <x v="1"/>
    <n v="40000"/>
    <n v="0"/>
    <x v="2"/>
    <s v="TRUE"/>
  </r>
  <r>
    <n v="154"/>
    <n v="494"/>
    <x v="0"/>
    <n v="40000"/>
    <n v="0"/>
    <x v="2"/>
    <s v="TRUE"/>
  </r>
  <r>
    <n v="155"/>
    <n v="497"/>
    <x v="1"/>
    <n v="40000"/>
    <n v="0"/>
    <x v="1"/>
    <s v="TRUE"/>
  </r>
  <r>
    <n v="156"/>
    <n v="507"/>
    <x v="1"/>
    <n v="40000"/>
    <n v="0"/>
    <x v="1"/>
    <s v="FALSE"/>
  </r>
  <r>
    <n v="157"/>
    <n v="508"/>
    <x v="1"/>
    <n v="40000"/>
    <n v="0"/>
    <x v="1"/>
    <s v="FALSE"/>
  </r>
  <r>
    <n v="158"/>
    <n v="510"/>
    <x v="0"/>
    <n v="40000"/>
    <n v="0"/>
    <x v="2"/>
    <s v="TRUE"/>
  </r>
  <r>
    <n v="159"/>
    <n v="518"/>
    <x v="1"/>
    <n v="40000"/>
    <n v="0"/>
    <x v="2"/>
    <s v="TRUE"/>
  </r>
  <r>
    <n v="160"/>
    <n v="522"/>
    <x v="1"/>
    <n v="40000"/>
    <n v="0"/>
    <x v="2"/>
    <s v="FALSE"/>
  </r>
  <r>
    <n v="161"/>
    <n v="524"/>
    <x v="1"/>
    <n v="40000"/>
    <n v="0"/>
    <x v="1"/>
    <s v="FALSE"/>
  </r>
  <r>
    <n v="162"/>
    <n v="526"/>
    <x v="1"/>
    <n v="40000"/>
    <n v="0"/>
    <x v="1"/>
    <s v="FALSE"/>
  </r>
  <r>
    <n v="163"/>
    <n v="535"/>
    <x v="1"/>
    <n v="40000"/>
    <n v="0"/>
    <x v="1"/>
    <s v="TRUE"/>
  </r>
  <r>
    <n v="164"/>
    <n v="539"/>
    <x v="0"/>
    <n v="40000"/>
    <n v="0"/>
    <x v="1"/>
    <s v="TRUE"/>
  </r>
  <r>
    <n v="165"/>
    <n v="540"/>
    <x v="1"/>
    <n v="40000"/>
    <n v="0"/>
    <x v="1"/>
    <s v="FALSE"/>
  </r>
  <r>
    <n v="166"/>
    <n v="547"/>
    <x v="0"/>
    <n v="60000"/>
    <n v="0"/>
    <x v="1"/>
    <s v="FALSE"/>
  </r>
  <r>
    <n v="167"/>
    <n v="549"/>
    <x v="1"/>
    <n v="70000"/>
    <n v="0"/>
    <x v="1"/>
    <s v="FALSE"/>
  </r>
  <r>
    <n v="168"/>
    <n v="550"/>
    <x v="1"/>
    <n v="80000"/>
    <n v="0"/>
    <x v="0"/>
    <s v="FALSE"/>
  </r>
  <r>
    <n v="169"/>
    <n v="551"/>
    <x v="1"/>
    <n v="80000"/>
    <n v="0"/>
    <x v="0"/>
    <s v="FALSE"/>
  </r>
  <r>
    <n v="170"/>
    <n v="553"/>
    <x v="0"/>
    <n v="90000"/>
    <n v="4"/>
    <x v="0"/>
    <s v="TRUE"/>
  </r>
  <r>
    <n v="171"/>
    <n v="555"/>
    <x v="0"/>
    <n v="90000"/>
    <n v="4"/>
    <x v="0"/>
    <s v="TRUE"/>
  </r>
  <r>
    <n v="172"/>
    <n v="556"/>
    <x v="1"/>
    <n v="100000"/>
    <n v="1"/>
    <x v="0"/>
    <s v="TRUE"/>
  </r>
  <r>
    <n v="173"/>
    <n v="568"/>
    <x v="0"/>
    <n v="100000"/>
    <n v="1"/>
    <x v="0"/>
    <s v="TRUE"/>
  </r>
  <r>
    <n v="174"/>
    <n v="570"/>
    <x v="1"/>
    <n v="110000"/>
    <n v="0"/>
    <x v="4"/>
    <s v="FALSE"/>
  </r>
  <r>
    <n v="175"/>
    <n v="573"/>
    <x v="0"/>
    <n v="110000"/>
    <n v="0"/>
    <x v="4"/>
    <s v="TRUE"/>
  </r>
  <r>
    <n v="176"/>
    <n v="576"/>
    <x v="1"/>
    <n v="70000"/>
    <n v="0"/>
    <x v="1"/>
    <s v="TRUE"/>
  </r>
  <r>
    <n v="177"/>
    <n v="578"/>
    <x v="0"/>
    <n v="90000"/>
    <n v="4"/>
    <x v="0"/>
    <s v="TRUE"/>
  </r>
  <r>
    <n v="178"/>
    <n v="579"/>
    <x v="0"/>
    <n v="110000"/>
    <n v="2"/>
    <x v="4"/>
    <s v="TRUE"/>
  </r>
  <r>
    <n v="179"/>
    <n v="580"/>
    <x v="0"/>
    <n v="100000"/>
    <n v="2"/>
    <x v="4"/>
    <s v="TRUE"/>
  </r>
  <r>
    <n v="180"/>
    <n v="584"/>
    <x v="0"/>
    <n v="120000"/>
    <n v="2"/>
    <x v="4"/>
    <s v="TRUE"/>
  </r>
  <r>
    <n v="181"/>
    <n v="585"/>
    <x v="0"/>
    <n v="160000"/>
    <n v="1"/>
    <x v="0"/>
    <s v="TRUE"/>
  </r>
  <r>
    <n v="182"/>
    <n v="592"/>
    <x v="0"/>
    <n v="170000"/>
    <n v="2"/>
    <x v="4"/>
    <s v="TRUE"/>
  </r>
  <r>
    <n v="183"/>
    <n v="593"/>
    <x v="1"/>
    <n v="70000"/>
    <n v="4"/>
    <x v="0"/>
    <s v="TRUE"/>
  </r>
  <r>
    <n v="184"/>
    <n v="594"/>
    <x v="1"/>
    <n v="70000"/>
    <n v="4"/>
    <x v="0"/>
    <s v="TRUE"/>
  </r>
  <r>
    <n v="185"/>
    <n v="596"/>
    <x v="1"/>
    <n v="70000"/>
    <n v="4"/>
    <x v="0"/>
    <s v="TRUE"/>
  </r>
  <r>
    <n v="186"/>
    <n v="597"/>
    <x v="1"/>
    <n v="70000"/>
    <n v="4"/>
    <x v="0"/>
    <s v="TRUE"/>
  </r>
  <r>
    <n v="187"/>
    <n v="600"/>
    <x v="1"/>
    <n v="70000"/>
    <n v="4"/>
    <x v="0"/>
    <s v="TRUE"/>
  </r>
  <r>
    <n v="188"/>
    <n v="603"/>
    <x v="0"/>
    <n v="60000"/>
    <n v="4"/>
    <x v="4"/>
    <s v="TRUE"/>
  </r>
  <r>
    <n v="189"/>
    <n v="604"/>
    <x v="0"/>
    <n v="60000"/>
    <n v="4"/>
    <x v="4"/>
    <s v="FALSE"/>
  </r>
  <r>
    <n v="190"/>
    <n v="605"/>
    <x v="1"/>
    <n v="60000"/>
    <n v="4"/>
    <x v="4"/>
    <s v="TRUE"/>
  </r>
  <r>
    <n v="191"/>
    <n v="617"/>
    <x v="0"/>
    <n v="70000"/>
    <n v="5"/>
    <x v="0"/>
    <s v="TRUE"/>
  </r>
  <r>
    <n v="192"/>
    <n v="618"/>
    <x v="1"/>
    <n v="70000"/>
    <n v="5"/>
    <x v="0"/>
    <s v="TRUE"/>
  </r>
  <r>
    <n v="193"/>
    <n v="619"/>
    <x v="0"/>
    <n v="60000"/>
    <n v="4"/>
    <x v="0"/>
    <s v="TRUE"/>
  </r>
  <r>
    <n v="194"/>
    <n v="621"/>
    <x v="0"/>
    <n v="60000"/>
    <n v="4"/>
    <x v="0"/>
    <s v="TRUE"/>
  </r>
  <r>
    <n v="195"/>
    <n v="622"/>
    <x v="0"/>
    <n v="60000"/>
    <n v="4"/>
    <x v="0"/>
    <s v="TRUE"/>
  </r>
  <r>
    <n v="196"/>
    <n v="623"/>
    <x v="0"/>
    <n v="60000"/>
    <n v="5"/>
    <x v="0"/>
    <s v="TRUE"/>
  </r>
  <r>
    <n v="197"/>
    <n v="624"/>
    <x v="0"/>
    <n v="60000"/>
    <n v="5"/>
    <x v="0"/>
    <s v="TRUE"/>
  </r>
  <r>
    <n v="198"/>
    <n v="627"/>
    <x v="0"/>
    <n v="70000"/>
    <n v="3"/>
    <x v="0"/>
    <s v="FALSE"/>
  </r>
  <r>
    <n v="199"/>
    <n v="635"/>
    <x v="1"/>
    <n v="70000"/>
    <n v="4"/>
    <x v="0"/>
    <s v="TRUE"/>
  </r>
  <r>
    <n v="200"/>
    <n v="637"/>
    <x v="0"/>
    <n v="70000"/>
    <n v="4"/>
    <x v="0"/>
    <s v="TRUE"/>
  </r>
  <r>
    <n v="201"/>
    <n v="638"/>
    <x v="0"/>
    <n v="70000"/>
    <n v="4"/>
    <x v="0"/>
    <s v="TRUE"/>
  </r>
  <r>
    <n v="202"/>
    <n v="639"/>
    <x v="0"/>
    <n v="70000"/>
    <n v="4"/>
    <x v="0"/>
    <s v="TRUE"/>
  </r>
  <r>
    <n v="203"/>
    <n v="640"/>
    <x v="0"/>
    <n v="80000"/>
    <n v="5"/>
    <x v="0"/>
    <s v="FALSE"/>
  </r>
  <r>
    <n v="204"/>
    <n v="646"/>
    <x v="0"/>
    <n v="40000"/>
    <n v="2"/>
    <x v="2"/>
    <s v="TRUE"/>
  </r>
  <r>
    <n v="205"/>
    <n v="648"/>
    <x v="0"/>
    <n v="40000"/>
    <n v="2"/>
    <x v="2"/>
    <s v="TRUE"/>
  </r>
  <r>
    <n v="206"/>
    <n v="649"/>
    <x v="0"/>
    <n v="40000"/>
    <n v="2"/>
    <x v="2"/>
    <s v="TRUE"/>
  </r>
  <r>
    <n v="207"/>
    <n v="651"/>
    <x v="0"/>
    <n v="60000"/>
    <n v="2"/>
    <x v="1"/>
    <s v="TRUE"/>
  </r>
  <r>
    <n v="208"/>
    <n v="653"/>
    <x v="1"/>
    <n v="60000"/>
    <n v="2"/>
    <x v="1"/>
    <s v="TRUE"/>
  </r>
  <r>
    <n v="209"/>
    <n v="657"/>
    <x v="0"/>
    <n v="60000"/>
    <n v="2"/>
    <x v="0"/>
    <s v="TRUE"/>
  </r>
  <r>
    <n v="210"/>
    <n v="659"/>
    <x v="0"/>
    <n v="60000"/>
    <n v="2"/>
    <x v="0"/>
    <s v="TRUE"/>
  </r>
  <r>
    <n v="211"/>
    <n v="663"/>
    <x v="0"/>
    <n v="70000"/>
    <n v="4"/>
    <x v="1"/>
    <s v="TRUE"/>
  </r>
  <r>
    <n v="212"/>
    <n v="665"/>
    <x v="0"/>
    <n v="40000"/>
    <n v="2"/>
    <x v="2"/>
    <s v="TRUE"/>
  </r>
  <r>
    <n v="213"/>
    <n v="666"/>
    <x v="0"/>
    <n v="40000"/>
    <n v="2"/>
    <x v="2"/>
    <s v="TRUE"/>
  </r>
  <r>
    <n v="214"/>
    <n v="667"/>
    <x v="1"/>
    <n v="60000"/>
    <n v="2"/>
    <x v="1"/>
    <s v="TRUE"/>
  </r>
  <r>
    <n v="215"/>
    <n v="669"/>
    <x v="1"/>
    <n v="60000"/>
    <n v="2"/>
    <x v="1"/>
    <s v="TRUE"/>
  </r>
  <r>
    <n v="216"/>
    <n v="670"/>
    <x v="0"/>
    <n v="40000"/>
    <n v="2"/>
    <x v="3"/>
    <s v="TRUE"/>
  </r>
  <r>
    <n v="217"/>
    <n v="672"/>
    <x v="1"/>
    <n v="60000"/>
    <n v="2"/>
    <x v="1"/>
    <s v="TRUE"/>
  </r>
  <r>
    <n v="218"/>
    <n v="674"/>
    <x v="1"/>
    <n v="60000"/>
    <n v="2"/>
    <x v="1"/>
    <s v="TRUE"/>
  </r>
  <r>
    <n v="219"/>
    <n v="678"/>
    <x v="1"/>
    <n v="60000"/>
    <n v="2"/>
    <x v="1"/>
    <s v="FALSE"/>
  </r>
  <r>
    <n v="220"/>
    <n v="679"/>
    <x v="0"/>
    <n v="60000"/>
    <n v="2"/>
    <x v="2"/>
    <s v="TRUE"/>
  </r>
  <r>
    <n v="221"/>
    <n v="680"/>
    <x v="0"/>
    <n v="60000"/>
    <n v="2"/>
    <x v="1"/>
    <s v="TRUE"/>
  </r>
  <r>
    <n v="222"/>
    <n v="683"/>
    <x v="0"/>
    <n v="70000"/>
    <n v="4"/>
    <x v="1"/>
    <s v="TRUE"/>
  </r>
  <r>
    <n v="223"/>
    <n v="688"/>
    <x v="0"/>
    <n v="80000"/>
    <n v="3"/>
    <x v="0"/>
    <s v="TRUE"/>
  </r>
  <r>
    <n v="224"/>
    <n v="689"/>
    <x v="1"/>
    <n v="70000"/>
    <n v="2"/>
    <x v="2"/>
    <s v="TRUE"/>
  </r>
  <r>
    <n v="225"/>
    <n v="691"/>
    <x v="1"/>
    <n v="70000"/>
    <n v="2"/>
    <x v="2"/>
    <s v="TRUE"/>
  </r>
  <r>
    <n v="226"/>
    <n v="693"/>
    <x v="0"/>
    <n v="60000"/>
    <n v="2"/>
    <x v="1"/>
    <s v="TRUE"/>
  </r>
  <r>
    <n v="227"/>
    <n v="696"/>
    <x v="0"/>
    <n v="60000"/>
    <n v="2"/>
    <x v="1"/>
    <s v="TRUE"/>
  </r>
  <r>
    <n v="228"/>
    <n v="697"/>
    <x v="1"/>
    <n v="60000"/>
    <n v="2"/>
    <x v="1"/>
    <s v="TRUE"/>
  </r>
  <r>
    <n v="229"/>
    <n v="698"/>
    <x v="0"/>
    <n v="60000"/>
    <n v="2"/>
    <x v="1"/>
    <s v="TRUE"/>
  </r>
  <r>
    <n v="230"/>
    <n v="699"/>
    <x v="1"/>
    <n v="70000"/>
    <n v="4"/>
    <x v="1"/>
    <s v="TRUE"/>
  </r>
  <r>
    <n v="231"/>
    <n v="700"/>
    <x v="0"/>
    <n v="70000"/>
    <n v="4"/>
    <x v="1"/>
    <s v="FALSE"/>
  </r>
  <r>
    <n v="232"/>
    <n v="702"/>
    <x v="0"/>
    <n v="60000"/>
    <n v="2"/>
    <x v="2"/>
    <s v="TRUE"/>
  </r>
  <r>
    <n v="233"/>
    <n v="711"/>
    <x v="0"/>
    <n v="60000"/>
    <n v="3"/>
    <x v="2"/>
    <s v="FALSE"/>
  </r>
  <r>
    <n v="234"/>
    <n v="719"/>
    <x v="0"/>
    <n v="70000"/>
    <n v="4"/>
    <x v="1"/>
    <s v="TRUE"/>
  </r>
  <r>
    <n v="235"/>
    <n v="721"/>
    <x v="1"/>
    <n v="70000"/>
    <n v="4"/>
    <x v="1"/>
    <s v="TRUE"/>
  </r>
  <r>
    <n v="236"/>
    <n v="724"/>
    <x v="0"/>
    <n v="70000"/>
    <n v="4"/>
    <x v="1"/>
    <s v="TRUE"/>
  </r>
  <r>
    <n v="237"/>
    <n v="727"/>
    <x v="1"/>
    <n v="70000"/>
    <n v="5"/>
    <x v="1"/>
    <s v="TRUE"/>
  </r>
  <r>
    <n v="238"/>
    <n v="731"/>
    <x v="1"/>
    <n v="130000"/>
    <n v="2"/>
    <x v="0"/>
    <s v="FALSE"/>
  </r>
  <r>
    <n v="239"/>
    <n v="736"/>
    <x v="1"/>
    <n v="130000"/>
    <n v="2"/>
    <x v="0"/>
    <s v="FALSE"/>
  </r>
  <r>
    <n v="240"/>
    <n v="737"/>
    <x v="0"/>
    <n v="130000"/>
    <n v="2"/>
    <x v="1"/>
    <s v="FALSE"/>
  </r>
  <r>
    <n v="241"/>
    <n v="738"/>
    <x v="0"/>
    <n v="160000"/>
    <n v="2"/>
    <x v="1"/>
    <s v="TRUE"/>
  </r>
  <r>
    <n v="242"/>
    <n v="741"/>
    <x v="1"/>
    <n v="100000"/>
    <n v="2"/>
    <x v="1"/>
    <s v="TRUE"/>
  </r>
  <r>
    <n v="243"/>
    <n v="744"/>
    <x v="0"/>
    <n v="110000"/>
    <n v="2"/>
    <x v="1"/>
    <s v="TRUE"/>
  </r>
  <r>
    <n v="244"/>
    <n v="745"/>
    <x v="0"/>
    <n v="150000"/>
    <n v="2"/>
    <x v="1"/>
    <s v="TRUE"/>
  </r>
  <r>
    <n v="245"/>
    <n v="750"/>
    <x v="1"/>
    <n v="170000"/>
    <n v="2"/>
    <x v="0"/>
    <s v="FALSE"/>
  </r>
  <r>
    <n v="246"/>
    <n v="751"/>
    <x v="0"/>
    <n v="120000"/>
    <n v="3"/>
    <x v="2"/>
    <s v="FALSE"/>
  </r>
  <r>
    <n v="247"/>
    <n v="753"/>
    <x v="0"/>
    <n v="120000"/>
    <n v="3"/>
    <x v="2"/>
    <s v="FALSE"/>
  </r>
  <r>
    <n v="248"/>
    <n v="754"/>
    <x v="1"/>
    <n v="130000"/>
    <n v="3"/>
    <x v="1"/>
    <s v="FALSE"/>
  </r>
  <r>
    <n v="249"/>
    <n v="757"/>
    <x v="0"/>
    <n v="110000"/>
    <n v="3"/>
    <x v="1"/>
    <s v="TRUE"/>
  </r>
  <r>
    <n v="250"/>
    <n v="759"/>
    <x v="0"/>
    <n v="130000"/>
    <n v="3"/>
    <x v="1"/>
    <s v="TRUE"/>
  </r>
  <r>
    <n v="251"/>
    <n v="762"/>
    <x v="0"/>
    <n v="170000"/>
    <n v="3"/>
    <x v="2"/>
    <s v="TRUE"/>
  </r>
  <r>
    <n v="252"/>
    <n v="767"/>
    <x v="1"/>
    <n v="30000"/>
    <n v="4"/>
    <x v="2"/>
    <s v="FALSE"/>
  </r>
  <r>
    <n v="253"/>
    <n v="770"/>
    <x v="1"/>
    <n v="90000"/>
    <n v="3"/>
    <x v="4"/>
    <s v="TRUE"/>
  </r>
  <r>
    <n v="254"/>
    <n v="771"/>
    <x v="0"/>
    <n v="60000"/>
    <n v="2"/>
    <x v="4"/>
    <s v="TRUE"/>
  </r>
  <r>
    <n v="255"/>
    <n v="772"/>
    <x v="0"/>
    <n v="70000"/>
    <n v="4"/>
    <x v="4"/>
    <s v="TRUE"/>
  </r>
  <r>
    <n v="256"/>
    <n v="782"/>
    <x v="0"/>
    <n v="70000"/>
    <n v="4"/>
    <x v="4"/>
    <s v="TRUE"/>
  </r>
  <r>
    <n v="257"/>
    <n v="783"/>
    <x v="0"/>
    <n v="70000"/>
    <n v="4"/>
    <x v="4"/>
    <s v="TRUE"/>
  </r>
  <r>
    <n v="258"/>
    <n v="786"/>
    <x v="1"/>
    <n v="120000"/>
    <n v="1"/>
    <x v="4"/>
    <s v="TRUE"/>
  </r>
  <r>
    <n v="259"/>
    <n v="792"/>
    <x v="0"/>
    <n v="120000"/>
    <n v="1"/>
    <x v="4"/>
    <s v="TRUE"/>
  </r>
  <r>
    <n v="260"/>
    <n v="796"/>
    <x v="0"/>
    <n v="100000"/>
    <n v="4"/>
    <x v="1"/>
    <s v="TRUE"/>
  </r>
  <r>
    <n v="261"/>
    <n v="797"/>
    <x v="0"/>
    <n v="110000"/>
    <n v="2"/>
    <x v="0"/>
    <s v="TRUE"/>
  </r>
  <r>
    <n v="262"/>
    <n v="799"/>
    <x v="0"/>
    <n v="130000"/>
    <n v="1"/>
    <x v="4"/>
    <s v="TRUE"/>
  </r>
  <r>
    <n v="263"/>
    <n v="800"/>
    <x v="0"/>
    <n v="80000"/>
    <n v="4"/>
    <x v="0"/>
    <s v="TRUE"/>
  </r>
  <r>
    <n v="264"/>
    <n v="803"/>
    <x v="0"/>
    <n v="90000"/>
    <n v="5"/>
    <x v="1"/>
    <s v="TRUE"/>
  </r>
  <r>
    <n v="265"/>
    <n v="806"/>
    <x v="1"/>
    <n v="90000"/>
    <n v="5"/>
    <x v="1"/>
    <s v="FALSE"/>
  </r>
  <r>
    <n v="266"/>
    <n v="820"/>
    <x v="0"/>
    <n v="90000"/>
    <n v="5"/>
    <x v="1"/>
    <s v="TRUE"/>
  </r>
  <r>
    <n v="267"/>
    <n v="823"/>
    <x v="1"/>
    <n v="90000"/>
    <n v="0"/>
    <x v="1"/>
    <s v="FALSE"/>
  </r>
  <r>
    <n v="268"/>
    <n v="824"/>
    <x v="1"/>
    <n v="120000"/>
    <n v="4"/>
    <x v="1"/>
    <s v="TRUE"/>
  </r>
  <r>
    <n v="269"/>
    <n v="825"/>
    <x v="0"/>
    <n v="130000"/>
    <n v="2"/>
    <x v="4"/>
    <s v="TRUE"/>
  </r>
  <r>
    <n v="270"/>
    <n v="827"/>
    <x v="0"/>
    <n v="130000"/>
    <n v="2"/>
    <x v="4"/>
    <s v="TRUE"/>
  </r>
  <r>
    <n v="271"/>
    <n v="829"/>
    <x v="0"/>
    <n v="130000"/>
    <n v="2"/>
    <x v="4"/>
    <s v="TRUE"/>
  </r>
  <r>
    <n v="272"/>
    <n v="830"/>
    <x v="1"/>
    <n v="150000"/>
    <n v="2"/>
    <x v="0"/>
    <s v="FALSE"/>
  </r>
  <r>
    <n v="273"/>
    <n v="833"/>
    <x v="1"/>
    <n v="70000"/>
    <n v="4"/>
    <x v="1"/>
    <s v="TRUE"/>
  </r>
  <r>
    <n v="274"/>
    <n v="850"/>
    <x v="0"/>
    <n v="90000"/>
    <n v="2"/>
    <x v="1"/>
    <s v="TRUE"/>
  </r>
  <r>
    <n v="275"/>
    <n v="851"/>
    <x v="0"/>
    <n v="50000"/>
    <n v="2"/>
    <x v="4"/>
    <s v="TRUE"/>
  </r>
  <r>
    <n v="276"/>
    <n v="853"/>
    <x v="0"/>
    <n v="80000"/>
    <n v="4"/>
    <x v="4"/>
    <s v="TRUE"/>
  </r>
  <r>
    <n v="277"/>
    <n v="854"/>
    <x v="0"/>
    <n v="80000"/>
    <n v="4"/>
    <x v="1"/>
    <s v="TRUE"/>
  </r>
  <r>
    <n v="278"/>
    <n v="855"/>
    <x v="0"/>
    <n v="80000"/>
    <n v="4"/>
    <x v="1"/>
    <s v="TRUE"/>
  </r>
  <r>
    <n v="279"/>
    <n v="858"/>
    <x v="1"/>
    <n v="90000"/>
    <n v="0"/>
    <x v="1"/>
    <s v="FALSE"/>
  </r>
  <r>
    <n v="280"/>
    <n v="865"/>
    <x v="0"/>
    <n v="90000"/>
    <n v="0"/>
    <x v="1"/>
    <s v="TRUE"/>
  </r>
  <r>
    <n v="281"/>
    <n v="868"/>
    <x v="0"/>
    <n v="90000"/>
    <n v="0"/>
    <x v="1"/>
    <s v="TRUE"/>
  </r>
  <r>
    <n v="282"/>
    <n v="871"/>
    <x v="1"/>
    <n v="110000"/>
    <n v="4"/>
    <x v="0"/>
    <s v="TRUE"/>
  </r>
  <r>
    <n v="283"/>
    <n v="875"/>
    <x v="0"/>
    <n v="90000"/>
    <n v="5"/>
    <x v="1"/>
    <s v="TRUE"/>
  </r>
  <r>
    <n v="284"/>
    <n v="880"/>
    <x v="0"/>
    <n v="110000"/>
    <n v="1"/>
    <x v="0"/>
    <s v="TRUE"/>
  </r>
  <r>
    <n v="285"/>
    <n v="885"/>
    <x v="0"/>
    <n v="110000"/>
    <n v="1"/>
    <x v="0"/>
    <s v="TRUE"/>
  </r>
  <r>
    <n v="286"/>
    <n v="890"/>
    <x v="0"/>
    <n v="120000"/>
    <n v="1"/>
    <x v="1"/>
    <s v="FALSE"/>
  </r>
  <r>
    <n v="287"/>
    <n v="894"/>
    <x v="0"/>
    <n v="170000"/>
    <n v="0"/>
    <x v="4"/>
    <s v="TRUE"/>
  </r>
  <r>
    <n v="288"/>
    <n v="896"/>
    <x v="0"/>
    <n v="70000"/>
    <n v="5"/>
    <x v="1"/>
    <s v="FALSE"/>
  </r>
  <r>
    <n v="289"/>
    <n v="898"/>
    <x v="0"/>
    <n v="110000"/>
    <n v="1"/>
    <x v="0"/>
    <s v="TRUE"/>
  </r>
  <r>
    <n v="290"/>
    <n v="899"/>
    <x v="0"/>
    <n v="130000"/>
    <n v="1"/>
    <x v="0"/>
    <s v="TRUE"/>
  </r>
  <r>
    <n v="291"/>
    <n v="903"/>
    <x v="0"/>
    <n v="130000"/>
    <n v="1"/>
    <x v="0"/>
    <s v="TRUE"/>
  </r>
  <r>
    <n v="292"/>
    <n v="907"/>
    <x v="0"/>
    <n v="130000"/>
    <n v="1"/>
    <x v="0"/>
    <s v="TRUE"/>
  </r>
  <r>
    <n v="293"/>
    <n v="910"/>
    <x v="1"/>
    <n v="150000"/>
    <n v="1"/>
    <x v="1"/>
    <s v="FALSE"/>
  </r>
  <r>
    <n v="294"/>
    <n v="911"/>
    <x v="1"/>
    <n v="60000"/>
    <n v="2"/>
    <x v="2"/>
    <s v="FALSE"/>
  </r>
  <r>
    <n v="295"/>
    <n v="915"/>
    <x v="0"/>
    <n v="60000"/>
    <n v="2"/>
    <x v="2"/>
    <s v="FALSE"/>
  </r>
  <r>
    <n v="296"/>
    <n v="916"/>
    <x v="1"/>
    <n v="80000"/>
    <n v="2"/>
    <x v="3"/>
    <s v="TRUE"/>
  </r>
  <r>
    <n v="297"/>
    <n v="918"/>
    <x v="1"/>
    <n v="50000"/>
    <n v="2"/>
    <x v="4"/>
    <s v="TRUE"/>
  </r>
  <r>
    <n v="298"/>
    <n v="919"/>
    <x v="1"/>
    <n v="70000"/>
    <n v="4"/>
    <x v="4"/>
    <s v="TRUE"/>
  </r>
  <r>
    <n v="299"/>
    <n v="920"/>
    <x v="0"/>
    <n v="70000"/>
    <n v="4"/>
    <x v="4"/>
    <s v="TRUE"/>
  </r>
  <r>
    <n v="300"/>
    <n v="922"/>
    <x v="0"/>
    <n v="70000"/>
    <n v="4"/>
    <x v="4"/>
    <s v="TRUE"/>
  </r>
  <r>
    <n v="301"/>
    <n v="925"/>
    <x v="0"/>
    <n v="80000"/>
    <n v="5"/>
    <x v="1"/>
    <s v="FALSE"/>
  </r>
  <r>
    <n v="302"/>
    <n v="929"/>
    <x v="0"/>
    <n v="80000"/>
    <n v="5"/>
    <x v="1"/>
    <s v="TRUE"/>
  </r>
  <r>
    <n v="303"/>
    <n v="936"/>
    <x v="1"/>
    <n v="90000"/>
    <n v="4"/>
    <x v="2"/>
    <s v="FALSE"/>
  </r>
  <r>
    <n v="304"/>
    <n v="937"/>
    <x v="1"/>
    <n v="90000"/>
    <n v="4"/>
    <x v="2"/>
    <s v="FALSE"/>
  </r>
  <r>
    <n v="305"/>
    <n v="940"/>
    <x v="0"/>
    <n v="100000"/>
    <n v="0"/>
    <x v="1"/>
    <s v="TRUE"/>
  </r>
  <r>
    <n v="306"/>
    <n v="945"/>
    <x v="0"/>
    <n v="110000"/>
    <n v="3"/>
    <x v="1"/>
    <s v="FALSE"/>
  </r>
  <r>
    <n v="307"/>
    <n v="946"/>
    <x v="0"/>
    <n v="110000"/>
    <n v="3"/>
    <x v="1"/>
    <s v="FALSE"/>
  </r>
  <r>
    <n v="308"/>
    <n v="947"/>
    <x v="0"/>
    <n v="80000"/>
    <n v="2"/>
    <x v="3"/>
    <s v="TRUE"/>
  </r>
  <r>
    <n v="309"/>
    <n v="949"/>
    <x v="0"/>
    <n v="60000"/>
    <n v="2"/>
    <x v="2"/>
    <s v="FALSE"/>
  </r>
  <r>
    <n v="310"/>
    <n v="950"/>
    <x v="1"/>
    <n v="60000"/>
    <n v="2"/>
    <x v="2"/>
    <s v="TRUE"/>
  </r>
  <r>
    <n v="311"/>
    <n v="954"/>
    <x v="1"/>
    <n v="70000"/>
    <n v="3"/>
    <x v="4"/>
    <s v="TRUE"/>
  </r>
  <r>
    <n v="312"/>
    <n v="959"/>
    <x v="1"/>
    <n v="70000"/>
    <n v="3"/>
    <x v="4"/>
    <s v="FALSE"/>
  </r>
  <r>
    <n v="313"/>
    <n v="960"/>
    <x v="1"/>
    <n v="70000"/>
    <n v="3"/>
    <x v="4"/>
    <s v="TRUE"/>
  </r>
  <r>
    <n v="314"/>
    <n v="961"/>
    <x v="1"/>
    <n v="70000"/>
    <n v="3"/>
    <x v="4"/>
    <s v="TRUE"/>
  </r>
  <r>
    <n v="315"/>
    <n v="962"/>
    <x v="1"/>
    <n v="70000"/>
    <n v="3"/>
    <x v="4"/>
    <s v="FALSE"/>
  </r>
  <r>
    <n v="316"/>
    <n v="970"/>
    <x v="1"/>
    <n v="70000"/>
    <n v="3"/>
    <x v="4"/>
    <s v="FALSE"/>
  </r>
  <r>
    <n v="317"/>
    <n v="972"/>
    <x v="0"/>
    <n v="60000"/>
    <n v="3"/>
    <x v="4"/>
    <s v="TRUE"/>
  </r>
  <r>
    <n v="318"/>
    <n v="975"/>
    <x v="1"/>
    <n v="40000"/>
    <n v="3"/>
    <x v="1"/>
    <s v="FALSE"/>
  </r>
  <r>
    <n v="319"/>
    <n v="980"/>
    <x v="1"/>
    <n v="40000"/>
    <n v="3"/>
    <x v="1"/>
    <s v="FALSE"/>
  </r>
  <r>
    <n v="320"/>
    <n v="983"/>
    <x v="0"/>
    <n v="70000"/>
    <n v="4"/>
    <x v="4"/>
    <s v="FALSE"/>
  </r>
  <r>
    <n v="321"/>
    <n v="993"/>
    <x v="0"/>
    <n v="80000"/>
    <n v="4"/>
    <x v="4"/>
    <s v="TRUE"/>
  </r>
  <r>
    <n v="322"/>
    <n v="994"/>
    <x v="0"/>
    <n v="90000"/>
    <n v="5"/>
    <x v="0"/>
    <s v="TRUE"/>
  </r>
  <r>
    <n v="323"/>
    <n v="995"/>
    <x v="0"/>
    <n v="90000"/>
    <n v="5"/>
    <x v="0"/>
    <s v="TRUE"/>
  </r>
  <r>
    <n v="324"/>
    <n v="997"/>
    <x v="1"/>
    <n v="120000"/>
    <n v="2"/>
    <x v="4"/>
    <s v="TRUE"/>
  </r>
  <r>
    <n v="325"/>
    <n v="999"/>
    <x v="0"/>
    <n v="90000"/>
    <n v="5"/>
    <x v="0"/>
    <s v="TRUE"/>
  </r>
  <r>
    <n v="326"/>
    <n v="1000"/>
    <x v="1"/>
    <n v="90000"/>
    <n v="5"/>
    <x v="0"/>
    <s v="TRUE"/>
  </r>
  <r>
    <n v="327"/>
    <n v="1005"/>
    <x v="0"/>
    <n v="130000"/>
    <n v="2"/>
    <x v="0"/>
    <s v="TRUE"/>
  </r>
  <r>
    <n v="328"/>
    <n v="1008"/>
    <x v="0"/>
    <n v="90000"/>
    <n v="5"/>
    <x v="0"/>
    <s v="TRUE"/>
  </r>
  <r>
    <n v="329"/>
    <n v="1009"/>
    <x v="0"/>
    <n v="90000"/>
    <n v="5"/>
    <x v="0"/>
    <s v="TRUE"/>
  </r>
  <r>
    <n v="330"/>
    <n v="1014"/>
    <x v="1"/>
    <n v="90000"/>
    <n v="5"/>
    <x v="0"/>
    <s v="TRUE"/>
  </r>
  <r>
    <n v="331"/>
    <n v="1015"/>
    <x v="0"/>
    <n v="110000"/>
    <n v="2"/>
    <x v="4"/>
    <s v="TRUE"/>
  </r>
  <r>
    <n v="332"/>
    <n v="1016"/>
    <x v="0"/>
    <n v="90000"/>
    <n v="4"/>
    <x v="1"/>
    <s v="TRUE"/>
  </r>
  <r>
    <n v="333"/>
    <n v="1018"/>
    <x v="1"/>
    <n v="10000"/>
    <n v="1"/>
    <x v="4"/>
    <s v="TRUE"/>
  </r>
  <r>
    <n v="334"/>
    <n v="1020"/>
    <x v="0"/>
    <n v="20000"/>
    <n v="1"/>
    <x v="4"/>
    <s v="TRUE"/>
  </r>
  <r>
    <n v="335"/>
    <n v="1023"/>
    <x v="0"/>
    <n v="10000"/>
    <n v="1"/>
    <x v="0"/>
    <s v="TRUE"/>
  </r>
  <r>
    <n v="336"/>
    <n v="1026"/>
    <x v="0"/>
    <n v="10000"/>
    <n v="1"/>
    <x v="0"/>
    <s v="TRUE"/>
  </r>
  <r>
    <n v="337"/>
    <n v="1027"/>
    <x v="0"/>
    <n v="20000"/>
    <n v="1"/>
    <x v="4"/>
    <s v="TRUE"/>
  </r>
  <r>
    <n v="338"/>
    <n v="1028"/>
    <x v="0"/>
    <n v="10000"/>
    <n v="1"/>
    <x v="0"/>
    <s v="TRUE"/>
  </r>
  <r>
    <n v="339"/>
    <n v="1035"/>
    <x v="0"/>
    <n v="20000"/>
    <n v="1"/>
    <x v="4"/>
    <s v="TRUE"/>
  </r>
  <r>
    <n v="340"/>
    <n v="1036"/>
    <x v="1"/>
    <n v="20000"/>
    <n v="1"/>
    <x v="4"/>
    <s v="TRUE"/>
  </r>
  <r>
    <n v="341"/>
    <n v="1038"/>
    <x v="0"/>
    <n v="10000"/>
    <n v="1"/>
    <x v="4"/>
    <s v="TRUE"/>
  </r>
  <r>
    <n v="342"/>
    <n v="1041"/>
    <x v="0"/>
    <n v="20000"/>
    <n v="1"/>
    <x v="4"/>
    <s v="TRUE"/>
  </r>
  <r>
    <n v="343"/>
    <n v="1042"/>
    <x v="0"/>
    <n v="30000"/>
    <n v="5"/>
    <x v="4"/>
    <s v="TRUE"/>
  </r>
  <r>
    <n v="344"/>
    <n v="1044"/>
    <x v="0"/>
    <n v="10000"/>
    <n v="1"/>
    <x v="0"/>
    <s v="TRUE"/>
  </r>
  <r>
    <n v="345"/>
    <n v="1047"/>
    <x v="0"/>
    <n v="10000"/>
    <n v="1"/>
    <x v="1"/>
    <s v="TRUE"/>
  </r>
  <r>
    <n v="346"/>
    <n v="1054"/>
    <x v="1"/>
    <n v="10000"/>
    <n v="1"/>
    <x v="1"/>
    <s v="TRUE"/>
  </r>
  <r>
    <n v="347"/>
    <n v="1060"/>
    <x v="1"/>
    <n v="10000"/>
    <n v="2"/>
    <x v="1"/>
    <s v="TRUE"/>
  </r>
  <r>
    <n v="348"/>
    <n v="1062"/>
    <x v="0"/>
    <n v="10000"/>
    <n v="2"/>
    <x v="1"/>
    <s v="TRUE"/>
  </r>
  <r>
    <n v="349"/>
    <n v="1065"/>
    <x v="0"/>
    <n v="10000"/>
    <n v="2"/>
    <x v="1"/>
    <s v="TRUE"/>
  </r>
  <r>
    <n v="350"/>
    <n v="1068"/>
    <x v="0"/>
    <n v="10000"/>
    <n v="2"/>
    <x v="1"/>
    <s v="TRUE"/>
  </r>
  <r>
    <n v="351"/>
    <n v="1069"/>
    <x v="0"/>
    <n v="30000"/>
    <n v="1"/>
    <x v="4"/>
    <s v="TRUE"/>
  </r>
  <r>
    <n v="352"/>
    <n v="1072"/>
    <x v="1"/>
    <n v="20000"/>
    <n v="1"/>
    <x v="0"/>
    <s v="TRUE"/>
  </r>
  <r>
    <n v="353"/>
    <n v="1075"/>
    <x v="0"/>
    <n v="10000"/>
    <n v="2"/>
    <x v="1"/>
    <s v="TRUE"/>
  </r>
  <r>
    <n v="354"/>
    <n v="1080"/>
    <x v="1"/>
    <n v="30000"/>
    <n v="1"/>
    <x v="0"/>
    <s v="TRUE"/>
  </r>
  <r>
    <n v="355"/>
    <n v="1083"/>
    <x v="0"/>
    <n v="20000"/>
    <n v="1"/>
    <x v="1"/>
    <s v="TRUE"/>
  </r>
  <r>
    <n v="356"/>
    <n v="1085"/>
    <x v="0"/>
    <n v="40000"/>
    <n v="1"/>
    <x v="4"/>
    <s v="TRUE"/>
  </r>
  <r>
    <n v="357"/>
    <n v="1086"/>
    <x v="1"/>
    <n v="10000"/>
    <n v="0"/>
    <x v="1"/>
    <s v="FALSE"/>
  </r>
  <r>
    <n v="358"/>
    <n v="1101"/>
    <x v="1"/>
    <n v="10000"/>
    <n v="0"/>
    <x v="1"/>
    <s v="FALSE"/>
  </r>
  <r>
    <n v="359"/>
    <n v="1103"/>
    <x v="1"/>
    <n v="10000"/>
    <n v="0"/>
    <x v="1"/>
    <s v="FALSE"/>
  </r>
  <r>
    <n v="360"/>
    <n v="1104"/>
    <x v="1"/>
    <n v="10000"/>
    <n v="0"/>
    <x v="1"/>
    <s v="FALSE"/>
  </r>
  <r>
    <n v="361"/>
    <n v="1106"/>
    <x v="1"/>
    <n v="10000"/>
    <n v="0"/>
    <x v="1"/>
    <s v="TRUE"/>
  </r>
  <r>
    <n v="362"/>
    <n v="1107"/>
    <x v="0"/>
    <n v="10000"/>
    <n v="0"/>
    <x v="2"/>
    <s v="TRUE"/>
  </r>
  <r>
    <n v="363"/>
    <n v="1108"/>
    <x v="0"/>
    <n v="10000"/>
    <n v="0"/>
    <x v="2"/>
    <s v="FALSE"/>
  </r>
  <r>
    <n v="364"/>
    <n v="1109"/>
    <x v="1"/>
    <n v="10000"/>
    <n v="0"/>
    <x v="2"/>
    <s v="FALSE"/>
  </r>
  <r>
    <n v="365"/>
    <n v="1112"/>
    <x v="1"/>
    <n v="10000"/>
    <n v="1"/>
    <x v="2"/>
    <s v="FALSE"/>
  </r>
  <r>
    <n v="366"/>
    <n v="1113"/>
    <x v="1"/>
    <n v="10000"/>
    <n v="1"/>
    <x v="2"/>
    <s v="FALSE"/>
  </r>
  <r>
    <n v="367"/>
    <n v="1117"/>
    <x v="0"/>
    <n v="20000"/>
    <n v="0"/>
    <x v="0"/>
    <s v="TRUE"/>
  </r>
  <r>
    <n v="368"/>
    <n v="1121"/>
    <x v="0"/>
    <n v="20000"/>
    <n v="0"/>
    <x v="0"/>
    <s v="TRUE"/>
  </r>
  <r>
    <n v="369"/>
    <n v="1123"/>
    <x v="1"/>
    <n v="10000"/>
    <n v="1"/>
    <x v="2"/>
    <s v="FALSE"/>
  </r>
  <r>
    <n v="370"/>
    <n v="1124"/>
    <x v="0"/>
    <n v="20000"/>
    <n v="0"/>
    <x v="0"/>
    <s v="FALSE"/>
  </r>
  <r>
    <n v="371"/>
    <n v="1127"/>
    <x v="0"/>
    <n v="20000"/>
    <n v="0"/>
    <x v="0"/>
    <s v="TRUE"/>
  </r>
  <r>
    <n v="372"/>
    <n v="1128"/>
    <x v="0"/>
    <n v="20000"/>
    <n v="0"/>
    <x v="0"/>
    <s v="TRUE"/>
  </r>
  <r>
    <n v="373"/>
    <n v="1129"/>
    <x v="1"/>
    <n v="20000"/>
    <n v="0"/>
    <x v="0"/>
    <s v="TRUE"/>
  </r>
  <r>
    <n v="374"/>
    <n v="1131"/>
    <x v="0"/>
    <n v="30000"/>
    <n v="1"/>
    <x v="0"/>
    <s v="TRUE"/>
  </r>
  <r>
    <n v="375"/>
    <n v="1132"/>
    <x v="1"/>
    <n v="30000"/>
    <n v="1"/>
    <x v="0"/>
    <s v="TRUE"/>
  </r>
  <r>
    <n v="376"/>
    <n v="1133"/>
    <x v="0"/>
    <n v="30000"/>
    <n v="1"/>
    <x v="0"/>
    <s v="TRUE"/>
  </r>
  <r>
    <n v="377"/>
    <n v="1136"/>
    <x v="1"/>
    <n v="40000"/>
    <n v="1"/>
    <x v="4"/>
    <s v="TRUE"/>
  </r>
  <r>
    <n v="378"/>
    <n v="1138"/>
    <x v="0"/>
    <n v="30000"/>
    <n v="4"/>
    <x v="4"/>
    <s v="TRUE"/>
  </r>
  <r>
    <n v="379"/>
    <n v="1142"/>
    <x v="1"/>
    <n v="10000"/>
    <n v="1"/>
    <x v="2"/>
    <s v="FALSE"/>
  </r>
  <r>
    <n v="380"/>
    <n v="1151"/>
    <x v="0"/>
    <n v="10000"/>
    <n v="1"/>
    <x v="2"/>
    <s v="TRUE"/>
  </r>
  <r>
    <n v="381"/>
    <n v="1155"/>
    <x v="1"/>
    <n v="20000"/>
    <n v="2"/>
    <x v="1"/>
    <s v="TRUE"/>
  </r>
  <r>
    <n v="382"/>
    <n v="1156"/>
    <x v="0"/>
    <n v="20000"/>
    <n v="2"/>
    <x v="1"/>
    <s v="TRUE"/>
  </r>
  <r>
    <n v="383"/>
    <n v="1159"/>
    <x v="0"/>
    <n v="20000"/>
    <n v="2"/>
    <x v="1"/>
    <s v="TRUE"/>
  </r>
  <r>
    <n v="384"/>
    <n v="1170"/>
    <x v="0"/>
    <n v="30000"/>
    <n v="3"/>
    <x v="4"/>
    <s v="TRUE"/>
  </r>
  <r>
    <n v="385"/>
    <n v="1178"/>
    <x v="0"/>
    <n v="30000"/>
    <n v="3"/>
    <x v="0"/>
    <s v="TRUE"/>
  </r>
  <r>
    <n v="386"/>
    <n v="1182"/>
    <x v="1"/>
    <n v="30000"/>
    <n v="3"/>
    <x v="0"/>
    <s v="TRUE"/>
  </r>
  <r>
    <n v="387"/>
    <n v="1183"/>
    <x v="0"/>
    <n v="30000"/>
    <n v="3"/>
    <x v="0"/>
    <s v="TRUE"/>
  </r>
  <r>
    <n v="388"/>
    <n v="1185"/>
    <x v="1"/>
    <n v="40000"/>
    <n v="3"/>
    <x v="4"/>
    <s v="TRUE"/>
  </r>
  <r>
    <n v="389"/>
    <n v="1186"/>
    <x v="0"/>
    <n v="40000"/>
    <n v="3"/>
    <x v="4"/>
    <s v="TRUE"/>
  </r>
  <r>
    <n v="390"/>
    <n v="1189"/>
    <x v="1"/>
    <n v="10000"/>
    <n v="1"/>
    <x v="2"/>
    <s v="FALSE"/>
  </r>
  <r>
    <n v="391"/>
    <n v="1191"/>
    <x v="1"/>
    <n v="10000"/>
    <n v="1"/>
    <x v="2"/>
    <s v="FALSE"/>
  </r>
  <r>
    <n v="392"/>
    <n v="1193"/>
    <x v="1"/>
    <n v="10000"/>
    <n v="2"/>
    <x v="2"/>
    <s v="TRUE"/>
  </r>
  <r>
    <n v="393"/>
    <n v="1194"/>
    <x v="1"/>
    <n v="10000"/>
    <n v="2"/>
    <x v="2"/>
    <s v="TRUE"/>
  </r>
  <r>
    <n v="394"/>
    <n v="1197"/>
    <x v="1"/>
    <n v="10000"/>
    <n v="2"/>
    <x v="2"/>
    <s v="TRUE"/>
  </r>
  <r>
    <n v="395"/>
    <n v="1199"/>
    <x v="1"/>
    <n v="10000"/>
    <n v="2"/>
    <x v="2"/>
    <s v="TRUE"/>
  </r>
  <r>
    <n v="396"/>
    <n v="1200"/>
    <x v="1"/>
    <n v="30000"/>
    <n v="0"/>
    <x v="0"/>
    <s v="TRUE"/>
  </r>
  <r>
    <n v="397"/>
    <n v="1202"/>
    <x v="0"/>
    <n v="10000"/>
    <n v="2"/>
    <x v="2"/>
    <s v="FALSE"/>
  </r>
  <r>
    <n v="398"/>
    <n v="1203"/>
    <x v="1"/>
    <n v="20000"/>
    <n v="0"/>
    <x v="1"/>
    <s v="FALSE"/>
  </r>
  <r>
    <n v="399"/>
    <n v="1211"/>
    <x v="1"/>
    <n v="30000"/>
    <n v="0"/>
    <x v="0"/>
    <s v="TRUE"/>
  </r>
  <r>
    <n v="400"/>
    <n v="1212"/>
    <x v="1"/>
    <n v="30000"/>
    <n v="1"/>
    <x v="0"/>
    <s v="TRUE"/>
  </r>
  <r>
    <n v="401"/>
    <n v="1213"/>
    <x v="1"/>
    <n v="40000"/>
    <n v="0"/>
    <x v="4"/>
    <s v="TRUE"/>
  </r>
  <r>
    <n v="402"/>
    <n v="1217"/>
    <x v="0"/>
    <n v="40000"/>
    <n v="0"/>
    <x v="4"/>
    <s v="TRUE"/>
  </r>
  <r>
    <n v="403"/>
    <n v="1226"/>
    <x v="0"/>
    <n v="40000"/>
    <n v="0"/>
    <x v="4"/>
    <s v="TRUE"/>
  </r>
  <r>
    <n v="404"/>
    <n v="1227"/>
    <x v="1"/>
    <n v="40000"/>
    <n v="0"/>
    <x v="4"/>
    <s v="TRUE"/>
  </r>
  <r>
    <n v="405"/>
    <n v="1228"/>
    <x v="1"/>
    <n v="10000"/>
    <n v="3"/>
    <x v="1"/>
    <s v="FALSE"/>
  </r>
  <r>
    <n v="406"/>
    <n v="1229"/>
    <x v="1"/>
    <n v="10000"/>
    <n v="3"/>
    <x v="1"/>
    <s v="FALSE"/>
  </r>
  <r>
    <n v="407"/>
    <n v="1233"/>
    <x v="0"/>
    <n v="20000"/>
    <n v="2"/>
    <x v="1"/>
    <s v="TRUE"/>
  </r>
  <r>
    <n v="408"/>
    <n v="1237"/>
    <x v="0"/>
    <n v="20000"/>
    <n v="2"/>
    <x v="1"/>
    <s v="TRUE"/>
  </r>
  <r>
    <n v="409"/>
    <n v="1238"/>
    <x v="0"/>
    <n v="10000"/>
    <n v="2"/>
    <x v="2"/>
    <s v="FALSE"/>
  </r>
  <r>
    <n v="410"/>
    <n v="1241"/>
    <x v="1"/>
    <n v="10000"/>
    <n v="2"/>
    <x v="2"/>
    <s v="TRUE"/>
  </r>
  <r>
    <n v="411"/>
    <n v="1246"/>
    <x v="0"/>
    <n v="20000"/>
    <n v="1"/>
    <x v="1"/>
    <s v="TRUE"/>
  </r>
  <r>
    <n v="412"/>
    <n v="1247"/>
    <x v="0"/>
    <n v="80000"/>
    <n v="3"/>
    <x v="1"/>
    <s v="FALSE"/>
  </r>
  <r>
    <n v="413"/>
    <n v="1250"/>
    <x v="1"/>
    <n v="80000"/>
    <n v="4"/>
    <x v="1"/>
    <s v="TRUE"/>
  </r>
  <r>
    <n v="414"/>
    <n v="1253"/>
    <x v="0"/>
    <n v="80000"/>
    <n v="4"/>
    <x v="1"/>
    <s v="FALSE"/>
  </r>
  <r>
    <n v="415"/>
    <n v="1254"/>
    <x v="1"/>
    <n v="80000"/>
    <n v="4"/>
    <x v="1"/>
    <s v="TRUE"/>
  </r>
  <r>
    <n v="416"/>
    <n v="1257"/>
    <x v="1"/>
    <n v="90000"/>
    <n v="5"/>
    <x v="1"/>
    <s v="FALSE"/>
  </r>
  <r>
    <n v="417"/>
    <n v="1259"/>
    <x v="0"/>
    <n v="60000"/>
    <n v="3"/>
    <x v="3"/>
    <s v="TRUE"/>
  </r>
  <r>
    <n v="418"/>
    <n v="1261"/>
    <x v="0"/>
    <n v="70000"/>
    <n v="5"/>
    <x v="2"/>
    <s v="TRUE"/>
  </r>
  <r>
    <n v="419"/>
    <n v="1265"/>
    <x v="1"/>
    <n v="90000"/>
    <n v="5"/>
    <x v="1"/>
    <s v="FALSE"/>
  </r>
  <r>
    <n v="420"/>
    <n v="1267"/>
    <x v="0"/>
    <n v="150000"/>
    <n v="3"/>
    <x v="4"/>
    <s v="TRUE"/>
  </r>
  <r>
    <n v="421"/>
    <n v="1271"/>
    <x v="0"/>
    <n v="100000"/>
    <n v="2"/>
    <x v="0"/>
    <s v="TRUE"/>
  </r>
  <r>
    <n v="422"/>
    <n v="1279"/>
    <x v="0"/>
    <n v="110000"/>
    <n v="3"/>
    <x v="0"/>
    <s v="TRUE"/>
  </r>
  <r>
    <n v="423"/>
    <n v="1280"/>
    <x v="0"/>
    <n v="170000"/>
    <n v="4"/>
    <x v="0"/>
    <s v="TRUE"/>
  </r>
  <r>
    <n v="424"/>
    <n v="1281"/>
    <x v="0"/>
    <n v="80000"/>
    <n v="4"/>
    <x v="1"/>
    <s v="FALSE"/>
  </r>
  <r>
    <n v="425"/>
    <n v="1282"/>
    <x v="0"/>
    <n v="80000"/>
    <n v="4"/>
    <x v="1"/>
    <s v="TRUE"/>
  </r>
  <r>
    <n v="426"/>
    <n v="1298"/>
    <x v="0"/>
    <n v="90000"/>
    <n v="4"/>
    <x v="2"/>
    <s v="TRUE"/>
  </r>
  <r>
    <n v="427"/>
    <n v="1303"/>
    <x v="0"/>
    <n v="110000"/>
    <n v="3"/>
    <x v="0"/>
    <s v="TRUE"/>
  </r>
  <r>
    <n v="428"/>
    <n v="1304"/>
    <x v="0"/>
    <n v="110000"/>
    <n v="2"/>
    <x v="1"/>
    <s v="TRUE"/>
  </r>
  <r>
    <n v="429"/>
    <n v="1305"/>
    <x v="1"/>
    <n v="120000"/>
    <n v="2"/>
    <x v="0"/>
    <s v="TRUE"/>
  </r>
  <r>
    <n v="430"/>
    <n v="1307"/>
    <x v="0"/>
    <n v="80000"/>
    <n v="4"/>
    <x v="1"/>
    <s v="TRUE"/>
  </r>
  <r>
    <n v="431"/>
    <n v="1314"/>
    <x v="0"/>
    <n v="90000"/>
    <n v="4"/>
    <x v="2"/>
    <s v="TRUE"/>
  </r>
  <r>
    <n v="432"/>
    <n v="1315"/>
    <x v="0"/>
    <n v="110000"/>
    <n v="4"/>
    <x v="1"/>
    <s v="TRUE"/>
  </r>
  <r>
    <n v="433"/>
    <n v="1316"/>
    <x v="0"/>
    <n v="80000"/>
    <n v="4"/>
    <x v="2"/>
    <s v="TRUE"/>
  </r>
  <r>
    <n v="434"/>
    <n v="1338"/>
    <x v="0"/>
    <n v="80000"/>
    <n v="5"/>
    <x v="2"/>
    <s v="FALSE"/>
  </r>
  <r>
    <n v="435"/>
    <n v="1340"/>
    <x v="0"/>
    <n v="170000"/>
    <n v="5"/>
    <x v="1"/>
    <s v="TRUE"/>
  </r>
  <r>
    <n v="436"/>
    <n v="1341"/>
    <x v="1"/>
    <n v="100000"/>
    <n v="3"/>
    <x v="1"/>
    <s v="TRUE"/>
  </r>
  <r>
    <n v="437"/>
    <n v="1347"/>
    <x v="0"/>
    <n v="160000"/>
    <n v="3"/>
    <x v="1"/>
    <s v="FALSE"/>
  </r>
  <r>
    <n v="438"/>
    <n v="1350"/>
    <x v="0"/>
    <n v="90000"/>
    <n v="4"/>
    <x v="2"/>
    <s v="TRUE"/>
  </r>
  <r>
    <n v="439"/>
    <n v="1351"/>
    <x v="0"/>
    <n v="130000"/>
    <n v="4"/>
    <x v="2"/>
    <s v="TRUE"/>
  </r>
  <r>
    <n v="440"/>
    <n v="1352"/>
    <x v="0"/>
    <n v="90000"/>
    <n v="4"/>
    <x v="2"/>
    <s v="FALSE"/>
  </r>
  <r>
    <n v="441"/>
    <n v="1354"/>
    <x v="0"/>
    <n v="80000"/>
    <n v="5"/>
    <x v="3"/>
    <s v="FALSE"/>
  </r>
  <r>
    <n v="442"/>
    <n v="1357"/>
    <x v="0"/>
    <n v="90000"/>
    <n v="5"/>
    <x v="3"/>
    <s v="FALSE"/>
  </r>
  <r>
    <n v="443"/>
    <n v="1360"/>
    <x v="0"/>
    <n v="90000"/>
    <n v="5"/>
    <x v="3"/>
    <s v="TRUE"/>
  </r>
  <r>
    <n v="444"/>
    <n v="1361"/>
    <x v="1"/>
    <n v="60000"/>
    <n v="0"/>
    <x v="0"/>
    <s v="FALSE"/>
  </r>
  <r>
    <n v="445"/>
    <n v="1363"/>
    <x v="0"/>
    <n v="70000"/>
    <n v="0"/>
    <x v="0"/>
    <s v="TRUE"/>
  </r>
  <r>
    <n v="446"/>
    <n v="1364"/>
    <x v="1"/>
    <n v="70000"/>
    <n v="0"/>
    <x v="0"/>
    <s v="FALSE"/>
  </r>
  <r>
    <n v="447"/>
    <n v="1367"/>
    <x v="1"/>
    <n v="70000"/>
    <n v="0"/>
    <x v="0"/>
    <s v="FALSE"/>
  </r>
  <r>
    <n v="448"/>
    <n v="1368"/>
    <x v="0"/>
    <n v="70000"/>
    <n v="0"/>
    <x v="0"/>
    <s v="TRUE"/>
  </r>
  <r>
    <n v="449"/>
    <n v="1369"/>
    <x v="1"/>
    <n v="80000"/>
    <n v="0"/>
    <x v="0"/>
    <s v="TRUE"/>
  </r>
  <r>
    <n v="450"/>
    <n v="1374"/>
    <x v="0"/>
    <n v="80000"/>
    <n v="0"/>
    <x v="0"/>
    <s v="TRUE"/>
  </r>
  <r>
    <n v="451"/>
    <n v="1380"/>
    <x v="1"/>
    <n v="130000"/>
    <n v="4"/>
    <x v="2"/>
    <s v="TRUE"/>
  </r>
  <r>
    <n v="452"/>
    <n v="1383"/>
    <x v="1"/>
    <n v="70000"/>
    <n v="0"/>
    <x v="0"/>
    <s v="FALSE"/>
  </r>
  <r>
    <n v="453"/>
    <n v="1384"/>
    <x v="1"/>
    <n v="80000"/>
    <n v="0"/>
    <x v="0"/>
    <s v="FALSE"/>
  </r>
  <r>
    <n v="454"/>
    <n v="1389"/>
    <x v="1"/>
    <n v="80000"/>
    <n v="0"/>
    <x v="0"/>
    <s v="FALSE"/>
  </r>
  <r>
    <n v="455"/>
    <n v="1390"/>
    <x v="1"/>
    <n v="80000"/>
    <n v="0"/>
    <x v="0"/>
    <s v="FALSE"/>
  </r>
  <r>
    <n v="456"/>
    <n v="1391"/>
    <x v="0"/>
    <n v="100000"/>
    <n v="0"/>
    <x v="2"/>
    <s v="TRUE"/>
  </r>
  <r>
    <n v="457"/>
    <n v="1402"/>
    <x v="0"/>
    <n v="120000"/>
    <n v="5"/>
    <x v="3"/>
    <s v="TRUE"/>
  </r>
  <r>
    <n v="458"/>
    <n v="1405"/>
    <x v="0"/>
    <n v="90000"/>
    <n v="0"/>
    <x v="0"/>
    <s v="TRUE"/>
  </r>
  <r>
    <n v="459"/>
    <n v="1410"/>
    <x v="0"/>
    <n v="100000"/>
    <n v="0"/>
    <x v="2"/>
    <s v="TRUE"/>
  </r>
  <r>
    <n v="460"/>
    <n v="1412"/>
    <x v="1"/>
    <n v="80000"/>
    <n v="0"/>
    <x v="0"/>
    <s v="FALSE"/>
  </r>
  <r>
    <n v="461"/>
    <n v="1413"/>
    <x v="1"/>
    <n v="90000"/>
    <n v="0"/>
    <x v="0"/>
    <s v="FALSE"/>
  </r>
  <r>
    <n v="462"/>
    <n v="1416"/>
    <x v="1"/>
    <n v="90000"/>
    <n v="0"/>
    <x v="0"/>
    <s v="FALSE"/>
  </r>
  <r>
    <n v="463"/>
    <n v="1418"/>
    <x v="0"/>
    <n v="110000"/>
    <n v="0"/>
    <x v="2"/>
    <s v="TRUE"/>
  </r>
  <r>
    <n v="464"/>
    <n v="1419"/>
    <x v="0"/>
    <n v="110000"/>
    <n v="0"/>
    <x v="2"/>
    <s v="FALSE"/>
  </r>
  <r>
    <n v="465"/>
    <n v="1424"/>
    <x v="0"/>
    <n v="90000"/>
    <n v="0"/>
    <x v="0"/>
    <s v="TRUE"/>
  </r>
  <r>
    <n v="466"/>
    <n v="1425"/>
    <x v="0"/>
    <n v="90000"/>
    <n v="0"/>
    <x v="0"/>
    <s v="FALSE"/>
  </r>
  <r>
    <n v="467"/>
    <n v="1427"/>
    <x v="0"/>
    <n v="150000"/>
    <n v="0"/>
    <x v="3"/>
    <s v="TRUE"/>
  </r>
  <r>
    <n v="468"/>
    <n v="1432"/>
    <x v="0"/>
    <n v="170000"/>
    <n v="1"/>
    <x v="4"/>
    <s v="TRUE"/>
  </r>
  <r>
    <n v="469"/>
    <n v="1433"/>
    <x v="0"/>
    <n v="40000"/>
    <n v="1"/>
    <x v="0"/>
    <s v="TRUE"/>
  </r>
  <r>
    <n v="470"/>
    <n v="1438"/>
    <x v="1"/>
    <n v="10000"/>
    <n v="0"/>
    <x v="3"/>
    <s v="FALSE"/>
  </r>
  <r>
    <n v="471"/>
    <n v="1439"/>
    <x v="1"/>
    <n v="20000"/>
    <n v="0"/>
    <x v="3"/>
    <s v="FALSE"/>
  </r>
  <r>
    <n v="472"/>
    <n v="1442"/>
    <x v="1"/>
    <n v="30000"/>
    <n v="0"/>
    <x v="1"/>
    <s v="TRUE"/>
  </r>
  <r>
    <n v="473"/>
    <n v="1450"/>
    <x v="1"/>
    <n v="60000"/>
    <n v="3"/>
    <x v="0"/>
    <s v="TRUE"/>
  </r>
  <r>
    <n v="474"/>
    <n v="1459"/>
    <x v="1"/>
    <n v="20000"/>
    <n v="0"/>
    <x v="3"/>
    <s v="FALSE"/>
  </r>
  <r>
    <n v="475"/>
    <n v="1461"/>
    <x v="1"/>
    <n v="20000"/>
    <n v="0"/>
    <x v="3"/>
    <s v="TRUE"/>
  </r>
  <r>
    <n v="476"/>
    <n v="1466"/>
    <x v="1"/>
    <n v="30000"/>
    <n v="0"/>
    <x v="2"/>
    <s v="FALSE"/>
  </r>
  <r>
    <n v="477"/>
    <n v="1469"/>
    <x v="0"/>
    <n v="40000"/>
    <n v="1"/>
    <x v="0"/>
    <s v="TRUE"/>
  </r>
  <r>
    <n v="478"/>
    <n v="1471"/>
    <x v="1"/>
    <n v="30000"/>
    <n v="0"/>
    <x v="2"/>
    <s v="FALSE"/>
  </r>
  <r>
    <n v="479"/>
    <n v="1472"/>
    <x v="1"/>
    <n v="30000"/>
    <n v="0"/>
    <x v="2"/>
    <s v="FALSE"/>
  </r>
  <r>
    <n v="480"/>
    <n v="1473"/>
    <x v="0"/>
    <n v="40000"/>
    <n v="1"/>
    <x v="0"/>
    <s v="TRUE"/>
  </r>
  <r>
    <n v="481"/>
    <n v="1481"/>
    <x v="0"/>
    <n v="40000"/>
    <n v="1"/>
    <x v="0"/>
    <s v="TRUE"/>
  </r>
  <r>
    <n v="482"/>
    <n v="1482"/>
    <x v="0"/>
    <n v="40000"/>
    <n v="1"/>
    <x v="0"/>
    <s v="TRUE"/>
  </r>
  <r>
    <n v="483"/>
    <n v="1484"/>
    <x v="1"/>
    <n v="30000"/>
    <n v="0"/>
    <x v="2"/>
    <s v="FALSE"/>
  </r>
  <r>
    <n v="484"/>
    <n v="1485"/>
    <x v="0"/>
    <n v="40000"/>
    <n v="1"/>
    <x v="0"/>
    <s v="TRUE"/>
  </r>
  <r>
    <n v="485"/>
    <n v="1492"/>
    <x v="1"/>
    <n v="40000"/>
    <n v="2"/>
    <x v="1"/>
    <s v="TRUE"/>
  </r>
  <r>
    <n v="486"/>
    <n v="1494"/>
    <x v="0"/>
    <n v="40000"/>
    <n v="2"/>
    <x v="1"/>
    <s v="FALSE"/>
  </r>
  <r>
    <n v="487"/>
    <n v="1497"/>
    <x v="1"/>
    <n v="10000"/>
    <n v="0"/>
    <x v="3"/>
    <s v="TRUE"/>
  </r>
  <r>
    <n v="488"/>
    <n v="1499"/>
    <x v="1"/>
    <n v="10000"/>
    <n v="0"/>
    <x v="3"/>
    <s v="FALSE"/>
  </r>
  <r>
    <n v="489"/>
    <n v="1502"/>
    <x v="1"/>
    <n v="20000"/>
    <n v="0"/>
    <x v="3"/>
    <s v="TRUE"/>
  </r>
  <r>
    <n v="490"/>
    <n v="1505"/>
    <x v="1"/>
    <n v="20000"/>
    <n v="0"/>
    <x v="3"/>
    <s v="FALSE"/>
  </r>
  <r>
    <n v="491"/>
    <n v="1511"/>
    <x v="1"/>
    <n v="20000"/>
    <n v="0"/>
    <x v="3"/>
    <s v="FALSE"/>
  </r>
  <r>
    <n v="492"/>
    <n v="1519"/>
    <x v="0"/>
    <n v="20000"/>
    <n v="0"/>
    <x v="3"/>
    <s v="FALSE"/>
  </r>
  <r>
    <n v="493"/>
    <n v="1522"/>
    <x v="1"/>
    <n v="30000"/>
    <n v="0"/>
    <x v="2"/>
    <s v="FALSE"/>
  </r>
  <r>
    <n v="494"/>
    <n v="1526"/>
    <x v="1"/>
    <n v="40000"/>
    <n v="2"/>
    <x v="1"/>
    <s v="TRUE"/>
  </r>
  <r>
    <n v="495"/>
    <n v="1527"/>
    <x v="1"/>
    <n v="40000"/>
    <n v="2"/>
    <x v="1"/>
    <s v="TRUE"/>
  </r>
  <r>
    <n v="496"/>
    <n v="1528"/>
    <x v="1"/>
    <n v="40000"/>
    <n v="2"/>
    <x v="1"/>
    <s v="TRUE"/>
  </r>
  <r>
    <n v="497"/>
    <n v="1531"/>
    <x v="1"/>
    <n v="40000"/>
    <n v="2"/>
    <x v="1"/>
    <s v="TRUE"/>
  </r>
  <r>
    <n v="498"/>
    <n v="1533"/>
    <x v="1"/>
    <n v="40000"/>
    <n v="2"/>
    <x v="1"/>
    <s v="TRUE"/>
  </r>
  <r>
    <n v="499"/>
    <n v="1548"/>
    <x v="1"/>
    <n v="40000"/>
    <n v="3"/>
    <x v="1"/>
    <s v="TRUE"/>
  </r>
  <r>
    <n v="500"/>
    <n v="1551"/>
    <x v="1"/>
    <n v="40000"/>
    <n v="3"/>
    <x v="1"/>
    <s v="TRUE"/>
  </r>
  <r>
    <n v="501"/>
    <n v="1552"/>
    <x v="1"/>
    <n v="40000"/>
    <n v="0"/>
    <x v="4"/>
    <s v="TRUE"/>
  </r>
  <r>
    <n v="502"/>
    <n v="1553"/>
    <x v="1"/>
    <n v="40000"/>
    <n v="3"/>
    <x v="1"/>
    <s v="TRUE"/>
  </r>
  <r>
    <n v="503"/>
    <n v="1554"/>
    <x v="1"/>
    <n v="40000"/>
    <n v="4"/>
    <x v="1"/>
    <s v="TRUE"/>
  </r>
  <r>
    <n v="504"/>
    <n v="1556"/>
    <x v="0"/>
    <n v="50000"/>
    <n v="1"/>
    <x v="4"/>
    <s v="TRUE"/>
  </r>
  <r>
    <n v="505"/>
    <n v="1557"/>
    <x v="0"/>
    <n v="40000"/>
    <n v="1"/>
    <x v="0"/>
    <s v="TRUE"/>
  </r>
  <r>
    <n v="506"/>
    <n v="1559"/>
    <x v="1"/>
    <n v="60000"/>
    <n v="0"/>
    <x v="4"/>
    <s v="TRUE"/>
  </r>
  <r>
    <n v="507"/>
    <n v="1561"/>
    <x v="1"/>
    <n v="60000"/>
    <n v="0"/>
    <x v="4"/>
    <s v="FALSE"/>
  </r>
  <r>
    <n v="508"/>
    <n v="1574"/>
    <x v="1"/>
    <n v="60000"/>
    <n v="0"/>
    <x v="4"/>
    <s v="TRUE"/>
  </r>
  <r>
    <n v="509"/>
    <n v="1580"/>
    <x v="1"/>
    <n v="60000"/>
    <n v="0"/>
    <x v="4"/>
    <s v="TRUE"/>
  </r>
  <r>
    <n v="510"/>
    <n v="1590"/>
    <x v="0"/>
    <n v="30000"/>
    <n v="1"/>
    <x v="0"/>
    <s v="TRUE"/>
  </r>
  <r>
    <n v="511"/>
    <n v="1593"/>
    <x v="0"/>
    <n v="30000"/>
    <n v="1"/>
    <x v="0"/>
    <s v="TRUE"/>
  </r>
  <r>
    <n v="512"/>
    <n v="1595"/>
    <x v="0"/>
    <n v="30000"/>
    <n v="1"/>
    <x v="0"/>
    <s v="TRUE"/>
  </r>
  <r>
    <n v="513"/>
    <n v="1602"/>
    <x v="1"/>
    <n v="20000"/>
    <n v="3"/>
    <x v="3"/>
    <s v="TRUE"/>
  </r>
  <r>
    <n v="514"/>
    <n v="1603"/>
    <x v="1"/>
    <n v="20000"/>
    <n v="3"/>
    <x v="3"/>
    <s v="FALSE"/>
  </r>
  <r>
    <n v="515"/>
    <n v="1606"/>
    <x v="0"/>
    <n v="30000"/>
    <n v="1"/>
    <x v="2"/>
    <s v="TRUE"/>
  </r>
  <r>
    <n v="516"/>
    <n v="1607"/>
    <x v="0"/>
    <n v="30000"/>
    <n v="1"/>
    <x v="2"/>
    <s v="TRUE"/>
  </r>
  <r>
    <n v="517"/>
    <n v="1609"/>
    <x v="0"/>
    <n v="30000"/>
    <n v="1"/>
    <x v="2"/>
    <s v="TRUE"/>
  </r>
  <r>
    <n v="518"/>
    <n v="1614"/>
    <x v="0"/>
    <n v="40000"/>
    <n v="1"/>
    <x v="1"/>
    <s v="TRUE"/>
  </r>
  <r>
    <n v="519"/>
    <n v="1618"/>
    <x v="0"/>
    <n v="40000"/>
    <n v="1"/>
    <x v="1"/>
    <s v="TRUE"/>
  </r>
  <r>
    <n v="520"/>
    <n v="1620"/>
    <x v="0"/>
    <n v="40000"/>
    <n v="1"/>
    <x v="1"/>
    <s v="TRUE"/>
  </r>
  <r>
    <n v="521"/>
    <n v="1623"/>
    <x v="0"/>
    <n v="40000"/>
    <n v="1"/>
    <x v="1"/>
    <s v="TRUE"/>
  </r>
  <r>
    <n v="522"/>
    <n v="1625"/>
    <x v="0"/>
    <n v="40000"/>
    <n v="1"/>
    <x v="1"/>
    <s v="TRUE"/>
  </r>
  <r>
    <n v="523"/>
    <n v="1627"/>
    <x v="0"/>
    <n v="80000"/>
    <n v="5"/>
    <x v="4"/>
    <s v="TRUE"/>
  </r>
  <r>
    <n v="524"/>
    <n v="1632"/>
    <x v="0"/>
    <n v="40000"/>
    <n v="1"/>
    <x v="1"/>
    <s v="TRUE"/>
  </r>
  <r>
    <n v="525"/>
    <n v="1633"/>
    <x v="0"/>
    <n v="40000"/>
    <n v="1"/>
    <x v="1"/>
    <s v="TRUE"/>
  </r>
  <r>
    <n v="526"/>
    <n v="1634"/>
    <x v="0"/>
    <n v="40000"/>
    <n v="1"/>
    <x v="1"/>
    <s v="TRUE"/>
  </r>
  <r>
    <n v="527"/>
    <n v="1636"/>
    <x v="0"/>
    <n v="40000"/>
    <n v="1"/>
    <x v="1"/>
    <s v="TRUE"/>
  </r>
  <r>
    <n v="528"/>
    <n v="1639"/>
    <x v="0"/>
    <n v="40000"/>
    <n v="1"/>
    <x v="1"/>
    <s v="TRUE"/>
  </r>
  <r>
    <n v="529"/>
    <n v="1644"/>
    <x v="0"/>
    <n v="40000"/>
    <n v="1"/>
    <x v="1"/>
    <s v="TRUE"/>
  </r>
  <r>
    <n v="530"/>
    <n v="1646"/>
    <x v="0"/>
    <n v="40000"/>
    <n v="1"/>
    <x v="1"/>
    <s v="TRUE"/>
  </r>
  <r>
    <n v="531"/>
    <n v="1648"/>
    <x v="0"/>
    <n v="40000"/>
    <n v="1"/>
    <x v="1"/>
    <s v="TRUE"/>
  </r>
  <r>
    <n v="532"/>
    <n v="1649"/>
    <x v="0"/>
    <n v="40000"/>
    <n v="1"/>
    <x v="1"/>
    <s v="TRUE"/>
  </r>
  <r>
    <n v="533"/>
    <n v="1650"/>
    <x v="0"/>
    <n v="40000"/>
    <n v="1"/>
    <x v="1"/>
    <s v="TRUE"/>
  </r>
  <r>
    <n v="534"/>
    <n v="1653"/>
    <x v="0"/>
    <n v="40000"/>
    <n v="1"/>
    <x v="1"/>
    <s v="TRUE"/>
  </r>
  <r>
    <n v="535"/>
    <n v="1665"/>
    <x v="1"/>
    <n v="60000"/>
    <n v="4"/>
    <x v="4"/>
    <s v="TRUE"/>
  </r>
  <r>
    <n v="536"/>
    <n v="1670"/>
    <x v="0"/>
    <n v="60000"/>
    <n v="4"/>
    <x v="4"/>
    <s v="TRUE"/>
  </r>
  <r>
    <n v="537"/>
    <n v="1671"/>
    <x v="0"/>
    <n v="60000"/>
    <n v="4"/>
    <x v="4"/>
    <s v="TRUE"/>
  </r>
  <r>
    <n v="538"/>
    <n v="1672"/>
    <x v="0"/>
    <n v="60000"/>
    <n v="4"/>
    <x v="4"/>
    <s v="TRUE"/>
  </r>
  <r>
    <n v="539"/>
    <n v="1679"/>
    <x v="1"/>
    <n v="60000"/>
    <n v="4"/>
    <x v="4"/>
    <s v="FALSE"/>
  </r>
  <r>
    <n v="540"/>
    <n v="1680"/>
    <x v="0"/>
    <n v="60000"/>
    <n v="4"/>
    <x v="4"/>
    <s v="TRUE"/>
  </r>
  <r>
    <n v="541"/>
    <n v="1682"/>
    <x v="1"/>
    <n v="60000"/>
    <n v="4"/>
    <x v="4"/>
    <s v="TRUE"/>
  </r>
  <r>
    <n v="542"/>
    <n v="1683"/>
    <x v="1"/>
    <n v="60000"/>
    <n v="4"/>
    <x v="4"/>
    <s v="FALSE"/>
  </r>
  <r>
    <n v="543"/>
    <n v="1686"/>
    <x v="1"/>
    <n v="20000"/>
    <n v="1"/>
    <x v="1"/>
    <s v="FALSE"/>
  </r>
  <r>
    <n v="544"/>
    <n v="1689"/>
    <x v="0"/>
    <n v="20000"/>
    <n v="1"/>
    <x v="1"/>
    <s v="TRUE"/>
  </r>
  <r>
    <n v="545"/>
    <n v="1690"/>
    <x v="0"/>
    <n v="30000"/>
    <n v="1"/>
    <x v="0"/>
    <s v="TRUE"/>
  </r>
  <r>
    <n v="546"/>
    <n v="1692"/>
    <x v="0"/>
    <n v="30000"/>
    <n v="1"/>
    <x v="0"/>
    <s v="TRUE"/>
  </r>
  <r>
    <n v="547"/>
    <n v="1693"/>
    <x v="0"/>
    <n v="30000"/>
    <n v="1"/>
    <x v="0"/>
    <s v="TRUE"/>
  </r>
  <r>
    <n v="548"/>
    <n v="1697"/>
    <x v="0"/>
    <n v="40000"/>
    <n v="0"/>
    <x v="4"/>
    <s v="TRUE"/>
  </r>
  <r>
    <n v="549"/>
    <n v="1699"/>
    <x v="1"/>
    <n v="40000"/>
    <n v="0"/>
    <x v="4"/>
    <s v="TRUE"/>
  </r>
  <r>
    <n v="550"/>
    <n v="1702"/>
    <x v="0"/>
    <n v="40000"/>
    <n v="0"/>
    <x v="0"/>
    <s v="TRUE"/>
  </r>
  <r>
    <n v="551"/>
    <n v="1708"/>
    <x v="1"/>
    <n v="40000"/>
    <n v="0"/>
    <x v="0"/>
    <s v="TRUE"/>
  </r>
  <r>
    <n v="552"/>
    <n v="1709"/>
    <x v="1"/>
    <n v="10000"/>
    <n v="3"/>
    <x v="2"/>
    <s v="TRUE"/>
  </r>
  <r>
    <n v="553"/>
    <n v="1711"/>
    <x v="1"/>
    <n v="20000"/>
    <n v="1"/>
    <x v="1"/>
    <s v="FALSE"/>
  </r>
  <r>
    <n v="554"/>
    <n v="1712"/>
    <x v="0"/>
    <n v="20000"/>
    <n v="1"/>
    <x v="1"/>
    <s v="TRUE"/>
  </r>
  <r>
    <n v="555"/>
    <n v="1713"/>
    <x v="1"/>
    <n v="10000"/>
    <n v="4"/>
    <x v="2"/>
    <s v="TRUE"/>
  </r>
  <r>
    <n v="556"/>
    <n v="1718"/>
    <x v="0"/>
    <n v="40000"/>
    <n v="1"/>
    <x v="0"/>
    <s v="TRUE"/>
  </r>
  <r>
    <n v="557"/>
    <n v="1719"/>
    <x v="0"/>
    <n v="20000"/>
    <n v="1"/>
    <x v="1"/>
    <s v="TRUE"/>
  </r>
  <r>
    <n v="558"/>
    <n v="1721"/>
    <x v="1"/>
    <n v="30000"/>
    <n v="1"/>
    <x v="0"/>
    <s v="FALSE"/>
  </r>
  <r>
    <n v="559"/>
    <n v="1723"/>
    <x v="1"/>
    <n v="30000"/>
    <n v="1"/>
    <x v="0"/>
    <s v="FALSE"/>
  </r>
  <r>
    <n v="560"/>
    <n v="1725"/>
    <x v="1"/>
    <n v="30000"/>
    <n v="1"/>
    <x v="0"/>
    <s v="FALSE"/>
  </r>
  <r>
    <n v="561"/>
    <n v="1727"/>
    <x v="1"/>
    <n v="30000"/>
    <n v="1"/>
    <x v="0"/>
    <s v="FALSE"/>
  </r>
  <r>
    <n v="562"/>
    <n v="1728"/>
    <x v="1"/>
    <n v="10000"/>
    <n v="5"/>
    <x v="3"/>
    <s v="TRUE"/>
  </r>
  <r>
    <n v="563"/>
    <n v="1730"/>
    <x v="0"/>
    <n v="20000"/>
    <n v="1"/>
    <x v="2"/>
    <s v="TRUE"/>
  </r>
  <r>
    <n v="564"/>
    <n v="1733"/>
    <x v="1"/>
    <n v="20000"/>
    <n v="1"/>
    <x v="2"/>
    <s v="FALSE"/>
  </r>
  <r>
    <n v="565"/>
    <n v="1734"/>
    <x v="1"/>
    <n v="20000"/>
    <n v="1"/>
    <x v="2"/>
    <s v="FALSE"/>
  </r>
  <r>
    <n v="566"/>
    <n v="1735"/>
    <x v="1"/>
    <n v="20000"/>
    <n v="2"/>
    <x v="2"/>
    <s v="TRUE"/>
  </r>
  <r>
    <n v="567"/>
    <n v="1737"/>
    <x v="0"/>
    <n v="40000"/>
    <n v="0"/>
    <x v="0"/>
    <s v="TRUE"/>
  </r>
  <r>
    <n v="568"/>
    <n v="1738"/>
    <x v="0"/>
    <n v="40000"/>
    <n v="0"/>
    <x v="0"/>
    <s v="TRUE"/>
  </r>
  <r>
    <n v="569"/>
    <n v="1743"/>
    <x v="1"/>
    <n v="20000"/>
    <n v="2"/>
    <x v="2"/>
    <s v="TRUE"/>
  </r>
  <r>
    <n v="570"/>
    <n v="1745"/>
    <x v="0"/>
    <n v="30000"/>
    <n v="1"/>
    <x v="0"/>
    <s v="TRUE"/>
  </r>
  <r>
    <n v="571"/>
    <n v="1748"/>
    <x v="0"/>
    <n v="30000"/>
    <n v="1"/>
    <x v="0"/>
    <s v="TRUE"/>
  </r>
  <r>
    <n v="572"/>
    <n v="1749"/>
    <x v="0"/>
    <n v="30000"/>
    <n v="1"/>
    <x v="0"/>
    <s v="TRUE"/>
  </r>
  <r>
    <n v="573"/>
    <n v="1754"/>
    <x v="0"/>
    <n v="30000"/>
    <n v="1"/>
    <x v="0"/>
    <s v="TRUE"/>
  </r>
  <r>
    <n v="574"/>
    <n v="1764"/>
    <x v="1"/>
    <n v="20000"/>
    <n v="2"/>
    <x v="2"/>
    <s v="TRUE"/>
  </r>
  <r>
    <n v="575"/>
    <n v="1765"/>
    <x v="1"/>
    <n v="20000"/>
    <n v="2"/>
    <x v="2"/>
    <s v="TRUE"/>
  </r>
  <r>
    <n v="576"/>
    <n v="1767"/>
    <x v="1"/>
    <n v="20000"/>
    <n v="2"/>
    <x v="2"/>
    <s v="TRUE"/>
  </r>
  <r>
    <n v="577"/>
    <n v="1771"/>
    <x v="0"/>
    <n v="30000"/>
    <n v="1"/>
    <x v="0"/>
    <s v="TRUE"/>
  </r>
  <r>
    <n v="578"/>
    <n v="1775"/>
    <x v="0"/>
    <n v="30000"/>
    <n v="1"/>
    <x v="0"/>
    <s v="TRUE"/>
  </r>
  <r>
    <n v="579"/>
    <n v="1776"/>
    <x v="1"/>
    <n v="10000"/>
    <n v="3"/>
    <x v="3"/>
    <s v="TRUE"/>
  </r>
  <r>
    <n v="580"/>
    <n v="1777"/>
    <x v="1"/>
    <n v="20000"/>
    <n v="3"/>
    <x v="2"/>
    <s v="TRUE"/>
  </r>
  <r>
    <n v="581"/>
    <n v="1778"/>
    <x v="0"/>
    <n v="30000"/>
    <n v="1"/>
    <x v="0"/>
    <s v="TRUE"/>
  </r>
  <r>
    <n v="582"/>
    <n v="1781"/>
    <x v="0"/>
    <n v="40000"/>
    <n v="0"/>
    <x v="0"/>
    <s v="TRUE"/>
  </r>
  <r>
    <n v="583"/>
    <n v="1782"/>
    <x v="1"/>
    <n v="30000"/>
    <n v="2"/>
    <x v="1"/>
    <s v="TRUE"/>
  </r>
  <r>
    <n v="584"/>
    <n v="1788"/>
    <x v="1"/>
    <n v="30000"/>
    <n v="2"/>
    <x v="1"/>
    <s v="TRUE"/>
  </r>
  <r>
    <n v="585"/>
    <n v="1793"/>
    <x v="0"/>
    <n v="40000"/>
    <n v="1"/>
    <x v="0"/>
    <s v="TRUE"/>
  </r>
  <r>
    <n v="586"/>
    <n v="1802"/>
    <x v="0"/>
    <n v="40000"/>
    <n v="1"/>
    <x v="0"/>
    <s v="TRUE"/>
  </r>
  <r>
    <n v="587"/>
    <n v="1808"/>
    <x v="0"/>
    <n v="40000"/>
    <n v="1"/>
    <x v="0"/>
    <s v="TRUE"/>
  </r>
  <r>
    <n v="588"/>
    <n v="1814"/>
    <x v="1"/>
    <n v="30000"/>
    <n v="2"/>
    <x v="1"/>
    <s v="TRUE"/>
  </r>
  <r>
    <n v="589"/>
    <n v="1815"/>
    <x v="0"/>
    <n v="30000"/>
    <n v="2"/>
    <x v="1"/>
    <s v="FALSE"/>
  </r>
  <r>
    <n v="590"/>
    <n v="1816"/>
    <x v="0"/>
    <n v="40000"/>
    <n v="1"/>
    <x v="0"/>
    <s v="TRUE"/>
  </r>
  <r>
    <n v="591"/>
    <n v="1818"/>
    <x v="1"/>
    <n v="30000"/>
    <n v="2"/>
    <x v="1"/>
    <s v="TRUE"/>
  </r>
  <r>
    <n v="592"/>
    <n v="1821"/>
    <x v="1"/>
    <n v="30000"/>
    <n v="3"/>
    <x v="1"/>
    <s v="TRUE"/>
  </r>
  <r>
    <n v="593"/>
    <n v="1826"/>
    <x v="1"/>
    <n v="20000"/>
    <n v="0"/>
    <x v="2"/>
    <s v="FALSE"/>
  </r>
  <r>
    <n v="594"/>
    <n v="1827"/>
    <x v="1"/>
    <n v="20000"/>
    <n v="0"/>
    <x v="2"/>
    <s v="TRUE"/>
  </r>
  <r>
    <n v="595"/>
    <n v="1828"/>
    <x v="1"/>
    <n v="20000"/>
    <n v="4"/>
    <x v="2"/>
    <s v="TRUE"/>
  </r>
  <r>
    <n v="596"/>
    <n v="1829"/>
    <x v="1"/>
    <n v="20000"/>
    <n v="5"/>
    <x v="2"/>
    <s v="TRUE"/>
  </r>
  <r>
    <n v="597"/>
    <n v="1836"/>
    <x v="0"/>
    <n v="40000"/>
    <n v="1"/>
    <x v="0"/>
    <s v="TRUE"/>
  </r>
  <r>
    <n v="598"/>
    <n v="1837"/>
    <x v="1"/>
    <n v="30000"/>
    <n v="3"/>
    <x v="1"/>
    <s v="TRUE"/>
  </r>
  <r>
    <n v="599"/>
    <n v="1840"/>
    <x v="1"/>
    <n v="30000"/>
    <n v="3"/>
    <x v="1"/>
    <s v="TRUE"/>
  </r>
  <r>
    <n v="600"/>
    <n v="1849"/>
    <x v="1"/>
    <n v="20000"/>
    <n v="0"/>
    <x v="2"/>
    <s v="FALSE"/>
  </r>
  <r>
    <n v="601"/>
    <n v="1852"/>
    <x v="1"/>
    <n v="30000"/>
    <n v="0"/>
    <x v="1"/>
    <s v="FALSE"/>
  </r>
  <r>
    <n v="602"/>
    <n v="1854"/>
    <x v="1"/>
    <n v="30000"/>
    <n v="0"/>
    <x v="1"/>
    <s v="TRUE"/>
  </r>
  <r>
    <n v="603"/>
    <n v="1860"/>
    <x v="1"/>
    <n v="30000"/>
    <n v="0"/>
    <x v="1"/>
    <s v="FALSE"/>
  </r>
  <r>
    <n v="604"/>
    <n v="1869"/>
    <x v="1"/>
    <n v="30000"/>
    <n v="0"/>
    <x v="1"/>
    <s v="FALSE"/>
  </r>
  <r>
    <n v="605"/>
    <n v="1873"/>
    <x v="1"/>
    <n v="30000"/>
    <n v="0"/>
    <x v="1"/>
    <s v="TRUE"/>
  </r>
  <r>
    <n v="606"/>
    <n v="1875"/>
    <x v="1"/>
    <n v="20000"/>
    <n v="0"/>
    <x v="2"/>
    <s v="FALSE"/>
  </r>
  <r>
    <n v="607"/>
    <n v="1882"/>
    <x v="1"/>
    <n v="10000"/>
    <n v="0"/>
    <x v="3"/>
    <s v="FALSE"/>
  </r>
  <r>
    <n v="608"/>
    <n v="1885"/>
    <x v="1"/>
    <n v="20000"/>
    <n v="0"/>
    <x v="2"/>
    <s v="TRUE"/>
  </r>
  <r>
    <n v="609"/>
    <n v="1889"/>
    <x v="1"/>
    <n v="20000"/>
    <n v="0"/>
    <x v="2"/>
    <s v="FALSE"/>
  </r>
  <r>
    <n v="610"/>
    <n v="1891"/>
    <x v="1"/>
    <n v="30000"/>
    <n v="0"/>
    <x v="1"/>
    <s v="FALSE"/>
  </r>
  <r>
    <n v="611"/>
    <n v="1893"/>
    <x v="1"/>
    <n v="30000"/>
    <n v="0"/>
    <x v="1"/>
    <s v="FALSE"/>
  </r>
  <r>
    <n v="612"/>
    <n v="1894"/>
    <x v="0"/>
    <n v="20000"/>
    <n v="0"/>
    <x v="3"/>
    <s v="FALSE"/>
  </r>
  <r>
    <n v="613"/>
    <n v="1906"/>
    <x v="1"/>
    <n v="20000"/>
    <n v="0"/>
    <x v="3"/>
    <s v="FALSE"/>
  </r>
  <r>
    <n v="614"/>
    <n v="1907"/>
    <x v="1"/>
    <n v="30000"/>
    <n v="0"/>
    <x v="1"/>
    <s v="FALSE"/>
  </r>
  <r>
    <n v="615"/>
    <n v="1910"/>
    <x v="1"/>
    <n v="30000"/>
    <n v="0"/>
    <x v="1"/>
    <s v="FALSE"/>
  </r>
  <r>
    <n v="616"/>
    <n v="1916"/>
    <x v="0"/>
    <n v="40000"/>
    <n v="1"/>
    <x v="0"/>
    <s v="TRUE"/>
  </r>
  <r>
    <n v="617"/>
    <n v="1917"/>
    <x v="0"/>
    <n v="40000"/>
    <n v="1"/>
    <x v="0"/>
    <s v="TRUE"/>
  </r>
  <r>
    <n v="618"/>
    <n v="1918"/>
    <x v="1"/>
    <n v="60000"/>
    <n v="4"/>
    <x v="4"/>
    <s v="FALSE"/>
  </r>
  <r>
    <n v="619"/>
    <n v="1919"/>
    <x v="0"/>
    <n v="60000"/>
    <n v="4"/>
    <x v="4"/>
    <s v="TRUE"/>
  </r>
  <r>
    <n v="620"/>
    <n v="1927"/>
    <x v="1"/>
    <n v="50000"/>
    <n v="0"/>
    <x v="4"/>
    <s v="TRUE"/>
  </r>
  <r>
    <n v="621"/>
    <n v="1928"/>
    <x v="1"/>
    <n v="50000"/>
    <n v="0"/>
    <x v="4"/>
    <s v="TRUE"/>
  </r>
  <r>
    <n v="622"/>
    <n v="1933"/>
    <x v="1"/>
    <n v="50000"/>
    <n v="0"/>
    <x v="4"/>
    <s v="FALSE"/>
  </r>
  <r>
    <n v="623"/>
    <n v="1934"/>
    <x v="0"/>
    <n v="50000"/>
    <n v="0"/>
    <x v="4"/>
    <s v="TRUE"/>
  </r>
  <r>
    <n v="624"/>
    <n v="1935"/>
    <x v="1"/>
    <n v="50000"/>
    <n v="1"/>
    <x v="4"/>
    <s v="TRUE"/>
  </r>
  <r>
    <n v="625"/>
    <n v="1938"/>
    <x v="1"/>
    <n v="50000"/>
    <n v="1"/>
    <x v="4"/>
    <s v="TRUE"/>
  </r>
  <r>
    <n v="626"/>
    <n v="1940"/>
    <x v="0"/>
    <n v="50000"/>
    <n v="1"/>
    <x v="4"/>
    <s v="TRUE"/>
  </r>
  <r>
    <n v="627"/>
    <n v="1946"/>
    <x v="0"/>
    <n v="50000"/>
    <n v="1"/>
    <x v="4"/>
    <s v="TRUE"/>
  </r>
  <r>
    <n v="628"/>
    <n v="1949"/>
    <x v="0"/>
    <n v="60000"/>
    <n v="1"/>
    <x v="4"/>
    <s v="TRUE"/>
  </r>
  <r>
    <n v="629"/>
    <n v="1950"/>
    <x v="1"/>
    <n v="40000"/>
    <n v="1"/>
    <x v="4"/>
    <s v="TRUE"/>
  </r>
  <r>
    <n v="630"/>
    <n v="1956"/>
    <x v="1"/>
    <n v="40000"/>
    <n v="4"/>
    <x v="2"/>
    <s v="TRUE"/>
  </r>
  <r>
    <n v="631"/>
    <n v="1957"/>
    <x v="0"/>
    <n v="60000"/>
    <n v="1"/>
    <x v="4"/>
    <s v="TRUE"/>
  </r>
  <r>
    <n v="632"/>
    <n v="1958"/>
    <x v="0"/>
    <n v="60000"/>
    <n v="1"/>
    <x v="4"/>
    <s v="TRUE"/>
  </r>
  <r>
    <n v="633"/>
    <n v="1959"/>
    <x v="0"/>
    <n v="60000"/>
    <n v="1"/>
    <x v="4"/>
    <s v="TRUE"/>
  </r>
  <r>
    <n v="634"/>
    <n v="1962"/>
    <x v="0"/>
    <n v="40000"/>
    <n v="1"/>
    <x v="0"/>
    <s v="TRUE"/>
  </r>
  <r>
    <n v="635"/>
    <n v="1967"/>
    <x v="0"/>
    <n v="60000"/>
    <n v="1"/>
    <x v="4"/>
    <s v="TRUE"/>
  </r>
  <r>
    <n v="636"/>
    <n v="1971"/>
    <x v="0"/>
    <n v="60000"/>
    <n v="1"/>
    <x v="4"/>
    <s v="TRUE"/>
  </r>
  <r>
    <n v="637"/>
    <n v="1972"/>
    <x v="1"/>
    <n v="60000"/>
    <n v="1"/>
    <x v="4"/>
    <s v="TRUE"/>
  </r>
  <r>
    <n v="638"/>
    <n v="1974"/>
    <x v="0"/>
    <n v="70000"/>
    <n v="1"/>
    <x v="4"/>
    <s v="TRUE"/>
  </r>
  <r>
    <n v="639"/>
    <n v="1976"/>
    <x v="0"/>
    <n v="70000"/>
    <n v="1"/>
    <x v="4"/>
    <s v="TRUE"/>
  </r>
  <r>
    <n v="640"/>
    <n v="1979"/>
    <x v="0"/>
    <n v="70000"/>
    <n v="1"/>
    <x v="4"/>
    <s v="TRUE"/>
  </r>
  <r>
    <n v="641"/>
    <n v="1984"/>
    <x v="0"/>
    <n v="50000"/>
    <n v="1"/>
    <x v="0"/>
    <s v="TRUE"/>
  </r>
  <r>
    <n v="642"/>
    <n v="1986"/>
    <x v="0"/>
    <n v="50000"/>
    <n v="1"/>
    <x v="0"/>
    <s v="TRUE"/>
  </r>
  <r>
    <n v="643"/>
    <n v="1988"/>
    <x v="0"/>
    <n v="50000"/>
    <n v="1"/>
    <x v="0"/>
    <s v="TRUE"/>
  </r>
  <r>
    <n v="644"/>
    <n v="1989"/>
    <x v="0"/>
    <n v="50000"/>
    <n v="1"/>
    <x v="0"/>
    <s v="TRUE"/>
  </r>
  <r>
    <n v="645"/>
    <n v="1991"/>
    <x v="1"/>
    <n v="40000"/>
    <n v="2"/>
    <x v="0"/>
    <s v="TRUE"/>
  </r>
  <r>
    <n v="646"/>
    <n v="1997"/>
    <x v="1"/>
    <n v="40000"/>
    <n v="2"/>
    <x v="0"/>
    <s v="TRUE"/>
  </r>
  <r>
    <n v="647"/>
    <n v="1998"/>
    <x v="1"/>
    <n v="40000"/>
    <n v="2"/>
    <x v="0"/>
    <s v="TRUE"/>
  </r>
  <r>
    <n v="648"/>
    <n v="2004"/>
    <x v="1"/>
    <n v="40000"/>
    <n v="2"/>
    <x v="0"/>
    <s v="FALSE"/>
  </r>
  <r>
    <n v="649"/>
    <n v="2006"/>
    <x v="1"/>
    <n v="60000"/>
    <n v="1"/>
    <x v="4"/>
    <s v="TRUE"/>
  </r>
  <r>
    <n v="650"/>
    <n v="2014"/>
    <x v="0"/>
    <n v="60000"/>
    <n v="1"/>
    <x v="4"/>
    <s v="TRUE"/>
  </r>
  <r>
    <n v="651"/>
    <n v="2016"/>
    <x v="0"/>
    <n v="60000"/>
    <n v="1"/>
    <x v="4"/>
    <s v="TRUE"/>
  </r>
  <r>
    <n v="652"/>
    <n v="2020"/>
    <x v="0"/>
    <n v="60000"/>
    <n v="1"/>
    <x v="4"/>
    <s v="TRUE"/>
  </r>
  <r>
    <n v="653"/>
    <n v="2030"/>
    <x v="0"/>
    <n v="60000"/>
    <n v="1"/>
    <x v="4"/>
    <s v="TRUE"/>
  </r>
  <r>
    <n v="654"/>
    <n v="2035"/>
    <x v="1"/>
    <n v="60000"/>
    <n v="1"/>
    <x v="4"/>
    <s v="TRUE"/>
  </r>
  <r>
    <n v="655"/>
    <n v="2037"/>
    <x v="0"/>
    <n v="60000"/>
    <n v="1"/>
    <x v="4"/>
    <s v="TRUE"/>
  </r>
  <r>
    <n v="656"/>
    <n v="2038"/>
    <x v="1"/>
    <n v="70000"/>
    <n v="2"/>
    <x v="4"/>
    <s v="TRUE"/>
  </r>
  <r>
    <n v="657"/>
    <n v="2044"/>
    <x v="0"/>
    <n v="70000"/>
    <n v="3"/>
    <x v="4"/>
    <s v="TRUE"/>
  </r>
  <r>
    <n v="658"/>
    <n v="2046"/>
    <x v="0"/>
    <n v="70000"/>
    <n v="3"/>
    <x v="4"/>
    <s v="TRUE"/>
  </r>
  <r>
    <n v="659"/>
    <n v="2049"/>
    <x v="0"/>
    <n v="60000"/>
    <n v="1"/>
    <x v="4"/>
    <s v="TRUE"/>
  </r>
  <r>
    <n v="660"/>
    <n v="2052"/>
    <x v="1"/>
    <n v="60000"/>
    <n v="1"/>
    <x v="4"/>
    <s v="TRUE"/>
  </r>
  <r>
    <n v="661"/>
    <n v="2058"/>
    <x v="0"/>
    <n v="60000"/>
    <n v="1"/>
    <x v="4"/>
    <s v="TRUE"/>
  </r>
  <r>
    <n v="662"/>
    <n v="2059"/>
    <x v="1"/>
    <n v="60000"/>
    <n v="1"/>
    <x v="4"/>
    <s v="TRUE"/>
  </r>
  <r>
    <n v="663"/>
    <n v="2061"/>
    <x v="1"/>
    <n v="60000"/>
    <n v="2"/>
    <x v="4"/>
    <s v="TRUE"/>
  </r>
  <r>
    <n v="664"/>
    <n v="2062"/>
    <x v="0"/>
    <n v="70000"/>
    <n v="4"/>
    <x v="4"/>
    <s v="TRUE"/>
  </r>
  <r>
    <n v="665"/>
    <n v="2063"/>
    <x v="1"/>
    <n v="70000"/>
    <n v="4"/>
    <x v="4"/>
    <s v="TRUE"/>
  </r>
  <r>
    <n v="666"/>
    <n v="2066"/>
    <x v="0"/>
    <n v="70000"/>
    <n v="4"/>
    <x v="4"/>
    <s v="TRUE"/>
  </r>
  <r>
    <n v="667"/>
    <n v="2069"/>
    <x v="0"/>
    <n v="80000"/>
    <n v="2"/>
    <x v="4"/>
    <s v="TRUE"/>
  </r>
  <r>
    <n v="668"/>
    <n v="2070"/>
    <x v="0"/>
    <n v="70000"/>
    <n v="2"/>
    <x v="0"/>
    <s v="TRUE"/>
  </r>
  <r>
    <n v="669"/>
    <n v="2071"/>
    <x v="1"/>
    <n v="70000"/>
    <n v="2"/>
    <x v="0"/>
    <s v="TRUE"/>
  </r>
  <r>
    <n v="670"/>
    <n v="2072"/>
    <x v="1"/>
    <n v="70000"/>
    <n v="2"/>
    <x v="0"/>
    <s v="TRUE"/>
  </r>
  <r>
    <n v="671"/>
    <n v="2073"/>
    <x v="1"/>
    <n v="70000"/>
    <n v="2"/>
    <x v="0"/>
    <s v="TRUE"/>
  </r>
  <r>
    <n v="672"/>
    <n v="2081"/>
    <x v="1"/>
    <n v="60000"/>
    <n v="3"/>
    <x v="0"/>
    <s v="FALSE"/>
  </r>
  <r>
    <n v="673"/>
    <n v="2089"/>
    <x v="0"/>
    <n v="60000"/>
    <n v="3"/>
    <x v="0"/>
    <s v="TRUE"/>
  </r>
  <r>
    <n v="674"/>
    <n v="2094"/>
    <x v="1"/>
    <n v="60000"/>
    <n v="3"/>
    <x v="0"/>
    <s v="TRUE"/>
  </r>
  <r>
    <n v="675"/>
    <n v="2097"/>
    <x v="0"/>
    <n v="60000"/>
    <n v="0"/>
    <x v="4"/>
    <s v="TRUE"/>
  </r>
  <r>
    <n v="676"/>
    <n v="2098"/>
    <x v="1"/>
    <n v="70000"/>
    <n v="4"/>
    <x v="4"/>
    <s v="TRUE"/>
  </r>
  <r>
    <n v="677"/>
    <n v="2099"/>
    <x v="0"/>
    <n v="80000"/>
    <n v="0"/>
    <x v="4"/>
    <s v="TRUE"/>
  </r>
  <r>
    <n v="678"/>
    <n v="2107"/>
    <x v="1"/>
    <n v="60000"/>
    <n v="2"/>
    <x v="4"/>
    <s v="TRUE"/>
  </r>
  <r>
    <n v="679"/>
    <n v="2108"/>
    <x v="0"/>
    <n v="70000"/>
    <n v="5"/>
    <x v="4"/>
    <s v="TRUE"/>
  </r>
  <r>
    <n v="680"/>
    <n v="2114"/>
    <x v="0"/>
    <n v="70000"/>
    <n v="5"/>
    <x v="4"/>
    <s v="TRUE"/>
  </r>
  <r>
    <n v="681"/>
    <n v="2115"/>
    <x v="0"/>
    <n v="70000"/>
    <n v="5"/>
    <x v="4"/>
    <s v="TRUE"/>
  </r>
  <r>
    <n v="682"/>
    <n v="2117"/>
    <x v="0"/>
    <n v="70000"/>
    <n v="5"/>
    <x v="4"/>
    <s v="TRUE"/>
  </r>
  <r>
    <n v="683"/>
    <n v="2122"/>
    <x v="0"/>
    <n v="70000"/>
    <n v="5"/>
    <x v="4"/>
    <s v="FALSE"/>
  </r>
  <r>
    <n v="684"/>
    <n v="2124"/>
    <x v="0"/>
    <n v="80000"/>
    <n v="2"/>
    <x v="4"/>
    <s v="TRUE"/>
  </r>
  <r>
    <n v="685"/>
    <n v="2127"/>
    <x v="1"/>
    <n v="40000"/>
    <n v="0"/>
    <x v="0"/>
    <s v="FALSE"/>
  </r>
  <r>
    <n v="686"/>
    <n v="2131"/>
    <x v="0"/>
    <n v="40000"/>
    <n v="0"/>
    <x v="0"/>
    <s v="FALSE"/>
  </r>
  <r>
    <n v="687"/>
    <n v="2132"/>
    <x v="1"/>
    <n v="40000"/>
    <n v="0"/>
    <x v="0"/>
    <s v="FALSE"/>
  </r>
  <r>
    <n v="688"/>
    <n v="2135"/>
    <x v="1"/>
    <n v="40000"/>
    <n v="0"/>
    <x v="0"/>
    <s v="FALSE"/>
  </r>
  <r>
    <n v="689"/>
    <n v="2137"/>
    <x v="1"/>
    <n v="80000"/>
    <n v="3"/>
    <x v="0"/>
    <s v="TRUE"/>
  </r>
  <r>
    <n v="690"/>
    <n v="2139"/>
    <x v="0"/>
    <n v="80000"/>
    <n v="3"/>
    <x v="0"/>
    <s v="TRUE"/>
  </r>
  <r>
    <n v="691"/>
    <n v="2141"/>
    <x v="0"/>
    <n v="60000"/>
    <n v="0"/>
    <x v="4"/>
    <s v="TRUE"/>
  </r>
  <r>
    <n v="692"/>
    <n v="2143"/>
    <x v="1"/>
    <n v="40000"/>
    <n v="0"/>
    <x v="0"/>
    <s v="FALSE"/>
  </r>
  <r>
    <n v="693"/>
    <n v="2145"/>
    <x v="0"/>
    <n v="40000"/>
    <n v="0"/>
    <x v="0"/>
    <s v="FALSE"/>
  </r>
  <r>
    <n v="694"/>
    <n v="2146"/>
    <x v="1"/>
    <n v="50000"/>
    <n v="4"/>
    <x v="0"/>
    <s v="FALSE"/>
  </r>
  <r>
    <n v="695"/>
    <n v="2151"/>
    <x v="0"/>
    <n v="50000"/>
    <n v="4"/>
    <x v="0"/>
    <s v="TRUE"/>
  </r>
  <r>
    <n v="696"/>
    <n v="2157"/>
    <x v="0"/>
    <n v="50000"/>
    <n v="5"/>
    <x v="0"/>
    <s v="TRUE"/>
  </r>
  <r>
    <n v="697"/>
    <n v="2159"/>
    <x v="1"/>
    <n v="50000"/>
    <n v="5"/>
    <x v="0"/>
    <s v="TRUE"/>
  </r>
  <r>
    <n v="698"/>
    <n v="2162"/>
    <x v="0"/>
    <n v="50000"/>
    <n v="4"/>
    <x v="0"/>
    <s v="TRUE"/>
  </r>
  <r>
    <n v="699"/>
    <n v="2164"/>
    <x v="0"/>
    <n v="50000"/>
    <n v="4"/>
    <x v="0"/>
    <s v="TRUE"/>
  </r>
  <r>
    <n v="700"/>
    <n v="2165"/>
    <x v="1"/>
    <n v="60000"/>
    <n v="4"/>
    <x v="0"/>
    <s v="FALSE"/>
  </r>
  <r>
    <n v="701"/>
    <n v="2178"/>
    <x v="1"/>
    <n v="60000"/>
    <n v="4"/>
    <x v="0"/>
    <s v="FALSE"/>
  </r>
  <r>
    <n v="702"/>
    <n v="2183"/>
    <x v="0"/>
    <n v="60000"/>
    <n v="4"/>
    <x v="0"/>
    <s v="TRUE"/>
  </r>
  <r>
    <n v="703"/>
    <n v="2187"/>
    <x v="1"/>
    <n v="60000"/>
    <n v="4"/>
    <x v="0"/>
    <s v="TRUE"/>
  </r>
  <r>
    <n v="704"/>
    <n v="2189"/>
    <x v="1"/>
    <n v="60000"/>
    <n v="0"/>
    <x v="0"/>
    <s v="FALSE"/>
  </r>
  <r>
    <n v="705"/>
    <n v="2190"/>
    <x v="1"/>
    <n v="60000"/>
    <n v="0"/>
    <x v="0"/>
    <s v="FALSE"/>
  </r>
  <r>
    <n v="706"/>
    <n v="2193"/>
    <x v="1"/>
    <n v="60000"/>
    <n v="2"/>
    <x v="4"/>
    <s v="TRUE"/>
  </r>
  <r>
    <n v="707"/>
    <n v="2196"/>
    <x v="0"/>
    <n v="60000"/>
    <n v="4"/>
    <x v="0"/>
    <s v="TRUE"/>
  </r>
  <r>
    <n v="708"/>
    <n v="2197"/>
    <x v="1"/>
    <n v="60000"/>
    <n v="4"/>
    <x v="0"/>
    <s v="TRUE"/>
  </r>
  <r>
    <n v="709"/>
    <n v="2198"/>
    <x v="1"/>
    <n v="60000"/>
    <n v="4"/>
    <x v="0"/>
    <s v="TRUE"/>
  </r>
  <r>
    <n v="710"/>
    <n v="2201"/>
    <x v="1"/>
    <n v="60000"/>
    <n v="3"/>
    <x v="4"/>
    <s v="FALSE"/>
  </r>
  <r>
    <n v="711"/>
    <n v="2202"/>
    <x v="0"/>
    <n v="40000"/>
    <n v="3"/>
    <x v="2"/>
    <s v="TRUE"/>
  </r>
  <r>
    <n v="712"/>
    <n v="2203"/>
    <x v="1"/>
    <n v="70000"/>
    <n v="1"/>
    <x v="0"/>
    <s v="FALSE"/>
  </r>
  <r>
    <n v="713"/>
    <n v="2204"/>
    <x v="0"/>
    <n v="70000"/>
    <n v="1"/>
    <x v="1"/>
    <s v="TRUE"/>
  </r>
  <r>
    <n v="714"/>
    <n v="2206"/>
    <x v="0"/>
    <n v="70000"/>
    <n v="1"/>
    <x v="1"/>
    <s v="TRUE"/>
  </r>
  <r>
    <n v="715"/>
    <n v="2209"/>
    <x v="0"/>
    <n v="70000"/>
    <n v="1"/>
    <x v="1"/>
    <s v="TRUE"/>
  </r>
  <r>
    <n v="716"/>
    <n v="2212"/>
    <x v="0"/>
    <n v="70000"/>
    <n v="1"/>
    <x v="1"/>
    <s v="TRUE"/>
  </r>
  <r>
    <n v="717"/>
    <n v="2215"/>
    <x v="1"/>
    <n v="40000"/>
    <n v="4"/>
    <x v="2"/>
    <s v="TRUE"/>
  </r>
  <r>
    <n v="718"/>
    <n v="2216"/>
    <x v="0"/>
    <n v="60000"/>
    <n v="1"/>
    <x v="1"/>
    <s v="FALSE"/>
  </r>
  <r>
    <n v="719"/>
    <n v="2220"/>
    <x v="0"/>
    <n v="60000"/>
    <n v="1"/>
    <x v="1"/>
    <s v="TRUE"/>
  </r>
  <r>
    <n v="720"/>
    <n v="2225"/>
    <x v="0"/>
    <n v="40000"/>
    <n v="4"/>
    <x v="2"/>
    <s v="TRUE"/>
  </r>
  <r>
    <n v="721"/>
    <n v="2240"/>
    <x v="0"/>
    <n v="40000"/>
    <n v="4"/>
    <x v="2"/>
    <s v="TRUE"/>
  </r>
  <r>
    <n v="722"/>
    <n v="2250"/>
    <x v="0"/>
    <n v="40000"/>
    <n v="4"/>
    <x v="2"/>
    <s v="TRUE"/>
  </r>
  <r>
    <n v="723"/>
    <n v="2254"/>
    <x v="0"/>
    <n v="60000"/>
    <n v="1"/>
    <x v="1"/>
    <s v="TRUE"/>
  </r>
  <r>
    <n v="724"/>
    <n v="2256"/>
    <x v="1"/>
    <n v="70000"/>
    <n v="0"/>
    <x v="1"/>
    <s v="FALSE"/>
  </r>
  <r>
    <n v="725"/>
    <n v="2257"/>
    <x v="1"/>
    <n v="70000"/>
    <n v="0"/>
    <x v="1"/>
    <s v="FALSE"/>
  </r>
  <r>
    <n v="726"/>
    <n v="2258"/>
    <x v="1"/>
    <n v="70000"/>
    <n v="0"/>
    <x v="1"/>
    <s v="FALSE"/>
  </r>
  <r>
    <n v="727"/>
    <n v="2260"/>
    <x v="1"/>
    <n v="70000"/>
    <n v="0"/>
    <x v="1"/>
    <s v="FALSE"/>
  </r>
  <r>
    <n v="728"/>
    <n v="2264"/>
    <x v="1"/>
    <n v="60000"/>
    <n v="0"/>
    <x v="4"/>
    <s v="FALSE"/>
  </r>
  <r>
    <n v="729"/>
    <n v="2265"/>
    <x v="0"/>
    <n v="60000"/>
    <n v="1"/>
    <x v="1"/>
    <s v="TRUE"/>
  </r>
  <r>
    <n v="730"/>
    <n v="2266"/>
    <x v="0"/>
    <n v="60000"/>
    <n v="1"/>
    <x v="1"/>
    <s v="TRUE"/>
  </r>
  <r>
    <n v="731"/>
    <n v="2268"/>
    <x v="0"/>
    <n v="60000"/>
    <n v="1"/>
    <x v="1"/>
    <s v="TRUE"/>
  </r>
  <r>
    <n v="732"/>
    <n v="2270"/>
    <x v="0"/>
    <n v="60000"/>
    <n v="1"/>
    <x v="1"/>
    <s v="TRUE"/>
  </r>
  <r>
    <n v="733"/>
    <n v="2272"/>
    <x v="0"/>
    <n v="60000"/>
    <n v="1"/>
    <x v="1"/>
    <s v="TRUE"/>
  </r>
  <r>
    <n v="734"/>
    <n v="2273"/>
    <x v="0"/>
    <n v="60000"/>
    <n v="1"/>
    <x v="1"/>
    <s v="TRUE"/>
  </r>
  <r>
    <n v="735"/>
    <n v="2274"/>
    <x v="0"/>
    <n v="60000"/>
    <n v="1"/>
    <x v="1"/>
    <s v="FALSE"/>
  </r>
  <r>
    <n v="736"/>
    <n v="2276"/>
    <x v="0"/>
    <n v="60000"/>
    <n v="1"/>
    <x v="1"/>
    <s v="TRUE"/>
  </r>
  <r>
    <n v="737"/>
    <n v="2279"/>
    <x v="0"/>
    <n v="60000"/>
    <n v="1"/>
    <x v="1"/>
    <s v="FALSE"/>
  </r>
  <r>
    <n v="738"/>
    <n v="2281"/>
    <x v="0"/>
    <n v="60000"/>
    <n v="4"/>
    <x v="0"/>
    <s v="TRUE"/>
  </r>
  <r>
    <n v="739"/>
    <n v="2282"/>
    <x v="0"/>
    <n v="60000"/>
    <n v="4"/>
    <x v="0"/>
    <s v="TRUE"/>
  </r>
  <r>
    <n v="740"/>
    <n v="2283"/>
    <x v="0"/>
    <n v="70000"/>
    <n v="2"/>
    <x v="4"/>
    <s v="TRUE"/>
  </r>
  <r>
    <n v="741"/>
    <n v="2285"/>
    <x v="0"/>
    <n v="70000"/>
    <n v="5"/>
    <x v="4"/>
    <s v="FALSE"/>
  </r>
  <r>
    <n v="742"/>
    <n v="2286"/>
    <x v="0"/>
    <n v="80000"/>
    <n v="4"/>
    <x v="4"/>
    <s v="TRUE"/>
  </r>
  <r>
    <n v="743"/>
    <n v="2287"/>
    <x v="1"/>
    <n v="60000"/>
    <n v="3"/>
    <x v="0"/>
    <s v="FALSE"/>
  </r>
  <r>
    <n v="744"/>
    <n v="2289"/>
    <x v="0"/>
    <n v="60000"/>
    <n v="1"/>
    <x v="0"/>
    <s v="TRUE"/>
  </r>
  <r>
    <n v="745"/>
    <n v="2290"/>
    <x v="0"/>
    <n v="60000"/>
    <n v="1"/>
    <x v="0"/>
    <s v="TRUE"/>
  </r>
  <r>
    <n v="746"/>
    <n v="2302"/>
    <x v="0"/>
    <n v="60000"/>
    <n v="1"/>
    <x v="0"/>
    <s v="TRUE"/>
  </r>
  <r>
    <n v="747"/>
    <n v="2303"/>
    <x v="1"/>
    <n v="60000"/>
    <n v="1"/>
    <x v="0"/>
    <s v="TRUE"/>
  </r>
  <r>
    <n v="748"/>
    <n v="2305"/>
    <x v="0"/>
    <n v="70000"/>
    <n v="5"/>
    <x v="4"/>
    <s v="TRUE"/>
  </r>
  <r>
    <n v="749"/>
    <n v="2308"/>
    <x v="0"/>
    <n v="70000"/>
    <n v="5"/>
    <x v="4"/>
    <s v="TRUE"/>
  </r>
  <r>
    <n v="750"/>
    <n v="2323"/>
    <x v="0"/>
    <n v="80000"/>
    <n v="4"/>
    <x v="4"/>
    <s v="FALSE"/>
  </r>
  <r>
    <n v="751"/>
    <n v="2330"/>
    <x v="0"/>
    <n v="60000"/>
    <n v="2"/>
    <x v="0"/>
    <s v="TRUE"/>
  </r>
  <r>
    <n v="752"/>
    <n v="2333"/>
    <x v="0"/>
    <n v="80000"/>
    <n v="4"/>
    <x v="4"/>
    <s v="TRUE"/>
  </r>
  <r>
    <n v="753"/>
    <n v="2334"/>
    <x v="0"/>
    <n v="80000"/>
    <n v="4"/>
    <x v="4"/>
    <s v="TRUE"/>
  </r>
  <r>
    <n v="754"/>
    <n v="2338"/>
    <x v="0"/>
    <n v="80000"/>
    <n v="4"/>
    <x v="4"/>
    <s v="TRUE"/>
  </r>
  <r>
    <n v="755"/>
    <n v="2339"/>
    <x v="0"/>
    <n v="90000"/>
    <n v="2"/>
    <x v="0"/>
    <s v="TRUE"/>
  </r>
  <r>
    <n v="756"/>
    <n v="2345"/>
    <x v="0"/>
    <n v="60000"/>
    <n v="2"/>
    <x v="0"/>
    <s v="TRUE"/>
  </r>
  <r>
    <n v="757"/>
    <n v="2346"/>
    <x v="1"/>
    <n v="60000"/>
    <n v="2"/>
    <x v="0"/>
    <s v="FALSE"/>
  </r>
  <r>
    <n v="758"/>
    <n v="2351"/>
    <x v="0"/>
    <n v="70000"/>
    <n v="5"/>
    <x v="0"/>
    <s v="TRUE"/>
  </r>
  <r>
    <n v="759"/>
    <n v="2352"/>
    <x v="0"/>
    <n v="70000"/>
    <n v="5"/>
    <x v="0"/>
    <s v="TRUE"/>
  </r>
  <r>
    <n v="760"/>
    <n v="2353"/>
    <x v="0"/>
    <n v="110000"/>
    <n v="1"/>
    <x v="4"/>
    <s v="FALSE"/>
  </r>
  <r>
    <n v="761"/>
    <n v="2355"/>
    <x v="0"/>
    <n v="70000"/>
    <n v="5"/>
    <x v="0"/>
    <s v="TRUE"/>
  </r>
  <r>
    <n v="762"/>
    <n v="2356"/>
    <x v="1"/>
    <n v="70000"/>
    <n v="5"/>
    <x v="0"/>
    <s v="TRUE"/>
  </r>
  <r>
    <n v="763"/>
    <n v="2358"/>
    <x v="0"/>
    <n v="70000"/>
    <n v="5"/>
    <x v="0"/>
    <s v="TRUE"/>
  </r>
  <r>
    <n v="764"/>
    <n v="2359"/>
    <x v="0"/>
    <n v="80000"/>
    <n v="5"/>
    <x v="4"/>
    <s v="TRUE"/>
  </r>
  <r>
    <n v="765"/>
    <n v="2361"/>
    <x v="1"/>
    <n v="80000"/>
    <n v="5"/>
    <x v="4"/>
    <s v="TRUE"/>
  </r>
  <r>
    <n v="766"/>
    <n v="2363"/>
    <x v="0"/>
    <n v="80000"/>
    <n v="5"/>
    <x v="0"/>
    <s v="TRUE"/>
  </r>
  <r>
    <n v="767"/>
    <n v="2369"/>
    <x v="1"/>
    <n v="90000"/>
    <n v="0"/>
    <x v="0"/>
    <s v="FALSE"/>
  </r>
  <r>
    <n v="768"/>
    <n v="2372"/>
    <x v="1"/>
    <n v="90000"/>
    <n v="0"/>
    <x v="0"/>
    <s v="FALSE"/>
  </r>
  <r>
    <n v="769"/>
    <n v="2376"/>
    <x v="0"/>
    <n v="90000"/>
    <n v="2"/>
    <x v="0"/>
    <s v="TRUE"/>
  </r>
  <r>
    <n v="770"/>
    <n v="2379"/>
    <x v="1"/>
    <n v="50000"/>
    <n v="0"/>
    <x v="4"/>
    <s v="TRUE"/>
  </r>
  <r>
    <n v="771"/>
    <n v="2380"/>
    <x v="1"/>
    <n v="50000"/>
    <n v="0"/>
    <x v="4"/>
    <s v="FALSE"/>
  </r>
  <r>
    <n v="772"/>
    <n v="2382"/>
    <x v="1"/>
    <n v="50000"/>
    <n v="0"/>
    <x v="4"/>
    <s v="FALSE"/>
  </r>
  <r>
    <n v="773"/>
    <n v="2385"/>
    <x v="0"/>
    <n v="50000"/>
    <n v="1"/>
    <x v="4"/>
    <s v="TRUE"/>
  </r>
  <r>
    <n v="774"/>
    <n v="2391"/>
    <x v="1"/>
    <n v="50000"/>
    <n v="1"/>
    <x v="4"/>
    <s v="TRUE"/>
  </r>
  <r>
    <n v="775"/>
    <n v="2393"/>
    <x v="0"/>
    <n v="50000"/>
    <n v="1"/>
    <x v="4"/>
    <s v="TRUE"/>
  </r>
  <r>
    <n v="776"/>
    <n v="2394"/>
    <x v="1"/>
    <n v="50000"/>
    <n v="1"/>
    <x v="4"/>
    <s v="TRUE"/>
  </r>
  <r>
    <n v="777"/>
    <n v="2395"/>
    <x v="0"/>
    <n v="50000"/>
    <n v="1"/>
    <x v="4"/>
    <s v="TRUE"/>
  </r>
  <r>
    <n v="778"/>
    <n v="2398"/>
    <x v="1"/>
    <n v="40000"/>
    <n v="1"/>
    <x v="4"/>
    <s v="TRUE"/>
  </r>
  <r>
    <n v="779"/>
    <n v="2417"/>
    <x v="1"/>
    <n v="60000"/>
    <n v="1"/>
    <x v="4"/>
    <s v="TRUE"/>
  </r>
  <r>
    <n v="780"/>
    <n v="2418"/>
    <x v="1"/>
    <n v="60000"/>
    <n v="1"/>
    <x v="4"/>
    <s v="TRUE"/>
  </r>
  <r>
    <n v="781"/>
    <n v="2419"/>
    <x v="1"/>
    <n v="60000"/>
    <n v="1"/>
    <x v="4"/>
    <s v="TRUE"/>
  </r>
  <r>
    <n v="782"/>
    <n v="2420"/>
    <x v="0"/>
    <n v="60000"/>
    <n v="1"/>
    <x v="4"/>
    <s v="TRUE"/>
  </r>
  <r>
    <n v="783"/>
    <n v="2422"/>
    <x v="0"/>
    <n v="60000"/>
    <n v="1"/>
    <x v="4"/>
    <s v="TRUE"/>
  </r>
  <r>
    <n v="784"/>
    <n v="2423"/>
    <x v="0"/>
    <n v="60000"/>
    <n v="1"/>
    <x v="4"/>
    <s v="TRUE"/>
  </r>
  <r>
    <n v="785"/>
    <n v="2426"/>
    <x v="0"/>
    <n v="40000"/>
    <n v="1"/>
    <x v="4"/>
    <s v="TRUE"/>
  </r>
  <r>
    <n v="786"/>
    <n v="2427"/>
    <x v="0"/>
    <n v="40000"/>
    <n v="1"/>
    <x v="0"/>
    <s v="TRUE"/>
  </r>
  <r>
    <n v="787"/>
    <n v="2430"/>
    <x v="1"/>
    <n v="60000"/>
    <n v="1"/>
    <x v="4"/>
    <s v="TRUE"/>
  </r>
  <r>
    <n v="788"/>
    <n v="2431"/>
    <x v="0"/>
    <n v="60000"/>
    <n v="1"/>
    <x v="4"/>
    <s v="TRUE"/>
  </r>
  <r>
    <n v="789"/>
    <n v="2432"/>
    <x v="1"/>
    <n v="70000"/>
    <n v="1"/>
    <x v="4"/>
    <s v="TRUE"/>
  </r>
  <r>
    <n v="790"/>
    <n v="2433"/>
    <x v="0"/>
    <n v="50000"/>
    <n v="1"/>
    <x v="0"/>
    <s v="TRUE"/>
  </r>
  <r>
    <n v="791"/>
    <n v="2437"/>
    <x v="0"/>
    <n v="50000"/>
    <n v="1"/>
    <x v="0"/>
    <s v="TRUE"/>
  </r>
  <r>
    <n v="792"/>
    <n v="2441"/>
    <x v="0"/>
    <n v="60000"/>
    <n v="1"/>
    <x v="4"/>
    <s v="TRUE"/>
  </r>
  <r>
    <n v="793"/>
    <n v="2442"/>
    <x v="0"/>
    <n v="40000"/>
    <n v="1"/>
    <x v="0"/>
    <s v="TRUE"/>
  </r>
  <r>
    <n v="794"/>
    <n v="2443"/>
    <x v="0"/>
    <n v="40000"/>
    <n v="1"/>
    <x v="0"/>
    <s v="TRUE"/>
  </r>
  <r>
    <n v="795"/>
    <n v="2448"/>
    <x v="1"/>
    <n v="40000"/>
    <n v="2"/>
    <x v="0"/>
    <s v="TRUE"/>
  </r>
  <r>
    <n v="796"/>
    <n v="2450"/>
    <x v="1"/>
    <n v="40000"/>
    <n v="2"/>
    <x v="0"/>
    <s v="TRUE"/>
  </r>
  <r>
    <n v="797"/>
    <n v="2454"/>
    <x v="1"/>
    <n v="40000"/>
    <n v="2"/>
    <x v="0"/>
    <s v="FALSE"/>
  </r>
  <r>
    <n v="798"/>
    <n v="2456"/>
    <x v="1"/>
    <n v="40000"/>
    <n v="2"/>
    <x v="0"/>
    <s v="TRUE"/>
  </r>
  <r>
    <n v="799"/>
    <n v="2457"/>
    <x v="0"/>
    <n v="40000"/>
    <n v="2"/>
    <x v="0"/>
    <s v="TRUE"/>
  </r>
  <r>
    <n v="800"/>
    <n v="2458"/>
    <x v="0"/>
    <n v="40000"/>
    <n v="2"/>
    <x v="0"/>
    <s v="TRUE"/>
  </r>
  <r>
    <n v="801"/>
    <n v="2460"/>
    <x v="0"/>
    <n v="60000"/>
    <n v="1"/>
    <x v="4"/>
    <s v="TRUE"/>
  </r>
  <r>
    <n v="802"/>
    <n v="2464"/>
    <x v="0"/>
    <n v="60000"/>
    <n v="1"/>
    <x v="4"/>
    <s v="TRUE"/>
  </r>
  <r>
    <n v="803"/>
    <n v="2466"/>
    <x v="0"/>
    <n v="60000"/>
    <n v="1"/>
    <x v="4"/>
    <s v="TRUE"/>
  </r>
  <r>
    <n v="804"/>
    <n v="2468"/>
    <x v="1"/>
    <n v="60000"/>
    <n v="1"/>
    <x v="4"/>
    <s v="TRUE"/>
  </r>
  <r>
    <n v="805"/>
    <n v="2472"/>
    <x v="0"/>
    <n v="60000"/>
    <n v="1"/>
    <x v="4"/>
    <s v="TRUE"/>
  </r>
  <r>
    <n v="806"/>
    <n v="2481"/>
    <x v="0"/>
    <n v="70000"/>
    <n v="2"/>
    <x v="4"/>
    <s v="TRUE"/>
  </r>
  <r>
    <n v="807"/>
    <n v="2484"/>
    <x v="0"/>
    <n v="70000"/>
    <n v="2"/>
    <x v="4"/>
    <s v="TRUE"/>
  </r>
  <r>
    <n v="808"/>
    <n v="2486"/>
    <x v="0"/>
    <n v="70000"/>
    <n v="3"/>
    <x v="4"/>
    <s v="TRUE"/>
  </r>
  <r>
    <n v="809"/>
    <n v="2487"/>
    <x v="0"/>
    <n v="60000"/>
    <n v="1"/>
    <x v="4"/>
    <s v="TRUE"/>
  </r>
  <r>
    <n v="810"/>
    <n v="2488"/>
    <x v="0"/>
    <n v="60000"/>
    <n v="2"/>
    <x v="0"/>
    <s v="TRUE"/>
  </r>
  <r>
    <n v="811"/>
    <n v="2489"/>
    <x v="1"/>
    <n v="40000"/>
    <n v="0"/>
    <x v="0"/>
    <s v="FALSE"/>
  </r>
  <r>
    <n v="812"/>
    <n v="2490"/>
    <x v="1"/>
    <n v="40000"/>
    <n v="0"/>
    <x v="0"/>
    <s v="TRUE"/>
  </r>
  <r>
    <n v="813"/>
    <n v="2491"/>
    <x v="0"/>
    <n v="40000"/>
    <n v="0"/>
    <x v="0"/>
    <s v="FALSE"/>
  </r>
  <r>
    <n v="814"/>
    <n v="2495"/>
    <x v="0"/>
    <n v="40000"/>
    <n v="0"/>
    <x v="0"/>
    <s v="FALSE"/>
  </r>
  <r>
    <n v="815"/>
    <n v="2498"/>
    <x v="0"/>
    <n v="60000"/>
    <n v="2"/>
    <x v="4"/>
    <s v="TRUE"/>
  </r>
  <r>
    <n v="816"/>
    <n v="2499"/>
    <x v="0"/>
    <n v="70000"/>
    <n v="3"/>
    <x v="4"/>
    <s v="TRUE"/>
  </r>
  <r>
    <n v="817"/>
    <n v="2500"/>
    <x v="0"/>
    <n v="70000"/>
    <n v="4"/>
    <x v="4"/>
    <s v="TRUE"/>
  </r>
  <r>
    <n v="818"/>
    <n v="2502"/>
    <x v="1"/>
    <n v="70000"/>
    <n v="4"/>
    <x v="4"/>
    <s v="TRUE"/>
  </r>
  <r>
    <n v="819"/>
    <n v="2506"/>
    <x v="0"/>
    <n v="70000"/>
    <n v="4"/>
    <x v="4"/>
    <s v="TRUE"/>
  </r>
  <r>
    <n v="820"/>
    <n v="2507"/>
    <x v="0"/>
    <n v="70000"/>
    <n v="2"/>
    <x v="0"/>
    <s v="TRUE"/>
  </r>
  <r>
    <n v="821"/>
    <n v="2508"/>
    <x v="0"/>
    <n v="60000"/>
    <n v="0"/>
    <x v="4"/>
    <s v="TRUE"/>
  </r>
  <r>
    <n v="822"/>
    <n v="2509"/>
    <x v="0"/>
    <n v="60000"/>
    <n v="0"/>
    <x v="4"/>
    <s v="TRUE"/>
  </r>
  <r>
    <n v="823"/>
    <n v="2512"/>
    <x v="0"/>
    <n v="60000"/>
    <n v="0"/>
    <x v="4"/>
    <s v="TRUE"/>
  </r>
  <r>
    <n v="824"/>
    <n v="2516"/>
    <x v="0"/>
    <n v="70000"/>
    <n v="0"/>
    <x v="4"/>
    <s v="TRUE"/>
  </r>
  <r>
    <n v="825"/>
    <n v="2520"/>
    <x v="0"/>
    <n v="70000"/>
    <n v="4"/>
    <x v="4"/>
    <s v="TRUE"/>
  </r>
  <r>
    <n v="826"/>
    <n v="2521"/>
    <x v="1"/>
    <n v="70000"/>
    <n v="5"/>
    <x v="4"/>
    <s v="TRUE"/>
  </r>
  <r>
    <n v="827"/>
    <n v="2522"/>
    <x v="0"/>
    <n v="70000"/>
    <n v="5"/>
    <x v="4"/>
    <s v="TRUE"/>
  </r>
  <r>
    <n v="828"/>
    <n v="2526"/>
    <x v="0"/>
    <n v="60000"/>
    <n v="2"/>
    <x v="4"/>
    <s v="TRUE"/>
  </r>
  <r>
    <n v="829"/>
    <n v="2527"/>
    <x v="0"/>
    <n v="70000"/>
    <n v="5"/>
    <x v="4"/>
    <s v="TRUE"/>
  </r>
  <r>
    <n v="830"/>
    <n v="2530"/>
    <x v="0"/>
    <n v="70000"/>
    <n v="5"/>
    <x v="4"/>
    <s v="TRUE"/>
  </r>
  <r>
    <n v="831"/>
    <n v="2531"/>
    <x v="0"/>
    <n v="80000"/>
    <n v="3"/>
    <x v="4"/>
    <s v="TRUE"/>
  </r>
  <r>
    <n v="832"/>
    <n v="2534"/>
    <x v="0"/>
    <n v="80000"/>
    <n v="3"/>
    <x v="4"/>
    <s v="TRUE"/>
  </r>
  <r>
    <n v="833"/>
    <n v="2539"/>
    <x v="1"/>
    <n v="40000"/>
    <n v="0"/>
    <x v="0"/>
    <s v="FALSE"/>
  </r>
  <r>
    <n v="834"/>
    <n v="2540"/>
    <x v="0"/>
    <n v="80000"/>
    <n v="3"/>
    <x v="0"/>
    <s v="TRUE"/>
  </r>
  <r>
    <n v="835"/>
    <n v="2543"/>
    <x v="1"/>
    <n v="80000"/>
    <n v="3"/>
    <x v="0"/>
    <s v="FALSE"/>
  </r>
  <r>
    <n v="836"/>
    <n v="2545"/>
    <x v="1"/>
    <n v="80000"/>
    <n v="3"/>
    <x v="0"/>
    <s v="TRUE"/>
  </r>
  <r>
    <n v="837"/>
    <n v="2547"/>
    <x v="0"/>
    <n v="80000"/>
    <n v="3"/>
    <x v="0"/>
    <s v="TRUE"/>
  </r>
  <r>
    <n v="838"/>
    <n v="2548"/>
    <x v="1"/>
    <n v="80000"/>
    <n v="3"/>
    <x v="0"/>
    <s v="TRUE"/>
  </r>
  <r>
    <n v="839"/>
    <n v="2549"/>
    <x v="1"/>
    <n v="80000"/>
    <n v="3"/>
    <x v="0"/>
    <s v="FALSE"/>
  </r>
  <r>
    <n v="840"/>
    <n v="2551"/>
    <x v="1"/>
    <n v="60000"/>
    <n v="0"/>
    <x v="4"/>
    <s v="TRUE"/>
  </r>
  <r>
    <n v="841"/>
    <n v="2553"/>
    <x v="0"/>
    <n v="60000"/>
    <n v="0"/>
    <x v="4"/>
    <s v="TRUE"/>
  </r>
  <r>
    <n v="842"/>
    <n v="2555"/>
    <x v="0"/>
    <n v="40000"/>
    <n v="0"/>
    <x v="0"/>
    <s v="FALSE"/>
  </r>
  <r>
    <n v="843"/>
    <n v="2561"/>
    <x v="1"/>
    <n v="50000"/>
    <n v="4"/>
    <x v="0"/>
    <s v="TRUE"/>
  </r>
  <r>
    <n v="844"/>
    <n v="2563"/>
    <x v="1"/>
    <n v="50000"/>
    <n v="4"/>
    <x v="0"/>
    <s v="FALSE"/>
  </r>
  <r>
    <n v="845"/>
    <n v="2570"/>
    <x v="1"/>
    <n v="50000"/>
    <n v="4"/>
    <x v="0"/>
    <s v="TRUE"/>
  </r>
  <r>
    <n v="846"/>
    <n v="2571"/>
    <x v="1"/>
    <n v="30000"/>
    <n v="2"/>
    <x v="2"/>
    <s v="FALSE"/>
  </r>
  <r>
    <n v="847"/>
    <n v="2578"/>
    <x v="1"/>
    <n v="50000"/>
    <n v="4"/>
    <x v="0"/>
    <s v="TRUE"/>
  </r>
  <r>
    <n v="848"/>
    <n v="2579"/>
    <x v="1"/>
    <n v="50000"/>
    <n v="4"/>
    <x v="0"/>
    <s v="FALSE"/>
  </r>
  <r>
    <n v="849"/>
    <n v="2583"/>
    <x v="0"/>
    <n v="50000"/>
    <n v="4"/>
    <x v="0"/>
    <s v="TRUE"/>
  </r>
  <r>
    <n v="850"/>
    <n v="2584"/>
    <x v="1"/>
    <n v="50000"/>
    <n v="4"/>
    <x v="0"/>
    <s v="TRUE"/>
  </r>
  <r>
    <n v="851"/>
    <n v="2587"/>
    <x v="1"/>
    <n v="50000"/>
    <n v="4"/>
    <x v="0"/>
    <s v="TRUE"/>
  </r>
  <r>
    <n v="852"/>
    <n v="2593"/>
    <x v="1"/>
    <n v="60000"/>
    <n v="4"/>
    <x v="0"/>
    <s v="TRUE"/>
  </r>
  <r>
    <n v="853"/>
    <n v="2601"/>
    <x v="1"/>
    <n v="60000"/>
    <n v="4"/>
    <x v="0"/>
    <s v="FALSE"/>
  </r>
  <r>
    <n v="854"/>
    <n v="2603"/>
    <x v="1"/>
    <n v="60000"/>
    <n v="0"/>
    <x v="0"/>
    <s v="TRUE"/>
  </r>
  <r>
    <n v="855"/>
    <n v="2604"/>
    <x v="1"/>
    <n v="60000"/>
    <n v="2"/>
    <x v="4"/>
    <s v="FALSE"/>
  </r>
  <r>
    <n v="856"/>
    <n v="2610"/>
    <x v="0"/>
    <n v="60000"/>
    <n v="4"/>
    <x v="0"/>
    <s v="TRUE"/>
  </r>
  <r>
    <n v="857"/>
    <n v="2613"/>
    <x v="0"/>
    <n v="60000"/>
    <n v="3"/>
    <x v="4"/>
    <s v="TRUE"/>
  </r>
  <r>
    <n v="858"/>
    <n v="2616"/>
    <x v="1"/>
    <n v="60000"/>
    <n v="3"/>
    <x v="4"/>
    <s v="FALSE"/>
  </r>
  <r>
    <n v="859"/>
    <n v="2617"/>
    <x v="0"/>
    <n v="40000"/>
    <n v="3"/>
    <x v="2"/>
    <s v="TRUE"/>
  </r>
  <r>
    <n v="860"/>
    <n v="2618"/>
    <x v="0"/>
    <n v="70000"/>
    <n v="1"/>
    <x v="1"/>
    <s v="TRUE"/>
  </r>
  <r>
    <n v="861"/>
    <n v="2619"/>
    <x v="0"/>
    <n v="70000"/>
    <n v="1"/>
    <x v="1"/>
    <s v="TRUE"/>
  </r>
  <r>
    <n v="862"/>
    <n v="2620"/>
    <x v="0"/>
    <n v="70000"/>
    <n v="1"/>
    <x v="1"/>
    <s v="TRUE"/>
  </r>
  <r>
    <n v="863"/>
    <n v="2621"/>
    <x v="1"/>
    <n v="40000"/>
    <n v="4"/>
    <x v="2"/>
    <s v="TRUE"/>
  </r>
  <r>
    <n v="864"/>
    <n v="2626"/>
    <x v="0"/>
    <n v="60000"/>
    <n v="1"/>
    <x v="1"/>
    <s v="TRUE"/>
  </r>
  <r>
    <n v="865"/>
    <n v="2628"/>
    <x v="0"/>
    <n v="60000"/>
    <n v="1"/>
    <x v="1"/>
    <s v="TRUE"/>
  </r>
  <r>
    <n v="866"/>
    <n v="2630"/>
    <x v="0"/>
    <n v="60000"/>
    <n v="1"/>
    <x v="1"/>
    <s v="TRUE"/>
  </r>
  <r>
    <n v="867"/>
    <n v="2638"/>
    <x v="0"/>
    <n v="60000"/>
    <n v="1"/>
    <x v="1"/>
    <s v="FALSE"/>
  </r>
  <r>
    <n v="868"/>
    <n v="2639"/>
    <x v="0"/>
    <n v="40000"/>
    <n v="4"/>
    <x v="2"/>
    <s v="TRUE"/>
  </r>
  <r>
    <n v="869"/>
    <n v="2647"/>
    <x v="1"/>
    <n v="70000"/>
    <n v="0"/>
    <x v="1"/>
    <s v="TRUE"/>
  </r>
  <r>
    <n v="870"/>
    <n v="2649"/>
    <x v="1"/>
    <n v="70000"/>
    <n v="0"/>
    <x v="1"/>
    <s v="FALSE"/>
  </r>
  <r>
    <n v="871"/>
    <n v="2650"/>
    <x v="1"/>
    <n v="70000"/>
    <n v="0"/>
    <x v="1"/>
    <s v="FALSE"/>
  </r>
  <r>
    <n v="872"/>
    <n v="2652"/>
    <x v="1"/>
    <n v="70000"/>
    <n v="0"/>
    <x v="1"/>
    <s v="FALSE"/>
  </r>
  <r>
    <n v="873"/>
    <n v="2653"/>
    <x v="1"/>
    <n v="60000"/>
    <n v="0"/>
    <x v="4"/>
    <s v="FALSE"/>
  </r>
  <r>
    <n v="874"/>
    <n v="2655"/>
    <x v="0"/>
    <n v="60000"/>
    <n v="0"/>
    <x v="4"/>
    <s v="FALSE"/>
  </r>
  <r>
    <n v="875"/>
    <n v="2667"/>
    <x v="1"/>
    <n v="60000"/>
    <n v="0"/>
    <x v="0"/>
    <s v="FALSE"/>
  </r>
  <r>
    <n v="876"/>
    <n v="2668"/>
    <x v="0"/>
    <n v="60000"/>
    <n v="1"/>
    <x v="1"/>
    <s v="FALSE"/>
  </r>
  <r>
    <n v="877"/>
    <n v="2670"/>
    <x v="0"/>
    <n v="60000"/>
    <n v="1"/>
    <x v="1"/>
    <s v="TRUE"/>
  </r>
  <r>
    <n v="878"/>
    <n v="2671"/>
    <x v="0"/>
    <n v="60000"/>
    <n v="1"/>
    <x v="1"/>
    <s v="TRUE"/>
  </r>
  <r>
    <n v="879"/>
    <n v="2677"/>
    <x v="0"/>
    <n v="60000"/>
    <n v="1"/>
    <x v="1"/>
    <s v="TRUE"/>
  </r>
  <r>
    <n v="880"/>
    <n v="2684"/>
    <x v="0"/>
    <n v="60000"/>
    <n v="1"/>
    <x v="1"/>
    <s v="TRUE"/>
  </r>
  <r>
    <n v="881"/>
    <n v="2685"/>
    <x v="0"/>
    <n v="60000"/>
    <n v="1"/>
    <x v="1"/>
    <s v="TRUE"/>
  </r>
  <r>
    <n v="882"/>
    <n v="2689"/>
    <x v="0"/>
    <n v="60000"/>
    <n v="4"/>
    <x v="0"/>
    <s v="TRUE"/>
  </r>
  <r>
    <n v="883"/>
    <n v="2693"/>
    <x v="0"/>
    <n v="60000"/>
    <n v="4"/>
    <x v="0"/>
    <s v="TRUE"/>
  </r>
  <r>
    <n v="884"/>
    <n v="2696"/>
    <x v="0"/>
    <n v="70000"/>
    <n v="5"/>
    <x v="4"/>
    <s v="TRUE"/>
  </r>
  <r>
    <n v="885"/>
    <n v="2697"/>
    <x v="0"/>
    <n v="80000"/>
    <n v="5"/>
    <x v="4"/>
    <s v="TRUE"/>
  </r>
  <r>
    <n v="886"/>
    <n v="2699"/>
    <x v="0"/>
    <n v="80000"/>
    <n v="2"/>
    <x v="4"/>
    <s v="TRUE"/>
  </r>
  <r>
    <n v="887"/>
    <n v="2704"/>
    <x v="0"/>
    <n v="60000"/>
    <n v="3"/>
    <x v="0"/>
    <s v="TRUE"/>
  </r>
  <r>
    <n v="888"/>
    <n v="2709"/>
    <x v="0"/>
    <n v="60000"/>
    <n v="1"/>
    <x v="0"/>
    <s v="TRUE"/>
  </r>
  <r>
    <n v="889"/>
    <n v="2713"/>
    <x v="0"/>
    <n v="60000"/>
    <n v="1"/>
    <x v="0"/>
    <s v="TRUE"/>
  </r>
  <r>
    <n v="890"/>
    <n v="2715"/>
    <x v="1"/>
    <n v="60000"/>
    <n v="1"/>
    <x v="0"/>
    <s v="TRUE"/>
  </r>
  <r>
    <n v="891"/>
    <n v="2718"/>
    <x v="0"/>
    <n v="70000"/>
    <n v="5"/>
    <x v="4"/>
    <s v="TRUE"/>
  </r>
  <r>
    <n v="892"/>
    <n v="2720"/>
    <x v="0"/>
    <n v="70000"/>
    <n v="5"/>
    <x v="4"/>
    <s v="TRUE"/>
  </r>
  <r>
    <n v="893"/>
    <n v="2724"/>
    <x v="0"/>
    <n v="90000"/>
    <n v="1"/>
    <x v="4"/>
    <s v="TRUE"/>
  </r>
  <r>
    <n v="894"/>
    <n v="2725"/>
    <x v="0"/>
    <n v="90000"/>
    <n v="2"/>
    <x v="4"/>
    <s v="TRUE"/>
  </r>
  <r>
    <n v="895"/>
    <n v="2729"/>
    <x v="0"/>
    <n v="100000"/>
    <n v="1"/>
    <x v="4"/>
    <s v="TRUE"/>
  </r>
  <r>
    <n v="896"/>
    <n v="2737"/>
    <x v="0"/>
    <n v="100000"/>
    <n v="1"/>
    <x v="4"/>
    <s v="TRUE"/>
  </r>
  <r>
    <n v="897"/>
    <n v="2738"/>
    <x v="0"/>
    <n v="100000"/>
    <n v="1"/>
    <x v="4"/>
    <s v="TRUE"/>
  </r>
  <r>
    <n v="898"/>
    <n v="2741"/>
    <x v="1"/>
    <n v="60000"/>
    <n v="2"/>
    <x v="0"/>
    <s v="FALSE"/>
  </r>
  <r>
    <n v="899"/>
    <n v="2745"/>
    <x v="0"/>
    <n v="80000"/>
    <n v="4"/>
    <x v="4"/>
    <s v="TRUE"/>
  </r>
  <r>
    <n v="900"/>
    <n v="2747"/>
    <x v="1"/>
    <n v="80000"/>
    <n v="4"/>
    <x v="4"/>
    <s v="TRUE"/>
  </r>
  <r>
    <n v="901"/>
    <n v="2750"/>
    <x v="1"/>
    <n v="90000"/>
    <n v="2"/>
    <x v="0"/>
    <s v="TRUE"/>
  </r>
  <r>
    <n v="902"/>
    <n v="2760"/>
    <x v="1"/>
    <n v="60000"/>
    <n v="2"/>
    <x v="0"/>
    <s v="FALSE"/>
  </r>
  <r>
    <n v="903"/>
    <n v="2764"/>
    <x v="0"/>
    <n v="70000"/>
    <n v="5"/>
    <x v="0"/>
    <s v="TRUE"/>
  </r>
  <r>
    <n v="904"/>
    <n v="2765"/>
    <x v="1"/>
    <n v="110000"/>
    <n v="1"/>
    <x v="4"/>
    <s v="TRUE"/>
  </r>
  <r>
    <n v="905"/>
    <n v="2770"/>
    <x v="1"/>
    <n v="110000"/>
    <n v="1"/>
    <x v="4"/>
    <s v="TRUE"/>
  </r>
  <r>
    <n v="906"/>
    <n v="2771"/>
    <x v="1"/>
    <n v="110000"/>
    <n v="1"/>
    <x v="4"/>
    <s v="TRUE"/>
  </r>
  <r>
    <n v="907"/>
    <n v="2773"/>
    <x v="0"/>
    <n v="80000"/>
    <n v="5"/>
    <x v="4"/>
    <s v="TRUE"/>
  </r>
  <r>
    <n v="908"/>
    <n v="2775"/>
    <x v="1"/>
    <n v="80000"/>
    <n v="5"/>
    <x v="4"/>
    <s v="TRUE"/>
  </r>
  <r>
    <n v="909"/>
    <n v="2776"/>
    <x v="1"/>
    <n v="80000"/>
    <n v="5"/>
    <x v="4"/>
    <s v="TRUE"/>
  </r>
  <r>
    <n v="910"/>
    <n v="2778"/>
    <x v="0"/>
    <n v="80000"/>
    <n v="5"/>
    <x v="4"/>
    <s v="FALSE"/>
  </r>
  <r>
    <n v="911"/>
    <n v="2779"/>
    <x v="0"/>
    <n v="80000"/>
    <n v="5"/>
    <x v="4"/>
    <s v="TRUE"/>
  </r>
  <r>
    <n v="912"/>
    <n v="2781"/>
    <x v="0"/>
    <n v="80000"/>
    <n v="5"/>
    <x v="4"/>
    <s v="TRUE"/>
  </r>
  <r>
    <n v="913"/>
    <n v="2787"/>
    <x v="1"/>
    <n v="60000"/>
    <n v="3"/>
    <x v="0"/>
    <s v="TRUE"/>
  </r>
  <r>
    <n v="914"/>
    <n v="2791"/>
    <x v="0"/>
    <n v="60000"/>
    <n v="3"/>
    <x v="0"/>
    <s v="TRUE"/>
  </r>
  <r>
    <n v="915"/>
    <n v="2794"/>
    <x v="1"/>
    <n v="70000"/>
    <n v="0"/>
    <x v="0"/>
    <s v="FALSE"/>
  </r>
  <r>
    <n v="916"/>
    <n v="2795"/>
    <x v="1"/>
    <n v="70000"/>
    <n v="0"/>
    <x v="0"/>
    <s v="TRUE"/>
  </r>
  <r>
    <n v="917"/>
    <n v="2796"/>
    <x v="1"/>
    <n v="70000"/>
    <n v="0"/>
    <x v="0"/>
    <s v="FALSE"/>
  </r>
  <r>
    <n v="918"/>
    <n v="2797"/>
    <x v="1"/>
    <n v="70000"/>
    <n v="0"/>
    <x v="0"/>
    <s v="TRUE"/>
  </r>
  <r>
    <n v="919"/>
    <n v="2801"/>
    <x v="0"/>
    <n v="60000"/>
    <n v="3"/>
    <x v="0"/>
    <s v="TRUE"/>
  </r>
  <r>
    <n v="920"/>
    <n v="2803"/>
    <x v="0"/>
    <n v="60000"/>
    <n v="4"/>
    <x v="0"/>
    <s v="TRUE"/>
  </r>
  <r>
    <n v="921"/>
    <n v="2813"/>
    <x v="1"/>
    <n v="60000"/>
    <n v="4"/>
    <x v="0"/>
    <s v="TRUE"/>
  </r>
  <r>
    <n v="922"/>
    <n v="2817"/>
    <x v="0"/>
    <n v="60000"/>
    <n v="4"/>
    <x v="0"/>
    <s v="TRUE"/>
  </r>
  <r>
    <n v="923"/>
    <n v="2820"/>
    <x v="1"/>
    <n v="90000"/>
    <n v="4"/>
    <x v="1"/>
    <s v="FALSE"/>
  </r>
  <r>
    <n v="924"/>
    <n v="2823"/>
    <x v="0"/>
    <n v="60000"/>
    <n v="0"/>
    <x v="1"/>
    <s v="FALSE"/>
  </r>
  <r>
    <n v="925"/>
    <n v="2825"/>
    <x v="1"/>
    <n v="60000"/>
    <n v="0"/>
    <x v="1"/>
    <s v="FALSE"/>
  </r>
  <r>
    <n v="926"/>
    <n v="2828"/>
    <x v="1"/>
    <n v="40000"/>
    <n v="0"/>
    <x v="1"/>
    <s v="TRUE"/>
  </r>
  <r>
    <n v="927"/>
    <n v="2833"/>
    <x v="1"/>
    <n v="40000"/>
    <n v="0"/>
    <x v="1"/>
    <s v="FALSE"/>
  </r>
  <r>
    <n v="928"/>
    <n v="2837"/>
    <x v="1"/>
    <n v="40000"/>
    <n v="0"/>
    <x v="1"/>
    <s v="FALSE"/>
  </r>
  <r>
    <n v="929"/>
    <n v="2840"/>
    <x v="0"/>
    <n v="60000"/>
    <n v="0"/>
    <x v="1"/>
    <s v="TRUE"/>
  </r>
  <r>
    <n v="930"/>
    <n v="2847"/>
    <x v="1"/>
    <n v="30000"/>
    <n v="2"/>
    <x v="1"/>
    <s v="TRUE"/>
  </r>
  <r>
    <n v="931"/>
    <n v="2848"/>
    <x v="0"/>
    <n v="20000"/>
    <n v="4"/>
    <x v="2"/>
    <s v="FALSE"/>
  </r>
  <r>
    <n v="932"/>
    <n v="2851"/>
    <x v="1"/>
    <n v="70000"/>
    <n v="0"/>
    <x v="1"/>
    <s v="TRUE"/>
  </r>
  <r>
    <n v="933"/>
    <n v="2855"/>
    <x v="0"/>
    <n v="70000"/>
    <n v="0"/>
    <x v="1"/>
    <s v="FALSE"/>
  </r>
  <r>
    <n v="934"/>
    <n v="2858"/>
    <x v="1"/>
    <n v="40000"/>
    <n v="0"/>
    <x v="3"/>
    <s v="FALSE"/>
  </r>
  <r>
    <n v="935"/>
    <n v="2859"/>
    <x v="1"/>
    <n v="40000"/>
    <n v="0"/>
    <x v="3"/>
    <s v="TRUE"/>
  </r>
  <r>
    <n v="936"/>
    <n v="2861"/>
    <x v="1"/>
    <n v="30000"/>
    <n v="0"/>
    <x v="1"/>
    <s v="TRUE"/>
  </r>
  <r>
    <n v="937"/>
    <n v="2862"/>
    <x v="0"/>
    <n v="30000"/>
    <n v="0"/>
    <x v="1"/>
    <s v="TRUE"/>
  </r>
  <r>
    <n v="938"/>
    <n v="2865"/>
    <x v="0"/>
    <n v="30000"/>
    <n v="0"/>
    <x v="1"/>
    <s v="FALSE"/>
  </r>
  <r>
    <n v="939"/>
    <n v="2867"/>
    <x v="0"/>
    <n v="60000"/>
    <n v="0"/>
    <x v="1"/>
    <s v="TRUE"/>
  </r>
  <r>
    <n v="940"/>
    <n v="2868"/>
    <x v="1"/>
    <n v="60000"/>
    <n v="0"/>
    <x v="1"/>
    <s v="FALSE"/>
  </r>
  <r>
    <n v="941"/>
    <n v="2873"/>
    <x v="0"/>
    <n v="100000"/>
    <n v="3"/>
    <x v="0"/>
    <s v="TRUE"/>
  </r>
  <r>
    <n v="942"/>
    <n v="2874"/>
    <x v="1"/>
    <n v="60000"/>
    <n v="0"/>
    <x v="1"/>
    <s v="TRUE"/>
  </r>
  <r>
    <n v="943"/>
    <n v="2877"/>
    <x v="0"/>
    <n v="20000"/>
    <n v="2"/>
    <x v="3"/>
    <s v="TRUE"/>
  </r>
  <r>
    <n v="944"/>
    <n v="2878"/>
    <x v="0"/>
    <n v="20000"/>
    <n v="2"/>
    <x v="3"/>
    <s v="TRUE"/>
  </r>
  <r>
    <n v="945"/>
    <n v="2880"/>
    <x v="1"/>
    <n v="30000"/>
    <n v="3"/>
    <x v="1"/>
    <s v="FALSE"/>
  </r>
  <r>
    <n v="946"/>
    <n v="2882"/>
    <x v="0"/>
    <n v="20000"/>
    <n v="0"/>
    <x v="1"/>
    <s v="FALSE"/>
  </r>
  <r>
    <n v="947"/>
    <n v="2883"/>
    <x v="1"/>
    <n v="30000"/>
    <n v="3"/>
    <x v="2"/>
    <s v="TRUE"/>
  </r>
  <r>
    <n v="948"/>
    <n v="2884"/>
    <x v="1"/>
    <n v="30000"/>
    <n v="3"/>
    <x v="2"/>
    <s v="FALSE"/>
  </r>
  <r>
    <n v="949"/>
    <n v="2885"/>
    <x v="0"/>
    <n v="30000"/>
    <n v="3"/>
    <x v="2"/>
    <s v="TRUE"/>
  </r>
  <r>
    <n v="950"/>
    <n v="2886"/>
    <x v="1"/>
    <n v="70000"/>
    <n v="0"/>
    <x v="1"/>
    <s v="TRUE"/>
  </r>
  <r>
    <n v="951"/>
    <n v="2892"/>
    <x v="0"/>
    <n v="70000"/>
    <n v="0"/>
    <x v="1"/>
    <s v="TRUE"/>
  </r>
  <r>
    <n v="952"/>
    <n v="2893"/>
    <x v="0"/>
    <n v="40000"/>
    <n v="2"/>
    <x v="1"/>
    <s v="TRUE"/>
  </r>
  <r>
    <n v="953"/>
    <n v="2896"/>
    <x v="1"/>
    <n v="80000"/>
    <n v="2"/>
    <x v="1"/>
    <s v="FALSE"/>
  </r>
  <r>
    <n v="954"/>
    <n v="2897"/>
    <x v="1"/>
    <n v="40000"/>
    <n v="0"/>
    <x v="2"/>
    <s v="FALSE"/>
  </r>
  <r>
    <n v="955"/>
    <n v="2903"/>
    <x v="0"/>
    <n v="60000"/>
    <n v="0"/>
    <x v="1"/>
    <s v="TRUE"/>
  </r>
  <r>
    <n v="956"/>
    <n v="2908"/>
    <x v="1"/>
    <n v="60000"/>
    <n v="0"/>
    <x v="1"/>
    <s v="TRUE"/>
  </r>
  <r>
    <n v="957"/>
    <n v="2912"/>
    <x v="1"/>
    <n v="40000"/>
    <n v="0"/>
    <x v="2"/>
    <s v="TRUE"/>
  </r>
  <r>
    <n v="958"/>
    <n v="2920"/>
    <x v="1"/>
    <n v="60000"/>
    <n v="0"/>
    <x v="1"/>
    <s v="FALSE"/>
  </r>
  <r>
    <n v="959"/>
    <n v="2923"/>
    <x v="1"/>
    <n v="70000"/>
    <n v="0"/>
    <x v="1"/>
    <s v="TRUE"/>
  </r>
  <r>
    <n v="960"/>
    <n v="2924"/>
    <x v="1"/>
    <n v="70000"/>
    <n v="0"/>
    <x v="1"/>
    <s v="FALSE"/>
  </r>
  <r>
    <n v="961"/>
    <n v="2928"/>
    <x v="1"/>
    <n v="70000"/>
    <n v="0"/>
    <x v="1"/>
    <s v="FALSE"/>
  </r>
  <r>
    <n v="962"/>
    <n v="2931"/>
    <x v="1"/>
    <n v="70000"/>
    <n v="0"/>
    <x v="1"/>
    <s v="TRUE"/>
  </r>
  <r>
    <n v="963"/>
    <n v="2932"/>
    <x v="1"/>
    <n v="60000"/>
    <n v="0"/>
    <x v="1"/>
    <s v="FALSE"/>
  </r>
  <r>
    <n v="964"/>
    <n v="2935"/>
    <x v="0"/>
    <n v="80000"/>
    <n v="2"/>
    <x v="2"/>
    <s v="FALSE"/>
  </r>
  <r>
    <n v="965"/>
    <n v="2938"/>
    <x v="1"/>
    <n v="70000"/>
    <n v="2"/>
    <x v="2"/>
    <s v="FALSE"/>
  </r>
  <r>
    <n v="966"/>
    <n v="2941"/>
    <x v="1"/>
    <n v="70000"/>
    <n v="2"/>
    <x v="2"/>
    <s v="TRUE"/>
  </r>
  <r>
    <n v="967"/>
    <n v="2944"/>
    <x v="1"/>
    <n v="70000"/>
    <n v="2"/>
    <x v="2"/>
    <s v="TRUE"/>
  </r>
  <r>
    <n v="968"/>
    <n v="2947"/>
    <x v="1"/>
    <n v="80000"/>
    <n v="2"/>
    <x v="2"/>
    <s v="TRUE"/>
  </r>
  <r>
    <n v="969"/>
    <n v="2951"/>
    <x v="1"/>
    <n v="130000"/>
    <n v="0"/>
    <x v="4"/>
    <s v="FALSE"/>
  </r>
  <r>
    <n v="970"/>
    <n v="2952"/>
    <x v="1"/>
    <n v="130000"/>
    <n v="0"/>
    <x v="4"/>
    <s v="FALSE"/>
  </r>
  <r>
    <n v="971"/>
    <n v="2954"/>
    <x v="1"/>
    <n v="80000"/>
    <n v="0"/>
    <x v="0"/>
    <s v="FALSE"/>
  </r>
  <r>
    <n v="972"/>
    <n v="2957"/>
    <x v="1"/>
    <n v="80000"/>
    <n v="0"/>
    <x v="0"/>
    <s v="FALSE"/>
  </r>
  <r>
    <n v="973"/>
    <n v="2958"/>
    <x v="0"/>
    <n v="60000"/>
    <n v="0"/>
    <x v="1"/>
    <s v="FALSE"/>
  </r>
  <r>
    <n v="974"/>
    <n v="2960"/>
    <x v="1"/>
    <n v="60000"/>
    <n v="0"/>
    <x v="1"/>
    <s v="FALSE"/>
  </r>
  <r>
    <n v="975"/>
    <n v="2962"/>
    <x v="1"/>
    <n v="60000"/>
    <n v="0"/>
    <x v="1"/>
    <s v="FALSE"/>
  </r>
  <r>
    <n v="976"/>
    <n v="2963"/>
    <x v="1"/>
    <n v="60000"/>
    <n v="0"/>
    <x v="2"/>
    <s v="FALSE"/>
  </r>
  <r>
    <n v="977"/>
    <n v="2964"/>
    <x v="1"/>
    <n v="120000"/>
    <n v="1"/>
    <x v="0"/>
    <s v="FALSE"/>
  </r>
  <r>
    <n v="978"/>
    <n v="2968"/>
    <x v="0"/>
    <n v="130000"/>
    <n v="0"/>
    <x v="4"/>
    <s v="TRUE"/>
  </r>
  <r>
    <n v="979"/>
    <n v="2973"/>
    <x v="0"/>
    <n v="130000"/>
    <n v="0"/>
    <x v="4"/>
    <s v="TRUE"/>
  </r>
  <r>
    <n v="980"/>
    <n v="2976"/>
    <x v="0"/>
    <n v="80000"/>
    <n v="2"/>
    <x v="3"/>
    <s v="FALSE"/>
  </r>
  <r>
    <n v="981"/>
    <n v="2979"/>
    <x v="1"/>
    <n v="60000"/>
    <n v="2"/>
    <x v="2"/>
    <s v="FALSE"/>
  </r>
  <r>
    <n v="982"/>
    <n v="2980"/>
    <x v="1"/>
    <n v="60000"/>
    <n v="2"/>
    <x v="2"/>
    <s v="FALSE"/>
  </r>
  <r>
    <n v="983"/>
    <n v="2987"/>
    <x v="1"/>
    <n v="60000"/>
    <n v="2"/>
    <x v="2"/>
    <s v="TRUE"/>
  </r>
  <r>
    <n v="984"/>
    <n v="2991"/>
    <x v="0"/>
    <n v="70000"/>
    <n v="3"/>
    <x v="1"/>
    <s v="TRUE"/>
  </r>
  <r>
    <n v="985"/>
    <n v="2992"/>
    <x v="0"/>
    <n v="80000"/>
    <n v="2"/>
    <x v="0"/>
    <s v="TRUE"/>
  </r>
  <r>
    <n v="986"/>
    <n v="2999"/>
    <x v="0"/>
    <n v="80000"/>
    <n v="2"/>
    <x v="0"/>
    <s v="FALSE"/>
  </r>
  <r>
    <n v="987"/>
    <n v="3000"/>
    <x v="1"/>
    <n v="70000"/>
    <n v="0"/>
    <x v="0"/>
    <s v="TRUE"/>
  </r>
  <r>
    <n v="988"/>
    <n v="3001"/>
    <x v="0"/>
    <n v="90000"/>
    <n v="4"/>
    <x v="0"/>
    <s v="TRUE"/>
  </r>
  <r>
    <n v="989"/>
    <n v="3003"/>
    <x v="1"/>
    <n v="70000"/>
    <n v="1"/>
    <x v="1"/>
    <s v="TRUE"/>
  </r>
  <r>
    <n v="990"/>
    <n v="3004"/>
    <x v="1"/>
    <n v="70000"/>
    <n v="1"/>
    <x v="1"/>
    <s v="TRUE"/>
  </r>
  <r>
    <n v="991"/>
    <n v="3005"/>
    <x v="1"/>
    <n v="70000"/>
    <n v="1"/>
    <x v="1"/>
    <s v="TRUE"/>
  </r>
  <r>
    <n v="992"/>
    <n v="3006"/>
    <x v="0"/>
    <n v="60000"/>
    <n v="1"/>
    <x v="0"/>
    <s v="TRUE"/>
  </r>
  <r>
    <n v="993"/>
    <n v="3008"/>
    <x v="1"/>
    <n v="60000"/>
    <n v="1"/>
    <x v="1"/>
    <s v="TRUE"/>
  </r>
  <r>
    <n v="994"/>
    <n v="3011"/>
    <x v="1"/>
    <n v="60000"/>
    <n v="1"/>
    <x v="1"/>
    <s v="FALSE"/>
  </r>
  <r>
    <n v="995"/>
    <n v="3012"/>
    <x v="1"/>
    <n v="110000"/>
    <n v="0"/>
    <x v="4"/>
    <s v="FALSE"/>
  </r>
  <r>
    <n v="996"/>
    <n v="3017"/>
    <x v="0"/>
    <n v="60000"/>
    <n v="1"/>
    <x v="1"/>
    <s v="TRUE"/>
  </r>
  <r>
    <n v="997"/>
    <n v="3035"/>
    <x v="1"/>
    <n v="60000"/>
    <n v="1"/>
    <x v="1"/>
    <s v="TRUE"/>
  </r>
  <r>
    <n v="998"/>
    <n v="3036"/>
    <x v="0"/>
    <n v="60000"/>
    <n v="1"/>
    <x v="1"/>
    <s v="TRUE"/>
  </r>
  <r>
    <n v="999"/>
    <n v="3041"/>
    <x v="0"/>
    <n v="60000"/>
    <n v="1"/>
    <x v="1"/>
    <s v="TRUE"/>
  </r>
  <r>
    <n v="1000"/>
    <n v="3042"/>
    <x v="0"/>
    <n v="60000"/>
    <n v="1"/>
    <x v="1"/>
    <s v="TRUE"/>
  </r>
  <r>
    <n v="1001"/>
    <n v="3045"/>
    <x v="1"/>
    <n v="70000"/>
    <n v="0"/>
    <x v="0"/>
    <s v="FALSE"/>
  </r>
  <r>
    <n v="1002"/>
    <n v="3046"/>
    <x v="1"/>
    <n v="80000"/>
    <n v="5"/>
    <x v="0"/>
    <s v="TRUE"/>
  </r>
  <r>
    <n v="1003"/>
    <n v="3053"/>
    <x v="1"/>
    <n v="70000"/>
    <n v="0"/>
    <x v="0"/>
    <s v="TRUE"/>
  </r>
  <r>
    <n v="1004"/>
    <n v="3063"/>
    <x v="1"/>
    <n v="70000"/>
    <n v="0"/>
    <x v="0"/>
    <s v="TRUE"/>
  </r>
  <r>
    <n v="1005"/>
    <n v="3064"/>
    <x v="1"/>
    <n v="70000"/>
    <n v="0"/>
    <x v="0"/>
    <s v="FALSE"/>
  </r>
  <r>
    <n v="1006"/>
    <n v="3067"/>
    <x v="0"/>
    <n v="60000"/>
    <n v="1"/>
    <x v="1"/>
    <s v="TRUE"/>
  </r>
  <r>
    <n v="1007"/>
    <n v="3069"/>
    <x v="0"/>
    <n v="70000"/>
    <n v="5"/>
    <x v="1"/>
    <s v="TRUE"/>
  </r>
  <r>
    <n v="1008"/>
    <n v="3075"/>
    <x v="0"/>
    <n v="60000"/>
    <n v="1"/>
    <x v="1"/>
    <s v="TRUE"/>
  </r>
  <r>
    <n v="1009"/>
    <n v="3076"/>
    <x v="0"/>
    <n v="70000"/>
    <n v="5"/>
    <x v="1"/>
    <s v="TRUE"/>
  </r>
  <r>
    <n v="1010"/>
    <n v="3077"/>
    <x v="1"/>
    <n v="80000"/>
    <n v="1"/>
    <x v="1"/>
    <s v="TRUE"/>
  </r>
  <r>
    <n v="1011"/>
    <n v="3078"/>
    <x v="0"/>
    <n v="80000"/>
    <n v="1"/>
    <x v="1"/>
    <s v="TRUE"/>
  </r>
  <r>
    <n v="1012"/>
    <n v="3079"/>
    <x v="1"/>
    <n v="30000"/>
    <n v="2"/>
    <x v="1"/>
    <s v="FALSE"/>
  </r>
  <r>
    <n v="1013"/>
    <n v="3084"/>
    <x v="0"/>
    <n v="60000"/>
    <n v="3"/>
    <x v="1"/>
    <s v="FALSE"/>
  </r>
  <r>
    <n v="1014"/>
    <n v="3086"/>
    <x v="1"/>
    <n v="30000"/>
    <n v="2"/>
    <x v="1"/>
    <s v="TRUE"/>
  </r>
  <r>
    <n v="1015"/>
    <n v="3089"/>
    <x v="0"/>
    <n v="10000"/>
    <n v="2"/>
    <x v="2"/>
    <s v="TRUE"/>
  </r>
  <r>
    <n v="1016"/>
    <n v="3095"/>
    <x v="1"/>
    <n v="30000"/>
    <n v="0"/>
    <x v="2"/>
    <s v="FALSE"/>
  </r>
  <r>
    <n v="1017"/>
    <n v="3096"/>
    <x v="1"/>
    <n v="40000"/>
    <n v="0"/>
    <x v="2"/>
    <s v="FALSE"/>
  </r>
  <r>
    <n v="1018"/>
    <n v="3098"/>
    <x v="0"/>
    <n v="40000"/>
    <n v="0"/>
    <x v="2"/>
    <s v="TRUE"/>
  </r>
  <r>
    <n v="1019"/>
    <n v="3100"/>
    <x v="0"/>
    <n v="30000"/>
    <n v="0"/>
    <x v="2"/>
    <s v="TRUE"/>
  </r>
  <r>
    <n v="1020"/>
    <n v="3105"/>
    <x v="1"/>
    <n v="30000"/>
    <n v="0"/>
    <x v="2"/>
    <s v="FALSE"/>
  </r>
  <r>
    <n v="1021"/>
    <n v="3106"/>
    <x v="0"/>
    <n v="30000"/>
    <n v="0"/>
    <x v="2"/>
    <s v="TRUE"/>
  </r>
  <r>
    <n v="1022"/>
    <n v="3113"/>
    <x v="1"/>
    <n v="10000"/>
    <n v="5"/>
    <x v="2"/>
    <s v="FALSE"/>
  </r>
  <r>
    <n v="1023"/>
    <n v="3120"/>
    <x v="1"/>
    <n v="40000"/>
    <n v="0"/>
    <x v="2"/>
    <s v="TRUE"/>
  </r>
  <r>
    <n v="1024"/>
    <n v="3123"/>
    <x v="1"/>
    <n v="30000"/>
    <n v="0"/>
    <x v="3"/>
    <s v="FALSE"/>
  </r>
  <r>
    <n v="1025"/>
    <n v="3124"/>
    <x v="1"/>
    <n v="40000"/>
    <n v="0"/>
    <x v="2"/>
    <s v="TRUE"/>
  </r>
  <r>
    <n v="1026"/>
    <n v="3125"/>
    <x v="0"/>
    <n v="40000"/>
    <n v="0"/>
    <x v="2"/>
    <s v="TRUE"/>
  </r>
  <r>
    <n v="1027"/>
    <n v="3128"/>
    <x v="0"/>
    <n v="40000"/>
    <n v="0"/>
    <x v="2"/>
    <s v="FALSE"/>
  </r>
  <r>
    <n v="1028"/>
    <n v="3132"/>
    <x v="0"/>
    <n v="40000"/>
    <n v="0"/>
    <x v="2"/>
    <s v="TRUE"/>
  </r>
  <r>
    <n v="1029"/>
    <n v="3133"/>
    <x v="1"/>
    <n v="30000"/>
    <n v="0"/>
    <x v="3"/>
    <s v="FALSE"/>
  </r>
  <r>
    <n v="1030"/>
    <n v="3136"/>
    <x v="0"/>
    <n v="30000"/>
    <n v="0"/>
    <x v="3"/>
    <s v="FALSE"/>
  </r>
  <r>
    <n v="1031"/>
    <n v="3137"/>
    <x v="1"/>
    <n v="40000"/>
    <n v="0"/>
    <x v="2"/>
    <s v="TRUE"/>
  </r>
  <r>
    <n v="1032"/>
    <n v="3138"/>
    <x v="1"/>
    <n v="30000"/>
    <n v="0"/>
    <x v="3"/>
    <s v="FALSE"/>
  </r>
  <r>
    <n v="1033"/>
    <n v="3139"/>
    <x v="1"/>
    <n v="30000"/>
    <n v="0"/>
    <x v="3"/>
    <s v="FALSE"/>
  </r>
  <r>
    <n v="1034"/>
    <n v="3141"/>
    <x v="1"/>
    <n v="40000"/>
    <n v="0"/>
    <x v="2"/>
    <s v="FALSE"/>
  </r>
  <r>
    <n v="1035"/>
    <n v="3143"/>
    <x v="0"/>
    <n v="40000"/>
    <n v="2"/>
    <x v="0"/>
    <s v="TRUE"/>
  </r>
  <r>
    <n v="1036"/>
    <n v="3146"/>
    <x v="0"/>
    <n v="40000"/>
    <n v="2"/>
    <x v="0"/>
    <s v="FALSE"/>
  </r>
  <r>
    <n v="1037"/>
    <n v="3148"/>
    <x v="0"/>
    <n v="40000"/>
    <n v="2"/>
    <x v="0"/>
    <s v="TRUE"/>
  </r>
  <r>
    <n v="1038"/>
    <n v="3149"/>
    <x v="1"/>
    <n v="40000"/>
    <n v="2"/>
    <x v="0"/>
    <s v="TRUE"/>
  </r>
  <r>
    <n v="1039"/>
    <n v="3151"/>
    <x v="1"/>
    <n v="40000"/>
    <n v="2"/>
    <x v="0"/>
    <s v="TRUE"/>
  </r>
  <r>
    <n v="1040"/>
    <n v="3154"/>
    <x v="0"/>
    <n v="70000"/>
    <n v="2"/>
    <x v="4"/>
    <s v="TRUE"/>
  </r>
  <r>
    <n v="1041"/>
    <n v="3155"/>
    <x v="0"/>
    <n v="40000"/>
    <n v="0"/>
    <x v="1"/>
    <s v="TRUE"/>
  </r>
  <r>
    <n v="1042"/>
    <n v="3167"/>
    <x v="0"/>
    <n v="40000"/>
    <n v="0"/>
    <x v="2"/>
    <s v="TRUE"/>
  </r>
  <r>
    <n v="1043"/>
    <n v="3169"/>
    <x v="0"/>
    <n v="40000"/>
    <n v="0"/>
    <x v="2"/>
    <s v="TRUE"/>
  </r>
  <r>
    <n v="1044"/>
    <n v="3170"/>
    <x v="0"/>
    <n v="40000"/>
    <n v="0"/>
    <x v="1"/>
    <s v="TRUE"/>
  </r>
  <r>
    <n v="1045"/>
    <n v="3176"/>
    <x v="1"/>
    <n v="40000"/>
    <n v="0"/>
    <x v="1"/>
    <s v="TRUE"/>
  </r>
  <r>
    <n v="1046"/>
    <n v="3177"/>
    <x v="1"/>
    <n v="40000"/>
    <n v="0"/>
    <x v="1"/>
    <s v="FALSE"/>
  </r>
  <r>
    <n v="1047"/>
    <n v="3179"/>
    <x v="1"/>
    <n v="40000"/>
    <n v="0"/>
    <x v="1"/>
    <s v="FALSE"/>
  </r>
  <r>
    <n v="1048"/>
    <n v="3187"/>
    <x v="1"/>
    <n v="40000"/>
    <n v="0"/>
    <x v="1"/>
    <s v="FALSE"/>
  </r>
  <r>
    <n v="1049"/>
    <n v="3191"/>
    <x v="1"/>
    <n v="70000"/>
    <n v="0"/>
    <x v="1"/>
    <s v="TRUE"/>
  </r>
  <r>
    <n v="1050"/>
    <n v="3194"/>
    <x v="1"/>
    <n v="80000"/>
    <n v="0"/>
    <x v="0"/>
    <s v="TRUE"/>
  </r>
  <r>
    <n v="1051"/>
    <n v="3196"/>
    <x v="1"/>
    <n v="110000"/>
    <n v="0"/>
    <x v="4"/>
    <s v="FALSE"/>
  </r>
  <r>
    <n v="1052"/>
    <n v="3197"/>
    <x v="1"/>
    <n v="120000"/>
    <n v="0"/>
    <x v="0"/>
    <s v="FALSE"/>
  </r>
  <r>
    <n v="1053"/>
    <n v="3205"/>
    <x v="1"/>
    <n v="120000"/>
    <n v="0"/>
    <x v="0"/>
    <s v="FALSE"/>
  </r>
  <r>
    <n v="1054"/>
    <n v="3206"/>
    <x v="1"/>
    <n v="130000"/>
    <n v="0"/>
    <x v="4"/>
    <s v="TRUE"/>
  </r>
  <r>
    <n v="1055"/>
    <n v="3209"/>
    <x v="0"/>
    <n v="90000"/>
    <n v="4"/>
    <x v="0"/>
    <s v="TRUE"/>
  </r>
  <r>
    <n v="1056"/>
    <n v="3211"/>
    <x v="0"/>
    <n v="90000"/>
    <n v="4"/>
    <x v="0"/>
    <s v="FALSE"/>
  </r>
  <r>
    <n v="1057"/>
    <n v="3221"/>
    <x v="0"/>
    <n v="120000"/>
    <n v="2"/>
    <x v="4"/>
    <s v="TRUE"/>
  </r>
  <r>
    <n v="1058"/>
    <n v="3222"/>
    <x v="0"/>
    <n v="120000"/>
    <n v="2"/>
    <x v="4"/>
    <s v="TRUE"/>
  </r>
  <r>
    <n v="1059"/>
    <n v="3224"/>
    <x v="0"/>
    <n v="130000"/>
    <n v="2"/>
    <x v="0"/>
    <s v="TRUE"/>
  </r>
  <r>
    <n v="1060"/>
    <n v="3225"/>
    <x v="0"/>
    <n v="130000"/>
    <n v="2"/>
    <x v="0"/>
    <s v="TRUE"/>
  </r>
  <r>
    <n v="1061"/>
    <n v="3226"/>
    <x v="1"/>
    <n v="150000"/>
    <n v="1"/>
    <x v="4"/>
    <s v="FALSE"/>
  </r>
  <r>
    <n v="1062"/>
    <n v="3229"/>
    <x v="0"/>
    <n v="160000"/>
    <n v="1"/>
    <x v="0"/>
    <s v="TRUE"/>
  </r>
  <r>
    <n v="1063"/>
    <n v="3230"/>
    <x v="0"/>
    <n v="70000"/>
    <n v="4"/>
    <x v="0"/>
    <s v="TRUE"/>
  </r>
  <r>
    <n v="1064"/>
    <n v="3238"/>
    <x v="0"/>
    <n v="70000"/>
    <n v="4"/>
    <x v="0"/>
    <s v="TRUE"/>
  </r>
  <r>
    <n v="1065"/>
    <n v="3243"/>
    <x v="1"/>
    <n v="70000"/>
    <n v="4"/>
    <x v="0"/>
    <s v="TRUE"/>
  </r>
  <r>
    <n v="1066"/>
    <n v="3246"/>
    <x v="0"/>
    <n v="70000"/>
    <n v="4"/>
    <x v="0"/>
    <s v="TRUE"/>
  </r>
  <r>
    <n v="1067"/>
    <n v="3248"/>
    <x v="0"/>
    <n v="70000"/>
    <n v="4"/>
    <x v="0"/>
    <s v="TRUE"/>
  </r>
  <r>
    <n v="1068"/>
    <n v="3249"/>
    <x v="1"/>
    <n v="70000"/>
    <n v="4"/>
    <x v="0"/>
    <s v="TRUE"/>
  </r>
  <r>
    <n v="1069"/>
    <n v="3251"/>
    <x v="1"/>
    <n v="70000"/>
    <n v="4"/>
    <x v="0"/>
    <s v="TRUE"/>
  </r>
  <r>
    <n v="1070"/>
    <n v="3252"/>
    <x v="0"/>
    <n v="70000"/>
    <n v="4"/>
    <x v="0"/>
    <s v="FALSE"/>
  </r>
  <r>
    <n v="1071"/>
    <n v="3255"/>
    <x v="0"/>
    <n v="70000"/>
    <n v="4"/>
    <x v="0"/>
    <s v="TRUE"/>
  </r>
  <r>
    <n v="1072"/>
    <n v="3257"/>
    <x v="0"/>
    <n v="70000"/>
    <n v="4"/>
    <x v="0"/>
    <s v="TRUE"/>
  </r>
  <r>
    <n v="1073"/>
    <n v="3258"/>
    <x v="0"/>
    <n v="70000"/>
    <n v="4"/>
    <x v="0"/>
    <s v="TRUE"/>
  </r>
  <r>
    <n v="1074"/>
    <n v="3261"/>
    <x v="0"/>
    <n v="70000"/>
    <n v="4"/>
    <x v="0"/>
    <s v="TRUE"/>
  </r>
  <r>
    <n v="1075"/>
    <n v="3264"/>
    <x v="1"/>
    <n v="70000"/>
    <n v="4"/>
    <x v="0"/>
    <s v="TRUE"/>
  </r>
  <r>
    <n v="1076"/>
    <n v="3266"/>
    <x v="1"/>
    <n v="60000"/>
    <n v="4"/>
    <x v="0"/>
    <s v="TRUE"/>
  </r>
  <r>
    <n v="1077"/>
    <n v="3269"/>
    <x v="0"/>
    <n v="70000"/>
    <n v="5"/>
    <x v="0"/>
    <s v="TRUE"/>
  </r>
  <r>
    <n v="1078"/>
    <n v="3275"/>
    <x v="1"/>
    <n v="70000"/>
    <n v="5"/>
    <x v="0"/>
    <s v="TRUE"/>
  </r>
  <r>
    <n v="1079"/>
    <n v="3279"/>
    <x v="0"/>
    <n v="60000"/>
    <n v="4"/>
    <x v="0"/>
    <s v="TRUE"/>
  </r>
  <r>
    <n v="1080"/>
    <n v="3283"/>
    <x v="0"/>
    <n v="60000"/>
    <n v="4"/>
    <x v="0"/>
    <s v="FALSE"/>
  </r>
  <r>
    <n v="1081"/>
    <n v="3284"/>
    <x v="1"/>
    <n v="60000"/>
    <n v="4"/>
    <x v="0"/>
    <s v="TRUE"/>
  </r>
  <r>
    <n v="1082"/>
    <n v="3285"/>
    <x v="1"/>
    <n v="60000"/>
    <n v="5"/>
    <x v="0"/>
    <s v="TRUE"/>
  </r>
  <r>
    <n v="1083"/>
    <n v="3287"/>
    <x v="0"/>
    <n v="70000"/>
    <n v="5"/>
    <x v="0"/>
    <s v="TRUE"/>
  </r>
  <r>
    <n v="1084"/>
    <n v="3303"/>
    <x v="0"/>
    <n v="70000"/>
    <n v="4"/>
    <x v="0"/>
    <s v="TRUE"/>
  </r>
  <r>
    <n v="1085"/>
    <n v="3306"/>
    <x v="0"/>
    <n v="60000"/>
    <n v="5"/>
    <x v="0"/>
    <s v="FALSE"/>
  </r>
  <r>
    <n v="1086"/>
    <n v="3307"/>
    <x v="0"/>
    <n v="60000"/>
    <n v="2"/>
    <x v="0"/>
    <s v="TRUE"/>
  </r>
  <r>
    <n v="1087"/>
    <n v="3309"/>
    <x v="1"/>
    <n v="60000"/>
    <n v="2"/>
    <x v="0"/>
    <s v="TRUE"/>
  </r>
  <r>
    <n v="1088"/>
    <n v="3310"/>
    <x v="1"/>
    <n v="70000"/>
    <n v="4"/>
    <x v="0"/>
    <s v="TRUE"/>
  </r>
  <r>
    <n v="1089"/>
    <n v="3311"/>
    <x v="1"/>
    <n v="70000"/>
    <n v="4"/>
    <x v="0"/>
    <s v="TRUE"/>
  </r>
  <r>
    <n v="1090"/>
    <n v="3314"/>
    <x v="0"/>
    <n v="70000"/>
    <n v="4"/>
    <x v="0"/>
    <s v="TRUE"/>
  </r>
  <r>
    <n v="1091"/>
    <n v="3319"/>
    <x v="0"/>
    <n v="40000"/>
    <n v="2"/>
    <x v="2"/>
    <s v="TRUE"/>
  </r>
  <r>
    <n v="1092"/>
    <n v="3320"/>
    <x v="0"/>
    <n v="40000"/>
    <n v="2"/>
    <x v="2"/>
    <s v="TRUE"/>
  </r>
  <r>
    <n v="1093"/>
    <n v="3324"/>
    <x v="0"/>
    <n v="40000"/>
    <n v="2"/>
    <x v="2"/>
    <s v="TRUE"/>
  </r>
  <r>
    <n v="1094"/>
    <n v="3325"/>
    <x v="0"/>
    <n v="60000"/>
    <n v="2"/>
    <x v="1"/>
    <s v="TRUE"/>
  </r>
  <r>
    <n v="1095"/>
    <n v="3327"/>
    <x v="0"/>
    <n v="60000"/>
    <n v="2"/>
    <x v="0"/>
    <s v="TRUE"/>
  </r>
  <r>
    <n v="1096"/>
    <n v="3331"/>
    <x v="0"/>
    <n v="60000"/>
    <n v="2"/>
    <x v="0"/>
    <s v="TRUE"/>
  </r>
  <r>
    <n v="1097"/>
    <n v="3338"/>
    <x v="0"/>
    <n v="60000"/>
    <n v="2"/>
    <x v="0"/>
    <s v="FALSE"/>
  </r>
  <r>
    <n v="1098"/>
    <n v="3339"/>
    <x v="1"/>
    <n v="60000"/>
    <n v="2"/>
    <x v="1"/>
    <s v="TRUE"/>
  </r>
  <r>
    <n v="1099"/>
    <n v="3340"/>
    <x v="1"/>
    <n v="60000"/>
    <n v="2"/>
    <x v="1"/>
    <s v="TRUE"/>
  </r>
  <r>
    <n v="1100"/>
    <n v="3342"/>
    <x v="1"/>
    <n v="60000"/>
    <n v="2"/>
    <x v="1"/>
    <s v="FALSE"/>
  </r>
  <r>
    <n v="1101"/>
    <n v="3344"/>
    <x v="1"/>
    <n v="60000"/>
    <n v="2"/>
    <x v="0"/>
    <s v="TRUE"/>
  </r>
  <r>
    <n v="1102"/>
    <n v="3347"/>
    <x v="1"/>
    <n v="70000"/>
    <n v="4"/>
    <x v="1"/>
    <s v="TRUE"/>
  </r>
  <r>
    <n v="1103"/>
    <n v="3350"/>
    <x v="0"/>
    <n v="70000"/>
    <n v="4"/>
    <x v="1"/>
    <s v="TRUE"/>
  </r>
  <r>
    <n v="1104"/>
    <n v="3351"/>
    <x v="0"/>
    <n v="70000"/>
    <n v="4"/>
    <x v="1"/>
    <s v="TRUE"/>
  </r>
  <r>
    <n v="1105"/>
    <n v="3354"/>
    <x v="0"/>
    <n v="70000"/>
    <n v="4"/>
    <x v="1"/>
    <s v="TRUE"/>
  </r>
  <r>
    <n v="1106"/>
    <n v="3355"/>
    <x v="1"/>
    <n v="70000"/>
    <n v="5"/>
    <x v="1"/>
    <s v="TRUE"/>
  </r>
  <r>
    <n v="1107"/>
    <n v="3356"/>
    <x v="0"/>
    <n v="40000"/>
    <n v="2"/>
    <x v="3"/>
    <s v="TRUE"/>
  </r>
  <r>
    <n v="1108"/>
    <n v="3359"/>
    <x v="0"/>
    <n v="40000"/>
    <n v="2"/>
    <x v="3"/>
    <s v="TRUE"/>
  </r>
  <r>
    <n v="1109"/>
    <n v="3360"/>
    <x v="0"/>
    <n v="60000"/>
    <n v="2"/>
    <x v="1"/>
    <s v="TRUE"/>
  </r>
  <r>
    <n v="1110"/>
    <n v="3361"/>
    <x v="1"/>
    <n v="60000"/>
    <n v="2"/>
    <x v="1"/>
    <s v="TRUE"/>
  </r>
  <r>
    <n v="1111"/>
    <n v="3366"/>
    <x v="0"/>
    <n v="60000"/>
    <n v="2"/>
    <x v="1"/>
    <s v="TRUE"/>
  </r>
  <r>
    <n v="1112"/>
    <n v="3367"/>
    <x v="0"/>
    <n v="60000"/>
    <n v="2"/>
    <x v="1"/>
    <s v="TRUE"/>
  </r>
  <r>
    <n v="1113"/>
    <n v="3369"/>
    <x v="0"/>
    <n v="70000"/>
    <n v="4"/>
    <x v="1"/>
    <s v="TRUE"/>
  </r>
  <r>
    <n v="1114"/>
    <n v="3374"/>
    <x v="0"/>
    <n v="70000"/>
    <n v="2"/>
    <x v="2"/>
    <s v="TRUE"/>
  </r>
  <r>
    <n v="1115"/>
    <n v="3379"/>
    <x v="0"/>
    <n v="70000"/>
    <n v="2"/>
    <x v="2"/>
    <s v="TRUE"/>
  </r>
  <r>
    <n v="1116"/>
    <n v="3380"/>
    <x v="1"/>
    <n v="70000"/>
    <n v="2"/>
    <x v="2"/>
    <s v="TRUE"/>
  </r>
  <r>
    <n v="1117"/>
    <n v="3381"/>
    <x v="1"/>
    <n v="70000"/>
    <n v="2"/>
    <x v="2"/>
    <s v="TRUE"/>
  </r>
  <r>
    <n v="1118"/>
    <n v="3385"/>
    <x v="0"/>
    <n v="60000"/>
    <n v="2"/>
    <x v="1"/>
    <s v="TRUE"/>
  </r>
  <r>
    <n v="1119"/>
    <n v="3386"/>
    <x v="0"/>
    <n v="60000"/>
    <n v="2"/>
    <x v="1"/>
    <s v="TRUE"/>
  </r>
  <r>
    <n v="1120"/>
    <n v="3393"/>
    <x v="0"/>
    <n v="60000"/>
    <n v="2"/>
    <x v="1"/>
    <s v="FALSE"/>
  </r>
  <r>
    <n v="1121"/>
    <n v="3397"/>
    <x v="0"/>
    <n v="60000"/>
    <n v="3"/>
    <x v="2"/>
    <s v="TRUE"/>
  </r>
  <r>
    <n v="1122"/>
    <n v="3399"/>
    <x v="1"/>
    <n v="60000"/>
    <n v="3"/>
    <x v="2"/>
    <s v="TRUE"/>
  </r>
  <r>
    <n v="1123"/>
    <n v="3400"/>
    <x v="0"/>
    <n v="70000"/>
    <n v="4"/>
    <x v="1"/>
    <s v="TRUE"/>
  </r>
  <r>
    <n v="1124"/>
    <n v="3403"/>
    <x v="0"/>
    <n v="170000"/>
    <n v="2"/>
    <x v="0"/>
    <s v="TRUE"/>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36">
  <r>
    <n v="1552"/>
    <s v="Gary Koch"/>
    <x v="0"/>
    <n v="0.01"/>
    <n v="348.21"/>
    <n v="40.19"/>
    <x v="0"/>
    <x v="0"/>
    <x v="0"/>
    <x v="0"/>
    <x v="0"/>
    <s v="Bretford CR4500 Series Slim Rectangular Table"/>
    <n v="0.62"/>
    <s v="United States"/>
    <x v="0"/>
    <x v="0"/>
    <s v="Clinton"/>
    <n v="39056"/>
    <x v="0"/>
    <d v="2015-01-04T00:00:00"/>
    <n v="-337.09199999999998"/>
    <n v="2"/>
    <n v="723.54"/>
    <n v="87486"/>
    <x v="0"/>
    <n v="2479.740323793259"/>
  </r>
  <r>
    <n v="2124"/>
    <s v="Paige Powers"/>
    <x v="1"/>
    <n v="0.04"/>
    <n v="45.19"/>
    <n v="1.99"/>
    <x v="1"/>
    <x v="1"/>
    <x v="1"/>
    <x v="1"/>
    <x v="1"/>
    <s v="Verbatim DVD-RAM, 9.4GB, Rewritable, Type 1, DS, DataLife Plus"/>
    <n v="0.55000000000000004"/>
    <s v="United States"/>
    <x v="0"/>
    <x v="1"/>
    <s v="West Memphis"/>
    <n v="72301"/>
    <x v="0"/>
    <d v="2015-01-02T00:00:00"/>
    <n v="-61.194000000000003"/>
    <n v="13"/>
    <n v="609.09"/>
    <n v="89665"/>
    <x v="0"/>
    <n v="170.18986682324859"/>
  </r>
  <r>
    <n v="1418"/>
    <s v="Rebecca Lindsey"/>
    <x v="2"/>
    <n v="7.0000000000000007E-2"/>
    <n v="4.84"/>
    <n v="0.71"/>
    <x v="1"/>
    <x v="0"/>
    <x v="2"/>
    <x v="2"/>
    <x v="2"/>
    <s v="*Staples* Highlighting Markers"/>
    <n v="0.52"/>
    <s v="United States"/>
    <x v="1"/>
    <x v="2"/>
    <s v="Kokomo"/>
    <n v="46901"/>
    <x v="0"/>
    <d v="2015-01-03T00:00:00"/>
    <n v="25.240200000000002"/>
    <n v="8"/>
    <n v="36.58"/>
    <n v="90539"/>
    <x v="1"/>
    <n v="154.29396079072538"/>
  </r>
  <r>
    <n v="1425"/>
    <s v="Gregory Crane"/>
    <x v="2"/>
    <n v="0.04"/>
    <n v="2036.48"/>
    <n v="14.7"/>
    <x v="0"/>
    <x v="0"/>
    <x v="1"/>
    <x v="3"/>
    <x v="3"/>
    <s v="Lexmark 4227 Plus Dot Matrix Printer"/>
    <n v="0.55000000000000004"/>
    <s v="United States"/>
    <x v="2"/>
    <x v="3"/>
    <s v="Fort Collins"/>
    <n v="80525"/>
    <x v="0"/>
    <d v="2015-01-06T00:00:00"/>
    <n v="-4793.0039999999999"/>
    <n v="1"/>
    <n v="2013.67"/>
    <n v="89450"/>
    <x v="2"/>
    <n v="2213.6403453303292"/>
  </r>
  <r>
    <n v="3275"/>
    <s v="Tamara Dickinson"/>
    <x v="2"/>
    <n v="0.04"/>
    <n v="449.99"/>
    <n v="24.49"/>
    <x v="1"/>
    <x v="0"/>
    <x v="1"/>
    <x v="4"/>
    <x v="4"/>
    <s v="Canon PC940 Copier"/>
    <n v="0.52"/>
    <s v="United States"/>
    <x v="2"/>
    <x v="4"/>
    <s v="Mount Vernon"/>
    <n v="98273"/>
    <x v="0"/>
    <d v="2015-01-05T00:00:00"/>
    <n v="3576.8841000000002"/>
    <n v="12"/>
    <n v="5183.8900000000003"/>
    <n v="86234"/>
    <x v="2"/>
    <n v="5863.0905822378454"/>
  </r>
  <r>
    <n v="3275"/>
    <s v="Tamara Dickinson"/>
    <x v="2"/>
    <n v="0.01"/>
    <n v="5.84"/>
    <n v="1.2"/>
    <x v="1"/>
    <x v="0"/>
    <x v="2"/>
    <x v="2"/>
    <x v="2"/>
    <s v="Newell 312"/>
    <n v="0.55000000000000004"/>
    <s v="United States"/>
    <x v="2"/>
    <x v="4"/>
    <s v="Mount Vernon"/>
    <n v="98273"/>
    <x v="0"/>
    <d v="2015-01-10T00:00:00"/>
    <n v="20.38"/>
    <n v="6"/>
    <n v="36.090000000000003"/>
    <n v="86234"/>
    <x v="2"/>
    <n v="230.57929605152489"/>
  </r>
  <r>
    <n v="1910"/>
    <s v="Sean Stephenson"/>
    <x v="3"/>
    <n v="0.02"/>
    <n v="29.17"/>
    <n v="6.27"/>
    <x v="1"/>
    <x v="2"/>
    <x v="2"/>
    <x v="5"/>
    <x v="5"/>
    <s v="Binding Machine Supplies"/>
    <n v="0.37"/>
    <s v="United States"/>
    <x v="0"/>
    <x v="5"/>
    <s v="Peachtree City"/>
    <n v="30269"/>
    <x v="0"/>
    <d v="2015-01-02T00:00:00"/>
    <n v="36.905999999999999"/>
    <n v="2"/>
    <n v="63.32"/>
    <n v="91371"/>
    <x v="0"/>
    <n v="465.24592747633585"/>
  </r>
  <r>
    <n v="674"/>
    <s v="Albert Frost"/>
    <x v="0"/>
    <n v="0.06"/>
    <n v="161.55000000000001"/>
    <n v="19.989999999999998"/>
    <x v="1"/>
    <x v="0"/>
    <x v="2"/>
    <x v="6"/>
    <x v="5"/>
    <s v="Fellowes Super Stor/Drawer® Files"/>
    <n v="0.66"/>
    <s v="United States"/>
    <x v="1"/>
    <x v="6"/>
    <s v="Raytown"/>
    <n v="64133"/>
    <x v="1"/>
    <d v="2015-01-03T00:00:00"/>
    <n v="-7.58"/>
    <n v="3"/>
    <n v="485.01"/>
    <n v="88174"/>
    <x v="1"/>
    <n v="1477.7887814496924"/>
  </r>
  <r>
    <n v="950"/>
    <s v="Jane Shah"/>
    <x v="0"/>
    <n v="0.06"/>
    <n v="40.98"/>
    <n v="2.99"/>
    <x v="1"/>
    <x v="1"/>
    <x v="2"/>
    <x v="5"/>
    <x v="5"/>
    <s v="Avery Trapezoid Ring Binder, 3&quot; Capacity, Black, 1040 sheets"/>
    <n v="0.36"/>
    <s v="United States"/>
    <x v="1"/>
    <x v="7"/>
    <s v="Prior Lake"/>
    <n v="55372"/>
    <x v="1"/>
    <d v="2015-01-04T00:00:00"/>
    <n v="-14.801880000000001"/>
    <n v="1"/>
    <n v="41.6"/>
    <n v="89083"/>
    <x v="1"/>
    <n v="353.50323849251703"/>
  </r>
  <r>
    <n v="1155"/>
    <s v="Alex Nicholson"/>
    <x v="0"/>
    <n v="0.09"/>
    <n v="9.11"/>
    <n v="2.15"/>
    <x v="2"/>
    <x v="1"/>
    <x v="2"/>
    <x v="7"/>
    <x v="2"/>
    <s v="Black Print Carbonless Snap-Off® Rapid Letter, 8 1/2&quot; x 7&quot;"/>
    <n v="0.4"/>
    <s v="United States"/>
    <x v="2"/>
    <x v="8"/>
    <s v="Montebello"/>
    <n v="90640"/>
    <x v="1"/>
    <d v="2015-01-04T00:00:00"/>
    <n v="20.299600000000002"/>
    <n v="4"/>
    <n v="34.409999999999997"/>
    <n v="90853"/>
    <x v="2"/>
    <n v="197.58300224059172"/>
  </r>
  <r>
    <n v="1155"/>
    <s v="Alex Nicholson"/>
    <x v="0"/>
    <n v="0.08"/>
    <n v="15.04"/>
    <n v="1.97"/>
    <x v="1"/>
    <x v="1"/>
    <x v="2"/>
    <x v="7"/>
    <x v="2"/>
    <s v="White GlueTop Scratch Pads"/>
    <n v="0.39"/>
    <s v="United States"/>
    <x v="2"/>
    <x v="8"/>
    <s v="Montebello"/>
    <n v="90640"/>
    <x v="1"/>
    <d v="2015-01-02T00:00:00"/>
    <n v="108.5163"/>
    <n v="11"/>
    <n v="157.27000000000001"/>
    <n v="90853"/>
    <x v="2"/>
    <n v="382.03625760320205"/>
  </r>
  <r>
    <n v="2256"/>
    <s v="Lloyd Levin"/>
    <x v="0"/>
    <n v="7.0000000000000007E-2"/>
    <n v="60.97"/>
    <n v="4.5"/>
    <x v="2"/>
    <x v="3"/>
    <x v="2"/>
    <x v="8"/>
    <x v="5"/>
    <s v="Tripp Lite Isotel 6 Outlet Surge Protector with Fax/Modem Protection"/>
    <n v="0.56000000000000005"/>
    <s v="United States"/>
    <x v="0"/>
    <x v="9"/>
    <s v="New Bern"/>
    <n v="28560"/>
    <x v="1"/>
    <d v="2015-01-04T00:00:00"/>
    <n v="-42.588000000000001"/>
    <n v="6"/>
    <n v="361.72"/>
    <n v="87963"/>
    <x v="0"/>
    <n v="535.76536674774945"/>
  </r>
  <r>
    <n v="949"/>
    <s v="Ernest Oh"/>
    <x v="0"/>
    <n v="0.06"/>
    <n v="40.98"/>
    <n v="2.99"/>
    <x v="1"/>
    <x v="1"/>
    <x v="2"/>
    <x v="5"/>
    <x v="5"/>
    <s v="Avery Trapezoid Ring Binder, 3&quot; Capacity, Black, 1040 sheets"/>
    <n v="0.36"/>
    <s v="United States"/>
    <x v="2"/>
    <x v="8"/>
    <s v="Los Angeles"/>
    <n v="90049"/>
    <x v="1"/>
    <d v="2015-01-04T00:00:00"/>
    <n v="-19.0992"/>
    <n v="3"/>
    <n v="124.81"/>
    <n v="9285"/>
    <x v="2"/>
    <n v="349.10267227520887"/>
  </r>
  <r>
    <n v="1136"/>
    <s v="Carmen McPherson"/>
    <x v="1"/>
    <n v="0.09"/>
    <n v="270.97000000000003"/>
    <n v="28.06"/>
    <x v="0"/>
    <x v="1"/>
    <x v="1"/>
    <x v="3"/>
    <x v="3"/>
    <s v="Epson LQ-570e Dot Matrix Printer"/>
    <n v="0.56000000000000005"/>
    <s v="United States"/>
    <x v="1"/>
    <x v="10"/>
    <s v="Carol Stream"/>
    <n v="60188"/>
    <x v="1"/>
    <d v="2015-01-04T00:00:00"/>
    <n v="2660.1432"/>
    <n v="15"/>
    <n v="3855.28"/>
    <n v="87940"/>
    <x v="1"/>
    <n v="4556.5775525669706"/>
  </r>
  <r>
    <n v="67"/>
    <s v="Ellen McCormick"/>
    <x v="2"/>
    <n v="0.05"/>
    <n v="155.06"/>
    <n v="7.07"/>
    <x v="1"/>
    <x v="3"/>
    <x v="2"/>
    <x v="6"/>
    <x v="5"/>
    <s v="Dual Level, Single-Width Filing Carts"/>
    <n v="0.59"/>
    <s v="United States"/>
    <x v="2"/>
    <x v="8"/>
    <s v="Napa"/>
    <n v="94559"/>
    <x v="1"/>
    <d v="2015-01-09T00:00:00"/>
    <n v="845.66399999999999"/>
    <n v="8"/>
    <n v="1225.5999999999999"/>
    <n v="87946"/>
    <x v="2"/>
    <n v="1721.3171531905409"/>
  </r>
  <r>
    <n v="68"/>
    <s v="Scott Bunn"/>
    <x v="2"/>
    <n v="0"/>
    <n v="291.73"/>
    <n v="48.8"/>
    <x v="0"/>
    <x v="3"/>
    <x v="0"/>
    <x v="9"/>
    <x v="3"/>
    <s v="Hon 4070 Series Pagoda™ Armless Upholstered Stacking Chairs"/>
    <n v="0.56000000000000005"/>
    <s v="United States"/>
    <x v="3"/>
    <x v="11"/>
    <s v="New York City"/>
    <n v="10177"/>
    <x v="1"/>
    <d v="2015-01-02T00:00:00"/>
    <n v="-308.928"/>
    <n v="4"/>
    <n v="1239.06"/>
    <n v="37537"/>
    <x v="3"/>
    <n v="2325.1250425462918"/>
  </r>
  <r>
    <n v="68"/>
    <s v="Scott Bunn"/>
    <x v="2"/>
    <n v="7.0000000000000007E-2"/>
    <n v="100.98"/>
    <n v="45"/>
    <x v="0"/>
    <x v="3"/>
    <x v="0"/>
    <x v="9"/>
    <x v="3"/>
    <s v="Hon Valutask™ Swivel Chairs"/>
    <n v="0.69"/>
    <s v="United States"/>
    <x v="3"/>
    <x v="11"/>
    <s v="New York City"/>
    <n v="10177"/>
    <x v="1"/>
    <d v="2015-01-04T00:00:00"/>
    <n v="-1679.76"/>
    <n v="43"/>
    <n v="4083.19"/>
    <n v="37537"/>
    <x v="3"/>
    <n v="280.47023548625555"/>
  </r>
  <r>
    <n v="68"/>
    <s v="Scott Bunn"/>
    <x v="2"/>
    <n v="0.05"/>
    <n v="155.06"/>
    <n v="7.07"/>
    <x v="1"/>
    <x v="3"/>
    <x v="2"/>
    <x v="6"/>
    <x v="5"/>
    <s v="Dual Level, Single-Width Filing Carts"/>
    <n v="0.59"/>
    <s v="United States"/>
    <x v="3"/>
    <x v="11"/>
    <s v="New York City"/>
    <n v="10177"/>
    <x v="1"/>
    <d v="2015-01-09T00:00:00"/>
    <n v="575.39599999999996"/>
    <n v="32"/>
    <n v="4902.38"/>
    <n v="37537"/>
    <x v="3"/>
    <n v="1444.5557692537045"/>
  </r>
  <r>
    <n v="164"/>
    <s v="Robin Kramer Vaughn"/>
    <x v="4"/>
    <n v="0.05"/>
    <n v="100.98"/>
    <n v="35.840000000000003"/>
    <x v="0"/>
    <x v="2"/>
    <x v="0"/>
    <x v="10"/>
    <x v="0"/>
    <s v="Bush Westfield Collection Bookcases, Fully Assembled"/>
    <n v="0.62"/>
    <s v="United States"/>
    <x v="2"/>
    <x v="4"/>
    <s v="Richland"/>
    <n v="99352"/>
    <x v="1"/>
    <d v="2015-01-04T00:00:00"/>
    <n v="-111.4"/>
    <n v="7"/>
    <n v="715.55"/>
    <n v="89961"/>
    <x v="2"/>
    <n v="1551.8026353674588"/>
  </r>
  <r>
    <n v="164"/>
    <s v="Robin Kramer Vaughn"/>
    <x v="4"/>
    <n v="0.02"/>
    <n v="4.9800000000000004"/>
    <n v="5.49"/>
    <x v="1"/>
    <x v="2"/>
    <x v="2"/>
    <x v="7"/>
    <x v="5"/>
    <s v="Xerox 1952"/>
    <n v="0.38"/>
    <s v="United States"/>
    <x v="2"/>
    <x v="4"/>
    <s v="Richland"/>
    <n v="99352"/>
    <x v="1"/>
    <d v="2015-01-03T00:00:00"/>
    <n v="-77.03"/>
    <n v="9"/>
    <n v="45.63"/>
    <n v="89961"/>
    <x v="2"/>
    <n v="71.268071143710813"/>
  </r>
  <r>
    <n v="258"/>
    <s v="Allan Shields"/>
    <x v="4"/>
    <n v="0.05"/>
    <n v="17.48"/>
    <n v="1.99"/>
    <x v="1"/>
    <x v="1"/>
    <x v="1"/>
    <x v="1"/>
    <x v="1"/>
    <s v="Maxell Pro 80 Minute CD-R, 10/Pack"/>
    <n v="0.45"/>
    <s v="United States"/>
    <x v="0"/>
    <x v="12"/>
    <s v="Seminole"/>
    <n v="33772"/>
    <x v="1"/>
    <d v="2015-01-04T00:00:00"/>
    <n v="-127.008"/>
    <n v="3"/>
    <n v="52.47"/>
    <n v="85858"/>
    <x v="0"/>
    <n v="-58.500853591101766"/>
  </r>
  <r>
    <n v="349"/>
    <s v="Kim Weiss"/>
    <x v="4"/>
    <n v="0.04"/>
    <n v="99.23"/>
    <n v="8.99"/>
    <x v="1"/>
    <x v="2"/>
    <x v="0"/>
    <x v="11"/>
    <x v="1"/>
    <s v="GE 48&quot; Fluorescent Tube, Cool White Energy Saver, 34 Watts, 30/Box"/>
    <n v="0.35"/>
    <s v="United States"/>
    <x v="0"/>
    <x v="12"/>
    <s v="Miami"/>
    <n v="33132"/>
    <x v="1"/>
    <d v="2015-01-04T00:00:00"/>
    <n v="1916.6757"/>
    <n v="54"/>
    <n v="5555.6"/>
    <n v="11527"/>
    <x v="0"/>
    <n v="2466.7612047040761"/>
  </r>
  <r>
    <n v="351"/>
    <s v="Juanita Coley Knox"/>
    <x v="4"/>
    <n v="0.04"/>
    <n v="99.23"/>
    <n v="8.99"/>
    <x v="1"/>
    <x v="2"/>
    <x v="0"/>
    <x v="11"/>
    <x v="1"/>
    <s v="GE 48&quot; Fluorescent Tube, Cool White Energy Saver, 34 Watts, 30/Box"/>
    <n v="0.35"/>
    <s v="United States"/>
    <x v="3"/>
    <x v="11"/>
    <s v="Watertown"/>
    <n v="13601"/>
    <x v="1"/>
    <d v="2015-01-04T00:00:00"/>
    <n v="993.83460000000002"/>
    <n v="14"/>
    <n v="1440.34"/>
    <n v="88686"/>
    <x v="3"/>
    <n v="1521.7481806324408"/>
  </r>
  <r>
    <n v="388"/>
    <s v="Roger Schwartz"/>
    <x v="0"/>
    <n v="0.03"/>
    <n v="5.28"/>
    <n v="5.66"/>
    <x v="1"/>
    <x v="3"/>
    <x v="2"/>
    <x v="7"/>
    <x v="5"/>
    <s v="Xerox 4200 Series MultiUse Premium Copy Paper (20Lb. and 84 Bright)"/>
    <n v="0.4"/>
    <s v="United States"/>
    <x v="1"/>
    <x v="13"/>
    <s v="Kearney"/>
    <n v="68847"/>
    <x v="2"/>
    <d v="2015-01-05T00:00:00"/>
    <n v="-51.559199999999997"/>
    <n v="4"/>
    <n v="22.82"/>
    <n v="90337"/>
    <x v="1"/>
    <n v="359.81374221178191"/>
  </r>
  <r>
    <n v="388"/>
    <s v="Roger Schwartz"/>
    <x v="0"/>
    <n v="0.01"/>
    <n v="110.99"/>
    <n v="2.5"/>
    <x v="1"/>
    <x v="3"/>
    <x v="1"/>
    <x v="12"/>
    <x v="5"/>
    <s v="T18"/>
    <n v="0.56999999999999995"/>
    <s v="United States"/>
    <x v="1"/>
    <x v="13"/>
    <s v="Kearney"/>
    <n v="68847"/>
    <x v="2"/>
    <d v="2015-01-06T00:00:00"/>
    <n v="-263.56572"/>
    <n v="2"/>
    <n v="188.66"/>
    <n v="90337"/>
    <x v="1"/>
    <n v="541.09930959240842"/>
  </r>
  <r>
    <n v="114"/>
    <s v="Ron Newton"/>
    <x v="1"/>
    <n v="0.03"/>
    <n v="4.26"/>
    <n v="1.2"/>
    <x v="1"/>
    <x v="2"/>
    <x v="2"/>
    <x v="2"/>
    <x v="2"/>
    <s v="Dixon Prang® Watercolor Pencils, 10-Color Set with Brush"/>
    <n v="0.44"/>
    <s v="United States"/>
    <x v="2"/>
    <x v="14"/>
    <s v="Lake Oswego"/>
    <n v="97035"/>
    <x v="2"/>
    <d v="2015-01-04T00:00:00"/>
    <n v="18.658000000000001"/>
    <n v="7"/>
    <n v="29.5"/>
    <n v="89583"/>
    <x v="2"/>
    <n v="76.437430594097066"/>
  </r>
  <r>
    <n v="117"/>
    <s v="Linda Weiss"/>
    <x v="1"/>
    <n v="0.03"/>
    <n v="4.26"/>
    <n v="1.2"/>
    <x v="1"/>
    <x v="2"/>
    <x v="2"/>
    <x v="2"/>
    <x v="2"/>
    <s v="Dixon Prang® Watercolor Pencils, 10-Color Set with Brush"/>
    <n v="0.44"/>
    <s v="United States"/>
    <x v="2"/>
    <x v="4"/>
    <s v="Seattle"/>
    <n v="98103"/>
    <x v="2"/>
    <d v="2015-01-04T00:00:00"/>
    <n v="9.82"/>
    <n v="29"/>
    <n v="122.23"/>
    <n v="7909"/>
    <x v="2"/>
    <n v="67.387091259681711"/>
  </r>
  <r>
    <n v="1988"/>
    <s v="Anna Burgess"/>
    <x v="1"/>
    <n v="0.05"/>
    <n v="20.98"/>
    <n v="21.2"/>
    <x v="1"/>
    <x v="2"/>
    <x v="0"/>
    <x v="11"/>
    <x v="6"/>
    <s v="36X48 HARDFLOOR CHAIRMAT"/>
    <n v="0.78"/>
    <s v="United States"/>
    <x v="2"/>
    <x v="15"/>
    <s v="Draper"/>
    <n v="84020"/>
    <x v="2"/>
    <d v="2015-01-04T00:00:00"/>
    <n v="-181.102"/>
    <n v="3"/>
    <n v="65.69"/>
    <n v="89999"/>
    <x v="2"/>
    <n v="746.43738558475081"/>
  </r>
  <r>
    <n v="2131"/>
    <s v="Mary Hewitt"/>
    <x v="1"/>
    <n v="0.09"/>
    <n v="150.97999999999999"/>
    <n v="66.27"/>
    <x v="0"/>
    <x v="2"/>
    <x v="0"/>
    <x v="10"/>
    <x v="0"/>
    <s v="Bush Mission Pointe Library"/>
    <n v="0.65"/>
    <s v="United States"/>
    <x v="1"/>
    <x v="6"/>
    <s v="Gladstone"/>
    <n v="64118"/>
    <x v="2"/>
    <d v="2015-01-04T00:00:00"/>
    <n v="-407.85"/>
    <n v="2"/>
    <n v="302.33999999999997"/>
    <n v="90079"/>
    <x v="1"/>
    <n v="2229.2046405099354"/>
  </r>
  <r>
    <n v="2302"/>
    <s v="Beth Dolan"/>
    <x v="1"/>
    <n v="0.1"/>
    <n v="12.53"/>
    <n v="0.49"/>
    <x v="1"/>
    <x v="3"/>
    <x v="2"/>
    <x v="13"/>
    <x v="5"/>
    <s v="Round Specialty Laser Printer Labels"/>
    <n v="0.38"/>
    <s v="United States"/>
    <x v="0"/>
    <x v="12"/>
    <s v="Panama City"/>
    <n v="32404"/>
    <x v="2"/>
    <d v="2015-01-04T00:00:00"/>
    <n v="244.464"/>
    <n v="8"/>
    <n v="92.02"/>
    <n v="87696"/>
    <x v="0"/>
    <n v="187.38713762179358"/>
  </r>
  <r>
    <n v="2302"/>
    <s v="Beth Dolan"/>
    <x v="1"/>
    <n v="0.1"/>
    <n v="146.34"/>
    <n v="43.75"/>
    <x v="0"/>
    <x v="3"/>
    <x v="0"/>
    <x v="0"/>
    <x v="0"/>
    <s v="Bevis Round Conference Table Top &amp; Single Column Base"/>
    <n v="0.64"/>
    <s v="United States"/>
    <x v="0"/>
    <x v="12"/>
    <s v="Panama City"/>
    <n v="32404"/>
    <x v="2"/>
    <d v="2015-01-04T00:00:00"/>
    <n v="-473.57799999999997"/>
    <n v="2"/>
    <n v="283.55"/>
    <n v="87696"/>
    <x v="0"/>
    <n v="1479.5621470726314"/>
  </r>
  <r>
    <n v="2303"/>
    <s v="Joe Baldwin"/>
    <x v="1"/>
    <n v="0.1"/>
    <n v="146.34"/>
    <n v="43.75"/>
    <x v="0"/>
    <x v="3"/>
    <x v="0"/>
    <x v="0"/>
    <x v="0"/>
    <s v="Bevis Round Conference Table Top &amp; Single Column Base"/>
    <n v="0.64"/>
    <s v="United States"/>
    <x v="3"/>
    <x v="11"/>
    <s v="New York City"/>
    <n v="10011"/>
    <x v="2"/>
    <d v="2015-01-04T00:00:00"/>
    <n v="-270.85000000000002"/>
    <n v="6"/>
    <n v="850.64"/>
    <n v="37987"/>
    <x v="3"/>
    <n v="1687.1608337197633"/>
  </r>
  <r>
    <n v="2458"/>
    <s v="Troy Casey"/>
    <x v="1"/>
    <n v="0.03"/>
    <n v="6.48"/>
    <n v="8.73"/>
    <x v="1"/>
    <x v="2"/>
    <x v="2"/>
    <x v="7"/>
    <x v="5"/>
    <s v="Xerox 227"/>
    <n v="0.37"/>
    <s v="United States"/>
    <x v="1"/>
    <x v="7"/>
    <s v="Edina"/>
    <n v="55410"/>
    <x v="2"/>
    <d v="2015-01-05T00:00:00"/>
    <n v="-35.04"/>
    <n v="2"/>
    <n v="15.95"/>
    <n v="91285"/>
    <x v="1"/>
    <n v="178.34634514636133"/>
  </r>
  <r>
    <n v="2460"/>
    <s v="Lucille Gibbons"/>
    <x v="1"/>
    <n v="0.03"/>
    <n v="6.48"/>
    <n v="8.73"/>
    <x v="1"/>
    <x v="2"/>
    <x v="2"/>
    <x v="7"/>
    <x v="5"/>
    <s v="Xerox 227"/>
    <n v="0.37"/>
    <s v="United States"/>
    <x v="3"/>
    <x v="11"/>
    <s v="New York City"/>
    <n v="10035"/>
    <x v="2"/>
    <d v="2015-01-05T00:00:00"/>
    <n v="-35.04"/>
    <n v="8"/>
    <n v="63.78"/>
    <n v="30785"/>
    <x v="3"/>
    <n v="178.34634514636133"/>
  </r>
  <r>
    <n v="2460"/>
    <s v="Lucille Gibbons"/>
    <x v="1"/>
    <n v="7.0000000000000007E-2"/>
    <n v="9.93"/>
    <n v="1.0900000000000001"/>
    <x v="1"/>
    <x v="2"/>
    <x v="2"/>
    <x v="2"/>
    <x v="2"/>
    <s v="Peel-Off® China Markers"/>
    <n v="0.43"/>
    <s v="United States"/>
    <x v="3"/>
    <x v="11"/>
    <s v="New York City"/>
    <n v="10035"/>
    <x v="2"/>
    <d v="2015-01-06T00:00:00"/>
    <n v="149.53"/>
    <n v="46"/>
    <n v="451.61"/>
    <n v="30785"/>
    <x v="3"/>
    <n v="190.43310767037593"/>
  </r>
  <r>
    <n v="2579"/>
    <s v="Marshall Sutherland"/>
    <x v="1"/>
    <n v="0.09"/>
    <n v="212.6"/>
    <n v="52.2"/>
    <x v="0"/>
    <x v="2"/>
    <x v="0"/>
    <x v="0"/>
    <x v="0"/>
    <s v="Bush Advantage Collection® Round Conference Table"/>
    <n v="0.64"/>
    <s v="United States"/>
    <x v="0"/>
    <x v="16"/>
    <s v="Phenix City"/>
    <n v="36869"/>
    <x v="2"/>
    <d v="2015-01-04T00:00:00"/>
    <n v="-274.49799999999999"/>
    <n v="1"/>
    <n v="174.5"/>
    <n v="88296"/>
    <x v="0"/>
    <n v="2161.6293751217149"/>
  </r>
  <r>
    <n v="169"/>
    <s v="Janice Cole"/>
    <x v="2"/>
    <n v="0.08"/>
    <n v="43.22"/>
    <n v="16.71"/>
    <x v="1"/>
    <x v="3"/>
    <x v="1"/>
    <x v="1"/>
    <x v="5"/>
    <s v="Fellowes Mobile Numeric Keypad, Graphite"/>
    <n v="0.66"/>
    <s v="United States"/>
    <x v="0"/>
    <x v="17"/>
    <s v="Baton Rouge"/>
    <n v="70802"/>
    <x v="2"/>
    <d v="2015-01-05T00:00:00"/>
    <n v="280.27458000000001"/>
    <n v="3"/>
    <n v="130.62"/>
    <n v="87463"/>
    <x v="0"/>
    <n v="1096.7304748025567"/>
  </r>
  <r>
    <n v="169"/>
    <s v="Janice Cole"/>
    <x v="2"/>
    <n v="0.05"/>
    <n v="574.74"/>
    <n v="24.49"/>
    <x v="1"/>
    <x v="3"/>
    <x v="1"/>
    <x v="3"/>
    <x v="4"/>
    <s v="Polycom ViaVideo™ Desktop Video Communications Unit"/>
    <n v="0.37"/>
    <s v="United States"/>
    <x v="0"/>
    <x v="17"/>
    <s v="Baton Rouge"/>
    <n v="70802"/>
    <x v="2"/>
    <d v="2015-01-10T00:00:00"/>
    <n v="-112.4263"/>
    <n v="12"/>
    <n v="6945.16"/>
    <n v="87463"/>
    <x v="0"/>
    <n v="2353.7561181610472"/>
  </r>
  <r>
    <n v="169"/>
    <s v="Janice Cole"/>
    <x v="2"/>
    <n v="0.04"/>
    <n v="10.14"/>
    <n v="2.27"/>
    <x v="1"/>
    <x v="3"/>
    <x v="2"/>
    <x v="7"/>
    <x v="2"/>
    <s v="Staples Wirebound Steno Books, 6&quot; x 9&quot;, 12/Pack"/>
    <n v="0.36"/>
    <s v="United States"/>
    <x v="0"/>
    <x v="17"/>
    <s v="Baton Rouge"/>
    <n v="70802"/>
    <x v="2"/>
    <d v="2015-01-07T00:00:00"/>
    <n v="24.923999999999999"/>
    <n v="3"/>
    <n v="30.94"/>
    <n v="87463"/>
    <x v="0"/>
    <n v="109.56571793464431"/>
  </r>
  <r>
    <n v="1777"/>
    <s v="Miriam Greenberg"/>
    <x v="2"/>
    <n v="0.02"/>
    <n v="10.06"/>
    <n v="2.06"/>
    <x v="1"/>
    <x v="1"/>
    <x v="2"/>
    <x v="7"/>
    <x v="2"/>
    <s v="Riverleaf Stik-Withit® Designer Note Cubes®"/>
    <n v="0.39"/>
    <s v="United States"/>
    <x v="1"/>
    <x v="2"/>
    <s v="Valparaiso"/>
    <n v="46383"/>
    <x v="2"/>
    <d v="2015-01-08T00:00:00"/>
    <n v="90.624600000000001"/>
    <n v="13"/>
    <n v="131.34"/>
    <n v="89940"/>
    <x v="1"/>
    <n v="180.00645927298146"/>
  </r>
  <r>
    <n v="2081"/>
    <s v="Matthew Conway"/>
    <x v="2"/>
    <n v="0.09"/>
    <n v="1.48"/>
    <n v="0.7"/>
    <x v="1"/>
    <x v="3"/>
    <x v="2"/>
    <x v="14"/>
    <x v="2"/>
    <s v="Binder Clips by OIC"/>
    <n v="0.37"/>
    <s v="United States"/>
    <x v="3"/>
    <x v="11"/>
    <s v="Ithaca"/>
    <n v="14853"/>
    <x v="2"/>
    <d v="2015-01-05T00:00:00"/>
    <n v="1.68"/>
    <n v="6"/>
    <n v="8.9499999999999993"/>
    <n v="86092"/>
    <x v="3"/>
    <n v="-9.4939151631853207"/>
  </r>
  <r>
    <n v="193"/>
    <s v="Danny Hong"/>
    <x v="3"/>
    <n v="0"/>
    <n v="213.45"/>
    <n v="14.7"/>
    <x v="0"/>
    <x v="3"/>
    <x v="1"/>
    <x v="3"/>
    <x v="3"/>
    <s v="Panasonic KX-P2130 Dot Matrix Printer"/>
    <n v="0.59"/>
    <s v="United States"/>
    <x v="2"/>
    <x v="15"/>
    <s v="Layton"/>
    <n v="84041"/>
    <x v="2"/>
    <d v="2015-01-05T00:00:00"/>
    <n v="-560.81417999999996"/>
    <n v="1"/>
    <n v="224.12"/>
    <n v="90430"/>
    <x v="2"/>
    <n v="1025.6168654354819"/>
  </r>
  <r>
    <n v="2203"/>
    <s v="Eddie Walker"/>
    <x v="0"/>
    <n v="0.03"/>
    <n v="399.98"/>
    <n v="12.06"/>
    <x v="0"/>
    <x v="2"/>
    <x v="1"/>
    <x v="3"/>
    <x v="0"/>
    <s v="Okidata ML320 Series Turbo Dot Matrix Printers"/>
    <n v="0.56000000000000005"/>
    <s v="United States"/>
    <x v="1"/>
    <x v="7"/>
    <s v="Brooklyn Park"/>
    <n v="55445"/>
    <x v="3"/>
    <d v="2015-01-06T00:00:00"/>
    <n v="-663.51419999999996"/>
    <n v="2"/>
    <n v="807"/>
    <n v="86052"/>
    <x v="1"/>
    <n v="1506.5732214337281"/>
  </r>
  <r>
    <n v="3146"/>
    <s v="Maureen Stout"/>
    <x v="0"/>
    <n v="0.03"/>
    <n v="3.36"/>
    <n v="6.27"/>
    <x v="1"/>
    <x v="3"/>
    <x v="2"/>
    <x v="5"/>
    <x v="5"/>
    <s v="Cardinal Poly Pocket Divider Pockets for Ring Binders"/>
    <n v="0.4"/>
    <s v="United States"/>
    <x v="1"/>
    <x v="18"/>
    <s v="Pharr"/>
    <n v="78577"/>
    <x v="3"/>
    <d v="2015-01-05T00:00:00"/>
    <n v="-94.258600000000001"/>
    <n v="4"/>
    <n v="14.9"/>
    <n v="85850"/>
    <x v="1"/>
    <n v="326.93276163067873"/>
  </r>
  <r>
    <n v="3146"/>
    <s v="Maureen Stout"/>
    <x v="0"/>
    <n v="7.0000000000000007E-2"/>
    <n v="3.71"/>
    <n v="1.93"/>
    <x v="2"/>
    <x v="3"/>
    <x v="2"/>
    <x v="7"/>
    <x v="2"/>
    <s v="&quot;While you Were Out&quot; Message Book, One Form per Page"/>
    <n v="0.35"/>
    <s v="United States"/>
    <x v="1"/>
    <x v="18"/>
    <s v="Pharr"/>
    <n v="78577"/>
    <x v="3"/>
    <d v="2015-01-06T00:00:00"/>
    <n v="6.3308"/>
    <n v="11"/>
    <n v="39.64"/>
    <n v="85850"/>
    <x v="1"/>
    <n v="160.87211312543013"/>
  </r>
  <r>
    <n v="915"/>
    <s v="Carol Sherrill"/>
    <x v="1"/>
    <n v="0.06"/>
    <n v="350.98"/>
    <n v="30"/>
    <x v="0"/>
    <x v="2"/>
    <x v="0"/>
    <x v="9"/>
    <x v="3"/>
    <s v="Office Star - Professional Matrix Back Chair with 2-to-1 Synchro Tilt and Mesh Fabric Seat"/>
    <n v="0.61"/>
    <s v="United States"/>
    <x v="1"/>
    <x v="18"/>
    <s v="Bryan"/>
    <n v="77803"/>
    <x v="3"/>
    <d v="2015-01-05T00:00:00"/>
    <n v="-489.41559999999998"/>
    <n v="1"/>
    <n v="346.52"/>
    <n v="86356"/>
    <x v="1"/>
    <n v="1756.413254425702"/>
  </r>
  <r>
    <n v="2393"/>
    <s v="Debbie Dillon"/>
    <x v="1"/>
    <n v="0.06"/>
    <n v="105.29"/>
    <n v="10.119999999999999"/>
    <x v="1"/>
    <x v="3"/>
    <x v="0"/>
    <x v="11"/>
    <x v="4"/>
    <s v="Eldon Antistatic Chair Mats for Low to Medium Pile Carpets"/>
    <n v="0.79"/>
    <s v="United States"/>
    <x v="0"/>
    <x v="5"/>
    <s v="Roswell"/>
    <n v="30076"/>
    <x v="3"/>
    <d v="2015-01-06T00:00:00"/>
    <n v="-45.01"/>
    <n v="12"/>
    <n v="1202.6600000000001"/>
    <n v="86951"/>
    <x v="0"/>
    <n v="814.97751796732609"/>
  </r>
  <r>
    <n v="916"/>
    <s v="Marion Wilcox"/>
    <x v="2"/>
    <n v="0.05"/>
    <n v="161.55000000000001"/>
    <n v="19.989999999999998"/>
    <x v="1"/>
    <x v="3"/>
    <x v="2"/>
    <x v="6"/>
    <x v="5"/>
    <s v="Fellowes Super Stor/Drawer® Files"/>
    <n v="0.66"/>
    <s v="United States"/>
    <x v="1"/>
    <x v="18"/>
    <s v="Burleson"/>
    <n v="76028"/>
    <x v="3"/>
    <d v="2015-01-11T00:00:00"/>
    <n v="35.31"/>
    <n v="3"/>
    <n v="499.31"/>
    <n v="86357"/>
    <x v="1"/>
    <n v="1327.1113315254729"/>
  </r>
  <r>
    <n v="1142"/>
    <s v="Russell Chan"/>
    <x v="4"/>
    <n v="0.05"/>
    <n v="363.25"/>
    <n v="19.989999999999998"/>
    <x v="1"/>
    <x v="2"/>
    <x v="2"/>
    <x v="8"/>
    <x v="5"/>
    <s v="Hoover WindTunnel™ Plus Canister Vacuum"/>
    <n v="0.56999999999999995"/>
    <s v="United States"/>
    <x v="1"/>
    <x v="18"/>
    <s v="Waco"/>
    <n v="76706"/>
    <x v="3"/>
    <d v="2015-01-06T00:00:00"/>
    <n v="1766.7795000000001"/>
    <n v="7"/>
    <n v="2560.5500000000002"/>
    <n v="86573"/>
    <x v="1"/>
    <n v="3620.7695187730446"/>
  </r>
  <r>
    <n v="890"/>
    <s v="Billie Fowler"/>
    <x v="0"/>
    <n v="0.08"/>
    <n v="1.81"/>
    <n v="0.75"/>
    <x v="1"/>
    <x v="1"/>
    <x v="0"/>
    <x v="9"/>
    <x v="3"/>
    <s v="Metal Folding Chairs, Beige, 4/Carton"/>
    <n v="0.57999999999999996"/>
    <s v="United States"/>
    <x v="1"/>
    <x v="18"/>
    <s v="Bedford"/>
    <n v="76021"/>
    <x v="4"/>
    <d v="2015-01-06T00:00:00"/>
    <n v="1.3224"/>
    <n v="11"/>
    <n v="19.97"/>
    <n v="89536"/>
    <x v="1"/>
    <n v="355.01996674442921"/>
  </r>
  <r>
    <n v="890"/>
    <s v="Billie Fowler"/>
    <x v="0"/>
    <n v="0.04"/>
    <n v="125.99"/>
    <n v="5.26"/>
    <x v="1"/>
    <x v="1"/>
    <x v="1"/>
    <x v="12"/>
    <x v="5"/>
    <s v="232"/>
    <n v="0.55000000000000004"/>
    <s v="United States"/>
    <x v="1"/>
    <x v="18"/>
    <s v="Bedford"/>
    <n v="76021"/>
    <x v="4"/>
    <d v="2015-01-05T00:00:00"/>
    <n v="455.42070000000001"/>
    <n v="6"/>
    <n v="660.03"/>
    <n v="89536"/>
    <x v="1"/>
    <n v="1335.2575390042448"/>
  </r>
  <r>
    <n v="2630"/>
    <s v="Betsy Puckett"/>
    <x v="0"/>
    <n v="0.01"/>
    <n v="194.3"/>
    <n v="11.54"/>
    <x v="1"/>
    <x v="0"/>
    <x v="0"/>
    <x v="11"/>
    <x v="4"/>
    <s v="Electrix Halogen Magnifier Lamp"/>
    <n v="0.59"/>
    <s v="United States"/>
    <x v="1"/>
    <x v="19"/>
    <s v="Norman"/>
    <n v="73071"/>
    <x v="4"/>
    <d v="2015-01-07T00:00:00"/>
    <n v="690.17939999999999"/>
    <n v="5"/>
    <n v="1000.26"/>
    <n v="85914"/>
    <x v="1"/>
    <n v="2036.2304649104865"/>
  </r>
  <r>
    <n v="2630"/>
    <s v="Betsy Puckett"/>
    <x v="0"/>
    <n v="0.02"/>
    <n v="209.84"/>
    <n v="21.21"/>
    <x v="1"/>
    <x v="0"/>
    <x v="0"/>
    <x v="11"/>
    <x v="4"/>
    <s v="Luxo Professional Fluorescent Magnifier Lamp with Clamp-Mount Base"/>
    <n v="0.59"/>
    <s v="United States"/>
    <x v="1"/>
    <x v="19"/>
    <s v="Norman"/>
    <n v="73071"/>
    <x v="4"/>
    <d v="2015-01-06T00:00:00"/>
    <n v="1507.6431"/>
    <n v="10"/>
    <n v="2184.9899999999998"/>
    <n v="85914"/>
    <x v="1"/>
    <n v="3182.6879474830071"/>
  </r>
  <r>
    <n v="2630"/>
    <s v="Betsy Puckett"/>
    <x v="0"/>
    <n v="0"/>
    <n v="145.44999999999999"/>
    <n v="17.850000000000001"/>
    <x v="0"/>
    <x v="0"/>
    <x v="1"/>
    <x v="3"/>
    <x v="3"/>
    <s v="Panasonic KX-P1150 Dot Matrix Printer"/>
    <n v="0.56000000000000005"/>
    <s v="United States"/>
    <x v="1"/>
    <x v="19"/>
    <s v="Norman"/>
    <n v="73071"/>
    <x v="4"/>
    <d v="2015-01-07T00:00:00"/>
    <n v="801.74680000000001"/>
    <n v="8"/>
    <n v="1191.2"/>
    <n v="85914"/>
    <x v="1"/>
    <n v="2349.9322523307105"/>
  </r>
  <r>
    <n v="2206"/>
    <s v="Bobby Powell"/>
    <x v="1"/>
    <n v="0.03"/>
    <n v="28.48"/>
    <n v="1.99"/>
    <x v="1"/>
    <x v="1"/>
    <x v="1"/>
    <x v="1"/>
    <x v="1"/>
    <s v="Memorex 4.7GB DVD+RW, 3/Pack"/>
    <n v="0.4"/>
    <s v="United States"/>
    <x v="1"/>
    <x v="20"/>
    <s v="Fort Dodge"/>
    <n v="50501"/>
    <x v="4"/>
    <d v="2015-01-06T00:00:00"/>
    <n v="-35.290399999999998"/>
    <n v="2"/>
    <n v="55.25"/>
    <n v="86258"/>
    <x v="1"/>
    <n v="26.291264716608644"/>
  </r>
  <r>
    <n v="2206"/>
    <s v="Bobby Powell"/>
    <x v="1"/>
    <n v="0.01"/>
    <n v="205.99"/>
    <n v="5.99"/>
    <x v="1"/>
    <x v="1"/>
    <x v="1"/>
    <x v="12"/>
    <x v="5"/>
    <s v="3285"/>
    <n v="0.59"/>
    <s v="United States"/>
    <x v="1"/>
    <x v="20"/>
    <s v="Fort Dodge"/>
    <n v="50501"/>
    <x v="4"/>
    <d v="2015-01-07T00:00:00"/>
    <n v="-74.883600000000001"/>
    <n v="3"/>
    <n v="551.22"/>
    <n v="86258"/>
    <x v="1"/>
    <n v="823.61590272118474"/>
  </r>
  <r>
    <n v="3125"/>
    <s v="Guy McDonald"/>
    <x v="1"/>
    <n v="0.08"/>
    <n v="120.97"/>
    <n v="26.3"/>
    <x v="0"/>
    <x v="2"/>
    <x v="1"/>
    <x v="3"/>
    <x v="3"/>
    <s v="Canon S750 Color Inkjet Printer"/>
    <n v="0.38"/>
    <s v="United States"/>
    <x v="1"/>
    <x v="10"/>
    <s v="Mount Prospect"/>
    <n v="60056"/>
    <x v="4"/>
    <d v="2015-01-07T00:00:00"/>
    <n v="-233.840688"/>
    <n v="2"/>
    <n v="233.58"/>
    <n v="87285"/>
    <x v="1"/>
    <n v="990.81217508672319"/>
  </r>
  <r>
    <n v="451"/>
    <s v="Joyce Murray"/>
    <x v="2"/>
    <n v="0.01"/>
    <n v="8.8800000000000008"/>
    <n v="6.28"/>
    <x v="1"/>
    <x v="2"/>
    <x v="2"/>
    <x v="5"/>
    <x v="5"/>
    <s v="GBC Instant Index™ System for Binding Systems"/>
    <n v="0.35"/>
    <s v="United States"/>
    <x v="2"/>
    <x v="8"/>
    <s v="Los Altos"/>
    <n v="94024"/>
    <x v="4"/>
    <d v="2015-01-10T00:00:00"/>
    <n v="-15.456"/>
    <n v="2"/>
    <n v="19.86"/>
    <n v="86013"/>
    <x v="2"/>
    <n v="217.05397741792993"/>
  </r>
  <r>
    <n v="451"/>
    <s v="Joyce Murray"/>
    <x v="2"/>
    <n v="0.06"/>
    <n v="2.88"/>
    <n v="0.99"/>
    <x v="1"/>
    <x v="2"/>
    <x v="2"/>
    <x v="13"/>
    <x v="5"/>
    <s v="Avery 514"/>
    <n v="0.36"/>
    <s v="United States"/>
    <x v="2"/>
    <x v="8"/>
    <s v="Los Altos"/>
    <n v="94024"/>
    <x v="4"/>
    <d v="2015-01-14T00:00:00"/>
    <n v="16.049399999999999"/>
    <n v="8"/>
    <n v="23.26"/>
    <n v="86013"/>
    <x v="2"/>
    <n v="59.575021598707792"/>
  </r>
  <r>
    <n v="1314"/>
    <s v="Keith Marsh"/>
    <x v="2"/>
    <n v="0.05"/>
    <n v="80.98"/>
    <n v="35"/>
    <x v="1"/>
    <x v="2"/>
    <x v="2"/>
    <x v="6"/>
    <x v="4"/>
    <s v="Carina Double Wide Media Storage Towers in Natural &amp; Black"/>
    <n v="0.81"/>
    <s v="United States"/>
    <x v="2"/>
    <x v="8"/>
    <s v="Los Angeles"/>
    <n v="90058"/>
    <x v="4"/>
    <d v="2015-01-09T00:00:00"/>
    <n v="-746.44"/>
    <n v="34"/>
    <n v="2710.47"/>
    <n v="27013"/>
    <x v="2"/>
    <n v="844.12253138021401"/>
  </r>
  <r>
    <n v="1314"/>
    <s v="Keith Marsh"/>
    <x v="2"/>
    <n v="0.05"/>
    <n v="279.48"/>
    <n v="35"/>
    <x v="1"/>
    <x v="2"/>
    <x v="2"/>
    <x v="6"/>
    <x v="4"/>
    <s v="Tennsco Snap-Together Open Shelving Units, Starter Sets and Add-On Units"/>
    <n v="0.8"/>
    <s v="United States"/>
    <x v="2"/>
    <x v="8"/>
    <s v="Los Angeles"/>
    <n v="90058"/>
    <x v="4"/>
    <d v="2015-01-05T00:00:00"/>
    <n v="-274.95"/>
    <n v="31"/>
    <n v="8354.73"/>
    <n v="27013"/>
    <x v="2"/>
    <n v="1940.5639369697728"/>
  </r>
  <r>
    <n v="1316"/>
    <s v="Marion Lindsey"/>
    <x v="2"/>
    <n v="0.05"/>
    <n v="80.98"/>
    <n v="35"/>
    <x v="1"/>
    <x v="2"/>
    <x v="2"/>
    <x v="6"/>
    <x v="4"/>
    <s v="Carina Double Wide Media Storage Towers in Natural &amp; Black"/>
    <n v="0.81"/>
    <s v="United States"/>
    <x v="2"/>
    <x v="3"/>
    <s v="Commerce City"/>
    <n v="80022"/>
    <x v="4"/>
    <d v="2015-01-09T00:00:00"/>
    <n v="-746.44"/>
    <n v="8"/>
    <n v="637.76"/>
    <n v="87603"/>
    <x v="2"/>
    <n v="844.12253138021401"/>
  </r>
  <r>
    <n v="1316"/>
    <s v="Marion Lindsey"/>
    <x v="2"/>
    <n v="0.05"/>
    <n v="279.48"/>
    <n v="35"/>
    <x v="1"/>
    <x v="2"/>
    <x v="2"/>
    <x v="6"/>
    <x v="4"/>
    <s v="Tennsco Snap-Together Open Shelving Units, Starter Sets and Add-On Units"/>
    <n v="0.8"/>
    <s v="United States"/>
    <x v="2"/>
    <x v="3"/>
    <s v="Commerce City"/>
    <n v="80022"/>
    <x v="4"/>
    <d v="2015-01-05T00:00:00"/>
    <n v="-274.95"/>
    <n v="8"/>
    <n v="2156.06"/>
    <n v="87603"/>
    <x v="2"/>
    <n v="1940.5639369697728"/>
  </r>
  <r>
    <n v="3331"/>
    <s v="Elisabeth Shaw"/>
    <x v="4"/>
    <n v="0.09"/>
    <n v="5.98"/>
    <n v="4.6900000000000004"/>
    <x v="1"/>
    <x v="3"/>
    <x v="2"/>
    <x v="6"/>
    <x v="5"/>
    <s v="Perma STOR-ALL™ Hanging File Box, 13 1/8&quot;W x 12 1/4&quot;D x 10 1/2&quot;H"/>
    <n v="0.68"/>
    <s v="United States"/>
    <x v="0"/>
    <x v="12"/>
    <s v="Ormond Beach"/>
    <n v="32174"/>
    <x v="4"/>
    <d v="2015-01-06T00:00:00"/>
    <n v="-781.13419999999996"/>
    <n v="11"/>
    <n v="65.849999999999994"/>
    <n v="86283"/>
    <x v="0"/>
    <n v="-496.0737226881896"/>
  </r>
  <r>
    <n v="1085"/>
    <s v="Ted Dunlap"/>
    <x v="3"/>
    <n v="0.05"/>
    <n v="7.64"/>
    <n v="5.83"/>
    <x v="1"/>
    <x v="2"/>
    <x v="2"/>
    <x v="7"/>
    <x v="2"/>
    <s v="Rediform Wirebound &quot;Phone Memo&quot; Message Book, 11 x 5-3/4"/>
    <n v="0.36"/>
    <s v="United States"/>
    <x v="3"/>
    <x v="11"/>
    <s v="Deer Park"/>
    <n v="11729"/>
    <x v="4"/>
    <d v="2015-01-06T00:00:00"/>
    <n v="-40.275199999999998"/>
    <n v="6"/>
    <n v="47.18"/>
    <n v="86122"/>
    <x v="3"/>
    <n v="278.45480503861279"/>
  </r>
  <r>
    <n v="2151"/>
    <s v="Melinda Rogers"/>
    <x v="3"/>
    <n v="0.08"/>
    <n v="243.98"/>
    <n v="43.32"/>
    <x v="0"/>
    <x v="3"/>
    <x v="0"/>
    <x v="9"/>
    <x v="3"/>
    <s v="Hon Deluxe Fabric Upholstered Stacking Chairs, Rounded Back"/>
    <n v="0.55000000000000004"/>
    <s v="United States"/>
    <x v="1"/>
    <x v="20"/>
    <s v="Dubuque"/>
    <n v="52001"/>
    <x v="4"/>
    <d v="2015-01-06T00:00:00"/>
    <n v="-162.8244"/>
    <n v="1"/>
    <n v="248.84"/>
    <n v="90404"/>
    <x v="1"/>
    <n v="2233.7480774556529"/>
  </r>
  <r>
    <n v="1793"/>
    <s v="Derek Jernigan"/>
    <x v="0"/>
    <n v="0.04"/>
    <n v="880.98"/>
    <n v="44.55"/>
    <x v="0"/>
    <x v="2"/>
    <x v="0"/>
    <x v="10"/>
    <x v="0"/>
    <s v="Riverside Palais Royal Lawyers Bookcase, Royale Cherry Finish"/>
    <n v="0.62"/>
    <s v="United States"/>
    <x v="1"/>
    <x v="10"/>
    <s v="Galesburg"/>
    <n v="61401"/>
    <x v="5"/>
    <d v="2015-01-07T00:00:00"/>
    <n v="-13706.464"/>
    <n v="8"/>
    <n v="6968.9"/>
    <n v="87853"/>
    <x v="1"/>
    <n v="-9401.4204419881826"/>
  </r>
  <r>
    <n v="2418"/>
    <s v="Kyle Fink"/>
    <x v="0"/>
    <n v="0.03"/>
    <n v="2.1"/>
    <n v="0.7"/>
    <x v="1"/>
    <x v="1"/>
    <x v="2"/>
    <x v="2"/>
    <x v="2"/>
    <s v="Sanford EarthWrite® Recycled Pencils, Medium Soft, #2"/>
    <n v="0.56999999999999995"/>
    <s v="United States"/>
    <x v="0"/>
    <x v="21"/>
    <s v="Petersburg"/>
    <n v="23805"/>
    <x v="5"/>
    <d v="2015-01-07T00:00:00"/>
    <n v="-1473.9059999999999"/>
    <n v="4"/>
    <n v="8.7200000000000006"/>
    <n v="86750"/>
    <x v="0"/>
    <n v="-1131.3951008311606"/>
  </r>
  <r>
    <n v="1782"/>
    <s v="Lawrence Dennis"/>
    <x v="1"/>
    <n v="0.03"/>
    <n v="3.28"/>
    <n v="3.97"/>
    <x v="1"/>
    <x v="2"/>
    <x v="2"/>
    <x v="2"/>
    <x v="2"/>
    <s v="Newell 342"/>
    <n v="0.56000000000000005"/>
    <s v="United States"/>
    <x v="2"/>
    <x v="8"/>
    <s v="San Clemente"/>
    <n v="92672"/>
    <x v="5"/>
    <d v="2015-01-08T00:00:00"/>
    <n v="-90.755600000000001"/>
    <n v="7"/>
    <n v="24.57"/>
    <n v="89856"/>
    <x v="2"/>
    <n v="137.62762730423515"/>
  </r>
  <r>
    <n v="783"/>
    <s v="Carlos Byrd"/>
    <x v="2"/>
    <n v="0.02"/>
    <n v="100.98"/>
    <n v="35.840000000000003"/>
    <x v="0"/>
    <x v="0"/>
    <x v="0"/>
    <x v="10"/>
    <x v="0"/>
    <s v="Bush Westfield Collection Bookcases, Fully Assembled"/>
    <n v="0.62"/>
    <s v="United States"/>
    <x v="3"/>
    <x v="22"/>
    <s v="Bristol"/>
    <n v="6010"/>
    <x v="5"/>
    <d v="2015-01-06T00:00:00"/>
    <n v="-134.91200000000001"/>
    <n v="6"/>
    <n v="614.99"/>
    <n v="90961"/>
    <x v="3"/>
    <n v="1575.0804024960521"/>
  </r>
  <r>
    <n v="1828"/>
    <s v="Stacey Lucas"/>
    <x v="2"/>
    <n v="0.05"/>
    <n v="7.1"/>
    <n v="6.05"/>
    <x v="1"/>
    <x v="3"/>
    <x v="2"/>
    <x v="5"/>
    <x v="5"/>
    <s v="Wilson Jones Hanging View Binder, White, 1&quot;"/>
    <n v="0.39"/>
    <s v="United States"/>
    <x v="1"/>
    <x v="20"/>
    <s v="Cedar Falls"/>
    <n v="50613"/>
    <x v="5"/>
    <d v="2015-01-06T00:00:00"/>
    <n v="-101.246"/>
    <n v="14"/>
    <n v="100.99"/>
    <n v="86960"/>
    <x v="1"/>
    <n v="93.643389973802385"/>
  </r>
  <r>
    <n v="1828"/>
    <s v="Stacey Lucas"/>
    <x v="2"/>
    <n v="0.04"/>
    <n v="20.95"/>
    <n v="4"/>
    <x v="1"/>
    <x v="3"/>
    <x v="1"/>
    <x v="1"/>
    <x v="5"/>
    <s v="Fellowes Basic 104-Key Keyboard, Platinum"/>
    <n v="0.6"/>
    <s v="United States"/>
    <x v="1"/>
    <x v="20"/>
    <s v="Cedar Falls"/>
    <n v="50613"/>
    <x v="5"/>
    <d v="2015-01-11T00:00:00"/>
    <n v="-1.88"/>
    <n v="7"/>
    <n v="142.06"/>
    <n v="86960"/>
    <x v="1"/>
    <n v="363.28755509052223"/>
  </r>
  <r>
    <n v="1829"/>
    <s v="Suzanne Cochran"/>
    <x v="2"/>
    <n v="0.05"/>
    <n v="39.06"/>
    <n v="10.55"/>
    <x v="1"/>
    <x v="3"/>
    <x v="2"/>
    <x v="5"/>
    <x v="5"/>
    <s v="Ibico Recycled Linen-Style Covers"/>
    <n v="0.37"/>
    <s v="United States"/>
    <x v="1"/>
    <x v="20"/>
    <s v="Cedar Rapids"/>
    <n v="52402"/>
    <x v="5"/>
    <d v="2015-01-13T00:00:00"/>
    <n v="250.98060000000001"/>
    <n v="9"/>
    <n v="363.74"/>
    <n v="86960"/>
    <x v="1"/>
    <n v="662.2221562010983"/>
  </r>
  <r>
    <n v="1829"/>
    <s v="Suzanne Cochran"/>
    <x v="2"/>
    <n v="0.04"/>
    <n v="3.52"/>
    <n v="6.83"/>
    <x v="1"/>
    <x v="3"/>
    <x v="2"/>
    <x v="5"/>
    <x v="5"/>
    <s v="Self-Adhesive Ring Binder Labels"/>
    <n v="0.38"/>
    <s v="United States"/>
    <x v="1"/>
    <x v="20"/>
    <s v="Cedar Rapids"/>
    <n v="52402"/>
    <x v="5"/>
    <d v="2015-01-15T00:00:00"/>
    <n v="-57.753"/>
    <n v="4"/>
    <n v="15.93"/>
    <n v="86960"/>
    <x v="1"/>
    <n v="146.81981167129678"/>
  </r>
  <r>
    <n v="1829"/>
    <s v="Suzanne Cochran"/>
    <x v="2"/>
    <n v="0.02"/>
    <n v="15.51"/>
    <n v="17.78"/>
    <x v="1"/>
    <x v="3"/>
    <x v="2"/>
    <x v="6"/>
    <x v="5"/>
    <s v="Tenex File Box, Personal Filing Tote with Lid, Black"/>
    <n v="0.59"/>
    <s v="United States"/>
    <x v="1"/>
    <x v="20"/>
    <s v="Cedar Rapids"/>
    <n v="52402"/>
    <x v="5"/>
    <d v="2015-01-13T00:00:00"/>
    <n v="-47.97"/>
    <n v="1"/>
    <n v="21.28"/>
    <n v="86960"/>
    <x v="1"/>
    <n v="684.8208490096697"/>
  </r>
  <r>
    <n v="2146"/>
    <s v="Courtney Boyd"/>
    <x v="2"/>
    <n v="0.05"/>
    <n v="20.34"/>
    <n v="35"/>
    <x v="1"/>
    <x v="3"/>
    <x v="2"/>
    <x v="6"/>
    <x v="4"/>
    <s v="Tennsco Commercial Shelving"/>
    <n v="0.84"/>
    <s v="United States"/>
    <x v="0"/>
    <x v="21"/>
    <s v="Fairfax"/>
    <n v="20151"/>
    <x v="5"/>
    <d v="2015-01-10T00:00:00"/>
    <n v="52.776000000000003"/>
    <n v="2"/>
    <n v="53.02"/>
    <n v="87071"/>
    <x v="0"/>
    <n v="1467.0409036815813"/>
  </r>
  <r>
    <n v="211"/>
    <s v="Anna Wood"/>
    <x v="4"/>
    <n v="0.01"/>
    <n v="10.06"/>
    <n v="2.06"/>
    <x v="1"/>
    <x v="1"/>
    <x v="2"/>
    <x v="7"/>
    <x v="2"/>
    <s v="Riverleaf Stik-Withit® Designer Note Cubes®"/>
    <n v="0.39"/>
    <s v="United States"/>
    <x v="3"/>
    <x v="11"/>
    <s v="Utica"/>
    <n v="13501"/>
    <x v="5"/>
    <d v="2015-01-08T00:00:00"/>
    <n v="7.59"/>
    <n v="2"/>
    <n v="21.2"/>
    <n v="85964"/>
    <x v="3"/>
    <n v="34.580076259008756"/>
  </r>
  <r>
    <n v="211"/>
    <s v="Anna Wood"/>
    <x v="4"/>
    <n v="0"/>
    <n v="65.989999999999995"/>
    <n v="5.92"/>
    <x v="1"/>
    <x v="1"/>
    <x v="1"/>
    <x v="12"/>
    <x v="5"/>
    <s v="252"/>
    <n v="0.55000000000000004"/>
    <s v="United States"/>
    <x v="3"/>
    <x v="11"/>
    <s v="Utica"/>
    <n v="13501"/>
    <x v="5"/>
    <d v="2015-01-08T00:00:00"/>
    <n v="-107.98699999999999"/>
    <n v="3"/>
    <n v="173.32"/>
    <n v="85964"/>
    <x v="3"/>
    <n v="337.75044594866625"/>
  </r>
  <r>
    <n v="3347"/>
    <s v="Carrie McIntosh"/>
    <x v="4"/>
    <n v="7.0000000000000007E-2"/>
    <n v="7.68"/>
    <n v="6.16"/>
    <x v="2"/>
    <x v="1"/>
    <x v="2"/>
    <x v="5"/>
    <x v="5"/>
    <s v="GBC VeloBinder Strips"/>
    <n v="0.35"/>
    <s v="United States"/>
    <x v="0"/>
    <x v="12"/>
    <s v="Royal Palm Beach"/>
    <n v="33411"/>
    <x v="5"/>
    <d v="2015-01-08T00:00:00"/>
    <n v="125.9982"/>
    <n v="1"/>
    <n v="22.13"/>
    <n v="89355"/>
    <x v="0"/>
    <n v="106.583900877883"/>
  </r>
  <r>
    <n v="3347"/>
    <s v="Carrie McIntosh"/>
    <x v="4"/>
    <n v="0.05"/>
    <n v="6.64"/>
    <n v="4.95"/>
    <x v="2"/>
    <x v="1"/>
    <x v="0"/>
    <x v="11"/>
    <x v="1"/>
    <s v="G.E. Longer-Life Indoor Recessed Floodlight Bulbs"/>
    <n v="0.37"/>
    <s v="United States"/>
    <x v="0"/>
    <x v="12"/>
    <s v="Royal Palm Beach"/>
    <n v="33411"/>
    <x v="5"/>
    <d v="2015-01-08T00:00:00"/>
    <n v="-92.929199999999994"/>
    <n v="5"/>
    <n v="34.17"/>
    <n v="89355"/>
    <x v="0"/>
    <n v="-124.46504278871646"/>
  </r>
  <r>
    <n v="799"/>
    <s v="Lee McKenna Gregory"/>
    <x v="3"/>
    <n v="0.01"/>
    <n v="150.97999999999999"/>
    <n v="30"/>
    <x v="0"/>
    <x v="1"/>
    <x v="0"/>
    <x v="9"/>
    <x v="3"/>
    <s v="Novimex Swivel Fabric Task Chair"/>
    <n v="0.74"/>
    <s v="United States"/>
    <x v="0"/>
    <x v="23"/>
    <s v="Hilton Head Island"/>
    <n v="29915"/>
    <x v="5"/>
    <d v="2015-01-08T00:00:00"/>
    <n v="131.38200000000001"/>
    <n v="6"/>
    <n v="958.46"/>
    <n v="89909"/>
    <x v="0"/>
    <n v="2050.7295087060734"/>
  </r>
  <r>
    <n v="799"/>
    <s v="Lee McKenna Gregory"/>
    <x v="3"/>
    <n v="0.01"/>
    <n v="28.28"/>
    <n v="13.99"/>
    <x v="2"/>
    <x v="1"/>
    <x v="2"/>
    <x v="6"/>
    <x v="6"/>
    <s v="Eldon Portable Mobile Manager"/>
    <n v="0.57999999999999996"/>
    <s v="United States"/>
    <x v="0"/>
    <x v="23"/>
    <s v="Hilton Head Island"/>
    <n v="29915"/>
    <x v="5"/>
    <d v="2015-01-08T00:00:00"/>
    <n v="-89.292000000000002"/>
    <n v="12"/>
    <n v="368.84"/>
    <n v="89909"/>
    <x v="0"/>
    <n v="586.16940421355866"/>
  </r>
  <r>
    <n v="799"/>
    <s v="Lee McKenna Gregory"/>
    <x v="3"/>
    <n v="0.03"/>
    <n v="35.99"/>
    <n v="1.1000000000000001"/>
    <x v="1"/>
    <x v="1"/>
    <x v="1"/>
    <x v="12"/>
    <x v="5"/>
    <s v="Accessory35"/>
    <n v="0.55000000000000004"/>
    <s v="United States"/>
    <x v="0"/>
    <x v="23"/>
    <s v="Hilton Head Island"/>
    <n v="29915"/>
    <x v="5"/>
    <d v="2015-01-07T00:00:00"/>
    <n v="-211.036"/>
    <n v="1"/>
    <n v="30.86"/>
    <n v="89909"/>
    <x v="0"/>
    <n v="173.44963416437352"/>
  </r>
  <r>
    <n v="1950"/>
    <s v="Leslie Shannon"/>
    <x v="3"/>
    <n v="0.01"/>
    <n v="6.68"/>
    <n v="4.91"/>
    <x v="1"/>
    <x v="0"/>
    <x v="2"/>
    <x v="7"/>
    <x v="5"/>
    <s v="Xerox 1986"/>
    <n v="0.37"/>
    <s v="United States"/>
    <x v="2"/>
    <x v="24"/>
    <s v="Butte"/>
    <n v="59750"/>
    <x v="5"/>
    <d v="2015-01-08T00:00:00"/>
    <n v="-15.48"/>
    <n v="7"/>
    <n v="51.03"/>
    <n v="90414"/>
    <x v="2"/>
    <n v="270.67936337007274"/>
  </r>
  <r>
    <n v="2290"/>
    <s v="Glen Robertson"/>
    <x v="3"/>
    <n v="0"/>
    <n v="42.98"/>
    <n v="4.62"/>
    <x v="1"/>
    <x v="2"/>
    <x v="2"/>
    <x v="8"/>
    <x v="5"/>
    <s v="Belkin F9M820V08 8 Outlet Surge"/>
    <n v="0.56000000000000005"/>
    <s v="United States"/>
    <x v="1"/>
    <x v="7"/>
    <s v="Coon Rapids"/>
    <n v="55433"/>
    <x v="5"/>
    <d v="2015-01-08T00:00:00"/>
    <n v="385.30290000000002"/>
    <n v="12"/>
    <n v="558.41"/>
    <n v="88163"/>
    <x v="1"/>
    <n v="990.81926266270523"/>
  </r>
  <r>
    <n v="2290"/>
    <s v="Glen Robertson"/>
    <x v="3"/>
    <n v="0.03"/>
    <n v="21.78"/>
    <n v="5.94"/>
    <x v="1"/>
    <x v="2"/>
    <x v="2"/>
    <x v="8"/>
    <x v="6"/>
    <s v="Holmes HEPA Air Purifier"/>
    <n v="0.5"/>
    <s v="United States"/>
    <x v="1"/>
    <x v="7"/>
    <s v="Coon Rapids"/>
    <n v="55433"/>
    <x v="5"/>
    <d v="2015-01-08T00:00:00"/>
    <n v="187.2"/>
    <n v="13"/>
    <n v="290.22000000000003"/>
    <n v="88163"/>
    <x v="1"/>
    <n v="688.32121111075162"/>
  </r>
  <r>
    <n v="3285"/>
    <s v="Ricky Garner"/>
    <x v="3"/>
    <n v="0.06"/>
    <n v="1.7"/>
    <n v="1.99"/>
    <x v="1"/>
    <x v="1"/>
    <x v="1"/>
    <x v="1"/>
    <x v="1"/>
    <s v="BASF Silver 74 Minute CD-R"/>
    <n v="0.51"/>
    <s v="United States"/>
    <x v="0"/>
    <x v="21"/>
    <s v="Herndon"/>
    <n v="20170"/>
    <x v="5"/>
    <d v="2015-01-07T00:00:00"/>
    <n v="80.071200000000005"/>
    <n v="7"/>
    <n v="12.15"/>
    <n v="90750"/>
    <x v="0"/>
    <n v="335.64079897095115"/>
  </r>
  <r>
    <n v="3285"/>
    <s v="Ricky Garner"/>
    <x v="3"/>
    <n v="0.01"/>
    <n v="30.98"/>
    <n v="5.09"/>
    <x v="1"/>
    <x v="1"/>
    <x v="2"/>
    <x v="7"/>
    <x v="5"/>
    <s v="Xerox 19"/>
    <n v="0.4"/>
    <s v="United States"/>
    <x v="0"/>
    <x v="21"/>
    <s v="Herndon"/>
    <n v="20170"/>
    <x v="5"/>
    <d v="2015-01-08T00:00:00"/>
    <n v="896.40599999999995"/>
    <n v="9"/>
    <n v="288.42"/>
    <n v="90750"/>
    <x v="0"/>
    <n v="1290.6217038577261"/>
  </r>
  <r>
    <n v="619"/>
    <s v="Howard Rogers"/>
    <x v="0"/>
    <n v="0.03"/>
    <n v="14.2"/>
    <n v="5.3"/>
    <x v="1"/>
    <x v="1"/>
    <x v="0"/>
    <x v="11"/>
    <x v="2"/>
    <s v="Coloredge Poster Frame"/>
    <n v="0.46"/>
    <s v="United States"/>
    <x v="1"/>
    <x v="25"/>
    <s v="Southgate"/>
    <n v="48195"/>
    <x v="6"/>
    <d v="2015-01-08T00:00:00"/>
    <n v="107.02"/>
    <n v="14"/>
    <n v="205.98"/>
    <n v="88196"/>
    <x v="1"/>
    <n v="561.1359754085579"/>
  </r>
  <r>
    <n v="3"/>
    <s v="Bonnie Potter"/>
    <x v="1"/>
    <n v="0.01"/>
    <n v="2.84"/>
    <n v="0.93"/>
    <x v="2"/>
    <x v="3"/>
    <x v="2"/>
    <x v="2"/>
    <x v="2"/>
    <s v="SANFORD Liquid Accent™ Tank-Style Highlighters"/>
    <n v="0.54"/>
    <s v="United States"/>
    <x v="2"/>
    <x v="4"/>
    <s v="Anacortes"/>
    <n v="98221"/>
    <x v="6"/>
    <d v="2015-01-08T00:00:00"/>
    <n v="4.5599999999999996"/>
    <n v="4"/>
    <n v="13.01"/>
    <n v="88522"/>
    <x v="2"/>
    <n v="33.769145168792107"/>
  </r>
  <r>
    <n v="651"/>
    <s v="Leah Clapp"/>
    <x v="1"/>
    <n v="0.08"/>
    <n v="15.99"/>
    <n v="13.18"/>
    <x v="1"/>
    <x v="1"/>
    <x v="2"/>
    <x v="5"/>
    <x v="5"/>
    <s v="GBC Pre-Punched Binding Paper, Plastic, White, 8-1/2&quot; x 11&quot;"/>
    <n v="0.37"/>
    <s v="United States"/>
    <x v="2"/>
    <x v="26"/>
    <s v="Las Vegas"/>
    <n v="89115"/>
    <x v="6"/>
    <d v="2015-01-08T00:00:00"/>
    <n v="-246.92616000000001"/>
    <n v="12"/>
    <n v="192.33"/>
    <n v="91575"/>
    <x v="2"/>
    <n v="21.744249609910121"/>
  </r>
  <r>
    <n v="2630"/>
    <s v="Betsy Puckett"/>
    <x v="1"/>
    <n v="7.0000000000000007E-2"/>
    <n v="65.989999999999995"/>
    <n v="5.99"/>
    <x v="1"/>
    <x v="0"/>
    <x v="1"/>
    <x v="12"/>
    <x v="5"/>
    <s v="i1000"/>
    <n v="0.57999999999999996"/>
    <s v="United States"/>
    <x v="1"/>
    <x v="19"/>
    <s v="Norman"/>
    <n v="73071"/>
    <x v="6"/>
    <d v="2015-01-08T00:00:00"/>
    <n v="-139.18256"/>
    <n v="3"/>
    <n v="165.71"/>
    <n v="85915"/>
    <x v="1"/>
    <n v="291.06450129207991"/>
  </r>
  <r>
    <n v="1781"/>
    <s v="Jackie Capps"/>
    <x v="2"/>
    <n v="0.03"/>
    <n v="5.08"/>
    <n v="2.0299999999999998"/>
    <x v="1"/>
    <x v="2"/>
    <x v="0"/>
    <x v="11"/>
    <x v="2"/>
    <s v="Master Caster Door Stop, Brown"/>
    <n v="0.51"/>
    <s v="United States"/>
    <x v="2"/>
    <x v="8"/>
    <s v="San Carlos"/>
    <n v="94070"/>
    <x v="6"/>
    <d v="2015-01-12T00:00:00"/>
    <n v="15.1524"/>
    <n v="4"/>
    <n v="21.96"/>
    <n v="89858"/>
    <x v="2"/>
    <n v="238.7971225865825"/>
  </r>
  <r>
    <n v="3123"/>
    <s v="Jamie Manning"/>
    <x v="2"/>
    <n v="0.02"/>
    <n v="7.1"/>
    <n v="6.05"/>
    <x v="1"/>
    <x v="2"/>
    <x v="2"/>
    <x v="5"/>
    <x v="5"/>
    <s v="Wilson Jones Hanging View Binder, White, 1&quot;"/>
    <n v="0.39"/>
    <s v="United States"/>
    <x v="1"/>
    <x v="10"/>
    <s v="Melrose Park"/>
    <n v="60160"/>
    <x v="6"/>
    <d v="2015-01-09T00:00:00"/>
    <n v="-48.875"/>
    <n v="8"/>
    <n v="61.5"/>
    <n v="87287"/>
    <x v="1"/>
    <n v="197.53692535742098"/>
  </r>
  <r>
    <n v="3303"/>
    <s v="Carole Creech"/>
    <x v="2"/>
    <n v="0.04"/>
    <n v="33.89"/>
    <n v="5.0999999999999996"/>
    <x v="1"/>
    <x v="2"/>
    <x v="2"/>
    <x v="6"/>
    <x v="5"/>
    <s v="File Shuttle II and Handi-File, Black"/>
    <n v="0.6"/>
    <s v="United States"/>
    <x v="0"/>
    <x v="12"/>
    <s v="Lake Worth"/>
    <n v="33461"/>
    <x v="6"/>
    <d v="2015-01-12T00:00:00"/>
    <n v="68.676000000000002"/>
    <n v="6"/>
    <n v="200.64"/>
    <n v="87795"/>
    <x v="0"/>
    <n v="536.9244028428775"/>
  </r>
  <r>
    <n v="1367"/>
    <s v="James Hunter"/>
    <x v="4"/>
    <n v="0.03"/>
    <n v="73.98"/>
    <n v="14.52"/>
    <x v="1"/>
    <x v="1"/>
    <x v="1"/>
    <x v="1"/>
    <x v="5"/>
    <s v="Keytronic French Keyboard"/>
    <n v="0.65"/>
    <s v="United States"/>
    <x v="1"/>
    <x v="18"/>
    <s v="Lubbock"/>
    <n v="79424"/>
    <x v="6"/>
    <d v="2015-01-10T00:00:00"/>
    <n v="-326.23160000000001"/>
    <n v="1"/>
    <n v="79.02"/>
    <n v="90513"/>
    <x v="1"/>
    <n v="440.28802169280203"/>
  </r>
  <r>
    <n v="1606"/>
    <s v="Don Rogers"/>
    <x v="4"/>
    <n v="0.05"/>
    <n v="1.98"/>
    <n v="4.7699999999999996"/>
    <x v="1"/>
    <x v="2"/>
    <x v="2"/>
    <x v="5"/>
    <x v="5"/>
    <s v="Avery Reinforcements for Hole-Punch Pages"/>
    <n v="0.4"/>
    <s v="United States"/>
    <x v="3"/>
    <x v="11"/>
    <s v="Franklin Square"/>
    <n v="11010"/>
    <x v="6"/>
    <d v="2015-01-08T00:00:00"/>
    <n v="-14.359819999999999"/>
    <n v="1"/>
    <n v="3.53"/>
    <n v="87993"/>
    <x v="3"/>
    <n v="102.94260228770489"/>
  </r>
  <r>
    <n v="1606"/>
    <s v="Don Rogers"/>
    <x v="4"/>
    <n v="7.0000000000000007E-2"/>
    <n v="699.99"/>
    <n v="24.49"/>
    <x v="2"/>
    <x v="2"/>
    <x v="1"/>
    <x v="4"/>
    <x v="4"/>
    <s v="Canon PC1060 Personal Laser Copier"/>
    <n v="0.41"/>
    <s v="United States"/>
    <x v="3"/>
    <x v="11"/>
    <s v="Franklin Square"/>
    <n v="11010"/>
    <x v="6"/>
    <d v="2015-01-08T00:00:00"/>
    <n v="-2870.2775999999999"/>
    <n v="1"/>
    <n v="706.56"/>
    <n v="87993"/>
    <x v="3"/>
    <n v="-176.67570596133413"/>
  </r>
  <r>
    <n v="1606"/>
    <s v="Don Rogers"/>
    <x v="4"/>
    <n v="7.0000000000000007E-2"/>
    <n v="3174.835"/>
    <n v="24.49"/>
    <x v="1"/>
    <x v="2"/>
    <x v="1"/>
    <x v="3"/>
    <x v="4"/>
    <s v="Polycom ViewStation™ ISDN Videoconferencing Unit"/>
    <n v="0.39"/>
    <s v="United States"/>
    <x v="3"/>
    <x v="11"/>
    <s v="Franklin Square"/>
    <n v="11010"/>
    <x v="6"/>
    <d v="2015-01-08T00:00:00"/>
    <n v="77.983599999999996"/>
    <n v="2"/>
    <n v="13121.07"/>
    <n v="87993"/>
    <x v="3"/>
    <n v="21967.212971144159"/>
  </r>
  <r>
    <n v="3076"/>
    <s v="Peter Hardy"/>
    <x v="4"/>
    <n v="0"/>
    <n v="137.47999999999999"/>
    <n v="32.18"/>
    <x v="0"/>
    <x v="0"/>
    <x v="0"/>
    <x v="10"/>
    <x v="0"/>
    <s v="O'Sullivan Cherrywood Estates Traditional Barrister Bookcase"/>
    <n v="0.78"/>
    <s v="United States"/>
    <x v="3"/>
    <x v="27"/>
    <s v="Stow"/>
    <n v="44224"/>
    <x v="6"/>
    <d v="2015-01-08T00:00:00"/>
    <n v="-203.27"/>
    <n v="2"/>
    <n v="296.75"/>
    <n v="88241"/>
    <x v="3"/>
    <n v="1597.4819491121732"/>
  </r>
  <r>
    <n v="3079"/>
    <s v="Andrew Levine"/>
    <x v="4"/>
    <n v="0"/>
    <n v="137.47999999999999"/>
    <n v="32.18"/>
    <x v="0"/>
    <x v="0"/>
    <x v="0"/>
    <x v="10"/>
    <x v="0"/>
    <s v="O'Sullivan Cherrywood Estates Traditional Barrister Bookcase"/>
    <n v="0.78"/>
    <s v="United States"/>
    <x v="3"/>
    <x v="28"/>
    <s v="Philadelphia"/>
    <n v="19112"/>
    <x v="6"/>
    <d v="2015-01-08T00:00:00"/>
    <n v="-203.27"/>
    <n v="10"/>
    <n v="1483.76"/>
    <n v="12480"/>
    <x v="3"/>
    <n v="1597.4819491121732"/>
  </r>
  <r>
    <n v="2868"/>
    <s v="Eugene Clayton"/>
    <x v="1"/>
    <n v="0.03"/>
    <n v="896.99"/>
    <n v="19.989999999999998"/>
    <x v="1"/>
    <x v="3"/>
    <x v="2"/>
    <x v="5"/>
    <x v="5"/>
    <s v="GBC DocuBind TL300 Electric Binding System"/>
    <n v="0.38"/>
    <s v="United States"/>
    <x v="2"/>
    <x v="4"/>
    <s v="Edmonds"/>
    <n v="98026"/>
    <x v="7"/>
    <d v="2015-01-10T00:00:00"/>
    <n v="3602.1311999999998"/>
    <n v="6"/>
    <n v="5220.4799999999996"/>
    <n v="85826"/>
    <x v="2"/>
    <n v="6982.1191604509431"/>
  </r>
  <r>
    <n v="2908"/>
    <s v="Robyn Lyon"/>
    <x v="1"/>
    <n v="7.0000000000000007E-2"/>
    <n v="4.13"/>
    <n v="0.99"/>
    <x v="1"/>
    <x v="2"/>
    <x v="2"/>
    <x v="13"/>
    <x v="5"/>
    <s v="Avery 491"/>
    <n v="0.39"/>
    <s v="United States"/>
    <x v="3"/>
    <x v="27"/>
    <s v="Garfield Heights"/>
    <n v="44125"/>
    <x v="7"/>
    <d v="2015-01-08T00:00:00"/>
    <n v="10.959199999999999"/>
    <n v="4"/>
    <n v="16.07"/>
    <n v="88156"/>
    <x v="3"/>
    <n v="-5.6506634500083415"/>
  </r>
  <r>
    <n v="2908"/>
    <s v="Robyn Lyon"/>
    <x v="1"/>
    <n v="0.03"/>
    <n v="22.72"/>
    <n v="8.99"/>
    <x v="1"/>
    <x v="2"/>
    <x v="0"/>
    <x v="11"/>
    <x v="1"/>
    <s v="Executive Impressions 14&quot; Two-Color Numerals Wall Clock"/>
    <n v="0.44"/>
    <s v="United States"/>
    <x v="3"/>
    <x v="27"/>
    <s v="Garfield Heights"/>
    <n v="44125"/>
    <x v="7"/>
    <d v="2015-01-08T00:00:00"/>
    <n v="17.429400000000001"/>
    <n v="1"/>
    <n v="25.26"/>
    <n v="88156"/>
    <x v="3"/>
    <n v="348.32823232483349"/>
  </r>
  <r>
    <n v="2508"/>
    <s v="Pauline Brooks"/>
    <x v="2"/>
    <n v="0.02"/>
    <n v="5.81"/>
    <n v="8.49"/>
    <x v="1"/>
    <x v="2"/>
    <x v="2"/>
    <x v="5"/>
    <x v="5"/>
    <s v="Fellowes Black Plastic Comb Bindings"/>
    <n v="0.39"/>
    <s v="United States"/>
    <x v="3"/>
    <x v="29"/>
    <s v="Sanford"/>
    <n v="4073"/>
    <x v="7"/>
    <d v="2015-01-12T00:00:00"/>
    <n v="-137.494"/>
    <n v="7"/>
    <n v="42.44"/>
    <n v="87031"/>
    <x v="3"/>
    <n v="170.18699533947066"/>
  </r>
  <r>
    <n v="2099"/>
    <s v="Nathan Fox"/>
    <x v="3"/>
    <n v="7.0000000000000007E-2"/>
    <n v="14.56"/>
    <n v="3.5"/>
    <x v="1"/>
    <x v="2"/>
    <x v="2"/>
    <x v="8"/>
    <x v="5"/>
    <s v="Acco 6 Outlet Guardian Premium Surge Suppressor"/>
    <n v="0.57999999999999996"/>
    <s v="United States"/>
    <x v="0"/>
    <x v="23"/>
    <s v="Myrtle Beach"/>
    <n v="29577"/>
    <x v="7"/>
    <d v="2015-01-09T00:00:00"/>
    <n v="-45.527999999999999"/>
    <n v="6"/>
    <n v="84.59"/>
    <n v="87888"/>
    <x v="0"/>
    <n v="400.0013757980185"/>
  </r>
  <r>
    <n v="806"/>
    <s v="Judy Singer"/>
    <x v="0"/>
    <n v="0.06"/>
    <n v="179.99"/>
    <n v="13.99"/>
    <x v="2"/>
    <x v="0"/>
    <x v="1"/>
    <x v="12"/>
    <x v="6"/>
    <s v="VTech VT20-2481 2.4GHz Two-Line Phone System w/Answering Machine"/>
    <n v="0.56999999999999995"/>
    <s v="United States"/>
    <x v="0"/>
    <x v="12"/>
    <s v="Miami"/>
    <n v="33132"/>
    <x v="8"/>
    <d v="2015-01-11T00:00:00"/>
    <n v="1220.03784"/>
    <n v="54"/>
    <n v="8332.91"/>
    <n v="40547"/>
    <x v="0"/>
    <n v="2469.8182808526781"/>
  </r>
  <r>
    <n v="1527"/>
    <s v="Neil Parker"/>
    <x v="0"/>
    <n v="0.03"/>
    <n v="30.98"/>
    <n v="8.99"/>
    <x v="2"/>
    <x v="0"/>
    <x v="2"/>
    <x v="2"/>
    <x v="1"/>
    <s v="Boston School Pro Electric Pencil Sharpener, 1670"/>
    <n v="0.57999999999999996"/>
    <s v="United States"/>
    <x v="0"/>
    <x v="16"/>
    <s v="Decatur"/>
    <n v="35601"/>
    <x v="8"/>
    <d v="2015-01-11T00:00:00"/>
    <n v="0.51"/>
    <n v="5"/>
    <n v="162.38999999999999"/>
    <n v="86813"/>
    <x v="0"/>
    <n v="644.05618800705122"/>
  </r>
  <r>
    <n v="1528"/>
    <s v="Brad Stark"/>
    <x v="0"/>
    <n v="0.01"/>
    <n v="525.98"/>
    <n v="19.989999999999998"/>
    <x v="1"/>
    <x v="0"/>
    <x v="2"/>
    <x v="5"/>
    <x v="5"/>
    <s v="GBC DocuBind 300 Electric Binding Machine"/>
    <n v="0.37"/>
    <s v="United States"/>
    <x v="0"/>
    <x v="9"/>
    <s v="Eden"/>
    <n v="27288"/>
    <x v="8"/>
    <d v="2015-01-11T00:00:00"/>
    <n v="-161.92400000000001"/>
    <n v="9"/>
    <n v="4920.8100000000004"/>
    <n v="86813"/>
    <x v="0"/>
    <n v="2253.5583636394863"/>
  </r>
  <r>
    <n v="3017"/>
    <s v="Melvin Benton"/>
    <x v="0"/>
    <n v="0.01"/>
    <n v="5.58"/>
    <n v="5.3"/>
    <x v="1"/>
    <x v="3"/>
    <x v="2"/>
    <x v="15"/>
    <x v="5"/>
    <s v="Staples Brown Kraft Recycled Clasp Envelopes"/>
    <n v="0.35"/>
    <s v="United States"/>
    <x v="2"/>
    <x v="8"/>
    <s v="Encinitas"/>
    <n v="92024"/>
    <x v="8"/>
    <d v="2015-01-10T00:00:00"/>
    <n v="-7.25"/>
    <n v="1"/>
    <n v="11.16"/>
    <n v="89071"/>
    <x v="2"/>
    <n v="367.8348761455207"/>
  </r>
  <r>
    <n v="3017"/>
    <s v="Melvin Benton"/>
    <x v="0"/>
    <n v="0.03"/>
    <n v="3.98"/>
    <n v="0.7"/>
    <x v="1"/>
    <x v="3"/>
    <x v="2"/>
    <x v="2"/>
    <x v="2"/>
    <s v="4009® Highlighters by Sanford"/>
    <n v="0.52"/>
    <s v="United States"/>
    <x v="2"/>
    <x v="8"/>
    <s v="Encinitas"/>
    <n v="92024"/>
    <x v="8"/>
    <d v="2015-01-10T00:00:00"/>
    <n v="31.201799999999999"/>
    <n v="11"/>
    <n v="45.22"/>
    <n v="89071"/>
    <x v="2"/>
    <n v="403.14091884642346"/>
  </r>
  <r>
    <n v="833"/>
    <s v="Gerald Love"/>
    <x v="1"/>
    <n v="0"/>
    <n v="11.66"/>
    <n v="8.99"/>
    <x v="2"/>
    <x v="3"/>
    <x v="2"/>
    <x v="2"/>
    <x v="1"/>
    <s v="Boston 16765 Mini Stand Up Battery Pencil Sharpener"/>
    <n v="0.59"/>
    <s v="United States"/>
    <x v="2"/>
    <x v="8"/>
    <s v="Gilroy"/>
    <n v="95020"/>
    <x v="8"/>
    <d v="2015-01-11T00:00:00"/>
    <n v="-203.67"/>
    <n v="11"/>
    <n v="138.51"/>
    <n v="89770"/>
    <x v="2"/>
    <n v="119.11158141502838"/>
  </r>
  <r>
    <n v="358"/>
    <s v="Chris F Brandt"/>
    <x v="2"/>
    <n v="0.04"/>
    <n v="125.99"/>
    <n v="8.99"/>
    <x v="1"/>
    <x v="3"/>
    <x v="1"/>
    <x v="12"/>
    <x v="5"/>
    <s v="M70"/>
    <n v="0.59"/>
    <s v="United States"/>
    <x v="3"/>
    <x v="28"/>
    <s v="King of Prussia"/>
    <n v="19406"/>
    <x v="8"/>
    <d v="2015-01-16T00:00:00"/>
    <n v="-627.82191999999998"/>
    <n v="1"/>
    <n v="107.95"/>
    <n v="91130"/>
    <x v="3"/>
    <n v="181.02418651344098"/>
  </r>
  <r>
    <n v="2555"/>
    <s v="Karl Knowles"/>
    <x v="2"/>
    <n v="0.1"/>
    <n v="2.6"/>
    <n v="2.4"/>
    <x v="1"/>
    <x v="2"/>
    <x v="2"/>
    <x v="2"/>
    <x v="2"/>
    <s v="12 Colored Short Pencils"/>
    <n v="0.57999999999999996"/>
    <s v="United States"/>
    <x v="1"/>
    <x v="30"/>
    <s v="Madison"/>
    <n v="53711"/>
    <x v="8"/>
    <d v="2015-01-14T00:00:00"/>
    <n v="-88.04"/>
    <n v="12"/>
    <n v="30.1"/>
    <n v="86527"/>
    <x v="1"/>
    <n v="147.5058797799679"/>
  </r>
  <r>
    <n v="1745"/>
    <s v="Herbert Holden"/>
    <x v="3"/>
    <n v="0.02"/>
    <n v="4.13"/>
    <n v="6.89"/>
    <x v="1"/>
    <x v="2"/>
    <x v="2"/>
    <x v="13"/>
    <x v="5"/>
    <s v="Avery 05222 Permanent Self-Adhesive File Folder Labels for Typewriters, on Rolls, White, 250/Roll"/>
    <n v="0.39"/>
    <s v="United States"/>
    <x v="0"/>
    <x v="5"/>
    <s v="Atlanta"/>
    <n v="30305"/>
    <x v="8"/>
    <d v="2015-01-10T00:00:00"/>
    <n v="-51.737000000000002"/>
    <n v="9"/>
    <n v="45.87"/>
    <n v="18561"/>
    <x v="0"/>
    <n v="329.77856960394081"/>
  </r>
  <r>
    <n v="1749"/>
    <s v="Sherri P Stephens"/>
    <x v="3"/>
    <n v="0.02"/>
    <n v="4.13"/>
    <n v="6.89"/>
    <x v="1"/>
    <x v="2"/>
    <x v="2"/>
    <x v="13"/>
    <x v="5"/>
    <s v="Avery 05222 Permanent Self-Adhesive File Folder Labels for Typewriters, on Rolls, White, 250/Roll"/>
    <n v="0.39"/>
    <s v="United States"/>
    <x v="1"/>
    <x v="19"/>
    <s v="Lawton"/>
    <n v="73505"/>
    <x v="8"/>
    <d v="2015-01-10T00:00:00"/>
    <n v="-48.235999999999997"/>
    <n v="2"/>
    <n v="10.19"/>
    <n v="87243"/>
    <x v="1"/>
    <n v="333.36368365800149"/>
  </r>
  <r>
    <n v="2164"/>
    <s v="Harry Sellers"/>
    <x v="3"/>
    <n v="0.01"/>
    <n v="5.38"/>
    <n v="7.57"/>
    <x v="1"/>
    <x v="0"/>
    <x v="2"/>
    <x v="5"/>
    <x v="5"/>
    <s v="Acco PRESSTEX® Data Binder with Storage Hooks, Dark Blue, 9 1/2&quot; X 11&quot;"/>
    <n v="0.36"/>
    <s v="United States"/>
    <x v="2"/>
    <x v="8"/>
    <s v="Pasadena"/>
    <n v="91104"/>
    <x v="8"/>
    <d v="2015-01-10T00:00:00"/>
    <n v="-66.779579999999996"/>
    <n v="3"/>
    <n v="18.68"/>
    <n v="88794"/>
    <x v="2"/>
    <n v="279.28296489636205"/>
  </r>
  <r>
    <n v="2164"/>
    <s v="Harry Sellers"/>
    <x v="3"/>
    <n v="0.05"/>
    <n v="3.28"/>
    <n v="3.97"/>
    <x v="1"/>
    <x v="0"/>
    <x v="2"/>
    <x v="2"/>
    <x v="2"/>
    <s v="Newell 337"/>
    <n v="0.56000000000000005"/>
    <s v="United States"/>
    <x v="2"/>
    <x v="8"/>
    <s v="Pasadena"/>
    <n v="91104"/>
    <x v="8"/>
    <d v="2015-01-09T00:00:00"/>
    <n v="-144.9188"/>
    <n v="11"/>
    <n v="36.299999999999997"/>
    <n v="88794"/>
    <x v="2"/>
    <n v="232.98829917090916"/>
  </r>
  <r>
    <n v="2165"/>
    <s v="Melanie Knight"/>
    <x v="3"/>
    <n v="0.09"/>
    <n v="2.78"/>
    <n v="0.97"/>
    <x v="1"/>
    <x v="0"/>
    <x v="2"/>
    <x v="2"/>
    <x v="2"/>
    <s v="Newell 339"/>
    <n v="0.59"/>
    <s v="United States"/>
    <x v="3"/>
    <x v="29"/>
    <s v="Augusta"/>
    <n v="4330"/>
    <x v="8"/>
    <d v="2015-01-11T00:00:00"/>
    <n v="-5.0716000000000001"/>
    <n v="6"/>
    <n v="16.03"/>
    <n v="88794"/>
    <x v="3"/>
    <n v="290.21276575019778"/>
  </r>
  <r>
    <n v="3331"/>
    <s v="Elisabeth Shaw"/>
    <x v="3"/>
    <n v="0.02"/>
    <n v="4"/>
    <n v="1.3"/>
    <x v="1"/>
    <x v="3"/>
    <x v="2"/>
    <x v="7"/>
    <x v="2"/>
    <s v="EcoTones® Memo Sheets"/>
    <n v="0.37"/>
    <s v="United States"/>
    <x v="0"/>
    <x v="12"/>
    <s v="Ormond Beach"/>
    <n v="32174"/>
    <x v="8"/>
    <d v="2015-01-09T00:00:00"/>
    <n v="-23.295999999999999"/>
    <n v="12"/>
    <n v="50.71"/>
    <n v="86284"/>
    <x v="0"/>
    <n v="156.92883901715655"/>
  </r>
  <r>
    <n v="894"/>
    <s v="Gail Rankin Cole"/>
    <x v="0"/>
    <n v="0.01"/>
    <n v="8.34"/>
    <n v="0.96"/>
    <x v="1"/>
    <x v="3"/>
    <x v="0"/>
    <x v="11"/>
    <x v="2"/>
    <s v="Document Clip Frames"/>
    <n v="0.43"/>
    <s v="United States"/>
    <x v="3"/>
    <x v="31"/>
    <s v="Washington"/>
    <n v="20024"/>
    <x v="9"/>
    <d v="2015-01-12T00:00:00"/>
    <n v="29.332000000000001"/>
    <n v="24"/>
    <n v="199.12"/>
    <n v="14596"/>
    <x v="3"/>
    <n v="360.48330126029498"/>
  </r>
  <r>
    <n v="894"/>
    <s v="Gail Rankin Cole"/>
    <x v="0"/>
    <n v="0.06"/>
    <n v="3.28"/>
    <n v="3.97"/>
    <x v="1"/>
    <x v="3"/>
    <x v="2"/>
    <x v="2"/>
    <x v="2"/>
    <s v="Newell 337"/>
    <n v="0.56000000000000005"/>
    <s v="United States"/>
    <x v="3"/>
    <x v="31"/>
    <s v="Washington"/>
    <n v="20024"/>
    <x v="9"/>
    <d v="2015-01-11T00:00:00"/>
    <n v="-86"/>
    <n v="19"/>
    <n v="63.14"/>
    <n v="14596"/>
    <x v="3"/>
    <n v="384.73288376709212"/>
  </r>
  <r>
    <n v="896"/>
    <s v="Jennifer Siegel"/>
    <x v="0"/>
    <n v="0.01"/>
    <n v="8.34"/>
    <n v="0.96"/>
    <x v="1"/>
    <x v="3"/>
    <x v="0"/>
    <x v="11"/>
    <x v="2"/>
    <s v="Document Clip Frames"/>
    <n v="0.43"/>
    <s v="United States"/>
    <x v="1"/>
    <x v="18"/>
    <s v="Denton"/>
    <n v="76201"/>
    <x v="9"/>
    <d v="2015-01-12T00:00:00"/>
    <n v="34.348199999999999"/>
    <n v="6"/>
    <n v="49.78"/>
    <n v="90166"/>
    <x v="1"/>
    <n v="365.62001908890937"/>
  </r>
  <r>
    <n v="896"/>
    <s v="Jennifer Siegel"/>
    <x v="0"/>
    <n v="0.06"/>
    <n v="3.28"/>
    <n v="3.97"/>
    <x v="1"/>
    <x v="3"/>
    <x v="2"/>
    <x v="2"/>
    <x v="2"/>
    <s v="Newell 337"/>
    <n v="0.56000000000000005"/>
    <s v="United States"/>
    <x v="1"/>
    <x v="18"/>
    <s v="Denton"/>
    <n v="76201"/>
    <x v="9"/>
    <d v="2015-01-11T00:00:00"/>
    <n v="-66.650000000000006"/>
    <n v="5"/>
    <n v="16.62"/>
    <n v="90166"/>
    <x v="1"/>
    <n v="404.54778149519086"/>
  </r>
  <r>
    <n v="1976"/>
    <s v="Sherri F Vogel"/>
    <x v="0"/>
    <n v="0.05"/>
    <n v="70.98"/>
    <n v="46.74"/>
    <x v="0"/>
    <x v="1"/>
    <x v="0"/>
    <x v="10"/>
    <x v="0"/>
    <s v="Hon Metal Bookcases, Putty"/>
    <n v="0.56000000000000005"/>
    <s v="United States"/>
    <x v="1"/>
    <x v="25"/>
    <s v="East Lansing"/>
    <n v="48823"/>
    <x v="9"/>
    <d v="2015-01-11T00:00:00"/>
    <n v="-850.65239999999994"/>
    <n v="8"/>
    <n v="551.51"/>
    <n v="89039"/>
    <x v="1"/>
    <n v="1170.064970539122"/>
  </r>
  <r>
    <n v="1976"/>
    <s v="Sherri F Vogel"/>
    <x v="0"/>
    <n v="0.05"/>
    <n v="11.55"/>
    <n v="2.36"/>
    <x v="1"/>
    <x v="1"/>
    <x v="2"/>
    <x v="2"/>
    <x v="2"/>
    <s v="Newell 309"/>
    <n v="0.55000000000000004"/>
    <s v="United States"/>
    <x v="1"/>
    <x v="25"/>
    <s v="East Lansing"/>
    <n v="48823"/>
    <x v="9"/>
    <d v="2015-01-12T00:00:00"/>
    <n v="98.525099999999995"/>
    <n v="12"/>
    <n v="142.79"/>
    <n v="89039"/>
    <x v="1"/>
    <n v="524.46415904827973"/>
  </r>
  <r>
    <n v="2418"/>
    <s v="Kyle Fink"/>
    <x v="1"/>
    <n v="0.1"/>
    <n v="599.99"/>
    <n v="24.49"/>
    <x v="1"/>
    <x v="1"/>
    <x v="1"/>
    <x v="4"/>
    <x v="4"/>
    <s v="Canon PC1080F Personal Copier"/>
    <n v="0.5"/>
    <s v="United States"/>
    <x v="0"/>
    <x v="21"/>
    <s v="Petersburg"/>
    <n v="23805"/>
    <x v="9"/>
    <d v="2015-01-11T00:00:00"/>
    <n v="-343.12599999999998"/>
    <n v="11"/>
    <n v="6355.69"/>
    <n v="86753"/>
    <x v="0"/>
    <n v="2160.4458057801653"/>
  </r>
  <r>
    <n v="2418"/>
    <s v="Kyle Fink"/>
    <x v="1"/>
    <n v="0.06"/>
    <n v="2.78"/>
    <n v="1.25"/>
    <x v="1"/>
    <x v="1"/>
    <x v="2"/>
    <x v="2"/>
    <x v="2"/>
    <s v="Newell 318"/>
    <n v="0.59"/>
    <s v="United States"/>
    <x v="0"/>
    <x v="21"/>
    <s v="Petersburg"/>
    <n v="23805"/>
    <x v="9"/>
    <d v="2015-01-12T00:00:00"/>
    <n v="66.36"/>
    <n v="10"/>
    <n v="28.09"/>
    <n v="86753"/>
    <x v="0"/>
    <n v="167.50792771954312"/>
  </r>
  <r>
    <n v="2132"/>
    <s v="Philip Hawkins"/>
    <x v="2"/>
    <n v="0.05"/>
    <n v="30.42"/>
    <n v="8.65"/>
    <x v="2"/>
    <x v="2"/>
    <x v="1"/>
    <x v="1"/>
    <x v="5"/>
    <s v="Fellowes Internet Keyboard, Platinum"/>
    <n v="0.74"/>
    <s v="United States"/>
    <x v="1"/>
    <x v="6"/>
    <s v="Hazelwood"/>
    <n v="63042"/>
    <x v="9"/>
    <d v="2015-01-14T00:00:00"/>
    <n v="-191.2576"/>
    <n v="11"/>
    <n v="334.44"/>
    <n v="90078"/>
    <x v="1"/>
    <n v="385.53473215156521"/>
  </r>
  <r>
    <n v="2346"/>
    <s v="Sylvia Kumar"/>
    <x v="2"/>
    <n v="0.03"/>
    <n v="297.64"/>
    <n v="14.7"/>
    <x v="0"/>
    <x v="3"/>
    <x v="1"/>
    <x v="3"/>
    <x v="3"/>
    <s v="Panasonic KX-P3200 Dot Matrix Printer"/>
    <n v="0.56999999999999995"/>
    <s v="United States"/>
    <x v="0"/>
    <x v="32"/>
    <s v="Pleasure Ridge Park"/>
    <n v="40258"/>
    <x v="9"/>
    <d v="2015-01-15T00:00:00"/>
    <n v="-48.972000000000001"/>
    <n v="12"/>
    <n v="3707.05"/>
    <n v="89503"/>
    <x v="0"/>
    <n v="1655.8287451884689"/>
  </r>
  <r>
    <n v="2797"/>
    <s v="Cameron Kendall"/>
    <x v="4"/>
    <n v="0"/>
    <n v="5.0199999999999996"/>
    <n v="5.14"/>
    <x v="1"/>
    <x v="1"/>
    <x v="1"/>
    <x v="1"/>
    <x v="1"/>
    <s v="Imation 3.5, DISKETTE 44766 HGHLD3.52HD/FM, 10/Pack"/>
    <n v="0.79"/>
    <s v="United States"/>
    <x v="3"/>
    <x v="28"/>
    <s v="Pittsburgh"/>
    <n v="15122"/>
    <x v="9"/>
    <d v="2015-01-11T00:00:00"/>
    <n v="-159.30279999999999"/>
    <n v="8"/>
    <n v="43.94"/>
    <n v="87552"/>
    <x v="3"/>
    <n v="272.0974687601701"/>
  </r>
  <r>
    <n v="194"/>
    <s v="Tammy Goldman"/>
    <x v="3"/>
    <n v="0.02"/>
    <n v="6.48"/>
    <n v="9.17"/>
    <x v="1"/>
    <x v="3"/>
    <x v="2"/>
    <x v="7"/>
    <x v="5"/>
    <s v="Xerox 1996"/>
    <n v="0.37"/>
    <s v="United States"/>
    <x v="2"/>
    <x v="15"/>
    <s v="Lehi"/>
    <n v="84043"/>
    <x v="9"/>
    <d v="2015-01-11T00:00:00"/>
    <n v="-105.68519999999999"/>
    <n v="4"/>
    <n v="28.2"/>
    <n v="90431"/>
    <x v="2"/>
    <n v="297.85210023962645"/>
  </r>
  <r>
    <n v="947"/>
    <s v="Dorothy Buchanan"/>
    <x v="0"/>
    <n v="0.08"/>
    <n v="14.2"/>
    <n v="5.3"/>
    <x v="2"/>
    <x v="2"/>
    <x v="0"/>
    <x v="11"/>
    <x v="2"/>
    <s v="Coloredge Poster Frame"/>
    <n v="0.46"/>
    <s v="United States"/>
    <x v="3"/>
    <x v="33"/>
    <s v="Bayonne"/>
    <n v="7002"/>
    <x v="10"/>
    <d v="2015-01-13T00:00:00"/>
    <n v="27.23"/>
    <n v="5"/>
    <n v="72.11"/>
    <n v="86565"/>
    <x v="3"/>
    <n v="423.54598948551734"/>
  </r>
  <r>
    <n v="166"/>
    <s v="Vicki Hauser"/>
    <x v="2"/>
    <n v="0.08"/>
    <n v="399.98"/>
    <n v="12.06"/>
    <x v="0"/>
    <x v="1"/>
    <x v="1"/>
    <x v="3"/>
    <x v="0"/>
    <s v="Okidata ML320 Series Turbo Dot Matrix Printers"/>
    <n v="0.56000000000000005"/>
    <s v="United States"/>
    <x v="0"/>
    <x v="34"/>
    <s v="Lebanon"/>
    <n v="37087"/>
    <x v="10"/>
    <d v="2015-01-18T00:00:00"/>
    <n v="28.514099999999999"/>
    <n v="5"/>
    <n v="1839.91"/>
    <n v="89426"/>
    <x v="0"/>
    <n v="1912.5682998662028"/>
  </r>
  <r>
    <n v="466"/>
    <s v="Marc Nash"/>
    <x v="3"/>
    <n v="0.08"/>
    <n v="297.64"/>
    <n v="14.7"/>
    <x v="0"/>
    <x v="0"/>
    <x v="1"/>
    <x v="3"/>
    <x v="3"/>
    <s v="Panasonic KX-P3200 Dot Matrix Printer"/>
    <n v="0.56999999999999995"/>
    <s v="United States"/>
    <x v="3"/>
    <x v="35"/>
    <s v="Bellingham"/>
    <n v="2019"/>
    <x v="10"/>
    <d v="2015-01-11T00:00:00"/>
    <n v="496.79680000000002"/>
    <n v="5"/>
    <n v="1132.8399999999999"/>
    <n v="88060"/>
    <x v="3"/>
    <n v="2293.8923808856466"/>
  </r>
  <r>
    <n v="467"/>
    <s v="Maria Thomas"/>
    <x v="3"/>
    <n v="0.02"/>
    <n v="12.99"/>
    <n v="14.37"/>
    <x v="1"/>
    <x v="0"/>
    <x v="0"/>
    <x v="11"/>
    <x v="4"/>
    <s v="Tensor &quot;Hersey Kiss&quot; Styled Floor Lamp"/>
    <n v="0.73"/>
    <s v="United States"/>
    <x v="3"/>
    <x v="35"/>
    <s v="Beverly"/>
    <n v="1915"/>
    <x v="10"/>
    <d v="2015-01-12T00:00:00"/>
    <n v="-556.80960000000005"/>
    <n v="11"/>
    <n v="143.63"/>
    <n v="88060"/>
    <x v="3"/>
    <n v="290.20027320436628"/>
  </r>
  <r>
    <n v="468"/>
    <s v="Craig Bennett"/>
    <x v="3"/>
    <n v="0.06"/>
    <n v="14.42"/>
    <n v="6.75"/>
    <x v="1"/>
    <x v="0"/>
    <x v="2"/>
    <x v="8"/>
    <x v="6"/>
    <s v="Holmes Odor Grabber"/>
    <n v="0.52"/>
    <s v="United States"/>
    <x v="3"/>
    <x v="35"/>
    <s v="Hanson"/>
    <n v="2341"/>
    <x v="10"/>
    <d v="2015-01-12T00:00:00"/>
    <n v="-27.738800000000001"/>
    <n v="5"/>
    <n v="73.040000000000006"/>
    <n v="88060"/>
    <x v="3"/>
    <n v="424.86884517083968"/>
  </r>
  <r>
    <n v="469"/>
    <s v="Marion Bowling"/>
    <x v="3"/>
    <n v="0.05"/>
    <n v="4.1399999999999997"/>
    <n v="6.6"/>
    <x v="2"/>
    <x v="0"/>
    <x v="0"/>
    <x v="11"/>
    <x v="5"/>
    <s v="Eldon Image Series Black Desk Accessories"/>
    <n v="0.49"/>
    <s v="United States"/>
    <x v="3"/>
    <x v="33"/>
    <s v="Hawthorne"/>
    <n v="7506"/>
    <x v="10"/>
    <d v="2015-01-13T00:00:00"/>
    <n v="-128.68719999999999"/>
    <n v="7"/>
    <n v="33.35"/>
    <n v="88060"/>
    <x v="3"/>
    <n v="184.59712737344677"/>
  </r>
  <r>
    <n v="470"/>
    <s v="Tony Doyle"/>
    <x v="3"/>
    <n v="0.03"/>
    <n v="11.34"/>
    <n v="5.01"/>
    <x v="1"/>
    <x v="0"/>
    <x v="2"/>
    <x v="7"/>
    <x v="5"/>
    <s v="Xerox 188"/>
    <n v="0.36"/>
    <s v="United States"/>
    <x v="3"/>
    <x v="33"/>
    <s v="Trenton"/>
    <n v="8601"/>
    <x v="10"/>
    <d v="2015-01-11T00:00:00"/>
    <n v="23.2028"/>
    <n v="5"/>
    <n v="60.24"/>
    <n v="88060"/>
    <x v="3"/>
    <n v="306.12746158674116"/>
  </r>
  <r>
    <n v="2776"/>
    <s v="April Henson"/>
    <x v="0"/>
    <n v="0.03"/>
    <n v="350.98"/>
    <n v="30"/>
    <x v="0"/>
    <x v="1"/>
    <x v="0"/>
    <x v="9"/>
    <x v="3"/>
    <s v="Office Star - Professional Matrix Back Chair with 2-to-1 Synchro Tilt and Mesh Fabric Seat"/>
    <n v="0.61"/>
    <s v="United States"/>
    <x v="3"/>
    <x v="36"/>
    <s v="Gaithersburg"/>
    <n v="20877"/>
    <x v="11"/>
    <d v="2015-01-15T00:00:00"/>
    <n v="2692.4421000000002"/>
    <n v="11"/>
    <n v="3902.09"/>
    <n v="91228"/>
    <x v="3"/>
    <n v="5267.667377783645"/>
  </r>
  <r>
    <n v="2776"/>
    <s v="April Henson"/>
    <x v="0"/>
    <n v="0.04"/>
    <n v="1.68"/>
    <n v="1"/>
    <x v="1"/>
    <x v="1"/>
    <x v="2"/>
    <x v="2"/>
    <x v="2"/>
    <s v="Prang Dustless Chalk Sticks"/>
    <n v="0.35"/>
    <s v="United States"/>
    <x v="3"/>
    <x v="36"/>
    <s v="Gaithersburg"/>
    <n v="20877"/>
    <x v="11"/>
    <d v="2015-01-14T00:00:00"/>
    <n v="2.0672000000000001"/>
    <n v="8"/>
    <n v="14.18"/>
    <n v="91228"/>
    <x v="3"/>
    <n v="197.54645209007612"/>
  </r>
  <r>
    <n v="120"/>
    <s v="Helen H Murphy"/>
    <x v="1"/>
    <n v="0.05"/>
    <n v="6.3"/>
    <n v="0.5"/>
    <x v="1"/>
    <x v="3"/>
    <x v="2"/>
    <x v="13"/>
    <x v="5"/>
    <s v="Avery 51"/>
    <n v="0.39"/>
    <s v="United States"/>
    <x v="2"/>
    <x v="15"/>
    <s v="Layton"/>
    <n v="84041"/>
    <x v="11"/>
    <d v="2015-01-13T00:00:00"/>
    <n v="41.296500000000002"/>
    <n v="10"/>
    <n v="59.85"/>
    <n v="86520"/>
    <x v="2"/>
    <n v="1.4488851666952769"/>
  </r>
  <r>
    <n v="120"/>
    <s v="Helen H Murphy"/>
    <x v="1"/>
    <n v="0.09"/>
    <n v="205.99"/>
    <n v="3"/>
    <x v="2"/>
    <x v="3"/>
    <x v="1"/>
    <x v="12"/>
    <x v="5"/>
    <s v="6185"/>
    <n v="0.57999999999999996"/>
    <s v="United States"/>
    <x v="2"/>
    <x v="15"/>
    <s v="Layton"/>
    <n v="84041"/>
    <x v="11"/>
    <d v="2015-01-14T00:00:00"/>
    <n v="1179.0237"/>
    <n v="10"/>
    <n v="1708.73"/>
    <n v="86520"/>
    <x v="2"/>
    <n v="1910.5484931607039"/>
  </r>
  <r>
    <n v="898"/>
    <s v="Harriet Hodges"/>
    <x v="1"/>
    <n v="0.04"/>
    <n v="90.97"/>
    <n v="28"/>
    <x v="0"/>
    <x v="0"/>
    <x v="1"/>
    <x v="3"/>
    <x v="3"/>
    <s v="Lexmark Z55se Color Inkjet Printer"/>
    <n v="0.38"/>
    <s v="United States"/>
    <x v="3"/>
    <x v="11"/>
    <s v="New York City"/>
    <n v="10039"/>
    <x v="11"/>
    <d v="2015-01-13T00:00:00"/>
    <n v="-173.09520000000001"/>
    <n v="6"/>
    <n v="573.30999999999995"/>
    <n v="33635"/>
    <x v="3"/>
    <n v="992.96657913371155"/>
  </r>
  <r>
    <n v="898"/>
    <s v="Harriet Hodges"/>
    <x v="1"/>
    <n v="7.0000000000000007E-2"/>
    <n v="20.34"/>
    <n v="35"/>
    <x v="1"/>
    <x v="0"/>
    <x v="2"/>
    <x v="6"/>
    <x v="4"/>
    <s v="Tennsco Commercial Shelving"/>
    <n v="0.84"/>
    <s v="United States"/>
    <x v="3"/>
    <x v="11"/>
    <s v="New York City"/>
    <n v="10039"/>
    <x v="11"/>
    <d v="2015-01-13T00:00:00"/>
    <n v="-96.16"/>
    <n v="5"/>
    <n v="140.22999999999999"/>
    <n v="33635"/>
    <x v="3"/>
    <n v="1210.0164487586919"/>
  </r>
  <r>
    <n v="899"/>
    <s v="Jordan Berry"/>
    <x v="1"/>
    <n v="0.04"/>
    <n v="90.97"/>
    <n v="28"/>
    <x v="0"/>
    <x v="0"/>
    <x v="1"/>
    <x v="3"/>
    <x v="3"/>
    <s v="Lexmark Z55se Color Inkjet Printer"/>
    <n v="0.38"/>
    <s v="United States"/>
    <x v="3"/>
    <x v="28"/>
    <s v="Altoona"/>
    <n v="16602"/>
    <x v="11"/>
    <d v="2015-01-13T00:00:00"/>
    <n v="-173.09520000000001"/>
    <n v="2"/>
    <n v="191.1"/>
    <n v="86263"/>
    <x v="3"/>
    <n v="992.96657913371155"/>
  </r>
  <r>
    <n v="899"/>
    <s v="Jordan Berry"/>
    <x v="1"/>
    <n v="7.0000000000000007E-2"/>
    <n v="20.34"/>
    <n v="35"/>
    <x v="1"/>
    <x v="0"/>
    <x v="2"/>
    <x v="6"/>
    <x v="4"/>
    <s v="Tennsco Commercial Shelving"/>
    <n v="0.84"/>
    <s v="United States"/>
    <x v="3"/>
    <x v="28"/>
    <s v="Altoona"/>
    <n v="16602"/>
    <x v="11"/>
    <d v="2015-01-13T00:00:00"/>
    <n v="-96.16"/>
    <n v="1"/>
    <n v="28.05"/>
    <n v="86263"/>
    <x v="3"/>
    <n v="1210.0164487586919"/>
  </r>
  <r>
    <n v="1636"/>
    <s v="Sidney Greenberg"/>
    <x v="1"/>
    <n v="0.04"/>
    <n v="136.97999999999999"/>
    <n v="24.49"/>
    <x v="2"/>
    <x v="2"/>
    <x v="0"/>
    <x v="11"/>
    <x v="4"/>
    <s v="3M Polarizing Task Lamp with Clamp Arm, Light Gray"/>
    <n v="0.59"/>
    <s v="United States"/>
    <x v="2"/>
    <x v="8"/>
    <s v="Salinas"/>
    <n v="93905"/>
    <x v="11"/>
    <d v="2015-01-14T00:00:00"/>
    <n v="1127.5497"/>
    <n v="12"/>
    <n v="1634.13"/>
    <n v="89706"/>
    <x v="2"/>
    <n v="2307.3797718985361"/>
  </r>
  <r>
    <n v="823"/>
    <s v="Christian Albright"/>
    <x v="2"/>
    <n v="0.04"/>
    <n v="6.24"/>
    <n v="5.22"/>
    <x v="1"/>
    <x v="0"/>
    <x v="0"/>
    <x v="11"/>
    <x v="5"/>
    <s v="Eldon Expressions Mahogany Wood Desk Collection"/>
    <n v="0.6"/>
    <s v="United States"/>
    <x v="0"/>
    <x v="34"/>
    <s v="Smyrna"/>
    <n v="37167"/>
    <x v="11"/>
    <d v="2015-01-17T00:00:00"/>
    <n v="4.3808999999999996"/>
    <n v="13"/>
    <n v="80.23"/>
    <n v="89257"/>
    <x v="0"/>
    <n v="348.2932695578117"/>
  </r>
  <r>
    <n v="824"/>
    <s v="Joann Moser"/>
    <x v="2"/>
    <n v="0.09"/>
    <n v="260.98"/>
    <n v="41.91"/>
    <x v="0"/>
    <x v="0"/>
    <x v="0"/>
    <x v="10"/>
    <x v="0"/>
    <s v="Atlantic Metals Mobile 3-Shelf Bookcases, Custom Colors"/>
    <n v="0.59"/>
    <s v="United States"/>
    <x v="0"/>
    <x v="34"/>
    <s v="Spring Hill"/>
    <n v="37174"/>
    <x v="11"/>
    <d v="2015-01-19T00:00:00"/>
    <n v="-100.744"/>
    <n v="8"/>
    <n v="2044.9"/>
    <n v="89257"/>
    <x v="0"/>
    <n v="2207.9539943786704"/>
  </r>
  <r>
    <n v="1424"/>
    <s v="Robyn Zhou"/>
    <x v="2"/>
    <n v="0.05"/>
    <n v="350.99"/>
    <n v="39"/>
    <x v="0"/>
    <x v="2"/>
    <x v="0"/>
    <x v="9"/>
    <x v="3"/>
    <s v="Global Leather Executive Chair"/>
    <n v="0.55000000000000004"/>
    <s v="United States"/>
    <x v="2"/>
    <x v="3"/>
    <s v="Englewood"/>
    <n v="80112"/>
    <x v="11"/>
    <d v="2015-01-14T00:00:00"/>
    <n v="451.28039999999999"/>
    <n v="3"/>
    <n v="1020.08"/>
    <n v="89448"/>
    <x v="2"/>
    <n v="3007.4897357381979"/>
  </r>
  <r>
    <n v="1424"/>
    <s v="Robyn Zhou"/>
    <x v="2"/>
    <n v="0"/>
    <n v="8.74"/>
    <n v="1.39"/>
    <x v="1"/>
    <x v="2"/>
    <x v="2"/>
    <x v="15"/>
    <x v="5"/>
    <s v="#10- 4 1/8&quot; x 9 1/2&quot; Recycled Envelopes"/>
    <n v="0.38"/>
    <s v="United States"/>
    <x v="2"/>
    <x v="3"/>
    <s v="Englewood"/>
    <n v="80112"/>
    <x v="11"/>
    <d v="2015-01-16T00:00:00"/>
    <n v="44.988"/>
    <n v="7"/>
    <n v="65.2"/>
    <n v="89448"/>
    <x v="2"/>
    <n v="174.89905115678772"/>
  </r>
  <r>
    <n v="1424"/>
    <s v="Robyn Zhou"/>
    <x v="2"/>
    <n v="0.02"/>
    <n v="1.98"/>
    <n v="0.7"/>
    <x v="1"/>
    <x v="2"/>
    <x v="2"/>
    <x v="14"/>
    <x v="2"/>
    <s v="Brites Rubber Bands, 1 1/2 oz. Box"/>
    <n v="0.83"/>
    <s v="United States"/>
    <x v="2"/>
    <x v="3"/>
    <s v="Englewood"/>
    <n v="80112"/>
    <x v="11"/>
    <d v="2015-01-16T00:00:00"/>
    <n v="-20.732800000000001"/>
    <n v="11"/>
    <n v="22.59"/>
    <n v="89448"/>
    <x v="2"/>
    <n v="428.16380703714913"/>
  </r>
  <r>
    <n v="2715"/>
    <s v="Becky Farmer"/>
    <x v="2"/>
    <n v="0.01"/>
    <n v="29.89"/>
    <n v="1.99"/>
    <x v="1"/>
    <x v="3"/>
    <x v="1"/>
    <x v="1"/>
    <x v="1"/>
    <s v="Verbatim DVD-RAM, 5.2GB, Rewritable, Type 1, DS"/>
    <n v="0.5"/>
    <s v="United States"/>
    <x v="1"/>
    <x v="25"/>
    <s v="Lansing"/>
    <n v="48911"/>
    <x v="11"/>
    <d v="2015-01-16T00:00:00"/>
    <n v="-74.64"/>
    <n v="1"/>
    <n v="31.96"/>
    <n v="88702"/>
    <x v="1"/>
    <n v="197.94173058508667"/>
  </r>
  <r>
    <n v="2069"/>
    <s v="Elsie Boykin"/>
    <x v="4"/>
    <n v="0.1"/>
    <n v="40.98"/>
    <n v="6.5"/>
    <x v="1"/>
    <x v="1"/>
    <x v="1"/>
    <x v="1"/>
    <x v="5"/>
    <s v="Targus USB Numeric Keypad"/>
    <n v="0.74"/>
    <s v="United States"/>
    <x v="0"/>
    <x v="32"/>
    <s v="Fort Thomas"/>
    <n v="41075"/>
    <x v="11"/>
    <d v="2015-01-14T00:00:00"/>
    <n v="66.852000000000004"/>
    <n v="3"/>
    <n v="120.34"/>
    <n v="88554"/>
    <x v="0"/>
    <n v="546.30122106644353"/>
  </r>
  <r>
    <n v="750"/>
    <s v="Jordan Wilkinson"/>
    <x v="3"/>
    <n v="0.09"/>
    <n v="27.75"/>
    <n v="19.989999999999998"/>
    <x v="1"/>
    <x v="3"/>
    <x v="2"/>
    <x v="6"/>
    <x v="5"/>
    <s v="Fellowes Super Stor/Drawer®"/>
    <n v="0.67"/>
    <s v="United States"/>
    <x v="0"/>
    <x v="32"/>
    <s v="Florence"/>
    <n v="41042"/>
    <x v="11"/>
    <d v="2015-01-13T00:00:00"/>
    <n v="-224.64400000000001"/>
    <n v="10"/>
    <n v="257.52"/>
    <n v="91200"/>
    <x v="0"/>
    <n v="744.83202361248516"/>
  </r>
  <r>
    <n v="2489"/>
    <s v="Craig Liu"/>
    <x v="3"/>
    <n v="7.0000000000000007E-2"/>
    <n v="65.989999999999995"/>
    <n v="8.8000000000000007"/>
    <x v="1"/>
    <x v="2"/>
    <x v="1"/>
    <x v="12"/>
    <x v="5"/>
    <s v="6120"/>
    <n v="0.57999999999999996"/>
    <s v="United States"/>
    <x v="2"/>
    <x v="8"/>
    <s v="Concord"/>
    <n v="94521"/>
    <x v="11"/>
    <d v="2015-01-12T00:00:00"/>
    <n v="109.836"/>
    <n v="9"/>
    <n v="471.66"/>
    <n v="86886"/>
    <x v="2"/>
    <n v="866.7258581093555"/>
  </r>
  <r>
    <n v="2490"/>
    <s v="Pauline Finch"/>
    <x v="3"/>
    <n v="0"/>
    <n v="10.01"/>
    <n v="1.99"/>
    <x v="2"/>
    <x v="2"/>
    <x v="1"/>
    <x v="1"/>
    <x v="1"/>
    <s v="TDK 4.7GB DVD-R"/>
    <n v="0.41"/>
    <s v="United States"/>
    <x v="2"/>
    <x v="8"/>
    <s v="Costa Mesa"/>
    <n v="92627"/>
    <x v="11"/>
    <d v="2015-01-14T00:00:00"/>
    <n v="82.703400000000002"/>
    <n v="11"/>
    <n v="119.86"/>
    <n v="86886"/>
    <x v="2"/>
    <n v="298.06384859984257"/>
  </r>
  <r>
    <n v="2491"/>
    <s v="Sean N Boyer"/>
    <x v="3"/>
    <n v="7.0000000000000007E-2"/>
    <n v="65.989999999999995"/>
    <n v="8.8000000000000007"/>
    <x v="1"/>
    <x v="2"/>
    <x v="1"/>
    <x v="12"/>
    <x v="5"/>
    <s v="6120"/>
    <n v="0.57999999999999996"/>
    <s v="United States"/>
    <x v="2"/>
    <x v="8"/>
    <s v="Los Angeles"/>
    <n v="90045"/>
    <x v="11"/>
    <d v="2015-01-12T00:00:00"/>
    <n v="109.836"/>
    <n v="37"/>
    <n v="1939.03"/>
    <n v="23877"/>
    <x v="2"/>
    <n v="866.7258581093555"/>
  </r>
  <r>
    <n v="2491"/>
    <s v="Sean N Boyer"/>
    <x v="3"/>
    <n v="0"/>
    <n v="10.01"/>
    <n v="1.99"/>
    <x v="2"/>
    <x v="2"/>
    <x v="1"/>
    <x v="1"/>
    <x v="1"/>
    <s v="TDK 4.7GB DVD-R"/>
    <n v="0.41"/>
    <s v="United States"/>
    <x v="2"/>
    <x v="8"/>
    <s v="Los Angeles"/>
    <n v="90045"/>
    <x v="11"/>
    <d v="2015-01-14T00:00:00"/>
    <n v="128.03"/>
    <n v="42"/>
    <n v="457.63"/>
    <n v="23877"/>
    <x v="2"/>
    <n v="344.47945290797907"/>
  </r>
  <r>
    <n v="2338"/>
    <s v="Lynn Hines"/>
    <x v="0"/>
    <n v="0.06"/>
    <n v="2.08"/>
    <n v="5.33"/>
    <x v="1"/>
    <x v="2"/>
    <x v="0"/>
    <x v="11"/>
    <x v="5"/>
    <s v="Eldon® Wave Desk Accessories"/>
    <n v="0.43"/>
    <s v="United States"/>
    <x v="3"/>
    <x v="36"/>
    <s v="College Park"/>
    <n v="20740"/>
    <x v="12"/>
    <d v="2015-01-13T00:00:00"/>
    <n v="-82.559200000000004"/>
    <n v="4"/>
    <n v="9.23"/>
    <n v="91480"/>
    <x v="3"/>
    <n v="344.47126476445203"/>
  </r>
  <r>
    <n v="510"/>
    <s v="Gregory Rao"/>
    <x v="2"/>
    <n v="0.02"/>
    <n v="48.04"/>
    <n v="5.09"/>
    <x v="1"/>
    <x v="3"/>
    <x v="2"/>
    <x v="7"/>
    <x v="5"/>
    <s v="Xerox 1910"/>
    <n v="0.37"/>
    <s v="United States"/>
    <x v="2"/>
    <x v="8"/>
    <s v="Manteca"/>
    <n v="95336"/>
    <x v="12"/>
    <d v="2015-01-13T00:00:00"/>
    <n v="105.2526"/>
    <n v="3"/>
    <n v="152.54"/>
    <n v="90058"/>
    <x v="2"/>
    <n v="410.04319569979964"/>
  </r>
  <r>
    <n v="570"/>
    <s v="Katharine Bass"/>
    <x v="2"/>
    <n v="0.06"/>
    <n v="7.99"/>
    <n v="5.03"/>
    <x v="1"/>
    <x v="1"/>
    <x v="1"/>
    <x v="12"/>
    <x v="6"/>
    <s v="Bell Sonecor JB700 Caller ID"/>
    <n v="0.6"/>
    <s v="United States"/>
    <x v="2"/>
    <x v="26"/>
    <s v="Henderson"/>
    <n v="89015"/>
    <x v="12"/>
    <d v="2015-01-13T00:00:00"/>
    <n v="-122.133"/>
    <n v="10"/>
    <n v="65.739999999999995"/>
    <n v="88881"/>
    <x v="2"/>
    <n v="185.8554408109143"/>
  </r>
  <r>
    <n v="576"/>
    <s v="Gordon Lyon"/>
    <x v="2"/>
    <n v="0.06"/>
    <n v="4.4800000000000004"/>
    <n v="49"/>
    <x v="1"/>
    <x v="3"/>
    <x v="2"/>
    <x v="8"/>
    <x v="4"/>
    <s v="Hoover Portapower™ Portable Vacuum"/>
    <n v="0.6"/>
    <s v="United States"/>
    <x v="2"/>
    <x v="8"/>
    <s v="Pomona"/>
    <n v="91767"/>
    <x v="12"/>
    <d v="2015-01-17T00:00:00"/>
    <n v="-566"/>
    <n v="4"/>
    <n v="32.6"/>
    <n v="88645"/>
    <x v="2"/>
    <n v="964.56451293494376"/>
  </r>
  <r>
    <n v="2369"/>
    <s v="Mike G Hartman"/>
    <x v="2"/>
    <n v="7.0000000000000007E-2"/>
    <n v="5.98"/>
    <n v="5.79"/>
    <x v="1"/>
    <x v="1"/>
    <x v="2"/>
    <x v="7"/>
    <x v="5"/>
    <s v="Xerox 1903"/>
    <n v="0.36"/>
    <s v="United States"/>
    <x v="0"/>
    <x v="12"/>
    <s v="Pembroke Pines"/>
    <n v="33024"/>
    <x v="12"/>
    <d v="2015-01-15T00:00:00"/>
    <n v="-41.972700000000003"/>
    <n v="13"/>
    <n v="77.42"/>
    <n v="90408"/>
    <x v="0"/>
    <n v="76.557352750034312"/>
  </r>
  <r>
    <n v="3340"/>
    <s v="Phillip Blum"/>
    <x v="4"/>
    <n v="0.08"/>
    <n v="125.99"/>
    <n v="4.2"/>
    <x v="1"/>
    <x v="1"/>
    <x v="1"/>
    <x v="12"/>
    <x v="5"/>
    <s v="i1000plus"/>
    <n v="0.56999999999999995"/>
    <s v="United States"/>
    <x v="2"/>
    <x v="14"/>
    <s v="Troutdale"/>
    <n v="97060"/>
    <x v="12"/>
    <d v="2015-01-14T00:00:00"/>
    <n v="989.81190000000004"/>
    <n v="14"/>
    <n v="1434.51"/>
    <n v="85980"/>
    <x v="2"/>
    <n v="1566.1321846151545"/>
  </r>
  <r>
    <n v="772"/>
    <s v="Jean Webster"/>
    <x v="0"/>
    <n v="0.08"/>
    <n v="7.77"/>
    <n v="9.23"/>
    <x v="1"/>
    <x v="0"/>
    <x v="2"/>
    <x v="8"/>
    <x v="5"/>
    <s v="Hoover Commercial Soft Guard Upright Vacuum And Disposable Filtration Bags"/>
    <n v="0.57999999999999996"/>
    <s v="United States"/>
    <x v="3"/>
    <x v="28"/>
    <s v="Allentown"/>
    <n v="18103"/>
    <x v="13"/>
    <d v="2015-01-16T00:00:00"/>
    <n v="-209.25"/>
    <n v="7"/>
    <n v="56.44"/>
    <n v="88666"/>
    <x v="3"/>
    <n v="412.34293005952338"/>
  </r>
  <r>
    <n v="772"/>
    <s v="Jean Webster"/>
    <x v="0"/>
    <n v="0.1"/>
    <n v="18.97"/>
    <n v="9.5399999999999991"/>
    <x v="2"/>
    <x v="0"/>
    <x v="2"/>
    <x v="7"/>
    <x v="5"/>
    <s v="Xerox 1939"/>
    <n v="0.37"/>
    <s v="United States"/>
    <x v="3"/>
    <x v="28"/>
    <s v="Allentown"/>
    <n v="18103"/>
    <x v="13"/>
    <d v="2015-01-16T00:00:00"/>
    <n v="-9.1636000000000006"/>
    <n v="3"/>
    <n v="56.73"/>
    <n v="88666"/>
    <x v="3"/>
    <n v="390.91503861105195"/>
  </r>
  <r>
    <n v="1636"/>
    <s v="Sidney Greenberg"/>
    <x v="0"/>
    <n v="0.08"/>
    <n v="115.99"/>
    <n v="56.14"/>
    <x v="0"/>
    <x v="2"/>
    <x v="1"/>
    <x v="3"/>
    <x v="3"/>
    <s v="Hewlett-Packard Deskjet 5550 Color Inkjet Printer"/>
    <n v="0.4"/>
    <s v="United States"/>
    <x v="2"/>
    <x v="8"/>
    <s v="Salinas"/>
    <n v="93905"/>
    <x v="13"/>
    <d v="2015-01-16T00:00:00"/>
    <n v="-272.860884"/>
    <n v="5"/>
    <n v="562.92999999999995"/>
    <n v="89704"/>
    <x v="2"/>
    <n v="2069.1326947082653"/>
  </r>
  <r>
    <n v="1636"/>
    <s v="Sidney Greenberg"/>
    <x v="0"/>
    <n v="0.08"/>
    <n v="4.28"/>
    <n v="0.94"/>
    <x v="1"/>
    <x v="2"/>
    <x v="2"/>
    <x v="2"/>
    <x v="2"/>
    <s v="Newell 336"/>
    <n v="0.56000000000000005"/>
    <s v="United States"/>
    <x v="2"/>
    <x v="8"/>
    <s v="Salinas"/>
    <n v="93905"/>
    <x v="13"/>
    <d v="2015-01-17T00:00:00"/>
    <n v="10.5792"/>
    <n v="7"/>
    <n v="29.18"/>
    <n v="89704"/>
    <x v="2"/>
    <n v="420.24076771028791"/>
  </r>
  <r>
    <n v="463"/>
    <s v="Debbie Stevenson"/>
    <x v="2"/>
    <n v="7.0000000000000007E-2"/>
    <n v="165.2"/>
    <n v="19.989999999999998"/>
    <x v="1"/>
    <x v="0"/>
    <x v="2"/>
    <x v="6"/>
    <x v="5"/>
    <s v="Economy Rollaway Files"/>
    <n v="0.59"/>
    <s v="United States"/>
    <x v="2"/>
    <x v="8"/>
    <s v="West Hollywood"/>
    <n v="90069"/>
    <x v="13"/>
    <d v="2015-01-16T00:00:00"/>
    <n v="521.69000000000005"/>
    <n v="7"/>
    <n v="1081.54"/>
    <n v="88061"/>
    <x v="2"/>
    <n v="1756.1768085503829"/>
  </r>
  <r>
    <n v="3064"/>
    <s v="Clarence Crowder"/>
    <x v="2"/>
    <n v="0.03"/>
    <n v="6.45"/>
    <n v="1.34"/>
    <x v="1"/>
    <x v="1"/>
    <x v="2"/>
    <x v="7"/>
    <x v="2"/>
    <s v="Wirebound Four 2-3/4 x 5 Forms per Page, 400 Sets per Book"/>
    <n v="0.36"/>
    <s v="United States"/>
    <x v="2"/>
    <x v="4"/>
    <s v="Lacey"/>
    <n v="98503"/>
    <x v="13"/>
    <d v="2015-01-19T00:00:00"/>
    <n v="39.129899999999999"/>
    <n v="9"/>
    <n v="56.71"/>
    <n v="88448"/>
    <x v="2"/>
    <n v="64.519564533803333"/>
  </r>
  <r>
    <n v="3148"/>
    <s v="Leroy Field"/>
    <x v="4"/>
    <n v="0.06"/>
    <n v="19.989999999999998"/>
    <n v="11.17"/>
    <x v="1"/>
    <x v="3"/>
    <x v="0"/>
    <x v="11"/>
    <x v="4"/>
    <s v="Telescoping Adjustable Floor Lamp"/>
    <n v="0.6"/>
    <s v="United States"/>
    <x v="2"/>
    <x v="37"/>
    <s v="Post Falls"/>
    <n v="83854"/>
    <x v="13"/>
    <d v="2015-01-14T00:00:00"/>
    <n v="-66.823599999999999"/>
    <n v="7"/>
    <n v="139.49"/>
    <n v="89716"/>
    <x v="2"/>
    <n v="411.7279098411401"/>
  </r>
  <r>
    <n v="3149"/>
    <s v="Harriet Moore"/>
    <x v="4"/>
    <n v="0.06"/>
    <n v="320.98"/>
    <n v="58.95"/>
    <x v="0"/>
    <x v="3"/>
    <x v="0"/>
    <x v="9"/>
    <x v="3"/>
    <s v="Hon 4070 Series Pagoda™ Round Back Stacking Chairs"/>
    <n v="0.56999999999999995"/>
    <s v="United States"/>
    <x v="2"/>
    <x v="37"/>
    <s v="Rexburg"/>
    <n v="83440"/>
    <x v="13"/>
    <d v="2015-01-16T00:00:00"/>
    <n v="971.62199999999996"/>
    <n v="6"/>
    <n v="1952.43"/>
    <n v="89716"/>
    <x v="2"/>
    <n v="3910.2822185144205"/>
  </r>
  <r>
    <n v="2820"/>
    <s v="Laurence Simon"/>
    <x v="3"/>
    <n v="0.1"/>
    <n v="22.01"/>
    <n v="5.53"/>
    <x v="1"/>
    <x v="2"/>
    <x v="2"/>
    <x v="2"/>
    <x v="1"/>
    <s v="Boston 16801 Nautilus™ Battery Pencil Sharpener"/>
    <n v="0.59"/>
    <s v="United States"/>
    <x v="1"/>
    <x v="6"/>
    <s v="Oakville"/>
    <n v="63129"/>
    <x v="13"/>
    <d v="2015-01-15T00:00:00"/>
    <n v="31.59"/>
    <n v="14"/>
    <n v="281.75"/>
    <n v="87900"/>
    <x v="1"/>
    <n v="546.90889159260598"/>
  </r>
  <r>
    <n v="3225"/>
    <s v="Robyn Crawford"/>
    <x v="3"/>
    <n v="0.1"/>
    <n v="208.16"/>
    <n v="68.02"/>
    <x v="0"/>
    <x v="0"/>
    <x v="2"/>
    <x v="8"/>
    <x v="3"/>
    <s v="1.7 Cubic Foot Compact &quot;Cube&quot; Office Refrigerators"/>
    <n v="0.57999999999999996"/>
    <s v="United States"/>
    <x v="0"/>
    <x v="34"/>
    <s v="Germantown"/>
    <n v="38138"/>
    <x v="13"/>
    <d v="2015-01-14T00:00:00"/>
    <n v="-137.52199999999999"/>
    <n v="4"/>
    <n v="768.81"/>
    <n v="86507"/>
    <x v="0"/>
    <n v="2832.8020010843979"/>
  </r>
  <r>
    <n v="3226"/>
    <s v="Arthur Gold"/>
    <x v="3"/>
    <n v="7.0000000000000007E-2"/>
    <n v="90.48"/>
    <n v="19.989999999999998"/>
    <x v="1"/>
    <x v="0"/>
    <x v="2"/>
    <x v="15"/>
    <x v="5"/>
    <s v="Tyvek® Side-Opening Peel &amp; Seel® Expanding Envelopes"/>
    <n v="0.4"/>
    <s v="United States"/>
    <x v="0"/>
    <x v="34"/>
    <s v="Hendersonville"/>
    <n v="37075"/>
    <x v="13"/>
    <d v="2015-01-15T00:00:00"/>
    <n v="-11.816000000000001"/>
    <n v="2"/>
    <n v="183.39"/>
    <n v="86507"/>
    <x v="0"/>
    <n v="939.07801408334797"/>
  </r>
  <r>
    <n v="3226"/>
    <s v="Arthur Gold"/>
    <x v="3"/>
    <n v="0.01"/>
    <n v="9.48"/>
    <n v="7.29"/>
    <x v="2"/>
    <x v="0"/>
    <x v="0"/>
    <x v="11"/>
    <x v="1"/>
    <s v="DAX Two-Tone Rosewood/Black Document Frame, Desktop, 5 x 7"/>
    <n v="0.45"/>
    <s v="United States"/>
    <x v="0"/>
    <x v="34"/>
    <s v="Hendersonville"/>
    <n v="37075"/>
    <x v="13"/>
    <d v="2015-01-16T00:00:00"/>
    <n v="238.93379999999999"/>
    <n v="1"/>
    <n v="12.9"/>
    <n v="86507"/>
    <x v="0"/>
    <n v="590.0389950061367"/>
  </r>
  <r>
    <n v="3226"/>
    <s v="Arthur Gold"/>
    <x v="3"/>
    <n v="0.02"/>
    <n v="4.28"/>
    <n v="0.94"/>
    <x v="1"/>
    <x v="0"/>
    <x v="2"/>
    <x v="2"/>
    <x v="2"/>
    <s v="Newell 336"/>
    <n v="0.56000000000000005"/>
    <s v="United States"/>
    <x v="0"/>
    <x v="34"/>
    <s v="Hendersonville"/>
    <n v="37075"/>
    <x v="13"/>
    <d v="2015-01-15T00:00:00"/>
    <n v="-105.126"/>
    <n v="4"/>
    <n v="17.89"/>
    <n v="86507"/>
    <x v="0"/>
    <n v="212.94827717284537"/>
  </r>
  <r>
    <n v="152"/>
    <s v="Kent Kerr"/>
    <x v="0"/>
    <n v="0.09"/>
    <n v="2.88"/>
    <n v="0.7"/>
    <x v="1"/>
    <x v="1"/>
    <x v="2"/>
    <x v="2"/>
    <x v="2"/>
    <s v="Newell 335"/>
    <n v="0.56000000000000005"/>
    <s v="United States"/>
    <x v="0"/>
    <x v="34"/>
    <s v="Knoxville"/>
    <n v="37918"/>
    <x v="14"/>
    <d v="2015-01-16T00:00:00"/>
    <n v="-172.71799999999999"/>
    <n v="2"/>
    <n v="5.5"/>
    <n v="89520"/>
    <x v="0"/>
    <n v="155.5365846866593"/>
  </r>
  <r>
    <n v="2791"/>
    <s v="Dawn Larson"/>
    <x v="0"/>
    <n v="0.09"/>
    <n v="2.88"/>
    <n v="0.7"/>
    <x v="1"/>
    <x v="3"/>
    <x v="2"/>
    <x v="2"/>
    <x v="2"/>
    <s v="Newell 346"/>
    <n v="0.56000000000000005"/>
    <s v="United States"/>
    <x v="1"/>
    <x v="25"/>
    <s v="Madison Heights"/>
    <n v="48071"/>
    <x v="14"/>
    <d v="2015-01-15T00:00:00"/>
    <n v="4.8499999999999996"/>
    <n v="7"/>
    <n v="19.29"/>
    <n v="88758"/>
    <x v="1"/>
    <n v="366.30652476131468"/>
  </r>
  <r>
    <n v="428"/>
    <s v="Ernest Barber"/>
    <x v="1"/>
    <n v="0.02"/>
    <n v="15.28"/>
    <n v="1.99"/>
    <x v="1"/>
    <x v="3"/>
    <x v="1"/>
    <x v="1"/>
    <x v="1"/>
    <s v="Memorex 4.7GB DVD+R, 3/Pack"/>
    <n v="0.42"/>
    <s v="United States"/>
    <x v="2"/>
    <x v="26"/>
    <s v="Carson City"/>
    <n v="89701"/>
    <x v="14"/>
    <d v="2015-01-16T00:00:00"/>
    <n v="163.1574"/>
    <n v="15"/>
    <n v="236.46"/>
    <n v="88479"/>
    <x v="2"/>
    <n v="240.31680552460736"/>
  </r>
  <r>
    <n v="428"/>
    <s v="Ernest Barber"/>
    <x v="1"/>
    <n v="0"/>
    <n v="85.99"/>
    <n v="3.3"/>
    <x v="1"/>
    <x v="3"/>
    <x v="1"/>
    <x v="12"/>
    <x v="1"/>
    <s v="Accessory20"/>
    <n v="0.37"/>
    <s v="United States"/>
    <x v="2"/>
    <x v="26"/>
    <s v="Carson City"/>
    <n v="89701"/>
    <x v="14"/>
    <d v="2015-01-16T00:00:00"/>
    <n v="-302.22500000000002"/>
    <n v="1"/>
    <n v="73.819999999999993"/>
    <n v="88479"/>
    <x v="2"/>
    <n v="-6.8347692195462457"/>
  </r>
  <r>
    <n v="1212"/>
    <s v="Eileen Fletcher"/>
    <x v="1"/>
    <n v="0.08"/>
    <n v="4.91"/>
    <n v="4.97"/>
    <x v="1"/>
    <x v="3"/>
    <x v="2"/>
    <x v="5"/>
    <x v="5"/>
    <s v="Pressboard Covers with Storage Hooks, 9 1/2&quot; x 11&quot;, Light Blue"/>
    <n v="0.38"/>
    <s v="United States"/>
    <x v="1"/>
    <x v="2"/>
    <s v="Gary"/>
    <n v="46404"/>
    <x v="14"/>
    <d v="2015-01-16T00:00:00"/>
    <n v="-99.762500000000003"/>
    <n v="12"/>
    <n v="58.95"/>
    <n v="88600"/>
    <x v="1"/>
    <n v="-51.943406652669466"/>
  </r>
  <r>
    <n v="1212"/>
    <s v="Eileen Fletcher"/>
    <x v="1"/>
    <n v="0.01"/>
    <n v="3174.835"/>
    <n v="24.49"/>
    <x v="1"/>
    <x v="3"/>
    <x v="1"/>
    <x v="4"/>
    <x v="4"/>
    <s v="Canon imageCLASS 2200 Advanced Copier"/>
    <n v="0.37"/>
    <s v="United States"/>
    <x v="1"/>
    <x v="2"/>
    <s v="Gary"/>
    <n v="46404"/>
    <x v="14"/>
    <d v="2015-01-16T00:00:00"/>
    <n v="-3061.82"/>
    <n v="1"/>
    <n v="3672.89"/>
    <n v="88600"/>
    <x v="1"/>
    <n v="8442.9997953103266"/>
  </r>
  <r>
    <n v="1213"/>
    <s v="Jeremy Pratt"/>
    <x v="1"/>
    <n v="0.03"/>
    <n v="5.84"/>
    <n v="1.2"/>
    <x v="1"/>
    <x v="3"/>
    <x v="2"/>
    <x v="2"/>
    <x v="2"/>
    <s v="Newell 312"/>
    <n v="0.55000000000000004"/>
    <s v="United States"/>
    <x v="1"/>
    <x v="2"/>
    <s v="Granger"/>
    <n v="46530"/>
    <x v="14"/>
    <d v="2015-01-17T00:00:00"/>
    <n v="-0.01"/>
    <n v="2"/>
    <n v="11.74"/>
    <n v="88600"/>
    <x v="1"/>
    <n v="123.26244387021544"/>
  </r>
  <r>
    <n v="1632"/>
    <s v="Lori Wolfe"/>
    <x v="1"/>
    <n v="0.08"/>
    <n v="8.09"/>
    <n v="7.96"/>
    <x v="2"/>
    <x v="2"/>
    <x v="0"/>
    <x v="11"/>
    <x v="5"/>
    <s v="6&quot; Cubicle Wall Clock, Black"/>
    <n v="0.49"/>
    <s v="United States"/>
    <x v="0"/>
    <x v="0"/>
    <s v="Hattiesburg"/>
    <n v="39401"/>
    <x v="14"/>
    <d v="2015-01-16T00:00:00"/>
    <n v="15.984"/>
    <n v="6"/>
    <n v="48.25"/>
    <n v="90530"/>
    <x v="0"/>
    <n v="198.84258312778206"/>
  </r>
  <r>
    <n v="3035"/>
    <s v="Tina Evans"/>
    <x v="2"/>
    <n v="0.01"/>
    <n v="4.9800000000000004"/>
    <n v="4.75"/>
    <x v="1"/>
    <x v="2"/>
    <x v="2"/>
    <x v="7"/>
    <x v="5"/>
    <s v="Hammermill CopyPlus Copy Paper (20Lb. and 84 Bright)"/>
    <n v="0.36"/>
    <s v="United States"/>
    <x v="1"/>
    <x v="10"/>
    <s v="Lombard"/>
    <n v="60148"/>
    <x v="14"/>
    <d v="2015-01-20T00:00:00"/>
    <n v="-75.900400000000005"/>
    <n v="10"/>
    <n v="52.93"/>
    <n v="89128"/>
    <x v="1"/>
    <n v="108.96161287686513"/>
  </r>
  <r>
    <n v="3035"/>
    <s v="Tina Evans"/>
    <x v="2"/>
    <n v="0.04"/>
    <n v="6.35"/>
    <n v="1.02"/>
    <x v="1"/>
    <x v="2"/>
    <x v="2"/>
    <x v="7"/>
    <x v="2"/>
    <s v="Telephone Message Books with Fax/Mobile Section, 5 1/2&quot; x 3 3/16&quot;"/>
    <n v="0.39"/>
    <s v="United States"/>
    <x v="1"/>
    <x v="10"/>
    <s v="Lombard"/>
    <n v="60148"/>
    <x v="14"/>
    <d v="2015-01-20T00:00:00"/>
    <n v="52.170900000000003"/>
    <n v="12"/>
    <n v="75.61"/>
    <n v="89128"/>
    <x v="1"/>
    <n v="146.41796049027388"/>
  </r>
  <r>
    <n v="145"/>
    <s v="Rhonda Ivey"/>
    <x v="4"/>
    <n v="0.06"/>
    <n v="7.04"/>
    <n v="2.17"/>
    <x v="1"/>
    <x v="0"/>
    <x v="2"/>
    <x v="7"/>
    <x v="2"/>
    <s v="Wirebound Message Books, 2 7/8&quot; x 5&quot;, 3 Forms per Page"/>
    <n v="0.38"/>
    <s v="United States"/>
    <x v="3"/>
    <x v="28"/>
    <s v="West Mifflin"/>
    <n v="15122"/>
    <x v="14"/>
    <d v="2015-01-17T00:00:00"/>
    <n v="2.4851999999999999"/>
    <n v="2"/>
    <n v="14.65"/>
    <n v="91086"/>
    <x v="3"/>
    <n v="1.4761278605897097"/>
  </r>
  <r>
    <n v="1402"/>
    <s v="Wesley Tate"/>
    <x v="3"/>
    <n v="0"/>
    <n v="8.6"/>
    <n v="6.19"/>
    <x v="1"/>
    <x v="3"/>
    <x v="2"/>
    <x v="5"/>
    <x v="5"/>
    <s v="Avery Printable Repositionable Plastic Tabs"/>
    <n v="0.38"/>
    <s v="United States"/>
    <x v="1"/>
    <x v="10"/>
    <s v="Chicago"/>
    <n v="60653"/>
    <x v="14"/>
    <d v="2015-01-15T00:00:00"/>
    <n v="-42.8536"/>
    <n v="48"/>
    <n v="447.89"/>
    <n v="37729"/>
    <x v="1"/>
    <n v="307.998975543955"/>
  </r>
  <r>
    <n v="1405"/>
    <s v="Crystal Floyd"/>
    <x v="3"/>
    <n v="0"/>
    <n v="8.6"/>
    <n v="6.19"/>
    <x v="1"/>
    <x v="3"/>
    <x v="2"/>
    <x v="5"/>
    <x v="5"/>
    <s v="Avery Printable Repositionable Plastic Tabs"/>
    <n v="0.38"/>
    <s v="United States"/>
    <x v="1"/>
    <x v="25"/>
    <s v="Battle Creek"/>
    <n v="49017"/>
    <x v="14"/>
    <d v="2015-01-15T00:00:00"/>
    <n v="-33.211539999999999"/>
    <n v="12"/>
    <n v="111.97"/>
    <n v="86144"/>
    <x v="1"/>
    <n v="317.87269300070909"/>
  </r>
  <r>
    <n v="288"/>
    <s v="Patricia Cole Blair"/>
    <x v="0"/>
    <n v="0.09"/>
    <n v="28.48"/>
    <n v="1.99"/>
    <x v="1"/>
    <x v="0"/>
    <x v="1"/>
    <x v="1"/>
    <x v="1"/>
    <s v="Memorex 4.7GB DVD+RW, 3/Pack"/>
    <n v="0.4"/>
    <s v="United States"/>
    <x v="1"/>
    <x v="38"/>
    <s v="Wichita"/>
    <n v="67212"/>
    <x v="15"/>
    <d v="2015-01-19T00:00:00"/>
    <n v="132.68700000000001"/>
    <n v="7"/>
    <n v="192.3"/>
    <n v="89762"/>
    <x v="1"/>
    <n v="471.05293713357833"/>
  </r>
  <r>
    <n v="288"/>
    <s v="Patricia Cole Blair"/>
    <x v="0"/>
    <n v="0.08"/>
    <n v="65.989999999999995"/>
    <n v="4.99"/>
    <x v="2"/>
    <x v="0"/>
    <x v="1"/>
    <x v="12"/>
    <x v="5"/>
    <s v="MicroTAC 650"/>
    <n v="0.57999999999999996"/>
    <s v="United States"/>
    <x v="1"/>
    <x v="38"/>
    <s v="Wichita"/>
    <n v="67212"/>
    <x v="15"/>
    <d v="2015-01-18T00:00:00"/>
    <n v="496.89"/>
    <n v="14"/>
    <n v="748.1"/>
    <n v="89762"/>
    <x v="1"/>
    <n v="1118.4552280936891"/>
  </r>
  <r>
    <n v="1603"/>
    <s v="Alex Watkins"/>
    <x v="0"/>
    <n v="0.09"/>
    <n v="2.1800000000000002"/>
    <n v="0.78"/>
    <x v="1"/>
    <x v="0"/>
    <x v="2"/>
    <x v="14"/>
    <x v="2"/>
    <s v="Stockwell Push Pins"/>
    <n v="0.52"/>
    <s v="United States"/>
    <x v="3"/>
    <x v="11"/>
    <s v="Woodmere"/>
    <n v="11598"/>
    <x v="15"/>
    <d v="2015-01-18T00:00:00"/>
    <n v="2.4548000000000001"/>
    <n v="9"/>
    <n v="19.12"/>
    <n v="89679"/>
    <x v="3"/>
    <n v="321.58775235465248"/>
  </r>
  <r>
    <n v="1603"/>
    <s v="Alex Watkins"/>
    <x v="0"/>
    <n v="0.05"/>
    <n v="179.29"/>
    <n v="29.21"/>
    <x v="0"/>
    <x v="0"/>
    <x v="0"/>
    <x v="0"/>
    <x v="0"/>
    <s v="Bevis Round Conference Table Top, X-Base"/>
    <n v="0.76"/>
    <s v="United States"/>
    <x v="3"/>
    <x v="11"/>
    <s v="Woodmere"/>
    <n v="11598"/>
    <x v="15"/>
    <d v="2015-01-18T00:00:00"/>
    <n v="-537.27977731999999"/>
    <n v="1"/>
    <n v="186.64"/>
    <n v="89679"/>
    <x v="3"/>
    <n v="1531.9390440353855"/>
  </r>
  <r>
    <n v="2924"/>
    <s v="Courtney Nelson"/>
    <x v="0"/>
    <n v="0.02"/>
    <n v="110.98"/>
    <n v="13.99"/>
    <x v="1"/>
    <x v="1"/>
    <x v="0"/>
    <x v="11"/>
    <x v="6"/>
    <s v="Rubbermaid ClusterMat Chairmats, Mat Size- 66&quot; x 60&quot;, Lip 20&quot; x 11&quot; -90 Degree Angle"/>
    <n v="0.69"/>
    <s v="United States"/>
    <x v="3"/>
    <x v="36"/>
    <s v="Laurel"/>
    <n v="20707"/>
    <x v="15"/>
    <d v="2015-01-18T00:00:00"/>
    <n v="-106.3424"/>
    <n v="2"/>
    <n v="226.53"/>
    <n v="86591"/>
    <x v="3"/>
    <n v="1083.8427106726162"/>
  </r>
  <r>
    <n v="2924"/>
    <s v="Courtney Nelson"/>
    <x v="0"/>
    <n v="0.01"/>
    <n v="8.01"/>
    <n v="2.87"/>
    <x v="1"/>
    <x v="1"/>
    <x v="2"/>
    <x v="7"/>
    <x v="2"/>
    <s v="TOPS Money Receipt Book, Consecutively Numbered in Red,"/>
    <n v="0.4"/>
    <s v="United States"/>
    <x v="3"/>
    <x v="36"/>
    <s v="Laurel"/>
    <n v="20707"/>
    <x v="15"/>
    <d v="2015-01-18T00:00:00"/>
    <n v="44.976799999999997"/>
    <n v="8"/>
    <n v="68.650000000000006"/>
    <n v="86591"/>
    <x v="3"/>
    <n v="374.38992350967374"/>
  </r>
  <r>
    <n v="202"/>
    <s v="Max Small"/>
    <x v="1"/>
    <n v="0.03"/>
    <n v="7.37"/>
    <n v="5.53"/>
    <x v="1"/>
    <x v="3"/>
    <x v="1"/>
    <x v="1"/>
    <x v="1"/>
    <s v="Imation 3.5&quot; Unformatted DS/HD Diskettes, 10/Box"/>
    <n v="0.69"/>
    <s v="United States"/>
    <x v="1"/>
    <x v="19"/>
    <s v="Bartlesville"/>
    <n v="74006"/>
    <x v="15"/>
    <d v="2015-01-18T00:00:00"/>
    <n v="-133.69999999999999"/>
    <n v="11"/>
    <n v="85.79"/>
    <n v="88972"/>
    <x v="1"/>
    <n v="227.1983088961513"/>
  </r>
  <r>
    <n v="665"/>
    <s v="Miriam Mueller"/>
    <x v="2"/>
    <n v="0.04"/>
    <n v="22.72"/>
    <n v="8.99"/>
    <x v="1"/>
    <x v="3"/>
    <x v="0"/>
    <x v="11"/>
    <x v="1"/>
    <s v="Executive Impressions 14&quot; Two-Color Numerals Wall Clock"/>
    <n v="0.44"/>
    <s v="United States"/>
    <x v="0"/>
    <x v="34"/>
    <s v="Murfreesboro"/>
    <n v="37130"/>
    <x v="15"/>
    <d v="2015-01-20T00:00:00"/>
    <n v="-678.49599999999998"/>
    <n v="9"/>
    <n v="202.41"/>
    <n v="88677"/>
    <x v="0"/>
    <n v="-319.10799859309259"/>
  </r>
  <r>
    <n v="667"/>
    <s v="Allison Kirby"/>
    <x v="2"/>
    <n v="0.04"/>
    <n v="22.72"/>
    <n v="8.99"/>
    <x v="1"/>
    <x v="3"/>
    <x v="0"/>
    <x v="11"/>
    <x v="1"/>
    <s v="Executive Impressions 14&quot; Two-Color Numerals Wall Clock"/>
    <n v="0.44"/>
    <s v="United States"/>
    <x v="1"/>
    <x v="18"/>
    <s v="Dallas"/>
    <n v="75203"/>
    <x v="15"/>
    <d v="2015-01-20T00:00:00"/>
    <n v="70.028000000000006"/>
    <n v="37"/>
    <n v="832.14"/>
    <n v="22147"/>
    <x v="1"/>
    <n v="447.39983122744388"/>
  </r>
  <r>
    <n v="3385"/>
    <s v="Daniel Richmond"/>
    <x v="2"/>
    <n v="0.04"/>
    <n v="2.98"/>
    <n v="2.0299999999999998"/>
    <x v="2"/>
    <x v="3"/>
    <x v="2"/>
    <x v="2"/>
    <x v="2"/>
    <s v="Premium Writing Pencils, Soft, #2 by Central Association for the Blind"/>
    <n v="0.56999999999999995"/>
    <s v="United States"/>
    <x v="3"/>
    <x v="27"/>
    <s v="Boardman"/>
    <n v="44512"/>
    <x v="15"/>
    <d v="2015-01-16T00:00:00"/>
    <n v="-22.01"/>
    <n v="5"/>
    <n v="15.7"/>
    <n v="88745"/>
    <x v="3"/>
    <n v="124.76984025557201"/>
  </r>
  <r>
    <n v="3385"/>
    <s v="Daniel Richmond"/>
    <x v="2"/>
    <n v="0.01"/>
    <n v="125.99"/>
    <n v="8.99"/>
    <x v="1"/>
    <x v="3"/>
    <x v="1"/>
    <x v="12"/>
    <x v="5"/>
    <s v="M70"/>
    <n v="0.59"/>
    <s v="United States"/>
    <x v="3"/>
    <x v="27"/>
    <s v="Boardman"/>
    <n v="44512"/>
    <x v="15"/>
    <d v="2015-01-21T00:00:00"/>
    <n v="426.46032000000002"/>
    <n v="6"/>
    <n v="680.65"/>
    <n v="88745"/>
    <x v="3"/>
    <n v="1280.4614861557002"/>
  </r>
  <r>
    <n v="1697"/>
    <s v="Holly Osborne"/>
    <x v="4"/>
    <n v="0"/>
    <n v="13.43"/>
    <n v="5.5"/>
    <x v="1"/>
    <x v="2"/>
    <x v="2"/>
    <x v="6"/>
    <x v="5"/>
    <s v="Fellowes Personal Hanging Folder Files, Navy"/>
    <n v="0.56999999999999995"/>
    <s v="United States"/>
    <x v="0"/>
    <x v="1"/>
    <s v="Hot Springs"/>
    <n v="71901"/>
    <x v="15"/>
    <d v="2015-01-17T00:00:00"/>
    <n v="-253.77799999999999"/>
    <n v="9"/>
    <n v="129.54"/>
    <n v="86338"/>
    <x v="0"/>
    <n v="88.167012375616878"/>
  </r>
  <r>
    <n v="3133"/>
    <s v="Kristine Singleton"/>
    <x v="4"/>
    <n v="0.1"/>
    <n v="5.81"/>
    <n v="8.49"/>
    <x v="1"/>
    <x v="3"/>
    <x v="2"/>
    <x v="5"/>
    <x v="5"/>
    <s v="Fellowes Black Plastic Comb Bindings"/>
    <n v="0.39"/>
    <s v="United States"/>
    <x v="1"/>
    <x v="10"/>
    <s v="Naperville"/>
    <n v="60540"/>
    <x v="15"/>
    <d v="2015-01-17T00:00:00"/>
    <n v="-350.43950000000001"/>
    <n v="12"/>
    <n v="64.959999999999994"/>
    <n v="86789"/>
    <x v="1"/>
    <n v="-198.18610963180129"/>
  </r>
  <r>
    <n v="3133"/>
    <s v="Kristine Singleton"/>
    <x v="4"/>
    <n v="0.03"/>
    <n v="1.81"/>
    <n v="0.75"/>
    <x v="1"/>
    <x v="3"/>
    <x v="2"/>
    <x v="14"/>
    <x v="2"/>
    <s v="Assorted Color Push Pins"/>
    <n v="0.52"/>
    <s v="United States"/>
    <x v="1"/>
    <x v="10"/>
    <s v="Naperville"/>
    <n v="60540"/>
    <x v="15"/>
    <d v="2015-01-17T00:00:00"/>
    <n v="4.2027999999999999"/>
    <n v="10"/>
    <n v="19.14"/>
    <n v="86789"/>
    <x v="1"/>
    <n v="92.828120378403696"/>
  </r>
  <r>
    <n v="3036"/>
    <s v="Edith Reynolds"/>
    <x v="3"/>
    <n v="0.02"/>
    <n v="12.99"/>
    <n v="14.37"/>
    <x v="1"/>
    <x v="2"/>
    <x v="0"/>
    <x v="11"/>
    <x v="4"/>
    <s v="Tensor &quot;Hersey Kiss&quot; Styled Floor Lamp"/>
    <n v="0.73"/>
    <s v="United States"/>
    <x v="1"/>
    <x v="39"/>
    <s v="Mandan"/>
    <n v="58554"/>
    <x v="15"/>
    <d v="2015-01-18T00:00:00"/>
    <n v="-159.86000000000001"/>
    <n v="5"/>
    <n v="67.64"/>
    <n v="89129"/>
    <x v="1"/>
    <n v="736.16258725523426"/>
  </r>
  <r>
    <n v="3036"/>
    <s v="Edith Reynolds"/>
    <x v="3"/>
    <n v="0.05"/>
    <n v="35.44"/>
    <n v="7.5"/>
    <x v="1"/>
    <x v="2"/>
    <x v="2"/>
    <x v="7"/>
    <x v="5"/>
    <s v="Xerox 1906"/>
    <n v="0.38"/>
    <s v="United States"/>
    <x v="1"/>
    <x v="39"/>
    <s v="Mandan"/>
    <n v="58554"/>
    <x v="15"/>
    <d v="2015-01-18T00:00:00"/>
    <n v="165.88980000000001"/>
    <n v="7"/>
    <n v="240.42"/>
    <n v="89129"/>
    <x v="1"/>
    <n v="639.456733311726"/>
  </r>
  <r>
    <n v="3036"/>
    <s v="Edith Reynolds"/>
    <x v="3"/>
    <n v="0.02"/>
    <n v="12.98"/>
    <n v="3.14"/>
    <x v="1"/>
    <x v="2"/>
    <x v="2"/>
    <x v="16"/>
    <x v="1"/>
    <s v="Acme® 8&quot; Straight Scissors"/>
    <n v="0.6"/>
    <s v="United States"/>
    <x v="1"/>
    <x v="39"/>
    <s v="Mandan"/>
    <n v="58554"/>
    <x v="15"/>
    <d v="2015-01-19T00:00:00"/>
    <n v="75.010000000000005"/>
    <n v="14"/>
    <n v="184.4"/>
    <n v="89129"/>
    <x v="1"/>
    <n v="558.20042931662135"/>
  </r>
  <r>
    <n v="592"/>
    <s v="Eva Silverman"/>
    <x v="0"/>
    <n v="0.08"/>
    <n v="30.53"/>
    <n v="19.989999999999998"/>
    <x v="1"/>
    <x v="0"/>
    <x v="2"/>
    <x v="13"/>
    <x v="5"/>
    <s v="Avery 4027 File Folder Labels for Dot Matrix Printers, 5000 Labels per Box, White"/>
    <n v="0.39"/>
    <s v="United States"/>
    <x v="1"/>
    <x v="10"/>
    <s v="Wilmette"/>
    <n v="60091"/>
    <x v="16"/>
    <d v="2015-01-17T00:00:00"/>
    <n v="-239.8656"/>
    <n v="10"/>
    <n v="285.87"/>
    <n v="86307"/>
    <x v="1"/>
    <n v="591.77726365545675"/>
  </r>
  <r>
    <n v="593"/>
    <s v="Joel Huffman"/>
    <x v="0"/>
    <n v="0.01"/>
    <n v="1.68"/>
    <n v="1.57"/>
    <x v="1"/>
    <x v="0"/>
    <x v="2"/>
    <x v="2"/>
    <x v="2"/>
    <s v="Newell 323"/>
    <n v="0.59"/>
    <s v="United States"/>
    <x v="1"/>
    <x v="10"/>
    <s v="Woodridge"/>
    <n v="60517"/>
    <x v="16"/>
    <d v="2015-01-19T00:00:00"/>
    <n v="-53.444000000000003"/>
    <n v="12"/>
    <n v="20.37"/>
    <n v="86307"/>
    <x v="1"/>
    <n v="395.6644212285874"/>
  </r>
  <r>
    <n v="1531"/>
    <s v="Jon Ayers"/>
    <x v="0"/>
    <n v="7.0000000000000007E-2"/>
    <n v="4.91"/>
    <n v="0.5"/>
    <x v="1"/>
    <x v="1"/>
    <x v="2"/>
    <x v="13"/>
    <x v="5"/>
    <s v="Avery 508"/>
    <n v="0.36"/>
    <s v="United States"/>
    <x v="0"/>
    <x v="12"/>
    <s v="Palm Coast"/>
    <n v="32137"/>
    <x v="16"/>
    <d v="2015-01-18T00:00:00"/>
    <n v="-157.696"/>
    <n v="6"/>
    <n v="28.22"/>
    <n v="88852"/>
    <x v="0"/>
    <n v="18.731981854721177"/>
  </r>
  <r>
    <n v="210"/>
    <s v="Floyd Dale"/>
    <x v="2"/>
    <n v="0.05"/>
    <n v="1.86"/>
    <n v="2.58"/>
    <x v="1"/>
    <x v="2"/>
    <x v="2"/>
    <x v="14"/>
    <x v="2"/>
    <s v="Super Bands, 12/Pack"/>
    <n v="0.82"/>
    <s v="United States"/>
    <x v="3"/>
    <x v="11"/>
    <s v="Troy"/>
    <n v="12180"/>
    <x v="16"/>
    <d v="2015-01-21T00:00:00"/>
    <n v="-66.62"/>
    <n v="9"/>
    <n v="17.61"/>
    <n v="85965"/>
    <x v="3"/>
    <n v="404.62311571530608"/>
  </r>
  <r>
    <n v="366"/>
    <s v="Patrick Rosenthal"/>
    <x v="4"/>
    <n v="0.05"/>
    <n v="328.14"/>
    <n v="91.05"/>
    <x v="0"/>
    <x v="0"/>
    <x v="2"/>
    <x v="8"/>
    <x v="3"/>
    <s v="Sanyo Counter Height Refrigerator with Crisper, 3.6 Cubic Foot, Stainless Steel/Black"/>
    <n v="0.56999999999999995"/>
    <s v="United States"/>
    <x v="3"/>
    <x v="40"/>
    <s v="Cranston"/>
    <n v="2910"/>
    <x v="16"/>
    <d v="2015-01-19T00:00:00"/>
    <n v="411.5172"/>
    <n v="6"/>
    <n v="1967.98"/>
    <n v="87347"/>
    <x v="3"/>
    <n v="4243.9488034184078"/>
  </r>
  <r>
    <n v="744"/>
    <s v="Joy Maxwell"/>
    <x v="4"/>
    <n v="0.03"/>
    <n v="119.99"/>
    <n v="56.14"/>
    <x v="0"/>
    <x v="1"/>
    <x v="1"/>
    <x v="3"/>
    <x v="0"/>
    <s v="Hewlett-Packard 2600DN Business Color Inkjet Printer"/>
    <n v="0.39"/>
    <s v="United States"/>
    <x v="2"/>
    <x v="41"/>
    <s v="Oro Valley"/>
    <n v="85737"/>
    <x v="16"/>
    <d v="2015-01-19T00:00:00"/>
    <n v="1400.1"/>
    <n v="13"/>
    <n v="1545.58"/>
    <n v="87726"/>
    <x v="2"/>
    <n v="3482.927519761382"/>
  </r>
  <r>
    <n v="745"/>
    <s v="Mary Page"/>
    <x v="4"/>
    <n v="0.05"/>
    <n v="115.79"/>
    <n v="1.99"/>
    <x v="1"/>
    <x v="1"/>
    <x v="1"/>
    <x v="1"/>
    <x v="1"/>
    <s v="Verbatim DVD-R, 4.7GB, Spindle, WE, Blank, Ink Jet/Thermal, 20/Spindle"/>
    <n v="0.49"/>
    <s v="United States"/>
    <x v="2"/>
    <x v="41"/>
    <s v="Peoria"/>
    <n v="85345"/>
    <x v="16"/>
    <d v="2015-01-19T00:00:00"/>
    <n v="67.599999999999994"/>
    <n v="3"/>
    <n v="353.1"/>
    <n v="87726"/>
    <x v="2"/>
    <n v="482.05259188749011"/>
  </r>
  <r>
    <n v="1702"/>
    <s v="Sandra Berry"/>
    <x v="4"/>
    <n v="0.05"/>
    <n v="14.81"/>
    <n v="13.32"/>
    <x v="1"/>
    <x v="2"/>
    <x v="2"/>
    <x v="8"/>
    <x v="5"/>
    <s v="Holmes Replacement Filter for HEPA Air Cleaner, Large Room"/>
    <n v="0.43"/>
    <s v="United States"/>
    <x v="0"/>
    <x v="0"/>
    <s v="Meridian"/>
    <n v="39301"/>
    <x v="16"/>
    <d v="2015-01-20T00:00:00"/>
    <n v="-220.05199999999999"/>
    <n v="3"/>
    <n v="45.28"/>
    <n v="90473"/>
    <x v="0"/>
    <n v="193.75907837296262"/>
  </r>
  <r>
    <n v="1702"/>
    <s v="Sandra Berry"/>
    <x v="4"/>
    <n v="0.05"/>
    <n v="4.2"/>
    <n v="2.2599999999999998"/>
    <x v="2"/>
    <x v="2"/>
    <x v="2"/>
    <x v="7"/>
    <x v="2"/>
    <s v="Important Message Pads, 50 4-1/4 x 5-1/2 Forms per Pad"/>
    <n v="0.36"/>
    <s v="United States"/>
    <x v="0"/>
    <x v="0"/>
    <s v="Meridian"/>
    <n v="39301"/>
    <x v="16"/>
    <d v="2015-01-19T00:00:00"/>
    <n v="20.393370000000001"/>
    <n v="3"/>
    <n v="13.57"/>
    <n v="90473"/>
    <x v="0"/>
    <n v="-39.351583904030932"/>
  </r>
  <r>
    <n v="1708"/>
    <s v="Lillian Day"/>
    <x v="4"/>
    <n v="0.05"/>
    <n v="5.68"/>
    <n v="1.39"/>
    <x v="1"/>
    <x v="0"/>
    <x v="2"/>
    <x v="15"/>
    <x v="5"/>
    <s v="Staples Standard Envelopes"/>
    <n v="0.38"/>
    <s v="United States"/>
    <x v="3"/>
    <x v="27"/>
    <s v="Shaker Heights"/>
    <n v="44118"/>
    <x v="16"/>
    <d v="2015-01-18T00:00:00"/>
    <n v="38.281199999999998"/>
    <n v="10"/>
    <n v="55.48"/>
    <n v="88781"/>
    <x v="3"/>
    <n v="18.920733718778063"/>
  </r>
  <r>
    <n v="1719"/>
    <s v="Russell W Melton"/>
    <x v="4"/>
    <n v="0.06"/>
    <n v="16.48"/>
    <n v="1.99"/>
    <x v="1"/>
    <x v="3"/>
    <x v="1"/>
    <x v="1"/>
    <x v="1"/>
    <s v="Maxell DVD-RAM Discs"/>
    <n v="0.42"/>
    <s v="United States"/>
    <x v="0"/>
    <x v="16"/>
    <s v="Northport"/>
    <n v="35473"/>
    <x v="16"/>
    <d v="2015-01-19T00:00:00"/>
    <n v="-144.59200000000001"/>
    <n v="8"/>
    <n v="128.13"/>
    <n v="90786"/>
    <x v="0"/>
    <n v="-82.248661892475468"/>
  </r>
  <r>
    <n v="1873"/>
    <s v="Lisa Kim"/>
    <x v="4"/>
    <n v="0.03"/>
    <n v="90.48"/>
    <n v="19.989999999999998"/>
    <x v="1"/>
    <x v="3"/>
    <x v="2"/>
    <x v="15"/>
    <x v="5"/>
    <s v="Tyvek® Side-Opening Peel &amp; Seel® Expanding Envelopes"/>
    <n v="0.4"/>
    <s v="United States"/>
    <x v="0"/>
    <x v="12"/>
    <s v="Palm Beach Gardens"/>
    <n v="33403"/>
    <x v="16"/>
    <d v="2015-01-19T00:00:00"/>
    <n v="15.353999999999999"/>
    <n v="1"/>
    <n v="99.69"/>
    <n v="90099"/>
    <x v="0"/>
    <n v="814.10485201657104"/>
  </r>
  <r>
    <n v="1873"/>
    <s v="Lisa Kim"/>
    <x v="4"/>
    <n v="0.06"/>
    <n v="22.84"/>
    <n v="8.18"/>
    <x v="1"/>
    <x v="3"/>
    <x v="2"/>
    <x v="7"/>
    <x v="5"/>
    <s v="Xerox 1991"/>
    <n v="0.39"/>
    <s v="United States"/>
    <x v="0"/>
    <x v="12"/>
    <s v="Palm Beach Gardens"/>
    <n v="33403"/>
    <x v="16"/>
    <d v="2015-01-17T00:00:00"/>
    <n v="-357.92399999999998"/>
    <n v="7"/>
    <n v="152.49"/>
    <n v="90099"/>
    <x v="0"/>
    <n v="-134.62709036786245"/>
  </r>
  <r>
    <n v="2579"/>
    <s v="Marshall Sutherland"/>
    <x v="4"/>
    <n v="7.0000000000000007E-2"/>
    <n v="1.76"/>
    <n v="4.8600000000000003"/>
    <x v="1"/>
    <x v="2"/>
    <x v="0"/>
    <x v="11"/>
    <x v="5"/>
    <s v="Regeneration Desk Collection"/>
    <n v="0.41"/>
    <s v="United States"/>
    <x v="0"/>
    <x v="16"/>
    <s v="Phenix City"/>
    <n v="36869"/>
    <x v="16"/>
    <d v="2015-01-17T00:00:00"/>
    <n v="0.58799999999999997"/>
    <n v="15"/>
    <n v="26.01"/>
    <n v="88297"/>
    <x v="0"/>
    <n v="115.14285737436467"/>
  </r>
  <r>
    <n v="2618"/>
    <s v="Amy Hamrick Melvin"/>
    <x v="4"/>
    <n v="0.1"/>
    <n v="7.64"/>
    <n v="1.39"/>
    <x v="1"/>
    <x v="3"/>
    <x v="2"/>
    <x v="15"/>
    <x v="5"/>
    <s v="Security-Tint Envelopes"/>
    <n v="0.36"/>
    <s v="United States"/>
    <x v="3"/>
    <x v="11"/>
    <s v="New York City"/>
    <n v="10004"/>
    <x v="16"/>
    <d v="2015-01-19T00:00:00"/>
    <n v="16.12"/>
    <n v="18"/>
    <n v="130.11000000000001"/>
    <n v="46884"/>
    <x v="3"/>
    <n v="-38.260907499447868"/>
  </r>
  <r>
    <n v="2618"/>
    <s v="Amy Hamrick Melvin"/>
    <x v="4"/>
    <n v="0"/>
    <n v="125.99"/>
    <n v="2.5"/>
    <x v="1"/>
    <x v="3"/>
    <x v="1"/>
    <x v="12"/>
    <x v="5"/>
    <s v="6162"/>
    <n v="0.59"/>
    <s v="United States"/>
    <x v="3"/>
    <x v="11"/>
    <s v="New York City"/>
    <n v="10004"/>
    <x v="16"/>
    <d v="2015-01-19T00:00:00"/>
    <n v="-815.9008"/>
    <n v="3"/>
    <n v="337.34"/>
    <n v="46884"/>
    <x v="3"/>
    <n v="-231.52442355084975"/>
  </r>
  <r>
    <n v="2618"/>
    <s v="Amy Hamrick Melvin"/>
    <x v="4"/>
    <n v="0.1"/>
    <n v="11.55"/>
    <n v="2.36"/>
    <x v="1"/>
    <x v="3"/>
    <x v="2"/>
    <x v="2"/>
    <x v="2"/>
    <s v="Newell 309"/>
    <n v="0.55000000000000004"/>
    <s v="United States"/>
    <x v="3"/>
    <x v="11"/>
    <s v="New York City"/>
    <n v="10004"/>
    <x v="16"/>
    <d v="2015-01-18T00:00:00"/>
    <n v="15.808"/>
    <n v="25"/>
    <n v="280.43"/>
    <n v="46884"/>
    <x v="3"/>
    <n v="158.40541199067516"/>
  </r>
  <r>
    <n v="2628"/>
    <s v="Danielle P Rao"/>
    <x v="4"/>
    <n v="0.02"/>
    <n v="30.53"/>
    <n v="19.989999999999998"/>
    <x v="2"/>
    <x v="3"/>
    <x v="2"/>
    <x v="13"/>
    <x v="5"/>
    <s v="Avery 4027 File Folder Labels for Dot Matrix Printers, 5000 Labels per Box, White"/>
    <n v="0.39"/>
    <s v="United States"/>
    <x v="1"/>
    <x v="19"/>
    <s v="Moore"/>
    <n v="73160"/>
    <x v="16"/>
    <d v="2015-01-19T00:00:00"/>
    <n v="-54.63"/>
    <n v="14"/>
    <n v="448.47"/>
    <n v="85916"/>
    <x v="1"/>
    <n v="470.68622334484803"/>
  </r>
  <r>
    <n v="526"/>
    <s v="April Hu"/>
    <x v="3"/>
    <n v="0"/>
    <n v="1.88"/>
    <n v="1.49"/>
    <x v="1"/>
    <x v="2"/>
    <x v="2"/>
    <x v="5"/>
    <x v="5"/>
    <s v="Staples® General Use 3-Ring Binders"/>
    <n v="0.37"/>
    <s v="United States"/>
    <x v="2"/>
    <x v="41"/>
    <s v="Mesa"/>
    <n v="85204"/>
    <x v="16"/>
    <d v="2015-01-18T00:00:00"/>
    <n v="-15.5595"/>
    <n v="13"/>
    <n v="25.39"/>
    <n v="90027"/>
    <x v="2"/>
    <n v="207.1162525135689"/>
  </r>
  <r>
    <n v="526"/>
    <s v="April Hu"/>
    <x v="3"/>
    <n v="0.06"/>
    <n v="5.78"/>
    <n v="5.67"/>
    <x v="1"/>
    <x v="2"/>
    <x v="2"/>
    <x v="7"/>
    <x v="5"/>
    <s v="Xerox 1978"/>
    <n v="0.36"/>
    <s v="United States"/>
    <x v="2"/>
    <x v="41"/>
    <s v="Mesa"/>
    <n v="85204"/>
    <x v="16"/>
    <d v="2015-01-18T00:00:00"/>
    <n v="-108.19"/>
    <n v="15"/>
    <n v="87.27"/>
    <n v="90027"/>
    <x v="2"/>
    <n v="192.04991200416694"/>
  </r>
  <r>
    <n v="2059"/>
    <s v="Nathan Newton"/>
    <x v="3"/>
    <n v="0.09"/>
    <n v="28.48"/>
    <n v="1.99"/>
    <x v="1"/>
    <x v="3"/>
    <x v="1"/>
    <x v="1"/>
    <x v="1"/>
    <s v="Memorex 4.7GB DVD+RW, 3/Pack"/>
    <n v="0.4"/>
    <s v="United States"/>
    <x v="0"/>
    <x v="9"/>
    <s v="High Point"/>
    <n v="27260"/>
    <x v="16"/>
    <d v="2015-01-18T00:00:00"/>
    <n v="-1250.7460000000001"/>
    <n v="13"/>
    <n v="336.92"/>
    <n v="88039"/>
    <x v="0"/>
    <n v="-1025.563454768208"/>
  </r>
  <r>
    <n v="2725"/>
    <s v="Katharine Hudson"/>
    <x v="3"/>
    <n v="0.05"/>
    <n v="28.15"/>
    <n v="6.17"/>
    <x v="1"/>
    <x v="2"/>
    <x v="2"/>
    <x v="2"/>
    <x v="1"/>
    <s v="Boston Model 1800 Electric Pencil Sharpener, Gray"/>
    <n v="0.55000000000000004"/>
    <s v="United States"/>
    <x v="0"/>
    <x v="34"/>
    <s v="Clarksville"/>
    <n v="37042"/>
    <x v="16"/>
    <d v="2015-01-18T00:00:00"/>
    <n v="-66.248000000000005"/>
    <n v="10"/>
    <n v="282.38"/>
    <n v="88958"/>
    <x v="0"/>
    <n v="483.44173281315307"/>
  </r>
  <r>
    <n v="2443"/>
    <s v="Danny Richmond"/>
    <x v="1"/>
    <n v="0.05"/>
    <n v="58.1"/>
    <n v="1.49"/>
    <x v="1"/>
    <x v="3"/>
    <x v="2"/>
    <x v="5"/>
    <x v="5"/>
    <s v="Avery Arch Ring Binders"/>
    <n v="0.38"/>
    <s v="United States"/>
    <x v="0"/>
    <x v="12"/>
    <s v="Miami"/>
    <n v="33142"/>
    <x v="17"/>
    <d v="2015-01-18T00:00:00"/>
    <n v="1633.9860000000001"/>
    <n v="13"/>
    <n v="739.06"/>
    <n v="89299"/>
    <x v="0"/>
    <n v="1813.7535099468278"/>
  </r>
  <r>
    <n v="1971"/>
    <s v="Marsha Roy"/>
    <x v="4"/>
    <n v="0.02"/>
    <n v="11.58"/>
    <n v="5.72"/>
    <x v="1"/>
    <x v="3"/>
    <x v="2"/>
    <x v="15"/>
    <x v="5"/>
    <s v="Peel &amp; Seel® Recycled Catalog Envelopes, Brown"/>
    <n v="0.35"/>
    <s v="United States"/>
    <x v="0"/>
    <x v="0"/>
    <s v="Tupelo"/>
    <n v="38801"/>
    <x v="17"/>
    <d v="2015-01-19T00:00:00"/>
    <n v="-259.75599999999997"/>
    <n v="3"/>
    <n v="35.479999999999997"/>
    <n v="91550"/>
    <x v="0"/>
    <n v="-144.18667765394264"/>
  </r>
  <r>
    <n v="1972"/>
    <s v="Priscilla Brandon"/>
    <x v="4"/>
    <n v="0.05"/>
    <n v="350.99"/>
    <n v="39"/>
    <x v="0"/>
    <x v="3"/>
    <x v="0"/>
    <x v="9"/>
    <x v="3"/>
    <s v="Global Leather Executive Chair"/>
    <n v="0.55000000000000004"/>
    <s v="United States"/>
    <x v="3"/>
    <x v="28"/>
    <s v="Willow Grove"/>
    <n v="19090"/>
    <x v="17"/>
    <d v="2015-01-20T00:00:00"/>
    <n v="1469.7275999999999"/>
    <n v="6"/>
    <n v="2130.04"/>
    <n v="91550"/>
    <x v="3"/>
    <n v="3952.961542537761"/>
  </r>
  <r>
    <n v="1972"/>
    <s v="Priscilla Brandon"/>
    <x v="4"/>
    <n v="0.04"/>
    <n v="15.99"/>
    <n v="9.4"/>
    <x v="2"/>
    <x v="3"/>
    <x v="1"/>
    <x v="3"/>
    <x v="5"/>
    <s v="AT&amp;T Black Trimline Phone, Model 210"/>
    <n v="0.49"/>
    <s v="United States"/>
    <x v="3"/>
    <x v="28"/>
    <s v="Willow Grove"/>
    <n v="19090"/>
    <x v="17"/>
    <d v="2015-01-20T00:00:00"/>
    <n v="-83.553060000000002"/>
    <n v="5"/>
    <n v="82.8"/>
    <n v="91550"/>
    <x v="3"/>
    <n v="172.71283658841597"/>
  </r>
  <r>
    <n v="657"/>
    <s v="Derek McCormick"/>
    <x v="0"/>
    <n v="0.1"/>
    <n v="18.97"/>
    <n v="9.0299999999999994"/>
    <x v="1"/>
    <x v="1"/>
    <x v="2"/>
    <x v="7"/>
    <x v="5"/>
    <s v="Computer Printout Paper with Letter-Trim Perforations"/>
    <n v="0.37"/>
    <s v="United States"/>
    <x v="3"/>
    <x v="35"/>
    <s v="Oxford"/>
    <n v="1540"/>
    <x v="18"/>
    <d v="2015-01-21T00:00:00"/>
    <n v="-24.204799999999999"/>
    <n v="1"/>
    <n v="19.73"/>
    <n v="91212"/>
    <x v="3"/>
    <n v="423.73313823451724"/>
  </r>
  <r>
    <n v="659"/>
    <s v="Marjorie Arthur"/>
    <x v="0"/>
    <n v="0"/>
    <n v="119.99"/>
    <n v="56.14"/>
    <x v="0"/>
    <x v="1"/>
    <x v="1"/>
    <x v="3"/>
    <x v="0"/>
    <s v="Hewlett-Packard 2600DN Business Color Inkjet Printer"/>
    <n v="0.39"/>
    <s v="United States"/>
    <x v="3"/>
    <x v="42"/>
    <s v="South Burlington"/>
    <n v="5403"/>
    <x v="18"/>
    <d v="2015-01-20T00:00:00"/>
    <n v="-126.05777999999999"/>
    <n v="5"/>
    <n v="615.54"/>
    <n v="91212"/>
    <x v="3"/>
    <n v="2217.1759680525706"/>
  </r>
  <r>
    <n v="3095"/>
    <s v="Milton Lindsay"/>
    <x v="0"/>
    <n v="0.09"/>
    <n v="207.48"/>
    <n v="0.99"/>
    <x v="1"/>
    <x v="1"/>
    <x v="2"/>
    <x v="8"/>
    <x v="5"/>
    <s v="Kensington 7 Outlet MasterPiece Power Center with Fax/Phone Line Protection"/>
    <n v="0.55000000000000004"/>
    <s v="United States"/>
    <x v="3"/>
    <x v="27"/>
    <s v="Hamilton"/>
    <n v="45011"/>
    <x v="18"/>
    <d v="2015-01-21T00:00:00"/>
    <n v="683.9556"/>
    <n v="5"/>
    <n v="991.24"/>
    <n v="86220"/>
    <x v="3"/>
    <n v="1673.5436857428108"/>
  </r>
  <r>
    <n v="259"/>
    <s v="Edward Pugh"/>
    <x v="2"/>
    <n v="0.09"/>
    <n v="2.88"/>
    <n v="0.7"/>
    <x v="1"/>
    <x v="1"/>
    <x v="2"/>
    <x v="2"/>
    <x v="2"/>
    <s v="Newell 340"/>
    <n v="0.56000000000000005"/>
    <s v="United States"/>
    <x v="2"/>
    <x v="43"/>
    <s v="Santa Fe"/>
    <n v="87505"/>
    <x v="18"/>
    <d v="2015-01-19T00:00:00"/>
    <n v="5.7531999999999996"/>
    <n v="10"/>
    <n v="26.38"/>
    <n v="85857"/>
    <x v="2"/>
    <n v="128.05278584067906"/>
  </r>
  <r>
    <n v="3155"/>
    <s v="Julian Keith Mayer"/>
    <x v="0"/>
    <n v="0.02"/>
    <n v="60.22"/>
    <n v="3.5"/>
    <x v="1"/>
    <x v="3"/>
    <x v="2"/>
    <x v="8"/>
    <x v="5"/>
    <s v="Fellowes Smart Surge Ten-Outlet Protector, Platinum"/>
    <n v="0.56999999999999995"/>
    <s v="United States"/>
    <x v="0"/>
    <x v="12"/>
    <s v="Sanford"/>
    <n v="32771"/>
    <x v="19"/>
    <d v="2015-01-21T00:00:00"/>
    <n v="-193.91399999999999"/>
    <n v="9"/>
    <n v="541.76"/>
    <n v="86898"/>
    <x v="0"/>
    <n v="474.38409332687189"/>
  </r>
  <r>
    <n v="32"/>
    <s v="Matthew Berman"/>
    <x v="4"/>
    <n v="0.09"/>
    <n v="125.99"/>
    <n v="7.69"/>
    <x v="2"/>
    <x v="3"/>
    <x v="1"/>
    <x v="12"/>
    <x v="5"/>
    <s v="StarTAC 3000"/>
    <n v="0.59"/>
    <s v="United States"/>
    <x v="2"/>
    <x v="14"/>
    <s v="Grants Pass"/>
    <n v="97526"/>
    <x v="19"/>
    <d v="2015-01-22T00:00:00"/>
    <n v="209.99700000000001"/>
    <n v="8"/>
    <n v="783.55"/>
    <n v="89202"/>
    <x v="2"/>
    <n v="820.77812566183502"/>
  </r>
  <r>
    <n v="493"/>
    <s v="Douglas Buck"/>
    <x v="3"/>
    <n v="0.02"/>
    <n v="6.48"/>
    <n v="6.6"/>
    <x v="1"/>
    <x v="1"/>
    <x v="2"/>
    <x v="7"/>
    <x v="5"/>
    <s v="Xerox 21"/>
    <n v="0.37"/>
    <s v="United States"/>
    <x v="2"/>
    <x v="4"/>
    <s v="Seatac"/>
    <n v="98158"/>
    <x v="19"/>
    <d v="2015-01-22T00:00:00"/>
    <n v="-92.05"/>
    <n v="10"/>
    <n v="66.709999999999994"/>
    <n v="88906"/>
    <x v="2"/>
    <n v="211.846038309866"/>
  </r>
  <r>
    <n v="493"/>
    <s v="Douglas Buck"/>
    <x v="3"/>
    <n v="0.04"/>
    <n v="17.149999999999999"/>
    <n v="4.96"/>
    <x v="1"/>
    <x v="1"/>
    <x v="2"/>
    <x v="6"/>
    <x v="5"/>
    <s v="Advantus Rolling Storage Box"/>
    <n v="0.57999999999999996"/>
    <s v="United States"/>
    <x v="2"/>
    <x v="4"/>
    <s v="Seatac"/>
    <n v="98158"/>
    <x v="19"/>
    <d v="2015-01-21T00:00:00"/>
    <n v="6.11"/>
    <n v="5"/>
    <n v="87.16"/>
    <n v="88906"/>
    <x v="2"/>
    <n v="461.79869425248006"/>
  </r>
  <r>
    <n v="524"/>
    <s v="Gina McKnight"/>
    <x v="3"/>
    <n v="0.03"/>
    <n v="1270.99"/>
    <n v="19.989999999999998"/>
    <x v="1"/>
    <x v="1"/>
    <x v="2"/>
    <x v="5"/>
    <x v="5"/>
    <s v="Fellowes PB500 Electric Punch Plastic Comb Binding Machine with Manual Bind"/>
    <n v="0.35"/>
    <s v="United States"/>
    <x v="0"/>
    <x v="34"/>
    <s v="Farragut"/>
    <n v="37922"/>
    <x v="19"/>
    <d v="2015-01-22T00:00:00"/>
    <n v="363.55200000000002"/>
    <n v="2"/>
    <n v="2589.0100000000002"/>
    <n v="91127"/>
    <x v="0"/>
    <n v="4987.1848463347033"/>
  </r>
  <r>
    <n v="524"/>
    <s v="Gina McKnight"/>
    <x v="3"/>
    <n v="7.0000000000000007E-2"/>
    <n v="2036.48"/>
    <n v="14.7"/>
    <x v="0"/>
    <x v="1"/>
    <x v="1"/>
    <x v="3"/>
    <x v="3"/>
    <s v="Lexmark 4227 Plus Dot Matrix Printer"/>
    <n v="0.55000000000000004"/>
    <s v="United States"/>
    <x v="0"/>
    <x v="34"/>
    <s v="Farragut"/>
    <n v="37922"/>
    <x v="19"/>
    <d v="2015-01-22T00:00:00"/>
    <n v="-11.536"/>
    <n v="1"/>
    <n v="1893.93"/>
    <n v="91127"/>
    <x v="0"/>
    <n v="7191.5231438857018"/>
  </r>
  <r>
    <n v="549"/>
    <s v="Dennis Boykin Townsend"/>
    <x v="3"/>
    <n v="0.02"/>
    <n v="7.1"/>
    <n v="6.05"/>
    <x v="1"/>
    <x v="3"/>
    <x v="2"/>
    <x v="5"/>
    <x v="5"/>
    <s v="Wilson Jones Hanging View Binder, White, 1&quot;"/>
    <n v="0.39"/>
    <s v="United States"/>
    <x v="2"/>
    <x v="43"/>
    <s v="Roswell"/>
    <n v="88201"/>
    <x v="19"/>
    <d v="2015-01-20T00:00:00"/>
    <n v="-66.378"/>
    <n v="9"/>
    <n v="66.319999999999993"/>
    <n v="90908"/>
    <x v="2"/>
    <n v="270.43517361832698"/>
  </r>
  <r>
    <n v="2464"/>
    <s v="Joe George"/>
    <x v="3"/>
    <n v="0.05"/>
    <n v="6.28"/>
    <n v="5.36"/>
    <x v="1"/>
    <x v="1"/>
    <x v="2"/>
    <x v="5"/>
    <x v="5"/>
    <s v="GBC Standard Plastic Binding Systems' Combs"/>
    <n v="0.4"/>
    <s v="United States"/>
    <x v="0"/>
    <x v="17"/>
    <s v="Bossier City"/>
    <n v="71111"/>
    <x v="19"/>
    <d v="2015-01-23T00:00:00"/>
    <n v="1.278"/>
    <n v="6"/>
    <n v="38.04"/>
    <n v="88714"/>
    <x v="0"/>
    <n v="277.62723660300861"/>
  </r>
  <r>
    <n v="2464"/>
    <s v="Joe George"/>
    <x v="3"/>
    <n v="0.04"/>
    <n v="3.08"/>
    <n v="0.99"/>
    <x v="1"/>
    <x v="1"/>
    <x v="2"/>
    <x v="13"/>
    <x v="5"/>
    <s v="Avery 481"/>
    <n v="0.37"/>
    <s v="United States"/>
    <x v="0"/>
    <x v="17"/>
    <s v="Bossier City"/>
    <n v="71111"/>
    <x v="19"/>
    <d v="2015-01-21T00:00:00"/>
    <n v="424.29"/>
    <n v="14"/>
    <n v="42.53"/>
    <n v="88714"/>
    <x v="0"/>
    <n v="561.66517871251892"/>
  </r>
  <r>
    <n v="1473"/>
    <s v="Paul Puckett"/>
    <x v="0"/>
    <n v="0.04"/>
    <n v="9.7799999999999994"/>
    <n v="1.99"/>
    <x v="2"/>
    <x v="2"/>
    <x v="1"/>
    <x v="1"/>
    <x v="1"/>
    <s v="Memorex Slim 80 Minute CD-R, 10/Pack"/>
    <n v="0.43"/>
    <s v="United States"/>
    <x v="3"/>
    <x v="27"/>
    <s v="Wooster"/>
    <n v="44691"/>
    <x v="20"/>
    <d v="2015-01-22T00:00:00"/>
    <n v="61.292700000000004"/>
    <n v="9"/>
    <n v="88.83"/>
    <n v="87076"/>
    <x v="3"/>
    <n v="354.5902424784407"/>
  </r>
  <r>
    <n v="1788"/>
    <s v="Valerie Siegel"/>
    <x v="0"/>
    <n v="0.04"/>
    <n v="205.99"/>
    <n v="8.99"/>
    <x v="1"/>
    <x v="1"/>
    <x v="1"/>
    <x v="12"/>
    <x v="5"/>
    <s v="TimeportP7382"/>
    <n v="0.56000000000000005"/>
    <s v="United States"/>
    <x v="0"/>
    <x v="5"/>
    <s v="Woodstock"/>
    <n v="30188"/>
    <x v="20"/>
    <d v="2015-01-22T00:00:00"/>
    <n v="960.98400000000004"/>
    <n v="6"/>
    <n v="1008.53"/>
    <n v="88256"/>
    <x v="0"/>
    <n v="2215.0280062024553"/>
  </r>
  <r>
    <n v="263"/>
    <s v="Carlos Hess"/>
    <x v="1"/>
    <n v="0.05"/>
    <n v="31.76"/>
    <n v="45.51"/>
    <x v="0"/>
    <x v="0"/>
    <x v="0"/>
    <x v="0"/>
    <x v="0"/>
    <s v="Hon iLevel™ Computer Training Table"/>
    <n v="0.65"/>
    <s v="United States"/>
    <x v="3"/>
    <x v="27"/>
    <s v="Cleveland Heights"/>
    <n v="44106"/>
    <x v="20"/>
    <d v="2015-01-23T00:00:00"/>
    <n v="-2177.9860960000001"/>
    <n v="9"/>
    <n v="304.33999999999997"/>
    <n v="86297"/>
    <x v="3"/>
    <n v="-543.83240953915083"/>
  </r>
  <r>
    <n v="2423"/>
    <s v="Nicholas Wallace"/>
    <x v="2"/>
    <n v="0.04"/>
    <n v="100.98"/>
    <n v="7.18"/>
    <x v="1"/>
    <x v="2"/>
    <x v="1"/>
    <x v="1"/>
    <x v="5"/>
    <s v="Logitech Cordless Elite Duo"/>
    <n v="0.4"/>
    <s v="United States"/>
    <x v="1"/>
    <x v="18"/>
    <s v="Hurst"/>
    <n v="76053"/>
    <x v="20"/>
    <d v="2015-01-26T00:00:00"/>
    <n v="269.94"/>
    <n v="4"/>
    <n v="414.91"/>
    <n v="89054"/>
    <x v="1"/>
    <n v="844.48173169386359"/>
  </r>
  <r>
    <n v="2882"/>
    <s v="Andrew Gonzalez"/>
    <x v="2"/>
    <n v="0.02"/>
    <n v="43.98"/>
    <n v="1.99"/>
    <x v="1"/>
    <x v="1"/>
    <x v="1"/>
    <x v="1"/>
    <x v="1"/>
    <s v="Memorex 80 Minute CD-R Spindle, 100/Pack"/>
    <n v="0.44"/>
    <s v="United States"/>
    <x v="0"/>
    <x v="9"/>
    <s v="Charlotte"/>
    <n v="28206"/>
    <x v="20"/>
    <d v="2015-01-25T00:00:00"/>
    <n v="333.76049999999998"/>
    <n v="40"/>
    <n v="1724.01"/>
    <n v="50917"/>
    <x v="0"/>
    <n v="574.88563027663315"/>
  </r>
  <r>
    <n v="1402"/>
    <s v="Wesley Tate"/>
    <x v="4"/>
    <n v="0.04"/>
    <n v="30.73"/>
    <n v="4"/>
    <x v="1"/>
    <x v="2"/>
    <x v="1"/>
    <x v="1"/>
    <x v="5"/>
    <s v="Fellowes 17-key keypad for PS/2 interface"/>
    <n v="0.75"/>
    <s v="United States"/>
    <x v="1"/>
    <x v="10"/>
    <s v="Chicago"/>
    <n v="60653"/>
    <x v="20"/>
    <d v="2015-01-22T00:00:00"/>
    <n v="-20.79"/>
    <n v="48"/>
    <n v="1420.84"/>
    <n v="43079"/>
    <x v="1"/>
    <n v="462.6771768678359"/>
  </r>
  <r>
    <n v="1405"/>
    <s v="Crystal Floyd"/>
    <x v="4"/>
    <n v="0.04"/>
    <n v="30.73"/>
    <n v="4"/>
    <x v="1"/>
    <x v="2"/>
    <x v="1"/>
    <x v="1"/>
    <x v="5"/>
    <s v="Fellowes 17-key keypad for PS/2 interface"/>
    <n v="0.75"/>
    <s v="United States"/>
    <x v="1"/>
    <x v="25"/>
    <s v="Battle Creek"/>
    <n v="49017"/>
    <x v="20"/>
    <d v="2015-01-22T00:00:00"/>
    <n v="-20.79"/>
    <n v="12"/>
    <n v="355.21"/>
    <n v="86145"/>
    <x v="1"/>
    <n v="462.6771768678359"/>
  </r>
  <r>
    <n v="2796"/>
    <s v="Cindy McLeod"/>
    <x v="4"/>
    <n v="0.02"/>
    <n v="30.44"/>
    <n v="1.49"/>
    <x v="1"/>
    <x v="3"/>
    <x v="2"/>
    <x v="5"/>
    <x v="5"/>
    <s v="Premier Elliptical Ring Binder, Black"/>
    <n v="0.37"/>
    <s v="United States"/>
    <x v="1"/>
    <x v="20"/>
    <s v="Sioux City"/>
    <n v="51106"/>
    <x v="20"/>
    <d v="2015-01-23T00:00:00"/>
    <n v="266.76089999999999"/>
    <n v="12"/>
    <n v="386.61"/>
    <n v="87553"/>
    <x v="1"/>
    <n v="353.78111060385868"/>
  </r>
  <r>
    <n v="2797"/>
    <s v="Cameron Kendall"/>
    <x v="4"/>
    <n v="0.02"/>
    <n v="4.91"/>
    <n v="0.5"/>
    <x v="1"/>
    <x v="3"/>
    <x v="2"/>
    <x v="13"/>
    <x v="5"/>
    <s v="Avery 508"/>
    <n v="0.36"/>
    <s v="United States"/>
    <x v="3"/>
    <x v="28"/>
    <s v="Pittsburgh"/>
    <n v="15122"/>
    <x v="20"/>
    <d v="2015-01-22T00:00:00"/>
    <n v="29.883900000000001"/>
    <n v="9"/>
    <n v="43.31"/>
    <n v="87553"/>
    <x v="3"/>
    <n v="-4.4517937488901254"/>
  </r>
  <r>
    <n v="2855"/>
    <s v="Vicki Womble"/>
    <x v="4"/>
    <n v="0.08"/>
    <n v="7.84"/>
    <n v="4.71"/>
    <x v="1"/>
    <x v="3"/>
    <x v="2"/>
    <x v="5"/>
    <x v="5"/>
    <s v="XtraLife® ClearVue™ Slant-D® Ring Binders by Cardinal"/>
    <n v="0.35"/>
    <s v="United States"/>
    <x v="2"/>
    <x v="4"/>
    <s v="Des Moines"/>
    <n v="98198"/>
    <x v="20"/>
    <d v="2015-01-22T00:00:00"/>
    <n v="-12.87678"/>
    <n v="10"/>
    <n v="76.16"/>
    <n v="87316"/>
    <x v="2"/>
    <n v="29.339844213750666"/>
  </r>
  <r>
    <n v="2855"/>
    <s v="Vicki Womble"/>
    <x v="4"/>
    <n v="0.03"/>
    <n v="105.34"/>
    <n v="24.49"/>
    <x v="1"/>
    <x v="3"/>
    <x v="0"/>
    <x v="11"/>
    <x v="4"/>
    <s v="Deflect-o DuraMat Antistatic Studded Beveled Mat for Medium Pile Carpeting"/>
    <n v="0.61"/>
    <s v="United States"/>
    <x v="2"/>
    <x v="4"/>
    <s v="Des Moines"/>
    <n v="98198"/>
    <x v="20"/>
    <d v="2015-01-22T00:00:00"/>
    <n v="618.13080000000002"/>
    <n v="10"/>
    <n v="1038.1400000000001"/>
    <n v="87316"/>
    <x v="2"/>
    <n v="1776.8484538135381"/>
  </r>
  <r>
    <n v="584"/>
    <s v="Timothy Currie"/>
    <x v="3"/>
    <n v="0.04"/>
    <n v="15.51"/>
    <n v="17.78"/>
    <x v="1"/>
    <x v="3"/>
    <x v="2"/>
    <x v="6"/>
    <x v="5"/>
    <s v="Tenex File Box, Personal Filing Tote with Lid, Black"/>
    <n v="0.59"/>
    <s v="United States"/>
    <x v="3"/>
    <x v="35"/>
    <s v="Woburn"/>
    <n v="1801"/>
    <x v="20"/>
    <d v="2015-01-23T00:00:00"/>
    <n v="-266.22000000000003"/>
    <n v="7"/>
    <n v="116.93"/>
    <n v="88646"/>
    <x v="3"/>
    <n v="569.37134447061112"/>
  </r>
  <r>
    <n v="1709"/>
    <s v="Dennis Bowen"/>
    <x v="3"/>
    <n v="0.01"/>
    <n v="14.28"/>
    <n v="2.99"/>
    <x v="1"/>
    <x v="1"/>
    <x v="2"/>
    <x v="5"/>
    <x v="5"/>
    <s v="Avery Premier Heavy-Duty Binder with Round Locking Rings"/>
    <n v="0.39"/>
    <s v="United States"/>
    <x v="3"/>
    <x v="28"/>
    <s v="Pottstown"/>
    <n v="19464"/>
    <x v="20"/>
    <d v="2015-01-22T00:00:00"/>
    <n v="21.003499999999999"/>
    <n v="2"/>
    <n v="30.44"/>
    <n v="88782"/>
    <x v="3"/>
    <n v="275.50853060699791"/>
  </r>
  <r>
    <n v="1727"/>
    <s v="Juanita Ballard"/>
    <x v="3"/>
    <n v="0.1"/>
    <n v="14.98"/>
    <n v="7.69"/>
    <x v="2"/>
    <x v="0"/>
    <x v="2"/>
    <x v="6"/>
    <x v="5"/>
    <s v="Super Decoflex Portable Personal File"/>
    <n v="0.56999999999999995"/>
    <s v="United States"/>
    <x v="3"/>
    <x v="27"/>
    <s v="Kent"/>
    <n v="44240"/>
    <x v="20"/>
    <d v="2015-01-23T00:00:00"/>
    <n v="-76.900000000000006"/>
    <n v="8"/>
    <n v="114.81"/>
    <n v="87194"/>
    <x v="3"/>
    <n v="335.17182564304778"/>
  </r>
  <r>
    <n v="1928"/>
    <s v="Gregory R Snow"/>
    <x v="3"/>
    <n v="0.1"/>
    <n v="1889.99"/>
    <n v="19.989999999999998"/>
    <x v="1"/>
    <x v="2"/>
    <x v="2"/>
    <x v="5"/>
    <x v="5"/>
    <s v="Ibico EPK-21 Electric Binding System"/>
    <n v="0.36"/>
    <s v="United States"/>
    <x v="0"/>
    <x v="23"/>
    <s v="Greer"/>
    <n v="29651"/>
    <x v="20"/>
    <d v="2015-01-21T00:00:00"/>
    <n v="-42.545999999999999"/>
    <n v="1"/>
    <n v="1786.04"/>
    <n v="88580"/>
    <x v="0"/>
    <n v="6532.1937170074434"/>
  </r>
  <r>
    <n v="1989"/>
    <s v="David Weaver"/>
    <x v="3"/>
    <n v="0.04"/>
    <n v="355.98"/>
    <n v="58.92"/>
    <x v="0"/>
    <x v="2"/>
    <x v="0"/>
    <x v="9"/>
    <x v="3"/>
    <s v="Hon 4700 Series Mobuis™ Mid-Back Task Chairs with Adjustable Arms"/>
    <n v="0.64"/>
    <s v="United States"/>
    <x v="2"/>
    <x v="15"/>
    <s v="Holladay"/>
    <n v="84117"/>
    <x v="20"/>
    <d v="2015-01-22T00:00:00"/>
    <n v="882.93"/>
    <n v="8"/>
    <n v="2748.21"/>
    <n v="90000"/>
    <x v="2"/>
    <n v="4218.3961538158619"/>
  </r>
  <r>
    <n v="1989"/>
    <s v="David Weaver"/>
    <x v="3"/>
    <n v="0.09"/>
    <n v="19.98"/>
    <n v="8.68"/>
    <x v="1"/>
    <x v="2"/>
    <x v="2"/>
    <x v="7"/>
    <x v="5"/>
    <s v="Southworth 25% Cotton Premium Laser Paper and Envelopes"/>
    <n v="0.37"/>
    <s v="United States"/>
    <x v="2"/>
    <x v="15"/>
    <s v="Holladay"/>
    <n v="84117"/>
    <x v="20"/>
    <d v="2015-01-22T00:00:00"/>
    <n v="6.6803999999999997"/>
    <n v="5"/>
    <n v="93.19"/>
    <n v="90000"/>
    <x v="2"/>
    <n v="425.85234995202899"/>
  </r>
  <r>
    <n v="3229"/>
    <s v="Sharon Kessler"/>
    <x v="3"/>
    <n v="0.01"/>
    <n v="24.95"/>
    <n v="2.99"/>
    <x v="1"/>
    <x v="0"/>
    <x v="2"/>
    <x v="5"/>
    <x v="5"/>
    <s v="Large Capacity Hanging Post Binders"/>
    <n v="0.39"/>
    <s v="United States"/>
    <x v="1"/>
    <x v="30"/>
    <s v="Superior"/>
    <n v="54880"/>
    <x v="20"/>
    <d v="2015-01-22T00:00:00"/>
    <n v="261.38580000000002"/>
    <n v="15"/>
    <n v="378.82"/>
    <n v="87435"/>
    <x v="1"/>
    <n v="574.99631713945087"/>
  </r>
  <r>
    <n v="3230"/>
    <s v="Monica Stuart"/>
    <x v="3"/>
    <n v="0"/>
    <n v="15.98"/>
    <n v="8.99"/>
    <x v="1"/>
    <x v="0"/>
    <x v="1"/>
    <x v="1"/>
    <x v="1"/>
    <s v="Imation 3.5&quot; DS/HD IBM Formatted Diskettes, 50/Pack"/>
    <n v="0.64"/>
    <s v="United States"/>
    <x v="1"/>
    <x v="30"/>
    <s v="Waukesha"/>
    <n v="53186"/>
    <x v="20"/>
    <d v="2015-01-23T00:00:00"/>
    <n v="-135.46"/>
    <n v="9"/>
    <n v="152.18"/>
    <n v="87435"/>
    <x v="1"/>
    <n v="520.75185060484273"/>
  </r>
  <r>
    <n v="151"/>
    <s v="Geoffrey Zhu"/>
    <x v="0"/>
    <n v="0.09"/>
    <n v="32.979999999999997"/>
    <n v="5.5"/>
    <x v="1"/>
    <x v="2"/>
    <x v="1"/>
    <x v="1"/>
    <x v="5"/>
    <s v="PC Concepts 116 Key Quantum 3000 Keyboard"/>
    <n v="0.75"/>
    <s v="United States"/>
    <x v="0"/>
    <x v="34"/>
    <s v="Kingsport"/>
    <n v="37664"/>
    <x v="21"/>
    <d v="2015-01-23T00:00:00"/>
    <n v="-20.257999999999999"/>
    <n v="2"/>
    <n v="62.46"/>
    <n v="89521"/>
    <x v="0"/>
    <n v="755.93678007867038"/>
  </r>
  <r>
    <n v="1438"/>
    <s v="Jean Weiss Diaz"/>
    <x v="0"/>
    <n v="0.01"/>
    <n v="80.98"/>
    <n v="35"/>
    <x v="1"/>
    <x v="3"/>
    <x v="2"/>
    <x v="6"/>
    <x v="4"/>
    <s v="Carina 42&quot;Hx23 3/4&quot;W Media Storage Unit"/>
    <n v="0.83"/>
    <s v="United States"/>
    <x v="3"/>
    <x v="27"/>
    <s v="Elyria"/>
    <n v="44035"/>
    <x v="21"/>
    <d v="2015-01-24T00:00:00"/>
    <n v="-409.37360000000001"/>
    <n v="3"/>
    <n v="267.83"/>
    <n v="90120"/>
    <x v="3"/>
    <n v="1412.1482100283292"/>
  </r>
  <r>
    <n v="1959"/>
    <s v="Bonnie Matthews Rowland"/>
    <x v="0"/>
    <n v="0"/>
    <n v="20.28"/>
    <n v="14.39"/>
    <x v="1"/>
    <x v="3"/>
    <x v="0"/>
    <x v="11"/>
    <x v="5"/>
    <s v="Career Cubicle Clock, 8 1/4&quot;, Black"/>
    <n v="0.47"/>
    <s v="United States"/>
    <x v="0"/>
    <x v="12"/>
    <s v="Miami"/>
    <n v="33916"/>
    <x v="21"/>
    <d v="2015-01-22T00:00:00"/>
    <n v="-66.247299999999996"/>
    <n v="9"/>
    <n v="206.04"/>
    <n v="28225"/>
    <x v="0"/>
    <n v="711.06990426002915"/>
  </r>
  <r>
    <n v="1764"/>
    <s v="Michele Bradshaw"/>
    <x v="1"/>
    <n v="0"/>
    <n v="115.99"/>
    <n v="5.92"/>
    <x v="1"/>
    <x v="1"/>
    <x v="1"/>
    <x v="12"/>
    <x v="5"/>
    <s v="8890"/>
    <n v="0.57999999999999996"/>
    <s v="United States"/>
    <x v="0"/>
    <x v="12"/>
    <s v="Dunedin"/>
    <n v="34698"/>
    <x v="21"/>
    <d v="2015-01-22T00:00:00"/>
    <n v="-16.771999999999998"/>
    <n v="11"/>
    <n v="1160.42"/>
    <n v="89775"/>
    <x v="0"/>
    <n v="597.49966826690081"/>
  </r>
  <r>
    <n v="2456"/>
    <s v="Joan Beach"/>
    <x v="1"/>
    <n v="7.0000000000000007E-2"/>
    <n v="179.99"/>
    <n v="19.989999999999998"/>
    <x v="1"/>
    <x v="2"/>
    <x v="1"/>
    <x v="1"/>
    <x v="5"/>
    <s v="Motorola SB4200 Cable Modem"/>
    <n v="0.48"/>
    <s v="United States"/>
    <x v="0"/>
    <x v="16"/>
    <s v="Mobile"/>
    <n v="36608"/>
    <x v="21"/>
    <d v="2015-01-23T00:00:00"/>
    <n v="733.28219999999999"/>
    <n v="7"/>
    <n v="1188.6300000000001"/>
    <n v="89218"/>
    <x v="0"/>
    <n v="1884.9810335509128"/>
  </r>
  <r>
    <n v="2456"/>
    <s v="Joan Beach"/>
    <x v="1"/>
    <n v="0.02"/>
    <n v="92.23"/>
    <n v="39.61"/>
    <x v="2"/>
    <x v="2"/>
    <x v="0"/>
    <x v="11"/>
    <x v="6"/>
    <s v="Deflect-o RollaMat Studded, Beveled Mat for Medium Pile Carpeting"/>
    <n v="0.67"/>
    <s v="United States"/>
    <x v="0"/>
    <x v="16"/>
    <s v="Mobile"/>
    <n v="36608"/>
    <x v="21"/>
    <d v="2015-01-23T00:00:00"/>
    <n v="-905.99040000000002"/>
    <n v="11"/>
    <n v="1009.93"/>
    <n v="89218"/>
    <x v="0"/>
    <n v="582.3911788575557"/>
  </r>
  <r>
    <n v="2457"/>
    <s v="Yvonne Collier"/>
    <x v="1"/>
    <n v="0.02"/>
    <n v="15.22"/>
    <n v="9.73"/>
    <x v="1"/>
    <x v="2"/>
    <x v="2"/>
    <x v="5"/>
    <x v="5"/>
    <s v="GBC Twin Loop™ Wire Binding Elements, 9/16&quot; Spine, Black"/>
    <n v="0.36"/>
    <s v="United States"/>
    <x v="1"/>
    <x v="7"/>
    <s v="Lino Lakes"/>
    <n v="55014"/>
    <x v="21"/>
    <d v="2015-01-22T00:00:00"/>
    <n v="-21.63242"/>
    <n v="9"/>
    <n v="140.69999999999999"/>
    <n v="89218"/>
    <x v="1"/>
    <n v="245.39590219157134"/>
  </r>
  <r>
    <n v="2209"/>
    <s v="Sharon Thomas"/>
    <x v="2"/>
    <n v="0.06"/>
    <n v="6.98"/>
    <n v="1.6"/>
    <x v="1"/>
    <x v="2"/>
    <x v="2"/>
    <x v="7"/>
    <x v="2"/>
    <s v="Adams Phone Message Book, Professional, 400 Message Capacity, 5 3/6” x 11”"/>
    <n v="0.38"/>
    <s v="United States"/>
    <x v="0"/>
    <x v="5"/>
    <s v="College Park"/>
    <n v="30337"/>
    <x v="21"/>
    <d v="2015-01-29T00:00:00"/>
    <n v="-98.055999999999997"/>
    <n v="12"/>
    <n v="83.93"/>
    <n v="88030"/>
    <x v="0"/>
    <n v="-10.942145325588474"/>
  </r>
  <r>
    <n v="2896"/>
    <s v="Anna Ellis"/>
    <x v="2"/>
    <n v="0.02"/>
    <n v="880.98"/>
    <n v="44.55"/>
    <x v="0"/>
    <x v="2"/>
    <x v="0"/>
    <x v="10"/>
    <x v="0"/>
    <s v="Riverside Palais Royal Lawyers Bookcase, Royale Cherry Finish"/>
    <n v="0.62"/>
    <s v="United States"/>
    <x v="1"/>
    <x v="7"/>
    <s v="Mankato"/>
    <n v="56001"/>
    <x v="21"/>
    <d v="2015-01-26T00:00:00"/>
    <n v="4861.0637999999999"/>
    <n v="8"/>
    <n v="7045.02"/>
    <n v="86925"/>
    <x v="1"/>
    <n v="9415.1795060652566"/>
  </r>
  <r>
    <n v="2422"/>
    <s v="Arlene Wiggins Dalton"/>
    <x v="4"/>
    <n v="0.09"/>
    <n v="3.89"/>
    <n v="7.01"/>
    <x v="2"/>
    <x v="2"/>
    <x v="2"/>
    <x v="5"/>
    <x v="5"/>
    <s v="Avery Binder Labels"/>
    <n v="0.37"/>
    <s v="United States"/>
    <x v="1"/>
    <x v="18"/>
    <s v="Huntsville"/>
    <n v="77340"/>
    <x v="21"/>
    <d v="2015-01-24T00:00:00"/>
    <n v="-154.30699999999999"/>
    <n v="10"/>
    <n v="42.56"/>
    <n v="89055"/>
    <x v="1"/>
    <n v="-106.05536946357122"/>
  </r>
  <r>
    <n v="2873"/>
    <s v="Benjamin Gunter"/>
    <x v="4"/>
    <n v="7.0000000000000007E-2"/>
    <n v="2.89"/>
    <n v="0.5"/>
    <x v="1"/>
    <x v="0"/>
    <x v="2"/>
    <x v="13"/>
    <x v="5"/>
    <s v="Avery 498"/>
    <n v="0.38"/>
    <s v="United States"/>
    <x v="0"/>
    <x v="12"/>
    <s v="Hialeah"/>
    <n v="33012"/>
    <x v="21"/>
    <d v="2015-01-24T00:00:00"/>
    <n v="441.59399999999999"/>
    <n v="12"/>
    <n v="33.020000000000003"/>
    <n v="89872"/>
    <x v="0"/>
    <n v="385.36605988794844"/>
  </r>
  <r>
    <n v="2873"/>
    <s v="Benjamin Gunter"/>
    <x v="4"/>
    <n v="0"/>
    <n v="217.85"/>
    <n v="29.1"/>
    <x v="0"/>
    <x v="0"/>
    <x v="0"/>
    <x v="0"/>
    <x v="0"/>
    <s v="Chromcraft Bull-Nose Wood Round Conference Table Top, Wood Base"/>
    <n v="0.68"/>
    <s v="United States"/>
    <x v="0"/>
    <x v="12"/>
    <s v="Hialeah"/>
    <n v="33012"/>
    <x v="21"/>
    <d v="2015-01-23T00:00:00"/>
    <n v="394.17"/>
    <n v="10"/>
    <n v="2273.1"/>
    <n v="89872"/>
    <x v="0"/>
    <n v="2292.8416303106505"/>
  </r>
  <r>
    <n v="3350"/>
    <s v="Amy York"/>
    <x v="4"/>
    <n v="0.01"/>
    <n v="73.98"/>
    <n v="12.14"/>
    <x v="1"/>
    <x v="0"/>
    <x v="1"/>
    <x v="1"/>
    <x v="5"/>
    <s v="Keytronic 105-Key Spanish Keyboard"/>
    <n v="0.67"/>
    <s v="United States"/>
    <x v="2"/>
    <x v="4"/>
    <s v="Parkland"/>
    <n v="98444"/>
    <x v="22"/>
    <d v="2015-01-25T00:00:00"/>
    <n v="-29.0656"/>
    <n v="5"/>
    <n v="384.22"/>
    <n v="91296"/>
    <x v="2"/>
    <n v="728.55160814320118"/>
  </r>
  <r>
    <n v="1692"/>
    <s v="Rhonda Schroeder"/>
    <x v="3"/>
    <n v="0"/>
    <n v="6.84"/>
    <n v="8.3699999999999992"/>
    <x v="1"/>
    <x v="1"/>
    <x v="2"/>
    <x v="16"/>
    <x v="1"/>
    <s v="Acme Design Line 8&quot; Stainless Steel Bent Scissors w/Champagne Handles, 3-1/8&quot; Cut"/>
    <n v="0.57999999999999996"/>
    <s v="United States"/>
    <x v="1"/>
    <x v="38"/>
    <s v="Newton"/>
    <n v="67114"/>
    <x v="22"/>
    <d v="2015-01-24T00:00:00"/>
    <n v="-123.1816"/>
    <n v="5"/>
    <n v="37.89"/>
    <n v="90189"/>
    <x v="1"/>
    <n v="417.7814527726967"/>
  </r>
  <r>
    <n v="1693"/>
    <s v="Melinda Thornton"/>
    <x v="3"/>
    <n v="7.0000000000000007E-2"/>
    <n v="30.98"/>
    <n v="5.76"/>
    <x v="1"/>
    <x v="1"/>
    <x v="2"/>
    <x v="7"/>
    <x v="5"/>
    <s v="IBM Multi-Purpose Copy Paper, 8 1/2 x 11&quot;, Case"/>
    <n v="0.4"/>
    <s v="United States"/>
    <x v="0"/>
    <x v="21"/>
    <s v="Reston"/>
    <n v="20190"/>
    <x v="22"/>
    <d v="2015-01-25T00:00:00"/>
    <n v="-28.797999999999998"/>
    <n v="11"/>
    <n v="343.79"/>
    <n v="90189"/>
    <x v="0"/>
    <n v="322.05703614789456"/>
  </r>
  <r>
    <n v="604"/>
    <s v="Lindsay P Ashley"/>
    <x v="0"/>
    <n v="0.03"/>
    <n v="1.88"/>
    <n v="1.49"/>
    <x v="1"/>
    <x v="2"/>
    <x v="2"/>
    <x v="5"/>
    <x v="5"/>
    <s v="Staples® General Use 3-Ring Binders"/>
    <n v="0.37"/>
    <s v="United States"/>
    <x v="2"/>
    <x v="8"/>
    <s v="Los Angeles"/>
    <n v="90045"/>
    <x v="23"/>
    <d v="2015-01-25T00:00:00"/>
    <n v="-15.099500000000001"/>
    <n v="52"/>
    <n v="102.32"/>
    <n v="34882"/>
    <x v="2"/>
    <n v="276.74414793979605"/>
  </r>
  <r>
    <n v="830"/>
    <s v="Douglas Sutton"/>
    <x v="1"/>
    <n v="0.01"/>
    <n v="14.42"/>
    <n v="6.75"/>
    <x v="1"/>
    <x v="3"/>
    <x v="2"/>
    <x v="8"/>
    <x v="6"/>
    <s v="Holmes Odor Grabber"/>
    <n v="0.52"/>
    <s v="United States"/>
    <x v="2"/>
    <x v="3"/>
    <s v="Wheat Ridge"/>
    <n v="80033"/>
    <x v="23"/>
    <d v="2015-01-24T00:00:00"/>
    <n v="-13.826000000000001"/>
    <n v="6"/>
    <n v="89.91"/>
    <n v="90270"/>
    <x v="2"/>
    <n v="277.67677855397937"/>
  </r>
  <r>
    <n v="997"/>
    <s v="Phillip Pollard"/>
    <x v="2"/>
    <n v="0.08"/>
    <n v="67.84"/>
    <n v="0.99"/>
    <x v="1"/>
    <x v="0"/>
    <x v="2"/>
    <x v="8"/>
    <x v="5"/>
    <s v="Fellowes Command Center 5-outlet power strip"/>
    <n v="0.57999999999999996"/>
    <s v="United States"/>
    <x v="3"/>
    <x v="33"/>
    <s v="Bayonne"/>
    <n v="7002"/>
    <x v="23"/>
    <d v="2015-01-29T00:00:00"/>
    <n v="-23.634399999999999"/>
    <n v="1"/>
    <n v="63.66"/>
    <n v="89431"/>
    <x v="3"/>
    <n v="352.6368353481343"/>
  </r>
  <r>
    <n v="1281"/>
    <s v="Pauline Denton"/>
    <x v="2"/>
    <n v="0.03"/>
    <n v="199.99"/>
    <n v="24.49"/>
    <x v="2"/>
    <x v="0"/>
    <x v="1"/>
    <x v="4"/>
    <x v="4"/>
    <s v="Canon PC-428 Personal Copier"/>
    <n v="0.46"/>
    <s v="United States"/>
    <x v="1"/>
    <x v="2"/>
    <s v="Vincennes"/>
    <n v="47591"/>
    <x v="23"/>
    <d v="2015-01-26T00:00:00"/>
    <n v="727.73609999999996"/>
    <n v="5"/>
    <n v="1054.69"/>
    <n v="89112"/>
    <x v="1"/>
    <n v="2036.7173150631754"/>
  </r>
  <r>
    <n v="1282"/>
    <s v="Dana Sharpe"/>
    <x v="2"/>
    <n v="0.03"/>
    <n v="199.99"/>
    <n v="24.49"/>
    <x v="2"/>
    <x v="0"/>
    <x v="1"/>
    <x v="4"/>
    <x v="4"/>
    <s v="Canon PC-428 Personal Copier"/>
    <n v="0.46"/>
    <s v="United States"/>
    <x v="3"/>
    <x v="28"/>
    <s v="Philadelphia"/>
    <n v="19134"/>
    <x v="23"/>
    <d v="2015-01-26T00:00:00"/>
    <n v="393.42"/>
    <n v="21"/>
    <n v="4429.6899999999996"/>
    <n v="29319"/>
    <x v="3"/>
    <n v="1694.3690292566207"/>
  </r>
  <r>
    <n v="1690"/>
    <s v="Neil Bailey"/>
    <x v="2"/>
    <n v="0.05"/>
    <n v="115.99"/>
    <n v="5.26"/>
    <x v="1"/>
    <x v="3"/>
    <x v="1"/>
    <x v="12"/>
    <x v="5"/>
    <s v="636"/>
    <n v="0.56999999999999995"/>
    <s v="United States"/>
    <x v="3"/>
    <x v="28"/>
    <s v="Harrisburg"/>
    <n v="17112"/>
    <x v="23"/>
    <d v="2015-01-28T00:00:00"/>
    <n v="616.53570000000002"/>
    <n v="9"/>
    <n v="893.53"/>
    <n v="91076"/>
    <x v="3"/>
    <n v="1297.6198177355582"/>
  </r>
  <r>
    <n v="2613"/>
    <s v="Anthony Stanley"/>
    <x v="2"/>
    <n v="0.02"/>
    <n v="50.98"/>
    <n v="13.66"/>
    <x v="2"/>
    <x v="3"/>
    <x v="2"/>
    <x v="8"/>
    <x v="5"/>
    <s v="Eureka The Boss® Cordless Rechargeable Stick Vac"/>
    <n v="0.57999999999999996"/>
    <s v="United States"/>
    <x v="3"/>
    <x v="33"/>
    <s v="Fords"/>
    <n v="8863"/>
    <x v="23"/>
    <d v="2015-01-24T00:00:00"/>
    <n v="-25.76"/>
    <n v="1"/>
    <n v="68.45"/>
    <n v="86119"/>
    <x v="3"/>
    <n v="614.29637262724987"/>
  </r>
  <r>
    <n v="3089"/>
    <s v="Sandy Cannon"/>
    <x v="2"/>
    <n v="7.0000000000000007E-2"/>
    <n v="49.43"/>
    <n v="19.989999999999998"/>
    <x v="1"/>
    <x v="3"/>
    <x v="2"/>
    <x v="8"/>
    <x v="5"/>
    <s v="Eureka Hand Vacuum, Bagless"/>
    <n v="0.56999999999999995"/>
    <s v="United States"/>
    <x v="1"/>
    <x v="38"/>
    <s v="Leawood"/>
    <n v="66209"/>
    <x v="23"/>
    <d v="2015-01-29T00:00:00"/>
    <n v="-122.77"/>
    <n v="6"/>
    <n v="281.82"/>
    <n v="91219"/>
    <x v="1"/>
    <n v="725.91837124937729"/>
  </r>
  <r>
    <n v="2283"/>
    <s v="Nancy Holden"/>
    <x v="4"/>
    <n v="0.01"/>
    <n v="11.7"/>
    <n v="6.96"/>
    <x v="1"/>
    <x v="2"/>
    <x v="2"/>
    <x v="8"/>
    <x v="6"/>
    <s v="Harmony HEPA Quiet Air Purifiers"/>
    <n v="0.5"/>
    <s v="United States"/>
    <x v="1"/>
    <x v="30"/>
    <s v="Franklin"/>
    <n v="53132"/>
    <x v="23"/>
    <d v="2015-01-26T00:00:00"/>
    <n v="-28.954000000000001"/>
    <n v="6"/>
    <n v="76.87"/>
    <n v="85947"/>
    <x v="1"/>
    <n v="288.53436184568341"/>
  </r>
  <r>
    <n v="275"/>
    <s v="Roger Blalock Cassidy"/>
    <x v="3"/>
    <n v="0.09"/>
    <n v="15.28"/>
    <n v="10.91"/>
    <x v="1"/>
    <x v="3"/>
    <x v="2"/>
    <x v="5"/>
    <x v="5"/>
    <s v="Recycled Premium Regency Composition Covers"/>
    <n v="0.36"/>
    <s v="United States"/>
    <x v="3"/>
    <x v="22"/>
    <s v="Fairfield"/>
    <n v="6824"/>
    <x v="23"/>
    <d v="2015-01-25T00:00:00"/>
    <n v="-51.75"/>
    <n v="4"/>
    <n v="61.52"/>
    <n v="89292"/>
    <x v="3"/>
    <n v="374.17697591032487"/>
  </r>
  <r>
    <n v="1653"/>
    <s v="Charles Cline"/>
    <x v="3"/>
    <n v="0"/>
    <n v="101.41"/>
    <n v="35"/>
    <x v="2"/>
    <x v="3"/>
    <x v="2"/>
    <x v="6"/>
    <x v="4"/>
    <s v="Tennsco Regal Shelving Units"/>
    <n v="0.82"/>
    <s v="United States"/>
    <x v="2"/>
    <x v="8"/>
    <s v="Thousand Oaks"/>
    <n v="91360"/>
    <x v="23"/>
    <d v="2015-01-25T00:00:00"/>
    <n v="-457.73"/>
    <n v="10"/>
    <n v="1104.32"/>
    <n v="89885"/>
    <x v="2"/>
    <n v="1253.7394438857991"/>
  </r>
  <r>
    <n v="1653"/>
    <s v="Charles Cline"/>
    <x v="3"/>
    <n v="0.1"/>
    <n v="95.99"/>
    <n v="4.9000000000000004"/>
    <x v="1"/>
    <x v="3"/>
    <x v="1"/>
    <x v="12"/>
    <x v="5"/>
    <s v="T60"/>
    <n v="0.56000000000000005"/>
    <s v="United States"/>
    <x v="2"/>
    <x v="8"/>
    <s v="Thousand Oaks"/>
    <n v="91360"/>
    <x v="23"/>
    <d v="2015-01-25T00:00:00"/>
    <n v="-268.66399999999999"/>
    <n v="2"/>
    <n v="149.80000000000001"/>
    <n v="89885"/>
    <x v="2"/>
    <n v="398.4459827807006"/>
  </r>
  <r>
    <n v="1389"/>
    <s v="Jean Khan"/>
    <x v="0"/>
    <n v="0.06"/>
    <n v="1.74"/>
    <n v="4.08"/>
    <x v="1"/>
    <x v="3"/>
    <x v="0"/>
    <x v="11"/>
    <x v="1"/>
    <s v="Eldon Regeneration Recycled Desk Accessories, Smoke"/>
    <n v="0.53"/>
    <s v="United States"/>
    <x v="2"/>
    <x v="8"/>
    <s v="Menlo Park"/>
    <n v="94025"/>
    <x v="24"/>
    <d v="2015-01-26T00:00:00"/>
    <n v="-11.0732"/>
    <n v="1"/>
    <n v="2.77"/>
    <n v="88726"/>
    <x v="2"/>
    <n v="434.73957587378635"/>
  </r>
  <r>
    <n v="156"/>
    <s v="Diana Xu"/>
    <x v="1"/>
    <n v="0.03"/>
    <n v="10.89"/>
    <n v="4.5"/>
    <x v="1"/>
    <x v="3"/>
    <x v="2"/>
    <x v="8"/>
    <x v="5"/>
    <s v="Belkin 6 Outlet Metallic Surge Strip"/>
    <n v="0.59"/>
    <s v="United States"/>
    <x v="2"/>
    <x v="3"/>
    <s v="Fort Collins"/>
    <n v="80525"/>
    <x v="24"/>
    <d v="2015-01-26T00:00:00"/>
    <n v="-18.64"/>
    <n v="3"/>
    <n v="33.82"/>
    <n v="87672"/>
    <x v="2"/>
    <n v="244.46457476997452"/>
  </r>
  <r>
    <n v="1997"/>
    <s v="Harriet Bowman"/>
    <x v="3"/>
    <n v="0.1"/>
    <n v="125.99"/>
    <n v="8.99"/>
    <x v="1"/>
    <x v="1"/>
    <x v="1"/>
    <x v="12"/>
    <x v="5"/>
    <s v="5170i"/>
    <n v="0.56999999999999995"/>
    <s v="United States"/>
    <x v="0"/>
    <x v="23"/>
    <s v="Hilton Head Island"/>
    <n v="29915"/>
    <x v="24"/>
    <d v="2015-01-28T00:00:00"/>
    <n v="17.652000000000001"/>
    <n v="4"/>
    <n v="408.66"/>
    <n v="90333"/>
    <x v="0"/>
    <n v="878.05721889641188"/>
  </r>
  <r>
    <n v="1360"/>
    <s v="Arlene Gibbons"/>
    <x v="1"/>
    <n v="0.03"/>
    <n v="14.34"/>
    <n v="5"/>
    <x v="1"/>
    <x v="1"/>
    <x v="0"/>
    <x v="11"/>
    <x v="1"/>
    <s v="Nu-Dell Leatherette Frames"/>
    <n v="0.49"/>
    <s v="United States"/>
    <x v="1"/>
    <x v="20"/>
    <s v="Muscatine"/>
    <n v="52761"/>
    <x v="25"/>
    <d v="2015-01-27T00:00:00"/>
    <n v="82.310100000000006"/>
    <n v="8"/>
    <n v="119.29"/>
    <n v="89595"/>
    <x v="1"/>
    <n v="260.41507518215525"/>
  </r>
  <r>
    <n v="1361"/>
    <s v="Kristina Collier"/>
    <x v="1"/>
    <n v="0.01"/>
    <n v="2.89"/>
    <n v="0.5"/>
    <x v="1"/>
    <x v="1"/>
    <x v="2"/>
    <x v="13"/>
    <x v="5"/>
    <s v="Avery 498"/>
    <n v="0.38"/>
    <s v="United States"/>
    <x v="1"/>
    <x v="25"/>
    <s v="Allen Park"/>
    <n v="48101"/>
    <x v="25"/>
    <d v="2015-01-28T00:00:00"/>
    <n v="1.2236"/>
    <n v="1"/>
    <n v="3.08"/>
    <n v="89595"/>
    <x v="1"/>
    <n v="-61.084946932130144"/>
  </r>
  <r>
    <n v="3154"/>
    <s v="Faye Manning"/>
    <x v="1"/>
    <n v="0.08"/>
    <n v="150.97999999999999"/>
    <n v="13.99"/>
    <x v="2"/>
    <x v="3"/>
    <x v="1"/>
    <x v="3"/>
    <x v="6"/>
    <s v="Canon MP41DH Printing Calculator"/>
    <n v="0.38"/>
    <s v="United States"/>
    <x v="0"/>
    <x v="12"/>
    <s v="Saint Petersburg"/>
    <n v="33710"/>
    <x v="25"/>
    <d v="2015-01-27T00:00:00"/>
    <n v="-3.948"/>
    <n v="8"/>
    <n v="1183.82"/>
    <n v="86899"/>
    <x v="0"/>
    <n v="670.92707248826616"/>
  </r>
  <r>
    <n v="3155"/>
    <s v="Julian Keith Mayer"/>
    <x v="1"/>
    <n v="0.03"/>
    <n v="25.98"/>
    <n v="14.36"/>
    <x v="0"/>
    <x v="3"/>
    <x v="0"/>
    <x v="9"/>
    <x v="3"/>
    <s v="Global Stack Chair without Arms, Black"/>
    <n v="0.6"/>
    <s v="United States"/>
    <x v="0"/>
    <x v="12"/>
    <s v="Sanford"/>
    <n v="32771"/>
    <x v="25"/>
    <d v="2015-01-27T00:00:00"/>
    <n v="57.545999999999999"/>
    <n v="4"/>
    <n v="107.66"/>
    <n v="86899"/>
    <x v="0"/>
    <n v="847.02878681737548"/>
  </r>
  <r>
    <n v="3155"/>
    <s v="Julian Keith Mayer"/>
    <x v="1"/>
    <n v="0.1"/>
    <n v="32.479999999999997"/>
    <n v="35"/>
    <x v="1"/>
    <x v="3"/>
    <x v="2"/>
    <x v="6"/>
    <x v="4"/>
    <s v="Fellowes Neat Ideas® Storage Cubes"/>
    <n v="0.81"/>
    <s v="United States"/>
    <x v="0"/>
    <x v="12"/>
    <s v="Sanford"/>
    <n v="32771"/>
    <x v="25"/>
    <d v="2015-01-27T00:00:00"/>
    <n v="-333.42540000000002"/>
    <n v="10"/>
    <n v="318.83"/>
    <n v="86899"/>
    <x v="0"/>
    <n v="969.36324085734464"/>
  </r>
  <r>
    <n v="1129"/>
    <s v="Pam Patton"/>
    <x v="2"/>
    <n v="0.02"/>
    <n v="4.9800000000000004"/>
    <n v="6.07"/>
    <x v="1"/>
    <x v="2"/>
    <x v="2"/>
    <x v="7"/>
    <x v="5"/>
    <s v="Xerox 1897"/>
    <n v="0.36"/>
    <s v="United States"/>
    <x v="3"/>
    <x v="35"/>
    <s v="Boston"/>
    <n v="2118"/>
    <x v="25"/>
    <d v="2015-01-28T00:00:00"/>
    <n v="-46.92"/>
    <n v="19"/>
    <n v="105.5"/>
    <n v="57794"/>
    <x v="3"/>
    <n v="168.5138343509546"/>
  </r>
  <r>
    <n v="1133"/>
    <s v="Marjorie Owens"/>
    <x v="2"/>
    <n v="0.02"/>
    <n v="4.9800000000000004"/>
    <n v="6.07"/>
    <x v="1"/>
    <x v="2"/>
    <x v="2"/>
    <x v="7"/>
    <x v="5"/>
    <s v="Xerox 1897"/>
    <n v="0.36"/>
    <s v="United States"/>
    <x v="1"/>
    <x v="18"/>
    <s v="Farmers Branch"/>
    <n v="75234"/>
    <x v="25"/>
    <d v="2015-01-28T00:00:00"/>
    <n v="-46.92"/>
    <n v="5"/>
    <n v="27.76"/>
    <n v="88105"/>
    <x v="1"/>
    <n v="168.5138343509546"/>
  </r>
  <r>
    <n v="2795"/>
    <s v="Harry Burns"/>
    <x v="2"/>
    <n v="0.04"/>
    <n v="3.57"/>
    <n v="4.17"/>
    <x v="1"/>
    <x v="3"/>
    <x v="2"/>
    <x v="2"/>
    <x v="1"/>
    <s v="Barrel Sharpener"/>
    <n v="0.59"/>
    <s v="United States"/>
    <x v="1"/>
    <x v="20"/>
    <s v="Mason City"/>
    <n v="50401"/>
    <x v="25"/>
    <d v="2015-01-28T00:00:00"/>
    <n v="-69.91"/>
    <n v="8"/>
    <n v="30.9"/>
    <n v="87556"/>
    <x v="1"/>
    <n v="235.55534330945417"/>
  </r>
  <r>
    <n v="2795"/>
    <s v="Harry Burns"/>
    <x v="2"/>
    <n v="0.05"/>
    <n v="200.99"/>
    <n v="4.2"/>
    <x v="1"/>
    <x v="3"/>
    <x v="1"/>
    <x v="12"/>
    <x v="5"/>
    <s v="2160i"/>
    <n v="0.59"/>
    <s v="United States"/>
    <x v="1"/>
    <x v="20"/>
    <s v="Mason City"/>
    <n v="50401"/>
    <x v="25"/>
    <d v="2015-01-30T00:00:00"/>
    <n v="1630.5252"/>
    <n v="14"/>
    <n v="2363.08"/>
    <n v="87556"/>
    <x v="1"/>
    <n v="2589.6170453676896"/>
  </r>
  <r>
    <n v="2795"/>
    <s v="Harry Burns"/>
    <x v="2"/>
    <n v="7.0000000000000007E-2"/>
    <n v="195.99"/>
    <n v="8.99"/>
    <x v="1"/>
    <x v="3"/>
    <x v="1"/>
    <x v="12"/>
    <x v="5"/>
    <s v="A1228"/>
    <n v="0.57999999999999996"/>
    <s v="United States"/>
    <x v="1"/>
    <x v="20"/>
    <s v="Mason City"/>
    <n v="50401"/>
    <x v="25"/>
    <d v="2015-01-26T00:00:00"/>
    <n v="-457.16"/>
    <n v="2"/>
    <n v="328.45"/>
    <n v="87556"/>
    <x v="1"/>
    <n v="546.9716684756778"/>
  </r>
  <r>
    <n v="3000"/>
    <s v="Priscilla Allen"/>
    <x v="2"/>
    <n v="0.01"/>
    <n v="10.14"/>
    <n v="2.27"/>
    <x v="1"/>
    <x v="1"/>
    <x v="2"/>
    <x v="7"/>
    <x v="2"/>
    <s v="Staples Wirebound Steno Books, 6&quot; x 9&quot;, 12/Pack"/>
    <n v="0.36"/>
    <s v="United States"/>
    <x v="1"/>
    <x v="25"/>
    <s v="Pontiac"/>
    <n v="48342"/>
    <x v="25"/>
    <d v="2015-01-28T00:00:00"/>
    <n v="28.152000000000001"/>
    <n v="4"/>
    <n v="40.799999999999997"/>
    <n v="87042"/>
    <x v="1"/>
    <n v="103.7606995951931"/>
  </r>
  <r>
    <n v="3307"/>
    <s v="Edwin Blackburn"/>
    <x v="2"/>
    <n v="7.0000000000000007E-2"/>
    <n v="16.739999999999998"/>
    <n v="7.04"/>
    <x v="1"/>
    <x v="0"/>
    <x v="2"/>
    <x v="6"/>
    <x v="5"/>
    <s v="Rogers® Profile Extra Capacity Storage Tub"/>
    <n v="0.81"/>
    <s v="United States"/>
    <x v="3"/>
    <x v="35"/>
    <s v="Agawam"/>
    <n v="1001"/>
    <x v="25"/>
    <d v="2015-02-02T00:00:00"/>
    <n v="-114.2"/>
    <n v="5"/>
    <n v="80.58"/>
    <n v="90462"/>
    <x v="3"/>
    <n v="464.7887738577686"/>
  </r>
  <r>
    <n v="3311"/>
    <s v="Jackie Flynn"/>
    <x v="2"/>
    <n v="0.06"/>
    <n v="6.45"/>
    <n v="1.34"/>
    <x v="1"/>
    <x v="0"/>
    <x v="2"/>
    <x v="7"/>
    <x v="2"/>
    <s v="Wirebound Four 2-3/4 x 5 Forms per Page, 400 Sets per Book"/>
    <n v="0.36"/>
    <s v="United States"/>
    <x v="3"/>
    <x v="35"/>
    <s v="Winchester"/>
    <n v="1890"/>
    <x v="25"/>
    <d v="2015-01-31T00:00:00"/>
    <n v="39.426600000000001"/>
    <n v="9"/>
    <n v="57.14"/>
    <n v="90462"/>
    <x v="3"/>
    <n v="64.897370220827568"/>
  </r>
  <r>
    <n v="3314"/>
    <s v="Billy Hale"/>
    <x v="2"/>
    <n v="0.05"/>
    <n v="122.99"/>
    <n v="70.2"/>
    <x v="0"/>
    <x v="0"/>
    <x v="0"/>
    <x v="9"/>
    <x v="3"/>
    <s v="Global High-Back Leather Tilter, Burgundy"/>
    <n v="0.74"/>
    <s v="United States"/>
    <x v="3"/>
    <x v="33"/>
    <s v="Fort Lee"/>
    <n v="7024"/>
    <x v="25"/>
    <d v="2015-01-30T00:00:00"/>
    <n v="-722.23"/>
    <n v="4"/>
    <n v="498.31"/>
    <n v="90462"/>
    <x v="3"/>
    <n v="2072.2176516477416"/>
  </r>
  <r>
    <n v="1946"/>
    <s v="Teresa Wallace"/>
    <x v="4"/>
    <n v="0.08"/>
    <n v="90.98"/>
    <n v="56.2"/>
    <x v="1"/>
    <x v="1"/>
    <x v="0"/>
    <x v="11"/>
    <x v="6"/>
    <s v="Eldon ClusterMat Chair Mat with Cordless Antistatic Protection"/>
    <n v="0.74"/>
    <s v="United States"/>
    <x v="3"/>
    <x v="28"/>
    <s v="Mount Lebanon"/>
    <n v="15228"/>
    <x v="25"/>
    <d v="2015-01-28T00:00:00"/>
    <n v="-1920.9336000000001"/>
    <n v="12"/>
    <n v="1058.3599999999999"/>
    <n v="86331"/>
    <x v="3"/>
    <n v="54.308644686978901"/>
  </r>
  <r>
    <n v="1946"/>
    <s v="Teresa Wallace"/>
    <x v="4"/>
    <n v="7.0000000000000007E-2"/>
    <n v="5.98"/>
    <n v="5.35"/>
    <x v="1"/>
    <x v="1"/>
    <x v="2"/>
    <x v="7"/>
    <x v="5"/>
    <s v="Xerox 1947"/>
    <n v="0.4"/>
    <s v="United States"/>
    <x v="3"/>
    <x v="28"/>
    <s v="Mount Lebanon"/>
    <n v="15228"/>
    <x v="25"/>
    <d v="2015-01-28T00:00:00"/>
    <n v="-37.175199999999997"/>
    <n v="3"/>
    <n v="18.309999999999999"/>
    <n v="86331"/>
    <x v="3"/>
    <n v="35.550953041875992"/>
  </r>
  <r>
    <n v="3361"/>
    <s v="Oscar Kenney"/>
    <x v="4"/>
    <n v="0.04"/>
    <n v="7.96"/>
    <n v="4.95"/>
    <x v="1"/>
    <x v="2"/>
    <x v="0"/>
    <x v="11"/>
    <x v="5"/>
    <s v="Staples Plastic Wall Frames"/>
    <n v="0.41"/>
    <s v="United States"/>
    <x v="1"/>
    <x v="30"/>
    <s v="West Bend"/>
    <n v="53095"/>
    <x v="25"/>
    <d v="2015-01-26T00:00:00"/>
    <n v="-7.73"/>
    <n v="15"/>
    <n v="116.11"/>
    <n v="91436"/>
    <x v="1"/>
    <n v="148.36340841749302"/>
  </r>
  <r>
    <n v="2264"/>
    <s v="Helen Dickerson"/>
    <x v="3"/>
    <n v="0.09"/>
    <n v="207.48"/>
    <n v="0.99"/>
    <x v="1"/>
    <x v="3"/>
    <x v="2"/>
    <x v="8"/>
    <x v="5"/>
    <s v="Kensington 7 Outlet MasterPiece Power Center with Fax/Phone Line Protection"/>
    <n v="0.55000000000000004"/>
    <s v="United States"/>
    <x v="1"/>
    <x v="6"/>
    <s v="Joplin"/>
    <n v="64804"/>
    <x v="25"/>
    <d v="2015-01-29T00:00:00"/>
    <n v="359.83"/>
    <n v="3"/>
    <n v="577.75"/>
    <n v="86611"/>
    <x v="1"/>
    <n v="1281.5844638375643"/>
  </r>
  <r>
    <n v="483"/>
    <s v="Edgar McKenzie"/>
    <x v="0"/>
    <n v="0.03"/>
    <n v="11.97"/>
    <n v="4.9800000000000004"/>
    <x v="1"/>
    <x v="3"/>
    <x v="2"/>
    <x v="8"/>
    <x v="5"/>
    <s v="Staples 6 Outlet Surge"/>
    <n v="0.57999999999999996"/>
    <s v="United States"/>
    <x v="1"/>
    <x v="10"/>
    <s v="Oswego"/>
    <n v="60543"/>
    <x v="26"/>
    <d v="2015-01-28T00:00:00"/>
    <n v="-18.190000000000001"/>
    <n v="6"/>
    <n v="73.180000000000007"/>
    <n v="90353"/>
    <x v="1"/>
    <n v="545.76394700287801"/>
  </r>
  <r>
    <n v="2979"/>
    <s v="Lloyd Dolan"/>
    <x v="0"/>
    <n v="0.09"/>
    <n v="2.94"/>
    <n v="0.7"/>
    <x v="1"/>
    <x v="3"/>
    <x v="2"/>
    <x v="2"/>
    <x v="2"/>
    <s v="Newell 338"/>
    <n v="0.57999999999999996"/>
    <s v="United States"/>
    <x v="1"/>
    <x v="39"/>
    <s v="Dickinson"/>
    <n v="58601"/>
    <x v="26"/>
    <d v="2015-01-28T00:00:00"/>
    <n v="6.3840000000000003"/>
    <n v="9"/>
    <n v="25.22"/>
    <n v="86544"/>
    <x v="1"/>
    <n v="384.68904803913523"/>
  </r>
  <r>
    <n v="2980"/>
    <s v="Joanna Kenney"/>
    <x v="0"/>
    <n v="0.03"/>
    <n v="43.98"/>
    <n v="8.99"/>
    <x v="1"/>
    <x v="3"/>
    <x v="2"/>
    <x v="2"/>
    <x v="1"/>
    <s v="Boston 1645 Deluxe Heavier-Duty Electric Pencil Sharpener"/>
    <n v="0.57999999999999996"/>
    <s v="United States"/>
    <x v="3"/>
    <x v="27"/>
    <s v="Sandusky"/>
    <n v="44870"/>
    <x v="26"/>
    <d v="2015-01-29T00:00:00"/>
    <n v="274.0788"/>
    <n v="10"/>
    <n v="454.4"/>
    <n v="86544"/>
    <x v="3"/>
    <n v="1056.1814407469608"/>
  </r>
  <r>
    <n v="2980"/>
    <s v="Joanna Kenney"/>
    <x v="0"/>
    <n v="0.06"/>
    <n v="1.1399999999999999"/>
    <n v="0.7"/>
    <x v="1"/>
    <x v="3"/>
    <x v="2"/>
    <x v="14"/>
    <x v="2"/>
    <s v="OIC Thumb-Tacks"/>
    <n v="0.38"/>
    <s v="United States"/>
    <x v="3"/>
    <x v="27"/>
    <s v="Sandusky"/>
    <n v="44870"/>
    <x v="26"/>
    <d v="2015-01-30T00:00:00"/>
    <n v="-3.782"/>
    <n v="13"/>
    <n v="14.53"/>
    <n v="86544"/>
    <x v="3"/>
    <n v="222.22748086119515"/>
  </r>
  <r>
    <n v="2254"/>
    <s v="Jeff Meadows"/>
    <x v="2"/>
    <n v="0.1"/>
    <n v="6.3"/>
    <n v="0.5"/>
    <x v="1"/>
    <x v="3"/>
    <x v="2"/>
    <x v="13"/>
    <x v="5"/>
    <s v="Avery 48"/>
    <n v="0.39"/>
    <s v="United States"/>
    <x v="0"/>
    <x v="32"/>
    <s v="Paducah"/>
    <n v="42003"/>
    <x v="26"/>
    <d v="2015-02-01T00:00:00"/>
    <n v="-464.28199999999998"/>
    <n v="12"/>
    <n v="68.72"/>
    <n v="89278"/>
    <x v="0"/>
    <n v="-467.06166323860077"/>
  </r>
  <r>
    <n v="2178"/>
    <s v="Judy Hall"/>
    <x v="4"/>
    <n v="0.08"/>
    <n v="2.94"/>
    <n v="0.96"/>
    <x v="1"/>
    <x v="0"/>
    <x v="2"/>
    <x v="2"/>
    <x v="2"/>
    <s v="Newell 343"/>
    <n v="0.57999999999999996"/>
    <s v="United States"/>
    <x v="3"/>
    <x v="35"/>
    <s v="Worcester"/>
    <n v="1610"/>
    <x v="26"/>
    <d v="2015-01-29T00:00:00"/>
    <n v="-1.18"/>
    <n v="9"/>
    <n v="25.35"/>
    <n v="89465"/>
    <x v="3"/>
    <n v="104.45323596319129"/>
  </r>
  <r>
    <n v="3347"/>
    <s v="Carrie McIntosh"/>
    <x v="4"/>
    <n v="0.02"/>
    <n v="110.99"/>
    <n v="2.5"/>
    <x v="1"/>
    <x v="1"/>
    <x v="1"/>
    <x v="12"/>
    <x v="5"/>
    <s v="T18"/>
    <n v="0.56999999999999995"/>
    <s v="United States"/>
    <x v="0"/>
    <x v="12"/>
    <s v="Royal Palm Beach"/>
    <n v="33411"/>
    <x v="26"/>
    <d v="2015-01-29T00:00:00"/>
    <n v="-39.808999999999997"/>
    <n v="1"/>
    <n v="94.3"/>
    <n v="89356"/>
    <x v="0"/>
    <n v="457.43971255474167"/>
  </r>
  <r>
    <n v="129"/>
    <s v="Kara Allison"/>
    <x v="3"/>
    <n v="0.02"/>
    <n v="1.74"/>
    <n v="4.08"/>
    <x v="1"/>
    <x v="0"/>
    <x v="0"/>
    <x v="11"/>
    <x v="1"/>
    <s v="Eldon Regeneration Recycled Desk Accessories, Smoke"/>
    <n v="0.53"/>
    <s v="United States"/>
    <x v="1"/>
    <x v="10"/>
    <s v="Alton"/>
    <n v="62002"/>
    <x v="26"/>
    <d v="2015-01-28T00:00:00"/>
    <n v="-37.39"/>
    <n v="5"/>
    <n v="10.23"/>
    <n v="86693"/>
    <x v="1"/>
    <n v="336.20544511007552"/>
  </r>
  <r>
    <n v="898"/>
    <s v="Harriet Hodges"/>
    <x v="3"/>
    <n v="0.02"/>
    <n v="12.53"/>
    <n v="0.49"/>
    <x v="1"/>
    <x v="0"/>
    <x v="2"/>
    <x v="13"/>
    <x v="5"/>
    <s v="Round Specialty Laser Printer Labels"/>
    <n v="0.38"/>
    <s v="United States"/>
    <x v="3"/>
    <x v="11"/>
    <s v="New York City"/>
    <n v="10039"/>
    <x v="26"/>
    <d v="2015-01-27T00:00:00"/>
    <n v="263.39999999999998"/>
    <n v="47"/>
    <n v="594.44000000000005"/>
    <n v="9606"/>
    <x v="3"/>
    <n v="454.12627839061764"/>
  </r>
  <r>
    <n v="898"/>
    <s v="Harriet Hodges"/>
    <x v="3"/>
    <n v="7.0000000000000007E-2"/>
    <n v="5.18"/>
    <n v="2.04"/>
    <x v="2"/>
    <x v="0"/>
    <x v="2"/>
    <x v="7"/>
    <x v="2"/>
    <s v="Array® Memo Cubes"/>
    <n v="0.36"/>
    <s v="United States"/>
    <x v="3"/>
    <x v="11"/>
    <s v="New York City"/>
    <n v="10039"/>
    <x v="26"/>
    <d v="2015-01-29T00:00:00"/>
    <n v="37.31"/>
    <n v="44"/>
    <n v="228.5"/>
    <n v="9606"/>
    <x v="3"/>
    <n v="110.53493857399899"/>
  </r>
  <r>
    <n v="899"/>
    <s v="Jordan Berry"/>
    <x v="3"/>
    <n v="0.02"/>
    <n v="12.53"/>
    <n v="0.49"/>
    <x v="1"/>
    <x v="0"/>
    <x v="2"/>
    <x v="13"/>
    <x v="5"/>
    <s v="Round Specialty Laser Printer Labels"/>
    <n v="0.38"/>
    <s v="United States"/>
    <x v="3"/>
    <x v="28"/>
    <s v="Altoona"/>
    <n v="16602"/>
    <x v="26"/>
    <d v="2015-01-27T00:00:00"/>
    <n v="104.7213"/>
    <n v="12"/>
    <n v="151.77000000000001"/>
    <n v="86264"/>
    <x v="3"/>
    <n v="291.63520799642322"/>
  </r>
  <r>
    <n v="899"/>
    <s v="Jordan Berry"/>
    <x v="3"/>
    <n v="7.0000000000000007E-2"/>
    <n v="5.18"/>
    <n v="2.04"/>
    <x v="2"/>
    <x v="0"/>
    <x v="2"/>
    <x v="7"/>
    <x v="2"/>
    <s v="Array® Memo Cubes"/>
    <n v="0.36"/>
    <s v="United States"/>
    <x v="3"/>
    <x v="28"/>
    <s v="Altoona"/>
    <n v="16602"/>
    <x v="26"/>
    <d v="2015-01-29T00:00:00"/>
    <n v="37.31"/>
    <n v="11"/>
    <n v="57.13"/>
    <n v="86264"/>
    <x v="3"/>
    <n v="110.53493857399899"/>
  </r>
  <r>
    <n v="1351"/>
    <s v="Janet McCullough"/>
    <x v="3"/>
    <n v="0.1"/>
    <n v="110.99"/>
    <n v="8.99"/>
    <x v="2"/>
    <x v="2"/>
    <x v="1"/>
    <x v="12"/>
    <x v="5"/>
    <s v="LX 677"/>
    <n v="0.56999999999999995"/>
    <s v="United States"/>
    <x v="0"/>
    <x v="12"/>
    <s v="Coconut Creek"/>
    <n v="33063"/>
    <x v="26"/>
    <d v="2015-01-29T00:00:00"/>
    <n v="3285.48"/>
    <n v="7"/>
    <n v="627.78"/>
    <n v="88232"/>
    <x v="0"/>
    <n v="4154.5584850853975"/>
  </r>
  <r>
    <n v="2281"/>
    <s v="Monica Harvey"/>
    <x v="3"/>
    <n v="0.08"/>
    <n v="205.99"/>
    <n v="2.5"/>
    <x v="1"/>
    <x v="2"/>
    <x v="1"/>
    <x v="12"/>
    <x v="5"/>
    <s v="V70"/>
    <n v="0.59"/>
    <s v="United States"/>
    <x v="1"/>
    <x v="30"/>
    <s v="Eau Claire"/>
    <n v="54703"/>
    <x v="26"/>
    <d v="2015-01-28T00:00:00"/>
    <n v="997.38144"/>
    <n v="10"/>
    <n v="1610.84"/>
    <n v="85948"/>
    <x v="1"/>
    <n v="2041.815377858662"/>
  </r>
  <r>
    <n v="53"/>
    <s v="Sidney Russell Austin"/>
    <x v="0"/>
    <n v="7.0000000000000007E-2"/>
    <n v="3174.835"/>
    <n v="8.73"/>
    <x v="0"/>
    <x v="3"/>
    <x v="1"/>
    <x v="3"/>
    <x v="0"/>
    <s v="Okidata Pacemark 4410N Wide Format Dot Matrix Printer"/>
    <n v="0.56999999999999995"/>
    <s v="United States"/>
    <x v="2"/>
    <x v="4"/>
    <s v="Redmond"/>
    <n v="98052"/>
    <x v="27"/>
    <d v="2015-01-30T00:00:00"/>
    <n v="-6923.5991999999997"/>
    <n v="1"/>
    <n v="3267.55"/>
    <n v="88425"/>
    <x v="2"/>
    <n v="4675.0973192454449"/>
  </r>
  <r>
    <n v="3266"/>
    <s v="Edgar Kumar"/>
    <x v="0"/>
    <n v="0"/>
    <n v="122.99"/>
    <n v="70.2"/>
    <x v="0"/>
    <x v="3"/>
    <x v="0"/>
    <x v="9"/>
    <x v="3"/>
    <s v="Global High-Back Leather Tilter, Burgundy"/>
    <n v="0.74"/>
    <s v="United States"/>
    <x v="3"/>
    <x v="29"/>
    <s v="Sanford"/>
    <n v="4073"/>
    <x v="27"/>
    <d v="2015-01-29T00:00:00"/>
    <n v="-1764.29"/>
    <n v="14"/>
    <n v="1794.88"/>
    <n v="89836"/>
    <x v="3"/>
    <n v="1257.4428472341153"/>
  </r>
  <r>
    <n v="3269"/>
    <s v="Billie Stern"/>
    <x v="0"/>
    <n v="0.01"/>
    <n v="60.97"/>
    <n v="4.5"/>
    <x v="2"/>
    <x v="3"/>
    <x v="2"/>
    <x v="8"/>
    <x v="5"/>
    <s v="Tripp Lite Isotel 6 Outlet Surge Protector with Fax/Modem Protection"/>
    <n v="0.56000000000000005"/>
    <s v="United States"/>
    <x v="3"/>
    <x v="33"/>
    <s v="North Plainfield"/>
    <n v="7060"/>
    <x v="27"/>
    <d v="2015-01-30T00:00:00"/>
    <n v="527.87760000000003"/>
    <n v="12"/>
    <n v="765.04"/>
    <n v="89836"/>
    <x v="3"/>
    <n v="1159.5871493447628"/>
  </r>
  <r>
    <n v="24"/>
    <s v="Edna Thomas"/>
    <x v="1"/>
    <n v="0.06"/>
    <n v="55.48"/>
    <n v="14.3"/>
    <x v="1"/>
    <x v="3"/>
    <x v="2"/>
    <x v="7"/>
    <x v="5"/>
    <s v="Xerox 194"/>
    <n v="0.37"/>
    <s v="United States"/>
    <x v="2"/>
    <x v="8"/>
    <s v="Laguna Niguel"/>
    <n v="92677"/>
    <x v="27"/>
    <d v="2015-01-29T00:00:00"/>
    <n v="-28.296800000000001"/>
    <n v="1"/>
    <n v="67.489999999999995"/>
    <n v="87651"/>
    <x v="2"/>
    <n v="442.46402756628834"/>
  </r>
  <r>
    <n v="24"/>
    <s v="Edna Thomas"/>
    <x v="1"/>
    <n v="0.02"/>
    <n v="1.68"/>
    <n v="1.57"/>
    <x v="1"/>
    <x v="3"/>
    <x v="2"/>
    <x v="2"/>
    <x v="2"/>
    <s v="Newell 323"/>
    <n v="0.59"/>
    <s v="United States"/>
    <x v="2"/>
    <x v="8"/>
    <s v="Laguna Niguel"/>
    <n v="92677"/>
    <x v="27"/>
    <d v="2015-01-30T00:00:00"/>
    <n v="-5.3071999999999999"/>
    <n v="1"/>
    <n v="2.25"/>
    <n v="87651"/>
    <x v="2"/>
    <n v="154.88626564652284"/>
  </r>
  <r>
    <n v="744"/>
    <s v="Joy Maxwell"/>
    <x v="2"/>
    <n v="0.02"/>
    <n v="59.98"/>
    <n v="3.99"/>
    <x v="1"/>
    <x v="3"/>
    <x v="2"/>
    <x v="8"/>
    <x v="5"/>
    <s v="Belkin 8 Outlet SurgeMaster II Gold Surge Protector"/>
    <n v="0.56999999999999995"/>
    <s v="United States"/>
    <x v="2"/>
    <x v="41"/>
    <s v="Oro Valley"/>
    <n v="85737"/>
    <x v="27"/>
    <d v="2015-02-06T00:00:00"/>
    <n v="-54.622"/>
    <n v="1"/>
    <n v="63.48"/>
    <n v="87725"/>
    <x v="2"/>
    <n v="419.57110284424061"/>
  </r>
  <r>
    <n v="744"/>
    <s v="Joy Maxwell"/>
    <x v="2"/>
    <n v="0.03"/>
    <n v="5.18"/>
    <n v="5.74"/>
    <x v="1"/>
    <x v="3"/>
    <x v="2"/>
    <x v="5"/>
    <x v="5"/>
    <s v="Wilson Jones Impact Binders"/>
    <n v="0.36"/>
    <s v="United States"/>
    <x v="2"/>
    <x v="41"/>
    <s v="Oro Valley"/>
    <n v="85737"/>
    <x v="27"/>
    <d v="2015-02-01T00:00:00"/>
    <n v="-126.81417999999999"/>
    <n v="9"/>
    <n v="47.64"/>
    <n v="87725"/>
    <x v="2"/>
    <n v="41.158284083031418"/>
  </r>
  <r>
    <n v="553"/>
    <s v="Kristine Connolly"/>
    <x v="4"/>
    <n v="0"/>
    <n v="6.88"/>
    <n v="2"/>
    <x v="2"/>
    <x v="2"/>
    <x v="2"/>
    <x v="7"/>
    <x v="2"/>
    <s v="Adams Phone Message Book, 200 Message Capacity, 8 1/16” x 11”"/>
    <n v="0.39"/>
    <s v="United States"/>
    <x v="2"/>
    <x v="8"/>
    <s v="Los Angeles"/>
    <n v="90008"/>
    <x v="27"/>
    <d v="2015-01-29T00:00:00"/>
    <n v="34.067999999999998"/>
    <n v="36"/>
    <n v="267.52999999999997"/>
    <n v="17155"/>
    <x v="2"/>
    <n v="33.839731155429092"/>
  </r>
  <r>
    <n v="556"/>
    <s v="Kristina Sanders"/>
    <x v="4"/>
    <n v="0"/>
    <n v="6.88"/>
    <n v="2"/>
    <x v="2"/>
    <x v="2"/>
    <x v="2"/>
    <x v="7"/>
    <x v="2"/>
    <s v="Adams Phone Message Book, 200 Message Capacity, 8 1/16” x 11”"/>
    <n v="0.39"/>
    <s v="United States"/>
    <x v="2"/>
    <x v="15"/>
    <s v="Provo"/>
    <n v="84604"/>
    <x v="27"/>
    <d v="2015-01-29T00:00:00"/>
    <n v="46.147199999999998"/>
    <n v="9"/>
    <n v="66.88"/>
    <n v="86189"/>
    <x v="2"/>
    <n v="46.209142661230146"/>
  </r>
  <r>
    <n v="556"/>
    <s v="Kristina Sanders"/>
    <x v="4"/>
    <n v="0.03"/>
    <n v="32.479999999999997"/>
    <n v="35"/>
    <x v="2"/>
    <x v="2"/>
    <x v="2"/>
    <x v="6"/>
    <x v="4"/>
    <s v="Fellowes Neat Ideas® Storage Cubes"/>
    <n v="0.81"/>
    <s v="United States"/>
    <x v="2"/>
    <x v="15"/>
    <s v="Provo"/>
    <n v="84604"/>
    <x v="27"/>
    <d v="2015-01-28T00:00:00"/>
    <n v="-1116.3348000000001"/>
    <n v="8"/>
    <n v="274.91000000000003"/>
    <n v="86189"/>
    <x v="2"/>
    <n v="177.37741157147167"/>
  </r>
  <r>
    <n v="1875"/>
    <s v="Martin Kirk"/>
    <x v="0"/>
    <n v="0.09"/>
    <n v="95.99"/>
    <n v="4.9000000000000004"/>
    <x v="1"/>
    <x v="1"/>
    <x v="1"/>
    <x v="12"/>
    <x v="5"/>
    <s v="T60"/>
    <n v="0.56000000000000005"/>
    <s v="United States"/>
    <x v="0"/>
    <x v="21"/>
    <s v="Chesapeake"/>
    <n v="23320"/>
    <x v="28"/>
    <d v="2015-01-31T00:00:00"/>
    <n v="34.302"/>
    <n v="4"/>
    <n v="320.75"/>
    <n v="90899"/>
    <x v="0"/>
    <n v="775.34561908774651"/>
  </r>
  <r>
    <n v="2265"/>
    <s v="James Davenport"/>
    <x v="0"/>
    <n v="0.1"/>
    <n v="7.45"/>
    <n v="6.28"/>
    <x v="1"/>
    <x v="3"/>
    <x v="2"/>
    <x v="5"/>
    <x v="5"/>
    <s v="Acco Four Pocket Poly Ring Binder with Label Holder, Smoke, 1&quot;"/>
    <n v="0.4"/>
    <s v="United States"/>
    <x v="1"/>
    <x v="6"/>
    <s v="Kansas City"/>
    <n v="64130"/>
    <x v="28"/>
    <d v="2015-02-01T00:00:00"/>
    <n v="-69.873999999999995"/>
    <n v="8"/>
    <n v="59.4"/>
    <n v="86612"/>
    <x v="1"/>
    <n v="318.73557737122138"/>
  </r>
  <r>
    <n v="2265"/>
    <s v="James Davenport"/>
    <x v="0"/>
    <n v="0.01"/>
    <n v="6.48"/>
    <n v="7.86"/>
    <x v="1"/>
    <x v="3"/>
    <x v="2"/>
    <x v="7"/>
    <x v="5"/>
    <s v="Xerox 213"/>
    <n v="0.37"/>
    <s v="United States"/>
    <x v="1"/>
    <x v="6"/>
    <s v="Kansas City"/>
    <n v="64130"/>
    <x v="28"/>
    <d v="2015-01-31T00:00:00"/>
    <n v="-135.74"/>
    <n v="10"/>
    <n v="66.459999999999994"/>
    <n v="86612"/>
    <x v="1"/>
    <n v="326.4580698055081"/>
  </r>
  <r>
    <n v="699"/>
    <s v="Jenny Gold"/>
    <x v="4"/>
    <n v="7.0000000000000007E-2"/>
    <n v="5.0199999999999996"/>
    <n v="5.14"/>
    <x v="1"/>
    <x v="1"/>
    <x v="1"/>
    <x v="1"/>
    <x v="1"/>
    <s v="Imation 3.5, DISKETTE 44766 HGHLD3.52HD/FM, 10/Pack"/>
    <n v="0.79"/>
    <s v="United States"/>
    <x v="2"/>
    <x v="8"/>
    <s v="Los Angeles"/>
    <n v="90041"/>
    <x v="28"/>
    <d v="2015-01-31T00:00:00"/>
    <n v="-168.72"/>
    <n v="42"/>
    <n v="210.1"/>
    <n v="32420"/>
    <x v="2"/>
    <n v="216.19529018750555"/>
  </r>
  <r>
    <n v="699"/>
    <s v="Jenny Gold"/>
    <x v="4"/>
    <n v="7.0000000000000007E-2"/>
    <n v="280.98"/>
    <n v="57"/>
    <x v="0"/>
    <x v="1"/>
    <x v="0"/>
    <x v="9"/>
    <x v="3"/>
    <s v="Hon 2090 “Pillow Soft” Series Mid Back Swivel/Tilt Chairs"/>
    <n v="0.78"/>
    <s v="United States"/>
    <x v="2"/>
    <x v="8"/>
    <s v="Los Angeles"/>
    <n v="90041"/>
    <x v="28"/>
    <d v="2015-01-31T00:00:00"/>
    <n v="-439.62"/>
    <n v="23"/>
    <n v="6499.87"/>
    <n v="32420"/>
    <x v="2"/>
    <n v="2424.9148449439344"/>
  </r>
  <r>
    <n v="2061"/>
    <s v="Marianne Carey"/>
    <x v="4"/>
    <n v="0.02"/>
    <n v="240.98"/>
    <n v="60.2"/>
    <x v="0"/>
    <x v="3"/>
    <x v="0"/>
    <x v="10"/>
    <x v="0"/>
    <s v="Atlantic Metals Mobile 2-Shelf Bookcases, Custom Colors"/>
    <n v="0.56000000000000005"/>
    <s v="United States"/>
    <x v="1"/>
    <x v="13"/>
    <s v="North Platte"/>
    <n v="69101"/>
    <x v="28"/>
    <d v="2015-01-31T00:00:00"/>
    <n v="-272.71319999999997"/>
    <n v="1"/>
    <n v="260.66000000000003"/>
    <n v="87146"/>
    <x v="1"/>
    <n v="2438.0678175523694"/>
  </r>
  <r>
    <n v="2062"/>
    <s v="Alfred Singh"/>
    <x v="4"/>
    <n v="0.02"/>
    <n v="420.98"/>
    <n v="19.989999999999998"/>
    <x v="1"/>
    <x v="3"/>
    <x v="2"/>
    <x v="5"/>
    <x v="5"/>
    <s v="GBC DocuBind 200 Manual Binding Machine"/>
    <n v="0.35"/>
    <s v="United States"/>
    <x v="0"/>
    <x v="21"/>
    <s v="Mechanicsville"/>
    <n v="23111"/>
    <x v="28"/>
    <d v="2015-02-01T00:00:00"/>
    <n v="-162.69399999999999"/>
    <n v="10"/>
    <n v="4249.37"/>
    <n v="87146"/>
    <x v="0"/>
    <n v="1632.3428515082283"/>
  </r>
  <r>
    <n v="767"/>
    <s v="Jeffrey Mueller"/>
    <x v="0"/>
    <n v="0.1"/>
    <n v="31.78"/>
    <n v="1.99"/>
    <x v="1"/>
    <x v="3"/>
    <x v="1"/>
    <x v="1"/>
    <x v="1"/>
    <s v="Memorex 4.7GB DVD-RAM, 3/Pack"/>
    <n v="0.42"/>
    <s v="United States"/>
    <x v="1"/>
    <x v="10"/>
    <s v="Rock Island"/>
    <n v="61201"/>
    <x v="29"/>
    <d v="2015-02-01T00:00:00"/>
    <n v="232.2816"/>
    <n v="11"/>
    <n v="336.64"/>
    <n v="86279"/>
    <x v="1"/>
    <n v="602.43173314313105"/>
  </r>
  <r>
    <n v="550"/>
    <s v="Edna Monroe Talley"/>
    <x v="1"/>
    <n v="0.05"/>
    <n v="1.68"/>
    <n v="1.57"/>
    <x v="1"/>
    <x v="3"/>
    <x v="2"/>
    <x v="2"/>
    <x v="2"/>
    <s v="Newell 323"/>
    <n v="0.59"/>
    <s v="United States"/>
    <x v="1"/>
    <x v="18"/>
    <s v="Seguin"/>
    <n v="78155"/>
    <x v="29"/>
    <d v="2015-01-31T00:00:00"/>
    <n v="-33.340000000000003"/>
    <n v="11"/>
    <n v="18.75"/>
    <n v="90909"/>
    <x v="1"/>
    <n v="106.35479014476027"/>
  </r>
  <r>
    <n v="550"/>
    <s v="Edna Monroe Talley"/>
    <x v="1"/>
    <n v="0.1"/>
    <n v="218.75"/>
    <n v="69.64"/>
    <x v="0"/>
    <x v="3"/>
    <x v="0"/>
    <x v="0"/>
    <x v="0"/>
    <s v="BoxOffice By Design Rectangular and Half-Moon Meeting Room Tables"/>
    <n v="0.77"/>
    <s v="United States"/>
    <x v="1"/>
    <x v="18"/>
    <s v="Seguin"/>
    <n v="78155"/>
    <x v="29"/>
    <d v="2015-02-01T00:00:00"/>
    <n v="-201.27600000000001"/>
    <n v="1"/>
    <n v="188.51"/>
    <n v="90909"/>
    <x v="1"/>
    <n v="2808.9161909254262"/>
  </r>
  <r>
    <n v="551"/>
    <s v="Peggy Chan"/>
    <x v="1"/>
    <n v="0"/>
    <n v="15.04"/>
    <n v="1.97"/>
    <x v="1"/>
    <x v="3"/>
    <x v="2"/>
    <x v="7"/>
    <x v="2"/>
    <s v="White GlueTop Scratch Pads"/>
    <n v="0.39"/>
    <s v="United States"/>
    <x v="1"/>
    <x v="18"/>
    <s v="Sherman"/>
    <n v="75090"/>
    <x v="29"/>
    <d v="2015-02-01T00:00:00"/>
    <n v="21.514199999999999"/>
    <n v="2"/>
    <n v="31.18"/>
    <n v="90909"/>
    <x v="1"/>
    <n v="82.247038507322003"/>
  </r>
  <r>
    <n v="1442"/>
    <s v="Rodney Field"/>
    <x v="2"/>
    <n v="0.02"/>
    <n v="15.99"/>
    <n v="13.18"/>
    <x v="2"/>
    <x v="3"/>
    <x v="2"/>
    <x v="5"/>
    <x v="5"/>
    <s v="GBC Pre-Punched Binding Paper, Plastic, White, 8-1/2&quot; x 11&quot;"/>
    <n v="0.37"/>
    <s v="United States"/>
    <x v="1"/>
    <x v="6"/>
    <s v="Springfield"/>
    <n v="65807"/>
    <x v="29"/>
    <d v="2015-02-03T00:00:00"/>
    <n v="-76.992500000000007"/>
    <n v="7"/>
    <n v="123.03"/>
    <n v="89077"/>
    <x v="1"/>
    <n v="264.38766348109573"/>
  </r>
  <r>
    <n v="1442"/>
    <s v="Rodney Field"/>
    <x v="2"/>
    <n v="0.09"/>
    <n v="46.94"/>
    <n v="6.77"/>
    <x v="2"/>
    <x v="3"/>
    <x v="0"/>
    <x v="11"/>
    <x v="5"/>
    <s v="Howard Miller 13&quot; Diameter Goldtone Round Wall Clock"/>
    <n v="0.44"/>
    <s v="United States"/>
    <x v="1"/>
    <x v="6"/>
    <s v="Springfield"/>
    <n v="65807"/>
    <x v="29"/>
    <d v="2015-01-30T00:00:00"/>
    <n v="297.96960000000001"/>
    <n v="10"/>
    <n v="431.84"/>
    <n v="89077"/>
    <x v="1"/>
    <n v="580.08622857331864"/>
  </r>
  <r>
    <n v="2775"/>
    <s v="Theodore Rubin"/>
    <x v="2"/>
    <n v="7.0000000000000007E-2"/>
    <n v="574.74"/>
    <n v="24.49"/>
    <x v="1"/>
    <x v="1"/>
    <x v="1"/>
    <x v="3"/>
    <x v="4"/>
    <s v="Polycom ViaVideo™ Desktop Video Communications Unit"/>
    <n v="0.37"/>
    <s v="United States"/>
    <x v="1"/>
    <x v="10"/>
    <s v="Franklin Park"/>
    <n v="60131"/>
    <x v="29"/>
    <d v="2015-02-04T00:00:00"/>
    <n v="2860.9331999999999"/>
    <n v="8"/>
    <n v="4146.28"/>
    <n v="91229"/>
    <x v="1"/>
    <n v="5356.4002092941064"/>
  </r>
  <r>
    <n v="256"/>
    <s v="Irene Li"/>
    <x v="0"/>
    <n v="0.03"/>
    <n v="8.34"/>
    <n v="2.64"/>
    <x v="1"/>
    <x v="2"/>
    <x v="2"/>
    <x v="16"/>
    <x v="1"/>
    <s v="Acme® Elite Stainless Steel Scissors"/>
    <n v="0.59"/>
    <s v="United States"/>
    <x v="3"/>
    <x v="28"/>
    <s v="Hanover"/>
    <n v="17331"/>
    <x v="30"/>
    <d v="2015-02-02T00:00:00"/>
    <n v="0.68400000000000005"/>
    <n v="4"/>
    <n v="34.64"/>
    <n v="86267"/>
    <x v="3"/>
    <n v="527.79286926188649"/>
  </r>
  <r>
    <n v="343"/>
    <s v="Lynn Epstein"/>
    <x v="0"/>
    <n v="0.03"/>
    <n v="15.23"/>
    <n v="27.75"/>
    <x v="0"/>
    <x v="3"/>
    <x v="0"/>
    <x v="0"/>
    <x v="0"/>
    <s v="Anderson Hickey Conga Table Tops &amp; Accessories"/>
    <n v="0.76"/>
    <s v="United States"/>
    <x v="3"/>
    <x v="29"/>
    <s v="Bangor"/>
    <n v="4401"/>
    <x v="30"/>
    <d v="2015-02-01T00:00:00"/>
    <n v="11.65095"/>
    <n v="7"/>
    <n v="111.86"/>
    <n v="88151"/>
    <x v="3"/>
    <n v="1561.9293703113105"/>
  </r>
  <r>
    <n v="1723"/>
    <s v="Constance Flowers"/>
    <x v="2"/>
    <n v="0.1"/>
    <n v="49.99"/>
    <n v="19.989999999999998"/>
    <x v="2"/>
    <x v="3"/>
    <x v="1"/>
    <x v="1"/>
    <x v="5"/>
    <s v="US Robotics 56K V.92 Internal PCI Faxmodem"/>
    <n v="0.45"/>
    <s v="United States"/>
    <x v="2"/>
    <x v="8"/>
    <s v="San Diego"/>
    <n v="92037"/>
    <x v="30"/>
    <d v="2015-02-05T00:00:00"/>
    <n v="13.507999999999999"/>
    <n v="46"/>
    <n v="2188.06"/>
    <n v="40101"/>
    <x v="2"/>
    <n v="665.44201024914639"/>
  </r>
  <r>
    <n v="2202"/>
    <s v="Laurie Howe"/>
    <x v="2"/>
    <n v="0.09"/>
    <n v="160.97999999999999"/>
    <n v="30"/>
    <x v="0"/>
    <x v="2"/>
    <x v="0"/>
    <x v="9"/>
    <x v="3"/>
    <s v="Office Star - Mid Back Dual function Ergonomic High Back Chair with 2-Way Adjustable Arms"/>
    <n v="0.62"/>
    <s v="United States"/>
    <x v="1"/>
    <x v="7"/>
    <s v="Brooklyn Center"/>
    <n v="55429"/>
    <x v="30"/>
    <d v="2015-01-31T00:00:00"/>
    <n v="357.428"/>
    <n v="11"/>
    <n v="1635.38"/>
    <n v="86050"/>
    <x v="1"/>
    <n v="2099.0429769403322"/>
  </r>
  <r>
    <n v="2202"/>
    <s v="Laurie Howe"/>
    <x v="2"/>
    <n v="0.09"/>
    <n v="6.3"/>
    <n v="0.5"/>
    <x v="1"/>
    <x v="2"/>
    <x v="2"/>
    <x v="13"/>
    <x v="5"/>
    <s v="Avery 51"/>
    <n v="0.39"/>
    <s v="United States"/>
    <x v="1"/>
    <x v="7"/>
    <s v="Brooklyn Center"/>
    <n v="55429"/>
    <x v="30"/>
    <d v="2015-01-31T00:00:00"/>
    <n v="40.351199999999999"/>
    <n v="10"/>
    <n v="58.48"/>
    <n v="86050"/>
    <x v="1"/>
    <n v="86.743220052013356"/>
  </r>
  <r>
    <n v="2202"/>
    <s v="Laurie Howe"/>
    <x v="2"/>
    <n v="0"/>
    <n v="4.9800000000000004"/>
    <n v="0.8"/>
    <x v="1"/>
    <x v="2"/>
    <x v="2"/>
    <x v="7"/>
    <x v="2"/>
    <s v="Rediform S.O.S. Phone Message Books"/>
    <n v="0.36"/>
    <s v="United States"/>
    <x v="1"/>
    <x v="7"/>
    <s v="Brooklyn Center"/>
    <n v="55429"/>
    <x v="30"/>
    <d v="2015-02-07T00:00:00"/>
    <n v="27.634499999999999"/>
    <n v="8"/>
    <n v="40.049999999999997"/>
    <n v="86050"/>
    <x v="1"/>
    <n v="112.41698965023581"/>
  </r>
  <r>
    <n v="2781"/>
    <s v="Kelly Byers"/>
    <x v="2"/>
    <n v="0.09"/>
    <n v="2.16"/>
    <n v="6.05"/>
    <x v="1"/>
    <x v="1"/>
    <x v="2"/>
    <x v="5"/>
    <x v="5"/>
    <s v="Peel &amp; Stick Add-On Corner Pockets"/>
    <n v="0.37"/>
    <s v="United States"/>
    <x v="2"/>
    <x v="14"/>
    <s v="Woodburn"/>
    <n v="97071"/>
    <x v="30"/>
    <d v="2015-02-04T00:00:00"/>
    <n v="-37.789000000000001"/>
    <n v="2"/>
    <n v="5.48"/>
    <n v="87162"/>
    <x v="2"/>
    <n v="71.154128585463667"/>
  </r>
  <r>
    <n v="2781"/>
    <s v="Kelly Byers"/>
    <x v="2"/>
    <n v="0.03"/>
    <n v="808.49"/>
    <n v="55.3"/>
    <x v="0"/>
    <x v="1"/>
    <x v="1"/>
    <x v="3"/>
    <x v="3"/>
    <s v="Hewlett-Packard Business Color Inkjet 3000 [N, DTN] Series Printers"/>
    <n v="0.4"/>
    <s v="United States"/>
    <x v="2"/>
    <x v="14"/>
    <s v="Woodburn"/>
    <n v="97071"/>
    <x v="30"/>
    <d v="2015-02-07T00:00:00"/>
    <n v="7576.11"/>
    <n v="11"/>
    <n v="8201.33"/>
    <n v="87162"/>
    <x v="2"/>
    <n v="12016.612015925255"/>
  </r>
  <r>
    <n v="2781"/>
    <s v="Kelly Byers"/>
    <x v="2"/>
    <n v="0"/>
    <n v="6.48"/>
    <n v="8.19"/>
    <x v="1"/>
    <x v="1"/>
    <x v="2"/>
    <x v="7"/>
    <x v="5"/>
    <s v="Xerox 217"/>
    <n v="0.37"/>
    <s v="United States"/>
    <x v="2"/>
    <x v="14"/>
    <s v="Woodburn"/>
    <n v="97071"/>
    <x v="30"/>
    <d v="2015-02-07T00:00:00"/>
    <n v="-43.26"/>
    <n v="3"/>
    <n v="22.67"/>
    <n v="87162"/>
    <x v="2"/>
    <n v="197.7107026120286"/>
  </r>
  <r>
    <n v="1238"/>
    <s v="April Bowers"/>
    <x v="4"/>
    <n v="0.01"/>
    <n v="160.97999999999999"/>
    <n v="30"/>
    <x v="0"/>
    <x v="3"/>
    <x v="0"/>
    <x v="9"/>
    <x v="3"/>
    <s v="Office Star - Mid Back Dual function Ergonomic High Back Chair with 2-Way Adjustable Arms"/>
    <n v="0.62"/>
    <s v="United States"/>
    <x v="1"/>
    <x v="18"/>
    <s v="Cedar Hill"/>
    <n v="75104"/>
    <x v="30"/>
    <d v="2015-02-02T00:00:00"/>
    <n v="788.79"/>
    <n v="10"/>
    <n v="1634.67"/>
    <n v="86075"/>
    <x v="1"/>
    <n v="2496.1915503268669"/>
  </r>
  <r>
    <n v="911"/>
    <s v="Marsha P Joyner"/>
    <x v="3"/>
    <n v="0.05"/>
    <n v="7.64"/>
    <n v="5.83"/>
    <x v="1"/>
    <x v="3"/>
    <x v="2"/>
    <x v="7"/>
    <x v="2"/>
    <s v="Rediform Wirebound &quot;Phone Memo&quot; Message Book, 11 x 5-3/4"/>
    <n v="0.36"/>
    <s v="United States"/>
    <x v="3"/>
    <x v="44"/>
    <s v="Wheeling"/>
    <n v="26003"/>
    <x v="30"/>
    <d v="2015-02-02T00:00:00"/>
    <n v="-21.018000000000001"/>
    <n v="2"/>
    <n v="16.600000000000001"/>
    <n v="90185"/>
    <x v="3"/>
    <n v="267.735556134305"/>
  </r>
  <r>
    <n v="911"/>
    <s v="Marsha P Joyner"/>
    <x v="3"/>
    <n v="0.04"/>
    <n v="218.75"/>
    <n v="69.64"/>
    <x v="0"/>
    <x v="3"/>
    <x v="0"/>
    <x v="0"/>
    <x v="0"/>
    <s v="BoxOffice By Design Rectangular and Half-Moon Meeting Room Tables"/>
    <n v="0.72"/>
    <s v="United States"/>
    <x v="3"/>
    <x v="44"/>
    <s v="Wheeling"/>
    <n v="26003"/>
    <x v="30"/>
    <d v="2015-02-01T00:00:00"/>
    <n v="-655.52987499999995"/>
    <n v="10"/>
    <n v="2285.41"/>
    <n v="90185"/>
    <x v="3"/>
    <n v="2545.3573528758443"/>
  </r>
  <r>
    <n v="2137"/>
    <s v="Crystal Crabtree"/>
    <x v="3"/>
    <n v="0"/>
    <n v="6.98"/>
    <n v="1.6"/>
    <x v="1"/>
    <x v="3"/>
    <x v="2"/>
    <x v="7"/>
    <x v="2"/>
    <s v="Adams Phone Message Book, Professional, 400 Message Capacity, 5 3/6” x 11”"/>
    <n v="0.38"/>
    <s v="United States"/>
    <x v="0"/>
    <x v="12"/>
    <s v="West Palm Beach"/>
    <n v="33407"/>
    <x v="30"/>
    <d v="2015-02-02T00:00:00"/>
    <n v="-343.86799999999999"/>
    <n v="9"/>
    <n v="64.48"/>
    <n v="86002"/>
    <x v="0"/>
    <n v="-132.18785125335305"/>
  </r>
  <r>
    <n v="510"/>
    <s v="Gregory Rao"/>
    <x v="0"/>
    <n v="0.03"/>
    <n v="6.37"/>
    <n v="5.19"/>
    <x v="1"/>
    <x v="3"/>
    <x v="2"/>
    <x v="5"/>
    <x v="5"/>
    <s v="C-Line Peel &amp; Stick Add-On Filing Pockets, 8-3/4 x 5-1/8, 10/Pack"/>
    <n v="0.38"/>
    <s v="United States"/>
    <x v="2"/>
    <x v="8"/>
    <s v="Manteca"/>
    <n v="95336"/>
    <x v="31"/>
    <d v="2015-02-02T00:00:00"/>
    <n v="-29.092700000000001"/>
    <n v="14"/>
    <n v="89.79"/>
    <n v="90059"/>
    <x v="2"/>
    <n v="356.62100803491353"/>
  </r>
  <r>
    <n v="2122"/>
    <s v="Carolyn Fisher"/>
    <x v="0"/>
    <n v="0.06"/>
    <n v="80.97"/>
    <n v="33.6"/>
    <x v="0"/>
    <x v="1"/>
    <x v="1"/>
    <x v="3"/>
    <x v="3"/>
    <s v="Lexmark Z25 Color Inkjet Printer"/>
    <n v="0.37"/>
    <s v="United States"/>
    <x v="0"/>
    <x v="1"/>
    <s v="Sherwood"/>
    <n v="72116"/>
    <x v="31"/>
    <d v="2015-02-03T00:00:00"/>
    <n v="-15.1844"/>
    <n v="10"/>
    <n v="799.76"/>
    <n v="89664"/>
    <x v="0"/>
    <n v="1529.1917993689419"/>
  </r>
  <r>
    <n v="1211"/>
    <s v="Debra Proctor"/>
    <x v="2"/>
    <n v="0.01"/>
    <n v="3.08"/>
    <n v="0.5"/>
    <x v="1"/>
    <x v="3"/>
    <x v="2"/>
    <x v="13"/>
    <x v="5"/>
    <s v="Avery 497"/>
    <n v="0.37"/>
    <s v="United States"/>
    <x v="1"/>
    <x v="2"/>
    <s v="Fort Wayne"/>
    <n v="46806"/>
    <x v="31"/>
    <d v="2015-02-06T00:00:00"/>
    <n v="9.0045000000000002"/>
    <n v="4"/>
    <n v="13.05"/>
    <n v="88598"/>
    <x v="1"/>
    <n v="50.358885799537276"/>
  </r>
  <r>
    <n v="1949"/>
    <s v="Dana Waller"/>
    <x v="2"/>
    <n v="0.05"/>
    <n v="424.21"/>
    <n v="110.2"/>
    <x v="0"/>
    <x v="0"/>
    <x v="0"/>
    <x v="0"/>
    <x v="0"/>
    <s v="Bush Advantage Collection® Racetrack Conference Table"/>
    <n v="0.67"/>
    <s v="United States"/>
    <x v="2"/>
    <x v="24"/>
    <s v="Bozeman"/>
    <n v="59715"/>
    <x v="31"/>
    <d v="2015-02-05T00:00:00"/>
    <n v="-213.40280000000001"/>
    <n v="12"/>
    <n v="4935.22"/>
    <n v="90415"/>
    <x v="2"/>
    <n v="4584.4358793293341"/>
  </r>
  <r>
    <n v="2071"/>
    <s v="Victor Cherry"/>
    <x v="3"/>
    <n v="0.03"/>
    <n v="60.98"/>
    <n v="1.99"/>
    <x v="1"/>
    <x v="3"/>
    <x v="1"/>
    <x v="1"/>
    <x v="1"/>
    <s v="Imation 5.2GB DVD-RAM"/>
    <n v="0.5"/>
    <s v="United States"/>
    <x v="1"/>
    <x v="25"/>
    <s v="Farmington Hills"/>
    <n v="48336"/>
    <x v="31"/>
    <d v="2015-02-01T00:00:00"/>
    <n v="976.2672"/>
    <n v="23"/>
    <n v="1414.88"/>
    <n v="88555"/>
    <x v="1"/>
    <n v="1479.5522739631906"/>
  </r>
  <r>
    <n v="2071"/>
    <s v="Victor Cherry"/>
    <x v="3"/>
    <n v="0.04"/>
    <n v="3.08"/>
    <n v="0.99"/>
    <x v="1"/>
    <x v="3"/>
    <x v="2"/>
    <x v="13"/>
    <x v="5"/>
    <s v="Avery 481"/>
    <n v="0.37"/>
    <s v="United States"/>
    <x v="1"/>
    <x v="25"/>
    <s v="Farmington Hills"/>
    <n v="48336"/>
    <x v="31"/>
    <d v="2015-02-02T00:00:00"/>
    <n v="23.204699999999999"/>
    <n v="11"/>
    <n v="33.630000000000003"/>
    <n v="88555"/>
    <x v="1"/>
    <n v="179.87925524573558"/>
  </r>
  <r>
    <n v="2072"/>
    <s v="Malcolm S Lanier"/>
    <x v="3"/>
    <n v="0"/>
    <n v="10.31"/>
    <n v="1.79"/>
    <x v="1"/>
    <x v="3"/>
    <x v="2"/>
    <x v="7"/>
    <x v="2"/>
    <s v="Speediset Carbonless Redi-Letter® 7&quot; x 8 1/2&quot;"/>
    <n v="0.38"/>
    <s v="United States"/>
    <x v="1"/>
    <x v="25"/>
    <s v="Flint"/>
    <n v="48505"/>
    <x v="31"/>
    <d v="2015-02-03T00:00:00"/>
    <n v="167.46299999999999"/>
    <n v="23"/>
    <n v="242.7"/>
    <n v="88555"/>
    <x v="1"/>
    <n v="407.11319570784087"/>
  </r>
  <r>
    <n v="397"/>
    <s v="Denise Carver"/>
    <x v="0"/>
    <n v="0.1"/>
    <n v="154.13"/>
    <n v="69"/>
    <x v="1"/>
    <x v="3"/>
    <x v="0"/>
    <x v="0"/>
    <x v="4"/>
    <s v="Laminate Occasional Tables"/>
    <n v="0.68"/>
    <s v="United States"/>
    <x v="3"/>
    <x v="27"/>
    <s v="Cuyahoga Falls"/>
    <n v="44221"/>
    <x v="32"/>
    <d v="2015-02-03T00:00:00"/>
    <n v="-372.48597100000001"/>
    <n v="8"/>
    <n v="1216.32"/>
    <n v="89319"/>
    <x v="3"/>
    <n v="2434.6985374382393"/>
  </r>
  <r>
    <n v="2555"/>
    <s v="Karl Knowles"/>
    <x v="0"/>
    <n v="0"/>
    <n v="12.97"/>
    <n v="1.49"/>
    <x v="1"/>
    <x v="2"/>
    <x v="2"/>
    <x v="5"/>
    <x v="5"/>
    <s v="Mead 1st Gear 2&quot; Zipper Binder, Asst. Colors"/>
    <n v="0.35"/>
    <s v="United States"/>
    <x v="1"/>
    <x v="30"/>
    <s v="Madison"/>
    <n v="53711"/>
    <x v="32"/>
    <d v="2015-02-03T00:00:00"/>
    <n v="180.23490000000001"/>
    <n v="19"/>
    <n v="261.20999999999998"/>
    <n v="86529"/>
    <x v="1"/>
    <n v="514.72000534554206"/>
  </r>
  <r>
    <n v="2555"/>
    <s v="Karl Knowles"/>
    <x v="0"/>
    <n v="0.06"/>
    <n v="4.91"/>
    <n v="0.5"/>
    <x v="1"/>
    <x v="2"/>
    <x v="2"/>
    <x v="13"/>
    <x v="5"/>
    <s v="Avery 508"/>
    <n v="0.36"/>
    <s v="United States"/>
    <x v="1"/>
    <x v="30"/>
    <s v="Madison"/>
    <n v="53711"/>
    <x v="32"/>
    <d v="2015-02-02T00:00:00"/>
    <n v="29.525099999999998"/>
    <n v="9"/>
    <n v="42.79"/>
    <n v="86529"/>
    <x v="1"/>
    <n v="276.43445075259592"/>
  </r>
  <r>
    <n v="68"/>
    <s v="Scott Bunn"/>
    <x v="1"/>
    <n v="0.09"/>
    <n v="122.99"/>
    <n v="70.2"/>
    <x v="0"/>
    <x v="3"/>
    <x v="0"/>
    <x v="9"/>
    <x v="3"/>
    <s v="Global High-Back Leather Tilter, Burgundy"/>
    <n v="0.74"/>
    <s v="United States"/>
    <x v="3"/>
    <x v="11"/>
    <s v="New York City"/>
    <n v="10177"/>
    <x v="32"/>
    <d v="2015-02-04T00:00:00"/>
    <n v="-2426.5500000000002"/>
    <n v="49"/>
    <n v="5718.85"/>
    <n v="55713"/>
    <x v="3"/>
    <n v="227.29638662085679"/>
  </r>
  <r>
    <n v="70"/>
    <s v="Annette Boone"/>
    <x v="1"/>
    <n v="0.09"/>
    <n v="122.99"/>
    <n v="70.2"/>
    <x v="0"/>
    <x v="3"/>
    <x v="0"/>
    <x v="9"/>
    <x v="3"/>
    <s v="Global High-Back Leather Tilter, Burgundy"/>
    <n v="0.74"/>
    <s v="United States"/>
    <x v="3"/>
    <x v="42"/>
    <s v="Burlington"/>
    <n v="5401"/>
    <x v="32"/>
    <d v="2015-02-04T00:00:00"/>
    <n v="-2426.5500000000002"/>
    <n v="12"/>
    <n v="1400.53"/>
    <n v="87947"/>
    <x v="3"/>
    <n v="227.29638662085679"/>
  </r>
  <r>
    <n v="894"/>
    <s v="Gail Rankin Cole"/>
    <x v="2"/>
    <n v="0.02"/>
    <n v="1.1399999999999999"/>
    <n v="0.7"/>
    <x v="1"/>
    <x v="3"/>
    <x v="2"/>
    <x v="14"/>
    <x v="2"/>
    <s v="OIC Thumb-Tacks"/>
    <n v="0.38"/>
    <s v="United States"/>
    <x v="3"/>
    <x v="31"/>
    <s v="Washington"/>
    <n v="20024"/>
    <x v="32"/>
    <d v="2015-02-02T00:00:00"/>
    <n v="-0.49"/>
    <n v="38"/>
    <n v="44.85"/>
    <n v="38529"/>
    <x v="3"/>
    <n v="41.789231497333347"/>
  </r>
  <r>
    <n v="2498"/>
    <s v="Arlene Long"/>
    <x v="4"/>
    <n v="0.09"/>
    <n v="6.28"/>
    <n v="5.41"/>
    <x v="1"/>
    <x v="0"/>
    <x v="0"/>
    <x v="11"/>
    <x v="5"/>
    <s v="Eldon® 200 Class™ Desk Accessories"/>
    <n v="0.53"/>
    <s v="United States"/>
    <x v="2"/>
    <x v="8"/>
    <s v="San Diego"/>
    <n v="92024"/>
    <x v="32"/>
    <d v="2015-02-04T00:00:00"/>
    <n v="-61.59"/>
    <n v="56"/>
    <n v="355.4"/>
    <n v="54567"/>
    <x v="2"/>
    <n v="127.88415189625691"/>
  </r>
  <r>
    <n v="2500"/>
    <s v="Kevin Smith"/>
    <x v="4"/>
    <n v="0.09"/>
    <n v="6.28"/>
    <n v="5.41"/>
    <x v="1"/>
    <x v="0"/>
    <x v="0"/>
    <x v="11"/>
    <x v="5"/>
    <s v="Eldon® 200 Class™ Desk Accessories"/>
    <n v="0.53"/>
    <s v="United States"/>
    <x v="1"/>
    <x v="10"/>
    <s v="Lake In The Hills"/>
    <n v="60102"/>
    <x v="32"/>
    <d v="2015-02-04T00:00:00"/>
    <n v="-32.026800000000001"/>
    <n v="14"/>
    <n v="88.85"/>
    <n v="88320"/>
    <x v="1"/>
    <n v="158.1576291321912"/>
  </r>
  <r>
    <n v="84"/>
    <s v="Helen Stein"/>
    <x v="3"/>
    <n v="0"/>
    <n v="8.09"/>
    <n v="7.96"/>
    <x v="1"/>
    <x v="1"/>
    <x v="0"/>
    <x v="11"/>
    <x v="5"/>
    <s v="6&quot; Cubicle Wall Clock, Black"/>
    <n v="0.49"/>
    <s v="United States"/>
    <x v="3"/>
    <x v="27"/>
    <s v="Cincinnati"/>
    <n v="45231"/>
    <x v="32"/>
    <d v="2015-02-03T00:00:00"/>
    <n v="-144.56"/>
    <n v="11"/>
    <n v="90.98"/>
    <n v="87364"/>
    <x v="3"/>
    <n v="313.66721150807552"/>
  </r>
  <r>
    <n v="1412"/>
    <s v="Marc Ray"/>
    <x v="3"/>
    <n v="0.08"/>
    <n v="3.38"/>
    <n v="0.85"/>
    <x v="1"/>
    <x v="3"/>
    <x v="2"/>
    <x v="2"/>
    <x v="2"/>
    <s v="Avery Hi-Liter® Fluorescent Desk Style Markers"/>
    <n v="0.48"/>
    <s v="United States"/>
    <x v="2"/>
    <x v="8"/>
    <s v="Mountain View"/>
    <n v="94043"/>
    <x v="32"/>
    <d v="2015-02-04T00:00:00"/>
    <n v="20.453600000000002"/>
    <n v="12"/>
    <n v="38.81"/>
    <n v="87087"/>
    <x v="2"/>
    <n v="239.12917120144013"/>
  </r>
  <r>
    <n v="1413"/>
    <s v="Pamela Wiley"/>
    <x v="3"/>
    <n v="0.02"/>
    <n v="16.48"/>
    <n v="1.99"/>
    <x v="2"/>
    <x v="3"/>
    <x v="1"/>
    <x v="1"/>
    <x v="1"/>
    <s v="Maxell DVD-RAM Discs"/>
    <n v="0.42"/>
    <s v="United States"/>
    <x v="3"/>
    <x v="35"/>
    <s v="Boston"/>
    <n v="2113"/>
    <x v="32"/>
    <d v="2015-02-04T00:00:00"/>
    <n v="69.61"/>
    <n v="27"/>
    <n v="484.56"/>
    <n v="45539"/>
    <x v="3"/>
    <n v="269.5834597736702"/>
  </r>
  <r>
    <n v="3196"/>
    <s v="Rick Foster Hawkins"/>
    <x v="3"/>
    <n v="0.03"/>
    <n v="200.97"/>
    <n v="15.59"/>
    <x v="0"/>
    <x v="2"/>
    <x v="1"/>
    <x v="3"/>
    <x v="3"/>
    <s v="Hewlett-Packard Deskjet 6122 Color Inkjet Printer"/>
    <n v="0.36"/>
    <s v="United States"/>
    <x v="2"/>
    <x v="8"/>
    <s v="San Francisco"/>
    <n v="94109"/>
    <x v="32"/>
    <d v="2015-02-03T00:00:00"/>
    <n v="1951.3"/>
    <n v="43"/>
    <n v="8717.75"/>
    <n v="24294"/>
    <x v="2"/>
    <n v="3403.0250500149855"/>
  </r>
  <r>
    <n v="3197"/>
    <s v="Wallace Pugh"/>
    <x v="3"/>
    <n v="0.03"/>
    <n v="200.97"/>
    <n v="15.59"/>
    <x v="0"/>
    <x v="2"/>
    <x v="1"/>
    <x v="3"/>
    <x v="3"/>
    <s v="Hewlett-Packard Deskjet 6122 Color Inkjet Printer"/>
    <n v="0.36"/>
    <s v="United States"/>
    <x v="1"/>
    <x v="10"/>
    <s v="Northbrook"/>
    <n v="60062"/>
    <x v="32"/>
    <d v="2015-02-03T00:00:00"/>
    <n v="1538.7828"/>
    <n v="11"/>
    <n v="2230.12"/>
    <n v="90850"/>
    <x v="1"/>
    <n v="2980.5968262898355"/>
  </r>
  <r>
    <n v="2486"/>
    <s v="Jack Horn"/>
    <x v="2"/>
    <n v="0"/>
    <n v="180.98"/>
    <n v="30"/>
    <x v="0"/>
    <x v="0"/>
    <x v="0"/>
    <x v="9"/>
    <x v="3"/>
    <s v="Office Star - Ergonomic Mid Back Chair with 2-Way Adjustable Arms"/>
    <n v="0.69"/>
    <s v="United States"/>
    <x v="0"/>
    <x v="5"/>
    <s v="Statesboro"/>
    <n v="30458"/>
    <x v="33"/>
    <d v="2015-02-05T00:00:00"/>
    <n v="9.2040000000000006"/>
    <n v="11"/>
    <n v="2084.16"/>
    <n v="91416"/>
    <x v="0"/>
    <n v="1883.2988147935689"/>
  </r>
  <r>
    <n v="3053"/>
    <s v="Robin Tyler"/>
    <x v="4"/>
    <n v="0.06"/>
    <n v="125.99"/>
    <n v="2.5"/>
    <x v="1"/>
    <x v="3"/>
    <x v="1"/>
    <x v="12"/>
    <x v="5"/>
    <s v="i2000"/>
    <n v="0.6"/>
    <s v="United States"/>
    <x v="0"/>
    <x v="32"/>
    <s v="Murray"/>
    <n v="42071"/>
    <x v="33"/>
    <d v="2015-02-05T00:00:00"/>
    <n v="402.06599999999997"/>
    <n v="11"/>
    <n v="1173.76"/>
    <n v="86662"/>
    <x v="0"/>
    <n v="984.36641283603717"/>
  </r>
  <r>
    <n v="603"/>
    <s v="Gretchen Ball"/>
    <x v="3"/>
    <n v="0.02"/>
    <n v="35.99"/>
    <n v="5"/>
    <x v="1"/>
    <x v="2"/>
    <x v="1"/>
    <x v="12"/>
    <x v="5"/>
    <s v="Accessory27"/>
    <n v="0.85"/>
    <s v="United States"/>
    <x v="2"/>
    <x v="3"/>
    <s v="Pueblo"/>
    <n v="81001"/>
    <x v="33"/>
    <d v="2015-02-05T00:00:00"/>
    <n v="-120.934"/>
    <n v="7"/>
    <n v="227.79"/>
    <n v="87020"/>
    <x v="2"/>
    <n v="688.84825159789773"/>
  </r>
  <r>
    <n v="3151"/>
    <s v="Glenda Hunter"/>
    <x v="0"/>
    <n v="0.01"/>
    <n v="3174.835"/>
    <n v="8.73"/>
    <x v="0"/>
    <x v="3"/>
    <x v="1"/>
    <x v="3"/>
    <x v="0"/>
    <s v="Okidata Pacemark 4410N Wide Format Dot Matrix Printer"/>
    <n v="0.56999999999999995"/>
    <s v="United States"/>
    <x v="2"/>
    <x v="8"/>
    <s v="Twentynine Palms"/>
    <n v="92277"/>
    <x v="34"/>
    <d v="2015-02-05T00:00:00"/>
    <n v="-4075.9339920000002"/>
    <n v="1"/>
    <n v="3501.79"/>
    <n v="88544"/>
    <x v="2"/>
    <n v="7630.8300754334923"/>
  </r>
  <r>
    <n v="3151"/>
    <s v="Glenda Hunter"/>
    <x v="0"/>
    <n v="0.06"/>
    <n v="15.73"/>
    <n v="7.42"/>
    <x v="1"/>
    <x v="3"/>
    <x v="2"/>
    <x v="16"/>
    <x v="1"/>
    <s v="Acme Galleria® Hot Forged Steel Scissors with Colored Handles"/>
    <n v="0.56000000000000005"/>
    <s v="United States"/>
    <x v="2"/>
    <x v="8"/>
    <s v="Twentynine Palms"/>
    <n v="92277"/>
    <x v="34"/>
    <d v="2015-02-05T00:00:00"/>
    <n v="-18.558800000000002"/>
    <n v="4"/>
    <n v="63.04"/>
    <n v="88544"/>
    <x v="2"/>
    <n v="588.15818404974232"/>
  </r>
  <r>
    <n v="3351"/>
    <s v="Nathan Wyatt"/>
    <x v="0"/>
    <n v="0.1"/>
    <n v="10.89"/>
    <n v="4.5"/>
    <x v="1"/>
    <x v="0"/>
    <x v="2"/>
    <x v="8"/>
    <x v="5"/>
    <s v="Belkin 6 Outlet Metallic Surge Strip"/>
    <n v="0.59"/>
    <s v="United States"/>
    <x v="2"/>
    <x v="4"/>
    <s v="Pasco"/>
    <n v="99301"/>
    <x v="34"/>
    <d v="2015-02-06T00:00:00"/>
    <n v="-19.2972"/>
    <n v="17"/>
    <n v="178.68"/>
    <n v="91297"/>
    <x v="2"/>
    <n v="480.99594942349864"/>
  </r>
  <r>
    <n v="960"/>
    <s v="Phillip Chappell"/>
    <x v="2"/>
    <n v="0.03"/>
    <n v="2.94"/>
    <n v="0.96"/>
    <x v="1"/>
    <x v="2"/>
    <x v="2"/>
    <x v="2"/>
    <x v="2"/>
    <s v="Newell 343"/>
    <n v="0.57999999999999996"/>
    <s v="United States"/>
    <x v="2"/>
    <x v="8"/>
    <s v="Redondo Beach"/>
    <n v="90278"/>
    <x v="34"/>
    <d v="2015-02-08T00:00:00"/>
    <n v="-4.2"/>
    <n v="1"/>
    <n v="3.51"/>
    <n v="89401"/>
    <x v="2"/>
    <n v="240.88354267204073"/>
  </r>
  <r>
    <n v="962"/>
    <s v="Yvonne Clarke"/>
    <x v="2"/>
    <n v="0.03"/>
    <n v="2.94"/>
    <n v="0.96"/>
    <x v="1"/>
    <x v="2"/>
    <x v="2"/>
    <x v="2"/>
    <x v="2"/>
    <s v="Newell 343"/>
    <n v="0.57999999999999996"/>
    <s v="United States"/>
    <x v="1"/>
    <x v="10"/>
    <s v="Chicago"/>
    <n v="60610"/>
    <x v="34"/>
    <d v="2015-02-08T00:00:00"/>
    <n v="-4.2"/>
    <n v="2"/>
    <n v="7.01"/>
    <n v="17636"/>
    <x v="1"/>
    <n v="240.88354267204073"/>
  </r>
  <r>
    <n v="1213"/>
    <s v="Jeremy Pratt"/>
    <x v="2"/>
    <n v="7.0000000000000007E-2"/>
    <n v="29.89"/>
    <n v="1.99"/>
    <x v="2"/>
    <x v="3"/>
    <x v="1"/>
    <x v="1"/>
    <x v="1"/>
    <s v="Verbatim DVD-RAM, 5.2GB, Rewritable, Type 1, DS"/>
    <n v="0.5"/>
    <s v="United States"/>
    <x v="1"/>
    <x v="2"/>
    <s v="Granger"/>
    <n v="46530"/>
    <x v="34"/>
    <d v="2015-02-09T00:00:00"/>
    <n v="258.6189"/>
    <n v="13"/>
    <n v="374.81"/>
    <n v="88599"/>
    <x v="1"/>
    <n v="417.34119613863277"/>
  </r>
  <r>
    <n v="1213"/>
    <s v="Jeremy Pratt"/>
    <x v="2"/>
    <n v="0.03"/>
    <n v="8.34"/>
    <n v="4.82"/>
    <x v="1"/>
    <x v="3"/>
    <x v="2"/>
    <x v="7"/>
    <x v="5"/>
    <s v="Southworth 25% Cotton Antique Laid Paper &amp; Envelopes"/>
    <n v="0.4"/>
    <s v="United States"/>
    <x v="1"/>
    <x v="2"/>
    <s v="Granger"/>
    <n v="46530"/>
    <x v="34"/>
    <d v="2015-02-08T00:00:00"/>
    <n v="-6.71"/>
    <n v="5"/>
    <n v="43.27"/>
    <n v="88599"/>
    <x v="1"/>
    <n v="181.86804575468386"/>
  </r>
  <r>
    <n v="2203"/>
    <s v="Eddie Walker"/>
    <x v="2"/>
    <n v="0.08"/>
    <n v="145.44999999999999"/>
    <n v="17.850000000000001"/>
    <x v="0"/>
    <x v="2"/>
    <x v="1"/>
    <x v="3"/>
    <x v="3"/>
    <s v="Panasonic KX-P1150 Dot Matrix Printer"/>
    <n v="0.56000000000000005"/>
    <s v="United States"/>
    <x v="1"/>
    <x v="7"/>
    <s v="Brooklyn Park"/>
    <n v="55445"/>
    <x v="34"/>
    <d v="2015-02-04T00:00:00"/>
    <n v="751.58"/>
    <n v="8"/>
    <n v="1117.6600000000001"/>
    <n v="86051"/>
    <x v="1"/>
    <n v="2074.9258609151834"/>
  </r>
  <r>
    <n v="2204"/>
    <s v="Oscar Ford"/>
    <x v="2"/>
    <n v="7.0000000000000007E-2"/>
    <n v="33.94"/>
    <n v="19.190000000000001"/>
    <x v="0"/>
    <x v="2"/>
    <x v="0"/>
    <x v="9"/>
    <x v="3"/>
    <s v="Metal Folding Chairs, Beige, 4/Carton"/>
    <n v="0.57999999999999996"/>
    <s v="United States"/>
    <x v="1"/>
    <x v="7"/>
    <s v="Burnsville"/>
    <n v="55337"/>
    <x v="34"/>
    <d v="2015-02-08T00:00:00"/>
    <n v="-157.56"/>
    <n v="5"/>
    <n v="169.46"/>
    <n v="86051"/>
    <x v="1"/>
    <n v="854.83149340181274"/>
  </r>
  <r>
    <n v="689"/>
    <s v="Tommy Honeycutt"/>
    <x v="4"/>
    <n v="7.0000000000000007E-2"/>
    <n v="1.7"/>
    <n v="1.99"/>
    <x v="1"/>
    <x v="0"/>
    <x v="1"/>
    <x v="1"/>
    <x v="1"/>
    <s v="BASF Silver 74 Minute CD-R"/>
    <n v="0.51"/>
    <s v="United States"/>
    <x v="1"/>
    <x v="6"/>
    <s v="Saint Peters"/>
    <n v="63376"/>
    <x v="34"/>
    <d v="2015-02-05T00:00:00"/>
    <n v="-51.42"/>
    <n v="10"/>
    <n v="17.420000000000002"/>
    <n v="88502"/>
    <x v="1"/>
    <n v="26.015089944965421"/>
  </r>
  <r>
    <n v="1363"/>
    <s v="Earl Roy"/>
    <x v="4"/>
    <n v="0.05"/>
    <n v="12.97"/>
    <n v="1.49"/>
    <x v="1"/>
    <x v="1"/>
    <x v="2"/>
    <x v="5"/>
    <x v="5"/>
    <s v="Mead 1st Gear 2&quot; Zipper Binder, Asst. Colors"/>
    <n v="0.35"/>
    <s v="United States"/>
    <x v="0"/>
    <x v="12"/>
    <s v="Casselberry"/>
    <n v="32707"/>
    <x v="34"/>
    <d v="2015-02-06T00:00:00"/>
    <n v="5.4660000000000002"/>
    <n v="2"/>
    <n v="26.37"/>
    <n v="89993"/>
    <x v="0"/>
    <n v="-33.912750954356547"/>
  </r>
  <r>
    <n v="1363"/>
    <s v="Earl Roy"/>
    <x v="4"/>
    <n v="0.06"/>
    <n v="5.81"/>
    <n v="3.37"/>
    <x v="1"/>
    <x v="1"/>
    <x v="2"/>
    <x v="14"/>
    <x v="2"/>
    <s v="Advantus Push Pins, Aluminum Head"/>
    <n v="0.54"/>
    <s v="United States"/>
    <x v="0"/>
    <x v="12"/>
    <s v="Casselberry"/>
    <n v="32707"/>
    <x v="34"/>
    <d v="2015-02-06T00:00:00"/>
    <n v="-149.1182"/>
    <n v="9"/>
    <n v="53.44"/>
    <n v="89993"/>
    <x v="0"/>
    <n v="-11.365971446632365"/>
  </r>
  <r>
    <n v="1499"/>
    <s v="Charlotte L Doyle"/>
    <x v="4"/>
    <n v="0.05"/>
    <n v="2.16"/>
    <n v="6.05"/>
    <x v="1"/>
    <x v="2"/>
    <x v="2"/>
    <x v="5"/>
    <x v="5"/>
    <s v="Peel &amp; Stick Add-On Corner Pockets"/>
    <n v="0.37"/>
    <s v="United States"/>
    <x v="0"/>
    <x v="12"/>
    <s v="Coral Gables"/>
    <n v="33134"/>
    <x v="34"/>
    <d v="2015-02-05T00:00:00"/>
    <n v="-298.88600000000002"/>
    <n v="8"/>
    <n v="18.59"/>
    <n v="90731"/>
    <x v="0"/>
    <n v="-177.41270733825101"/>
  </r>
  <r>
    <n v="1499"/>
    <s v="Charlotte L Doyle"/>
    <x v="4"/>
    <n v="0.03"/>
    <n v="6.48"/>
    <n v="6.6"/>
    <x v="1"/>
    <x v="2"/>
    <x v="2"/>
    <x v="7"/>
    <x v="5"/>
    <s v="Xerox 21"/>
    <n v="0.37"/>
    <s v="United States"/>
    <x v="0"/>
    <x v="12"/>
    <s v="Coral Gables"/>
    <n v="33134"/>
    <x v="34"/>
    <d v="2015-02-05T00:00:00"/>
    <n v="-145.852"/>
    <n v="9"/>
    <n v="58.83"/>
    <n v="90731"/>
    <x v="0"/>
    <n v="21.251781596665719"/>
  </r>
  <r>
    <n v="1499"/>
    <s v="Charlotte L Doyle"/>
    <x v="4"/>
    <n v="0.08"/>
    <n v="146.05000000000001"/>
    <n v="80.2"/>
    <x v="0"/>
    <x v="2"/>
    <x v="0"/>
    <x v="0"/>
    <x v="0"/>
    <s v="BPI Conference Tables"/>
    <n v="0.71"/>
    <s v="United States"/>
    <x v="0"/>
    <x v="12"/>
    <s v="Coral Gables"/>
    <n v="33134"/>
    <x v="34"/>
    <d v="2015-02-05T00:00:00"/>
    <n v="-27.951000000000001"/>
    <n v="11"/>
    <n v="1557.66"/>
    <n v="90731"/>
    <x v="0"/>
    <n v="3059.5315104349934"/>
  </r>
  <r>
    <n v="2286"/>
    <s v="Larry Langston"/>
    <x v="4"/>
    <n v="0"/>
    <n v="4.91"/>
    <n v="0.5"/>
    <x v="1"/>
    <x v="3"/>
    <x v="2"/>
    <x v="13"/>
    <x v="5"/>
    <s v="Avery 493"/>
    <n v="0.36"/>
    <s v="United States"/>
    <x v="0"/>
    <x v="23"/>
    <s v="Spartanburg"/>
    <n v="29301"/>
    <x v="34"/>
    <d v="2015-02-06T00:00:00"/>
    <n v="99.197999999999993"/>
    <n v="12"/>
    <n v="61.87"/>
    <n v="90145"/>
    <x v="0"/>
    <n v="79.744405729134797"/>
  </r>
  <r>
    <n v="2286"/>
    <s v="Larry Langston"/>
    <x v="4"/>
    <n v="0.01"/>
    <n v="7.28"/>
    <n v="11.15"/>
    <x v="1"/>
    <x v="3"/>
    <x v="2"/>
    <x v="7"/>
    <x v="5"/>
    <s v="Array® Parchment Paper, Assorted Colors"/>
    <n v="0.37"/>
    <s v="United States"/>
    <x v="0"/>
    <x v="23"/>
    <s v="Spartanburg"/>
    <n v="29301"/>
    <x v="34"/>
    <d v="2015-02-05T00:00:00"/>
    <n v="136.03139999999999"/>
    <n v="6"/>
    <n v="48.88"/>
    <n v="90145"/>
    <x v="0"/>
    <n v="420.95085561361475"/>
  </r>
  <r>
    <n v="2286"/>
    <s v="Larry Langston"/>
    <x v="4"/>
    <n v="0.1"/>
    <n v="6.68"/>
    <n v="6.93"/>
    <x v="1"/>
    <x v="3"/>
    <x v="2"/>
    <x v="7"/>
    <x v="5"/>
    <s v="HP Office Paper (20Lb. and 87 Bright)"/>
    <n v="0.37"/>
    <s v="United States"/>
    <x v="0"/>
    <x v="23"/>
    <s v="Spartanburg"/>
    <n v="29301"/>
    <x v="34"/>
    <d v="2015-02-07T00:00:00"/>
    <n v="-100.072"/>
    <n v="3"/>
    <n v="21.56"/>
    <n v="90145"/>
    <x v="0"/>
    <n v="1.1814575784694199"/>
  </r>
  <r>
    <n v="2290"/>
    <s v="Glen Robertson"/>
    <x v="4"/>
    <n v="7.0000000000000007E-2"/>
    <n v="80.98"/>
    <n v="7.18"/>
    <x v="1"/>
    <x v="3"/>
    <x v="1"/>
    <x v="1"/>
    <x v="5"/>
    <s v="Logitech Cordless Navigator Duo"/>
    <n v="0.48"/>
    <s v="United States"/>
    <x v="1"/>
    <x v="7"/>
    <s v="Coon Rapids"/>
    <n v="55433"/>
    <x v="34"/>
    <d v="2015-02-06T00:00:00"/>
    <n v="779.47230000000002"/>
    <n v="15"/>
    <n v="1129.67"/>
    <n v="88164"/>
    <x v="1"/>
    <n v="1252.8176203150451"/>
  </r>
  <r>
    <n v="3042"/>
    <s v="Tara Gold"/>
    <x v="4"/>
    <n v="7.0000000000000007E-2"/>
    <n v="14.48"/>
    <n v="6.46"/>
    <x v="1"/>
    <x v="0"/>
    <x v="2"/>
    <x v="5"/>
    <x v="5"/>
    <s v="GBC White Gloss Covers, Plain Front"/>
    <n v="0.38"/>
    <s v="United States"/>
    <x v="1"/>
    <x v="38"/>
    <s v="Hutchinson"/>
    <n v="67501"/>
    <x v="34"/>
    <d v="2015-02-05T00:00:00"/>
    <n v="67.864000000000004"/>
    <n v="12"/>
    <n v="171.33"/>
    <n v="86101"/>
    <x v="1"/>
    <n v="203.70092853332781"/>
  </r>
  <r>
    <n v="1776"/>
    <s v="Charlotte Patterson"/>
    <x v="3"/>
    <n v="0.08"/>
    <n v="5.78"/>
    <n v="5.67"/>
    <x v="1"/>
    <x v="1"/>
    <x v="2"/>
    <x v="7"/>
    <x v="5"/>
    <s v="Xerox 1978"/>
    <n v="0.36"/>
    <s v="United States"/>
    <x v="1"/>
    <x v="2"/>
    <s v="Terre Haute"/>
    <n v="47802"/>
    <x v="34"/>
    <d v="2015-02-05T00:00:00"/>
    <n v="-53.898000000000003"/>
    <n v="19"/>
    <n v="106.57"/>
    <n v="89941"/>
    <x v="1"/>
    <n v="175.05468072147551"/>
  </r>
  <r>
    <n v="2947"/>
    <s v="Kathy Turner"/>
    <x v="3"/>
    <n v="0.01"/>
    <n v="7.64"/>
    <n v="1.39"/>
    <x v="1"/>
    <x v="1"/>
    <x v="2"/>
    <x v="15"/>
    <x v="5"/>
    <s v="Security-Tint Envelopes"/>
    <n v="0.36"/>
    <s v="United States"/>
    <x v="3"/>
    <x v="11"/>
    <s v="Depew"/>
    <n v="14043"/>
    <x v="34"/>
    <d v="2015-02-07T00:00:00"/>
    <n v="112.1181"/>
    <n v="20"/>
    <n v="162.49"/>
    <n v="87511"/>
    <x v="3"/>
    <n v="278.84947066030639"/>
  </r>
  <r>
    <n v="234"/>
    <s v="Don Cameron"/>
    <x v="0"/>
    <n v="0.06"/>
    <n v="279.81"/>
    <n v="23.19"/>
    <x v="0"/>
    <x v="0"/>
    <x v="2"/>
    <x v="8"/>
    <x v="3"/>
    <s v="Sanyo 2.5 Cubic Foot Mid-Size Office Refrigerators"/>
    <n v="0.59"/>
    <s v="United States"/>
    <x v="1"/>
    <x v="20"/>
    <s v="Newton"/>
    <n v="50208"/>
    <x v="35"/>
    <d v="2015-02-06T00:00:00"/>
    <n v="1103.9724000000001"/>
    <n v="6"/>
    <n v="1599.96"/>
    <n v="90236"/>
    <x v="1"/>
    <n v="3213.2717983567322"/>
  </r>
  <r>
    <n v="2359"/>
    <s v="Annie Horne"/>
    <x v="0"/>
    <n v="0"/>
    <n v="7.28"/>
    <n v="1.77"/>
    <x v="1"/>
    <x v="2"/>
    <x v="2"/>
    <x v="7"/>
    <x v="2"/>
    <s v="Post-it® “Important Message” Note Pad, Neon Colors, 50 Sheets/Pad"/>
    <n v="0.37"/>
    <s v="United States"/>
    <x v="0"/>
    <x v="12"/>
    <s v="Fort Myers"/>
    <n v="33917"/>
    <x v="35"/>
    <d v="2015-02-05T00:00:00"/>
    <n v="167.16"/>
    <n v="7"/>
    <n v="53.42"/>
    <n v="88265"/>
    <x v="0"/>
    <n v="507.86589617641238"/>
  </r>
  <r>
    <n v="672"/>
    <s v="Brian Leach"/>
    <x v="2"/>
    <n v="7.0000000000000007E-2"/>
    <n v="2.88"/>
    <n v="1.01"/>
    <x v="1"/>
    <x v="0"/>
    <x v="2"/>
    <x v="2"/>
    <x v="2"/>
    <s v="Sanford Colorific Colored Pencils, 12/Box"/>
    <n v="0.55000000000000004"/>
    <s v="United States"/>
    <x v="1"/>
    <x v="20"/>
    <s v="Newton"/>
    <n v="50208"/>
    <x v="35"/>
    <d v="2015-02-09T00:00:00"/>
    <n v="9.59"/>
    <n v="12"/>
    <n v="34.97"/>
    <n v="88173"/>
    <x v="1"/>
    <n v="165.35404870619718"/>
  </r>
  <r>
    <n v="672"/>
    <s v="Brian Leach"/>
    <x v="2"/>
    <n v="0.1"/>
    <n v="195.99"/>
    <n v="3.99"/>
    <x v="1"/>
    <x v="0"/>
    <x v="1"/>
    <x v="12"/>
    <x v="5"/>
    <s v="R380"/>
    <n v="0.57999999999999996"/>
    <s v="United States"/>
    <x v="1"/>
    <x v="20"/>
    <s v="Newton"/>
    <n v="50208"/>
    <x v="35"/>
    <d v="2015-02-12T00:00:00"/>
    <n v="-655.42399999999998"/>
    <n v="2"/>
    <n v="308.86"/>
    <n v="88173"/>
    <x v="1"/>
    <n v="176.88574390321301"/>
  </r>
  <r>
    <n v="1427"/>
    <s v="Stacy Gould"/>
    <x v="2"/>
    <n v="0.09"/>
    <n v="125.99"/>
    <n v="2.5"/>
    <x v="1"/>
    <x v="2"/>
    <x v="1"/>
    <x v="12"/>
    <x v="5"/>
    <s v="i2000"/>
    <n v="0.6"/>
    <s v="United States"/>
    <x v="1"/>
    <x v="25"/>
    <s v="Bay City"/>
    <n v="48708"/>
    <x v="35"/>
    <d v="2015-02-09T00:00:00"/>
    <n v="1258.7877000000001"/>
    <n v="18"/>
    <n v="1824.33"/>
    <n v="90905"/>
    <x v="1"/>
    <n v="1939.2906262165543"/>
  </r>
  <r>
    <n v="1816"/>
    <s v="Danielle Schneider"/>
    <x v="2"/>
    <n v="0.01"/>
    <n v="10.48"/>
    <n v="2.89"/>
    <x v="1"/>
    <x v="1"/>
    <x v="2"/>
    <x v="2"/>
    <x v="1"/>
    <s v="Staples Battery-Operated Desktop Pencil Sharpener"/>
    <n v="0.6"/>
    <s v="United States"/>
    <x v="1"/>
    <x v="25"/>
    <s v="Canton"/>
    <n v="48187"/>
    <x v="35"/>
    <d v="2015-02-07T00:00:00"/>
    <n v="60.561599999999999"/>
    <n v="19"/>
    <n v="202.38"/>
    <n v="85990"/>
    <x v="1"/>
    <n v="354.63476470587983"/>
  </r>
  <r>
    <n v="1821"/>
    <s v="Vanessa Boyer"/>
    <x v="2"/>
    <n v="0.01"/>
    <n v="10.48"/>
    <n v="2.89"/>
    <x v="1"/>
    <x v="1"/>
    <x v="2"/>
    <x v="2"/>
    <x v="1"/>
    <s v="Staples Battery-Operated Desktop Pencil Sharpener"/>
    <n v="0.6"/>
    <s v="United States"/>
    <x v="3"/>
    <x v="11"/>
    <s v="New York City"/>
    <n v="10177"/>
    <x v="35"/>
    <d v="2015-02-07T00:00:00"/>
    <n v="40.92"/>
    <n v="76"/>
    <n v="809.51"/>
    <n v="34435"/>
    <x v="3"/>
    <n v="334.5212610771344"/>
  </r>
  <r>
    <n v="980"/>
    <s v="Howard Burnett"/>
    <x v="4"/>
    <n v="0"/>
    <n v="37.76"/>
    <n v="12.9"/>
    <x v="1"/>
    <x v="3"/>
    <x v="2"/>
    <x v="6"/>
    <x v="5"/>
    <s v="Companion Letter/Legal File, Black"/>
    <n v="0.56999999999999995"/>
    <s v="United States"/>
    <x v="3"/>
    <x v="42"/>
    <s v="South Burlington"/>
    <n v="5403"/>
    <x v="35"/>
    <d v="2015-02-06T00:00:00"/>
    <n v="93.846800000000002"/>
    <n v="12"/>
    <n v="477.2"/>
    <n v="87258"/>
    <x v="3"/>
    <n v="694.46594818577955"/>
  </r>
  <r>
    <n v="2094"/>
    <s v="Vernon Hirsch Singleton"/>
    <x v="4"/>
    <n v="0.08"/>
    <n v="400.98"/>
    <n v="42.52"/>
    <x v="0"/>
    <x v="3"/>
    <x v="0"/>
    <x v="0"/>
    <x v="0"/>
    <s v="Bretford CR8500 Series Meeting Room Furniture"/>
    <n v="0.71"/>
    <s v="United States"/>
    <x v="2"/>
    <x v="8"/>
    <s v="Chico"/>
    <n v="95928"/>
    <x v="35"/>
    <d v="2015-02-06T00:00:00"/>
    <n v="3031.9724000000001"/>
    <n v="20"/>
    <n v="7840.04"/>
    <n v="86629"/>
    <x v="2"/>
    <n v="5919.8225963078612"/>
  </r>
  <r>
    <n v="2282"/>
    <s v="Jimmy Waters"/>
    <x v="4"/>
    <n v="0.04"/>
    <n v="5.98"/>
    <n v="5.79"/>
    <x v="1"/>
    <x v="2"/>
    <x v="2"/>
    <x v="7"/>
    <x v="5"/>
    <s v="Xerox 1903"/>
    <n v="0.36"/>
    <s v="United States"/>
    <x v="1"/>
    <x v="30"/>
    <s v="Fitchburg"/>
    <n v="53713"/>
    <x v="35"/>
    <d v="2015-02-07T00:00:00"/>
    <n v="-36.030799999999999"/>
    <n v="14"/>
    <n v="86.12"/>
    <n v="85950"/>
    <x v="1"/>
    <n v="94.836830225890708"/>
  </r>
  <r>
    <n v="2747"/>
    <s v="Brian Grady"/>
    <x v="4"/>
    <n v="0.08"/>
    <n v="9.98"/>
    <n v="12.52"/>
    <x v="1"/>
    <x v="3"/>
    <x v="0"/>
    <x v="11"/>
    <x v="5"/>
    <s v="Eldon® Expressions™ Wood and Plastic Desk Accessories, Oak"/>
    <n v="0.56999999999999995"/>
    <s v="United States"/>
    <x v="3"/>
    <x v="11"/>
    <s v="New York City"/>
    <n v="10115"/>
    <x v="35"/>
    <d v="2015-02-07T00:00:00"/>
    <n v="-102.93"/>
    <n v="15"/>
    <n v="150.24"/>
    <n v="35200"/>
    <x v="3"/>
    <n v="342.55176153216473"/>
  </r>
  <r>
    <n v="2803"/>
    <s v="Catherine Dorsey Burnett"/>
    <x v="4"/>
    <n v="7.0000000000000007E-2"/>
    <n v="500.98"/>
    <n v="28.14"/>
    <x v="0"/>
    <x v="0"/>
    <x v="1"/>
    <x v="3"/>
    <x v="3"/>
    <s v="Hewlett-Packard cp1700 [D, PS] Series Color Inkjet Printers"/>
    <n v="0.38"/>
    <s v="United States"/>
    <x v="2"/>
    <x v="8"/>
    <s v="East Los Angeles"/>
    <n v="90022"/>
    <x v="35"/>
    <d v="2015-02-06T00:00:00"/>
    <n v="2699.9838"/>
    <n v="10"/>
    <n v="3913.02"/>
    <n v="86227"/>
    <x v="2"/>
    <n v="5219.0026257833379"/>
  </r>
  <r>
    <n v="2803"/>
    <s v="Catherine Dorsey Burnett"/>
    <x v="4"/>
    <n v="0.1"/>
    <n v="178.47"/>
    <n v="19.989999999999998"/>
    <x v="1"/>
    <x v="0"/>
    <x v="2"/>
    <x v="6"/>
    <x v="5"/>
    <s v="Hot File® 7-Pocket, Floor Stand"/>
    <n v="0.55000000000000004"/>
    <s v="United States"/>
    <x v="2"/>
    <x v="8"/>
    <s v="East Los Angeles"/>
    <n v="90022"/>
    <x v="35"/>
    <d v="2015-02-07T00:00:00"/>
    <n v="-170.98"/>
    <n v="1"/>
    <n v="180.14"/>
    <n v="86227"/>
    <x v="2"/>
    <n v="968.3644239832156"/>
  </r>
  <r>
    <n v="1117"/>
    <s v="Samantha Koch"/>
    <x v="3"/>
    <n v="0.06"/>
    <n v="64.650000000000006"/>
    <n v="35"/>
    <x v="1"/>
    <x v="2"/>
    <x v="2"/>
    <x v="6"/>
    <x v="4"/>
    <s v="Space Solutions Commercial Steel Shelving"/>
    <n v="0.8"/>
    <s v="United States"/>
    <x v="2"/>
    <x v="41"/>
    <s v="Tucson"/>
    <n v="85705"/>
    <x v="35"/>
    <d v="2015-02-06T00:00:00"/>
    <n v="-139.28720000000001"/>
    <n v="4"/>
    <n v="277.60000000000002"/>
    <n v="86768"/>
    <x v="2"/>
    <n v="1521.038518272484"/>
  </r>
  <r>
    <n v="2498"/>
    <s v="Arlene Long"/>
    <x v="3"/>
    <n v="0.08"/>
    <n v="1.68"/>
    <n v="1.57"/>
    <x v="1"/>
    <x v="0"/>
    <x v="2"/>
    <x v="2"/>
    <x v="2"/>
    <s v="Newell 323"/>
    <n v="0.59"/>
    <s v="United States"/>
    <x v="2"/>
    <x v="8"/>
    <s v="San Diego"/>
    <n v="92024"/>
    <x v="35"/>
    <d v="2015-02-06T00:00:00"/>
    <n v="-46.25"/>
    <n v="88"/>
    <n v="148.36000000000001"/>
    <n v="20007"/>
    <x v="2"/>
    <n v="267.79052791026726"/>
  </r>
  <r>
    <n v="421"/>
    <s v="Scott Feldman"/>
    <x v="0"/>
    <n v="0.09"/>
    <n v="999.99"/>
    <n v="13.99"/>
    <x v="1"/>
    <x v="0"/>
    <x v="1"/>
    <x v="3"/>
    <x v="6"/>
    <s v="Polycom Soundstation EX Audio-Conferencing Telephone, Black"/>
    <n v="0.36"/>
    <s v="United States"/>
    <x v="3"/>
    <x v="33"/>
    <s v="Elizabeth"/>
    <n v="7201"/>
    <x v="36"/>
    <d v="2015-02-08T00:00:00"/>
    <n v="-2531.4825000000001"/>
    <n v="1"/>
    <n v="919.09"/>
    <n v="87700"/>
    <x v="3"/>
    <n v="1085.2110528512615"/>
  </r>
  <r>
    <n v="1020"/>
    <s v="Julie Porter"/>
    <x v="0"/>
    <n v="7.0000000000000007E-2"/>
    <n v="4.13"/>
    <n v="5.04"/>
    <x v="1"/>
    <x v="0"/>
    <x v="2"/>
    <x v="5"/>
    <x v="5"/>
    <s v="ACCOHIDE® 3-Ring Binder, Blue, 1&quot;"/>
    <n v="0.38"/>
    <s v="United States"/>
    <x v="1"/>
    <x v="38"/>
    <s v="Pittsburg"/>
    <n v="66762"/>
    <x v="36"/>
    <d v="2015-02-07T00:00:00"/>
    <n v="-76.424400000000006"/>
    <n v="20"/>
    <n v="79.06"/>
    <n v="88634"/>
    <x v="1"/>
    <n v="261.51776222258172"/>
  </r>
  <r>
    <n v="1020"/>
    <s v="Julie Porter"/>
    <x v="0"/>
    <n v="0"/>
    <n v="4.4800000000000004"/>
    <n v="2.5"/>
    <x v="1"/>
    <x v="0"/>
    <x v="2"/>
    <x v="15"/>
    <x v="5"/>
    <s v="Ampad #10 Peel &amp; Seel® Holiday Envelopes"/>
    <n v="0.37"/>
    <s v="United States"/>
    <x v="1"/>
    <x v="38"/>
    <s v="Pittsburg"/>
    <n v="66762"/>
    <x v="36"/>
    <d v="2015-02-08T00:00:00"/>
    <n v="8.7319999999999993"/>
    <n v="14"/>
    <n v="65.14"/>
    <n v="88634"/>
    <x v="1"/>
    <n v="317.55966610114547"/>
  </r>
  <r>
    <n v="1533"/>
    <s v="Nicole Reid"/>
    <x v="1"/>
    <n v="0.02"/>
    <n v="4.8899999999999997"/>
    <n v="4.93"/>
    <x v="1"/>
    <x v="3"/>
    <x v="1"/>
    <x v="1"/>
    <x v="1"/>
    <s v="Maxell 3.5&quot; DS/HD IBM-Formatted Diskettes, 10/Pack"/>
    <n v="0.66"/>
    <s v="United States"/>
    <x v="1"/>
    <x v="6"/>
    <s v="University City"/>
    <n v="63130"/>
    <x v="36"/>
    <d v="2015-02-07T00:00:00"/>
    <n v="-56.445999999999998"/>
    <n v="14"/>
    <n v="74.010000000000005"/>
    <n v="91328"/>
    <x v="1"/>
    <n v="263.62738267094505"/>
  </r>
  <r>
    <n v="1533"/>
    <s v="Nicole Reid"/>
    <x v="1"/>
    <n v="7.0000000000000007E-2"/>
    <n v="10.06"/>
    <n v="2.06"/>
    <x v="1"/>
    <x v="3"/>
    <x v="2"/>
    <x v="7"/>
    <x v="2"/>
    <s v="Riverleaf Stik-Withit® Designer Note Cubes®"/>
    <n v="0.39"/>
    <s v="United States"/>
    <x v="1"/>
    <x v="6"/>
    <s v="University City"/>
    <n v="63130"/>
    <x v="36"/>
    <d v="2015-02-07T00:00:00"/>
    <n v="33.189"/>
    <n v="5"/>
    <n v="48.1"/>
    <n v="91328"/>
    <x v="1"/>
    <n v="34.827937045777333"/>
  </r>
  <r>
    <n v="1927"/>
    <s v="Earl Alston"/>
    <x v="1"/>
    <n v="0.02"/>
    <n v="259.70999999999998"/>
    <n v="66.67"/>
    <x v="0"/>
    <x v="2"/>
    <x v="0"/>
    <x v="0"/>
    <x v="0"/>
    <s v="Bevis Round Bullnose 29&quot; High Table Top"/>
    <n v="0.65"/>
    <s v="United States"/>
    <x v="0"/>
    <x v="23"/>
    <s v="Greenville"/>
    <n v="29611"/>
    <x v="36"/>
    <d v="2015-02-06T00:00:00"/>
    <n v="-14.448"/>
    <n v="8"/>
    <n v="1757.15"/>
    <n v="88579"/>
    <x v="0"/>
    <n v="3030.0430521890898"/>
  </r>
  <r>
    <n v="2135"/>
    <s v="Melvin Kendall"/>
    <x v="1"/>
    <n v="0.01"/>
    <n v="28.99"/>
    <n v="8.59"/>
    <x v="1"/>
    <x v="2"/>
    <x v="1"/>
    <x v="12"/>
    <x v="6"/>
    <s v="SouthWestern Bell FA970 Digital Answering Machine with Time/Day Stamp"/>
    <n v="0.56000000000000005"/>
    <s v="United States"/>
    <x v="2"/>
    <x v="43"/>
    <s v="Clovis"/>
    <n v="88101"/>
    <x v="36"/>
    <d v="2015-02-07T00:00:00"/>
    <n v="196.52328"/>
    <n v="21"/>
    <n v="556.61"/>
    <n v="91583"/>
    <x v="2"/>
    <n v="653.27308699585558"/>
  </r>
  <r>
    <n v="2486"/>
    <s v="Jack Horn"/>
    <x v="1"/>
    <n v="0.02"/>
    <n v="71.37"/>
    <n v="69"/>
    <x v="1"/>
    <x v="0"/>
    <x v="0"/>
    <x v="0"/>
    <x v="4"/>
    <s v="Lesro Sheffield Collection Coffee Table, End Table, Center Table, Corner Table"/>
    <n v="0.68"/>
    <s v="United States"/>
    <x v="0"/>
    <x v="5"/>
    <s v="Statesboro"/>
    <n v="30458"/>
    <x v="36"/>
    <d v="2015-02-07T00:00:00"/>
    <n v="-439.90800000000002"/>
    <n v="4"/>
    <n v="237.62"/>
    <n v="91414"/>
    <x v="0"/>
    <n v="1857.6858654071445"/>
  </r>
  <r>
    <n v="2486"/>
    <s v="Jack Horn"/>
    <x v="1"/>
    <n v="0.03"/>
    <n v="205.99"/>
    <n v="8.99"/>
    <x v="2"/>
    <x v="0"/>
    <x v="1"/>
    <x v="12"/>
    <x v="5"/>
    <s v="StarTAC 8000"/>
    <n v="0.6"/>
    <s v="United States"/>
    <x v="0"/>
    <x v="5"/>
    <s v="Statesboro"/>
    <n v="30458"/>
    <x v="36"/>
    <d v="2015-02-08T00:00:00"/>
    <n v="1087.7159999999999"/>
    <n v="1"/>
    <n v="176.42"/>
    <n v="91414"/>
    <x v="0"/>
    <n v="2029.8441523717868"/>
  </r>
  <r>
    <n v="389"/>
    <s v="Joel Buckley"/>
    <x v="2"/>
    <n v="0.03"/>
    <n v="160.97999999999999"/>
    <n v="30"/>
    <x v="0"/>
    <x v="3"/>
    <x v="0"/>
    <x v="9"/>
    <x v="3"/>
    <s v="Office Star - Mid Back Dual function Ergonomic High Back Chair with 2-Way Adjustable Arms"/>
    <n v="0.62"/>
    <s v="United States"/>
    <x v="1"/>
    <x v="13"/>
    <s v="Lincoln"/>
    <n v="68502"/>
    <x v="36"/>
    <d v="2015-02-10T00:00:00"/>
    <n v="1273.2086999999999"/>
    <n v="11"/>
    <n v="1845.23"/>
    <n v="90338"/>
    <x v="1"/>
    <n v="3046.037187219014"/>
  </r>
  <r>
    <n v="1607"/>
    <s v="Kathleen Huang Hall"/>
    <x v="2"/>
    <n v="0.1"/>
    <n v="5.68"/>
    <n v="3.6"/>
    <x v="2"/>
    <x v="2"/>
    <x v="2"/>
    <x v="16"/>
    <x v="1"/>
    <s v="Acme® Preferred Stainless Steel Scissors"/>
    <n v="0.56000000000000005"/>
    <s v="United States"/>
    <x v="3"/>
    <x v="11"/>
    <s v="Freeport"/>
    <n v="11520"/>
    <x v="36"/>
    <d v="2015-02-10T00:00:00"/>
    <n v="-33.2956"/>
    <n v="21"/>
    <n v="118.35"/>
    <n v="87995"/>
    <x v="3"/>
    <n v="147.54338539731305"/>
  </r>
  <r>
    <n v="2270"/>
    <s v="Kristine Holden"/>
    <x v="2"/>
    <n v="0.01"/>
    <n v="20.48"/>
    <n v="6.32"/>
    <x v="1"/>
    <x v="0"/>
    <x v="2"/>
    <x v="8"/>
    <x v="5"/>
    <s v="Kensington 6 Outlet Guardian Standard Surge Protector"/>
    <n v="0.57999999999999996"/>
    <s v="United States"/>
    <x v="0"/>
    <x v="23"/>
    <s v="Mauldin"/>
    <n v="29662"/>
    <x v="36"/>
    <d v="2015-02-08T00:00:00"/>
    <n v="711.24480000000005"/>
    <n v="18"/>
    <n v="375.03"/>
    <n v="89572"/>
    <x v="0"/>
    <n v="1150.3612754461085"/>
  </r>
  <r>
    <n v="2270"/>
    <s v="Kristine Holden"/>
    <x v="2"/>
    <n v="0.09"/>
    <n v="1.86"/>
    <n v="2.58"/>
    <x v="1"/>
    <x v="0"/>
    <x v="2"/>
    <x v="14"/>
    <x v="2"/>
    <s v="Super Bands, 12/Pack"/>
    <n v="0.82"/>
    <s v="United States"/>
    <x v="0"/>
    <x v="23"/>
    <s v="Mauldin"/>
    <n v="29662"/>
    <x v="36"/>
    <d v="2015-02-11T00:00:00"/>
    <n v="-1084.8469631999999"/>
    <n v="12"/>
    <n v="22.11"/>
    <n v="89572"/>
    <x v="0"/>
    <n v="-703.97675529473497"/>
  </r>
  <r>
    <n v="2270"/>
    <s v="Kristine Holden"/>
    <x v="2"/>
    <n v="0.08"/>
    <n v="205.99"/>
    <n v="2.5"/>
    <x v="1"/>
    <x v="0"/>
    <x v="1"/>
    <x v="12"/>
    <x v="5"/>
    <s v="V70"/>
    <n v="0.59"/>
    <s v="United States"/>
    <x v="0"/>
    <x v="23"/>
    <s v="Mauldin"/>
    <n v="29662"/>
    <x v="36"/>
    <d v="2015-02-11T00:00:00"/>
    <n v="-156.77199999999999"/>
    <n v="17"/>
    <n v="2875.35"/>
    <n v="89572"/>
    <x v="0"/>
    <n v="699.19596703596028"/>
  </r>
  <r>
    <n v="697"/>
    <s v="Adam G Sawyer"/>
    <x v="0"/>
    <n v="0.08"/>
    <n v="14.81"/>
    <n v="13.32"/>
    <x v="1"/>
    <x v="3"/>
    <x v="2"/>
    <x v="8"/>
    <x v="5"/>
    <s v="Holmes Replacement Filter for HEPA Air Cleaner, Large Room"/>
    <n v="0.43"/>
    <s v="United States"/>
    <x v="1"/>
    <x v="2"/>
    <s v="East Chicago"/>
    <n v="46312"/>
    <x v="37"/>
    <d v="2015-02-09T00:00:00"/>
    <n v="-131.6172"/>
    <n v="20"/>
    <n v="292.18"/>
    <n v="89849"/>
    <x v="1"/>
    <n v="511.30240824376114"/>
  </r>
  <r>
    <n v="698"/>
    <s v="Nelson Hensley"/>
    <x v="0"/>
    <n v="0.08"/>
    <n v="14.81"/>
    <n v="13.32"/>
    <x v="1"/>
    <x v="3"/>
    <x v="2"/>
    <x v="8"/>
    <x v="5"/>
    <s v="Holmes Replacement Filter for HEPA Air Cleaner, Large Room"/>
    <n v="0.43"/>
    <s v="United States"/>
    <x v="2"/>
    <x v="4"/>
    <s v="Seattle"/>
    <n v="98105"/>
    <x v="37"/>
    <d v="2015-02-09T00:00:00"/>
    <n v="-253.11"/>
    <n v="79"/>
    <n v="1154.1199999999999"/>
    <n v="53410"/>
    <x v="2"/>
    <n v="386.89065595950507"/>
  </r>
  <r>
    <n v="2626"/>
    <s v="Lillian Fischer"/>
    <x v="1"/>
    <n v="0.1"/>
    <n v="41.94"/>
    <n v="2.99"/>
    <x v="1"/>
    <x v="1"/>
    <x v="2"/>
    <x v="5"/>
    <x v="5"/>
    <s v="Avery Trapezoid Extra Heavy Duty 4&quot; Binders"/>
    <n v="0.35"/>
    <s v="United States"/>
    <x v="2"/>
    <x v="8"/>
    <s v="Menlo Park"/>
    <n v="94025"/>
    <x v="37"/>
    <d v="2015-02-08T00:00:00"/>
    <n v="164.08199999999999"/>
    <n v="6"/>
    <n v="237.8"/>
    <n v="90927"/>
    <x v="2"/>
    <n v="212.44770254245341"/>
  </r>
  <r>
    <n v="3351"/>
    <s v="Nathan Wyatt"/>
    <x v="1"/>
    <n v="0.06"/>
    <n v="6.7"/>
    <n v="1.56"/>
    <x v="2"/>
    <x v="0"/>
    <x v="2"/>
    <x v="2"/>
    <x v="2"/>
    <s v="Turquoise Lead Holder with Pocket Clip"/>
    <n v="0.52"/>
    <s v="United States"/>
    <x v="2"/>
    <x v="4"/>
    <s v="Pasco"/>
    <n v="99301"/>
    <x v="37"/>
    <d v="2015-02-09T00:00:00"/>
    <n v="40.6556"/>
    <n v="12"/>
    <n v="79.39"/>
    <n v="91298"/>
    <x v="2"/>
    <n v="41.536594460705217"/>
  </r>
  <r>
    <n v="1121"/>
    <s v="Tonya Proctor"/>
    <x v="2"/>
    <n v="0.04"/>
    <n v="19.98"/>
    <n v="8.68"/>
    <x v="1"/>
    <x v="1"/>
    <x v="2"/>
    <x v="7"/>
    <x v="5"/>
    <s v="Southworth 25% Cotton Premium Laser Paper and Envelopes"/>
    <n v="0.37"/>
    <s v="United States"/>
    <x v="2"/>
    <x v="8"/>
    <s v="Temecula"/>
    <n v="92592"/>
    <x v="37"/>
    <d v="2015-02-14T00:00:00"/>
    <n v="108"/>
    <n v="8"/>
    <n v="168.04"/>
    <n v="86767"/>
    <x v="2"/>
    <n v="382.01242674595773"/>
  </r>
  <r>
    <n v="1121"/>
    <s v="Tonya Proctor"/>
    <x v="2"/>
    <n v="0.08"/>
    <n v="125.99"/>
    <n v="7.69"/>
    <x v="1"/>
    <x v="1"/>
    <x v="1"/>
    <x v="12"/>
    <x v="5"/>
    <s v="Timeport L7089"/>
    <n v="0.57999999999999996"/>
    <s v="United States"/>
    <x v="2"/>
    <x v="8"/>
    <s v="Temecula"/>
    <n v="92592"/>
    <x v="37"/>
    <d v="2015-02-09T00:00:00"/>
    <n v="377.154"/>
    <n v="7"/>
    <n v="703.46"/>
    <n v="86767"/>
    <x v="2"/>
    <n v="1110.5330948106293"/>
  </r>
  <r>
    <n v="1723"/>
    <s v="Constance Flowers"/>
    <x v="4"/>
    <n v="0.05"/>
    <n v="6.68"/>
    <n v="5.66"/>
    <x v="1"/>
    <x v="3"/>
    <x v="2"/>
    <x v="7"/>
    <x v="5"/>
    <s v="Xerox 1923"/>
    <n v="0.37"/>
    <s v="United States"/>
    <x v="2"/>
    <x v="8"/>
    <s v="San Diego"/>
    <n v="92037"/>
    <x v="37"/>
    <d v="2015-02-09T00:00:00"/>
    <n v="-66.48"/>
    <n v="46"/>
    <n v="320.93"/>
    <n v="44002"/>
    <x v="2"/>
    <n v="33.520506778086968"/>
  </r>
  <r>
    <n v="1723"/>
    <s v="Constance Flowers"/>
    <x v="4"/>
    <n v="0.03"/>
    <n v="17.7"/>
    <n v="9.4700000000000006"/>
    <x v="1"/>
    <x v="3"/>
    <x v="2"/>
    <x v="6"/>
    <x v="5"/>
    <s v="Portfile® Personal File Boxes"/>
    <n v="0.59"/>
    <s v="United States"/>
    <x v="2"/>
    <x v="8"/>
    <s v="San Diego"/>
    <n v="92037"/>
    <x v="37"/>
    <d v="2015-02-07T00:00:00"/>
    <n v="-52.33"/>
    <n v="14"/>
    <n v="261.85000000000002"/>
    <n v="44002"/>
    <x v="2"/>
    <n v="383.92119888214779"/>
  </r>
  <r>
    <n v="2813"/>
    <s v="Marjorie Burnette"/>
    <x v="4"/>
    <n v="7.0000000000000007E-2"/>
    <n v="30.56"/>
    <n v="2.99"/>
    <x v="1"/>
    <x v="3"/>
    <x v="2"/>
    <x v="5"/>
    <x v="5"/>
    <s v="Surelock™ Post Binders"/>
    <n v="0.35"/>
    <s v="United States"/>
    <x v="0"/>
    <x v="34"/>
    <s v="Cleveland"/>
    <n v="37311"/>
    <x v="37"/>
    <d v="2015-02-07T00:00:00"/>
    <n v="-95.618600000000001"/>
    <n v="12"/>
    <n v="364.92"/>
    <n v="88819"/>
    <x v="0"/>
    <n v="-25.135442636912487"/>
  </r>
  <r>
    <n v="1026"/>
    <s v="Eugene Kerr"/>
    <x v="3"/>
    <n v="0.08"/>
    <n v="65.989999999999995"/>
    <n v="5.92"/>
    <x v="1"/>
    <x v="0"/>
    <x v="1"/>
    <x v="12"/>
    <x v="5"/>
    <s v="i500plus"/>
    <n v="0.57999999999999996"/>
    <s v="United States"/>
    <x v="3"/>
    <x v="11"/>
    <s v="Central Islip"/>
    <n v="11722"/>
    <x v="37"/>
    <d v="2015-02-07T00:00:00"/>
    <n v="624.40164000000004"/>
    <n v="22"/>
    <n v="1137.5999999999999"/>
    <n v="89005"/>
    <x v="3"/>
    <n v="1267.9688932530164"/>
  </r>
  <r>
    <n v="3403"/>
    <s v="Tammy Buckley"/>
    <x v="1"/>
    <n v="0.1"/>
    <n v="105.98"/>
    <n v="13.99"/>
    <x v="2"/>
    <x v="1"/>
    <x v="0"/>
    <x v="11"/>
    <x v="6"/>
    <s v="Tenex 46&quot; x 60&quot; Computer Anti-Static Chairmat, Rectangular Shaped"/>
    <n v="0.65"/>
    <s v="United States"/>
    <x v="2"/>
    <x v="45"/>
    <s v="Cheyenne"/>
    <n v="82001"/>
    <x v="38"/>
    <d v="2015-02-11T00:00:00"/>
    <n v="349.48500000000001"/>
    <n v="5"/>
    <n v="506.5"/>
    <n v="87530"/>
    <x v="2"/>
    <n v="1074.1257782494206"/>
  </r>
  <r>
    <n v="471"/>
    <s v="Ross Simpson"/>
    <x v="3"/>
    <n v="7.0000000000000007E-2"/>
    <n v="179.99"/>
    <n v="19.989999999999998"/>
    <x v="2"/>
    <x v="1"/>
    <x v="1"/>
    <x v="1"/>
    <x v="5"/>
    <s v="Motorola SB4200 Cable Modem"/>
    <n v="0.48"/>
    <s v="United States"/>
    <x v="0"/>
    <x v="5"/>
    <s v="Atlanta"/>
    <n v="30318"/>
    <x v="38"/>
    <d v="2015-02-08T00:00:00"/>
    <n v="-568.53510000000006"/>
    <n v="4"/>
    <n v="718.03"/>
    <n v="3138"/>
    <x v="0"/>
    <n v="613.813562252873"/>
  </r>
  <r>
    <n v="472"/>
    <s v="Donna Craven"/>
    <x v="3"/>
    <n v="7.0000000000000007E-2"/>
    <n v="179.99"/>
    <n v="19.989999999999998"/>
    <x v="2"/>
    <x v="1"/>
    <x v="1"/>
    <x v="1"/>
    <x v="5"/>
    <s v="Motorola SB4200 Cable Modem"/>
    <n v="0.48"/>
    <s v="United States"/>
    <x v="3"/>
    <x v="36"/>
    <s v="Randallstown"/>
    <n v="21133"/>
    <x v="38"/>
    <d v="2015-02-08T00:00:00"/>
    <n v="-427.47"/>
    <n v="1"/>
    <n v="179.51"/>
    <n v="88023"/>
    <x v="3"/>
    <n v="758.26785318331338"/>
  </r>
  <r>
    <n v="2151"/>
    <s v="Melinda Rogers"/>
    <x v="1"/>
    <n v="0.08"/>
    <n v="5.74"/>
    <n v="5.01"/>
    <x v="1"/>
    <x v="3"/>
    <x v="2"/>
    <x v="5"/>
    <x v="5"/>
    <s v="Binder Posts"/>
    <n v="0.39"/>
    <s v="United States"/>
    <x v="1"/>
    <x v="20"/>
    <s v="Dubuque"/>
    <n v="52001"/>
    <x v="39"/>
    <d v="2015-02-11T00:00:00"/>
    <n v="-6.9308199999999998"/>
    <n v="1"/>
    <n v="7.21"/>
    <n v="90405"/>
    <x v="1"/>
    <n v="55.136569711497657"/>
  </r>
  <r>
    <n v="1671"/>
    <s v="Mitchell Ross"/>
    <x v="2"/>
    <n v="0.1"/>
    <n v="4.13"/>
    <n v="0.99"/>
    <x v="1"/>
    <x v="0"/>
    <x v="2"/>
    <x v="13"/>
    <x v="5"/>
    <s v="Avery 491"/>
    <n v="0.39"/>
    <s v="United States"/>
    <x v="0"/>
    <x v="21"/>
    <s v="Burke"/>
    <n v="22015"/>
    <x v="39"/>
    <d v="2015-02-13T00:00:00"/>
    <n v="-40.53"/>
    <n v="13"/>
    <n v="52.16"/>
    <n v="86724"/>
    <x v="0"/>
    <n v="-35.421023403938605"/>
  </r>
  <r>
    <n v="1574"/>
    <s v="Sherry Hurley"/>
    <x v="4"/>
    <n v="7.0000000000000007E-2"/>
    <n v="20.95"/>
    <n v="5.99"/>
    <x v="1"/>
    <x v="1"/>
    <x v="1"/>
    <x v="1"/>
    <x v="5"/>
    <s v="Fellowes Basic 104-Key Keyboard, Platinum"/>
    <n v="0.65"/>
    <s v="United States"/>
    <x v="0"/>
    <x v="9"/>
    <s v="Fayetteville"/>
    <n v="28314"/>
    <x v="39"/>
    <d v="2015-02-10T00:00:00"/>
    <n v="27.234000000000002"/>
    <n v="19"/>
    <n v="391.4"/>
    <n v="86966"/>
    <x v="0"/>
    <n v="373.89641621417667"/>
  </r>
  <r>
    <n v="2619"/>
    <s v="Brandon E Shepherd"/>
    <x v="3"/>
    <n v="0.1"/>
    <n v="30.98"/>
    <n v="8.99"/>
    <x v="1"/>
    <x v="3"/>
    <x v="2"/>
    <x v="2"/>
    <x v="1"/>
    <s v="Boston School Pro Electric Pencil Sharpener, 1670"/>
    <n v="0.57999999999999996"/>
    <s v="United States"/>
    <x v="1"/>
    <x v="46"/>
    <s v="Sioux Falls"/>
    <n v="57103"/>
    <x v="39"/>
    <d v="2015-02-11T00:00:00"/>
    <n v="-20.222799999999999"/>
    <n v="4"/>
    <n v="119.37"/>
    <n v="88015"/>
    <x v="1"/>
    <n v="578.83701505759268"/>
  </r>
  <r>
    <n v="491"/>
    <s v="Toni Swanson"/>
    <x v="0"/>
    <n v="0.01"/>
    <n v="4.9800000000000004"/>
    <n v="6.07"/>
    <x v="1"/>
    <x v="1"/>
    <x v="2"/>
    <x v="7"/>
    <x v="5"/>
    <s v="Xerox 1897"/>
    <n v="0.36"/>
    <s v="United States"/>
    <x v="3"/>
    <x v="11"/>
    <s v="New York City"/>
    <n v="10154"/>
    <x v="40"/>
    <d v="2015-02-11T00:00:00"/>
    <n v="-69.069999999999993"/>
    <n v="41"/>
    <n v="217"/>
    <n v="10464"/>
    <x v="3"/>
    <n v="303.30809437970032"/>
  </r>
  <r>
    <n v="494"/>
    <s v="Jimmy Alston Holder"/>
    <x v="0"/>
    <n v="0.01"/>
    <n v="4.9800000000000004"/>
    <n v="6.07"/>
    <x v="1"/>
    <x v="1"/>
    <x v="2"/>
    <x v="7"/>
    <x v="5"/>
    <s v="Xerox 1897"/>
    <n v="0.36"/>
    <s v="United States"/>
    <x v="2"/>
    <x v="4"/>
    <s v="Seattle"/>
    <n v="98115"/>
    <x v="40"/>
    <d v="2015-02-11T00:00:00"/>
    <n v="-35.916400000000003"/>
    <n v="10"/>
    <n v="52.93"/>
    <n v="88907"/>
    <x v="2"/>
    <n v="337.25823356927629"/>
  </r>
  <r>
    <n v="1267"/>
    <s v="Rosemary Branch"/>
    <x v="0"/>
    <n v="0.01"/>
    <n v="13.99"/>
    <n v="7.51"/>
    <x v="1"/>
    <x v="3"/>
    <x v="1"/>
    <x v="3"/>
    <x v="6"/>
    <s v="Sharp EL500L Fraction Calculator"/>
    <n v="0.39"/>
    <s v="United States"/>
    <x v="0"/>
    <x v="12"/>
    <s v="Boca Raton"/>
    <n v="33433"/>
    <x v="40"/>
    <d v="2015-02-11T00:00:00"/>
    <n v="533.74199999999996"/>
    <n v="2"/>
    <n v="29.85"/>
    <n v="89514"/>
    <x v="0"/>
    <n v="1042.5049137309484"/>
  </r>
  <r>
    <n v="1361"/>
    <s v="Kristina Collier"/>
    <x v="0"/>
    <n v="0.01"/>
    <n v="6.48"/>
    <n v="6.22"/>
    <x v="2"/>
    <x v="1"/>
    <x v="2"/>
    <x v="7"/>
    <x v="5"/>
    <s v="Xerox 1894"/>
    <n v="0.37"/>
    <s v="United States"/>
    <x v="1"/>
    <x v="25"/>
    <s v="Allen Park"/>
    <n v="48101"/>
    <x v="40"/>
    <d v="2015-02-11T00:00:00"/>
    <n v="-15.6312"/>
    <n v="9"/>
    <n v="69.459999999999994"/>
    <n v="89596"/>
    <x v="1"/>
    <n v="292.97241815869654"/>
  </r>
  <r>
    <n v="1361"/>
    <s v="Kristina Collier"/>
    <x v="0"/>
    <n v="0.03"/>
    <n v="85.99"/>
    <n v="3.3"/>
    <x v="1"/>
    <x v="1"/>
    <x v="1"/>
    <x v="12"/>
    <x v="1"/>
    <s v="Accessory20"/>
    <n v="0.37"/>
    <s v="United States"/>
    <x v="1"/>
    <x v="25"/>
    <s v="Allen Park"/>
    <n v="48101"/>
    <x v="40"/>
    <d v="2015-02-12T00:00:00"/>
    <n v="790.54679999999996"/>
    <n v="16"/>
    <n v="1145.72"/>
    <n v="89596"/>
    <x v="1"/>
    <n v="1355.9304388547312"/>
  </r>
  <r>
    <n v="2204"/>
    <s v="Oscar Ford"/>
    <x v="0"/>
    <n v="0.04"/>
    <n v="296.18"/>
    <n v="154.12"/>
    <x v="0"/>
    <x v="1"/>
    <x v="0"/>
    <x v="0"/>
    <x v="0"/>
    <s v="Hon 94000 Series Round Tables"/>
    <n v="0.76"/>
    <s v="United States"/>
    <x v="1"/>
    <x v="7"/>
    <s v="Burnsville"/>
    <n v="55337"/>
    <x v="40"/>
    <d v="2015-02-11T00:00:00"/>
    <n v="-87.998040000000003"/>
    <n v="20"/>
    <n v="5768.12"/>
    <n v="86053"/>
    <x v="1"/>
    <n v="5797.3918340030614"/>
  </r>
  <r>
    <n v="1526"/>
    <s v="Larry Hall"/>
    <x v="1"/>
    <n v="0.04"/>
    <n v="11.34"/>
    <n v="5.01"/>
    <x v="1"/>
    <x v="2"/>
    <x v="2"/>
    <x v="7"/>
    <x v="5"/>
    <s v="Xerox 188"/>
    <n v="0.36"/>
    <s v="United States"/>
    <x v="0"/>
    <x v="16"/>
    <s v="Birmingham"/>
    <n v="35211"/>
    <x v="40"/>
    <d v="2015-02-11T00:00:00"/>
    <n v="-189.22399999999999"/>
    <n v="10"/>
    <n v="115.53"/>
    <n v="86812"/>
    <x v="0"/>
    <n v="-82.053394841209524"/>
  </r>
  <r>
    <n v="1338"/>
    <s v="Denise McIntosh"/>
    <x v="2"/>
    <n v="0.02"/>
    <n v="55.99"/>
    <n v="3.3"/>
    <x v="1"/>
    <x v="2"/>
    <x v="1"/>
    <x v="12"/>
    <x v="1"/>
    <s v="Accessory24"/>
    <n v="0.59"/>
    <s v="United States"/>
    <x v="1"/>
    <x v="10"/>
    <s v="Chicago"/>
    <n v="60623"/>
    <x v="40"/>
    <d v="2015-02-10T00:00:00"/>
    <n v="525.20039999999995"/>
    <n v="16"/>
    <n v="761.16"/>
    <n v="91244"/>
    <x v="1"/>
    <n v="1028.8144304415955"/>
  </r>
  <r>
    <n v="1340"/>
    <s v="Marie Bass"/>
    <x v="2"/>
    <n v="0"/>
    <n v="22.38"/>
    <n v="15.1"/>
    <x v="2"/>
    <x v="2"/>
    <x v="2"/>
    <x v="5"/>
    <x v="5"/>
    <s v="Avery Flip-Chart Easel Binder, Black"/>
    <n v="0.38"/>
    <s v="United States"/>
    <x v="3"/>
    <x v="11"/>
    <s v="New York City"/>
    <n v="10170"/>
    <x v="40"/>
    <d v="2015-02-17T00:00:00"/>
    <n v="-52.646999999999998"/>
    <n v="29"/>
    <n v="682.68"/>
    <n v="21636"/>
    <x v="3"/>
    <n v="414.3743501785226"/>
  </r>
  <r>
    <n v="1340"/>
    <s v="Marie Bass"/>
    <x v="2"/>
    <n v="7.0000000000000007E-2"/>
    <n v="5.98"/>
    <n v="4.6900000000000004"/>
    <x v="1"/>
    <x v="2"/>
    <x v="2"/>
    <x v="6"/>
    <x v="5"/>
    <s v="Perma STOR-ALL™ Hanging File Box, 13 1/8&quot;W x 12 1/4&quot;D x 10 1/2&quot;H"/>
    <n v="0.68"/>
    <s v="United States"/>
    <x v="3"/>
    <x v="11"/>
    <s v="New York City"/>
    <n v="10170"/>
    <x v="40"/>
    <d v="2015-02-15T00:00:00"/>
    <n v="-24.44"/>
    <n v="11"/>
    <n v="73.44"/>
    <n v="21636"/>
    <x v="3"/>
    <n v="389.46170313232915"/>
  </r>
  <r>
    <n v="1340"/>
    <s v="Marie Bass"/>
    <x v="2"/>
    <n v="0.02"/>
    <n v="55.99"/>
    <n v="3.3"/>
    <x v="1"/>
    <x v="2"/>
    <x v="1"/>
    <x v="12"/>
    <x v="1"/>
    <s v="Accessory24"/>
    <n v="0.59"/>
    <s v="United States"/>
    <x v="3"/>
    <x v="11"/>
    <s v="New York City"/>
    <n v="10170"/>
    <x v="40"/>
    <d v="2015-02-10T00:00:00"/>
    <n v="366.50700000000001"/>
    <n v="63"/>
    <n v="2997.07"/>
    <n v="21636"/>
    <x v="3"/>
    <n v="866.30830686928209"/>
  </r>
  <r>
    <n v="1341"/>
    <s v="Edward Bynum"/>
    <x v="2"/>
    <n v="7.0000000000000007E-2"/>
    <n v="5.98"/>
    <n v="4.6900000000000004"/>
    <x v="1"/>
    <x v="2"/>
    <x v="2"/>
    <x v="6"/>
    <x v="5"/>
    <s v="Perma STOR-ALL™ Hanging File Box, 13 1/8&quot;W x 12 1/4&quot;D x 10 1/2&quot;H"/>
    <n v="0.68"/>
    <s v="United States"/>
    <x v="3"/>
    <x v="28"/>
    <s v="Chambersburg"/>
    <n v="17201"/>
    <x v="40"/>
    <d v="2015-02-15T00:00:00"/>
    <n v="-12.7088"/>
    <n v="3"/>
    <n v="20.03"/>
    <n v="91244"/>
    <x v="3"/>
    <n v="401.47475368674111"/>
  </r>
  <r>
    <n v="3004"/>
    <s v="Maurice Everett"/>
    <x v="2"/>
    <n v="0.08"/>
    <n v="6.48"/>
    <n v="6.81"/>
    <x v="1"/>
    <x v="3"/>
    <x v="2"/>
    <x v="7"/>
    <x v="5"/>
    <s v="Xerox 1930"/>
    <n v="0.36"/>
    <s v="United States"/>
    <x v="2"/>
    <x v="8"/>
    <s v="Los Angeles"/>
    <n v="90049"/>
    <x v="40"/>
    <d v="2015-02-15T00:00:00"/>
    <n v="-94.59"/>
    <n v="58"/>
    <n v="382.33"/>
    <n v="54949"/>
    <x v="2"/>
    <n v="74.761955414852821"/>
  </r>
  <r>
    <n v="3004"/>
    <s v="Maurice Everett"/>
    <x v="2"/>
    <n v="0.09"/>
    <n v="20.98"/>
    <n v="53.03"/>
    <x v="0"/>
    <x v="3"/>
    <x v="2"/>
    <x v="6"/>
    <x v="3"/>
    <s v="Tennsco Lockers, Gray"/>
    <n v="0.78"/>
    <s v="United States"/>
    <x v="2"/>
    <x v="8"/>
    <s v="Los Angeles"/>
    <n v="90049"/>
    <x v="40"/>
    <d v="2015-02-17T00:00:00"/>
    <n v="-293.74"/>
    <n v="13"/>
    <n v="356.61"/>
    <n v="54949"/>
    <x v="2"/>
    <n v="1732.6700299283359"/>
  </r>
  <r>
    <n v="3006"/>
    <s v="Thomas Spence"/>
    <x v="2"/>
    <n v="0.08"/>
    <n v="6.48"/>
    <n v="6.81"/>
    <x v="1"/>
    <x v="3"/>
    <x v="2"/>
    <x v="7"/>
    <x v="5"/>
    <s v="Xerox 1930"/>
    <n v="0.36"/>
    <s v="United States"/>
    <x v="2"/>
    <x v="37"/>
    <s v="Idaho Falls"/>
    <n v="83402"/>
    <x v="40"/>
    <d v="2015-02-15T00:00:00"/>
    <n v="-49.186799999999998"/>
    <n v="14"/>
    <n v="92.29"/>
    <n v="91388"/>
    <x v="2"/>
    <n v="121.25600009332376"/>
  </r>
  <r>
    <n v="3006"/>
    <s v="Thomas Spence"/>
    <x v="2"/>
    <n v="0.09"/>
    <n v="20.98"/>
    <n v="53.03"/>
    <x v="0"/>
    <x v="3"/>
    <x v="2"/>
    <x v="6"/>
    <x v="3"/>
    <s v="Tennsco Lockers, Gray"/>
    <n v="0.78"/>
    <s v="United States"/>
    <x v="2"/>
    <x v="37"/>
    <s v="Idaho Falls"/>
    <n v="83402"/>
    <x v="40"/>
    <d v="2015-02-17T00:00:00"/>
    <n v="-152.7448"/>
    <n v="3"/>
    <n v="82.29"/>
    <n v="91388"/>
    <x v="2"/>
    <n v="1877.0527414607816"/>
  </r>
  <r>
    <n v="1132"/>
    <s v="Michael Robbins"/>
    <x v="4"/>
    <n v="0.06"/>
    <n v="6.37"/>
    <n v="5.19"/>
    <x v="1"/>
    <x v="3"/>
    <x v="2"/>
    <x v="5"/>
    <x v="5"/>
    <s v="C-Line Peel &amp; Stick Add-On Filing Pockets, 8-3/4 x 5-1/8, 10/Pack"/>
    <n v="0.38"/>
    <s v="United States"/>
    <x v="1"/>
    <x v="18"/>
    <s v="Euless"/>
    <n v="76039"/>
    <x v="40"/>
    <d v="2015-02-11T00:00:00"/>
    <n v="-48.219499999999996"/>
    <n v="6"/>
    <n v="37.700000000000003"/>
    <n v="88101"/>
    <x v="1"/>
    <n v="39.961401422897808"/>
  </r>
  <r>
    <n v="2145"/>
    <s v="Kerry Hardy"/>
    <x v="4"/>
    <n v="0"/>
    <n v="20.28"/>
    <n v="14.39"/>
    <x v="1"/>
    <x v="3"/>
    <x v="0"/>
    <x v="11"/>
    <x v="5"/>
    <s v="Career Cubicle Clock, 8 1/4&quot;, Black"/>
    <n v="0.47"/>
    <s v="United States"/>
    <x v="0"/>
    <x v="12"/>
    <s v="Fort Lauderdale"/>
    <n v="33311"/>
    <x v="40"/>
    <d v="2015-02-12T00:00:00"/>
    <n v="15.678000000000001"/>
    <n v="11"/>
    <n v="237.83"/>
    <n v="87072"/>
    <x v="0"/>
    <n v="517.71541458013053"/>
  </r>
  <r>
    <n v="1633"/>
    <s v="Gerald Raynor"/>
    <x v="3"/>
    <n v="0.03"/>
    <n v="5.98"/>
    <n v="3.85"/>
    <x v="1"/>
    <x v="2"/>
    <x v="1"/>
    <x v="1"/>
    <x v="1"/>
    <s v="Imation 3.5&quot; IBM-Formatted Diskettes, 10/Pack"/>
    <n v="0.68"/>
    <s v="United States"/>
    <x v="0"/>
    <x v="0"/>
    <s v="Horn Lake"/>
    <n v="38637"/>
    <x v="40"/>
    <d v="2015-02-12T00:00:00"/>
    <n v="-76.106800000000007"/>
    <n v="6"/>
    <n v="38.54"/>
    <n v="90531"/>
    <x v="0"/>
    <n v="461.03096490512797"/>
  </r>
  <r>
    <n v="2302"/>
    <s v="Beth Dolan"/>
    <x v="0"/>
    <n v="7.0000000000000007E-2"/>
    <n v="270.98"/>
    <n v="50"/>
    <x v="0"/>
    <x v="3"/>
    <x v="0"/>
    <x v="9"/>
    <x v="3"/>
    <s v="Global Enterprise Series Seating High-Back Swivel/Tilt Chairs"/>
    <n v="0.77"/>
    <s v="United States"/>
    <x v="0"/>
    <x v="12"/>
    <s v="Panama City"/>
    <n v="32404"/>
    <x v="41"/>
    <d v="2015-02-13T00:00:00"/>
    <n v="27.725999999999999"/>
    <n v="9"/>
    <n v="2439.37"/>
    <n v="87695"/>
    <x v="0"/>
    <n v="2976.5540047982254"/>
  </r>
  <r>
    <n v="2303"/>
    <s v="Joe Baldwin"/>
    <x v="0"/>
    <n v="7.0000000000000007E-2"/>
    <n v="270.98"/>
    <n v="50"/>
    <x v="0"/>
    <x v="3"/>
    <x v="0"/>
    <x v="9"/>
    <x v="3"/>
    <s v="Global Enterprise Series Seating High-Back Swivel/Tilt Chairs"/>
    <n v="0.77"/>
    <s v="United States"/>
    <x v="3"/>
    <x v="11"/>
    <s v="New York City"/>
    <n v="10011"/>
    <x v="41"/>
    <d v="2015-02-13T00:00:00"/>
    <n v="-96.05"/>
    <n v="36"/>
    <n v="9757.48"/>
    <n v="47493"/>
    <x v="3"/>
    <n v="2849.8041969846258"/>
  </r>
  <r>
    <n v="1354"/>
    <s v="Aaron Dillon"/>
    <x v="1"/>
    <n v="0.1"/>
    <n v="4.13"/>
    <n v="0.99"/>
    <x v="1"/>
    <x v="1"/>
    <x v="2"/>
    <x v="13"/>
    <x v="5"/>
    <s v="Avery 491"/>
    <n v="0.39"/>
    <s v="United States"/>
    <x v="1"/>
    <x v="18"/>
    <s v="Weatherford"/>
    <n v="76086"/>
    <x v="41"/>
    <d v="2015-02-11T00:00:00"/>
    <n v="-1.0711999999999999"/>
    <n v="2"/>
    <n v="8.3000000000000007"/>
    <n v="91209"/>
    <x v="1"/>
    <n v="-97.170127379952703"/>
  </r>
  <r>
    <n v="1354"/>
    <s v="Aaron Dillon"/>
    <x v="1"/>
    <n v="0.04"/>
    <n v="4.9800000000000004"/>
    <n v="0.49"/>
    <x v="1"/>
    <x v="1"/>
    <x v="2"/>
    <x v="13"/>
    <x v="5"/>
    <s v="Avery White Multi-Purpose Labels"/>
    <n v="0.39"/>
    <s v="United States"/>
    <x v="1"/>
    <x v="18"/>
    <s v="Weatherford"/>
    <n v="76086"/>
    <x v="41"/>
    <d v="2015-02-13T00:00:00"/>
    <n v="4.4104000000000001"/>
    <n v="2"/>
    <n v="10.039999999999999"/>
    <n v="91209"/>
    <x v="1"/>
    <n v="-63.062966798593784"/>
  </r>
  <r>
    <n v="2072"/>
    <s v="Malcolm S Lanier"/>
    <x v="1"/>
    <n v="0.09"/>
    <n v="260.98"/>
    <n v="41.91"/>
    <x v="0"/>
    <x v="3"/>
    <x v="0"/>
    <x v="10"/>
    <x v="0"/>
    <s v="Atlantic Metals Mobile 3-Shelf Bookcases, Custom Colors"/>
    <n v="0.59"/>
    <s v="United States"/>
    <x v="1"/>
    <x v="25"/>
    <s v="Flint"/>
    <n v="48505"/>
    <x v="41"/>
    <d v="2015-02-13T00:00:00"/>
    <n v="1307.2692"/>
    <n v="14"/>
    <n v="3377.06"/>
    <n v="88556"/>
    <x v="1"/>
    <n v="3576.5755390848826"/>
  </r>
  <r>
    <n v="2072"/>
    <s v="Malcolm S Lanier"/>
    <x v="1"/>
    <n v="0.01"/>
    <n v="10.52"/>
    <n v="7.94"/>
    <x v="1"/>
    <x v="3"/>
    <x v="0"/>
    <x v="11"/>
    <x v="1"/>
    <s v="Ultra Door Pull Handle"/>
    <n v="0.52"/>
    <s v="United States"/>
    <x v="1"/>
    <x v="25"/>
    <s v="Flint"/>
    <n v="48505"/>
    <x v="41"/>
    <d v="2015-02-13T00:00:00"/>
    <n v="-15.8184"/>
    <n v="11"/>
    <n v="123.93"/>
    <n v="88556"/>
    <x v="1"/>
    <n v="296.30794551473491"/>
  </r>
  <r>
    <n v="2072"/>
    <s v="Malcolm S Lanier"/>
    <x v="1"/>
    <n v="0.02"/>
    <n v="5.98"/>
    <n v="7.5"/>
    <x v="2"/>
    <x v="3"/>
    <x v="2"/>
    <x v="7"/>
    <x v="5"/>
    <s v="Xerox 1920"/>
    <n v="0.4"/>
    <s v="United States"/>
    <x v="1"/>
    <x v="25"/>
    <s v="Flint"/>
    <n v="48505"/>
    <x v="41"/>
    <d v="2015-02-13T00:00:00"/>
    <n v="-55.8324"/>
    <n v="14"/>
    <n v="93.96"/>
    <n v="88556"/>
    <x v="1"/>
    <n v="40.380312628601274"/>
  </r>
  <r>
    <n v="2489"/>
    <s v="Craig Liu"/>
    <x v="1"/>
    <n v="0.01"/>
    <n v="2036.48"/>
    <n v="14.7"/>
    <x v="0"/>
    <x v="1"/>
    <x v="1"/>
    <x v="3"/>
    <x v="3"/>
    <s v="Lexmark 4227 Plus Dot Matrix Printer"/>
    <n v="0.55000000000000004"/>
    <s v="United States"/>
    <x v="2"/>
    <x v="8"/>
    <s v="Concord"/>
    <n v="94521"/>
    <x v="41"/>
    <d v="2015-02-13T00:00:00"/>
    <n v="-1596.7457999999999"/>
    <n v="2"/>
    <n v="3786.84"/>
    <n v="86883"/>
    <x v="2"/>
    <n v="5404.3601945868904"/>
  </r>
  <r>
    <n v="2778"/>
    <s v="Alison Jones"/>
    <x v="1"/>
    <n v="0.05"/>
    <n v="205.99"/>
    <n v="8.99"/>
    <x v="2"/>
    <x v="1"/>
    <x v="1"/>
    <x v="12"/>
    <x v="5"/>
    <s v="Talkabout T8097"/>
    <n v="0.57999999999999996"/>
    <s v="United States"/>
    <x v="0"/>
    <x v="9"/>
    <s v="Wilmington"/>
    <n v="28403"/>
    <x v="41"/>
    <d v="2015-02-12T00:00:00"/>
    <n v="111.05249999999999"/>
    <n v="12"/>
    <n v="2118.9899999999998"/>
    <n v="87160"/>
    <x v="0"/>
    <n v="979.97600633525064"/>
  </r>
  <r>
    <n v="2778"/>
    <s v="Alison Jones"/>
    <x v="1"/>
    <n v="0.08"/>
    <n v="205.99"/>
    <n v="8.99"/>
    <x v="1"/>
    <x v="1"/>
    <x v="1"/>
    <x v="12"/>
    <x v="5"/>
    <s v="TimeportP7382"/>
    <n v="0.56000000000000005"/>
    <s v="United States"/>
    <x v="0"/>
    <x v="9"/>
    <s v="Wilmington"/>
    <n v="28403"/>
    <x v="41"/>
    <d v="2015-02-12T00:00:00"/>
    <n v="-1963.752"/>
    <n v="5"/>
    <n v="837.64"/>
    <n v="87160"/>
    <x v="0"/>
    <n v="-1098.9101292979603"/>
  </r>
  <r>
    <n v="1815"/>
    <s v="Marvin Yang"/>
    <x v="4"/>
    <n v="0.06"/>
    <n v="90.97"/>
    <n v="14"/>
    <x v="0"/>
    <x v="2"/>
    <x v="1"/>
    <x v="3"/>
    <x v="3"/>
    <s v="Lexmark Z54se Color Inkjet Printer"/>
    <n v="0.36"/>
    <s v="United States"/>
    <x v="0"/>
    <x v="0"/>
    <s v="Pearl"/>
    <n v="39208"/>
    <x v="41"/>
    <d v="2015-02-12T00:00:00"/>
    <n v="47.334000000000003"/>
    <n v="14"/>
    <n v="1263.3499999999999"/>
    <n v="90525"/>
    <x v="0"/>
    <n v="856.62775631458373"/>
  </r>
  <r>
    <n v="757"/>
    <s v="Neil Hogan"/>
    <x v="3"/>
    <n v="0.03"/>
    <n v="37.94"/>
    <n v="5.08"/>
    <x v="1"/>
    <x v="2"/>
    <x v="2"/>
    <x v="7"/>
    <x v="2"/>
    <s v="Snap-A-Way® Black Print Carbonless Ruled Speed Letter, Triplicate"/>
    <n v="0.38"/>
    <s v="United States"/>
    <x v="2"/>
    <x v="14"/>
    <s v="Tualatin"/>
    <n v="97062"/>
    <x v="41"/>
    <d v="2015-02-13T00:00:00"/>
    <n v="-7.5244"/>
    <n v="1"/>
    <n v="39.97"/>
    <n v="90258"/>
    <x v="2"/>
    <n v="416.0386339420574"/>
  </r>
  <r>
    <n v="16"/>
    <s v="Sarah Ramsey"/>
    <x v="1"/>
    <n v="0.04"/>
    <n v="2.98"/>
    <n v="1.58"/>
    <x v="1"/>
    <x v="0"/>
    <x v="2"/>
    <x v="14"/>
    <x v="2"/>
    <s v="Staples Gold Paper Clips"/>
    <n v="0.39"/>
    <s v="United States"/>
    <x v="3"/>
    <x v="11"/>
    <s v="Syracuse"/>
    <n v="13210"/>
    <x v="42"/>
    <d v="2015-02-15T00:00:00"/>
    <n v="2.63"/>
    <n v="6"/>
    <n v="18.8"/>
    <n v="86836"/>
    <x v="3"/>
    <n v="-21.126462768243375"/>
  </r>
  <r>
    <n v="16"/>
    <s v="Sarah Ramsey"/>
    <x v="1"/>
    <n v="0.05"/>
    <n v="115.99"/>
    <n v="2.5"/>
    <x v="1"/>
    <x v="0"/>
    <x v="1"/>
    <x v="12"/>
    <x v="5"/>
    <s v="StarTAC 7797"/>
    <n v="0.55000000000000004"/>
    <s v="United States"/>
    <x v="3"/>
    <x v="11"/>
    <s v="Syracuse"/>
    <n v="13210"/>
    <x v="42"/>
    <d v="2015-02-14T00:00:00"/>
    <n v="652.73310000000004"/>
    <n v="10"/>
    <n v="945.99"/>
    <n v="86836"/>
    <x v="3"/>
    <n v="1150.4852349330406"/>
  </r>
  <r>
    <n v="190"/>
    <s v="Lloyd Norris"/>
    <x v="1"/>
    <n v="0.1"/>
    <n v="58.1"/>
    <n v="1.49"/>
    <x v="1"/>
    <x v="3"/>
    <x v="2"/>
    <x v="5"/>
    <x v="5"/>
    <s v="Avery Arch Ring Binders"/>
    <n v="0.38"/>
    <s v="United States"/>
    <x v="1"/>
    <x v="10"/>
    <s v="Arlington Heights"/>
    <n v="60004"/>
    <x v="42"/>
    <d v="2015-02-13T00:00:00"/>
    <n v="113.6499"/>
    <n v="3"/>
    <n v="164.71"/>
    <n v="89092"/>
    <x v="1"/>
    <n v="223.84829149473805"/>
  </r>
  <r>
    <n v="191"/>
    <s v="Gerald Kearney"/>
    <x v="1"/>
    <n v="0.01"/>
    <n v="80.48"/>
    <n v="4.5"/>
    <x v="1"/>
    <x v="3"/>
    <x v="2"/>
    <x v="8"/>
    <x v="5"/>
    <s v="APC 7 Outlet Network SurgeArrest Surge Protector"/>
    <n v="0.55000000000000004"/>
    <s v="United States"/>
    <x v="1"/>
    <x v="10"/>
    <s v="Aurora"/>
    <n v="60505"/>
    <x v="42"/>
    <d v="2015-02-15T00:00:00"/>
    <n v="-35.474400000000003"/>
    <n v="1"/>
    <n v="79.680000000000007"/>
    <n v="89092"/>
    <x v="1"/>
    <n v="425.23282966459681"/>
  </r>
  <r>
    <n v="3046"/>
    <s v="Andrew Pearce"/>
    <x v="1"/>
    <n v="0.05"/>
    <n v="120.98"/>
    <n v="30"/>
    <x v="0"/>
    <x v="0"/>
    <x v="0"/>
    <x v="9"/>
    <x v="3"/>
    <s v="Hon Every-Day® Chair Series Swivel Task Chairs"/>
    <n v="0.64"/>
    <s v="United States"/>
    <x v="1"/>
    <x v="38"/>
    <s v="Leawood"/>
    <n v="66209"/>
    <x v="42"/>
    <d v="2015-02-14T00:00:00"/>
    <n v="-78.759200000000007"/>
    <n v="2"/>
    <n v="251.06"/>
    <n v="86103"/>
    <x v="1"/>
    <n v="1448.3737751765982"/>
  </r>
  <r>
    <n v="954"/>
    <s v="Tony Chandler"/>
    <x v="2"/>
    <n v="0.1"/>
    <n v="7.31"/>
    <n v="0.49"/>
    <x v="1"/>
    <x v="0"/>
    <x v="2"/>
    <x v="13"/>
    <x v="5"/>
    <s v="Self-Adhesive Address Labels for Typewriters by Universal"/>
    <n v="0.38"/>
    <s v="United States"/>
    <x v="1"/>
    <x v="18"/>
    <s v="Highland Village"/>
    <n v="75067"/>
    <x v="42"/>
    <d v="2015-02-21T00:00:00"/>
    <n v="19.064699999999998"/>
    <n v="4"/>
    <n v="27.63"/>
    <n v="90771"/>
    <x v="1"/>
    <n v="13.437469536150086"/>
  </r>
  <r>
    <n v="954"/>
    <s v="Tony Chandler"/>
    <x v="2"/>
    <n v="0.08"/>
    <n v="6.7"/>
    <n v="1.56"/>
    <x v="1"/>
    <x v="0"/>
    <x v="2"/>
    <x v="2"/>
    <x v="2"/>
    <s v="Turquoise Lead Holder with Pocket Clip"/>
    <n v="0.52"/>
    <s v="United States"/>
    <x v="1"/>
    <x v="18"/>
    <s v="Highland Village"/>
    <n v="75067"/>
    <x v="42"/>
    <d v="2015-02-12T00:00:00"/>
    <n v="10.56"/>
    <n v="5"/>
    <n v="31.21"/>
    <n v="90771"/>
    <x v="1"/>
    <n v="161.97381923631406"/>
  </r>
  <r>
    <n v="1743"/>
    <s v="Paige Jacobs"/>
    <x v="4"/>
    <n v="0"/>
    <n v="55.99"/>
    <n v="2.5"/>
    <x v="1"/>
    <x v="1"/>
    <x v="1"/>
    <x v="12"/>
    <x v="1"/>
    <s v="Accessory28"/>
    <n v="0.83"/>
    <s v="United States"/>
    <x v="1"/>
    <x v="18"/>
    <s v="Friendswood"/>
    <n v="77546"/>
    <x v="42"/>
    <d v="2015-02-14T00:00:00"/>
    <n v="-121.05808"/>
    <n v="1"/>
    <n v="52.1"/>
    <n v="91025"/>
    <x v="1"/>
    <n v="431.23848961731147"/>
  </r>
  <r>
    <n v="2553"/>
    <s v="Virginia McNeill"/>
    <x v="4"/>
    <n v="0.03"/>
    <n v="12.53"/>
    <n v="7.17"/>
    <x v="1"/>
    <x v="2"/>
    <x v="2"/>
    <x v="5"/>
    <x v="5"/>
    <s v="GBC ProClick Spines for 32-Hole Punch"/>
    <n v="0.38"/>
    <s v="United States"/>
    <x v="1"/>
    <x v="30"/>
    <s v="Kenosha"/>
    <n v="53142"/>
    <x v="42"/>
    <d v="2015-02-13T00:00:00"/>
    <n v="-20.320499999999999"/>
    <n v="1"/>
    <n v="19.32"/>
    <n v="86528"/>
    <x v="1"/>
    <n v="192.82124427713524"/>
  </r>
  <r>
    <n v="3324"/>
    <s v="Leslie Jacobson"/>
    <x v="4"/>
    <n v="0.05"/>
    <n v="6.48"/>
    <n v="8.19"/>
    <x v="1"/>
    <x v="1"/>
    <x v="2"/>
    <x v="7"/>
    <x v="5"/>
    <s v="Xerox 217"/>
    <n v="0.37"/>
    <s v="United States"/>
    <x v="2"/>
    <x v="41"/>
    <s v="El Mirage"/>
    <n v="85335"/>
    <x v="42"/>
    <d v="2015-02-15T00:00:00"/>
    <n v="-164.18"/>
    <n v="9"/>
    <n v="58.5"/>
    <n v="90985"/>
    <x v="2"/>
    <n v="-26.161638967413502"/>
  </r>
  <r>
    <n v="3369"/>
    <s v="Stacy Byrne"/>
    <x v="4"/>
    <n v="0.06"/>
    <n v="7.1"/>
    <n v="6.05"/>
    <x v="1"/>
    <x v="2"/>
    <x v="2"/>
    <x v="5"/>
    <x v="5"/>
    <s v="Wilson Jones Hanging View Binder, White, 1&quot;"/>
    <n v="0.39"/>
    <s v="United States"/>
    <x v="3"/>
    <x v="27"/>
    <s v="Westerville"/>
    <n v="43081"/>
    <x v="42"/>
    <d v="2015-02-13T00:00:00"/>
    <n v="-42.170499999999997"/>
    <n v="4"/>
    <n v="29.99"/>
    <n v="90500"/>
    <x v="3"/>
    <n v="110.96374366128759"/>
  </r>
  <r>
    <n v="1298"/>
    <s v="Herbert Beard"/>
    <x v="3"/>
    <n v="0.04"/>
    <n v="150.97999999999999"/>
    <n v="13.99"/>
    <x v="1"/>
    <x v="2"/>
    <x v="1"/>
    <x v="3"/>
    <x v="6"/>
    <s v="Canon MP41DH Printing Calculator"/>
    <n v="0.38"/>
    <s v="United States"/>
    <x v="1"/>
    <x v="18"/>
    <s v="Sulphur Springs"/>
    <n v="75482"/>
    <x v="42"/>
    <d v="2015-02-15T00:00:00"/>
    <n v="606.05460000000005"/>
    <n v="6"/>
    <n v="878.34"/>
    <n v="90662"/>
    <x v="1"/>
    <n v="1638.1916579477538"/>
  </r>
  <r>
    <n v="1298"/>
    <s v="Herbert Beard"/>
    <x v="3"/>
    <n v="0.04"/>
    <n v="176.19"/>
    <n v="11.87"/>
    <x v="1"/>
    <x v="2"/>
    <x v="2"/>
    <x v="6"/>
    <x v="5"/>
    <s v="Fellowes High-Stak® Drawer Files"/>
    <n v="0.62"/>
    <s v="United States"/>
    <x v="1"/>
    <x v="18"/>
    <s v="Sulphur Springs"/>
    <n v="75482"/>
    <x v="42"/>
    <d v="2015-02-14T00:00:00"/>
    <n v="320.10000000000002"/>
    <n v="4"/>
    <n v="676.57"/>
    <n v="90662"/>
    <x v="1"/>
    <n v="1565.2428647972542"/>
  </r>
  <r>
    <n v="2020"/>
    <s v="Erika Jordan"/>
    <x v="0"/>
    <n v="0.02"/>
    <n v="120.98"/>
    <n v="58.64"/>
    <x v="0"/>
    <x v="2"/>
    <x v="0"/>
    <x v="10"/>
    <x v="0"/>
    <s v="O'Sullivan Living Dimensions 2-Shelf Bookcases"/>
    <n v="0.75"/>
    <s v="United States"/>
    <x v="3"/>
    <x v="28"/>
    <s v="Plum"/>
    <n v="15239"/>
    <x v="43"/>
    <d v="2015-02-15T00:00:00"/>
    <n v="-1330.5"/>
    <n v="11"/>
    <n v="1370.99"/>
    <n v="86933"/>
    <x v="3"/>
    <n v="1401.3806307947796"/>
  </r>
  <r>
    <n v="3342"/>
    <s v="Paul Tate"/>
    <x v="0"/>
    <n v="0.03"/>
    <n v="194.3"/>
    <n v="11.54"/>
    <x v="1"/>
    <x v="2"/>
    <x v="0"/>
    <x v="11"/>
    <x v="4"/>
    <s v="Electrix Halogen Magnifier Lamp"/>
    <n v="0.59"/>
    <s v="United States"/>
    <x v="3"/>
    <x v="31"/>
    <s v="Washington"/>
    <n v="20006"/>
    <x v="43"/>
    <d v="2015-02-15T00:00:00"/>
    <n v="2861.01"/>
    <n v="42"/>
    <n v="8549.0400000000009"/>
    <n v="21572"/>
    <x v="3"/>
    <n v="4285.4757732524631"/>
  </r>
  <r>
    <n v="3344"/>
    <s v="Jim Hinson"/>
    <x v="0"/>
    <n v="0.03"/>
    <n v="194.3"/>
    <n v="11.54"/>
    <x v="1"/>
    <x v="2"/>
    <x v="0"/>
    <x v="11"/>
    <x v="4"/>
    <s v="Electrix Halogen Magnifier Lamp"/>
    <n v="0.59"/>
    <s v="United States"/>
    <x v="1"/>
    <x v="25"/>
    <s v="Rochester Hills"/>
    <n v="48307"/>
    <x v="43"/>
    <d v="2015-02-15T00:00:00"/>
    <n v="1544.9306999999999"/>
    <n v="11"/>
    <n v="2239.0300000000002"/>
    <n v="89928"/>
    <x v="1"/>
    <n v="2937.7767173574871"/>
  </r>
  <r>
    <n v="1554"/>
    <s v="Joan Floyd"/>
    <x v="1"/>
    <n v="0.03"/>
    <n v="124.49"/>
    <n v="51.94"/>
    <x v="0"/>
    <x v="1"/>
    <x v="0"/>
    <x v="0"/>
    <x v="0"/>
    <s v="Bevis 36 x 72 Conference Tables"/>
    <n v="0.63"/>
    <s v="United States"/>
    <x v="0"/>
    <x v="0"/>
    <s v="Gulfport"/>
    <n v="39503"/>
    <x v="43"/>
    <d v="2015-02-14T00:00:00"/>
    <n v="-4.0179999999999998"/>
    <n v="7"/>
    <n v="894.88"/>
    <n v="87487"/>
    <x v="0"/>
    <n v="2127.3211589428465"/>
  </r>
  <r>
    <n v="2897"/>
    <s v="Betty Giles"/>
    <x v="1"/>
    <n v="0.05"/>
    <n v="80.97"/>
    <n v="30.06"/>
    <x v="0"/>
    <x v="2"/>
    <x v="1"/>
    <x v="3"/>
    <x v="0"/>
    <s v="Hewlett-Packard Deskjet 940 REFURBISHED Color Inkjet Printer"/>
    <n v="0.4"/>
    <s v="United States"/>
    <x v="1"/>
    <x v="7"/>
    <s v="Maple Grove"/>
    <n v="55369"/>
    <x v="43"/>
    <d v="2015-02-14T00:00:00"/>
    <n v="565.17999999999995"/>
    <n v="11"/>
    <n v="904.25"/>
    <n v="86926"/>
    <x v="1"/>
    <n v="1824.0756703754776"/>
  </r>
  <r>
    <n v="2897"/>
    <s v="Betty Giles"/>
    <x v="1"/>
    <n v="0"/>
    <n v="6.48"/>
    <n v="10.050000000000001"/>
    <x v="1"/>
    <x v="2"/>
    <x v="2"/>
    <x v="7"/>
    <x v="5"/>
    <s v="Xerox 1997"/>
    <n v="0.37"/>
    <s v="United States"/>
    <x v="1"/>
    <x v="7"/>
    <s v="Maple Grove"/>
    <n v="55369"/>
    <x v="43"/>
    <d v="2015-02-15T00:00:00"/>
    <n v="-38.72"/>
    <n v="2"/>
    <n v="16.309999999999999"/>
    <n v="86926"/>
    <x v="1"/>
    <n v="230.88703322563686"/>
  </r>
  <r>
    <n v="2058"/>
    <s v="Louise Webster Sharma"/>
    <x v="4"/>
    <n v="7.0000000000000007E-2"/>
    <n v="5.98"/>
    <n v="5.46"/>
    <x v="1"/>
    <x v="3"/>
    <x v="2"/>
    <x v="7"/>
    <x v="5"/>
    <s v="Xerox 1983"/>
    <n v="0.36"/>
    <s v="United States"/>
    <x v="0"/>
    <x v="9"/>
    <s v="Hickory"/>
    <n v="28601"/>
    <x v="43"/>
    <d v="2015-02-15T00:00:00"/>
    <n v="46.65"/>
    <n v="5"/>
    <n v="32.76"/>
    <n v="88040"/>
    <x v="0"/>
    <n v="120.11882801974068"/>
  </r>
  <r>
    <n v="3170"/>
    <s v="Lawrence Haas"/>
    <x v="4"/>
    <n v="0.1"/>
    <n v="7.28"/>
    <n v="5.47"/>
    <x v="1"/>
    <x v="3"/>
    <x v="2"/>
    <x v="7"/>
    <x v="5"/>
    <s v="Southworth Structures Collection™"/>
    <n v="0.35"/>
    <s v="United States"/>
    <x v="0"/>
    <x v="12"/>
    <s v="Port Saint Lucie"/>
    <n v="34952"/>
    <x v="43"/>
    <d v="2015-02-13T00:00:00"/>
    <n v="167.334"/>
    <n v="12"/>
    <n v="83.14"/>
    <n v="86489"/>
    <x v="0"/>
    <n v="219.91486415589557"/>
  </r>
  <r>
    <n v="2190"/>
    <s v="Marvin Patrick"/>
    <x v="0"/>
    <n v="0.05"/>
    <n v="16.98"/>
    <n v="7.78"/>
    <x v="1"/>
    <x v="2"/>
    <x v="2"/>
    <x v="2"/>
    <x v="1"/>
    <s v="Stanley Bostitch Contemporary Electric Pencil Sharpeners"/>
    <n v="0.56999999999999995"/>
    <s v="United States"/>
    <x v="1"/>
    <x v="25"/>
    <s v="Detroit"/>
    <n v="48227"/>
    <x v="44"/>
    <d v="2015-02-16T00:00:00"/>
    <n v="-47.28"/>
    <n v="45"/>
    <n v="761.67"/>
    <n v="41636"/>
    <x v="1"/>
    <n v="617.97291496405353"/>
  </r>
  <r>
    <n v="2190"/>
    <s v="Marvin Patrick"/>
    <x v="0"/>
    <n v="0.03"/>
    <n v="115.99"/>
    <n v="4.2300000000000004"/>
    <x v="1"/>
    <x v="2"/>
    <x v="1"/>
    <x v="12"/>
    <x v="5"/>
    <s v="282"/>
    <n v="0.56000000000000005"/>
    <s v="United States"/>
    <x v="1"/>
    <x v="25"/>
    <s v="Detroit"/>
    <n v="48227"/>
    <x v="44"/>
    <d v="2015-02-16T00:00:00"/>
    <n v="722.24099999999999"/>
    <n v="49"/>
    <n v="5014.07"/>
    <n v="41636"/>
    <x v="1"/>
    <n v="1622.9831934029353"/>
  </r>
  <r>
    <n v="2193"/>
    <s v="Donald Melton"/>
    <x v="0"/>
    <n v="0.05"/>
    <n v="16.98"/>
    <n v="7.78"/>
    <x v="1"/>
    <x v="2"/>
    <x v="2"/>
    <x v="2"/>
    <x v="1"/>
    <s v="Stanley Bostitch Contemporary Electric Pencil Sharpeners"/>
    <n v="0.56999999999999995"/>
    <s v="United States"/>
    <x v="0"/>
    <x v="9"/>
    <s v="New Bern"/>
    <n v="28560"/>
    <x v="44"/>
    <d v="2015-02-16T00:00:00"/>
    <n v="-161"/>
    <n v="11"/>
    <n v="186.19"/>
    <n v="90685"/>
    <x v="0"/>
    <n v="501.52070981473122"/>
  </r>
  <r>
    <n v="2193"/>
    <s v="Donald Melton"/>
    <x v="0"/>
    <n v="0.03"/>
    <n v="115.99"/>
    <n v="4.2300000000000004"/>
    <x v="1"/>
    <x v="2"/>
    <x v="1"/>
    <x v="12"/>
    <x v="5"/>
    <s v="282"/>
    <n v="0.56000000000000005"/>
    <s v="United States"/>
    <x v="0"/>
    <x v="9"/>
    <s v="New Bern"/>
    <n v="28560"/>
    <x v="44"/>
    <d v="2015-02-16T00:00:00"/>
    <n v="848.3646"/>
    <n v="12"/>
    <n v="1227.94"/>
    <n v="90685"/>
    <x v="0"/>
    <n v="1752.1370040023994"/>
  </r>
  <r>
    <n v="2358"/>
    <s v="Danielle Baird"/>
    <x v="0"/>
    <n v="0.05"/>
    <n v="2.08"/>
    <n v="2.56"/>
    <x v="1"/>
    <x v="2"/>
    <x v="2"/>
    <x v="16"/>
    <x v="1"/>
    <s v="Kleencut® Forged Office Shears by Acme United Corporation"/>
    <n v="0.55000000000000004"/>
    <s v="United States"/>
    <x v="0"/>
    <x v="12"/>
    <s v="Fort Lauderdale"/>
    <n v="33311"/>
    <x v="44"/>
    <d v="2015-02-16T00:00:00"/>
    <n v="-1045.0160000000001"/>
    <n v="19"/>
    <n v="40.93"/>
    <n v="88268"/>
    <x v="0"/>
    <n v="-611.31978821076768"/>
  </r>
  <r>
    <n v="2490"/>
    <s v="Pauline Finch"/>
    <x v="0"/>
    <n v="0.09"/>
    <n v="348.21"/>
    <n v="40.19"/>
    <x v="0"/>
    <x v="2"/>
    <x v="0"/>
    <x v="0"/>
    <x v="0"/>
    <s v="Bretford CR4500 Series Slim Rectangular Table"/>
    <n v="0.62"/>
    <s v="United States"/>
    <x v="2"/>
    <x v="8"/>
    <s v="Costa Mesa"/>
    <n v="92627"/>
    <x v="44"/>
    <d v="2015-02-16T00:00:00"/>
    <n v="-93.85"/>
    <n v="2"/>
    <n v="662.8"/>
    <n v="86884"/>
    <x v="2"/>
    <n v="2715.4349891015022"/>
  </r>
  <r>
    <n v="2491"/>
    <s v="Sean N Boyer"/>
    <x v="0"/>
    <n v="0.09"/>
    <n v="348.21"/>
    <n v="40.19"/>
    <x v="0"/>
    <x v="2"/>
    <x v="0"/>
    <x v="0"/>
    <x v="0"/>
    <s v="Bretford CR4500 Series Slim Rectangular Table"/>
    <n v="0.62"/>
    <s v="United States"/>
    <x v="2"/>
    <x v="8"/>
    <s v="Los Angeles"/>
    <n v="90045"/>
    <x v="44"/>
    <d v="2015-02-16T00:00:00"/>
    <n v="-93.85"/>
    <n v="8"/>
    <n v="2651.21"/>
    <n v="48836"/>
    <x v="2"/>
    <n v="2715.4349891015022"/>
  </r>
  <r>
    <n v="3069"/>
    <s v="Tiffany Merrill"/>
    <x v="0"/>
    <n v="0.09"/>
    <n v="1.82"/>
    <n v="0.83"/>
    <x v="1"/>
    <x v="1"/>
    <x v="2"/>
    <x v="2"/>
    <x v="2"/>
    <s v="Newell 307"/>
    <n v="0.56999999999999995"/>
    <s v="United States"/>
    <x v="1"/>
    <x v="7"/>
    <s v="Oakdale"/>
    <n v="55128"/>
    <x v="44"/>
    <d v="2015-02-15T00:00:00"/>
    <n v="-6.734"/>
    <n v="22"/>
    <n v="36.82"/>
    <n v="88192"/>
    <x v="1"/>
    <n v="334.0922575580621"/>
  </r>
  <r>
    <n v="3393"/>
    <s v="Irene Murphy"/>
    <x v="0"/>
    <n v="0.08"/>
    <n v="4.4800000000000004"/>
    <n v="2.5"/>
    <x v="1"/>
    <x v="1"/>
    <x v="2"/>
    <x v="15"/>
    <x v="5"/>
    <s v="Ampad #10 Peel &amp; Seel® Holiday Envelopes"/>
    <n v="0.37"/>
    <s v="United States"/>
    <x v="2"/>
    <x v="4"/>
    <s v="Pullman"/>
    <n v="99163"/>
    <x v="44"/>
    <d v="2015-02-15T00:00:00"/>
    <n v="-3.2448000000000001"/>
    <n v="19"/>
    <n v="80.2"/>
    <n v="87909"/>
    <x v="2"/>
    <n v="232.52885772579464"/>
  </r>
  <r>
    <n v="306"/>
    <s v="Thomas McAllister"/>
    <x v="1"/>
    <n v="0.01"/>
    <n v="8.33"/>
    <n v="1.99"/>
    <x v="1"/>
    <x v="0"/>
    <x v="1"/>
    <x v="1"/>
    <x v="1"/>
    <s v="80 Minute Slim Jewel Case CD-R , 10/Pack - Staples"/>
    <n v="0.52"/>
    <s v="United States"/>
    <x v="3"/>
    <x v="36"/>
    <s v="Pikesville"/>
    <n v="21208"/>
    <x v="44"/>
    <d v="2015-02-15T00:00:00"/>
    <n v="15.895200000000001"/>
    <n v="8"/>
    <n v="70.16"/>
    <n v="87057"/>
    <x v="3"/>
    <n v="148.43113375727327"/>
  </r>
  <r>
    <n v="306"/>
    <s v="Thomas McAllister"/>
    <x v="1"/>
    <n v="0.04"/>
    <n v="85.99"/>
    <n v="0.99"/>
    <x v="1"/>
    <x v="0"/>
    <x v="1"/>
    <x v="12"/>
    <x v="2"/>
    <s v="Accessory34"/>
    <n v="0.55000000000000004"/>
    <s v="United States"/>
    <x v="3"/>
    <x v="36"/>
    <s v="Pikesville"/>
    <n v="21208"/>
    <x v="44"/>
    <d v="2015-02-16T00:00:00"/>
    <n v="855.99329999999998"/>
    <n v="17"/>
    <n v="1240.57"/>
    <n v="87057"/>
    <x v="3"/>
    <n v="1229.5066181076038"/>
  </r>
  <r>
    <n v="308"/>
    <s v="Glen Caldwell"/>
    <x v="1"/>
    <n v="0.01"/>
    <n v="8.33"/>
    <n v="1.99"/>
    <x v="1"/>
    <x v="0"/>
    <x v="1"/>
    <x v="1"/>
    <x v="1"/>
    <s v="80 Minute Slim Jewel Case CD-R , 10/Pack - Staples"/>
    <n v="0.52"/>
    <s v="United States"/>
    <x v="2"/>
    <x v="4"/>
    <s v="Seattle"/>
    <n v="98115"/>
    <x v="44"/>
    <d v="2015-02-15T00:00:00"/>
    <n v="10.74"/>
    <n v="32"/>
    <n v="280.62"/>
    <n v="37760"/>
    <x v="2"/>
    <n v="143.15207635324774"/>
  </r>
  <r>
    <n v="1156"/>
    <s v="Edith Forbes"/>
    <x v="1"/>
    <n v="0.06"/>
    <n v="175.99"/>
    <n v="8.99"/>
    <x v="1"/>
    <x v="1"/>
    <x v="1"/>
    <x v="12"/>
    <x v="5"/>
    <s v="2180"/>
    <n v="0.56999999999999995"/>
    <s v="United States"/>
    <x v="3"/>
    <x v="35"/>
    <s v="Tewksbury"/>
    <n v="1876"/>
    <x v="44"/>
    <d v="2015-02-15T00:00:00"/>
    <n v="48.47148"/>
    <n v="7"/>
    <n v="1013.84"/>
    <n v="90855"/>
    <x v="3"/>
    <n v="889.19182223234816"/>
  </r>
  <r>
    <n v="1745"/>
    <s v="Herbert Holden"/>
    <x v="2"/>
    <n v="0.04"/>
    <n v="60.65"/>
    <n v="12.23"/>
    <x v="1"/>
    <x v="2"/>
    <x v="0"/>
    <x v="11"/>
    <x v="6"/>
    <s v="Tenex Traditional Chairmats for Medium Pile Carpet, Standard Lip, 36&quot; x 48&quot;"/>
    <n v="0.64"/>
    <s v="United States"/>
    <x v="0"/>
    <x v="5"/>
    <s v="Atlanta"/>
    <n v="30305"/>
    <x v="44"/>
    <d v="2015-02-16T00:00:00"/>
    <n v="116.5063"/>
    <n v="4"/>
    <n v="256.77"/>
    <n v="13408"/>
    <x v="0"/>
    <n v="900.06352437078556"/>
  </r>
  <r>
    <n v="1749"/>
    <s v="Sherri P Stephens"/>
    <x v="2"/>
    <n v="0.04"/>
    <n v="60.65"/>
    <n v="12.23"/>
    <x v="1"/>
    <x v="2"/>
    <x v="0"/>
    <x v="11"/>
    <x v="6"/>
    <s v="Tenex Traditional Chairmats for Medium Pile Carpet, Standard Lip, 36&quot; x 48&quot;"/>
    <n v="0.64"/>
    <s v="United States"/>
    <x v="1"/>
    <x v="19"/>
    <s v="Lawton"/>
    <n v="73505"/>
    <x v="44"/>
    <d v="2015-02-16T00:00:00"/>
    <n v="44.2911"/>
    <n v="1"/>
    <n v="64.19"/>
    <n v="87244"/>
    <x v="1"/>
    <n v="826.11330202379872"/>
  </r>
  <r>
    <n v="639"/>
    <s v="Lois Rowland"/>
    <x v="3"/>
    <n v="0"/>
    <n v="236.97"/>
    <n v="59.24"/>
    <x v="0"/>
    <x v="1"/>
    <x v="0"/>
    <x v="0"/>
    <x v="0"/>
    <s v="Chromcraft Rectangular Conference Tables"/>
    <n v="0.61"/>
    <s v="United States"/>
    <x v="2"/>
    <x v="8"/>
    <s v="Santa Maria"/>
    <n v="93454"/>
    <x v="44"/>
    <d v="2015-02-15T00:00:00"/>
    <n v="1192.04"/>
    <n v="9"/>
    <n v="1769.91"/>
    <n v="87952"/>
    <x v="2"/>
    <n v="4113.021289994741"/>
  </r>
  <r>
    <n v="640"/>
    <s v="Neal Wolfe"/>
    <x v="3"/>
    <n v="0"/>
    <n v="236.97"/>
    <n v="59.24"/>
    <x v="0"/>
    <x v="1"/>
    <x v="0"/>
    <x v="0"/>
    <x v="0"/>
    <s v="Chromcraft Rectangular Conference Tables"/>
    <n v="0.61"/>
    <s v="United States"/>
    <x v="2"/>
    <x v="4"/>
    <s v="Seattle"/>
    <n v="98119"/>
    <x v="44"/>
    <d v="2015-02-15T00:00:00"/>
    <n v="1192.04"/>
    <n v="34"/>
    <n v="6686.34"/>
    <n v="56452"/>
    <x v="2"/>
    <n v="4113.021289994741"/>
  </r>
  <r>
    <n v="1682"/>
    <s v="Julie Edwards"/>
    <x v="3"/>
    <n v="0.04"/>
    <n v="6.28"/>
    <n v="5.41"/>
    <x v="1"/>
    <x v="1"/>
    <x v="0"/>
    <x v="11"/>
    <x v="5"/>
    <s v="Eldon® 200 Class™ Desk Accessories"/>
    <n v="0.53"/>
    <s v="United States"/>
    <x v="1"/>
    <x v="10"/>
    <s v="Chicago"/>
    <n v="60611"/>
    <x v="44"/>
    <d v="2015-02-16T00:00:00"/>
    <n v="-38.380000000000003"/>
    <n v="43"/>
    <n v="284.48"/>
    <n v="14115"/>
    <x v="1"/>
    <n v="353.06068318029645"/>
  </r>
  <r>
    <n v="1683"/>
    <s v="Wesley Corbett"/>
    <x v="3"/>
    <n v="0.04"/>
    <n v="6.28"/>
    <n v="5.41"/>
    <x v="1"/>
    <x v="1"/>
    <x v="0"/>
    <x v="11"/>
    <x v="5"/>
    <s v="Eldon® 200 Class™ Desk Accessories"/>
    <n v="0.53"/>
    <s v="United States"/>
    <x v="1"/>
    <x v="18"/>
    <s v="Conroe"/>
    <n v="77301"/>
    <x v="44"/>
    <d v="2015-02-16T00:00:00"/>
    <n v="-19.957599999999999"/>
    <n v="11"/>
    <n v="72.77"/>
    <n v="90612"/>
    <x v="1"/>
    <n v="371.92569464831331"/>
  </r>
  <r>
    <n v="11"/>
    <s v="Marcus Dunlap"/>
    <x v="0"/>
    <n v="0.06"/>
    <n v="9.48"/>
    <n v="7.29"/>
    <x v="1"/>
    <x v="2"/>
    <x v="0"/>
    <x v="11"/>
    <x v="1"/>
    <s v="DAX Two-Tone Rosewood/Black Document Frame, Desktop, 5 x 7"/>
    <n v="0.45"/>
    <s v="United States"/>
    <x v="3"/>
    <x v="33"/>
    <s v="Roselle"/>
    <n v="7203"/>
    <x v="45"/>
    <d v="2015-02-17T00:00:00"/>
    <n v="-53.809600000000003"/>
    <n v="22"/>
    <n v="211.15"/>
    <n v="90192"/>
    <x v="3"/>
    <n v="467.89388774621597"/>
  </r>
  <r>
    <n v="596"/>
    <s v="Doris Fitzpatrick"/>
    <x v="0"/>
    <n v="0.03"/>
    <n v="3.8"/>
    <n v="1.49"/>
    <x v="1"/>
    <x v="1"/>
    <x v="2"/>
    <x v="5"/>
    <x v="5"/>
    <s v="Durable Pressboard Binders"/>
    <n v="0.38"/>
    <s v="United States"/>
    <x v="1"/>
    <x v="2"/>
    <s v="Carmel"/>
    <n v="46032"/>
    <x v="45"/>
    <d v="2015-02-17T00:00:00"/>
    <n v="15.2745"/>
    <n v="6"/>
    <n v="24.27"/>
    <n v="86308"/>
    <x v="1"/>
    <n v="262.80058337520427"/>
  </r>
  <r>
    <n v="596"/>
    <s v="Doris Fitzpatrick"/>
    <x v="0"/>
    <n v="7.0000000000000007E-2"/>
    <n v="7.98"/>
    <n v="1.25"/>
    <x v="1"/>
    <x v="1"/>
    <x v="2"/>
    <x v="7"/>
    <x v="2"/>
    <s v="Adams Telephone Message Book w/Frequently-Called Numbers Space, 400 Messages per Book"/>
    <n v="0.35"/>
    <s v="United States"/>
    <x v="1"/>
    <x v="2"/>
    <s v="Carmel"/>
    <n v="46032"/>
    <x v="45"/>
    <d v="2015-02-17T00:00:00"/>
    <n v="26.585699999999999"/>
    <n v="5"/>
    <n v="38.53"/>
    <n v="86308"/>
    <x v="1"/>
    <n v="229.47770207626286"/>
  </r>
  <r>
    <n v="596"/>
    <s v="Doris Fitzpatrick"/>
    <x v="0"/>
    <n v="7.0000000000000007E-2"/>
    <n v="417.4"/>
    <n v="75.23"/>
    <x v="0"/>
    <x v="1"/>
    <x v="0"/>
    <x v="0"/>
    <x v="0"/>
    <s v="Bretford “Just In Time” Height-Adjustable Multi-Task Work Tables"/>
    <n v="0.79"/>
    <s v="United States"/>
    <x v="1"/>
    <x v="2"/>
    <s v="Carmel"/>
    <n v="46032"/>
    <x v="45"/>
    <d v="2015-02-16T00:00:00"/>
    <n v="-575.35199999999998"/>
    <n v="12"/>
    <n v="4910.72"/>
    <n v="86308"/>
    <x v="1"/>
    <n v="3502.7748044514901"/>
  </r>
  <r>
    <n v="2260"/>
    <s v="Geoffrey H Wong"/>
    <x v="0"/>
    <n v="0.02"/>
    <n v="4.9800000000000004"/>
    <n v="0.49"/>
    <x v="1"/>
    <x v="3"/>
    <x v="2"/>
    <x v="13"/>
    <x v="5"/>
    <s v="Avery White Multi-Purpose Labels"/>
    <n v="0.39"/>
    <s v="United States"/>
    <x v="0"/>
    <x v="5"/>
    <s v="Rome"/>
    <n v="30161"/>
    <x v="45"/>
    <d v="2015-02-16T00:00:00"/>
    <n v="-52.863999999999997"/>
    <n v="17"/>
    <n v="87.11"/>
    <n v="89601"/>
    <x v="0"/>
    <n v="212.93877713852225"/>
  </r>
  <r>
    <n v="2260"/>
    <s v="Geoffrey H Wong"/>
    <x v="0"/>
    <n v="0.01"/>
    <n v="20.99"/>
    <n v="0.99"/>
    <x v="1"/>
    <x v="3"/>
    <x v="1"/>
    <x v="12"/>
    <x v="1"/>
    <s v="Accessory15"/>
    <n v="0.83"/>
    <s v="United States"/>
    <x v="0"/>
    <x v="5"/>
    <s v="Rome"/>
    <n v="30161"/>
    <x v="45"/>
    <d v="2015-02-16T00:00:00"/>
    <n v="45.378"/>
    <n v="9"/>
    <n v="170.46"/>
    <n v="89601"/>
    <x v="0"/>
    <n v="749.85221535539904"/>
  </r>
  <r>
    <n v="3211"/>
    <s v="Jonathan Crabtree"/>
    <x v="1"/>
    <n v="0.1"/>
    <n v="7.31"/>
    <n v="0.49"/>
    <x v="1"/>
    <x v="3"/>
    <x v="2"/>
    <x v="13"/>
    <x v="5"/>
    <s v="Self-Adhesive Address Labels for Typewriters by Universal"/>
    <n v="0.38"/>
    <s v="United States"/>
    <x v="1"/>
    <x v="10"/>
    <s v="Addison"/>
    <n v="60101"/>
    <x v="45"/>
    <d v="2015-02-16T00:00:00"/>
    <n v="55.020600000000002"/>
    <n v="12"/>
    <n v="79.739999999999995"/>
    <n v="91522"/>
    <x v="1"/>
    <n v="-22.962953540133398"/>
  </r>
  <r>
    <n v="3211"/>
    <s v="Jonathan Crabtree"/>
    <x v="1"/>
    <n v="0.1"/>
    <n v="20.99"/>
    <n v="2.5"/>
    <x v="1"/>
    <x v="3"/>
    <x v="1"/>
    <x v="12"/>
    <x v="2"/>
    <s v="Accessory37"/>
    <n v="0.81"/>
    <s v="United States"/>
    <x v="1"/>
    <x v="10"/>
    <s v="Addison"/>
    <n v="60101"/>
    <x v="45"/>
    <d v="2015-02-16T00:00:00"/>
    <n v="-43.65504"/>
    <n v="23"/>
    <n v="392.45"/>
    <n v="91522"/>
    <x v="1"/>
    <n v="331.81664033301456"/>
  </r>
  <r>
    <n v="393"/>
    <s v="Shawn Combs"/>
    <x v="2"/>
    <n v="7.0000000000000007E-2"/>
    <n v="9.7100000000000009"/>
    <n v="9.4499999999999993"/>
    <x v="1"/>
    <x v="3"/>
    <x v="2"/>
    <x v="6"/>
    <x v="5"/>
    <s v="Filing/Storage Totes and Swivel Casters"/>
    <n v="0.6"/>
    <s v="United States"/>
    <x v="3"/>
    <x v="11"/>
    <s v="Auburn"/>
    <n v="13021"/>
    <x v="45"/>
    <d v="2015-02-22T00:00:00"/>
    <n v="-81.77"/>
    <n v="3"/>
    <n v="31.44"/>
    <n v="86382"/>
    <x v="3"/>
    <n v="377.07050985499518"/>
  </r>
  <r>
    <n v="651"/>
    <s v="Leah Clapp"/>
    <x v="2"/>
    <n v="0.04"/>
    <n v="880.98"/>
    <n v="44.55"/>
    <x v="0"/>
    <x v="1"/>
    <x v="0"/>
    <x v="10"/>
    <x v="0"/>
    <s v="Riverside Palais Royal Lawyers Bookcase, Royale Cherry Finish"/>
    <n v="0.62"/>
    <s v="United States"/>
    <x v="2"/>
    <x v="26"/>
    <s v="Las Vegas"/>
    <n v="89115"/>
    <x v="45"/>
    <d v="2015-02-19T00:00:00"/>
    <n v="4233.2587999999996"/>
    <n v="8"/>
    <n v="6901.25"/>
    <n v="91576"/>
    <x v="2"/>
    <n v="8699.6994016227218"/>
  </r>
  <r>
    <n v="651"/>
    <s v="Leah Clapp"/>
    <x v="2"/>
    <n v="7.0000000000000007E-2"/>
    <n v="13.4"/>
    <n v="4.95"/>
    <x v="1"/>
    <x v="1"/>
    <x v="0"/>
    <x v="11"/>
    <x v="1"/>
    <s v="Electrix 20W Halogen Replacement Bulb for Zoom-In Desk Lamp"/>
    <n v="0.37"/>
    <s v="United States"/>
    <x v="2"/>
    <x v="26"/>
    <s v="Las Vegas"/>
    <n v="89115"/>
    <x v="45"/>
    <d v="2015-02-20T00:00:00"/>
    <n v="102.76860000000001"/>
    <n v="11"/>
    <n v="148.94"/>
    <n v="91576"/>
    <x v="2"/>
    <n v="233.11911875931645"/>
  </r>
  <r>
    <n v="651"/>
    <s v="Leah Clapp"/>
    <x v="2"/>
    <n v="0.01"/>
    <n v="15.99"/>
    <n v="11.28"/>
    <x v="1"/>
    <x v="1"/>
    <x v="1"/>
    <x v="3"/>
    <x v="6"/>
    <s v="210 Trimline Phone, White"/>
    <n v="0.38"/>
    <s v="United States"/>
    <x v="2"/>
    <x v="26"/>
    <s v="Las Vegas"/>
    <n v="89115"/>
    <x v="45"/>
    <d v="2015-02-22T00:00:00"/>
    <n v="-36.671543999999997"/>
    <n v="12"/>
    <n v="200.68"/>
    <n v="91576"/>
    <x v="2"/>
    <n v="321.36297683607785"/>
  </r>
  <r>
    <n v="2684"/>
    <s v="Edna Michael"/>
    <x v="2"/>
    <n v="0.09"/>
    <n v="8.74"/>
    <n v="1.39"/>
    <x v="2"/>
    <x v="0"/>
    <x v="2"/>
    <x v="15"/>
    <x v="5"/>
    <s v="#10- 4 1/8&quot; x 9 1/2&quot; Recycled Envelopes"/>
    <n v="0.38"/>
    <s v="United States"/>
    <x v="0"/>
    <x v="12"/>
    <s v="Port Charlotte"/>
    <n v="33952"/>
    <x v="45"/>
    <d v="2015-02-20T00:00:00"/>
    <n v="23.616"/>
    <n v="1"/>
    <n v="11.78"/>
    <n v="89146"/>
    <x v="0"/>
    <n v="-28.153527234113913"/>
  </r>
  <r>
    <n v="2684"/>
    <s v="Edna Michael"/>
    <x v="2"/>
    <n v="0.09"/>
    <n v="18.97"/>
    <n v="9.0299999999999994"/>
    <x v="1"/>
    <x v="0"/>
    <x v="2"/>
    <x v="7"/>
    <x v="5"/>
    <s v="Computer Printout Paper with Letter-Trim Perforations"/>
    <n v="0.37"/>
    <s v="United States"/>
    <x v="0"/>
    <x v="12"/>
    <s v="Port Charlotte"/>
    <n v="33952"/>
    <x v="45"/>
    <d v="2015-02-20T00:00:00"/>
    <n v="-1748.0119999999999"/>
    <n v="1"/>
    <n v="20.96"/>
    <n v="89146"/>
    <x v="0"/>
    <n v="-1525.2251397801535"/>
  </r>
  <r>
    <n v="2951"/>
    <s v="Jordan Womble"/>
    <x v="4"/>
    <n v="7.0000000000000007E-2"/>
    <n v="42.98"/>
    <n v="4.62"/>
    <x v="2"/>
    <x v="3"/>
    <x v="2"/>
    <x v="8"/>
    <x v="5"/>
    <s v="Belkin F9M820V08 8 Outlet Surge"/>
    <n v="0.56000000000000005"/>
    <s v="United States"/>
    <x v="1"/>
    <x v="38"/>
    <s v="Hays"/>
    <n v="67601"/>
    <x v="45"/>
    <d v="2015-02-17T00:00:00"/>
    <n v="565.38599999999997"/>
    <n v="19"/>
    <n v="819.4"/>
    <n v="91397"/>
    <x v="1"/>
    <n v="828.04916947876768"/>
  </r>
  <r>
    <n v="2951"/>
    <s v="Jordan Womble"/>
    <x v="4"/>
    <n v="0.03"/>
    <n v="89.99"/>
    <n v="42"/>
    <x v="0"/>
    <x v="3"/>
    <x v="0"/>
    <x v="9"/>
    <x v="3"/>
    <s v="Global Leather Task Chair, Black"/>
    <n v="0.66"/>
    <s v="United States"/>
    <x v="1"/>
    <x v="38"/>
    <s v="Hays"/>
    <n v="67601"/>
    <x v="45"/>
    <d v="2015-02-18T00:00:00"/>
    <n v="-230.9528"/>
    <n v="19"/>
    <n v="1809.75"/>
    <n v="91397"/>
    <x v="1"/>
    <n v="1581.2272745248563"/>
  </r>
  <r>
    <n v="2355"/>
    <s v="Clyde Burnett"/>
    <x v="3"/>
    <n v="0.1"/>
    <n v="78.69"/>
    <n v="19.989999999999998"/>
    <x v="1"/>
    <x v="1"/>
    <x v="0"/>
    <x v="11"/>
    <x v="5"/>
    <s v="Howard Miller 12-3/4 Diameter Accuwave DS ™ Wall Clock"/>
    <n v="0.43"/>
    <s v="United States"/>
    <x v="2"/>
    <x v="8"/>
    <s v="Coachella"/>
    <n v="92236"/>
    <x v="45"/>
    <d v="2015-02-16T00:00:00"/>
    <n v="465.43950000000001"/>
    <n v="9"/>
    <n v="674.55"/>
    <n v="91304"/>
    <x v="2"/>
    <n v="1376.0709861282603"/>
  </r>
  <r>
    <n v="1129"/>
    <s v="Pam Patton"/>
    <x v="2"/>
    <n v="0.04"/>
    <n v="8.6"/>
    <n v="6.19"/>
    <x v="1"/>
    <x v="2"/>
    <x v="2"/>
    <x v="5"/>
    <x v="5"/>
    <s v="Avery Printable Repositionable Plastic Tabs"/>
    <n v="0.38"/>
    <s v="United States"/>
    <x v="3"/>
    <x v="35"/>
    <s v="Boston"/>
    <n v="2118"/>
    <x v="46"/>
    <d v="2015-02-23T00:00:00"/>
    <n v="-63.813499999999998"/>
    <n v="37"/>
    <n v="311.66000000000003"/>
    <n v="32037"/>
    <x v="3"/>
    <n v="169.28017201714533"/>
  </r>
  <r>
    <n v="1129"/>
    <s v="Pam Patton"/>
    <x v="2"/>
    <n v="7.0000000000000007E-2"/>
    <n v="699.99"/>
    <n v="24.49"/>
    <x v="1"/>
    <x v="2"/>
    <x v="1"/>
    <x v="4"/>
    <x v="4"/>
    <s v="Canon Imageclass D680 Copier / Fax"/>
    <n v="0.54"/>
    <s v="United States"/>
    <x v="3"/>
    <x v="35"/>
    <s v="Boston"/>
    <n v="2118"/>
    <x v="46"/>
    <d v="2015-02-20T00:00:00"/>
    <n v="325.29000000000002"/>
    <n v="15"/>
    <n v="9862.51"/>
    <n v="32037"/>
    <x v="3"/>
    <n v="3352.9427080346682"/>
  </r>
  <r>
    <n v="1132"/>
    <s v="Michael Robbins"/>
    <x v="2"/>
    <n v="0.04"/>
    <n v="8.6"/>
    <n v="6.19"/>
    <x v="1"/>
    <x v="2"/>
    <x v="2"/>
    <x v="5"/>
    <x v="5"/>
    <s v="Avery Printable Repositionable Plastic Tabs"/>
    <n v="0.38"/>
    <s v="United States"/>
    <x v="1"/>
    <x v="18"/>
    <s v="Euless"/>
    <n v="76039"/>
    <x v="46"/>
    <d v="2015-02-23T00:00:00"/>
    <n v="-63.813499999999998"/>
    <n v="9"/>
    <n v="75.81"/>
    <n v="88102"/>
    <x v="1"/>
    <n v="169.28017201714533"/>
  </r>
  <r>
    <n v="1132"/>
    <s v="Michael Robbins"/>
    <x v="2"/>
    <n v="7.0000000000000007E-2"/>
    <n v="699.99"/>
    <n v="24.49"/>
    <x v="1"/>
    <x v="2"/>
    <x v="1"/>
    <x v="4"/>
    <x v="4"/>
    <s v="Canon Imageclass D680 Copier / Fax"/>
    <n v="0.54"/>
    <s v="United States"/>
    <x v="1"/>
    <x v="18"/>
    <s v="Euless"/>
    <n v="76039"/>
    <x v="46"/>
    <d v="2015-02-20T00:00:00"/>
    <n v="325.29000000000002"/>
    <n v="4"/>
    <n v="2630"/>
    <n v="88102"/>
    <x v="1"/>
    <n v="3352.9427080346682"/>
  </r>
  <r>
    <n v="1580"/>
    <s v="Ronnie Nolan"/>
    <x v="2"/>
    <n v="0.1"/>
    <n v="11.58"/>
    <n v="6.97"/>
    <x v="1"/>
    <x v="3"/>
    <x v="2"/>
    <x v="15"/>
    <x v="5"/>
    <s v="Peel &amp; Seel® Recycled Catalog Envelopes, Brown"/>
    <n v="0.35"/>
    <s v="United States"/>
    <x v="3"/>
    <x v="29"/>
    <s v="Waterville"/>
    <n v="4901"/>
    <x v="46"/>
    <d v="2015-02-20T00:00:00"/>
    <n v="-8.3979999999999997"/>
    <n v="1"/>
    <n v="14.53"/>
    <n v="90934"/>
    <x v="3"/>
    <n v="161.89765444968464"/>
  </r>
  <r>
    <n v="1138"/>
    <s v="Malcolm Floyd"/>
    <x v="4"/>
    <n v="0.02"/>
    <n v="160.97999999999999"/>
    <n v="30"/>
    <x v="0"/>
    <x v="2"/>
    <x v="0"/>
    <x v="9"/>
    <x v="3"/>
    <s v="Office Star - Mid Back Dual function Ergonomic High Back Chair with 2-Way Adjustable Arms"/>
    <n v="0.62"/>
    <s v="United States"/>
    <x v="1"/>
    <x v="18"/>
    <s v="The Colony"/>
    <n v="75056"/>
    <x v="46"/>
    <d v="2015-02-19T00:00:00"/>
    <n v="-51.116"/>
    <n v="1"/>
    <n v="192.49"/>
    <n v="86574"/>
    <x v="1"/>
    <n v="1659.9369299118346"/>
  </r>
  <r>
    <n v="1228"/>
    <s v="Hazel Jennings"/>
    <x v="4"/>
    <n v="0"/>
    <n v="7.1"/>
    <n v="6.05"/>
    <x v="1"/>
    <x v="0"/>
    <x v="2"/>
    <x v="5"/>
    <x v="5"/>
    <s v="Wilson Jones Hanging View Binder, White, 1&quot;"/>
    <n v="0.39"/>
    <s v="United States"/>
    <x v="3"/>
    <x v="28"/>
    <s v="Philadelphia"/>
    <n v="19140"/>
    <x v="46"/>
    <d v="2015-02-17T00:00:00"/>
    <n v="-60.145000000000003"/>
    <n v="28"/>
    <n v="208.83"/>
    <n v="55874"/>
    <x v="3"/>
    <n v="92.732014615572822"/>
  </r>
  <r>
    <n v="1228"/>
    <s v="Hazel Jennings"/>
    <x v="4"/>
    <n v="0.01"/>
    <n v="4.9800000000000004"/>
    <n v="4.62"/>
    <x v="2"/>
    <x v="0"/>
    <x v="1"/>
    <x v="1"/>
    <x v="1"/>
    <s v="Imation 3.5&quot;, DISKETTE 44766 HGHLD3.52HD/FM, 10/Pack"/>
    <n v="0.64"/>
    <s v="United States"/>
    <x v="3"/>
    <x v="28"/>
    <s v="Philadelphia"/>
    <n v="19140"/>
    <x v="46"/>
    <d v="2015-02-18T00:00:00"/>
    <n v="-111.72"/>
    <n v="41"/>
    <n v="228.3"/>
    <n v="55874"/>
    <x v="3"/>
    <n v="112.72298342204236"/>
  </r>
  <r>
    <n v="1228"/>
    <s v="Hazel Jennings"/>
    <x v="4"/>
    <n v="0.06"/>
    <n v="5.68"/>
    <n v="1.39"/>
    <x v="1"/>
    <x v="0"/>
    <x v="2"/>
    <x v="15"/>
    <x v="5"/>
    <s v="Staples Standard Envelopes"/>
    <n v="0.38"/>
    <s v="United States"/>
    <x v="3"/>
    <x v="28"/>
    <s v="Philadelphia"/>
    <n v="19140"/>
    <x v="46"/>
    <d v="2015-02-16T00:00:00"/>
    <n v="33.01"/>
    <n v="24"/>
    <n v="129.53"/>
    <n v="55874"/>
    <x v="3"/>
    <n v="6.9145002538353673"/>
  </r>
  <r>
    <n v="1229"/>
    <s v="Patrick Byrne"/>
    <x v="4"/>
    <n v="0.01"/>
    <n v="4.9800000000000004"/>
    <n v="4.62"/>
    <x v="2"/>
    <x v="0"/>
    <x v="1"/>
    <x v="1"/>
    <x v="1"/>
    <s v="Imation 3.5&quot;, DISKETTE 44766 HGHLD3.52HD/FM, 10/Pack"/>
    <n v="0.64"/>
    <s v="United States"/>
    <x v="1"/>
    <x v="18"/>
    <s v="Sulphur Springs"/>
    <n v="75482"/>
    <x v="46"/>
    <d v="2015-02-18T00:00:00"/>
    <n v="-111.72"/>
    <n v="10"/>
    <n v="55.68"/>
    <n v="90378"/>
    <x v="1"/>
    <n v="112.72298342204236"/>
  </r>
  <r>
    <n v="1625"/>
    <s v="Molly Browning"/>
    <x v="4"/>
    <n v="0"/>
    <n v="209.37"/>
    <n v="69"/>
    <x v="1"/>
    <x v="2"/>
    <x v="0"/>
    <x v="0"/>
    <x v="4"/>
    <s v="Hon 2111 Invitation™ Series Corner Table"/>
    <n v="0.79"/>
    <s v="United States"/>
    <x v="3"/>
    <x v="11"/>
    <s v="Glen Cove"/>
    <n v="11542"/>
    <x v="46"/>
    <d v="2015-02-18T00:00:00"/>
    <n v="-263.11192907999998"/>
    <n v="11"/>
    <n v="1959.88"/>
    <n v="90601"/>
    <x v="3"/>
    <n v="2630.4821184929356"/>
  </r>
  <r>
    <n v="3151"/>
    <s v="Glenda Hunter"/>
    <x v="3"/>
    <n v="0.05"/>
    <n v="25.99"/>
    <n v="5.37"/>
    <x v="2"/>
    <x v="3"/>
    <x v="2"/>
    <x v="2"/>
    <x v="5"/>
    <s v="BOSTON® Ranger® #55 Pencil Sharpener, Black"/>
    <n v="0.56000000000000005"/>
    <s v="United States"/>
    <x v="2"/>
    <x v="8"/>
    <s v="Twentynine Palms"/>
    <n v="92277"/>
    <x v="46"/>
    <d v="2015-02-18T00:00:00"/>
    <n v="220.35720000000001"/>
    <n v="18"/>
    <n v="451.35"/>
    <n v="88545"/>
    <x v="2"/>
    <n v="643.71053022354283"/>
  </r>
  <r>
    <n v="936"/>
    <s v="Robyn Garner"/>
    <x v="0"/>
    <n v="0.05"/>
    <n v="6.04"/>
    <n v="2.14"/>
    <x v="2"/>
    <x v="3"/>
    <x v="2"/>
    <x v="7"/>
    <x v="2"/>
    <s v="Adams Telephone Message Books, 5 1/4” x 11”"/>
    <n v="0.38"/>
    <s v="United States"/>
    <x v="2"/>
    <x v="8"/>
    <s v="Redlands"/>
    <n v="92374"/>
    <x v="47"/>
    <d v="2015-02-19T00:00:00"/>
    <n v="-4.1399999999999997"/>
    <n v="1"/>
    <n v="8.41"/>
    <n v="90588"/>
    <x v="2"/>
    <n v="201.40660028376581"/>
  </r>
  <r>
    <n v="1305"/>
    <s v="Chris Pritchard"/>
    <x v="1"/>
    <n v="0.04"/>
    <n v="62.18"/>
    <n v="10.84"/>
    <x v="1"/>
    <x v="1"/>
    <x v="0"/>
    <x v="11"/>
    <x v="6"/>
    <s v="Deflect-o Glass Clear Studded Chair Mats"/>
    <n v="0.63"/>
    <s v="United States"/>
    <x v="2"/>
    <x v="15"/>
    <s v="West Valley City"/>
    <n v="84120"/>
    <x v="47"/>
    <d v="2015-02-19T00:00:00"/>
    <n v="125.8077"/>
    <n v="3"/>
    <n v="182.33"/>
    <n v="87002"/>
    <x v="2"/>
    <n v="726.01998427567366"/>
  </r>
  <r>
    <n v="2427"/>
    <s v="John Merritt"/>
    <x v="1"/>
    <n v="0.03"/>
    <n v="40.99"/>
    <n v="19.989999999999998"/>
    <x v="1"/>
    <x v="3"/>
    <x v="2"/>
    <x v="7"/>
    <x v="5"/>
    <s v="White Dual Perf Computer Printout Paper, 2700 Sheets, 1 Part, Heavyweight, 20 lbs., 14 7/8 x 11"/>
    <n v="0.36"/>
    <s v="United States"/>
    <x v="1"/>
    <x v="18"/>
    <s v="Keller"/>
    <n v="76248"/>
    <x v="47"/>
    <d v="2015-02-18T00:00:00"/>
    <n v="395.30799999999999"/>
    <n v="21"/>
    <n v="885.65"/>
    <n v="90860"/>
    <x v="1"/>
    <n v="999.62772656021184"/>
  </r>
  <r>
    <n v="1065"/>
    <s v="Vicki Bond"/>
    <x v="0"/>
    <n v="0.01"/>
    <n v="15.99"/>
    <n v="13.18"/>
    <x v="1"/>
    <x v="3"/>
    <x v="2"/>
    <x v="5"/>
    <x v="5"/>
    <s v="GBC Pre-Punched Binding Paper, Plastic, White, 8-1/2&quot; x 11&quot;"/>
    <n v="0.37"/>
    <s v="United States"/>
    <x v="1"/>
    <x v="10"/>
    <s v="Burbank"/>
    <n v="60459"/>
    <x v="48"/>
    <d v="2015-02-20T00:00:00"/>
    <n v="-99.43544"/>
    <n v="23"/>
    <n v="377.44"/>
    <n v="88899"/>
    <x v="1"/>
    <n v="540.47268885934136"/>
  </r>
  <r>
    <n v="3255"/>
    <s v="Maureen Whitley"/>
    <x v="0"/>
    <n v="0.06"/>
    <n v="47.98"/>
    <n v="3.61"/>
    <x v="1"/>
    <x v="2"/>
    <x v="1"/>
    <x v="1"/>
    <x v="1"/>
    <s v="DS/HD IBM Formatted Diskettes, 200/Pack - Staples"/>
    <n v="0.71"/>
    <s v="United States"/>
    <x v="0"/>
    <x v="12"/>
    <s v="Tamarac"/>
    <n v="33319"/>
    <x v="48"/>
    <d v="2015-02-20T00:00:00"/>
    <n v="596.80799999999999"/>
    <n v="2"/>
    <n v="97.96"/>
    <n v="90488"/>
    <x v="0"/>
    <n v="1369.1653209317337"/>
  </r>
  <r>
    <n v="2141"/>
    <s v="Molly Webster"/>
    <x v="1"/>
    <n v="0.01"/>
    <n v="5.44"/>
    <n v="7.46"/>
    <x v="1"/>
    <x v="2"/>
    <x v="2"/>
    <x v="5"/>
    <x v="5"/>
    <s v="Wilson Jones Custom Binder Spines &amp; Labels"/>
    <n v="0.36"/>
    <s v="United States"/>
    <x v="2"/>
    <x v="3"/>
    <s v="Durango"/>
    <n v="81301"/>
    <x v="48"/>
    <d v="2015-02-19T00:00:00"/>
    <n v="-18.478200000000001"/>
    <n v="3"/>
    <n v="19.68"/>
    <n v="87570"/>
    <x v="2"/>
    <n v="161.85052299254954"/>
  </r>
  <r>
    <n v="2141"/>
    <s v="Molly Webster"/>
    <x v="1"/>
    <n v="0.02"/>
    <n v="549.99"/>
    <n v="49"/>
    <x v="0"/>
    <x v="2"/>
    <x v="1"/>
    <x v="4"/>
    <x v="3"/>
    <s v="Sharp 1540cs Digital Laser Copier"/>
    <n v="0.35"/>
    <s v="United States"/>
    <x v="2"/>
    <x v="3"/>
    <s v="Durango"/>
    <n v="81301"/>
    <x v="48"/>
    <d v="2015-02-20T00:00:00"/>
    <n v="-381.84120000000001"/>
    <n v="18"/>
    <n v="9798.84"/>
    <n v="87570"/>
    <x v="2"/>
    <n v="2825.5787911858865"/>
  </r>
  <r>
    <n v="2141"/>
    <s v="Molly Webster"/>
    <x v="1"/>
    <n v="0.03"/>
    <n v="22.01"/>
    <n v="5.53"/>
    <x v="2"/>
    <x v="2"/>
    <x v="2"/>
    <x v="2"/>
    <x v="1"/>
    <s v="Boston 16801 Nautilus™ Battery Pencil Sharpener"/>
    <n v="0.59"/>
    <s v="United States"/>
    <x v="2"/>
    <x v="3"/>
    <s v="Durango"/>
    <n v="81301"/>
    <x v="48"/>
    <d v="2015-02-19T00:00:00"/>
    <n v="12.5504"/>
    <n v="7"/>
    <n v="154.11000000000001"/>
    <n v="87570"/>
    <x v="2"/>
    <n v="287.93701600306497"/>
  </r>
  <r>
    <n v="2141"/>
    <s v="Molly Webster"/>
    <x v="1"/>
    <n v="0.09"/>
    <n v="34.76"/>
    <n v="8.2200000000000006"/>
    <x v="1"/>
    <x v="2"/>
    <x v="2"/>
    <x v="6"/>
    <x v="5"/>
    <s v="Multi-Use Personal File Cart and Caster Set, Three Stacking Bins"/>
    <n v="0.56999999999999995"/>
    <s v="United States"/>
    <x v="2"/>
    <x v="3"/>
    <s v="Durango"/>
    <n v="81301"/>
    <x v="48"/>
    <d v="2015-02-20T00:00:00"/>
    <n v="45.3324"/>
    <n v="7"/>
    <n v="242.97"/>
    <n v="87570"/>
    <x v="2"/>
    <n v="461.74632843711015"/>
  </r>
  <r>
    <n v="91"/>
    <s v="Wallace Werner"/>
    <x v="4"/>
    <n v="0.05"/>
    <n v="5.18"/>
    <n v="2.04"/>
    <x v="1"/>
    <x v="2"/>
    <x v="2"/>
    <x v="7"/>
    <x v="2"/>
    <s v="Array® Memo Cubes"/>
    <n v="0.36"/>
    <s v="United States"/>
    <x v="2"/>
    <x v="8"/>
    <s v="Vallejo"/>
    <n v="94591"/>
    <x v="48"/>
    <d v="2015-02-20T00:00:00"/>
    <n v="34.010399999999997"/>
    <n v="10"/>
    <n v="53.54"/>
    <n v="87176"/>
    <x v="2"/>
    <n v="53.798347044229729"/>
  </r>
  <r>
    <n v="2521"/>
    <s v="Shawn Meyer"/>
    <x v="4"/>
    <n v="0"/>
    <n v="175.99"/>
    <n v="4.99"/>
    <x v="1"/>
    <x v="2"/>
    <x v="1"/>
    <x v="12"/>
    <x v="5"/>
    <s v="5165"/>
    <n v="0.59"/>
    <s v="United States"/>
    <x v="1"/>
    <x v="18"/>
    <s v="Corsicana"/>
    <n v="75109"/>
    <x v="48"/>
    <d v="2015-02-21T00:00:00"/>
    <n v="1656.6555000000001"/>
    <n v="15"/>
    <n v="2400.9499999999998"/>
    <n v="87032"/>
    <x v="1"/>
    <n v="2556.356693929506"/>
  </r>
  <r>
    <n v="2498"/>
    <s v="Arlene Long"/>
    <x v="3"/>
    <n v="0.09"/>
    <n v="355.98"/>
    <n v="58.92"/>
    <x v="0"/>
    <x v="3"/>
    <x v="0"/>
    <x v="9"/>
    <x v="3"/>
    <s v="Hon 4700 Series Mobuis™ Mid-Back Task Chairs with Adjustable Arms"/>
    <n v="0.64"/>
    <s v="United States"/>
    <x v="2"/>
    <x v="8"/>
    <s v="San Diego"/>
    <n v="92024"/>
    <x v="48"/>
    <d v="2015-02-20T00:00:00"/>
    <n v="1240.25"/>
    <n v="30"/>
    <n v="10554.63"/>
    <n v="16547"/>
    <x v="2"/>
    <n v="4520.8199625065554"/>
  </r>
  <r>
    <n v="2498"/>
    <s v="Arlene Long"/>
    <x v="3"/>
    <n v="0.04"/>
    <n v="218.75"/>
    <n v="69.64"/>
    <x v="0"/>
    <x v="3"/>
    <x v="0"/>
    <x v="0"/>
    <x v="0"/>
    <s v="BoxOffice By Design Rectangular and Half-Moon Meeting Room Tables"/>
    <n v="0.77"/>
    <s v="United States"/>
    <x v="2"/>
    <x v="8"/>
    <s v="San Diego"/>
    <n v="92024"/>
    <x v="48"/>
    <d v="2015-02-18T00:00:00"/>
    <n v="-533.23199999999997"/>
    <n v="8"/>
    <n v="1749.64"/>
    <n v="16547"/>
    <x v="2"/>
    <n v="2712.1527158779245"/>
  </r>
  <r>
    <n v="2499"/>
    <s v="Geoffrey Koch"/>
    <x v="3"/>
    <n v="0.09"/>
    <n v="355.98"/>
    <n v="58.92"/>
    <x v="0"/>
    <x v="3"/>
    <x v="0"/>
    <x v="9"/>
    <x v="3"/>
    <s v="Hon 4700 Series Mobuis™ Mid-Back Task Chairs with Adjustable Arms"/>
    <n v="0.64"/>
    <s v="United States"/>
    <x v="1"/>
    <x v="10"/>
    <s v="Kankakee"/>
    <n v="60901"/>
    <x v="48"/>
    <d v="2015-02-20T00:00:00"/>
    <n v="1240.25"/>
    <n v="8"/>
    <n v="2814.57"/>
    <n v="88319"/>
    <x v="1"/>
    <n v="4520.8199625065554"/>
  </r>
  <r>
    <n v="993"/>
    <s v="Gail Currin"/>
    <x v="1"/>
    <n v="0.05"/>
    <n v="4.28"/>
    <n v="5.17"/>
    <x v="1"/>
    <x v="0"/>
    <x v="2"/>
    <x v="7"/>
    <x v="5"/>
    <s v="Xerox 1971"/>
    <n v="0.4"/>
    <s v="United States"/>
    <x v="2"/>
    <x v="8"/>
    <s v="Oxnard"/>
    <n v="93030"/>
    <x v="49"/>
    <d v="2015-02-19T00:00:00"/>
    <n v="-104.57"/>
    <n v="9"/>
    <n v="38.58"/>
    <n v="89432"/>
    <x v="2"/>
    <n v="-25.900193525233281"/>
  </r>
  <r>
    <n v="1303"/>
    <s v="Cindy Harvey"/>
    <x v="1"/>
    <n v="0.03"/>
    <n v="39.479999999999997"/>
    <n v="1.99"/>
    <x v="1"/>
    <x v="1"/>
    <x v="1"/>
    <x v="1"/>
    <x v="1"/>
    <s v="80 Minute CD-R Spindle, 100/Pack - Staples"/>
    <n v="0.54"/>
    <s v="United States"/>
    <x v="2"/>
    <x v="15"/>
    <s v="Tooele"/>
    <n v="84074"/>
    <x v="49"/>
    <d v="2015-02-21T00:00:00"/>
    <n v="317.08949999999999"/>
    <n v="12"/>
    <n v="459.55"/>
    <n v="87003"/>
    <x v="2"/>
    <n v="537.96801894149667"/>
  </r>
  <r>
    <n v="2828"/>
    <s v="Monica Howard"/>
    <x v="1"/>
    <n v="0.05"/>
    <n v="11.29"/>
    <n v="5.03"/>
    <x v="1"/>
    <x v="3"/>
    <x v="2"/>
    <x v="6"/>
    <x v="5"/>
    <s v="X-Rack™ File for Hanging Folders"/>
    <n v="0.59"/>
    <s v="United States"/>
    <x v="2"/>
    <x v="8"/>
    <s v="El Centro"/>
    <n v="92243"/>
    <x v="49"/>
    <d v="2015-02-21T00:00:00"/>
    <n v="-35.26"/>
    <n v="8"/>
    <n v="90.46"/>
    <n v="87720"/>
    <x v="2"/>
    <n v="230.13061224197875"/>
  </r>
  <r>
    <n v="1303"/>
    <s v="Cindy Harvey"/>
    <x v="2"/>
    <n v="0.01"/>
    <n v="65.989999999999995"/>
    <n v="5.31"/>
    <x v="1"/>
    <x v="1"/>
    <x v="1"/>
    <x v="12"/>
    <x v="5"/>
    <s v="3390"/>
    <n v="0.56999999999999995"/>
    <s v="United States"/>
    <x v="2"/>
    <x v="15"/>
    <s v="Tooele"/>
    <n v="84074"/>
    <x v="49"/>
    <d v="2015-02-26T00:00:00"/>
    <n v="250.36272"/>
    <n v="9"/>
    <n v="536.9"/>
    <n v="87005"/>
    <x v="2"/>
    <n v="764.87027038806252"/>
  </r>
  <r>
    <n v="2287"/>
    <s v="Samuel Newman"/>
    <x v="2"/>
    <n v="0.1"/>
    <n v="54.1"/>
    <n v="19.989999999999998"/>
    <x v="1"/>
    <x v="3"/>
    <x v="2"/>
    <x v="6"/>
    <x v="5"/>
    <s v="Desktop 3-Pocket Hot File®"/>
    <n v="0.59"/>
    <s v="United States"/>
    <x v="0"/>
    <x v="23"/>
    <s v="Summerville"/>
    <n v="29483"/>
    <x v="49"/>
    <d v="2015-02-24T00:00:00"/>
    <n v="34.067999999999998"/>
    <n v="9"/>
    <n v="469.59"/>
    <n v="90147"/>
    <x v="0"/>
    <n v="897.95495759572191"/>
  </r>
  <r>
    <n v="1827"/>
    <s v="Vincent Hale"/>
    <x v="3"/>
    <n v="0"/>
    <n v="5.98"/>
    <n v="0.96"/>
    <x v="1"/>
    <x v="3"/>
    <x v="2"/>
    <x v="2"/>
    <x v="2"/>
    <s v="Newell 315"/>
    <n v="0.6"/>
    <s v="United States"/>
    <x v="1"/>
    <x v="20"/>
    <s v="Burlington"/>
    <n v="52601"/>
    <x v="49"/>
    <d v="2015-02-20T00:00:00"/>
    <n v="38.039700000000003"/>
    <n v="9"/>
    <n v="55.13"/>
    <n v="86956"/>
    <x v="1"/>
    <n v="420.93355079334577"/>
  </r>
  <r>
    <n v="1828"/>
    <s v="Stacey Lucas"/>
    <x v="3"/>
    <n v="0.02"/>
    <n v="5.98"/>
    <n v="5.46"/>
    <x v="1"/>
    <x v="3"/>
    <x v="2"/>
    <x v="7"/>
    <x v="5"/>
    <s v="Xerox 1983"/>
    <n v="0.36"/>
    <s v="United States"/>
    <x v="1"/>
    <x v="20"/>
    <s v="Cedar Falls"/>
    <n v="50613"/>
    <x v="49"/>
    <d v="2015-02-20T00:00:00"/>
    <n v="-47.12"/>
    <n v="7"/>
    <n v="44.8"/>
    <n v="86956"/>
    <x v="1"/>
    <n v="245.40397478604694"/>
  </r>
  <r>
    <n v="2052"/>
    <s v="Francis Kendall"/>
    <x v="3"/>
    <n v="7.0000000000000007E-2"/>
    <n v="31.78"/>
    <n v="1.99"/>
    <x v="1"/>
    <x v="2"/>
    <x v="1"/>
    <x v="1"/>
    <x v="1"/>
    <s v="Memorex 4.7GB DVD-RAM, 3/Pack"/>
    <n v="0.42"/>
    <s v="United States"/>
    <x v="2"/>
    <x v="43"/>
    <s v="Albuquerque"/>
    <n v="87105"/>
    <x v="49"/>
    <d v="2015-02-21T00:00:00"/>
    <n v="265.11180000000002"/>
    <n v="13"/>
    <n v="384.22"/>
    <n v="87234"/>
    <x v="2"/>
    <n v="597.33297586552669"/>
  </r>
  <r>
    <n v="2052"/>
    <s v="Francis Kendall"/>
    <x v="3"/>
    <n v="0"/>
    <n v="5.98"/>
    <n v="2.5"/>
    <x v="1"/>
    <x v="2"/>
    <x v="2"/>
    <x v="15"/>
    <x v="5"/>
    <s v="Wausau Papers Astrobrights® Colored Envelopes"/>
    <n v="0.36"/>
    <s v="United States"/>
    <x v="2"/>
    <x v="43"/>
    <s v="Albuquerque"/>
    <n v="87105"/>
    <x v="49"/>
    <d v="2015-02-20T00:00:00"/>
    <n v="9.5608000000000004"/>
    <n v="5"/>
    <n v="31.64"/>
    <n v="87234"/>
    <x v="2"/>
    <n v="265.29000571254261"/>
  </r>
  <r>
    <n v="2052"/>
    <s v="Francis Kendall"/>
    <x v="3"/>
    <n v="0.1"/>
    <n v="35.99"/>
    <n v="1.1000000000000001"/>
    <x v="2"/>
    <x v="2"/>
    <x v="1"/>
    <x v="12"/>
    <x v="5"/>
    <s v="Accessory35"/>
    <n v="0.55000000000000004"/>
    <s v="United States"/>
    <x v="2"/>
    <x v="43"/>
    <s v="Albuquerque"/>
    <n v="87105"/>
    <x v="49"/>
    <d v="2015-02-20T00:00:00"/>
    <n v="390.09840000000003"/>
    <n v="19"/>
    <n v="565.36"/>
    <n v="87234"/>
    <x v="2"/>
    <n v="719.92697068486905"/>
  </r>
  <r>
    <n v="2882"/>
    <s v="Andrew Gonzalez"/>
    <x v="1"/>
    <n v="0.03"/>
    <n v="4.0599999999999996"/>
    <n v="6.89"/>
    <x v="1"/>
    <x v="1"/>
    <x v="2"/>
    <x v="8"/>
    <x v="5"/>
    <s v="Eureka Disposable Bags for Sanitaire® Vibra Groomer I® Upright Vac"/>
    <n v="0.6"/>
    <s v="United States"/>
    <x v="0"/>
    <x v="9"/>
    <s v="Charlotte"/>
    <n v="28206"/>
    <x v="50"/>
    <d v="2015-02-22T00:00:00"/>
    <n v="-246.27610000000001"/>
    <n v="37"/>
    <n v="159.88999999999999"/>
    <n v="55300"/>
    <x v="0"/>
    <n v="35.393896468198925"/>
  </r>
  <r>
    <n v="2882"/>
    <s v="Andrew Gonzalez"/>
    <x v="1"/>
    <n v="0.01"/>
    <n v="3.75"/>
    <n v="0.5"/>
    <x v="1"/>
    <x v="1"/>
    <x v="2"/>
    <x v="13"/>
    <x v="5"/>
    <s v="Avery 510"/>
    <n v="0.37"/>
    <s v="United States"/>
    <x v="0"/>
    <x v="9"/>
    <s v="Charlotte"/>
    <n v="28206"/>
    <x v="50"/>
    <d v="2015-02-21T00:00:00"/>
    <n v="55.194600000000001"/>
    <n v="48"/>
    <n v="180.48"/>
    <n v="55300"/>
    <x v="0"/>
    <n v="-11.434562296236955"/>
  </r>
  <r>
    <n v="2882"/>
    <s v="Andrew Gonzalez"/>
    <x v="1"/>
    <n v="0.02"/>
    <n v="10.68"/>
    <n v="13.04"/>
    <x v="1"/>
    <x v="1"/>
    <x v="0"/>
    <x v="11"/>
    <x v="4"/>
    <s v="Dana Swing-Arm Lamps"/>
    <n v="0.6"/>
    <s v="United States"/>
    <x v="0"/>
    <x v="9"/>
    <s v="Charlotte"/>
    <n v="28206"/>
    <x v="50"/>
    <d v="2015-02-22T00:00:00"/>
    <n v="-307.29649999999998"/>
    <n v="31"/>
    <n v="350.48"/>
    <n v="55300"/>
    <x v="0"/>
    <n v="170.23942106527088"/>
  </r>
  <r>
    <n v="2886"/>
    <s v="Gretchen McKinney"/>
    <x v="1"/>
    <n v="0.03"/>
    <n v="4.0599999999999996"/>
    <n v="6.89"/>
    <x v="1"/>
    <x v="1"/>
    <x v="2"/>
    <x v="8"/>
    <x v="5"/>
    <s v="Eureka Disposable Bags for Sanitaire® Vibra Groomer I® Upright Vac"/>
    <n v="0.6"/>
    <s v="United States"/>
    <x v="3"/>
    <x v="27"/>
    <s v="Parma"/>
    <n v="44134"/>
    <x v="50"/>
    <d v="2015-02-22T00:00:00"/>
    <n v="-185.17"/>
    <n v="9"/>
    <n v="38.89"/>
    <n v="87630"/>
    <x v="3"/>
    <n v="97.968114662667915"/>
  </r>
  <r>
    <n v="2886"/>
    <s v="Gretchen McKinney"/>
    <x v="1"/>
    <n v="0.01"/>
    <n v="3.75"/>
    <n v="0.5"/>
    <x v="1"/>
    <x v="1"/>
    <x v="2"/>
    <x v="13"/>
    <x v="5"/>
    <s v="Avery 510"/>
    <n v="0.37"/>
    <s v="United States"/>
    <x v="3"/>
    <x v="27"/>
    <s v="Parma"/>
    <n v="44134"/>
    <x v="50"/>
    <d v="2015-02-21T00:00:00"/>
    <n v="31.1328"/>
    <n v="12"/>
    <n v="45.12"/>
    <n v="87630"/>
    <x v="3"/>
    <n v="-36.074464423056916"/>
  </r>
  <r>
    <n v="2886"/>
    <s v="Gretchen McKinney"/>
    <x v="1"/>
    <n v="0.02"/>
    <n v="10.68"/>
    <n v="13.04"/>
    <x v="1"/>
    <x v="1"/>
    <x v="0"/>
    <x v="11"/>
    <x v="4"/>
    <s v="Dana Swing-Arm Lamps"/>
    <n v="0.6"/>
    <s v="United States"/>
    <x v="3"/>
    <x v="27"/>
    <s v="Parma"/>
    <n v="44134"/>
    <x v="50"/>
    <d v="2015-02-22T00:00:00"/>
    <n v="-231.05"/>
    <n v="8"/>
    <n v="90.45"/>
    <n v="87630"/>
    <x v="3"/>
    <n v="248.31779830689771"/>
  </r>
  <r>
    <n v="3284"/>
    <s v="Michael Shaffer"/>
    <x v="1"/>
    <n v="0.05"/>
    <n v="19.23"/>
    <n v="6.15"/>
    <x v="2"/>
    <x v="3"/>
    <x v="0"/>
    <x v="11"/>
    <x v="1"/>
    <s v="Executive Impressions 13&quot; Clairmont Wall Clock"/>
    <n v="0.44"/>
    <s v="United States"/>
    <x v="0"/>
    <x v="12"/>
    <s v="Kissimmee"/>
    <n v="34741"/>
    <x v="50"/>
    <d v="2015-02-22T00:00:00"/>
    <n v="-2133.2779999999998"/>
    <n v="6"/>
    <n v="119.78"/>
    <n v="90751"/>
    <x v="0"/>
    <n v="-2069.3537704583446"/>
  </r>
  <r>
    <n v="233"/>
    <s v="Michele Bullard"/>
    <x v="4"/>
    <n v="7.0000000000000007E-2"/>
    <n v="5.81"/>
    <n v="8.49"/>
    <x v="1"/>
    <x v="0"/>
    <x v="2"/>
    <x v="5"/>
    <x v="5"/>
    <s v="Fellowes Black Plastic Comb Bindings"/>
    <n v="0.39"/>
    <s v="United States"/>
    <x v="1"/>
    <x v="10"/>
    <s v="Orland Park"/>
    <n v="60462"/>
    <x v="50"/>
    <d v="2015-02-22T00:00:00"/>
    <n v="-243.23650000000001"/>
    <n v="10"/>
    <n v="58.8"/>
    <n v="90237"/>
    <x v="1"/>
    <n v="-77.618908999990637"/>
  </r>
  <r>
    <n v="233"/>
    <s v="Michele Bullard"/>
    <x v="4"/>
    <n v="0.04"/>
    <n v="9.65"/>
    <n v="6.22"/>
    <x v="1"/>
    <x v="0"/>
    <x v="0"/>
    <x v="11"/>
    <x v="5"/>
    <s v="Eldon Expressions™ Desk Accessory, Wood Pencil Holder, Oak"/>
    <n v="0.55000000000000004"/>
    <s v="United States"/>
    <x v="1"/>
    <x v="10"/>
    <s v="Orland Park"/>
    <n v="60462"/>
    <x v="50"/>
    <d v="2015-02-21T00:00:00"/>
    <n v="-53.62"/>
    <n v="12"/>
    <n v="120.47"/>
    <n v="90237"/>
    <x v="1"/>
    <n v="218.65793085657273"/>
  </r>
  <r>
    <n v="1485"/>
    <s v="Wayne Sutherland"/>
    <x v="3"/>
    <n v="0.04"/>
    <n v="11.5"/>
    <n v="7.19"/>
    <x v="1"/>
    <x v="2"/>
    <x v="2"/>
    <x v="5"/>
    <x v="5"/>
    <s v="Ibico Covers for Plastic or Wire Binding Elements"/>
    <n v="0.4"/>
    <s v="United States"/>
    <x v="1"/>
    <x v="10"/>
    <s v="Downers Grove"/>
    <n v="60516"/>
    <x v="50"/>
    <d v="2015-02-23T00:00:00"/>
    <n v="-23.357880000000002"/>
    <n v="14"/>
    <n v="157.81"/>
    <n v="91236"/>
    <x v="1"/>
    <n v="385.31788663833652"/>
  </r>
  <r>
    <n v="1485"/>
    <s v="Wayne Sutherland"/>
    <x v="3"/>
    <n v="0.02"/>
    <n v="15.7"/>
    <n v="11.25"/>
    <x v="1"/>
    <x v="2"/>
    <x v="2"/>
    <x v="6"/>
    <x v="5"/>
    <s v="Hanging Personal Folder File"/>
    <n v="0.6"/>
    <s v="United States"/>
    <x v="1"/>
    <x v="10"/>
    <s v="Downers Grove"/>
    <n v="60516"/>
    <x v="50"/>
    <d v="2015-02-21T00:00:00"/>
    <n v="-18.241599999999998"/>
    <n v="1"/>
    <n v="19.440000000000001"/>
    <n v="91236"/>
    <x v="1"/>
    <n v="695.38571849534935"/>
  </r>
  <r>
    <n v="1485"/>
    <s v="Wayne Sutherland"/>
    <x v="3"/>
    <n v="0.05"/>
    <n v="225.02"/>
    <n v="28.66"/>
    <x v="0"/>
    <x v="2"/>
    <x v="2"/>
    <x v="6"/>
    <x v="3"/>
    <s v="Tennsco Double-Tier Lockers"/>
    <n v="0.72"/>
    <s v="United States"/>
    <x v="1"/>
    <x v="10"/>
    <s v="Downers Grove"/>
    <n v="60516"/>
    <x v="50"/>
    <d v="2015-02-22T00:00:00"/>
    <n v="1428.9104"/>
    <n v="21"/>
    <n v="4636.63"/>
    <n v="91236"/>
    <x v="1"/>
    <n v="3590.69318881956"/>
  </r>
  <r>
    <n v="181"/>
    <s v="Wesley Waller"/>
    <x v="0"/>
    <n v="0.02"/>
    <n v="49.99"/>
    <n v="19.989999999999998"/>
    <x v="1"/>
    <x v="0"/>
    <x v="1"/>
    <x v="1"/>
    <x v="5"/>
    <s v="Zoom V.92 USB External Faxmodem"/>
    <n v="0.41"/>
    <s v="United States"/>
    <x v="2"/>
    <x v="8"/>
    <s v="San Francisco"/>
    <n v="94122"/>
    <x v="51"/>
    <d v="2015-02-21T00:00:00"/>
    <n v="-76.89"/>
    <n v="18"/>
    <n v="901.81"/>
    <n v="38087"/>
    <x v="2"/>
    <n v="875.91407907759049"/>
  </r>
  <r>
    <n v="184"/>
    <s v="Phillip Holmes"/>
    <x v="0"/>
    <n v="0.02"/>
    <n v="49.99"/>
    <n v="19.989999999999998"/>
    <x v="1"/>
    <x v="0"/>
    <x v="1"/>
    <x v="1"/>
    <x v="5"/>
    <s v="Zoom V.92 USB External Faxmodem"/>
    <n v="0.41"/>
    <s v="United States"/>
    <x v="3"/>
    <x v="35"/>
    <s v="Arlington"/>
    <n v="2474"/>
    <x v="51"/>
    <d v="2015-02-21T00:00:00"/>
    <n v="-76.89"/>
    <n v="5"/>
    <n v="250.5"/>
    <n v="88360"/>
    <x v="3"/>
    <n v="875.91407907759049"/>
  </r>
  <r>
    <n v="2225"/>
    <s v="Sean McKenna"/>
    <x v="0"/>
    <n v="0"/>
    <n v="100.89"/>
    <n v="42"/>
    <x v="0"/>
    <x v="0"/>
    <x v="0"/>
    <x v="9"/>
    <x v="3"/>
    <s v="Office Star Flex Back Scooter Chair with Aluminum Finish Frame"/>
    <n v="0.61"/>
    <s v="United States"/>
    <x v="2"/>
    <x v="43"/>
    <s v="Hobbs"/>
    <n v="88240"/>
    <x v="51"/>
    <d v="2015-02-22T00:00:00"/>
    <n v="1500.12"/>
    <n v="15"/>
    <n v="1608.11"/>
    <n v="89970"/>
    <x v="2"/>
    <n v="3634.5194451691982"/>
  </r>
  <r>
    <n v="875"/>
    <s v="Erika Fink"/>
    <x v="1"/>
    <n v="0.04"/>
    <n v="4.37"/>
    <n v="5.15"/>
    <x v="1"/>
    <x v="0"/>
    <x v="2"/>
    <x v="8"/>
    <x v="5"/>
    <s v="Eureka Sanitaire ® Multi-Pro Heavy-Duty Upright, Disposable Bags"/>
    <n v="0.59"/>
    <s v="United States"/>
    <x v="2"/>
    <x v="15"/>
    <s v="Salt Lake City"/>
    <n v="84106"/>
    <x v="51"/>
    <d v="2015-02-22T00:00:00"/>
    <n v="-74.479600000000005"/>
    <n v="18"/>
    <n v="78.59"/>
    <n v="89059"/>
    <x v="2"/>
    <n v="169.17567224658811"/>
  </r>
  <r>
    <n v="875"/>
    <s v="Erika Fink"/>
    <x v="1"/>
    <n v="0.09"/>
    <n v="155.99"/>
    <n v="8.99"/>
    <x v="1"/>
    <x v="0"/>
    <x v="1"/>
    <x v="12"/>
    <x v="5"/>
    <s v="CF 688"/>
    <n v="0.57999999999999996"/>
    <s v="United States"/>
    <x v="2"/>
    <x v="15"/>
    <s v="Salt Lake City"/>
    <n v="84106"/>
    <x v="51"/>
    <d v="2015-02-23T00:00:00"/>
    <n v="-232.22056000000001"/>
    <n v="4"/>
    <n v="497.11"/>
    <n v="89059"/>
    <x v="2"/>
    <n v="547.47825712306258"/>
  </r>
  <r>
    <n v="2472"/>
    <s v="Ricky Sanders"/>
    <x v="2"/>
    <n v="0.1"/>
    <n v="4.91"/>
    <n v="0.5"/>
    <x v="2"/>
    <x v="2"/>
    <x v="2"/>
    <x v="13"/>
    <x v="5"/>
    <s v="Avery 493"/>
    <n v="0.36"/>
    <s v="United States"/>
    <x v="1"/>
    <x v="10"/>
    <s v="Joliet"/>
    <n v="60432"/>
    <x v="51"/>
    <d v="2015-02-21T00:00:00"/>
    <n v="35.279699999999998"/>
    <n v="10"/>
    <n v="51.13"/>
    <n v="86514"/>
    <x v="1"/>
    <n v="-36.565031280874422"/>
  </r>
  <r>
    <n v="553"/>
    <s v="Kristine Connolly"/>
    <x v="3"/>
    <n v="7.0000000000000007E-2"/>
    <n v="2036.48"/>
    <n v="14.7"/>
    <x v="0"/>
    <x v="3"/>
    <x v="1"/>
    <x v="3"/>
    <x v="3"/>
    <s v="Lexmark 4227 Plus Dot Matrix Printer"/>
    <n v="0.55000000000000004"/>
    <s v="United States"/>
    <x v="2"/>
    <x v="8"/>
    <s v="Los Angeles"/>
    <n v="90008"/>
    <x v="51"/>
    <d v="2015-02-21T00:00:00"/>
    <n v="4073.25"/>
    <n v="25"/>
    <n v="23939.200000000001"/>
    <n v="2433"/>
    <x v="2"/>
    <n v="11403.384818915732"/>
  </r>
  <r>
    <n v="555"/>
    <s v="Walter Young"/>
    <x v="3"/>
    <n v="7.0000000000000007E-2"/>
    <n v="2036.48"/>
    <n v="14.7"/>
    <x v="0"/>
    <x v="3"/>
    <x v="1"/>
    <x v="3"/>
    <x v="3"/>
    <s v="Lexmark 4227 Plus Dot Matrix Printer"/>
    <n v="0.55000000000000004"/>
    <s v="United States"/>
    <x v="2"/>
    <x v="15"/>
    <s v="Pleasant Grove"/>
    <n v="84062"/>
    <x v="51"/>
    <d v="2015-02-21T00:00:00"/>
    <n v="6028.41"/>
    <n v="6"/>
    <n v="10331.09"/>
    <n v="86190"/>
    <x v="2"/>
    <n v="13405.518950288835"/>
  </r>
  <r>
    <n v="3136"/>
    <s v="Lee Hancock"/>
    <x v="0"/>
    <n v="0.03"/>
    <n v="150.88999999999999"/>
    <n v="60.2"/>
    <x v="0"/>
    <x v="1"/>
    <x v="0"/>
    <x v="9"/>
    <x v="3"/>
    <s v="Global Leather &amp; Oak Executive Chair, Burgundy"/>
    <n v="0.77"/>
    <s v="United States"/>
    <x v="3"/>
    <x v="29"/>
    <s v="Sanford"/>
    <n v="4073"/>
    <x v="52"/>
    <d v="2015-02-22T00:00:00"/>
    <n v="-677.87199999999996"/>
    <n v="23"/>
    <n v="3596.03"/>
    <n v="86791"/>
    <x v="3"/>
    <n v="2157.1595809895975"/>
  </r>
  <r>
    <n v="32"/>
    <s v="Matthew Berman"/>
    <x v="1"/>
    <n v="0.08"/>
    <n v="34.99"/>
    <n v="7.73"/>
    <x v="1"/>
    <x v="3"/>
    <x v="2"/>
    <x v="2"/>
    <x v="5"/>
    <s v="Hunt Boston® Vacuum Mount KS Pencil Sharpener"/>
    <n v="0.59"/>
    <s v="United States"/>
    <x v="2"/>
    <x v="14"/>
    <s v="Grants Pass"/>
    <n v="97526"/>
    <x v="52"/>
    <d v="2015-02-23T00:00:00"/>
    <n v="144.69"/>
    <n v="13"/>
    <n v="424.68"/>
    <n v="89199"/>
    <x v="2"/>
    <n v="543.4613671650892"/>
  </r>
  <r>
    <n v="1728"/>
    <s v="Carrie Lewis"/>
    <x v="1"/>
    <n v="0.04"/>
    <n v="55.48"/>
    <n v="6.79"/>
    <x v="1"/>
    <x v="3"/>
    <x v="2"/>
    <x v="7"/>
    <x v="5"/>
    <s v="Eaton Premium Continuous-Feed Paper, 25% Cotton, Letter Size, White, 1000 Shts/Box"/>
    <n v="0.37"/>
    <s v="United States"/>
    <x v="3"/>
    <x v="27"/>
    <s v="Kettering"/>
    <n v="45429"/>
    <x v="52"/>
    <d v="2015-02-24T00:00:00"/>
    <n v="376.88490000000002"/>
    <n v="10"/>
    <n v="546.21"/>
    <n v="87195"/>
    <x v="3"/>
    <n v="663.02580720447327"/>
  </r>
  <r>
    <n v="1991"/>
    <s v="Paula Hubbard"/>
    <x v="4"/>
    <n v="0"/>
    <n v="47.9"/>
    <n v="5.86"/>
    <x v="1"/>
    <x v="2"/>
    <x v="2"/>
    <x v="7"/>
    <x v="5"/>
    <s v="Xerox 1938"/>
    <n v="0.37"/>
    <s v="United States"/>
    <x v="2"/>
    <x v="15"/>
    <s v="Kearns"/>
    <n v="84118"/>
    <x v="52"/>
    <d v="2015-02-24T00:00:00"/>
    <n v="638.38109999999995"/>
    <n v="18"/>
    <n v="925.19"/>
    <n v="90002"/>
    <x v="2"/>
    <n v="953.47483351932203"/>
  </r>
  <r>
    <n v="236"/>
    <s v="Shawn McIntyre"/>
    <x v="3"/>
    <n v="0"/>
    <n v="442.14"/>
    <n v="14.7"/>
    <x v="0"/>
    <x v="3"/>
    <x v="1"/>
    <x v="3"/>
    <x v="3"/>
    <s v="Okidata ML390 Turbo Dot Matrix Printers"/>
    <n v="0.56000000000000005"/>
    <s v="United States"/>
    <x v="2"/>
    <x v="3"/>
    <s v="Louisville"/>
    <n v="80027"/>
    <x v="52"/>
    <d v="2015-02-22T00:00:00"/>
    <n v="3294.8258999999998"/>
    <n v="10"/>
    <n v="4775.1099999999997"/>
    <n v="86621"/>
    <x v="2"/>
    <n v="5665.4818953949807"/>
  </r>
  <r>
    <n v="829"/>
    <s v="Monica Law Thompson"/>
    <x v="3"/>
    <n v="0.01"/>
    <n v="5.18"/>
    <n v="2.04"/>
    <x v="1"/>
    <x v="3"/>
    <x v="2"/>
    <x v="7"/>
    <x v="2"/>
    <s v="Array® Memo Cubes"/>
    <n v="0.36"/>
    <s v="United States"/>
    <x v="0"/>
    <x v="1"/>
    <s v="Texarkana"/>
    <n v="71854"/>
    <x v="52"/>
    <d v="2015-02-24T00:00:00"/>
    <n v="-17.654"/>
    <n v="5"/>
    <n v="28.46"/>
    <n v="90271"/>
    <x v="0"/>
    <n v="185.15320514438869"/>
  </r>
  <r>
    <n v="2653"/>
    <s v="Leo Kane"/>
    <x v="3"/>
    <n v="0.05"/>
    <n v="4.9800000000000004"/>
    <n v="4.62"/>
    <x v="1"/>
    <x v="1"/>
    <x v="1"/>
    <x v="1"/>
    <x v="1"/>
    <s v="Imation 3.5&quot;, DISKETTE 44766 HGHLD3.52HD/FM, 10/Pack"/>
    <n v="0.64"/>
    <s v="United States"/>
    <x v="1"/>
    <x v="38"/>
    <s v="Derby"/>
    <n v="67037"/>
    <x v="52"/>
    <d v="2015-02-23T00:00:00"/>
    <n v="-98.35"/>
    <n v="7"/>
    <n v="34.32"/>
    <n v="89360"/>
    <x v="1"/>
    <n v="350.56348570033401"/>
  </r>
  <r>
    <n v="2653"/>
    <s v="Leo Kane"/>
    <x v="3"/>
    <n v="0.02"/>
    <n v="34.229999999999997"/>
    <n v="5.0199999999999996"/>
    <x v="1"/>
    <x v="1"/>
    <x v="0"/>
    <x v="11"/>
    <x v="5"/>
    <s v="Hand-Finished Solid Wood Document Frame"/>
    <n v="0.55000000000000004"/>
    <s v="United States"/>
    <x v="1"/>
    <x v="38"/>
    <s v="Derby"/>
    <n v="67037"/>
    <x v="52"/>
    <d v="2015-02-24T00:00:00"/>
    <n v="270.79050000000001"/>
    <n v="11"/>
    <n v="392.45"/>
    <n v="89360"/>
    <x v="1"/>
    <n v="776.29259662848369"/>
  </r>
  <r>
    <n v="2968"/>
    <s v="Miriam Bowman"/>
    <x v="3"/>
    <n v="0.08"/>
    <n v="9.68"/>
    <n v="2.0299999999999998"/>
    <x v="1"/>
    <x v="0"/>
    <x v="2"/>
    <x v="7"/>
    <x v="2"/>
    <s v="Wirebound Service Call Books, 5 1/2&quot; x 4&quot;"/>
    <n v="0.37"/>
    <s v="United States"/>
    <x v="0"/>
    <x v="12"/>
    <s v="Hollywood"/>
    <n v="33021"/>
    <x v="52"/>
    <d v="2015-02-24T00:00:00"/>
    <n v="-536.24199999999996"/>
    <n v="1"/>
    <n v="10.94"/>
    <n v="86085"/>
    <x v="0"/>
    <n v="-379.05483044418531"/>
  </r>
  <r>
    <n v="2968"/>
    <s v="Miriam Bowman"/>
    <x v="3"/>
    <n v="0.04"/>
    <n v="150.97999999999999"/>
    <n v="16.010000000000002"/>
    <x v="0"/>
    <x v="0"/>
    <x v="0"/>
    <x v="0"/>
    <x v="0"/>
    <s v="Iceberg OfficeWorks 42&quot; Round Tables"/>
    <n v="0.7"/>
    <s v="United States"/>
    <x v="0"/>
    <x v="12"/>
    <s v="Hollywood"/>
    <n v="33021"/>
    <x v="52"/>
    <d v="2015-02-23T00:00:00"/>
    <n v="-125.86"/>
    <n v="5"/>
    <n v="731.38"/>
    <n v="86085"/>
    <x v="0"/>
    <n v="1367.4592688402699"/>
  </r>
  <r>
    <n v="2697"/>
    <s v="Ricky W Clements"/>
    <x v="0"/>
    <n v="0.04"/>
    <n v="1.74"/>
    <n v="4.08"/>
    <x v="1"/>
    <x v="3"/>
    <x v="0"/>
    <x v="11"/>
    <x v="1"/>
    <s v="Eldon Regeneration Recycled Desk Accessories, Smoke"/>
    <n v="0.53"/>
    <s v="United States"/>
    <x v="0"/>
    <x v="16"/>
    <s v="Vestavia Hills"/>
    <n v="35216"/>
    <x v="53"/>
    <d v="2015-02-25T00:00:00"/>
    <n v="9.2520000000000007"/>
    <n v="16"/>
    <n v="29.08"/>
    <n v="87678"/>
    <x v="0"/>
    <n v="468.76988164059389"/>
  </r>
  <r>
    <n v="2697"/>
    <s v="Ricky W Clements"/>
    <x v="0"/>
    <n v="0.01"/>
    <n v="119.99"/>
    <n v="56.14"/>
    <x v="0"/>
    <x v="3"/>
    <x v="1"/>
    <x v="3"/>
    <x v="0"/>
    <s v="Hewlett-Packard 2600DN Business Color Inkjet Printer"/>
    <n v="0.39"/>
    <s v="United States"/>
    <x v="0"/>
    <x v="16"/>
    <s v="Vestavia Hills"/>
    <n v="35216"/>
    <x v="53"/>
    <d v="2015-02-24T00:00:00"/>
    <n v="-1197.0419999999999"/>
    <n v="21"/>
    <n v="2569.5700000000002"/>
    <n v="87678"/>
    <x v="0"/>
    <n v="1142.7879300325012"/>
  </r>
  <r>
    <n v="2865"/>
    <s v="Roberta Mitchell"/>
    <x v="0"/>
    <n v="0.01"/>
    <n v="13.79"/>
    <n v="8.7799999999999994"/>
    <x v="1"/>
    <x v="3"/>
    <x v="0"/>
    <x v="11"/>
    <x v="5"/>
    <s v="9-3/4 Diameter Round Wall Clock"/>
    <n v="0.43"/>
    <s v="United States"/>
    <x v="1"/>
    <x v="18"/>
    <s v="Paris"/>
    <n v="75460"/>
    <x v="53"/>
    <d v="2015-02-25T00:00:00"/>
    <n v="-36.770000000000003"/>
    <n v="4"/>
    <n v="56.68"/>
    <n v="90871"/>
    <x v="1"/>
    <n v="526.00863850311373"/>
  </r>
  <r>
    <n v="2865"/>
    <s v="Roberta Mitchell"/>
    <x v="0"/>
    <n v="0.04"/>
    <n v="33.29"/>
    <n v="8.74"/>
    <x v="1"/>
    <x v="3"/>
    <x v="2"/>
    <x v="6"/>
    <x v="5"/>
    <s v="Fellowes Bases and Tops For Staxonsteel®/High-Stak® Systems"/>
    <n v="0.61"/>
    <s v="United States"/>
    <x v="1"/>
    <x v="18"/>
    <s v="Paris"/>
    <n v="75460"/>
    <x v="53"/>
    <d v="2015-02-24T00:00:00"/>
    <n v="87.03"/>
    <n v="8"/>
    <n v="273.33999999999997"/>
    <n v="90871"/>
    <x v="1"/>
    <n v="842.56230163214195"/>
  </r>
  <r>
    <n v="508"/>
    <s v="Cameron Owens"/>
    <x v="1"/>
    <n v="0.01"/>
    <n v="20.98"/>
    <n v="53.03"/>
    <x v="0"/>
    <x v="3"/>
    <x v="2"/>
    <x v="6"/>
    <x v="3"/>
    <s v="Tennsco Lockers, Gray"/>
    <n v="0.78"/>
    <s v="United States"/>
    <x v="0"/>
    <x v="32"/>
    <s v="Covington"/>
    <n v="41011"/>
    <x v="53"/>
    <d v="2015-02-23T00:00:00"/>
    <n v="-282.08179999999999"/>
    <n v="5"/>
    <n v="123"/>
    <n v="87356"/>
    <x v="0"/>
    <n v="1715.2186535581802"/>
  </r>
  <r>
    <n v="2892"/>
    <s v="Benjamin Porter"/>
    <x v="1"/>
    <n v="0.1"/>
    <n v="209.37"/>
    <n v="69"/>
    <x v="1"/>
    <x v="1"/>
    <x v="0"/>
    <x v="0"/>
    <x v="4"/>
    <s v="Hon 2111 Invitation™ Series Corner Table"/>
    <n v="0.79"/>
    <s v="United States"/>
    <x v="1"/>
    <x v="25"/>
    <s v="Livonia"/>
    <n v="48154"/>
    <x v="53"/>
    <d v="2015-02-25T00:00:00"/>
    <n v="-165.59492040000001"/>
    <n v="11"/>
    <n v="2125.12"/>
    <n v="90011"/>
    <x v="1"/>
    <n v="2589.631715511362"/>
  </r>
  <r>
    <n v="2893"/>
    <s v="Kathryn Tate"/>
    <x v="1"/>
    <n v="7.0000000000000007E-2"/>
    <n v="4.9800000000000004"/>
    <n v="4.7"/>
    <x v="1"/>
    <x v="1"/>
    <x v="2"/>
    <x v="7"/>
    <x v="5"/>
    <s v="Staples Copy Paper (20Lb. and 84 Bright)"/>
    <n v="0.38"/>
    <s v="United States"/>
    <x v="1"/>
    <x v="25"/>
    <s v="Madison Heights"/>
    <n v="48071"/>
    <x v="53"/>
    <d v="2015-02-24T00:00:00"/>
    <n v="-21.684000000000001"/>
    <n v="9"/>
    <n v="45.05"/>
    <n v="90011"/>
    <x v="1"/>
    <n v="-1.5596666929959113"/>
  </r>
  <r>
    <n v="247"/>
    <s v="Marshall Brandt Briggs"/>
    <x v="4"/>
    <n v="0.02"/>
    <n v="146.05000000000001"/>
    <n v="80.2"/>
    <x v="0"/>
    <x v="3"/>
    <x v="0"/>
    <x v="0"/>
    <x v="0"/>
    <s v="BPI Conference Tables"/>
    <n v="0.71"/>
    <s v="United States"/>
    <x v="0"/>
    <x v="34"/>
    <s v="Maryville"/>
    <n v="37804"/>
    <x v="53"/>
    <d v="2015-02-23T00:00:00"/>
    <n v="-101.19199999999999"/>
    <n v="5"/>
    <n v="798.69"/>
    <n v="89139"/>
    <x v="0"/>
    <n v="2993.742059919342"/>
  </r>
  <r>
    <n v="247"/>
    <s v="Marshall Brandt Briggs"/>
    <x v="4"/>
    <n v="0.06"/>
    <n v="65.989999999999995"/>
    <n v="5.92"/>
    <x v="1"/>
    <x v="3"/>
    <x v="1"/>
    <x v="12"/>
    <x v="5"/>
    <s v="252"/>
    <n v="0.55000000000000004"/>
    <s v="United States"/>
    <x v="0"/>
    <x v="34"/>
    <s v="Maryville"/>
    <n v="37804"/>
    <x v="53"/>
    <d v="2015-02-24T00:00:00"/>
    <n v="-3.3319999999999999"/>
    <n v="14"/>
    <n v="792.11"/>
    <n v="89139"/>
    <x v="0"/>
    <n v="434.20526406453178"/>
  </r>
  <r>
    <n v="1649"/>
    <s v="Roy Hardison"/>
    <x v="0"/>
    <n v="0.03"/>
    <n v="48.58"/>
    <n v="3.99"/>
    <x v="2"/>
    <x v="3"/>
    <x v="2"/>
    <x v="8"/>
    <x v="5"/>
    <s v="Belkin Premiere Surge Master II 8-outlet surge protector"/>
    <n v="0.56000000000000005"/>
    <s v="United States"/>
    <x v="3"/>
    <x v="11"/>
    <s v="Woodmere"/>
    <n v="11598"/>
    <x v="54"/>
    <d v="2015-02-26T00:00:00"/>
    <n v="100.1328"/>
    <n v="3"/>
    <n v="145.12"/>
    <n v="91041"/>
    <x v="3"/>
    <n v="655.43258171355512"/>
  </r>
  <r>
    <n v="1894"/>
    <s v="Maureen Herbert Hood"/>
    <x v="0"/>
    <n v="0"/>
    <n v="300.98"/>
    <n v="164.73"/>
    <x v="0"/>
    <x v="2"/>
    <x v="0"/>
    <x v="9"/>
    <x v="3"/>
    <s v="Global Leather and Oak Executive Chair, Black"/>
    <n v="0.56000000000000005"/>
    <s v="United States"/>
    <x v="1"/>
    <x v="30"/>
    <s v="Appleton"/>
    <n v="54915"/>
    <x v="54"/>
    <d v="2015-02-25T00:00:00"/>
    <n v="2653.2914999999998"/>
    <n v="12"/>
    <n v="3845.35"/>
    <n v="91261"/>
    <x v="1"/>
    <n v="8832.4071707588646"/>
  </r>
  <r>
    <n v="1894"/>
    <s v="Maureen Herbert Hood"/>
    <x v="0"/>
    <n v="0.09"/>
    <n v="2.94"/>
    <n v="0.96"/>
    <x v="1"/>
    <x v="2"/>
    <x v="2"/>
    <x v="2"/>
    <x v="2"/>
    <s v="Newell 343"/>
    <n v="0.57999999999999996"/>
    <s v="United States"/>
    <x v="1"/>
    <x v="30"/>
    <s v="Appleton"/>
    <n v="54915"/>
    <x v="54"/>
    <d v="2015-02-26T00:00:00"/>
    <n v="-1.84"/>
    <n v="1"/>
    <n v="3.77"/>
    <n v="91261"/>
    <x v="1"/>
    <n v="413.89280726456616"/>
  </r>
  <r>
    <n v="1919"/>
    <s v="Nathan Jenkins"/>
    <x v="1"/>
    <n v="0"/>
    <n v="195.99"/>
    <n v="8.99"/>
    <x v="1"/>
    <x v="2"/>
    <x v="1"/>
    <x v="12"/>
    <x v="5"/>
    <s v="T28 WORLD"/>
    <n v="0.6"/>
    <s v="United States"/>
    <x v="0"/>
    <x v="1"/>
    <s v="Pine Bluff"/>
    <n v="71603"/>
    <x v="54"/>
    <d v="2015-02-25T00:00:00"/>
    <n v="114.88200000000001"/>
    <n v="5"/>
    <n v="882.93"/>
    <n v="85896"/>
    <x v="0"/>
    <n v="1143.8221229638957"/>
  </r>
  <r>
    <n v="1127"/>
    <s v="Ray Grady"/>
    <x v="4"/>
    <n v="0.02"/>
    <n v="4.0599999999999996"/>
    <n v="6.89"/>
    <x v="1"/>
    <x v="1"/>
    <x v="2"/>
    <x v="8"/>
    <x v="5"/>
    <s v="Eureka Disposable Bags for Sanitaire® Vibra Groomer I® Upright Vac"/>
    <n v="0.6"/>
    <s v="United States"/>
    <x v="1"/>
    <x v="18"/>
    <s v="Eagle Pass"/>
    <n v="78852"/>
    <x v="54"/>
    <d v="2015-02-26T00:00:00"/>
    <n v="-93.735200000000006"/>
    <n v="16"/>
    <n v="66.81"/>
    <n v="87221"/>
    <x v="1"/>
    <n v="213.45967068111239"/>
  </r>
  <r>
    <n v="961"/>
    <s v="Benjamin Chan"/>
    <x v="3"/>
    <n v="0.05"/>
    <n v="124.49"/>
    <n v="51.94"/>
    <x v="0"/>
    <x v="2"/>
    <x v="0"/>
    <x v="0"/>
    <x v="0"/>
    <s v="Bevis 36 x 72 Conference Tables"/>
    <n v="0.63"/>
    <s v="United States"/>
    <x v="2"/>
    <x v="8"/>
    <s v="Redwood City"/>
    <n v="94061"/>
    <x v="54"/>
    <d v="2015-02-24T00:00:00"/>
    <n v="-44.163600000000002"/>
    <n v="1"/>
    <n v="120.12"/>
    <n v="89402"/>
    <x v="2"/>
    <n v="2335.8867845850991"/>
  </r>
  <r>
    <n v="2398"/>
    <s v="Julian F Wolfe"/>
    <x v="3"/>
    <n v="0.03"/>
    <n v="7.64"/>
    <n v="5.83"/>
    <x v="1"/>
    <x v="3"/>
    <x v="2"/>
    <x v="7"/>
    <x v="2"/>
    <s v="Rediform Wirebound &quot;Phone Memo&quot; Message Book, 11 x 5-3/4"/>
    <n v="0.36"/>
    <s v="United States"/>
    <x v="1"/>
    <x v="10"/>
    <s v="Hanover Park"/>
    <n v="60103"/>
    <x v="54"/>
    <d v="2015-02-26T00:00:00"/>
    <n v="-15.090400000000001"/>
    <n v="12"/>
    <n v="96.86"/>
    <n v="86373"/>
    <x v="1"/>
    <n v="287.02234916054022"/>
  </r>
  <r>
    <n v="1193"/>
    <s v="Louis Parrish"/>
    <x v="1"/>
    <n v="0.05"/>
    <n v="52.4"/>
    <n v="16.11"/>
    <x v="1"/>
    <x v="1"/>
    <x v="2"/>
    <x v="5"/>
    <x v="5"/>
    <s v="Ibico Laser Imprintable Binding System Covers"/>
    <n v="0.39"/>
    <s v="United States"/>
    <x v="3"/>
    <x v="31"/>
    <s v="Washington"/>
    <n v="20016"/>
    <x v="55"/>
    <d v="2015-02-27T00:00:00"/>
    <n v="592.52650000000006"/>
    <n v="85"/>
    <n v="4556.63"/>
    <n v="29350"/>
    <x v="3"/>
    <n v="1112.8764153298621"/>
  </r>
  <r>
    <n v="1193"/>
    <s v="Louis Parrish"/>
    <x v="1"/>
    <n v="0.05"/>
    <n v="36.549999999999997"/>
    <n v="13.89"/>
    <x v="2"/>
    <x v="1"/>
    <x v="2"/>
    <x v="2"/>
    <x v="2"/>
    <s v="Dixon Ticonderoga Core-Lock Colored Pencils, 48-Color Set"/>
    <n v="0.41"/>
    <s v="United States"/>
    <x v="3"/>
    <x v="31"/>
    <s v="Washington"/>
    <n v="20016"/>
    <x v="55"/>
    <d v="2015-02-26T00:00:00"/>
    <n v="232.8"/>
    <n v="83"/>
    <n v="2948.61"/>
    <n v="29350"/>
    <x v="3"/>
    <n v="567.89483847284612"/>
  </r>
  <r>
    <n v="1199"/>
    <s v="Edward Lamm"/>
    <x v="1"/>
    <n v="0.1"/>
    <n v="15.14"/>
    <n v="4.53"/>
    <x v="1"/>
    <x v="1"/>
    <x v="2"/>
    <x v="6"/>
    <x v="5"/>
    <s v="Eldon® Gobal File Keepers"/>
    <n v="0.81"/>
    <s v="United States"/>
    <x v="3"/>
    <x v="47"/>
    <s v="Nashua"/>
    <n v="3060"/>
    <x v="55"/>
    <d v="2015-02-28T00:00:00"/>
    <n v="-24.897600000000001"/>
    <n v="5"/>
    <n v="75.17"/>
    <n v="87585"/>
    <x v="3"/>
    <n v="359.86779403616612"/>
  </r>
  <r>
    <n v="1200"/>
    <s v="Beth English"/>
    <x v="1"/>
    <n v="0.05"/>
    <n v="52.4"/>
    <n v="16.11"/>
    <x v="1"/>
    <x v="1"/>
    <x v="2"/>
    <x v="5"/>
    <x v="5"/>
    <s v="Ibico Laser Imprintable Binding System Covers"/>
    <n v="0.39"/>
    <s v="United States"/>
    <x v="3"/>
    <x v="33"/>
    <s v="Elmwood Park"/>
    <n v="7407"/>
    <x v="55"/>
    <d v="2015-02-27T00:00:00"/>
    <n v="776.77440000000001"/>
    <n v="21"/>
    <n v="1125.76"/>
    <n v="87585"/>
    <x v="3"/>
    <n v="1301.5510042247956"/>
  </r>
  <r>
    <n v="1202"/>
    <s v="Faye Wolf"/>
    <x v="1"/>
    <n v="0.05"/>
    <n v="36.549999999999997"/>
    <n v="13.89"/>
    <x v="2"/>
    <x v="1"/>
    <x v="2"/>
    <x v="2"/>
    <x v="2"/>
    <s v="Dixon Ticonderoga Core-Lock Colored Pencils, 48-Color Set"/>
    <n v="0.41"/>
    <s v="United States"/>
    <x v="3"/>
    <x v="33"/>
    <s v="South Orange"/>
    <n v="7079"/>
    <x v="55"/>
    <d v="2015-02-26T00:00:00"/>
    <n v="344.54399999999998"/>
    <n v="21"/>
    <n v="746.03"/>
    <n v="87585"/>
    <x v="3"/>
    <n v="682.32356879474094"/>
  </r>
  <r>
    <n v="2361"/>
    <s v="Vincent Daniel"/>
    <x v="1"/>
    <n v="0.06"/>
    <n v="8.33"/>
    <n v="1.99"/>
    <x v="1"/>
    <x v="3"/>
    <x v="1"/>
    <x v="1"/>
    <x v="1"/>
    <s v="80 Minute Slim Jewel Case CD-R , 10/Pack - Staples"/>
    <n v="0.52"/>
    <s v="United States"/>
    <x v="0"/>
    <x v="12"/>
    <s v="Fruit Cove"/>
    <n v="32259"/>
    <x v="55"/>
    <d v="2015-02-26T00:00:00"/>
    <n v="-344.82"/>
    <n v="1"/>
    <n v="8.49"/>
    <n v="88266"/>
    <x v="0"/>
    <n v="-244.95585876652132"/>
  </r>
  <r>
    <n v="851"/>
    <s v="Helen H Heller"/>
    <x v="2"/>
    <n v="0.1"/>
    <n v="50.98"/>
    <n v="22.24"/>
    <x v="1"/>
    <x v="3"/>
    <x v="0"/>
    <x v="11"/>
    <x v="4"/>
    <s v="Dana Fluorescent Magnifying Lamp, White, 36&quot;"/>
    <n v="0.55000000000000004"/>
    <s v="United States"/>
    <x v="2"/>
    <x v="8"/>
    <s v="Hacienda Heights"/>
    <n v="91745"/>
    <x v="55"/>
    <d v="2015-02-27T00:00:00"/>
    <n v="98.12"/>
    <n v="6"/>
    <n v="300.63"/>
    <n v="88568"/>
    <x v="2"/>
    <n v="982.71151716078839"/>
  </r>
  <r>
    <n v="2980"/>
    <s v="Joanna Kenney"/>
    <x v="4"/>
    <n v="7.0000000000000007E-2"/>
    <n v="2.61"/>
    <n v="0.5"/>
    <x v="1"/>
    <x v="3"/>
    <x v="2"/>
    <x v="13"/>
    <x v="5"/>
    <s v="Avery 494"/>
    <n v="0.39"/>
    <s v="United States"/>
    <x v="3"/>
    <x v="27"/>
    <s v="Sandusky"/>
    <n v="44870"/>
    <x v="55"/>
    <d v="2015-02-27T00:00:00"/>
    <n v="10.798500000000001"/>
    <n v="6"/>
    <n v="15.65"/>
    <n v="86547"/>
    <x v="3"/>
    <n v="-39.308467608336926"/>
  </r>
  <r>
    <n v="868"/>
    <s v="Sharon Ellis"/>
    <x v="3"/>
    <n v="0.04"/>
    <n v="29.18"/>
    <n v="8.5500000000000007"/>
    <x v="2"/>
    <x v="3"/>
    <x v="0"/>
    <x v="11"/>
    <x v="5"/>
    <s v="Deflect-o SuperTray™ Unbreakable Stackable Tray, Letter, Black"/>
    <n v="0.42"/>
    <s v="United States"/>
    <x v="1"/>
    <x v="7"/>
    <s v="Shoreview"/>
    <n v="55126"/>
    <x v="55"/>
    <d v="2015-02-27T00:00:00"/>
    <n v="201.7353"/>
    <n v="10"/>
    <n v="292.37"/>
    <n v="91194"/>
    <x v="1"/>
    <n v="612.77182123136458"/>
  </r>
  <r>
    <n v="868"/>
    <s v="Sharon Ellis"/>
    <x v="3"/>
    <n v="0"/>
    <n v="80.98"/>
    <n v="35"/>
    <x v="1"/>
    <x v="3"/>
    <x v="2"/>
    <x v="6"/>
    <x v="4"/>
    <s v="Carina 42&quot;Hx23 3/4&quot;W Media Storage Unit"/>
    <n v="0.83"/>
    <s v="United States"/>
    <x v="1"/>
    <x v="7"/>
    <s v="Shoreview"/>
    <n v="55126"/>
    <x v="55"/>
    <d v="2015-02-27T00:00:00"/>
    <n v="-684.78"/>
    <n v="8"/>
    <n v="682.79"/>
    <n v="91194"/>
    <x v="1"/>
    <n v="1047.7513505714301"/>
  </r>
  <r>
    <n v="907"/>
    <s v="Rachel Casey"/>
    <x v="0"/>
    <n v="0.09"/>
    <n v="35.99"/>
    <n v="5.99"/>
    <x v="1"/>
    <x v="2"/>
    <x v="1"/>
    <x v="12"/>
    <x v="2"/>
    <s v="Accessory41"/>
    <n v="0.38"/>
    <s v="United States"/>
    <x v="0"/>
    <x v="32"/>
    <s v="Henderson"/>
    <n v="42420"/>
    <x v="56"/>
    <d v="2015-02-27T00:00:00"/>
    <n v="114.3165"/>
    <n v="5"/>
    <n v="151.6"/>
    <n v="86459"/>
    <x v="0"/>
    <n v="609.18063754822117"/>
  </r>
  <r>
    <n v="1639"/>
    <s v="Marvin Rollins"/>
    <x v="0"/>
    <n v="0.08"/>
    <n v="55.48"/>
    <n v="6.79"/>
    <x v="1"/>
    <x v="2"/>
    <x v="2"/>
    <x v="7"/>
    <x v="5"/>
    <s v="Eaton Premium Continuous-Feed Paper, 25% Cotton, Letter Size, White, 1000 Shts/Box"/>
    <n v="0.37"/>
    <s v="United States"/>
    <x v="3"/>
    <x v="22"/>
    <s v="Stamford"/>
    <n v="6901"/>
    <x v="56"/>
    <d v="2015-02-28T00:00:00"/>
    <n v="147.75659999999999"/>
    <n v="4"/>
    <n v="214.14"/>
    <n v="89705"/>
    <x v="3"/>
    <n v="724.89777902984395"/>
  </r>
  <r>
    <n v="2114"/>
    <s v="Paige Mason"/>
    <x v="0"/>
    <n v="7.0000000000000007E-2"/>
    <n v="226.67"/>
    <n v="28.16"/>
    <x v="0"/>
    <x v="3"/>
    <x v="0"/>
    <x v="9"/>
    <x v="3"/>
    <s v="Hon GuestStacker Chair"/>
    <n v="0.59"/>
    <s v="United States"/>
    <x v="0"/>
    <x v="21"/>
    <s v="Norfolk"/>
    <n v="23518"/>
    <x v="56"/>
    <d v="2015-02-27T00:00:00"/>
    <n v="53.114400000000003"/>
    <n v="1"/>
    <n v="255.83"/>
    <n v="88405"/>
    <x v="0"/>
    <n v="2110.4649765480526"/>
  </r>
  <r>
    <n v="2114"/>
    <s v="Paige Mason"/>
    <x v="0"/>
    <n v="0.08"/>
    <n v="20.98"/>
    <n v="53.03"/>
    <x v="0"/>
    <x v="3"/>
    <x v="2"/>
    <x v="6"/>
    <x v="3"/>
    <s v="Tennsco Lockers, Gray"/>
    <n v="0.78"/>
    <s v="United States"/>
    <x v="0"/>
    <x v="21"/>
    <s v="Norfolk"/>
    <n v="23518"/>
    <x v="56"/>
    <d v="2015-02-28T00:00:00"/>
    <n v="8.7420000000000009"/>
    <n v="20"/>
    <n v="421.18"/>
    <n v="88405"/>
    <x v="0"/>
    <n v="2259.2706659135465"/>
  </r>
  <r>
    <n v="2979"/>
    <s v="Lloyd Dolan"/>
    <x v="0"/>
    <n v="0.02"/>
    <n v="5.34"/>
    <n v="2.99"/>
    <x v="1"/>
    <x v="3"/>
    <x v="2"/>
    <x v="5"/>
    <x v="5"/>
    <s v="Wilson Jones 14 Line Acrylic Coated Pressboard Data Binders"/>
    <n v="0.38"/>
    <s v="United States"/>
    <x v="1"/>
    <x v="39"/>
    <s v="Dickinson"/>
    <n v="58601"/>
    <x v="56"/>
    <d v="2015-02-28T00:00:00"/>
    <n v="5.2954999999999997"/>
    <n v="6"/>
    <n v="34.729999999999997"/>
    <n v="86545"/>
    <x v="1"/>
    <n v="334.41006841444323"/>
  </r>
  <r>
    <n v="2979"/>
    <s v="Lloyd Dolan"/>
    <x v="0"/>
    <n v="0.03"/>
    <n v="40.98"/>
    <n v="7.47"/>
    <x v="1"/>
    <x v="3"/>
    <x v="2"/>
    <x v="5"/>
    <x v="5"/>
    <s v="Wilson Jones Ledger-Size, Piano-Hinge Binder, 2&quot;, Blue"/>
    <n v="0.37"/>
    <s v="United States"/>
    <x v="1"/>
    <x v="39"/>
    <s v="Dickinson"/>
    <n v="58601"/>
    <x v="56"/>
    <d v="2015-02-27T00:00:00"/>
    <n v="170.79570000000001"/>
    <n v="6"/>
    <n v="247.53"/>
    <n v="86545"/>
    <x v="1"/>
    <n v="724.45694686104628"/>
  </r>
  <r>
    <n v="573"/>
    <s v="Vanessa Winstead"/>
    <x v="1"/>
    <n v="0.08"/>
    <n v="415.88"/>
    <n v="11.37"/>
    <x v="1"/>
    <x v="3"/>
    <x v="2"/>
    <x v="6"/>
    <x v="5"/>
    <s v="Deluxe Rollaway Locking File with Drawer"/>
    <n v="0.56999999999999995"/>
    <s v="United States"/>
    <x v="1"/>
    <x v="10"/>
    <s v="Pekin"/>
    <n v="61554"/>
    <x v="56"/>
    <d v="2015-02-27T00:00:00"/>
    <n v="-269.08440000000002"/>
    <n v="1"/>
    <n v="405.57"/>
    <n v="86556"/>
    <x v="1"/>
    <n v="1397.1245309832502"/>
  </r>
  <r>
    <n v="1665"/>
    <s v="Elsie Pridgen"/>
    <x v="1"/>
    <n v="0.1"/>
    <n v="3.6"/>
    <n v="2.2000000000000002"/>
    <x v="1"/>
    <x v="1"/>
    <x v="2"/>
    <x v="7"/>
    <x v="2"/>
    <s v="Telephone Message Books with Fax/Mobile Section, 4 1/4&quot; x 6&quot;"/>
    <n v="0.39"/>
    <s v="United States"/>
    <x v="2"/>
    <x v="8"/>
    <s v="Laguna Hills"/>
    <n v="92653"/>
    <x v="56"/>
    <d v="2015-02-27T00:00:00"/>
    <n v="-8.2799999999999994"/>
    <n v="2"/>
    <n v="6.97"/>
    <n v="90678"/>
    <x v="2"/>
    <n v="-72.769099527465954"/>
  </r>
  <r>
    <n v="865"/>
    <s v="Dana Burgess"/>
    <x v="2"/>
    <n v="0.04"/>
    <n v="6.48"/>
    <n v="5.16"/>
    <x v="2"/>
    <x v="3"/>
    <x v="2"/>
    <x v="7"/>
    <x v="5"/>
    <s v="Xerox 1985"/>
    <n v="0.37"/>
    <s v="United States"/>
    <x v="1"/>
    <x v="2"/>
    <s v="East Chicago"/>
    <n v="46312"/>
    <x v="56"/>
    <d v="2015-03-02T00:00:00"/>
    <n v="-11.1332"/>
    <n v="12"/>
    <n v="86.79"/>
    <n v="90675"/>
    <x v="1"/>
    <n v="67.148455093499962"/>
  </r>
  <r>
    <n v="621"/>
    <s v="Heather Stern"/>
    <x v="4"/>
    <n v="0.1"/>
    <n v="6.88"/>
    <n v="2"/>
    <x v="1"/>
    <x v="2"/>
    <x v="2"/>
    <x v="7"/>
    <x v="2"/>
    <s v="Adams Phone Message Book, 200 Message Capacity, 8 1/16” x 11”"/>
    <n v="0.39"/>
    <s v="United States"/>
    <x v="3"/>
    <x v="22"/>
    <s v="Newington"/>
    <n v="6111"/>
    <x v="56"/>
    <d v="2015-02-27T00:00:00"/>
    <n v="18.420000000000002"/>
    <n v="5"/>
    <n v="31.46"/>
    <n v="91432"/>
    <x v="3"/>
    <n v="33.947771676963683"/>
  </r>
  <r>
    <n v="622"/>
    <s v="Hazel Khan"/>
    <x v="4"/>
    <n v="0.06"/>
    <n v="195.99"/>
    <n v="8.99"/>
    <x v="1"/>
    <x v="2"/>
    <x v="1"/>
    <x v="12"/>
    <x v="5"/>
    <s v="T28 WORLD"/>
    <n v="0.6"/>
    <s v="United States"/>
    <x v="3"/>
    <x v="29"/>
    <s v="Auburn"/>
    <n v="4210"/>
    <x v="56"/>
    <d v="2015-02-28T00:00:00"/>
    <n v="349.47"/>
    <n v="6"/>
    <n v="948.97"/>
    <n v="91432"/>
    <x v="3"/>
    <n v="1359.6475144838423"/>
  </r>
  <r>
    <n v="3063"/>
    <s v="Ann Steele"/>
    <x v="4"/>
    <n v="7.0000000000000007E-2"/>
    <n v="8.33"/>
    <n v="1.99"/>
    <x v="1"/>
    <x v="1"/>
    <x v="1"/>
    <x v="1"/>
    <x v="1"/>
    <s v="80 Minute Slim Jewel Case CD-R , 10/Pack - Staples"/>
    <n v="0.52"/>
    <s v="United States"/>
    <x v="2"/>
    <x v="4"/>
    <s v="Kirkland"/>
    <n v="98034"/>
    <x v="56"/>
    <d v="2015-02-28T00:00:00"/>
    <n v="11.95"/>
    <n v="6"/>
    <n v="50.28"/>
    <n v="88447"/>
    <x v="2"/>
    <n v="100.09324834848698"/>
  </r>
  <r>
    <n v="3063"/>
    <s v="Ann Steele"/>
    <x v="4"/>
    <n v="0.03"/>
    <n v="499.99"/>
    <n v="24.49"/>
    <x v="1"/>
    <x v="1"/>
    <x v="1"/>
    <x v="4"/>
    <x v="4"/>
    <s v="Sharp AL-1530CS Digital Copier"/>
    <n v="0.36"/>
    <s v="United States"/>
    <x v="2"/>
    <x v="4"/>
    <s v="Kirkland"/>
    <n v="98034"/>
    <x v="56"/>
    <d v="2015-02-27T00:00:00"/>
    <n v="1773.6105"/>
    <n v="5"/>
    <n v="2570.4499999999998"/>
    <n v="88447"/>
    <x v="2"/>
    <n v="3959.8654317679316"/>
  </r>
  <r>
    <n v="1916"/>
    <s v="Marcia Feldman"/>
    <x v="0"/>
    <n v="0.03"/>
    <n v="11.99"/>
    <n v="5.99"/>
    <x v="1"/>
    <x v="2"/>
    <x v="1"/>
    <x v="3"/>
    <x v="6"/>
    <s v="TI 30X Scientific Calculator"/>
    <n v="0.36"/>
    <s v="United States"/>
    <x v="0"/>
    <x v="1"/>
    <s v="Little Rock"/>
    <n v="72209"/>
    <x v="57"/>
    <d v="2015-02-28T00:00:00"/>
    <n v="-216.02979999999999"/>
    <n v="7"/>
    <n v="83.72"/>
    <n v="85893"/>
    <x v="0"/>
    <n v="218.72797185930361"/>
  </r>
  <r>
    <n v="1005"/>
    <s v="Lloyd Dickson"/>
    <x v="1"/>
    <n v="0.02"/>
    <n v="40.99"/>
    <n v="17.48"/>
    <x v="1"/>
    <x v="0"/>
    <x v="2"/>
    <x v="7"/>
    <x v="5"/>
    <s v="Xerox 1893"/>
    <n v="0.36"/>
    <s v="United States"/>
    <x v="1"/>
    <x v="10"/>
    <s v="Buffalo Grove"/>
    <n v="60089"/>
    <x v="57"/>
    <d v="2015-02-28T00:00:00"/>
    <n v="551.09280000000001"/>
    <n v="23"/>
    <n v="950.43"/>
    <n v="90044"/>
    <x v="1"/>
    <n v="1087.352405725323"/>
  </r>
  <r>
    <n v="1044"/>
    <s v="Erin Ballard"/>
    <x v="1"/>
    <n v="0"/>
    <n v="6.68"/>
    <n v="5.66"/>
    <x v="1"/>
    <x v="2"/>
    <x v="2"/>
    <x v="7"/>
    <x v="5"/>
    <s v="Xerox 1923"/>
    <n v="0.37"/>
    <s v="United States"/>
    <x v="2"/>
    <x v="8"/>
    <s v="Los Angeles"/>
    <n v="90004"/>
    <x v="57"/>
    <d v="2015-02-28T00:00:00"/>
    <n v="-76.94"/>
    <n v="90"/>
    <n v="617.4"/>
    <n v="47813"/>
    <x v="2"/>
    <n v="71.038680332503958"/>
  </r>
  <r>
    <n v="1047"/>
    <s v="Gayle Pearson"/>
    <x v="1"/>
    <n v="0"/>
    <n v="6.68"/>
    <n v="5.66"/>
    <x v="1"/>
    <x v="2"/>
    <x v="2"/>
    <x v="7"/>
    <x v="5"/>
    <s v="Xerox 1923"/>
    <n v="0.37"/>
    <s v="United States"/>
    <x v="3"/>
    <x v="35"/>
    <s v="Boston"/>
    <n v="2109"/>
    <x v="57"/>
    <d v="2015-02-28T00:00:00"/>
    <n v="-40.008800000000001"/>
    <n v="23"/>
    <n v="157.78"/>
    <n v="89389"/>
    <x v="3"/>
    <n v="108.85717909095149"/>
  </r>
  <r>
    <n v="751"/>
    <s v="David Wrenn"/>
    <x v="2"/>
    <n v="0.06"/>
    <n v="130.97999999999999"/>
    <n v="54.74"/>
    <x v="0"/>
    <x v="3"/>
    <x v="0"/>
    <x v="10"/>
    <x v="0"/>
    <s v="O'Sullivan Elevations Bookcase, Cherry Finish"/>
    <n v="0.69"/>
    <s v="United States"/>
    <x v="0"/>
    <x v="32"/>
    <s v="Georgetown"/>
    <n v="40324"/>
    <x v="57"/>
    <d v="2015-03-06T00:00:00"/>
    <n v="14.76"/>
    <n v="3"/>
    <n v="411.64"/>
    <n v="91201"/>
    <x v="0"/>
    <n v="2385.5131807065227"/>
  </r>
  <r>
    <n v="1754"/>
    <s v="Nelson Hong"/>
    <x v="2"/>
    <n v="0.04"/>
    <n v="8.5"/>
    <n v="1.99"/>
    <x v="1"/>
    <x v="1"/>
    <x v="1"/>
    <x v="1"/>
    <x v="1"/>
    <s v="Hewlett-Packard 4.7GB DVD+R Discs"/>
    <n v="0.49"/>
    <s v="United States"/>
    <x v="2"/>
    <x v="8"/>
    <s v="Torrance"/>
    <n v="90503"/>
    <x v="57"/>
    <d v="2015-02-28T00:00:00"/>
    <n v="43.275199999999998"/>
    <n v="14"/>
    <n v="118.57"/>
    <n v="90178"/>
    <x v="2"/>
    <n v="194.59855590817384"/>
  </r>
  <r>
    <n v="1754"/>
    <s v="Nelson Hong"/>
    <x v="2"/>
    <n v="0.1"/>
    <n v="15.99"/>
    <n v="9.4"/>
    <x v="1"/>
    <x v="1"/>
    <x v="1"/>
    <x v="3"/>
    <x v="5"/>
    <s v="AT&amp;T Black Trimline Phone, Model 210"/>
    <n v="0.49"/>
    <s v="United States"/>
    <x v="2"/>
    <x v="8"/>
    <s v="Torrance"/>
    <n v="90503"/>
    <x v="57"/>
    <d v="2015-02-27T00:00:00"/>
    <n v="-36.214619999999996"/>
    <n v="5"/>
    <n v="79.47"/>
    <n v="90178"/>
    <x v="2"/>
    <n v="301.82363338042609"/>
  </r>
  <r>
    <n v="1754"/>
    <s v="Nelson Hong"/>
    <x v="2"/>
    <n v="0.09"/>
    <n v="95.99"/>
    <n v="8.99"/>
    <x v="1"/>
    <x v="1"/>
    <x v="1"/>
    <x v="12"/>
    <x v="5"/>
    <s v="600 Series Flip"/>
    <n v="0.56999999999999995"/>
    <s v="United States"/>
    <x v="2"/>
    <x v="8"/>
    <s v="Torrance"/>
    <n v="90503"/>
    <x v="57"/>
    <d v="2015-03-03T00:00:00"/>
    <n v="7.0329600000000001"/>
    <n v="8"/>
    <n v="627.28"/>
    <n v="90178"/>
    <x v="2"/>
    <n v="658.53528237382875"/>
  </r>
  <r>
    <n v="2466"/>
    <s v="Gilbert Godfrey"/>
    <x v="4"/>
    <n v="0.04"/>
    <n v="2.08"/>
    <n v="1.49"/>
    <x v="1"/>
    <x v="3"/>
    <x v="2"/>
    <x v="5"/>
    <x v="5"/>
    <s v="Economy Binders"/>
    <n v="0.36"/>
    <s v="United States"/>
    <x v="1"/>
    <x v="25"/>
    <s v="Sault Sainte Marie"/>
    <n v="49783"/>
    <x v="57"/>
    <d v="2015-02-28T00:00:00"/>
    <n v="-3.71956"/>
    <n v="7"/>
    <n v="14.77"/>
    <n v="88136"/>
    <x v="1"/>
    <n v="-33.583314619408313"/>
  </r>
  <r>
    <n v="2466"/>
    <s v="Gilbert Godfrey"/>
    <x v="4"/>
    <n v="0.02"/>
    <n v="53.98"/>
    <n v="5.5"/>
    <x v="2"/>
    <x v="3"/>
    <x v="1"/>
    <x v="1"/>
    <x v="5"/>
    <s v="Nu-Form 106-Key Ergonomic Keyboard w/ Touchpad"/>
    <n v="0.62"/>
    <s v="United States"/>
    <x v="1"/>
    <x v="25"/>
    <s v="Sault Sainte Marie"/>
    <n v="49783"/>
    <x v="57"/>
    <d v="2015-02-28T00:00:00"/>
    <n v="101.97199999999999"/>
    <n v="8"/>
    <n v="438.33"/>
    <n v="88136"/>
    <x v="1"/>
    <n v="495.20184586248342"/>
  </r>
  <r>
    <n v="2466"/>
    <s v="Gilbert Godfrey"/>
    <x v="4"/>
    <n v="0.05"/>
    <n v="4.9800000000000004"/>
    <n v="5.0199999999999996"/>
    <x v="1"/>
    <x v="3"/>
    <x v="2"/>
    <x v="7"/>
    <x v="5"/>
    <s v="Xerox 1989"/>
    <n v="0.38"/>
    <s v="United States"/>
    <x v="1"/>
    <x v="25"/>
    <s v="Sault Sainte Marie"/>
    <n v="49783"/>
    <x v="57"/>
    <d v="2015-02-27T00:00:00"/>
    <n v="-16.634799999999998"/>
    <n v="7"/>
    <n v="38.11"/>
    <n v="88136"/>
    <x v="1"/>
    <n v="69.85953298756408"/>
  </r>
  <r>
    <n v="972"/>
    <s v="Gregory Holden"/>
    <x v="2"/>
    <n v="0.03"/>
    <n v="284.98"/>
    <n v="69.55"/>
    <x v="0"/>
    <x v="3"/>
    <x v="0"/>
    <x v="9"/>
    <x v="3"/>
    <s v="Global Commerce™ Series High-Back Swivel/Tilt Chairs"/>
    <n v="0.6"/>
    <s v="United States"/>
    <x v="2"/>
    <x v="8"/>
    <s v="Riverside"/>
    <n v="92503"/>
    <x v="58"/>
    <d v="2015-03-05T00:00:00"/>
    <n v="-116.584"/>
    <n v="2"/>
    <n v="619.38"/>
    <n v="87259"/>
    <x v="2"/>
    <n v="3087.8799085563383"/>
  </r>
  <r>
    <n v="972"/>
    <s v="Gregory Holden"/>
    <x v="2"/>
    <n v="0"/>
    <n v="12.99"/>
    <n v="14.37"/>
    <x v="1"/>
    <x v="3"/>
    <x v="0"/>
    <x v="11"/>
    <x v="4"/>
    <s v="Tensor &quot;Hersey Kiss&quot; Styled Floor Lamp"/>
    <n v="0.73"/>
    <s v="United States"/>
    <x v="2"/>
    <x v="8"/>
    <s v="Riverside"/>
    <n v="92503"/>
    <x v="58"/>
    <d v="2015-02-28T00:00:00"/>
    <n v="12.896100000000001"/>
    <n v="1"/>
    <n v="18.690000000000001"/>
    <n v="87259"/>
    <x v="2"/>
    <n v="774.58605093743222"/>
  </r>
  <r>
    <n v="2220"/>
    <s v="Jennifer Stanton"/>
    <x v="2"/>
    <n v="0.09"/>
    <n v="14.2"/>
    <n v="5.3"/>
    <x v="1"/>
    <x v="1"/>
    <x v="0"/>
    <x v="11"/>
    <x v="2"/>
    <s v="Coloredge Poster Frame"/>
    <n v="0.46"/>
    <s v="United States"/>
    <x v="0"/>
    <x v="12"/>
    <s v="Winter Garden"/>
    <n v="34787"/>
    <x v="58"/>
    <d v="2015-03-01T00:00:00"/>
    <n v="-324.73"/>
    <n v="4"/>
    <n v="55.08"/>
    <n v="91036"/>
    <x v="0"/>
    <n v="-130.88036304317964"/>
  </r>
  <r>
    <n v="3075"/>
    <s v="Gordon Brandt"/>
    <x v="2"/>
    <n v="0.06"/>
    <n v="19.23"/>
    <n v="6.15"/>
    <x v="1"/>
    <x v="3"/>
    <x v="0"/>
    <x v="11"/>
    <x v="1"/>
    <s v="Executive Impressions 13&quot; Clairmont Wall Clock"/>
    <n v="0.44"/>
    <s v="United States"/>
    <x v="2"/>
    <x v="8"/>
    <s v="Los Angeles"/>
    <n v="90061"/>
    <x v="58"/>
    <d v="2015-02-28T00:00:00"/>
    <n v="-25.38"/>
    <n v="4"/>
    <n v="84.6"/>
    <n v="14756"/>
    <x v="2"/>
    <n v="247.05228408325544"/>
  </r>
  <r>
    <n v="3098"/>
    <s v="Lorraine Boykin"/>
    <x v="2"/>
    <n v="0.06"/>
    <n v="2.89"/>
    <n v="0.5"/>
    <x v="1"/>
    <x v="1"/>
    <x v="2"/>
    <x v="13"/>
    <x v="5"/>
    <s v="Avery 498"/>
    <n v="0.38"/>
    <s v="United States"/>
    <x v="3"/>
    <x v="11"/>
    <s v="Shirley"/>
    <n v="11967"/>
    <x v="58"/>
    <d v="2015-02-28T00:00:00"/>
    <n v="9.6117000000000008"/>
    <n v="5"/>
    <n v="13.93"/>
    <n v="89316"/>
    <x v="3"/>
    <n v="-3.2804764920187566"/>
  </r>
  <r>
    <n v="3355"/>
    <s v="Glenda Simon"/>
    <x v="2"/>
    <n v="0.1"/>
    <n v="120.98"/>
    <n v="9.07"/>
    <x v="1"/>
    <x v="3"/>
    <x v="2"/>
    <x v="5"/>
    <x v="5"/>
    <s v="GBC VeloBinder Electric Binding Machine"/>
    <n v="0.35"/>
    <s v="United States"/>
    <x v="2"/>
    <x v="8"/>
    <s v="Camarillo"/>
    <n v="93010"/>
    <x v="58"/>
    <d v="2015-03-09T00:00:00"/>
    <n v="379.3965"/>
    <n v="5"/>
    <n v="549.85"/>
    <n v="88587"/>
    <x v="2"/>
    <n v="959.82123263888673"/>
  </r>
  <r>
    <n v="3355"/>
    <s v="Glenda Simon"/>
    <x v="2"/>
    <n v="0.08"/>
    <n v="8.32"/>
    <n v="2.38"/>
    <x v="2"/>
    <x v="3"/>
    <x v="1"/>
    <x v="1"/>
    <x v="1"/>
    <s v="Imation 3.5 IBM Formatted Diskettes, 10/Box"/>
    <n v="0.74"/>
    <s v="United States"/>
    <x v="2"/>
    <x v="8"/>
    <s v="Camarillo"/>
    <n v="93010"/>
    <x v="58"/>
    <d v="2015-03-04T00:00:00"/>
    <n v="-41.83"/>
    <n v="6"/>
    <n v="48.99"/>
    <n v="88587"/>
    <x v="2"/>
    <n v="245.7462795177602"/>
  </r>
  <r>
    <n v="3355"/>
    <s v="Glenda Simon"/>
    <x v="2"/>
    <n v="0.1"/>
    <n v="125.99"/>
    <n v="4.2"/>
    <x v="1"/>
    <x v="3"/>
    <x v="1"/>
    <x v="12"/>
    <x v="5"/>
    <s v="V3682"/>
    <n v="0.59"/>
    <s v="United States"/>
    <x v="2"/>
    <x v="8"/>
    <s v="Camarillo"/>
    <n v="93010"/>
    <x v="58"/>
    <d v="2015-02-28T00:00:00"/>
    <n v="372.40199999999999"/>
    <n v="7"/>
    <n v="681.42"/>
    <n v="88587"/>
    <x v="2"/>
    <n v="1033.2364113371673"/>
  </r>
  <r>
    <n v="2587"/>
    <s v="Eugene H Walsh"/>
    <x v="4"/>
    <n v="0.01"/>
    <n v="6.48"/>
    <n v="6.57"/>
    <x v="2"/>
    <x v="2"/>
    <x v="2"/>
    <x v="7"/>
    <x v="5"/>
    <s v="Xerox 20"/>
    <n v="0.37"/>
    <s v="United States"/>
    <x v="1"/>
    <x v="30"/>
    <s v="Manitowoc"/>
    <n v="54220"/>
    <x v="58"/>
    <d v="2015-02-28T00:00:00"/>
    <n v="-46.5244"/>
    <n v="18"/>
    <n v="127.83"/>
    <n v="91166"/>
    <x v="1"/>
    <n v="53.137510944417016"/>
  </r>
  <r>
    <n v="2861"/>
    <s v="Dwight Robinson"/>
    <x v="4"/>
    <n v="0.05"/>
    <n v="20.99"/>
    <n v="4.8099999999999996"/>
    <x v="1"/>
    <x v="3"/>
    <x v="1"/>
    <x v="12"/>
    <x v="6"/>
    <s v="1726 Digital Answering Machine"/>
    <n v="0.57999999999999996"/>
    <s v="United States"/>
    <x v="1"/>
    <x v="38"/>
    <s v="Hays"/>
    <n v="67601"/>
    <x v="58"/>
    <d v="2015-02-28T00:00:00"/>
    <n v="4.9017600000000003"/>
    <n v="11"/>
    <n v="199.43"/>
    <n v="88280"/>
    <x v="1"/>
    <n v="302.50817610848571"/>
  </r>
  <r>
    <n v="2923"/>
    <s v="Lynne Griffith"/>
    <x v="4"/>
    <n v="0"/>
    <n v="6.37"/>
    <n v="5.19"/>
    <x v="1"/>
    <x v="1"/>
    <x v="2"/>
    <x v="5"/>
    <x v="5"/>
    <s v="C-Line Peel &amp; Stick Add-On Filing Pockets, 8-3/4 x 5-1/8, 10/Pack"/>
    <n v="0.38"/>
    <s v="United States"/>
    <x v="3"/>
    <x v="36"/>
    <s v="Hagerstown"/>
    <n v="21740"/>
    <x v="58"/>
    <d v="2015-03-02T00:00:00"/>
    <n v="-27.1492"/>
    <n v="15"/>
    <n v="99.75"/>
    <n v="86592"/>
    <x v="3"/>
    <n v="72.252524461271747"/>
  </r>
  <r>
    <n v="3151"/>
    <s v="Glenda Hunter"/>
    <x v="4"/>
    <n v="0.04"/>
    <n v="17.239999999999998"/>
    <n v="3.26"/>
    <x v="1"/>
    <x v="2"/>
    <x v="2"/>
    <x v="16"/>
    <x v="1"/>
    <s v="Fiskars 8&quot; Scissors, 2/Pack"/>
    <n v="0.56000000000000005"/>
    <s v="United States"/>
    <x v="2"/>
    <x v="8"/>
    <s v="Twentynine Palms"/>
    <n v="92277"/>
    <x v="58"/>
    <d v="2015-02-28T00:00:00"/>
    <n v="47.73"/>
    <n v="7"/>
    <n v="119.6"/>
    <n v="88546"/>
    <x v="2"/>
    <n v="312.19883098084608"/>
  </r>
  <r>
    <n v="719"/>
    <s v="Stephen Lam"/>
    <x v="3"/>
    <n v="0"/>
    <n v="8.5"/>
    <n v="1.99"/>
    <x v="1"/>
    <x v="3"/>
    <x v="1"/>
    <x v="1"/>
    <x v="1"/>
    <s v="Hewlett-Packard 4.7GB DVD+R Discs"/>
    <n v="0.49"/>
    <s v="United States"/>
    <x v="2"/>
    <x v="26"/>
    <s v="Pahrump"/>
    <n v="89041"/>
    <x v="58"/>
    <d v="2015-03-02T00:00:00"/>
    <n v="71.735600000000005"/>
    <n v="14"/>
    <n v="122.25"/>
    <n v="89344"/>
    <x v="2"/>
    <n v="400.37292201374572"/>
  </r>
  <r>
    <n v="719"/>
    <s v="Stephen Lam"/>
    <x v="3"/>
    <n v="0.03"/>
    <n v="95.43"/>
    <n v="19.989999999999998"/>
    <x v="1"/>
    <x v="3"/>
    <x v="2"/>
    <x v="6"/>
    <x v="5"/>
    <s v="Fellowes Stor/Drawer® Steel Plus™ Storage Drawers"/>
    <n v="0.79"/>
    <s v="United States"/>
    <x v="2"/>
    <x v="26"/>
    <s v="Pahrump"/>
    <n v="89041"/>
    <x v="58"/>
    <d v="2015-03-02T00:00:00"/>
    <n v="-79.320800000000006"/>
    <n v="2"/>
    <n v="206.09"/>
    <n v="89344"/>
    <x v="2"/>
    <n v="1245.0924411714536"/>
  </r>
  <r>
    <n v="1482"/>
    <s v="Michael Tanner"/>
    <x v="3"/>
    <n v="0.05"/>
    <n v="9.65"/>
    <n v="6.22"/>
    <x v="1"/>
    <x v="3"/>
    <x v="0"/>
    <x v="11"/>
    <x v="5"/>
    <s v="Eldon Expressions™ Desk Accessory, Wood Pencil Holder, Oak"/>
    <n v="0.55000000000000004"/>
    <s v="United States"/>
    <x v="1"/>
    <x v="25"/>
    <s v="Bay City"/>
    <n v="48708"/>
    <x v="58"/>
    <d v="2015-02-28T00:00:00"/>
    <n v="-14.6432"/>
    <n v="15"/>
    <n v="151.34"/>
    <n v="91363"/>
    <x v="1"/>
    <n v="449.26547704020982"/>
  </r>
  <r>
    <n v="2908"/>
    <s v="Robyn Lyon"/>
    <x v="3"/>
    <n v="0.05"/>
    <n v="34.979999999999997"/>
    <n v="7.53"/>
    <x v="2"/>
    <x v="2"/>
    <x v="1"/>
    <x v="1"/>
    <x v="5"/>
    <s v="Fellowes EZ Multi-Media Keyboard"/>
    <n v="0.76"/>
    <s v="United States"/>
    <x v="3"/>
    <x v="27"/>
    <s v="Garfield Heights"/>
    <n v="44125"/>
    <x v="58"/>
    <d v="2015-03-03T00:00:00"/>
    <n v="-32.666400000000003"/>
    <n v="16"/>
    <n v="581.08000000000004"/>
    <n v="88157"/>
    <x v="3"/>
    <n v="669.15197934482842"/>
  </r>
  <r>
    <n v="2908"/>
    <s v="Robyn Lyon"/>
    <x v="3"/>
    <n v="0"/>
    <n v="3.14"/>
    <n v="1.92"/>
    <x v="1"/>
    <x v="2"/>
    <x v="2"/>
    <x v="16"/>
    <x v="2"/>
    <s v="Serrated Blade or Curved Handle Hand Letter Openers"/>
    <n v="0.84"/>
    <s v="United States"/>
    <x v="3"/>
    <x v="27"/>
    <s v="Garfield Heights"/>
    <n v="44125"/>
    <x v="58"/>
    <d v="2015-03-02T00:00:00"/>
    <n v="-13.135199999999999"/>
    <n v="8"/>
    <n v="27.53"/>
    <n v="88157"/>
    <x v="3"/>
    <n v="616.08793387974708"/>
  </r>
  <r>
    <n v="2931"/>
    <s v="Faye Hanna"/>
    <x v="3"/>
    <n v="0.1"/>
    <n v="11.55"/>
    <n v="2.36"/>
    <x v="1"/>
    <x v="0"/>
    <x v="2"/>
    <x v="2"/>
    <x v="2"/>
    <s v="Newell 309"/>
    <n v="0.55000000000000004"/>
    <s v="United States"/>
    <x v="2"/>
    <x v="8"/>
    <s v="El Dorado Hills"/>
    <n v="95630"/>
    <x v="58"/>
    <d v="2015-02-28T00:00:00"/>
    <n v="69.767200000000003"/>
    <n v="12"/>
    <n v="135.77000000000001"/>
    <n v="87619"/>
    <x v="2"/>
    <n v="392.89051800223837"/>
  </r>
  <r>
    <n v="946"/>
    <s v="Denise Parks"/>
    <x v="0"/>
    <n v="0.09"/>
    <n v="90.98"/>
    <n v="56.2"/>
    <x v="2"/>
    <x v="2"/>
    <x v="0"/>
    <x v="11"/>
    <x v="6"/>
    <s v="Eldon ClusterMat Chair Mat with Cordless Antistatic Protection"/>
    <n v="0.74"/>
    <s v="United States"/>
    <x v="3"/>
    <x v="29"/>
    <s v="Auburn"/>
    <n v="4210"/>
    <x v="59"/>
    <d v="2015-03-02T00:00:00"/>
    <n v="-1570.32"/>
    <n v="20"/>
    <n v="1782.44"/>
    <n v="86566"/>
    <x v="3"/>
    <n v="661.14467667218162"/>
  </r>
  <r>
    <n v="1014"/>
    <s v="Theresa Winters"/>
    <x v="0"/>
    <n v="0.09"/>
    <n v="28.48"/>
    <n v="1.99"/>
    <x v="1"/>
    <x v="2"/>
    <x v="1"/>
    <x v="1"/>
    <x v="1"/>
    <s v="Memorex 4.7GB DVD+RW, 3/Pack"/>
    <n v="0.4"/>
    <s v="United States"/>
    <x v="0"/>
    <x v="1"/>
    <s v="Bryant"/>
    <n v="72022"/>
    <x v="59"/>
    <d v="2015-03-02T00:00:00"/>
    <n v="-17.149999999999999"/>
    <n v="6"/>
    <n v="160.16999999999999"/>
    <n v="88387"/>
    <x v="0"/>
    <n v="357.0917081304496"/>
  </r>
  <r>
    <n v="1014"/>
    <s v="Theresa Winters"/>
    <x v="0"/>
    <n v="0"/>
    <n v="2.08"/>
    <n v="5.33"/>
    <x v="1"/>
    <x v="2"/>
    <x v="0"/>
    <x v="11"/>
    <x v="5"/>
    <s v="Eldon® Wave Desk Accessories"/>
    <n v="0.43"/>
    <s v="United States"/>
    <x v="0"/>
    <x v="1"/>
    <s v="Bryant"/>
    <n v="72022"/>
    <x v="59"/>
    <d v="2015-03-03T00:00:00"/>
    <n v="-29.54"/>
    <n v="3"/>
    <n v="7.47"/>
    <n v="88387"/>
    <x v="0"/>
    <n v="438.41462380731161"/>
  </r>
  <r>
    <n v="1014"/>
    <s v="Theresa Winters"/>
    <x v="0"/>
    <n v="0.06"/>
    <n v="45.99"/>
    <n v="4.99"/>
    <x v="2"/>
    <x v="2"/>
    <x v="1"/>
    <x v="12"/>
    <x v="5"/>
    <s v="KF 788"/>
    <n v="0.56000000000000005"/>
    <s v="United States"/>
    <x v="0"/>
    <x v="1"/>
    <s v="Bryant"/>
    <n v="72022"/>
    <x v="59"/>
    <d v="2015-03-02T00:00:00"/>
    <n v="-329.78399999999999"/>
    <n v="10"/>
    <n v="370.81"/>
    <n v="88387"/>
    <x v="0"/>
    <n v="245.32509012256392"/>
  </r>
  <r>
    <n v="1279"/>
    <s v="Josephine Rao"/>
    <x v="0"/>
    <n v="7.0000000000000007E-2"/>
    <n v="40.98"/>
    <n v="7.47"/>
    <x v="1"/>
    <x v="3"/>
    <x v="2"/>
    <x v="5"/>
    <x v="5"/>
    <s v="Wilson Jones Ledger-Size, Piano-Hinge Binder, 2&quot;, Blue"/>
    <n v="0.37"/>
    <s v="United States"/>
    <x v="1"/>
    <x v="2"/>
    <s v="Hammond"/>
    <n v="46324"/>
    <x v="59"/>
    <d v="2015-03-02T00:00:00"/>
    <n v="54.901499999999999"/>
    <n v="2"/>
    <n v="81.900000000000006"/>
    <n v="90114"/>
    <x v="1"/>
    <n v="579.34474867763697"/>
  </r>
  <r>
    <n v="1280"/>
    <s v="Harold Albright"/>
    <x v="0"/>
    <n v="7.0000000000000007E-2"/>
    <n v="40.98"/>
    <n v="7.47"/>
    <x v="1"/>
    <x v="3"/>
    <x v="2"/>
    <x v="5"/>
    <x v="5"/>
    <s v="Wilson Jones Ledger-Size, Piano-Hinge Binder, 2&quot;, Blue"/>
    <n v="0.37"/>
    <s v="United States"/>
    <x v="2"/>
    <x v="4"/>
    <s v="Seattle"/>
    <n v="98119"/>
    <x v="59"/>
    <d v="2015-03-02T00:00:00"/>
    <n v="54.901499999999999"/>
    <n v="8"/>
    <n v="327.61"/>
    <n v="19042"/>
    <x v="2"/>
    <n v="579.34474867763697"/>
  </r>
  <r>
    <n v="2718"/>
    <s v="Caroline Stone"/>
    <x v="0"/>
    <n v="0.1"/>
    <n v="6.74"/>
    <n v="1.72"/>
    <x v="1"/>
    <x v="1"/>
    <x v="2"/>
    <x v="7"/>
    <x v="2"/>
    <s v="Memo Book, 100 Message Capacity, 5 3/8” x 11”"/>
    <n v="0.35"/>
    <s v="United States"/>
    <x v="1"/>
    <x v="10"/>
    <s v="Lansing"/>
    <n v="60438"/>
    <x v="59"/>
    <d v="2015-03-03T00:00:00"/>
    <n v="65.41"/>
    <n v="15"/>
    <n v="98.17"/>
    <n v="89394"/>
    <x v="1"/>
    <n v="258.51497114357318"/>
  </r>
  <r>
    <n v="1561"/>
    <s v="Edwin Coley"/>
    <x v="1"/>
    <n v="0.02"/>
    <n v="11.34"/>
    <n v="11.25"/>
    <x v="1"/>
    <x v="3"/>
    <x v="2"/>
    <x v="7"/>
    <x v="5"/>
    <s v="Staples 1 Part Blank Computer Paper"/>
    <n v="0.36"/>
    <s v="United States"/>
    <x v="1"/>
    <x v="18"/>
    <s v="Mansfield"/>
    <n v="76063"/>
    <x v="59"/>
    <d v="2015-03-02T00:00:00"/>
    <n v="-155.21"/>
    <n v="9"/>
    <n v="105.75"/>
    <n v="88093"/>
    <x v="1"/>
    <n v="108.02499049119245"/>
  </r>
  <r>
    <n v="1764"/>
    <s v="Michele Bradshaw"/>
    <x v="1"/>
    <n v="0.06"/>
    <n v="19.98"/>
    <n v="10.49"/>
    <x v="1"/>
    <x v="1"/>
    <x v="0"/>
    <x v="11"/>
    <x v="5"/>
    <s v="12-1/2 Diameter Round Wall Clock"/>
    <n v="0.49"/>
    <s v="United States"/>
    <x v="0"/>
    <x v="12"/>
    <s v="Dunedin"/>
    <n v="34698"/>
    <x v="59"/>
    <d v="2015-03-03T00:00:00"/>
    <n v="514.17719999999997"/>
    <n v="5"/>
    <n v="103.37"/>
    <n v="89776"/>
    <x v="0"/>
    <n v="852.24404187140101"/>
  </r>
  <r>
    <n v="1764"/>
    <s v="Michele Bradshaw"/>
    <x v="1"/>
    <n v="0.08"/>
    <n v="1.76"/>
    <n v="4.8600000000000003"/>
    <x v="1"/>
    <x v="1"/>
    <x v="0"/>
    <x v="11"/>
    <x v="5"/>
    <s v="Regeneration Desk Collection"/>
    <n v="0.41"/>
    <s v="United States"/>
    <x v="0"/>
    <x v="12"/>
    <s v="Dunedin"/>
    <n v="34698"/>
    <x v="59"/>
    <d v="2015-03-02T00:00:00"/>
    <n v="235.65600000000001"/>
    <n v="23"/>
    <n v="40.22"/>
    <n v="89776"/>
    <x v="0"/>
    <n v="274.62370933775134"/>
  </r>
  <r>
    <n v="1917"/>
    <s v="Tracy Buckley"/>
    <x v="1"/>
    <n v="0.08"/>
    <n v="22.23"/>
    <n v="3.63"/>
    <x v="1"/>
    <x v="2"/>
    <x v="0"/>
    <x v="11"/>
    <x v="1"/>
    <s v="Executive Impressions 14&quot; Contract Wall Clock"/>
    <n v="0.52"/>
    <s v="United States"/>
    <x v="0"/>
    <x v="1"/>
    <s v="North Little Rock"/>
    <n v="72113"/>
    <x v="59"/>
    <d v="2015-03-03T00:00:00"/>
    <n v="-29.61"/>
    <n v="10"/>
    <n v="210.33"/>
    <n v="85897"/>
    <x v="0"/>
    <n v="183.9292948337677"/>
  </r>
  <r>
    <n v="2437"/>
    <s v="Judith Shepherd"/>
    <x v="2"/>
    <n v="0.09"/>
    <n v="90.97"/>
    <n v="14"/>
    <x v="0"/>
    <x v="2"/>
    <x v="1"/>
    <x v="3"/>
    <x v="3"/>
    <s v="Lexmark Z54se Color Inkjet Printer"/>
    <n v="0.36"/>
    <s v="United States"/>
    <x v="1"/>
    <x v="30"/>
    <s v="Muskego"/>
    <n v="53150"/>
    <x v="59"/>
    <d v="2015-03-03T00:00:00"/>
    <n v="35.29"/>
    <n v="3"/>
    <n v="260"/>
    <n v="90301"/>
    <x v="1"/>
    <n v="891.47442912621125"/>
  </r>
  <r>
    <n v="2454"/>
    <s v="Donna Braun"/>
    <x v="4"/>
    <n v="0.06"/>
    <n v="3174.835"/>
    <n v="24.49"/>
    <x v="2"/>
    <x v="3"/>
    <x v="1"/>
    <x v="4"/>
    <x v="4"/>
    <s v="Canon imageCLASS 2200 Advanced Copier"/>
    <n v="0.37"/>
    <s v="United States"/>
    <x v="0"/>
    <x v="16"/>
    <s v="Hoover"/>
    <n v="35244"/>
    <x v="59"/>
    <d v="2015-03-04T00:00:00"/>
    <n v="-68.432000000000002"/>
    <n v="1"/>
    <n v="3550.28"/>
    <n v="89219"/>
    <x v="0"/>
    <n v="11408.29985301928"/>
  </r>
  <r>
    <n v="1882"/>
    <s v="Anita Kent"/>
    <x v="3"/>
    <n v="0.09"/>
    <n v="5.78"/>
    <n v="5.67"/>
    <x v="1"/>
    <x v="2"/>
    <x v="2"/>
    <x v="7"/>
    <x v="5"/>
    <s v="Xerox 1978"/>
    <n v="0.36"/>
    <s v="United States"/>
    <x v="3"/>
    <x v="33"/>
    <s v="Linden"/>
    <n v="7036"/>
    <x v="59"/>
    <d v="2015-03-03T00:00:00"/>
    <n v="-7.96"/>
    <n v="1"/>
    <n v="11.35"/>
    <n v="87378"/>
    <x v="3"/>
    <n v="274.86284292718904"/>
  </r>
  <r>
    <n v="1885"/>
    <s v="Jacob Hirsch"/>
    <x v="3"/>
    <n v="0.05"/>
    <n v="535.64"/>
    <n v="14.7"/>
    <x v="0"/>
    <x v="2"/>
    <x v="1"/>
    <x v="3"/>
    <x v="3"/>
    <s v="Epson LQ-870 Dot Matrix Printer"/>
    <n v="0.59"/>
    <s v="United States"/>
    <x v="3"/>
    <x v="40"/>
    <s v="Barrington"/>
    <n v="2806"/>
    <x v="59"/>
    <d v="2015-03-03T00:00:00"/>
    <n v="4407.4399999999996"/>
    <n v="15"/>
    <n v="7029.1"/>
    <n v="87378"/>
    <x v="3"/>
    <n v="7120.1119589645805"/>
  </r>
  <r>
    <n v="3187"/>
    <s v="Sidney Gilliam"/>
    <x v="1"/>
    <n v="0.08"/>
    <n v="170.98"/>
    <n v="35.89"/>
    <x v="0"/>
    <x v="0"/>
    <x v="0"/>
    <x v="10"/>
    <x v="0"/>
    <s v="Rush Hierlooms Collection 1&quot; Thick Stackable Bookcases"/>
    <n v="0.66"/>
    <s v="United States"/>
    <x v="0"/>
    <x v="12"/>
    <s v="Riverview"/>
    <n v="33569"/>
    <x v="60"/>
    <d v="2015-03-04T00:00:00"/>
    <n v="-119.812"/>
    <n v="1"/>
    <n v="199.48"/>
    <n v="89025"/>
    <x v="0"/>
    <n v="1722.5876845233422"/>
  </r>
  <r>
    <n v="64"/>
    <s v="Lynn Morrow"/>
    <x v="3"/>
    <n v="0"/>
    <n v="3.69"/>
    <n v="0.5"/>
    <x v="1"/>
    <x v="0"/>
    <x v="2"/>
    <x v="13"/>
    <x v="5"/>
    <s v="Avery 501"/>
    <n v="0.38"/>
    <s v="United States"/>
    <x v="0"/>
    <x v="21"/>
    <s v="Salem"/>
    <n v="24153"/>
    <x v="60"/>
    <d v="2015-03-04T00:00:00"/>
    <n v="-37.5291"/>
    <n v="1"/>
    <n v="4"/>
    <n v="87406"/>
    <x v="0"/>
    <n v="131.76303868784791"/>
  </r>
  <r>
    <n v="64"/>
    <s v="Lynn Morrow"/>
    <x v="3"/>
    <n v="0.02"/>
    <n v="175.99"/>
    <n v="4.99"/>
    <x v="2"/>
    <x v="0"/>
    <x v="1"/>
    <x v="12"/>
    <x v="5"/>
    <s v="5165"/>
    <n v="0.59"/>
    <s v="United States"/>
    <x v="0"/>
    <x v="21"/>
    <s v="Salem"/>
    <n v="24153"/>
    <x v="60"/>
    <d v="2015-03-02T00:00:00"/>
    <n v="101.49"/>
    <n v="4"/>
    <n v="589.79999999999995"/>
    <n v="87406"/>
    <x v="0"/>
    <n v="1017.1849356240723"/>
  </r>
  <r>
    <n v="2877"/>
    <s v="Shannon Aldridge"/>
    <x v="3"/>
    <n v="0"/>
    <n v="8.33"/>
    <n v="1.99"/>
    <x v="2"/>
    <x v="1"/>
    <x v="1"/>
    <x v="1"/>
    <x v="1"/>
    <s v="80 Minute Slim Jewel Case CD-R , 10/Pack - Staples"/>
    <n v="0.52"/>
    <s v="United States"/>
    <x v="3"/>
    <x v="27"/>
    <s v="North Olmsted"/>
    <n v="44070"/>
    <x v="60"/>
    <d v="2015-03-04T00:00:00"/>
    <n v="74.181899999999999"/>
    <n v="12"/>
    <n v="107.51"/>
    <n v="91492"/>
    <x v="3"/>
    <n v="316.12924581297483"/>
  </r>
  <r>
    <n v="2878"/>
    <s v="Susan Carroll Berman"/>
    <x v="3"/>
    <n v="0"/>
    <n v="8.33"/>
    <n v="1.99"/>
    <x v="2"/>
    <x v="1"/>
    <x v="1"/>
    <x v="1"/>
    <x v="1"/>
    <s v="80 Minute Slim Jewel Case CD-R , 10/Pack - Staples"/>
    <n v="0.52"/>
    <s v="United States"/>
    <x v="2"/>
    <x v="4"/>
    <s v="Seattle"/>
    <n v="98107"/>
    <x v="60"/>
    <d v="2015-03-04T00:00:00"/>
    <n v="82.31"/>
    <n v="47"/>
    <n v="421.08"/>
    <n v="54369"/>
    <x v="2"/>
    <n v="324.45262928707092"/>
  </r>
  <r>
    <n v="3067"/>
    <s v="Carole Miller"/>
    <x v="3"/>
    <n v="0.06"/>
    <n v="355.98"/>
    <n v="58.92"/>
    <x v="0"/>
    <x v="1"/>
    <x v="0"/>
    <x v="9"/>
    <x v="3"/>
    <s v="Hon 4700 Series Mobuis™ Mid-Back Task Chairs with Adjustable Arms"/>
    <n v="0.64"/>
    <s v="United States"/>
    <x v="3"/>
    <x v="27"/>
    <s v="Austintown"/>
    <n v="44515"/>
    <x v="60"/>
    <d v="2015-03-03T00:00:00"/>
    <n v="1660.92"/>
    <n v="14"/>
    <n v="5086.08"/>
    <n v="91376"/>
    <x v="3"/>
    <n v="4942.4862897698422"/>
  </r>
  <r>
    <n v="1686"/>
    <s v="Lynn O'Donnell"/>
    <x v="2"/>
    <n v="0.08"/>
    <n v="2.08"/>
    <n v="5.33"/>
    <x v="1"/>
    <x v="3"/>
    <x v="0"/>
    <x v="11"/>
    <x v="5"/>
    <s v="Eldon® Wave Desk Accessories"/>
    <n v="0.43"/>
    <s v="United States"/>
    <x v="1"/>
    <x v="10"/>
    <s v="Elgin"/>
    <n v="60123"/>
    <x v="61"/>
    <d v="2015-03-10T00:00:00"/>
    <n v="-129.01"/>
    <n v="9"/>
    <n v="19.670000000000002"/>
    <n v="86973"/>
    <x v="1"/>
    <n v="43.005657189174826"/>
  </r>
  <r>
    <n v="428"/>
    <s v="Ernest Barber"/>
    <x v="3"/>
    <n v="0.05"/>
    <n v="10.98"/>
    <n v="4.8"/>
    <x v="1"/>
    <x v="3"/>
    <x v="2"/>
    <x v="15"/>
    <x v="5"/>
    <s v="Manila Recycled Extra-Heavyweight Clasp Envelopes, 6&quot; x 9&quot;"/>
    <n v="0.36"/>
    <s v="United States"/>
    <x v="2"/>
    <x v="26"/>
    <s v="Carson City"/>
    <n v="89701"/>
    <x v="61"/>
    <d v="2015-03-05T00:00:00"/>
    <n v="90.62"/>
    <n v="22"/>
    <n v="243.11"/>
    <n v="88480"/>
    <x v="2"/>
    <n v="364.05202079708511"/>
  </r>
  <r>
    <n v="568"/>
    <s v="Peter McConnell"/>
    <x v="0"/>
    <n v="0.02"/>
    <n v="280.98"/>
    <n v="57"/>
    <x v="0"/>
    <x v="1"/>
    <x v="0"/>
    <x v="9"/>
    <x v="3"/>
    <s v="Hon 2090 “Pillow Soft” Series Mid Back Swivel/Tilt Chairs"/>
    <n v="0.78"/>
    <s v="United States"/>
    <x v="0"/>
    <x v="0"/>
    <s v="Columbus"/>
    <n v="39701"/>
    <x v="62"/>
    <d v="2015-03-05T00:00:00"/>
    <n v="1141.7940000000001"/>
    <n v="4"/>
    <n v="1128.74"/>
    <n v="88879"/>
    <x v="0"/>
    <n v="4354.6135082589117"/>
  </r>
  <r>
    <n v="3133"/>
    <s v="Kristine Singleton"/>
    <x v="0"/>
    <n v="0.08"/>
    <n v="5.4"/>
    <n v="7.78"/>
    <x v="1"/>
    <x v="3"/>
    <x v="2"/>
    <x v="5"/>
    <x v="5"/>
    <s v="3M Organizer Strips"/>
    <n v="0.37"/>
    <s v="United States"/>
    <x v="1"/>
    <x v="10"/>
    <s v="Naperville"/>
    <n v="60540"/>
    <x v="62"/>
    <d v="2015-03-04T00:00:00"/>
    <n v="-44.067999999999998"/>
    <n v="4"/>
    <n v="25.35"/>
    <n v="86792"/>
    <x v="1"/>
    <n v="368.47885503462538"/>
  </r>
  <r>
    <n v="3133"/>
    <s v="Kristine Singleton"/>
    <x v="0"/>
    <n v="0.09"/>
    <n v="8.4600000000000009"/>
    <n v="8.99"/>
    <x v="2"/>
    <x v="3"/>
    <x v="1"/>
    <x v="1"/>
    <x v="1"/>
    <s v="Imation 3.5 IBM Diskettes, 10/Box"/>
    <n v="0.79"/>
    <s v="United States"/>
    <x v="1"/>
    <x v="10"/>
    <s v="Naperville"/>
    <n v="60540"/>
    <x v="62"/>
    <d v="2015-03-07T00:00:00"/>
    <n v="-100.51"/>
    <n v="5"/>
    <n v="45.03"/>
    <n v="86792"/>
    <x v="1"/>
    <n v="613.98486817710295"/>
  </r>
  <r>
    <n v="3133"/>
    <s v="Kristine Singleton"/>
    <x v="0"/>
    <n v="0.21"/>
    <n v="14.98"/>
    <n v="8.99"/>
    <x v="1"/>
    <x v="3"/>
    <x v="0"/>
    <x v="11"/>
    <x v="1"/>
    <s v="GE 4 Foot Flourescent Tube, 40 Watt"/>
    <n v="0.39"/>
    <s v="United States"/>
    <x v="1"/>
    <x v="10"/>
    <s v="Naperville"/>
    <n v="60540"/>
    <x v="62"/>
    <d v="2015-03-05T00:00:00"/>
    <n v="-17.75"/>
    <n v="10"/>
    <n v="153.87"/>
    <n v="86792"/>
    <x v="1"/>
    <n v="389.60321306253087"/>
  </r>
  <r>
    <n v="3133"/>
    <s v="Kristine Singleton"/>
    <x v="0"/>
    <n v="0.04"/>
    <n v="155.99"/>
    <n v="8.08"/>
    <x v="1"/>
    <x v="3"/>
    <x v="1"/>
    <x v="12"/>
    <x v="5"/>
    <s v="300 Series Non-Flip"/>
    <n v="0.6"/>
    <s v="United States"/>
    <x v="1"/>
    <x v="10"/>
    <s v="Naperville"/>
    <n v="60540"/>
    <x v="62"/>
    <d v="2015-03-05T00:00:00"/>
    <n v="1374.9480000000001"/>
    <n v="22"/>
    <n v="2800.33"/>
    <n v="86792"/>
    <x v="1"/>
    <n v="2519.3103015437073"/>
  </r>
  <r>
    <n v="1005"/>
    <s v="Lloyd Dickson"/>
    <x v="2"/>
    <n v="0.06"/>
    <n v="10.14"/>
    <n v="2.27"/>
    <x v="1"/>
    <x v="0"/>
    <x v="2"/>
    <x v="7"/>
    <x v="2"/>
    <s v="Staples Wirebound Steno Books, 6&quot; x 9&quot;, 12/Pack"/>
    <n v="0.36"/>
    <s v="United States"/>
    <x v="1"/>
    <x v="10"/>
    <s v="Buffalo Grove"/>
    <n v="60089"/>
    <x v="62"/>
    <d v="2015-03-04T00:00:00"/>
    <n v="-3.88"/>
    <n v="1"/>
    <n v="12.18"/>
    <n v="90043"/>
    <x v="1"/>
    <n v="57.816306756793082"/>
  </r>
  <r>
    <n v="2358"/>
    <s v="Danielle Baird"/>
    <x v="2"/>
    <n v="0.1"/>
    <n v="205.99"/>
    <n v="8.99"/>
    <x v="1"/>
    <x v="3"/>
    <x v="1"/>
    <x v="12"/>
    <x v="5"/>
    <s v="TimeportP7382"/>
    <n v="0.56000000000000005"/>
    <s v="United States"/>
    <x v="0"/>
    <x v="12"/>
    <s v="Fort Lauderdale"/>
    <n v="33311"/>
    <x v="62"/>
    <d v="2015-03-08T00:00:00"/>
    <n v="147"/>
    <n v="2"/>
    <n v="324.62"/>
    <n v="88267"/>
    <x v="0"/>
    <n v="1160.5299603842809"/>
  </r>
  <r>
    <n v="91"/>
    <s v="Wallace Werner"/>
    <x v="4"/>
    <n v="0.06"/>
    <n v="175.99"/>
    <n v="8.99"/>
    <x v="1"/>
    <x v="3"/>
    <x v="1"/>
    <x v="12"/>
    <x v="5"/>
    <s v="2180"/>
    <n v="0.56999999999999995"/>
    <s v="United States"/>
    <x v="2"/>
    <x v="8"/>
    <s v="Vallejo"/>
    <n v="94591"/>
    <x v="62"/>
    <d v="2015-03-06T00:00:00"/>
    <n v="2031.5070000000001"/>
    <n v="23"/>
    <n v="3363.53"/>
    <n v="87177"/>
    <x v="2"/>
    <n v="2964.0585235333356"/>
  </r>
  <r>
    <n v="679"/>
    <s v="Katie Dougherty"/>
    <x v="4"/>
    <n v="0.01"/>
    <n v="3.95"/>
    <n v="5.13"/>
    <x v="1"/>
    <x v="3"/>
    <x v="2"/>
    <x v="8"/>
    <x v="5"/>
    <s v="Hoover Replacement Belts For Soft Guard™ &amp; Commercial Ltweight Upright Vacs, 2/Pk"/>
    <n v="0.59"/>
    <s v="United States"/>
    <x v="2"/>
    <x v="4"/>
    <s v="Spanaway"/>
    <n v="98387"/>
    <x v="62"/>
    <d v="2015-03-05T00:00:00"/>
    <n v="-19.93"/>
    <n v="2"/>
    <n v="10.11"/>
    <n v="88890"/>
    <x v="2"/>
    <n v="267.28048830700811"/>
  </r>
  <r>
    <n v="679"/>
    <s v="Katie Dougherty"/>
    <x v="4"/>
    <n v="0.02"/>
    <n v="367.99"/>
    <n v="19.989999999999998"/>
    <x v="1"/>
    <x v="3"/>
    <x v="2"/>
    <x v="5"/>
    <x v="5"/>
    <s v="Ibico Ibimaster 300 Manual Binding System"/>
    <n v="0.4"/>
    <s v="United States"/>
    <x v="2"/>
    <x v="4"/>
    <s v="Spanaway"/>
    <n v="98387"/>
    <x v="62"/>
    <d v="2015-03-05T00:00:00"/>
    <n v="4568.6072999999997"/>
    <n v="17"/>
    <n v="6621.17"/>
    <n v="88890"/>
    <x v="2"/>
    <n v="6352.8493012720182"/>
  </r>
  <r>
    <n v="680"/>
    <s v="Laurence Poe"/>
    <x v="4"/>
    <n v="0.04"/>
    <n v="95.99"/>
    <n v="4.9000000000000004"/>
    <x v="1"/>
    <x v="3"/>
    <x v="1"/>
    <x v="12"/>
    <x v="5"/>
    <s v="T60"/>
    <n v="0.56000000000000005"/>
    <s v="United States"/>
    <x v="2"/>
    <x v="4"/>
    <s v="Spokane"/>
    <n v="99207"/>
    <x v="62"/>
    <d v="2015-03-06T00:00:00"/>
    <n v="-258.22500000000002"/>
    <n v="3"/>
    <n v="253.78"/>
    <n v="88890"/>
    <x v="2"/>
    <n v="260.52002839087777"/>
  </r>
  <r>
    <n v="2696"/>
    <s v="Sally Dunn"/>
    <x v="0"/>
    <n v="0.05"/>
    <n v="107.53"/>
    <n v="5.81"/>
    <x v="1"/>
    <x v="2"/>
    <x v="0"/>
    <x v="11"/>
    <x v="6"/>
    <s v="Tenex Contemporary Contur Chairmats for Low and Medium Pile Carpet, Computer, 39&quot; x 49&quot;"/>
    <n v="0.65"/>
    <s v="United States"/>
    <x v="0"/>
    <x v="16"/>
    <s v="Tuscaloosa"/>
    <n v="35401"/>
    <x v="63"/>
    <d v="2015-03-06T00:00:00"/>
    <n v="-89.418000000000006"/>
    <n v="6"/>
    <n v="612.91999999999996"/>
    <n v="87676"/>
    <x v="0"/>
    <n v="870.57676888278741"/>
  </r>
  <r>
    <n v="2376"/>
    <s v="Debra Batchelor"/>
    <x v="1"/>
    <n v="0.05"/>
    <n v="3.28"/>
    <n v="3.97"/>
    <x v="1"/>
    <x v="3"/>
    <x v="2"/>
    <x v="2"/>
    <x v="2"/>
    <s v="Newell 342"/>
    <n v="0.56000000000000005"/>
    <s v="United States"/>
    <x v="2"/>
    <x v="37"/>
    <s v="Moscow"/>
    <n v="83843"/>
    <x v="63"/>
    <d v="2015-03-06T00:00:00"/>
    <n v="-100.24"/>
    <n v="18"/>
    <n v="61.29"/>
    <n v="91321"/>
    <x v="2"/>
    <n v="84.25946254326081"/>
  </r>
  <r>
    <n v="2376"/>
    <s v="Debra Batchelor"/>
    <x v="1"/>
    <n v="0.03"/>
    <n v="6.98"/>
    <n v="9.69"/>
    <x v="1"/>
    <x v="3"/>
    <x v="2"/>
    <x v="6"/>
    <x v="5"/>
    <s v="Eldon Shelf Savers™ Cubes and Bins"/>
    <n v="0.83"/>
    <s v="United States"/>
    <x v="2"/>
    <x v="37"/>
    <s v="Moscow"/>
    <n v="83843"/>
    <x v="63"/>
    <d v="2015-03-07T00:00:00"/>
    <n v="-262.62"/>
    <n v="15"/>
    <n v="109.15"/>
    <n v="91321"/>
    <x v="2"/>
    <n v="325.30439080423946"/>
  </r>
  <r>
    <n v="670"/>
    <s v="Lewis Baldwin"/>
    <x v="2"/>
    <n v="0.08"/>
    <n v="296.18"/>
    <n v="54.12"/>
    <x v="0"/>
    <x v="2"/>
    <x v="0"/>
    <x v="0"/>
    <x v="0"/>
    <s v="Hon 94000 Series Round Tables"/>
    <n v="0.76"/>
    <s v="United States"/>
    <x v="0"/>
    <x v="21"/>
    <s v="Montclair"/>
    <n v="22025"/>
    <x v="63"/>
    <d v="2015-03-12T00:00:00"/>
    <n v="-187.22200000000001"/>
    <n v="5"/>
    <n v="1429.81"/>
    <n v="88474"/>
    <x v="0"/>
    <n v="2754.547841624003"/>
  </r>
  <r>
    <n v="2944"/>
    <s v="Elsie Lane"/>
    <x v="2"/>
    <n v="0.04"/>
    <n v="4.55"/>
    <n v="1.49"/>
    <x v="1"/>
    <x v="3"/>
    <x v="2"/>
    <x v="5"/>
    <x v="5"/>
    <s v="Presstex Flexible Ring Binders"/>
    <n v="0.35"/>
    <s v="United States"/>
    <x v="1"/>
    <x v="25"/>
    <s v="Midland"/>
    <n v="48640"/>
    <x v="63"/>
    <d v="2015-03-07T00:00:00"/>
    <n v="28.288"/>
    <n v="13"/>
    <n v="59.75"/>
    <n v="90309"/>
    <x v="1"/>
    <n v="65.625561062105191"/>
  </r>
  <r>
    <n v="392"/>
    <s v="Erica R Fuller"/>
    <x v="4"/>
    <n v="0.02"/>
    <n v="34.979999999999997"/>
    <n v="7.53"/>
    <x v="1"/>
    <x v="3"/>
    <x v="1"/>
    <x v="1"/>
    <x v="5"/>
    <s v="Fellowes EZ Multi-Media Keyboard"/>
    <n v="0.76"/>
    <s v="United States"/>
    <x v="1"/>
    <x v="6"/>
    <s v="Clayton"/>
    <n v="63105"/>
    <x v="63"/>
    <d v="2015-03-07T00:00:00"/>
    <n v="-159.68"/>
    <n v="1"/>
    <n v="37.159999999999997"/>
    <n v="86383"/>
    <x v="1"/>
    <n v="422.42262846652113"/>
  </r>
  <r>
    <n v="392"/>
    <s v="Erica R Fuller"/>
    <x v="4"/>
    <n v="0.01"/>
    <n v="19.989999999999998"/>
    <n v="11.17"/>
    <x v="1"/>
    <x v="3"/>
    <x v="0"/>
    <x v="11"/>
    <x v="4"/>
    <s v="Telescoping Adjustable Floor Lamp"/>
    <n v="0.6"/>
    <s v="United States"/>
    <x v="1"/>
    <x v="6"/>
    <s v="Clayton"/>
    <n v="63105"/>
    <x v="63"/>
    <d v="2015-03-08T00:00:00"/>
    <n v="27.91"/>
    <n v="2"/>
    <n v="43.65"/>
    <n v="86383"/>
    <x v="1"/>
    <n v="541.77949840062593"/>
  </r>
  <r>
    <n v="3003"/>
    <s v="Roy Rouse"/>
    <x v="4"/>
    <n v="0.03"/>
    <n v="85.99"/>
    <n v="0.99"/>
    <x v="1"/>
    <x v="2"/>
    <x v="1"/>
    <x v="12"/>
    <x v="2"/>
    <s v="Accessory34"/>
    <n v="0.55000000000000004"/>
    <s v="United States"/>
    <x v="2"/>
    <x v="37"/>
    <s v="Coeur D Alene"/>
    <n v="83814"/>
    <x v="63"/>
    <d v="2015-03-06T00:00:00"/>
    <n v="1037.1044999999999"/>
    <n v="20"/>
    <n v="1503.05"/>
    <n v="91586"/>
    <x v="2"/>
    <n v="1476.3048275781762"/>
  </r>
  <r>
    <n v="1014"/>
    <s v="Theresa Winters"/>
    <x v="3"/>
    <n v="0.08"/>
    <n v="10.91"/>
    <n v="2.99"/>
    <x v="1"/>
    <x v="2"/>
    <x v="2"/>
    <x v="5"/>
    <x v="5"/>
    <s v="Heavy-Duty E-Z-D® Binders"/>
    <n v="0.38"/>
    <s v="United States"/>
    <x v="0"/>
    <x v="1"/>
    <s v="Bryant"/>
    <n v="72022"/>
    <x v="63"/>
    <d v="2015-03-06T00:00:00"/>
    <n v="-2.1"/>
    <n v="11"/>
    <n v="119.99"/>
    <n v="88388"/>
    <x v="0"/>
    <n v="246.0954460278933"/>
  </r>
  <r>
    <n v="1279"/>
    <s v="Josephine Rao"/>
    <x v="3"/>
    <n v="0"/>
    <n v="442.14"/>
    <n v="14.7"/>
    <x v="0"/>
    <x v="3"/>
    <x v="1"/>
    <x v="3"/>
    <x v="3"/>
    <s v="Okidata ML390 Turbo Dot Matrix Printers"/>
    <n v="0.56000000000000005"/>
    <s v="United States"/>
    <x v="1"/>
    <x v="2"/>
    <s v="Hammond"/>
    <n v="46324"/>
    <x v="63"/>
    <d v="2015-03-05T00:00:00"/>
    <n v="501.51"/>
    <n v="5"/>
    <n v="2343.34"/>
    <n v="90115"/>
    <x v="1"/>
    <n v="2805.0545630553379"/>
  </r>
  <r>
    <n v="1432"/>
    <s v="Kerry Green"/>
    <x v="3"/>
    <n v="0.05"/>
    <n v="9.7799999999999994"/>
    <n v="1.39"/>
    <x v="1"/>
    <x v="3"/>
    <x v="2"/>
    <x v="15"/>
    <x v="5"/>
    <s v="Staples #10 Laser &amp; Inkjet Envelopes, 4 1/8&quot; x 9 1/2&quot;, 100/Box"/>
    <n v="0.39"/>
    <s v="United States"/>
    <x v="1"/>
    <x v="2"/>
    <s v="Indianapolis"/>
    <n v="46203"/>
    <x v="63"/>
    <d v="2015-03-06T00:00:00"/>
    <n v="74.278499999999994"/>
    <n v="11"/>
    <n v="107.65"/>
    <n v="86826"/>
    <x v="1"/>
    <n v="274.24344293714"/>
  </r>
  <r>
    <n v="1433"/>
    <s v="Frances Jackson"/>
    <x v="3"/>
    <n v="0.02"/>
    <n v="3.28"/>
    <n v="3.97"/>
    <x v="2"/>
    <x v="3"/>
    <x v="2"/>
    <x v="2"/>
    <x v="2"/>
    <s v="Newell 337"/>
    <n v="0.56000000000000005"/>
    <s v="United States"/>
    <x v="1"/>
    <x v="2"/>
    <s v="Jeffersonville"/>
    <n v="47130"/>
    <x v="63"/>
    <d v="2015-03-06T00:00:00"/>
    <n v="-66.349999999999994"/>
    <n v="7"/>
    <n v="25.15"/>
    <n v="86826"/>
    <x v="1"/>
    <n v="260.09064889851368"/>
  </r>
  <r>
    <n v="2006"/>
    <s v="Cynthia Khan"/>
    <x v="3"/>
    <n v="0.03"/>
    <n v="5.78"/>
    <n v="5.37"/>
    <x v="1"/>
    <x v="2"/>
    <x v="2"/>
    <x v="7"/>
    <x v="5"/>
    <s v="Xerox 1950"/>
    <n v="0.36"/>
    <s v="United States"/>
    <x v="2"/>
    <x v="3"/>
    <s v="Durango"/>
    <n v="81301"/>
    <x v="63"/>
    <d v="2015-03-06T00:00:00"/>
    <n v="-63.35"/>
    <n v="15"/>
    <n v="88.22"/>
    <n v="88798"/>
    <x v="2"/>
    <n v="249.50058910299981"/>
  </r>
  <r>
    <n v="868"/>
    <s v="Sharon Ellis"/>
    <x v="0"/>
    <n v="0.06"/>
    <n v="6.48"/>
    <n v="8.8800000000000008"/>
    <x v="1"/>
    <x v="3"/>
    <x v="2"/>
    <x v="7"/>
    <x v="5"/>
    <s v="Xerox 224"/>
    <n v="0.37"/>
    <s v="United States"/>
    <x v="1"/>
    <x v="7"/>
    <s v="Shoreview"/>
    <n v="55126"/>
    <x v="64"/>
    <d v="2015-03-07T00:00:00"/>
    <n v="-237.47"/>
    <n v="20"/>
    <n v="125.77"/>
    <n v="91195"/>
    <x v="1"/>
    <n v="217.43411966407211"/>
  </r>
  <r>
    <n v="3008"/>
    <s v="Penny Rich"/>
    <x v="0"/>
    <n v="0.05"/>
    <n v="9.99"/>
    <n v="4.78"/>
    <x v="1"/>
    <x v="2"/>
    <x v="2"/>
    <x v="7"/>
    <x v="5"/>
    <s v="Xerox 1896"/>
    <n v="0.4"/>
    <s v="United States"/>
    <x v="1"/>
    <x v="7"/>
    <s v="Minnetonka Mills"/>
    <n v="55343"/>
    <x v="64"/>
    <d v="2015-03-07T00:00:00"/>
    <n v="41.3"/>
    <n v="20"/>
    <n v="203.37"/>
    <n v="89414"/>
    <x v="1"/>
    <n v="462.56092386281199"/>
  </r>
  <r>
    <n v="688"/>
    <s v="Ashley Reese"/>
    <x v="2"/>
    <n v="0.06"/>
    <n v="4.18"/>
    <n v="2.99"/>
    <x v="1"/>
    <x v="0"/>
    <x v="2"/>
    <x v="5"/>
    <x v="5"/>
    <s v="Avery® Durable Slant Ring Binders With Label Holder"/>
    <n v="0.37"/>
    <s v="United States"/>
    <x v="1"/>
    <x v="6"/>
    <s v="Saint Louis"/>
    <n v="63116"/>
    <x v="64"/>
    <d v="2015-03-08T00:00:00"/>
    <n v="-12.718999999999999"/>
    <n v="5"/>
    <n v="21.34"/>
    <n v="88504"/>
    <x v="1"/>
    <n v="58.303383926946125"/>
  </r>
  <r>
    <n v="797"/>
    <s v="Eileen Riddle"/>
    <x v="2"/>
    <n v="0.09"/>
    <n v="6.48"/>
    <n v="6.86"/>
    <x v="1"/>
    <x v="3"/>
    <x v="2"/>
    <x v="7"/>
    <x v="5"/>
    <s v="Xerox 204"/>
    <n v="0.37"/>
    <s v="United States"/>
    <x v="2"/>
    <x v="15"/>
    <s v="Roy"/>
    <n v="84067"/>
    <x v="64"/>
    <d v="2015-03-08T00:00:00"/>
    <n v="-62.23"/>
    <n v="8"/>
    <n v="50.88"/>
    <n v="86870"/>
    <x v="2"/>
    <n v="110.98484460992663"/>
  </r>
  <r>
    <n v="2729"/>
    <s v="Penny O Caldwell"/>
    <x v="2"/>
    <n v="0.08"/>
    <n v="230.98"/>
    <n v="23.78"/>
    <x v="0"/>
    <x v="1"/>
    <x v="0"/>
    <x v="0"/>
    <x v="0"/>
    <s v="Bush® Cubix Conference Tables, Fully Assembled"/>
    <n v="0.6"/>
    <s v="United States"/>
    <x v="2"/>
    <x v="4"/>
    <s v="Bellingham"/>
    <n v="98226"/>
    <x v="64"/>
    <d v="2015-03-10T00:00:00"/>
    <n v="501.69"/>
    <n v="4"/>
    <n v="924.8"/>
    <n v="88114"/>
    <x v="2"/>
    <n v="2224.7863953715005"/>
  </r>
  <r>
    <n v="1771"/>
    <s v="Jeff Spivey"/>
    <x v="4"/>
    <n v="7.0000000000000007E-2"/>
    <n v="60.98"/>
    <n v="49"/>
    <x v="1"/>
    <x v="2"/>
    <x v="2"/>
    <x v="8"/>
    <x v="4"/>
    <s v="Euro Pro Shark Stick Mini Vacuum"/>
    <n v="0.59"/>
    <s v="United States"/>
    <x v="1"/>
    <x v="10"/>
    <s v="Freeport"/>
    <n v="61032"/>
    <x v="64"/>
    <d v="2015-03-07T00:00:00"/>
    <n v="-807.89"/>
    <n v="7"/>
    <n v="410.17"/>
    <n v="89106"/>
    <x v="1"/>
    <n v="842.40103576979413"/>
  </r>
  <r>
    <n v="945"/>
    <s v="Stephanie Sun Perry"/>
    <x v="3"/>
    <n v="0.03"/>
    <n v="31.74"/>
    <n v="12.62"/>
    <x v="1"/>
    <x v="2"/>
    <x v="2"/>
    <x v="5"/>
    <x v="5"/>
    <s v="GBC Wire Binding Strips"/>
    <n v="0.37"/>
    <s v="United States"/>
    <x v="2"/>
    <x v="8"/>
    <s v="Saratoga"/>
    <n v="95070"/>
    <x v="64"/>
    <d v="2015-03-06T00:00:00"/>
    <n v="-4.3010000000000002"/>
    <n v="3"/>
    <n v="98.7"/>
    <n v="86567"/>
    <x v="2"/>
    <n v="600.00261300749912"/>
  </r>
  <r>
    <n v="3327"/>
    <s v="Bob Gibson"/>
    <x v="3"/>
    <n v="0.06"/>
    <n v="113.98"/>
    <n v="30"/>
    <x v="0"/>
    <x v="0"/>
    <x v="0"/>
    <x v="9"/>
    <x v="3"/>
    <s v="Hon Comfortask® Task/Swivel Chairs"/>
    <n v="0.69"/>
    <s v="United States"/>
    <x v="1"/>
    <x v="25"/>
    <s v="Port Huron"/>
    <n v="48060"/>
    <x v="64"/>
    <d v="2015-03-08T00:00:00"/>
    <n v="-127.3"/>
    <n v="3"/>
    <n v="356.14"/>
    <n v="87272"/>
    <x v="1"/>
    <n v="1615.2029955203395"/>
  </r>
  <r>
    <n v="3327"/>
    <s v="Bob Gibson"/>
    <x v="3"/>
    <n v="0.05"/>
    <n v="6.48"/>
    <n v="6.86"/>
    <x v="1"/>
    <x v="0"/>
    <x v="2"/>
    <x v="7"/>
    <x v="5"/>
    <s v="Xerox 204"/>
    <n v="0.37"/>
    <s v="United States"/>
    <x v="1"/>
    <x v="25"/>
    <s v="Port Huron"/>
    <n v="48060"/>
    <x v="64"/>
    <d v="2015-03-08T00:00:00"/>
    <n v="-52.77"/>
    <n v="4"/>
    <n v="27.08"/>
    <n v="87272"/>
    <x v="1"/>
    <n v="259.32997566117263"/>
  </r>
  <r>
    <n v="1020"/>
    <s v="Julie Porter"/>
    <x v="0"/>
    <n v="0.09"/>
    <n v="517.48"/>
    <n v="16.63"/>
    <x v="0"/>
    <x v="0"/>
    <x v="1"/>
    <x v="3"/>
    <x v="0"/>
    <s v="Panasonic KX-P3626 Dot Matrix Printer"/>
    <n v="0.59"/>
    <s v="United States"/>
    <x v="1"/>
    <x v="38"/>
    <s v="Pittsburg"/>
    <n v="66762"/>
    <x v="65"/>
    <d v="2015-03-07T00:00:00"/>
    <n v="909.36"/>
    <n v="5"/>
    <n v="2354.54"/>
    <n v="88632"/>
    <x v="1"/>
    <n v="3557.5062684976438"/>
  </r>
  <r>
    <n v="850"/>
    <s v="Jesse Hutchinson"/>
    <x v="3"/>
    <n v="7.0000000000000007E-2"/>
    <n v="6.08"/>
    <n v="0.91"/>
    <x v="1"/>
    <x v="3"/>
    <x v="2"/>
    <x v="2"/>
    <x v="2"/>
    <s v="Zebra Zazzle Fluorescent Highlighters"/>
    <n v="0.51"/>
    <s v="United States"/>
    <x v="2"/>
    <x v="8"/>
    <s v="Goleta"/>
    <n v="93117"/>
    <x v="65"/>
    <d v="2015-03-08T00:00:00"/>
    <n v="19.57"/>
    <n v="7"/>
    <n v="41.96"/>
    <n v="88569"/>
    <x v="2"/>
    <n v="279.88618189780186"/>
  </r>
  <r>
    <n v="851"/>
    <s v="Helen H Heller"/>
    <x v="3"/>
    <n v="0.08"/>
    <n v="19.899999999999999"/>
    <n v="5.29"/>
    <x v="1"/>
    <x v="3"/>
    <x v="2"/>
    <x v="8"/>
    <x v="6"/>
    <s v="Holmes Cool Mist Humidifier for the Whole House with 8-Gallon Output per Day, Extended Life Filter"/>
    <n v="0.4"/>
    <s v="United States"/>
    <x v="2"/>
    <x v="8"/>
    <s v="Hacienda Heights"/>
    <n v="91745"/>
    <x v="65"/>
    <d v="2015-03-09T00:00:00"/>
    <n v="107.11"/>
    <n v="13"/>
    <n v="240.46"/>
    <n v="88569"/>
    <x v="2"/>
    <n v="435.85159772711785"/>
  </r>
  <r>
    <n v="851"/>
    <s v="Helen H Heller"/>
    <x v="3"/>
    <n v="0.02"/>
    <n v="3.36"/>
    <n v="6.27"/>
    <x v="1"/>
    <x v="3"/>
    <x v="2"/>
    <x v="5"/>
    <x v="5"/>
    <s v="Cardinal Poly Pocket Divider Pockets for Ring Binders"/>
    <n v="0.4"/>
    <s v="United States"/>
    <x v="2"/>
    <x v="8"/>
    <s v="Hacienda Heights"/>
    <n v="91745"/>
    <x v="65"/>
    <d v="2015-03-09T00:00:00"/>
    <n v="-216.154"/>
    <n v="21"/>
    <n v="74.08"/>
    <n v="88569"/>
    <x v="2"/>
    <n v="119.73511484241874"/>
  </r>
  <r>
    <n v="2750"/>
    <s v="Allen Nash"/>
    <x v="0"/>
    <n v="0.02"/>
    <n v="161.55000000000001"/>
    <n v="19.989999999999998"/>
    <x v="1"/>
    <x v="0"/>
    <x v="2"/>
    <x v="6"/>
    <x v="5"/>
    <s v="Fellowes Super Stor/Drawer® Files"/>
    <n v="0.66"/>
    <s v="United States"/>
    <x v="0"/>
    <x v="21"/>
    <s v="Waynesboro"/>
    <n v="22980"/>
    <x v="66"/>
    <d v="2015-03-08T00:00:00"/>
    <n v="664.51800000000003"/>
    <n v="4"/>
    <n v="657.61"/>
    <n v="91424"/>
    <x v="0"/>
    <n v="2192.4679777199171"/>
  </r>
  <r>
    <n v="2770"/>
    <s v="Joel Burnette"/>
    <x v="0"/>
    <n v="0.02"/>
    <n v="11.55"/>
    <n v="2.36"/>
    <x v="1"/>
    <x v="3"/>
    <x v="2"/>
    <x v="2"/>
    <x v="2"/>
    <s v="Newell 309"/>
    <n v="0.55000000000000004"/>
    <s v="United States"/>
    <x v="0"/>
    <x v="5"/>
    <s v="Dunwoody"/>
    <n v="30338"/>
    <x v="66"/>
    <d v="2015-03-10T00:00:00"/>
    <n v="1289.3820000000001"/>
    <n v="14"/>
    <n v="159.53"/>
    <n v="88975"/>
    <x v="0"/>
    <n v="1792.6931641588285"/>
  </r>
  <r>
    <n v="2837"/>
    <s v="Leslie Hawley"/>
    <x v="1"/>
    <n v="7.0000000000000007E-2"/>
    <n v="51.98"/>
    <n v="10.17"/>
    <x v="1"/>
    <x v="2"/>
    <x v="1"/>
    <x v="3"/>
    <x v="6"/>
    <s v="Canon MP25DIII Desktop Whisper-Quiet Printing Calculator"/>
    <n v="0.37"/>
    <s v="United States"/>
    <x v="1"/>
    <x v="19"/>
    <s v="Tulsa"/>
    <n v="74133"/>
    <x v="66"/>
    <d v="2015-03-10T00:00:00"/>
    <n v="439.78530000000001"/>
    <n v="13"/>
    <n v="637.37"/>
    <n v="89801"/>
    <x v="1"/>
    <n v="820.50625634254664"/>
  </r>
  <r>
    <n v="2837"/>
    <s v="Leslie Hawley"/>
    <x v="1"/>
    <n v="0.1"/>
    <n v="80.97"/>
    <n v="33.6"/>
    <x v="0"/>
    <x v="2"/>
    <x v="1"/>
    <x v="3"/>
    <x v="3"/>
    <s v="Lexmark Z25 Color Inkjet Printer"/>
    <n v="0.37"/>
    <s v="United States"/>
    <x v="1"/>
    <x v="19"/>
    <s v="Tulsa"/>
    <n v="74133"/>
    <x v="66"/>
    <d v="2015-03-11T00:00:00"/>
    <n v="-149.4573"/>
    <n v="3"/>
    <n v="232.16"/>
    <n v="89801"/>
    <x v="1"/>
    <n v="1132.13451327539"/>
  </r>
  <r>
    <n v="693"/>
    <s v="Richard McClure"/>
    <x v="2"/>
    <n v="0.09"/>
    <n v="5.34"/>
    <n v="2.99"/>
    <x v="2"/>
    <x v="0"/>
    <x v="2"/>
    <x v="5"/>
    <x v="5"/>
    <s v="Wilson Jones 14 Line Acrylic Coated Pressboard Data Binders"/>
    <n v="0.38"/>
    <s v="United States"/>
    <x v="2"/>
    <x v="3"/>
    <s v="Thornton"/>
    <n v="80229"/>
    <x v="66"/>
    <d v="2015-03-15T00:00:00"/>
    <n v="9.4860000000000007"/>
    <n v="17"/>
    <n v="95.1"/>
    <n v="87812"/>
    <x v="2"/>
    <n v="-9.0528555988757837"/>
  </r>
  <r>
    <n v="693"/>
    <s v="Richard McClure"/>
    <x v="2"/>
    <n v="7.0000000000000007E-2"/>
    <n v="140.97999999999999"/>
    <n v="53.48"/>
    <x v="0"/>
    <x v="0"/>
    <x v="0"/>
    <x v="10"/>
    <x v="0"/>
    <s v="Bush Heritage Pine Collection 5-Shelf Bookcase, Albany Pine Finish, *Special Order"/>
    <n v="0.65"/>
    <s v="United States"/>
    <x v="2"/>
    <x v="3"/>
    <s v="Thornton"/>
    <n v="80229"/>
    <x v="66"/>
    <d v="2015-03-15T00:00:00"/>
    <n v="-263.64999999999998"/>
    <n v="5"/>
    <n v="734.74"/>
    <n v="87812"/>
    <x v="2"/>
    <n v="2048.0280207650558"/>
  </r>
  <r>
    <n v="693"/>
    <s v="Richard McClure"/>
    <x v="2"/>
    <n v="0.06"/>
    <n v="205.99"/>
    <n v="5.26"/>
    <x v="1"/>
    <x v="0"/>
    <x v="1"/>
    <x v="12"/>
    <x v="5"/>
    <s v="i470"/>
    <n v="0.56000000000000005"/>
    <s v="United States"/>
    <x v="2"/>
    <x v="3"/>
    <s v="Thornton"/>
    <n v="80229"/>
    <x v="66"/>
    <d v="2015-03-15T00:00:00"/>
    <n v="890.18100000000004"/>
    <n v="11"/>
    <n v="1882.87"/>
    <n v="87812"/>
    <x v="2"/>
    <n v="1835.8686238121811"/>
  </r>
  <r>
    <n v="1718"/>
    <s v="Kathy Shah"/>
    <x v="2"/>
    <n v="0.01"/>
    <n v="300.98"/>
    <n v="64.73"/>
    <x v="0"/>
    <x v="1"/>
    <x v="0"/>
    <x v="9"/>
    <x v="3"/>
    <s v="Global Leather and Oak Executive Chair, Black"/>
    <n v="0.56000000000000005"/>
    <s v="United States"/>
    <x v="0"/>
    <x v="9"/>
    <s v="Garner"/>
    <n v="27529"/>
    <x v="66"/>
    <d v="2015-03-15T00:00:00"/>
    <n v="-48.874000000000002"/>
    <n v="3"/>
    <n v="974.14"/>
    <n v="90621"/>
    <x v="0"/>
    <n v="3025.1595394975402"/>
  </r>
  <r>
    <n v="1075"/>
    <s v="Theodore Tyson"/>
    <x v="1"/>
    <n v="0.04"/>
    <n v="19.23"/>
    <n v="6.15"/>
    <x v="1"/>
    <x v="2"/>
    <x v="0"/>
    <x v="11"/>
    <x v="1"/>
    <s v="Executive Impressions 13&quot; Clairmont Wall Clock"/>
    <n v="0.44"/>
    <s v="United States"/>
    <x v="1"/>
    <x v="10"/>
    <s v="Romeoville"/>
    <n v="60441"/>
    <x v="67"/>
    <d v="2015-03-10T00:00:00"/>
    <n v="152.4348"/>
    <n v="11"/>
    <n v="220.92"/>
    <n v="86422"/>
    <x v="1"/>
    <n v="390.53832263934237"/>
  </r>
  <r>
    <n v="2258"/>
    <s v="Nicole Pope"/>
    <x v="2"/>
    <n v="0.01"/>
    <n v="7.64"/>
    <n v="1.39"/>
    <x v="2"/>
    <x v="3"/>
    <x v="2"/>
    <x v="15"/>
    <x v="5"/>
    <s v="#10- 4 1/8&quot; x 9 1/2&quot; Security-Tint Envelopes"/>
    <n v="0.36"/>
    <s v="United States"/>
    <x v="0"/>
    <x v="9"/>
    <s v="Rocky Mount"/>
    <n v="27801"/>
    <x v="67"/>
    <d v="2015-03-13T00:00:00"/>
    <n v="-1676.6120000000001"/>
    <n v="9"/>
    <n v="73.290000000000006"/>
    <n v="87962"/>
    <x v="0"/>
    <n v="-1727.3971948583232"/>
  </r>
  <r>
    <n v="2258"/>
    <s v="Nicole Pope"/>
    <x v="2"/>
    <n v="7.0000000000000007E-2"/>
    <n v="400.97"/>
    <n v="48.26"/>
    <x v="0"/>
    <x v="3"/>
    <x v="1"/>
    <x v="3"/>
    <x v="0"/>
    <s v="Hewlett-Packard Deskjet 1220Cse Color Inkjet Printer"/>
    <n v="0.36"/>
    <s v="United States"/>
    <x v="0"/>
    <x v="9"/>
    <s v="Rocky Mount"/>
    <n v="27801"/>
    <x v="67"/>
    <d v="2015-03-13T00:00:00"/>
    <n v="45.127800000000001"/>
    <n v="8"/>
    <n v="2961.32"/>
    <n v="87962"/>
    <x v="0"/>
    <n v="2802.5346486100093"/>
  </r>
  <r>
    <n v="2855"/>
    <s v="Vicki Womble"/>
    <x v="2"/>
    <n v="0.09"/>
    <n v="3174.835"/>
    <n v="24.49"/>
    <x v="1"/>
    <x v="1"/>
    <x v="1"/>
    <x v="3"/>
    <x v="4"/>
    <s v="Polycom ViewStation™ ISDN Videoconferencing Unit"/>
    <n v="0.39"/>
    <s v="United States"/>
    <x v="2"/>
    <x v="4"/>
    <s v="Des Moines"/>
    <n v="98198"/>
    <x v="68"/>
    <d v="2015-03-14T00:00:00"/>
    <n v="-10388.68835"/>
    <n v="1"/>
    <n v="6296"/>
    <n v="87317"/>
    <x v="2"/>
    <n v="7401.3271579278216"/>
  </r>
  <r>
    <n v="2545"/>
    <s v="Rick Ellis"/>
    <x v="4"/>
    <n v="0.01"/>
    <n v="99.99"/>
    <n v="19.989999999999998"/>
    <x v="2"/>
    <x v="2"/>
    <x v="1"/>
    <x v="3"/>
    <x v="5"/>
    <s v="AT&amp;T 2230 Dual Handset Phone With Caller ID/Call Waiting"/>
    <n v="0.52"/>
    <s v="United States"/>
    <x v="0"/>
    <x v="21"/>
    <s v="Springfield"/>
    <n v="22153"/>
    <x v="68"/>
    <d v="2015-03-12T00:00:00"/>
    <n v="90.024000000000001"/>
    <n v="2"/>
    <n v="202.98"/>
    <n v="87915"/>
    <x v="0"/>
    <n v="981.54742575811474"/>
  </r>
  <r>
    <n v="3194"/>
    <s v="Angela Rose"/>
    <x v="4"/>
    <n v="0.1"/>
    <n v="4.9800000000000004"/>
    <n v="7.54"/>
    <x v="1"/>
    <x v="1"/>
    <x v="2"/>
    <x v="7"/>
    <x v="5"/>
    <s v="Xerox 1961"/>
    <n v="0.38"/>
    <s v="United States"/>
    <x v="0"/>
    <x v="12"/>
    <s v="Spring Hill"/>
    <n v="34609"/>
    <x v="68"/>
    <d v="2015-03-11T00:00:00"/>
    <n v="45.078000000000003"/>
    <n v="9"/>
    <n v="43.84"/>
    <n v="89805"/>
    <x v="0"/>
    <n v="140.72849120243379"/>
  </r>
  <r>
    <n v="3194"/>
    <s v="Angela Rose"/>
    <x v="4"/>
    <n v="0"/>
    <n v="22.84"/>
    <n v="8.18"/>
    <x v="1"/>
    <x v="1"/>
    <x v="2"/>
    <x v="7"/>
    <x v="5"/>
    <s v="Xerox 1991"/>
    <n v="0.39"/>
    <s v="United States"/>
    <x v="0"/>
    <x v="12"/>
    <s v="Spring Hill"/>
    <n v="34609"/>
    <x v="68"/>
    <d v="2015-03-12T00:00:00"/>
    <n v="-110.376"/>
    <n v="6"/>
    <n v="141.74"/>
    <n v="89805"/>
    <x v="0"/>
    <n v="129.58302301650772"/>
  </r>
  <r>
    <n v="52"/>
    <s v="Lorraine Kelly"/>
    <x v="3"/>
    <n v="0"/>
    <n v="115.99"/>
    <n v="2.5"/>
    <x v="1"/>
    <x v="3"/>
    <x v="1"/>
    <x v="12"/>
    <x v="5"/>
    <s v="6160"/>
    <n v="0.56999999999999995"/>
    <s v="United States"/>
    <x v="2"/>
    <x v="4"/>
    <s v="Puyallup"/>
    <n v="98373"/>
    <x v="68"/>
    <d v="2015-03-10T00:00:00"/>
    <n v="162.666"/>
    <n v="6"/>
    <n v="627.04"/>
    <n v="88426"/>
    <x v="2"/>
    <n v="910.86381081410673"/>
  </r>
  <r>
    <n v="53"/>
    <s v="Sidney Russell Austin"/>
    <x v="3"/>
    <n v="0.02"/>
    <n v="5.98"/>
    <n v="5.79"/>
    <x v="1"/>
    <x v="3"/>
    <x v="2"/>
    <x v="7"/>
    <x v="5"/>
    <s v="Xerox 1903"/>
    <n v="0.36"/>
    <s v="United States"/>
    <x v="2"/>
    <x v="4"/>
    <s v="Redmond"/>
    <n v="98052"/>
    <x v="68"/>
    <d v="2015-03-11T00:00:00"/>
    <n v="-67.489999999999995"/>
    <n v="17"/>
    <n v="110.19"/>
    <n v="88426"/>
    <x v="2"/>
    <n v="233.66555469768832"/>
  </r>
  <r>
    <n v="753"/>
    <s v="Elisabeth Massey"/>
    <x v="0"/>
    <n v="0.06"/>
    <n v="2.61"/>
    <n v="0.5"/>
    <x v="2"/>
    <x v="3"/>
    <x v="2"/>
    <x v="13"/>
    <x v="5"/>
    <s v="Avery 479"/>
    <n v="0.39"/>
    <s v="United States"/>
    <x v="2"/>
    <x v="41"/>
    <s v="Prescott"/>
    <n v="86301"/>
    <x v="69"/>
    <d v="2015-03-11T00:00:00"/>
    <n v="10.85"/>
    <n v="1"/>
    <n v="17.59"/>
    <n v="90438"/>
    <x v="2"/>
    <n v="162.38487719069553"/>
  </r>
  <r>
    <n v="753"/>
    <s v="Elisabeth Massey"/>
    <x v="0"/>
    <n v="0.01"/>
    <n v="6.35"/>
    <n v="1.02"/>
    <x v="1"/>
    <x v="3"/>
    <x v="2"/>
    <x v="7"/>
    <x v="2"/>
    <s v="Telephone Message Books with Fax/Mobile Section, 5 1/2&quot; x 3 3/16&quot;"/>
    <n v="0.39"/>
    <s v="United States"/>
    <x v="2"/>
    <x v="41"/>
    <s v="Prescott"/>
    <n v="86301"/>
    <x v="69"/>
    <d v="2015-03-13T00:00:00"/>
    <n v="97.662599999999998"/>
    <n v="22"/>
    <n v="141.54"/>
    <n v="90438"/>
    <x v="2"/>
    <n v="392.63157998159602"/>
  </r>
  <r>
    <n v="1494"/>
    <s v="Kate Lehman"/>
    <x v="0"/>
    <n v="0.06"/>
    <n v="8.3699999999999992"/>
    <n v="10.16"/>
    <x v="1"/>
    <x v="3"/>
    <x v="0"/>
    <x v="11"/>
    <x v="4"/>
    <s v="Westinghouse Clip-On Gooseneck Lamps"/>
    <n v="0.59"/>
    <s v="United States"/>
    <x v="3"/>
    <x v="36"/>
    <s v="Dundalk"/>
    <n v="21222"/>
    <x v="69"/>
    <d v="2015-03-13T00:00:00"/>
    <n v="-255.65"/>
    <n v="18"/>
    <n v="157.63999999999999"/>
    <n v="85880"/>
    <x v="3"/>
    <n v="422.97784573743741"/>
  </r>
  <r>
    <n v="1494"/>
    <s v="Kate Lehman"/>
    <x v="0"/>
    <n v="0.09"/>
    <n v="6.48"/>
    <n v="9.17"/>
    <x v="2"/>
    <x v="3"/>
    <x v="2"/>
    <x v="7"/>
    <x v="5"/>
    <s v="Xerox 1996"/>
    <n v="0.37"/>
    <s v="United States"/>
    <x v="3"/>
    <x v="36"/>
    <s v="Dundalk"/>
    <n v="21222"/>
    <x v="69"/>
    <d v="2015-03-13T00:00:00"/>
    <n v="-76.540000000000006"/>
    <n v="6"/>
    <n v="42.16"/>
    <n v="85880"/>
    <x v="3"/>
    <n v="288.20493621247186"/>
  </r>
  <r>
    <n v="1497"/>
    <s v="Gloria Jacobs"/>
    <x v="0"/>
    <n v="0.09"/>
    <n v="6.28"/>
    <n v="5.29"/>
    <x v="1"/>
    <x v="3"/>
    <x v="0"/>
    <x v="11"/>
    <x v="5"/>
    <s v="Eldon® 200 Class™ Desk Accessories, Burgundy"/>
    <n v="0.43"/>
    <s v="United States"/>
    <x v="3"/>
    <x v="11"/>
    <s v="Elmira"/>
    <n v="14901"/>
    <x v="69"/>
    <d v="2015-03-12T00:00:00"/>
    <n v="-10.09"/>
    <n v="2"/>
    <n v="14.08"/>
    <n v="85880"/>
    <x v="3"/>
    <n v="380.47106908043054"/>
  </r>
  <r>
    <n v="1497"/>
    <s v="Gloria Jacobs"/>
    <x v="0"/>
    <n v="0.03"/>
    <n v="15.14"/>
    <n v="4.53"/>
    <x v="1"/>
    <x v="3"/>
    <x v="2"/>
    <x v="6"/>
    <x v="5"/>
    <s v="Eldon® Gobal File Keepers"/>
    <n v="0.81"/>
    <s v="United States"/>
    <x v="3"/>
    <x v="11"/>
    <s v="Elmira"/>
    <n v="14901"/>
    <x v="69"/>
    <d v="2015-03-13T00:00:00"/>
    <n v="-92.87"/>
    <n v="17"/>
    <n v="256.73"/>
    <n v="85880"/>
    <x v="3"/>
    <n v="657.95645618083938"/>
  </r>
  <r>
    <n v="2616"/>
    <s v="Laurence Hull"/>
    <x v="0"/>
    <n v="0"/>
    <n v="2.6"/>
    <n v="2.4"/>
    <x v="1"/>
    <x v="3"/>
    <x v="2"/>
    <x v="2"/>
    <x v="2"/>
    <s v="12 Colored Short Pencils"/>
    <n v="0.57999999999999996"/>
    <s v="United States"/>
    <x v="1"/>
    <x v="25"/>
    <s v="Portage"/>
    <n v="49002"/>
    <x v="69"/>
    <d v="2015-03-13T00:00:00"/>
    <n v="-45.21"/>
    <n v="16"/>
    <n v="44.75"/>
    <n v="91495"/>
    <x v="1"/>
    <n v="437.25257354587018"/>
  </r>
  <r>
    <n v="1484"/>
    <s v="Alison Stewart"/>
    <x v="1"/>
    <n v="0.06"/>
    <n v="99.99"/>
    <n v="19.989999999999998"/>
    <x v="1"/>
    <x v="2"/>
    <x v="1"/>
    <x v="1"/>
    <x v="5"/>
    <s v="US Robotics 56K V.92 External Faxmodem"/>
    <n v="0.52"/>
    <s v="United States"/>
    <x v="1"/>
    <x v="10"/>
    <s v="Des Plaines"/>
    <n v="60016"/>
    <x v="69"/>
    <d v="2015-03-14T00:00:00"/>
    <n v="-127.56"/>
    <n v="3"/>
    <n v="290.24"/>
    <n v="91235"/>
    <x v="1"/>
    <n v="792.65817356981154"/>
  </r>
  <r>
    <n v="1484"/>
    <s v="Alison Stewart"/>
    <x v="1"/>
    <n v="0"/>
    <n v="193.17"/>
    <n v="19.989999999999998"/>
    <x v="1"/>
    <x v="2"/>
    <x v="2"/>
    <x v="6"/>
    <x v="5"/>
    <s v="Fellowes Staxonsteel® Drawer Files"/>
    <n v="0.71"/>
    <s v="United States"/>
    <x v="1"/>
    <x v="10"/>
    <s v="Des Plaines"/>
    <n v="60016"/>
    <x v="69"/>
    <d v="2015-03-12T00:00:00"/>
    <n v="282.18"/>
    <n v="5"/>
    <n v="971.4"/>
    <n v="91235"/>
    <x v="1"/>
    <n v="1701.7670440243692"/>
  </r>
  <r>
    <n v="1484"/>
    <s v="Alison Stewart"/>
    <x v="1"/>
    <n v="0.08"/>
    <n v="20.99"/>
    <n v="3.3"/>
    <x v="2"/>
    <x v="2"/>
    <x v="1"/>
    <x v="12"/>
    <x v="1"/>
    <s v="Accessory39"/>
    <n v="0.81"/>
    <s v="United States"/>
    <x v="1"/>
    <x v="10"/>
    <s v="Des Plaines"/>
    <n v="60016"/>
    <x v="69"/>
    <d v="2015-03-11T00:00:00"/>
    <n v="-96.337999999999994"/>
    <n v="11"/>
    <n v="193.51"/>
    <n v="91235"/>
    <x v="1"/>
    <n v="261.41941962921533"/>
  </r>
  <r>
    <n v="3397"/>
    <s v="Andrea Shaw"/>
    <x v="1"/>
    <n v="0.01"/>
    <n v="10.9"/>
    <n v="7.46"/>
    <x v="1"/>
    <x v="0"/>
    <x v="2"/>
    <x v="6"/>
    <x v="5"/>
    <s v="Crate-A-Files™"/>
    <n v="0.59"/>
    <s v="United States"/>
    <x v="1"/>
    <x v="10"/>
    <s v="Danville"/>
    <n v="61832"/>
    <x v="69"/>
    <d v="2015-03-12T00:00:00"/>
    <n v="-116.76"/>
    <n v="18"/>
    <n v="207.31"/>
    <n v="87536"/>
    <x v="1"/>
    <n v="230.01114612226516"/>
  </r>
  <r>
    <n v="3397"/>
    <s v="Andrea Shaw"/>
    <x v="1"/>
    <n v="0.1"/>
    <n v="7.99"/>
    <n v="5.03"/>
    <x v="1"/>
    <x v="0"/>
    <x v="1"/>
    <x v="12"/>
    <x v="6"/>
    <s v="Bell Sonecor JB700 Caller ID"/>
    <n v="0.6"/>
    <s v="United States"/>
    <x v="1"/>
    <x v="10"/>
    <s v="Danville"/>
    <n v="61832"/>
    <x v="69"/>
    <d v="2015-03-12T00:00:00"/>
    <n v="-160.952"/>
    <n v="22"/>
    <n v="143.12"/>
    <n v="87536"/>
    <x v="1"/>
    <n v="57.312588808026376"/>
  </r>
  <r>
    <n v="3151"/>
    <s v="Glenda Hunter"/>
    <x v="4"/>
    <n v="0.02"/>
    <n v="5.98"/>
    <n v="1.49"/>
    <x v="1"/>
    <x v="3"/>
    <x v="2"/>
    <x v="5"/>
    <x v="5"/>
    <s v="Avery Hanging File Binders"/>
    <n v="0.39"/>
    <s v="United States"/>
    <x v="2"/>
    <x v="8"/>
    <s v="Twentynine Palms"/>
    <n v="92277"/>
    <x v="69"/>
    <d v="2015-03-12T00:00:00"/>
    <n v="28.526"/>
    <n v="10"/>
    <n v="59.9"/>
    <n v="88547"/>
    <x v="2"/>
    <n v="49.808647168866628"/>
  </r>
  <r>
    <n v="796"/>
    <s v="Amanda Conner"/>
    <x v="3"/>
    <n v="0.06"/>
    <n v="8.6"/>
    <n v="6.19"/>
    <x v="1"/>
    <x v="3"/>
    <x v="2"/>
    <x v="5"/>
    <x v="5"/>
    <s v="Avery Printable Repositionable Plastic Tabs"/>
    <n v="0.38"/>
    <s v="United States"/>
    <x v="1"/>
    <x v="13"/>
    <s v="Papillion"/>
    <n v="68046"/>
    <x v="69"/>
    <d v="2015-03-12T00:00:00"/>
    <n v="-46.115000000000002"/>
    <n v="9"/>
    <n v="79.400000000000006"/>
    <n v="86867"/>
    <x v="1"/>
    <n v="265.00888359025254"/>
  </r>
  <r>
    <n v="1254"/>
    <s v="Anne Bland"/>
    <x v="0"/>
    <n v="0.06"/>
    <n v="80.98"/>
    <n v="35"/>
    <x v="1"/>
    <x v="2"/>
    <x v="2"/>
    <x v="6"/>
    <x v="4"/>
    <s v="Carina Double Wide Media Storage Towers in Natural &amp; Black"/>
    <n v="0.81"/>
    <s v="United States"/>
    <x v="1"/>
    <x v="18"/>
    <s v="Channelview"/>
    <n v="77530"/>
    <x v="70"/>
    <d v="2015-03-13T00:00:00"/>
    <n v="-218.77"/>
    <n v="2"/>
    <n v="172.79"/>
    <n v="89983"/>
    <x v="1"/>
    <n v="1588.1046935830232"/>
  </r>
  <r>
    <n v="2896"/>
    <s v="Anna Ellis"/>
    <x v="0"/>
    <n v="0"/>
    <n v="22.84"/>
    <n v="16.920000000000002"/>
    <x v="1"/>
    <x v="2"/>
    <x v="2"/>
    <x v="7"/>
    <x v="5"/>
    <s v="Xerox 1973"/>
    <n v="0.39"/>
    <s v="United States"/>
    <x v="1"/>
    <x v="7"/>
    <s v="Mankato"/>
    <n v="56001"/>
    <x v="70"/>
    <d v="2015-03-14T00:00:00"/>
    <n v="-83.75"/>
    <n v="15"/>
    <n v="370.62"/>
    <n v="86927"/>
    <x v="1"/>
    <n v="735.03956974618916"/>
  </r>
  <r>
    <n v="1027"/>
    <s v="Brian Bennett"/>
    <x v="1"/>
    <n v="0.1"/>
    <n v="73.98"/>
    <n v="4"/>
    <x v="1"/>
    <x v="0"/>
    <x v="1"/>
    <x v="1"/>
    <x v="5"/>
    <s v="Keytronic French Keyboard"/>
    <n v="0.79"/>
    <s v="United States"/>
    <x v="3"/>
    <x v="11"/>
    <s v="Cheektowaga"/>
    <n v="14225"/>
    <x v="70"/>
    <d v="2015-03-13T00:00:00"/>
    <n v="-229.87"/>
    <n v="5"/>
    <n v="347.23"/>
    <n v="89004"/>
    <x v="3"/>
    <n v="322.95345060823053"/>
  </r>
  <r>
    <n v="1027"/>
    <s v="Brian Bennett"/>
    <x v="1"/>
    <n v="0.05"/>
    <n v="51.98"/>
    <n v="10.17"/>
    <x v="1"/>
    <x v="0"/>
    <x v="1"/>
    <x v="3"/>
    <x v="6"/>
    <s v="Canon MP25DIII Desktop Whisper-Quiet Printing Calculator"/>
    <n v="0.37"/>
    <s v="United States"/>
    <x v="3"/>
    <x v="11"/>
    <s v="Cheektowaga"/>
    <n v="14225"/>
    <x v="70"/>
    <d v="2015-03-13T00:00:00"/>
    <n v="329.9787"/>
    <n v="9"/>
    <n v="478.23"/>
    <n v="89004"/>
    <x v="3"/>
    <n v="681.80253844795925"/>
  </r>
  <r>
    <n v="32"/>
    <s v="Matthew Berman"/>
    <x v="2"/>
    <n v="0.06"/>
    <n v="205.99"/>
    <n v="8.99"/>
    <x v="1"/>
    <x v="3"/>
    <x v="1"/>
    <x v="12"/>
    <x v="5"/>
    <s v="TimeportP7382"/>
    <n v="0.56000000000000005"/>
    <s v="United States"/>
    <x v="2"/>
    <x v="14"/>
    <s v="Grants Pass"/>
    <n v="97526"/>
    <x v="70"/>
    <d v="2015-03-19T00:00:00"/>
    <n v="3568.096"/>
    <n v="22"/>
    <n v="3838.14"/>
    <n v="89203"/>
    <x v="2"/>
    <n v="4690.2538194321787"/>
  </r>
  <r>
    <n v="2593"/>
    <s v="Anne Schultz"/>
    <x v="2"/>
    <n v="0.01"/>
    <n v="85.99"/>
    <n v="0.99"/>
    <x v="1"/>
    <x v="3"/>
    <x v="1"/>
    <x v="12"/>
    <x v="2"/>
    <s v="Accessory4"/>
    <n v="0.85"/>
    <s v="United States"/>
    <x v="0"/>
    <x v="5"/>
    <s v="Athens"/>
    <n v="30605"/>
    <x v="70"/>
    <d v="2015-03-17T00:00:00"/>
    <n v="311.73"/>
    <n v="2"/>
    <n v="146.16999999999999"/>
    <n v="87773"/>
    <x v="0"/>
    <n v="1032.6407074264293"/>
  </r>
  <r>
    <n v="2741"/>
    <s v="Megan York"/>
    <x v="2"/>
    <n v="0.01"/>
    <n v="35.99"/>
    <n v="5.99"/>
    <x v="1"/>
    <x v="0"/>
    <x v="1"/>
    <x v="12"/>
    <x v="2"/>
    <s v="Accessory41"/>
    <n v="0.38"/>
    <s v="United States"/>
    <x v="2"/>
    <x v="37"/>
    <s v="Caldwell"/>
    <n v="83605"/>
    <x v="70"/>
    <d v="2015-03-19T00:00:00"/>
    <n v="218.23320000000001"/>
    <n v="10"/>
    <n v="316.27999999999997"/>
    <n v="89481"/>
    <x v="2"/>
    <n v="518.74251243837364"/>
  </r>
  <r>
    <n v="146"/>
    <s v="Yvonne Fox"/>
    <x v="3"/>
    <n v="0.01"/>
    <n v="45.98"/>
    <n v="4.8"/>
    <x v="1"/>
    <x v="0"/>
    <x v="0"/>
    <x v="11"/>
    <x v="2"/>
    <s v="Tenex B1-RE Series Chair Mats for Low Pile Carpets"/>
    <n v="0.68"/>
    <s v="United States"/>
    <x v="1"/>
    <x v="18"/>
    <s v="Watauga"/>
    <n v="76148"/>
    <x v="70"/>
    <d v="2015-03-13T00:00:00"/>
    <n v="133.5771"/>
    <n v="4"/>
    <n v="193.59"/>
    <n v="91088"/>
    <x v="1"/>
    <n v="801.07813885058329"/>
  </r>
  <r>
    <n v="903"/>
    <s v="Francis Spivey"/>
    <x v="3"/>
    <n v="0"/>
    <n v="5.98"/>
    <n v="1.49"/>
    <x v="1"/>
    <x v="1"/>
    <x v="2"/>
    <x v="5"/>
    <x v="5"/>
    <s v="Avery Hanging File Binders"/>
    <n v="0.39"/>
    <s v="United States"/>
    <x v="3"/>
    <x v="35"/>
    <s v="Wilmington"/>
    <n v="1887"/>
    <x v="70"/>
    <d v="2015-03-14T00:00:00"/>
    <n v="80.674800000000005"/>
    <n v="18"/>
    <n v="116.92"/>
    <n v="90806"/>
    <x v="3"/>
    <n v="275.75749068031462"/>
  </r>
  <r>
    <n v="2037"/>
    <s v="Lynda Herman"/>
    <x v="3"/>
    <n v="0"/>
    <n v="73.98"/>
    <n v="14.52"/>
    <x v="1"/>
    <x v="0"/>
    <x v="1"/>
    <x v="1"/>
    <x v="5"/>
    <s v="Keytronic French Keyboard"/>
    <n v="0.65"/>
    <s v="United States"/>
    <x v="2"/>
    <x v="24"/>
    <s v="Bozeman"/>
    <n v="59715"/>
    <x v="70"/>
    <d v="2015-03-14T00:00:00"/>
    <n v="-88.61"/>
    <n v="4"/>
    <n v="305.70999999999998"/>
    <n v="89333"/>
    <x v="2"/>
    <n v="911.6090573728701"/>
  </r>
  <r>
    <n v="2787"/>
    <s v="Rodney Kearney"/>
    <x v="3"/>
    <n v="0.01"/>
    <n v="47.98"/>
    <n v="3.61"/>
    <x v="2"/>
    <x v="1"/>
    <x v="1"/>
    <x v="1"/>
    <x v="1"/>
    <s v="DS/HD IBM Formatted Diskettes, 200/Pack - Staples"/>
    <n v="0.71"/>
    <s v="United States"/>
    <x v="0"/>
    <x v="17"/>
    <s v="Metairie"/>
    <n v="70003"/>
    <x v="70"/>
    <d v="2015-03-13T00:00:00"/>
    <n v="-44.436"/>
    <n v="8"/>
    <n v="393.98"/>
    <n v="91316"/>
    <x v="0"/>
    <n v="514.98416172407258"/>
  </r>
  <r>
    <n v="573"/>
    <s v="Vanessa Winstead"/>
    <x v="0"/>
    <n v="0.05"/>
    <n v="4.13"/>
    <n v="5.04"/>
    <x v="1"/>
    <x v="2"/>
    <x v="2"/>
    <x v="5"/>
    <x v="5"/>
    <s v="ACCOHIDE® 3-Ring Binder, Blue, 1&quot;"/>
    <n v="0.38"/>
    <s v="United States"/>
    <x v="1"/>
    <x v="10"/>
    <s v="Pekin"/>
    <n v="61554"/>
    <x v="71"/>
    <d v="2015-03-14T00:00:00"/>
    <n v="-12.1555"/>
    <n v="1"/>
    <n v="5.84"/>
    <n v="86555"/>
    <x v="1"/>
    <n v="380.02326028752071"/>
  </r>
  <r>
    <n v="1035"/>
    <s v="Kent Burton"/>
    <x v="0"/>
    <n v="7.0000000000000007E-2"/>
    <n v="125.99"/>
    <n v="2.5"/>
    <x v="1"/>
    <x v="2"/>
    <x v="1"/>
    <x v="12"/>
    <x v="5"/>
    <s v="i2000"/>
    <n v="0.6"/>
    <s v="United States"/>
    <x v="3"/>
    <x v="27"/>
    <s v="Delaware"/>
    <n v="43015"/>
    <x v="71"/>
    <d v="2015-03-13T00:00:00"/>
    <n v="-604.40599999999995"/>
    <n v="1"/>
    <n v="100.59"/>
    <n v="90710"/>
    <x v="3"/>
    <n v="254.79202814045388"/>
  </r>
  <r>
    <n v="1036"/>
    <s v="Jessica Huffman"/>
    <x v="0"/>
    <n v="0.03"/>
    <n v="99.99"/>
    <n v="19.989999999999998"/>
    <x v="1"/>
    <x v="2"/>
    <x v="1"/>
    <x v="1"/>
    <x v="5"/>
    <s v="US Robotics 56K V.92 External Faxmodem"/>
    <n v="0.52"/>
    <s v="United States"/>
    <x v="3"/>
    <x v="27"/>
    <s v="Dublin"/>
    <n v="43017"/>
    <x v="71"/>
    <d v="2015-03-14T00:00:00"/>
    <n v="293.66000000000003"/>
    <n v="6"/>
    <n v="598.38"/>
    <n v="90710"/>
    <x v="3"/>
    <n v="1536.3231395973003"/>
  </r>
  <r>
    <n v="2468"/>
    <s v="Rhonda Stein"/>
    <x v="0"/>
    <n v="0.04"/>
    <n v="65.989999999999995"/>
    <n v="8.99"/>
    <x v="1"/>
    <x v="3"/>
    <x v="1"/>
    <x v="12"/>
    <x v="5"/>
    <s v="i270"/>
    <n v="0.55000000000000004"/>
    <s v="United States"/>
    <x v="0"/>
    <x v="9"/>
    <s v="Salisbury"/>
    <n v="28144"/>
    <x v="71"/>
    <d v="2015-03-14T00:00:00"/>
    <n v="-335.041"/>
    <n v="13"/>
    <n v="724.57"/>
    <n v="88137"/>
    <x v="0"/>
    <n v="469.84438746401452"/>
  </r>
  <r>
    <n v="3036"/>
    <s v="Edith Reynolds"/>
    <x v="0"/>
    <n v="0.08"/>
    <n v="178.47"/>
    <n v="19.989999999999998"/>
    <x v="1"/>
    <x v="2"/>
    <x v="2"/>
    <x v="6"/>
    <x v="5"/>
    <s v="Hot File® 7-Pocket, Floor Stand"/>
    <n v="0.55000000000000004"/>
    <s v="United States"/>
    <x v="1"/>
    <x v="39"/>
    <s v="Mandan"/>
    <n v="58554"/>
    <x v="71"/>
    <d v="2015-03-16T00:00:00"/>
    <n v="2267.2199999999998"/>
    <n v="22"/>
    <n v="3802.01"/>
    <n v="89130"/>
    <x v="1"/>
    <n v="3795.0845358054048"/>
  </r>
  <r>
    <n v="600"/>
    <s v="Vickie Morse"/>
    <x v="4"/>
    <n v="0.06"/>
    <n v="6.48"/>
    <n v="7.37"/>
    <x v="1"/>
    <x v="3"/>
    <x v="2"/>
    <x v="7"/>
    <x v="5"/>
    <s v="Xerox 210"/>
    <n v="0.37"/>
    <s v="United States"/>
    <x v="3"/>
    <x v="36"/>
    <s v="Reisterstown"/>
    <n v="21136"/>
    <x v="71"/>
    <d v="2015-03-14T00:00:00"/>
    <n v="-75.44"/>
    <n v="5"/>
    <n v="32.39"/>
    <n v="87579"/>
    <x v="3"/>
    <n v="64.373492196317841"/>
  </r>
  <r>
    <n v="2285"/>
    <s v="Arnold Floyd Blair"/>
    <x v="4"/>
    <n v="0.02"/>
    <n v="17.7"/>
    <n v="9.4700000000000006"/>
    <x v="2"/>
    <x v="3"/>
    <x v="2"/>
    <x v="6"/>
    <x v="5"/>
    <s v="Portfile® Personal File Boxes"/>
    <n v="0.59"/>
    <s v="United States"/>
    <x v="0"/>
    <x v="23"/>
    <s v="Rock Hill"/>
    <n v="29730"/>
    <x v="71"/>
    <d v="2015-03-15T00:00:00"/>
    <n v="-85.022000000000006"/>
    <n v="21"/>
    <n v="374.6"/>
    <n v="90148"/>
    <x v="0"/>
    <n v="274.83625324656305"/>
  </r>
  <r>
    <n v="2484"/>
    <s v="Rhonda Bryant"/>
    <x v="4"/>
    <n v="0.05"/>
    <n v="6.48"/>
    <n v="7.91"/>
    <x v="1"/>
    <x v="3"/>
    <x v="2"/>
    <x v="7"/>
    <x v="5"/>
    <s v="Xerox 216"/>
    <n v="0.37"/>
    <s v="United States"/>
    <x v="0"/>
    <x v="12"/>
    <s v="Winter Haven"/>
    <n v="33881"/>
    <x v="71"/>
    <d v="2015-03-14T00:00:00"/>
    <n v="322.12200000000001"/>
    <n v="16"/>
    <n v="109.99"/>
    <n v="88998"/>
    <x v="0"/>
    <n v="493.02084185869421"/>
  </r>
  <r>
    <n v="2484"/>
    <s v="Rhonda Bryant"/>
    <x v="4"/>
    <n v="0.03"/>
    <n v="111.03"/>
    <n v="8.64"/>
    <x v="1"/>
    <x v="3"/>
    <x v="2"/>
    <x v="6"/>
    <x v="5"/>
    <s v="Fellowes Recycled Storage Drawers"/>
    <n v="0.78"/>
    <s v="United States"/>
    <x v="0"/>
    <x v="12"/>
    <s v="Winter Haven"/>
    <n v="33881"/>
    <x v="71"/>
    <d v="2015-03-14T00:00:00"/>
    <n v="366.54"/>
    <n v="8"/>
    <n v="900.12"/>
    <n v="88998"/>
    <x v="0"/>
    <n v="1240.2584096423425"/>
  </r>
  <r>
    <n v="604"/>
    <s v="Lindsay P Ashley"/>
    <x v="0"/>
    <n v="0.09"/>
    <n v="154.13"/>
    <n v="69"/>
    <x v="2"/>
    <x v="3"/>
    <x v="0"/>
    <x v="0"/>
    <x v="4"/>
    <s v="Laminate Occasional Tables"/>
    <n v="0.68"/>
    <s v="United States"/>
    <x v="2"/>
    <x v="8"/>
    <s v="Los Angeles"/>
    <n v="90045"/>
    <x v="72"/>
    <d v="2015-03-15T00:00:00"/>
    <n v="-1763.7476999999999"/>
    <n v="38"/>
    <n v="5679.59"/>
    <n v="28647"/>
    <x v="2"/>
    <n v="934.40324365661741"/>
  </r>
  <r>
    <n v="605"/>
    <s v="Alison Peters Wooten"/>
    <x v="0"/>
    <n v="0.09"/>
    <n v="154.13"/>
    <n v="69"/>
    <x v="2"/>
    <x v="3"/>
    <x v="0"/>
    <x v="0"/>
    <x v="4"/>
    <s v="Laminate Occasional Tables"/>
    <n v="0.68"/>
    <s v="United States"/>
    <x v="3"/>
    <x v="11"/>
    <s v="West Islip"/>
    <n v="11795"/>
    <x v="72"/>
    <d v="2015-03-15T00:00:00"/>
    <n v="-1763.7476999999999"/>
    <n v="10"/>
    <n v="1494.63"/>
    <n v="91144"/>
    <x v="3"/>
    <n v="934.40324365661741"/>
  </r>
  <r>
    <n v="994"/>
    <s v="Neal Weber"/>
    <x v="1"/>
    <n v="0.1"/>
    <n v="400.98"/>
    <n v="76.37"/>
    <x v="0"/>
    <x v="0"/>
    <x v="0"/>
    <x v="0"/>
    <x v="0"/>
    <s v="Bretford CR8500 Series Meeting Room Furniture"/>
    <n v="0.6"/>
    <s v="United States"/>
    <x v="3"/>
    <x v="29"/>
    <s v="Sanford"/>
    <n v="4073"/>
    <x v="72"/>
    <d v="2015-03-15T00:00:00"/>
    <n v="-969.04836599999999"/>
    <n v="2"/>
    <n v="810.47"/>
    <n v="89433"/>
    <x v="3"/>
    <n v="2629.3310679619021"/>
  </r>
  <r>
    <n v="999"/>
    <s v="Rita Barton"/>
    <x v="1"/>
    <n v="0.08"/>
    <n v="45.19"/>
    <n v="1.99"/>
    <x v="1"/>
    <x v="0"/>
    <x v="1"/>
    <x v="1"/>
    <x v="1"/>
    <s v="Verbatim DVD-RAM, 9.4GB, Rewritable, Type 1, DS, DataLife Plus"/>
    <n v="0.55000000000000004"/>
    <s v="United States"/>
    <x v="3"/>
    <x v="33"/>
    <s v="Ridgewood"/>
    <n v="7450"/>
    <x v="72"/>
    <d v="2015-03-15T00:00:00"/>
    <n v="-71.83"/>
    <n v="3"/>
    <n v="127.22"/>
    <n v="89433"/>
    <x v="3"/>
    <n v="152.76391741806245"/>
  </r>
  <r>
    <n v="1000"/>
    <s v="Lynn Bell"/>
    <x v="1"/>
    <n v="0.03"/>
    <n v="33.979999999999997"/>
    <n v="19.989999999999998"/>
    <x v="1"/>
    <x v="0"/>
    <x v="0"/>
    <x v="11"/>
    <x v="5"/>
    <s v="Linden® 12&quot; Wall Clock With Oak Frame"/>
    <n v="0.55000000000000004"/>
    <s v="United States"/>
    <x v="3"/>
    <x v="42"/>
    <s v="Bennington"/>
    <n v="5201"/>
    <x v="72"/>
    <d v="2015-03-15T00:00:00"/>
    <n v="-0.74"/>
    <n v="12"/>
    <n v="432.44"/>
    <n v="89433"/>
    <x v="3"/>
    <n v="720.98916439322682"/>
  </r>
  <r>
    <n v="2345"/>
    <s v="Colleen Marsh"/>
    <x v="4"/>
    <n v="7.0000000000000007E-2"/>
    <n v="200.98"/>
    <n v="23.76"/>
    <x v="0"/>
    <x v="3"/>
    <x v="0"/>
    <x v="9"/>
    <x v="3"/>
    <s v="Global Leather Highback Executive Chair with Pneumatic Height Adjustment, Black"/>
    <n v="0.57999999999999996"/>
    <s v="United States"/>
    <x v="0"/>
    <x v="32"/>
    <s v="Paducah"/>
    <n v="42003"/>
    <x v="72"/>
    <d v="2015-03-15T00:00:00"/>
    <n v="-132.42599999999999"/>
    <n v="9"/>
    <n v="1805.9"/>
    <n v="89504"/>
    <x v="0"/>
    <n v="1432.8024920807832"/>
  </r>
  <r>
    <n v="2345"/>
    <s v="Colleen Marsh"/>
    <x v="4"/>
    <n v="0.02"/>
    <n v="179.29"/>
    <n v="29.21"/>
    <x v="0"/>
    <x v="3"/>
    <x v="0"/>
    <x v="0"/>
    <x v="0"/>
    <s v="Bevis Round Conference Table Top, X-Base"/>
    <n v="0.76"/>
    <s v="United States"/>
    <x v="0"/>
    <x v="32"/>
    <s v="Paducah"/>
    <n v="42003"/>
    <x v="72"/>
    <d v="2015-03-14T00:00:00"/>
    <n v="-411.23599999999999"/>
    <n v="2"/>
    <n v="311.41000000000003"/>
    <n v="89504"/>
    <x v="0"/>
    <n v="1412.6247733109801"/>
  </r>
  <r>
    <n v="2417"/>
    <s v="Ken H Frazier"/>
    <x v="4"/>
    <n v="0"/>
    <n v="65.989999999999995"/>
    <n v="3.99"/>
    <x v="1"/>
    <x v="1"/>
    <x v="1"/>
    <x v="12"/>
    <x v="5"/>
    <s v="StarTAC 7760"/>
    <n v="0.59"/>
    <s v="United States"/>
    <x v="0"/>
    <x v="21"/>
    <s v="Oakton"/>
    <n v="22124"/>
    <x v="72"/>
    <d v="2015-03-15T00:00:00"/>
    <n v="-60.564"/>
    <n v="13"/>
    <n v="765.65"/>
    <n v="86754"/>
    <x v="0"/>
    <n v="366.21623634331212"/>
  </r>
  <r>
    <n v="3279"/>
    <s v="Ricky Allred"/>
    <x v="4"/>
    <n v="0.01"/>
    <n v="45.99"/>
    <n v="4.99"/>
    <x v="1"/>
    <x v="2"/>
    <x v="1"/>
    <x v="12"/>
    <x v="5"/>
    <s v="KF 788"/>
    <n v="0.56000000000000005"/>
    <s v="United States"/>
    <x v="0"/>
    <x v="23"/>
    <s v="Columbia"/>
    <n v="29203"/>
    <x v="72"/>
    <d v="2015-03-16T00:00:00"/>
    <n v="24.018000000000001"/>
    <n v="3"/>
    <n v="125.19"/>
    <n v="90767"/>
    <x v="0"/>
    <n v="445.63716574128364"/>
  </r>
  <r>
    <n v="373"/>
    <s v="Jeanne Werner"/>
    <x v="3"/>
    <n v="0.02"/>
    <n v="200.98"/>
    <n v="55.96"/>
    <x v="0"/>
    <x v="0"/>
    <x v="0"/>
    <x v="10"/>
    <x v="0"/>
    <s v="O'Sullivan Living Dimensions 3-Shelf Bookcases"/>
    <n v="0.75"/>
    <s v="United States"/>
    <x v="1"/>
    <x v="25"/>
    <s v="Detroit"/>
    <n v="48234"/>
    <x v="72"/>
    <d v="2015-03-16T00:00:00"/>
    <n v="-163.63"/>
    <n v="45"/>
    <n v="9539.6"/>
    <n v="24193"/>
    <x v="1"/>
    <n v="2644.4084045820359"/>
  </r>
  <r>
    <n v="373"/>
    <s v="Jeanne Werner"/>
    <x v="3"/>
    <n v="0.02"/>
    <n v="4.28"/>
    <n v="5.17"/>
    <x v="1"/>
    <x v="0"/>
    <x v="2"/>
    <x v="7"/>
    <x v="5"/>
    <s v="Xerox 1971"/>
    <n v="0.4"/>
    <s v="United States"/>
    <x v="1"/>
    <x v="25"/>
    <s v="Detroit"/>
    <n v="48234"/>
    <x v="72"/>
    <d v="2015-03-15T00:00:00"/>
    <n v="-63.87"/>
    <n v="24"/>
    <n v="109.86"/>
    <n v="24193"/>
    <x v="1"/>
    <n v="239.12049379602485"/>
  </r>
  <r>
    <n v="373"/>
    <s v="Jeanne Werner"/>
    <x v="3"/>
    <n v="0.04"/>
    <n v="85.99"/>
    <n v="0.99"/>
    <x v="1"/>
    <x v="0"/>
    <x v="1"/>
    <x v="12"/>
    <x v="2"/>
    <s v="Accessory4"/>
    <n v="0.85"/>
    <s v="United States"/>
    <x v="1"/>
    <x v="25"/>
    <s v="Detroit"/>
    <n v="48234"/>
    <x v="72"/>
    <d v="2015-03-16T00:00:00"/>
    <n v="-175.17500000000001"/>
    <n v="19"/>
    <n v="1426.51"/>
    <n v="24193"/>
    <x v="1"/>
    <n v="626.43658724750776"/>
  </r>
  <r>
    <n v="375"/>
    <s v="Sandra Sharma"/>
    <x v="3"/>
    <n v="0.02"/>
    <n v="200.98"/>
    <n v="55.96"/>
    <x v="0"/>
    <x v="0"/>
    <x v="0"/>
    <x v="10"/>
    <x v="0"/>
    <s v="O'Sullivan Living Dimensions 3-Shelf Bookcases"/>
    <n v="0.75"/>
    <s v="United States"/>
    <x v="0"/>
    <x v="34"/>
    <s v="Morristown"/>
    <n v="37814"/>
    <x v="72"/>
    <d v="2015-03-16T00:00:00"/>
    <n v="-224.9478"/>
    <n v="11"/>
    <n v="2331.9"/>
    <n v="90917"/>
    <x v="0"/>
    <n v="2581.6174001421386"/>
  </r>
  <r>
    <n v="375"/>
    <s v="Sandra Sharma"/>
    <x v="3"/>
    <n v="0.02"/>
    <n v="4.28"/>
    <n v="5.17"/>
    <x v="1"/>
    <x v="0"/>
    <x v="2"/>
    <x v="7"/>
    <x v="5"/>
    <s v="Xerox 1971"/>
    <n v="0.4"/>
    <s v="United States"/>
    <x v="0"/>
    <x v="34"/>
    <s v="Morristown"/>
    <n v="37814"/>
    <x v="72"/>
    <d v="2015-03-15T00:00:00"/>
    <n v="196.8"/>
    <n v="6"/>
    <n v="27.47"/>
    <n v="90917"/>
    <x v="0"/>
    <n v="506.05327884943557"/>
  </r>
  <r>
    <n v="1682"/>
    <s v="Julie Edwards"/>
    <x v="3"/>
    <n v="0.08"/>
    <n v="4.9800000000000004"/>
    <n v="4.7"/>
    <x v="1"/>
    <x v="1"/>
    <x v="2"/>
    <x v="7"/>
    <x v="5"/>
    <s v="Staples Copy Paper (20Lb. and 84 Bright)"/>
    <n v="0.38"/>
    <s v="United States"/>
    <x v="1"/>
    <x v="10"/>
    <s v="Chicago"/>
    <n v="60611"/>
    <x v="72"/>
    <d v="2015-03-15T00:00:00"/>
    <n v="-56.35"/>
    <n v="47"/>
    <n v="225.98"/>
    <n v="38080"/>
    <x v="1"/>
    <n v="159.85074172670994"/>
  </r>
  <r>
    <n v="1683"/>
    <s v="Wesley Corbett"/>
    <x v="3"/>
    <n v="0.08"/>
    <n v="4.9800000000000004"/>
    <n v="4.7"/>
    <x v="1"/>
    <x v="1"/>
    <x v="2"/>
    <x v="7"/>
    <x v="5"/>
    <s v="Staples Copy Paper (20Lb. and 84 Bright)"/>
    <n v="0.38"/>
    <s v="United States"/>
    <x v="1"/>
    <x v="18"/>
    <s v="Conroe"/>
    <n v="77301"/>
    <x v="72"/>
    <d v="2015-03-15T00:00:00"/>
    <n v="-56.35"/>
    <n v="12"/>
    <n v="57.7"/>
    <n v="90613"/>
    <x v="1"/>
    <n v="159.85074172670994"/>
  </r>
  <r>
    <n v="3177"/>
    <s v="Laurie Petty"/>
    <x v="3"/>
    <n v="0.1"/>
    <n v="62.18"/>
    <n v="10.84"/>
    <x v="1"/>
    <x v="1"/>
    <x v="0"/>
    <x v="11"/>
    <x v="6"/>
    <s v="Deflect-o Glass Clear Studded Chair Mats"/>
    <n v="0.63"/>
    <s v="United States"/>
    <x v="0"/>
    <x v="12"/>
    <s v="Jupiter"/>
    <n v="33458"/>
    <x v="72"/>
    <d v="2015-03-16T00:00:00"/>
    <n v="-29.666"/>
    <n v="9"/>
    <n v="511.57"/>
    <n v="90818"/>
    <x v="0"/>
    <n v="730.67825504792381"/>
  </r>
  <r>
    <n v="594"/>
    <s v="Charlie Moore"/>
    <x v="0"/>
    <n v="0.09"/>
    <n v="13.79"/>
    <n v="8.7799999999999994"/>
    <x v="1"/>
    <x v="1"/>
    <x v="0"/>
    <x v="11"/>
    <x v="5"/>
    <s v="9-3/4 Diameter Round Wall Clock"/>
    <n v="0.43"/>
    <s v="United States"/>
    <x v="1"/>
    <x v="2"/>
    <s v="Anderson"/>
    <n v="46016"/>
    <x v="73"/>
    <d v="2015-03-17T00:00:00"/>
    <n v="-22.12"/>
    <n v="1"/>
    <n v="17.440000000000001"/>
    <n v="86309"/>
    <x v="1"/>
    <n v="459.20776211638554"/>
  </r>
  <r>
    <n v="83"/>
    <s v="Edgar Stone"/>
    <x v="1"/>
    <n v="0.04"/>
    <n v="296.18"/>
    <n v="54.12"/>
    <x v="0"/>
    <x v="3"/>
    <x v="0"/>
    <x v="0"/>
    <x v="0"/>
    <s v="Hon 94000 Series Round Tables"/>
    <n v="0.76"/>
    <s v="United States"/>
    <x v="3"/>
    <x v="27"/>
    <s v="Canton"/>
    <n v="44708"/>
    <x v="73"/>
    <d v="2015-03-15T00:00:00"/>
    <n v="-715.77820599999995"/>
    <n v="6"/>
    <n v="1821.89"/>
    <n v="87365"/>
    <x v="3"/>
    <n v="2127.0303445544855"/>
  </r>
  <r>
    <n v="1123"/>
    <s v="Peggy Lanier"/>
    <x v="1"/>
    <n v="0.03"/>
    <n v="7.3"/>
    <n v="7.72"/>
    <x v="1"/>
    <x v="0"/>
    <x v="2"/>
    <x v="5"/>
    <x v="5"/>
    <s v="Angle-D Binders with Locking Rings, Label Holders"/>
    <n v="0.38"/>
    <s v="United States"/>
    <x v="2"/>
    <x v="8"/>
    <s v="Roseville"/>
    <n v="95661"/>
    <x v="73"/>
    <d v="2015-03-18T00:00:00"/>
    <n v="-127.05200000000001"/>
    <n v="14"/>
    <n v="103.61"/>
    <n v="87015"/>
    <x v="2"/>
    <n v="27.613281318705969"/>
  </r>
  <r>
    <n v="2426"/>
    <s v="Dorothy Holt"/>
    <x v="1"/>
    <n v="0.08"/>
    <n v="30.93"/>
    <n v="3.92"/>
    <x v="1"/>
    <x v="0"/>
    <x v="0"/>
    <x v="11"/>
    <x v="1"/>
    <s v="Advantus Employee of the Month Certificate Frame, 11 x 13-1/2"/>
    <n v="0.44"/>
    <s v="United States"/>
    <x v="1"/>
    <x v="18"/>
    <s v="Irving"/>
    <n v="75061"/>
    <x v="73"/>
    <d v="2015-03-16T00:00:00"/>
    <n v="63.059100000000001"/>
    <n v="3"/>
    <n v="91.39"/>
    <n v="90859"/>
    <x v="1"/>
    <n v="208.12845239125247"/>
  </r>
  <r>
    <n v="724"/>
    <s v="Beverly Cooke Brooks"/>
    <x v="4"/>
    <n v="0.09"/>
    <n v="125.99"/>
    <n v="8.99"/>
    <x v="1"/>
    <x v="1"/>
    <x v="1"/>
    <x v="12"/>
    <x v="5"/>
    <s v="SC7868i"/>
    <n v="0.55000000000000004"/>
    <s v="United States"/>
    <x v="3"/>
    <x v="22"/>
    <s v="Stratford"/>
    <n v="6614"/>
    <x v="73"/>
    <d v="2015-03-16T00:00:00"/>
    <n v="-605.37400000000002"/>
    <n v="1"/>
    <n v="100.38"/>
    <n v="90359"/>
    <x v="3"/>
    <n v="41.781187608290303"/>
  </r>
  <r>
    <n v="727"/>
    <s v="Lindsay Link"/>
    <x v="4"/>
    <n v="0.1"/>
    <n v="17.98"/>
    <n v="4"/>
    <x v="1"/>
    <x v="1"/>
    <x v="1"/>
    <x v="1"/>
    <x v="5"/>
    <s v="Belkin 107-key enhanced keyboard, USB/PS/2 interface"/>
    <n v="0.79"/>
    <s v="United States"/>
    <x v="3"/>
    <x v="29"/>
    <s v="Lewiston"/>
    <n v="4240"/>
    <x v="73"/>
    <d v="2015-03-16T00:00:00"/>
    <n v="-99.55"/>
    <n v="4"/>
    <n v="66.319999999999993"/>
    <n v="90359"/>
    <x v="3"/>
    <n v="276.29908454353102"/>
  </r>
  <r>
    <n v="2356"/>
    <s v="Emma Bloom"/>
    <x v="4"/>
    <n v="0"/>
    <n v="29.34"/>
    <n v="7.87"/>
    <x v="1"/>
    <x v="1"/>
    <x v="0"/>
    <x v="11"/>
    <x v="5"/>
    <s v="Seth Thomas 14&quot; Putty-Colored Wall Clock"/>
    <n v="0.54"/>
    <s v="United States"/>
    <x v="2"/>
    <x v="45"/>
    <s v="Rock Springs"/>
    <n v="82901"/>
    <x v="73"/>
    <d v="2015-03-17T00:00:00"/>
    <n v="385.37"/>
    <n v="22"/>
    <n v="668.38"/>
    <n v="91305"/>
    <x v="2"/>
    <n v="773.71470283081919"/>
  </r>
  <r>
    <n v="2372"/>
    <s v="Marvin Parrott"/>
    <x v="4"/>
    <n v="0.01"/>
    <n v="1.76"/>
    <n v="0.7"/>
    <x v="1"/>
    <x v="3"/>
    <x v="2"/>
    <x v="2"/>
    <x v="2"/>
    <s v="Newell 310"/>
    <n v="0.56000000000000005"/>
    <s v="United States"/>
    <x v="1"/>
    <x v="7"/>
    <s v="Duluth"/>
    <n v="55803"/>
    <x v="73"/>
    <d v="2015-03-16T00:00:00"/>
    <n v="-1.56"/>
    <n v="4"/>
    <n v="7.2"/>
    <n v="90714"/>
    <x v="1"/>
    <n v="131.85237163323038"/>
  </r>
  <r>
    <n v="871"/>
    <s v="Sandy Ellington"/>
    <x v="3"/>
    <n v="0.03"/>
    <n v="14.2"/>
    <n v="5.3"/>
    <x v="1"/>
    <x v="2"/>
    <x v="0"/>
    <x v="11"/>
    <x v="2"/>
    <s v="Coloredge Poster Frame"/>
    <n v="0.46"/>
    <s v="United States"/>
    <x v="2"/>
    <x v="26"/>
    <s v="Reno"/>
    <n v="89502"/>
    <x v="73"/>
    <d v="2015-03-17T00:00:00"/>
    <n v="21.555599999999998"/>
    <n v="2"/>
    <n v="31.24"/>
    <n v="90577"/>
    <x v="2"/>
    <n v="444.01107828332238"/>
  </r>
  <r>
    <n v="1646"/>
    <s v="Eugene Brewer Knox"/>
    <x v="3"/>
    <n v="0.06"/>
    <n v="3.29"/>
    <n v="1.35"/>
    <x v="1"/>
    <x v="0"/>
    <x v="2"/>
    <x v="14"/>
    <x v="2"/>
    <s v="Acco® Hot Clips™ Clips to Go"/>
    <n v="0.4"/>
    <s v="United States"/>
    <x v="3"/>
    <x v="11"/>
    <s v="Bethpage"/>
    <n v="11714"/>
    <x v="73"/>
    <d v="2015-03-17T00:00:00"/>
    <n v="8.5299999999999994"/>
    <n v="11"/>
    <n v="35.97"/>
    <n v="90932"/>
    <x v="3"/>
    <n v="178.14225773752645"/>
  </r>
  <r>
    <n v="853"/>
    <s v="Leah Davenport"/>
    <x v="1"/>
    <n v="0.05"/>
    <n v="4.24"/>
    <n v="5.41"/>
    <x v="1"/>
    <x v="0"/>
    <x v="2"/>
    <x v="5"/>
    <x v="5"/>
    <s v="Storex DuraTech Recycled Plastic Frosted Binders"/>
    <n v="0.35"/>
    <s v="United States"/>
    <x v="2"/>
    <x v="8"/>
    <s v="Hesperia"/>
    <n v="92345"/>
    <x v="74"/>
    <d v="2015-03-18T00:00:00"/>
    <n v="-89.216999999999999"/>
    <n v="12"/>
    <n v="50.83"/>
    <n v="88570"/>
    <x v="2"/>
    <n v="-45.229404023507328"/>
  </r>
  <r>
    <n v="2272"/>
    <s v="Brett Ingram"/>
    <x v="1"/>
    <n v="0.08"/>
    <n v="15.73"/>
    <n v="7.42"/>
    <x v="2"/>
    <x v="3"/>
    <x v="2"/>
    <x v="16"/>
    <x v="1"/>
    <s v="Acme Galleria® Hot Forged Steel Scissors with Colored Handles"/>
    <n v="0.56000000000000005"/>
    <s v="United States"/>
    <x v="1"/>
    <x v="18"/>
    <s v="Harker Heights"/>
    <n v="76543"/>
    <x v="74"/>
    <d v="2015-03-18T00:00:00"/>
    <n v="-37.6"/>
    <n v="5"/>
    <n v="78.08"/>
    <n v="90110"/>
    <x v="1"/>
    <n v="180.72715749966525"/>
  </r>
  <r>
    <n v="2323"/>
    <s v="Emma Buckley"/>
    <x v="1"/>
    <n v="0.08"/>
    <n v="68.81"/>
    <n v="60"/>
    <x v="0"/>
    <x v="0"/>
    <x v="2"/>
    <x v="8"/>
    <x v="3"/>
    <s v="Holmes Replacement Filter for HEPA Air Cleaner, Very Large Room, HEPA Filter"/>
    <n v="0.41"/>
    <s v="United States"/>
    <x v="2"/>
    <x v="8"/>
    <s v="Coachella"/>
    <n v="92236"/>
    <x v="74"/>
    <d v="2015-03-17T00:00:00"/>
    <n v="-550.42999999999995"/>
    <n v="5"/>
    <n v="337.86"/>
    <n v="88721"/>
    <x v="2"/>
    <n v="1420.0958689053036"/>
  </r>
  <r>
    <n v="2323"/>
    <s v="Emma Buckley"/>
    <x v="1"/>
    <n v="0.04"/>
    <n v="21.38"/>
    <n v="8.99"/>
    <x v="1"/>
    <x v="0"/>
    <x v="2"/>
    <x v="2"/>
    <x v="1"/>
    <s v="Boston 1730 StandUp Electric Pencil Sharpener"/>
    <n v="0.59"/>
    <s v="United States"/>
    <x v="2"/>
    <x v="8"/>
    <s v="Coachella"/>
    <n v="92236"/>
    <x v="74"/>
    <d v="2015-03-18T00:00:00"/>
    <n v="-52.12"/>
    <n v="4"/>
    <n v="84.21"/>
    <n v="88721"/>
    <x v="2"/>
    <n v="351.50287983555603"/>
  </r>
  <r>
    <n v="145"/>
    <s v="Rhonda Ivey"/>
    <x v="2"/>
    <n v="7.0000000000000007E-2"/>
    <n v="154.13"/>
    <n v="69"/>
    <x v="2"/>
    <x v="2"/>
    <x v="0"/>
    <x v="0"/>
    <x v="4"/>
    <s v="Laminate Occasional Tables"/>
    <n v="0.68"/>
    <s v="United States"/>
    <x v="3"/>
    <x v="28"/>
    <s v="West Mifflin"/>
    <n v="15122"/>
    <x v="74"/>
    <d v="2015-03-16T00:00:00"/>
    <n v="-634.73410000000001"/>
    <n v="3"/>
    <n v="453.62"/>
    <n v="91089"/>
    <x v="3"/>
    <n v="1923.9552078253141"/>
  </r>
  <r>
    <n v="1068"/>
    <s v="Erik Barr"/>
    <x v="2"/>
    <n v="0.04"/>
    <n v="22.84"/>
    <n v="16.87"/>
    <x v="1"/>
    <x v="2"/>
    <x v="2"/>
    <x v="7"/>
    <x v="5"/>
    <s v="Xerox 1982"/>
    <n v="0.39"/>
    <s v="United States"/>
    <x v="1"/>
    <x v="10"/>
    <s v="Calumet City"/>
    <n v="60409"/>
    <x v="74"/>
    <d v="2015-03-16T00:00:00"/>
    <n v="-97.28"/>
    <n v="12"/>
    <n v="286.39999999999998"/>
    <n v="87109"/>
    <x v="1"/>
    <n v="483.12607980941937"/>
  </r>
  <r>
    <n v="2157"/>
    <s v="Tom Hoyle Honeycutt"/>
    <x v="2"/>
    <n v="0.05"/>
    <n v="55.5"/>
    <n v="52.2"/>
    <x v="1"/>
    <x v="2"/>
    <x v="0"/>
    <x v="11"/>
    <x v="6"/>
    <s v="Eldon Cleatmat® Chair Mats for Medium Pile Carpets"/>
    <n v="0.72"/>
    <s v="United States"/>
    <x v="1"/>
    <x v="25"/>
    <s v="Warren"/>
    <n v="48093"/>
    <x v="74"/>
    <d v="2015-03-16T00:00:00"/>
    <n v="-118.54"/>
    <n v="4"/>
    <n v="253.87"/>
    <n v="90385"/>
    <x v="1"/>
    <n v="1807.8651558116371"/>
  </r>
  <r>
    <n v="2157"/>
    <s v="Tom Hoyle Honeycutt"/>
    <x v="2"/>
    <n v="0.05"/>
    <n v="442.14"/>
    <n v="14.7"/>
    <x v="0"/>
    <x v="2"/>
    <x v="1"/>
    <x v="3"/>
    <x v="3"/>
    <s v="Okidata ML390 Turbo Dot Matrix Printers"/>
    <n v="0.56000000000000005"/>
    <s v="United States"/>
    <x v="1"/>
    <x v="25"/>
    <s v="Warren"/>
    <n v="48093"/>
    <x v="74"/>
    <d v="2015-03-25T00:00:00"/>
    <n v="2963.48"/>
    <n v="14"/>
    <n v="5880.46"/>
    <n v="90385"/>
    <x v="1"/>
    <n v="5202.311454923677"/>
  </r>
  <r>
    <n v="1241"/>
    <s v="Bradley Schroeder"/>
    <x v="3"/>
    <n v="0"/>
    <n v="387.99"/>
    <n v="19.989999999999998"/>
    <x v="1"/>
    <x v="3"/>
    <x v="2"/>
    <x v="5"/>
    <x v="5"/>
    <s v="Fellowes PB300 Plastic Comb Binding Machine"/>
    <n v="0.38"/>
    <s v="United States"/>
    <x v="0"/>
    <x v="16"/>
    <s v="Auburn"/>
    <n v="36830"/>
    <x v="74"/>
    <d v="2015-03-17T00:00:00"/>
    <n v="-70.14"/>
    <n v="23"/>
    <n v="9280.7199999999993"/>
    <n v="90880"/>
    <x v="0"/>
    <n v="1850.1754526576406"/>
  </r>
  <r>
    <n v="1711"/>
    <s v="Sharon Long"/>
    <x v="3"/>
    <n v="7.0000000000000007E-2"/>
    <n v="7.59"/>
    <n v="4"/>
    <x v="1"/>
    <x v="3"/>
    <x v="0"/>
    <x v="11"/>
    <x v="2"/>
    <s v="Master Giant Foot® Doorstop, Safety Yellow"/>
    <n v="0.42"/>
    <s v="United States"/>
    <x v="0"/>
    <x v="5"/>
    <s v="Marietta"/>
    <n v="30062"/>
    <x v="74"/>
    <d v="2015-03-18T00:00:00"/>
    <n v="-167.048"/>
    <n v="3"/>
    <n v="22.48"/>
    <n v="87747"/>
    <x v="0"/>
    <n v="104.11467331453059"/>
  </r>
  <r>
    <n v="2030"/>
    <s v="Lindsay O'Connell"/>
    <x v="0"/>
    <n v="0.04"/>
    <n v="120.97"/>
    <n v="7.11"/>
    <x v="1"/>
    <x v="3"/>
    <x v="1"/>
    <x v="3"/>
    <x v="6"/>
    <s v="Canon BP1200DH 12-Digit Bubble Jet Printing Calculator"/>
    <n v="0.36"/>
    <s v="United States"/>
    <x v="1"/>
    <x v="18"/>
    <s v="Greenville"/>
    <n v="75401"/>
    <x v="75"/>
    <d v="2015-03-17T00:00:00"/>
    <n v="1320.5496000000001"/>
    <n v="16"/>
    <n v="1913.84"/>
    <n v="91059"/>
    <x v="1"/>
    <n v="2127.586839080016"/>
  </r>
  <r>
    <n v="2030"/>
    <s v="Lindsay O'Connell"/>
    <x v="0"/>
    <n v="0"/>
    <n v="195.99"/>
    <n v="4.2"/>
    <x v="1"/>
    <x v="3"/>
    <x v="1"/>
    <x v="12"/>
    <x v="5"/>
    <s v="688"/>
    <n v="0.6"/>
    <s v="United States"/>
    <x v="1"/>
    <x v="18"/>
    <s v="Greenville"/>
    <n v="75401"/>
    <x v="75"/>
    <d v="2015-03-19T00:00:00"/>
    <n v="1585.5029999999999"/>
    <n v="16"/>
    <n v="2692.12"/>
    <n v="91059"/>
    <x v="1"/>
    <n v="2779.4439588727591"/>
  </r>
  <r>
    <n v="2647"/>
    <s v="Teresa Bishop"/>
    <x v="2"/>
    <n v="0.1"/>
    <n v="10.98"/>
    <n v="3.99"/>
    <x v="1"/>
    <x v="3"/>
    <x v="2"/>
    <x v="8"/>
    <x v="5"/>
    <s v="Staples Surge Protector 6 outlet"/>
    <n v="0.57999999999999996"/>
    <s v="United States"/>
    <x v="2"/>
    <x v="8"/>
    <s v="Bakersfield"/>
    <n v="93309"/>
    <x v="75"/>
    <d v="2015-03-24T00:00:00"/>
    <n v="-21.03"/>
    <n v="5"/>
    <n v="52.21"/>
    <n v="91386"/>
    <x v="2"/>
    <n v="255.88929658839933"/>
  </r>
  <r>
    <n v="2647"/>
    <s v="Teresa Bishop"/>
    <x v="2"/>
    <n v="0.01"/>
    <n v="39.979999999999997"/>
    <n v="9.1999999999999993"/>
    <x v="1"/>
    <x v="3"/>
    <x v="0"/>
    <x v="11"/>
    <x v="2"/>
    <s v="Eldon Radial Chair Mat for Low to Medium Pile Carpets"/>
    <n v="0.65"/>
    <s v="United States"/>
    <x v="2"/>
    <x v="8"/>
    <s v="Bakersfield"/>
    <n v="93309"/>
    <x v="75"/>
    <d v="2015-03-19T00:00:00"/>
    <n v="117.52079999999999"/>
    <n v="4"/>
    <n v="170.32"/>
    <n v="91386"/>
    <x v="2"/>
    <n v="750.29033207039822"/>
  </r>
  <r>
    <n v="339"/>
    <s v="Bobby Clements"/>
    <x v="4"/>
    <n v="0.08"/>
    <n v="7.77"/>
    <n v="9.23"/>
    <x v="1"/>
    <x v="3"/>
    <x v="2"/>
    <x v="8"/>
    <x v="5"/>
    <s v="Hoover Commercial Soft Guard Upright Vacuum And Disposable Filtration Bags"/>
    <n v="0.57999999999999996"/>
    <s v="United States"/>
    <x v="3"/>
    <x v="27"/>
    <s v="Columbus"/>
    <n v="43229"/>
    <x v="75"/>
    <d v="2015-03-18T00:00:00"/>
    <n v="-83.65"/>
    <n v="5"/>
    <n v="40.299999999999997"/>
    <n v="90583"/>
    <x v="3"/>
    <n v="272.74905271306602"/>
  </r>
  <r>
    <n v="339"/>
    <s v="Bobby Clements"/>
    <x v="4"/>
    <n v="7.0000000000000007E-2"/>
    <n v="7.59"/>
    <n v="4"/>
    <x v="1"/>
    <x v="3"/>
    <x v="0"/>
    <x v="11"/>
    <x v="2"/>
    <s v="Master Giant Foot® Doorstop, Safety Yellow"/>
    <n v="0.42"/>
    <s v="United States"/>
    <x v="3"/>
    <x v="27"/>
    <s v="Columbus"/>
    <n v="43229"/>
    <x v="75"/>
    <d v="2015-03-19T00:00:00"/>
    <n v="24.39"/>
    <n v="15"/>
    <n v="111.88"/>
    <n v="90583"/>
    <x v="3"/>
    <n v="111.88601618746875"/>
  </r>
  <r>
    <n v="1808"/>
    <s v="Joyce Knox"/>
    <x v="4"/>
    <n v="0.01"/>
    <n v="8.1199999999999992"/>
    <n v="2.83"/>
    <x v="2"/>
    <x v="2"/>
    <x v="1"/>
    <x v="1"/>
    <x v="1"/>
    <s v="Imation Neon Mac Format Diskettes, 10/Pack"/>
    <n v="0.77"/>
    <s v="United States"/>
    <x v="3"/>
    <x v="44"/>
    <s v="Parkersburg"/>
    <n v="26101"/>
    <x v="75"/>
    <d v="2015-03-18T00:00:00"/>
    <n v="-40.76"/>
    <n v="10"/>
    <n v="88.64"/>
    <n v="89251"/>
    <x v="3"/>
    <n v="293.28120787463581"/>
  </r>
  <r>
    <n v="1364"/>
    <s v="Chris Ford"/>
    <x v="3"/>
    <n v="0.1"/>
    <n v="5.98"/>
    <n v="5.35"/>
    <x v="1"/>
    <x v="2"/>
    <x v="2"/>
    <x v="7"/>
    <x v="5"/>
    <s v="Xerox 1947"/>
    <n v="0.4"/>
    <s v="United States"/>
    <x v="3"/>
    <x v="36"/>
    <s v="Camp Springs"/>
    <n v="20746"/>
    <x v="75"/>
    <d v="2015-03-17T00:00:00"/>
    <n v="-90.26"/>
    <n v="10"/>
    <n v="57.34"/>
    <n v="89994"/>
    <x v="3"/>
    <n v="209.00653615952049"/>
  </r>
  <r>
    <n v="3001"/>
    <s v="Anthony Foley"/>
    <x v="3"/>
    <n v="0.03"/>
    <n v="5.4"/>
    <n v="7.78"/>
    <x v="1"/>
    <x v="1"/>
    <x v="2"/>
    <x v="5"/>
    <x v="5"/>
    <s v="3M Organizer Strips"/>
    <n v="0.37"/>
    <s v="United States"/>
    <x v="1"/>
    <x v="25"/>
    <s v="Port Huron"/>
    <n v="48060"/>
    <x v="75"/>
    <d v="2015-03-19T00:00:00"/>
    <n v="-237.54400000000001"/>
    <n v="21"/>
    <n v="117.87"/>
    <n v="87043"/>
    <x v="1"/>
    <n v="85.478648328621546"/>
  </r>
  <r>
    <n v="2127"/>
    <s v="Joyce Kern"/>
    <x v="0"/>
    <n v="0.1"/>
    <n v="5.98"/>
    <n v="5.14"/>
    <x v="1"/>
    <x v="2"/>
    <x v="2"/>
    <x v="7"/>
    <x v="5"/>
    <s v="Xerox 1974"/>
    <n v="0.36"/>
    <s v="United States"/>
    <x v="1"/>
    <x v="25"/>
    <s v="Sterling Heights"/>
    <n v="48310"/>
    <x v="76"/>
    <d v="2015-03-20T00:00:00"/>
    <n v="-49.53"/>
    <n v="6"/>
    <n v="33.950000000000003"/>
    <n v="88418"/>
    <x v="1"/>
    <n v="300.64549762303756"/>
  </r>
  <r>
    <n v="3191"/>
    <s v="Jenny Hawkins"/>
    <x v="0"/>
    <n v="0.01"/>
    <n v="20.99"/>
    <n v="4.8099999999999996"/>
    <x v="1"/>
    <x v="3"/>
    <x v="1"/>
    <x v="12"/>
    <x v="6"/>
    <s v="1726 Digital Answering Machine"/>
    <n v="0.57999999999999996"/>
    <s v="United States"/>
    <x v="1"/>
    <x v="30"/>
    <s v="Stevens Point"/>
    <n v="54481"/>
    <x v="76"/>
    <d v="2015-03-18T00:00:00"/>
    <n v="-9.1080000000000005"/>
    <n v="5"/>
    <n v="93.81"/>
    <n v="86447"/>
    <x v="1"/>
    <n v="591.84348200635566"/>
  </r>
  <r>
    <n v="1197"/>
    <s v="Grace McNeill Hunt"/>
    <x v="1"/>
    <n v="0.08"/>
    <n v="355.98"/>
    <n v="58.92"/>
    <x v="0"/>
    <x v="0"/>
    <x v="0"/>
    <x v="9"/>
    <x v="3"/>
    <s v="Hon 4700 Series Mobuis™ Mid-Back Task Chairs with Adjustable Arms"/>
    <n v="0.64"/>
    <s v="United States"/>
    <x v="3"/>
    <x v="35"/>
    <s v="Sudbury"/>
    <n v="1776"/>
    <x v="76"/>
    <d v="2015-03-20T00:00:00"/>
    <n v="103.83"/>
    <n v="4"/>
    <n v="1350.94"/>
    <n v="87583"/>
    <x v="3"/>
    <n v="3151.1507708488675"/>
  </r>
  <r>
    <n v="1894"/>
    <s v="Maureen Herbert Hood"/>
    <x v="1"/>
    <n v="0.01"/>
    <n v="26.17"/>
    <n v="1.39"/>
    <x v="1"/>
    <x v="1"/>
    <x v="2"/>
    <x v="15"/>
    <x v="5"/>
    <s v="Quality Park Security Envelopes"/>
    <n v="0.38"/>
    <s v="United States"/>
    <x v="1"/>
    <x v="30"/>
    <s v="Appleton"/>
    <n v="54915"/>
    <x v="76"/>
    <d v="2015-03-19T00:00:00"/>
    <n v="237.04259999999999"/>
    <n v="13"/>
    <n v="343.54"/>
    <n v="91263"/>
    <x v="1"/>
    <n v="277.93911995884395"/>
  </r>
  <r>
    <n v="1015"/>
    <s v="Beverly Cameron"/>
    <x v="4"/>
    <n v="0"/>
    <n v="43.98"/>
    <n v="8.99"/>
    <x v="1"/>
    <x v="2"/>
    <x v="2"/>
    <x v="2"/>
    <x v="1"/>
    <s v="Boston 1645 Deluxe Heavier-Duty Electric Pencil Sharpener"/>
    <n v="0.57999999999999996"/>
    <s v="United States"/>
    <x v="0"/>
    <x v="9"/>
    <s v="Apex"/>
    <n v="27502"/>
    <x v="76"/>
    <d v="2015-03-18T00:00:00"/>
    <n v="829.46699999999998"/>
    <n v="14"/>
    <n v="650.70000000000005"/>
    <n v="88390"/>
    <x v="0"/>
    <n v="1397.9294235375432"/>
  </r>
  <r>
    <n v="1967"/>
    <s v="Carolyn Hoffman"/>
    <x v="4"/>
    <n v="0.01"/>
    <n v="78.650000000000006"/>
    <n v="13.99"/>
    <x v="2"/>
    <x v="0"/>
    <x v="2"/>
    <x v="8"/>
    <x v="6"/>
    <s v="Honeywell Quietcare HEPA Air Cleaner"/>
    <n v="0.52"/>
    <s v="United States"/>
    <x v="1"/>
    <x v="20"/>
    <s v="Clinton"/>
    <n v="52732"/>
    <x v="76"/>
    <d v="2015-03-19T00:00:00"/>
    <n v="442.36590000000001"/>
    <n v="8"/>
    <n v="641.11"/>
    <n v="89456"/>
    <x v="1"/>
    <n v="1070.1808435056932"/>
  </r>
  <r>
    <n v="2030"/>
    <s v="Lindsay O'Connell"/>
    <x v="4"/>
    <n v="0.03"/>
    <n v="55.98"/>
    <n v="4.8600000000000003"/>
    <x v="1"/>
    <x v="3"/>
    <x v="2"/>
    <x v="7"/>
    <x v="5"/>
    <s v="Xerox 1908"/>
    <n v="0.36"/>
    <s v="United States"/>
    <x v="1"/>
    <x v="18"/>
    <s v="Greenville"/>
    <n v="75401"/>
    <x v="76"/>
    <d v="2015-03-20T00:00:00"/>
    <n v="526.04219999999998"/>
    <n v="13"/>
    <n v="762.38"/>
    <n v="91060"/>
    <x v="1"/>
    <n v="777.53750113532283"/>
  </r>
  <r>
    <n v="2745"/>
    <s v="Arnold Gay"/>
    <x v="4"/>
    <n v="0.01"/>
    <n v="220.98"/>
    <n v="64.66"/>
    <x v="0"/>
    <x v="3"/>
    <x v="0"/>
    <x v="10"/>
    <x v="0"/>
    <s v="Bush Cubix Collection Bookcases, Fully Assembled"/>
    <n v="0.62"/>
    <s v="United States"/>
    <x v="2"/>
    <x v="41"/>
    <s v="Chandler"/>
    <n v="85224"/>
    <x v="76"/>
    <d v="2015-03-19T00:00:00"/>
    <n v="1049.03"/>
    <n v="11"/>
    <n v="2591.09"/>
    <n v="86184"/>
    <x v="2"/>
    <n v="3908.6542407454435"/>
  </r>
  <r>
    <n v="2747"/>
    <s v="Brian Grady"/>
    <x v="4"/>
    <n v="0.01"/>
    <n v="220.98"/>
    <n v="64.66"/>
    <x v="0"/>
    <x v="3"/>
    <x v="0"/>
    <x v="10"/>
    <x v="0"/>
    <s v="Bush Cubix Collection Bookcases, Fully Assembled"/>
    <n v="0.62"/>
    <s v="United States"/>
    <x v="3"/>
    <x v="11"/>
    <s v="New York City"/>
    <n v="10115"/>
    <x v="76"/>
    <d v="2015-03-19T00:00:00"/>
    <n v="1049.03"/>
    <n v="44"/>
    <n v="10364.36"/>
    <n v="23751"/>
    <x v="3"/>
    <n v="3908.6542407454435"/>
  </r>
  <r>
    <n v="485"/>
    <s v="Edward Leonard"/>
    <x v="3"/>
    <n v="0.05"/>
    <n v="2.88"/>
    <n v="0.5"/>
    <x v="1"/>
    <x v="3"/>
    <x v="2"/>
    <x v="13"/>
    <x v="5"/>
    <s v="Avery 49"/>
    <n v="0.36"/>
    <s v="United States"/>
    <x v="2"/>
    <x v="8"/>
    <s v="Fresno"/>
    <n v="93727"/>
    <x v="76"/>
    <d v="2015-03-20T00:00:00"/>
    <n v="6.0513000000000003"/>
    <n v="3"/>
    <n v="8.77"/>
    <n v="91062"/>
    <x v="2"/>
    <n v="133.22359049118938"/>
  </r>
  <r>
    <n v="383"/>
    <s v="Renee Alston"/>
    <x v="0"/>
    <n v="0.06"/>
    <n v="5.34"/>
    <n v="5.63"/>
    <x v="1"/>
    <x v="3"/>
    <x v="2"/>
    <x v="5"/>
    <x v="5"/>
    <s v="Pressboard Data Binder, Crimson, 12&quot; X 8 1/2&quot;"/>
    <n v="0.39"/>
    <s v="United States"/>
    <x v="3"/>
    <x v="28"/>
    <s v="Drexel Hill"/>
    <n v="19026"/>
    <x v="77"/>
    <d v="2015-03-19T00:00:00"/>
    <n v="-82.822999999999993"/>
    <n v="7"/>
    <n v="38.65"/>
    <n v="88928"/>
    <x v="3"/>
    <n v="299.02061114264603"/>
  </r>
  <r>
    <n v="383"/>
    <s v="Renee Alston"/>
    <x v="0"/>
    <n v="7.0000000000000007E-2"/>
    <n v="65.989999999999995"/>
    <n v="5.26"/>
    <x v="2"/>
    <x v="3"/>
    <x v="1"/>
    <x v="12"/>
    <x v="5"/>
    <s v="8860"/>
    <n v="0.56000000000000005"/>
    <s v="United States"/>
    <x v="3"/>
    <x v="28"/>
    <s v="Drexel Hill"/>
    <n v="19026"/>
    <x v="77"/>
    <d v="2015-03-21T00:00:00"/>
    <n v="107.08199999999999"/>
    <n v="5"/>
    <n v="279.83"/>
    <n v="88928"/>
    <x v="3"/>
    <n v="725.76574038448177"/>
  </r>
  <r>
    <n v="770"/>
    <s v="Geraldine Puckett"/>
    <x v="0"/>
    <n v="0.08"/>
    <n v="30.73"/>
    <n v="4"/>
    <x v="1"/>
    <x v="0"/>
    <x v="1"/>
    <x v="1"/>
    <x v="5"/>
    <s v="Fellowes 17-key keypad for PS/2 interface"/>
    <n v="0.75"/>
    <s v="United States"/>
    <x v="2"/>
    <x v="14"/>
    <s v="Tualatin"/>
    <n v="97062"/>
    <x v="77"/>
    <d v="2015-03-19T00:00:00"/>
    <n v="-45.07"/>
    <n v="14"/>
    <n v="429.33"/>
    <n v="88667"/>
    <x v="2"/>
    <n v="649.152667052222"/>
  </r>
  <r>
    <n v="771"/>
    <s v="Deborah Paul"/>
    <x v="0"/>
    <n v="0.05"/>
    <n v="14.56"/>
    <n v="3.5"/>
    <x v="1"/>
    <x v="0"/>
    <x v="2"/>
    <x v="8"/>
    <x v="5"/>
    <s v="Acco 6 Outlet Guardian Premium Surge Suppressor"/>
    <n v="0.57999999999999996"/>
    <s v="United States"/>
    <x v="2"/>
    <x v="14"/>
    <s v="West Linn"/>
    <n v="97068"/>
    <x v="77"/>
    <d v="2015-03-21T00:00:00"/>
    <n v="-8.5299999999999994"/>
    <n v="3"/>
    <n v="44.66"/>
    <n v="88667"/>
    <x v="2"/>
    <n v="500.61135529277863"/>
  </r>
  <r>
    <n v="771"/>
    <s v="Deborah Paul"/>
    <x v="0"/>
    <n v="0"/>
    <n v="299.99"/>
    <n v="11.64"/>
    <x v="1"/>
    <x v="0"/>
    <x v="1"/>
    <x v="4"/>
    <x v="4"/>
    <s v="Brother DCP1000 Digital 3 in 1 Multifunction Machine"/>
    <n v="0.5"/>
    <s v="United States"/>
    <x v="2"/>
    <x v="14"/>
    <s v="West Linn"/>
    <n v="97068"/>
    <x v="77"/>
    <d v="2015-03-21T00:00:00"/>
    <n v="285.95"/>
    <n v="5"/>
    <n v="1619.95"/>
    <n v="88667"/>
    <x v="2"/>
    <n v="1888.0002664253136"/>
  </r>
  <r>
    <n v="2502"/>
    <s v="Toni Owens Poe"/>
    <x v="1"/>
    <n v="0.1"/>
    <n v="24.92"/>
    <n v="12.98"/>
    <x v="1"/>
    <x v="2"/>
    <x v="2"/>
    <x v="5"/>
    <x v="5"/>
    <s v="GBC Standard Therm-A-Bind Covers"/>
    <n v="0.39"/>
    <s v="United States"/>
    <x v="1"/>
    <x v="2"/>
    <s v="Munster"/>
    <n v="46321"/>
    <x v="77"/>
    <d v="2015-03-19T00:00:00"/>
    <n v="-45.816000000000003"/>
    <n v="3"/>
    <n v="70.819999999999993"/>
    <n v="91310"/>
    <x v="1"/>
    <n v="312.91937234212708"/>
  </r>
  <r>
    <n v="2502"/>
    <s v="Toni Owens Poe"/>
    <x v="1"/>
    <n v="0"/>
    <n v="12.28"/>
    <n v="6.35"/>
    <x v="2"/>
    <x v="2"/>
    <x v="2"/>
    <x v="7"/>
    <x v="5"/>
    <s v="Staples Premium Bright 1-Part Blank Computer Paper"/>
    <n v="0.38"/>
    <s v="United States"/>
    <x v="1"/>
    <x v="2"/>
    <s v="Munster"/>
    <n v="46321"/>
    <x v="77"/>
    <d v="2015-03-20T00:00:00"/>
    <n v="30.63"/>
    <n v="7"/>
    <n v="90.44"/>
    <n v="91310"/>
    <x v="1"/>
    <n v="143.90601159396965"/>
  </r>
  <r>
    <n v="2621"/>
    <s v="Robyn Hayes"/>
    <x v="1"/>
    <n v="0.03"/>
    <n v="40.97"/>
    <n v="8.99"/>
    <x v="2"/>
    <x v="3"/>
    <x v="2"/>
    <x v="2"/>
    <x v="1"/>
    <s v="Sanford 52201 APSCO Electric Pencil Sharpener"/>
    <n v="0.59"/>
    <s v="United States"/>
    <x v="0"/>
    <x v="34"/>
    <s v="Brentwood"/>
    <n v="37027"/>
    <x v="77"/>
    <d v="2015-03-20T00:00:00"/>
    <n v="-177.05799999999999"/>
    <n v="5"/>
    <n v="207.22"/>
    <n v="88016"/>
    <x v="0"/>
    <n v="218.37116351201425"/>
  </r>
  <r>
    <n v="2840"/>
    <s v="Bob Berg"/>
    <x v="1"/>
    <n v="0"/>
    <n v="21.98"/>
    <n v="2.87"/>
    <x v="1"/>
    <x v="3"/>
    <x v="2"/>
    <x v="2"/>
    <x v="1"/>
    <s v="Panasonic KP-310 Heavy-Duty Electric Pencil Sharpener"/>
    <n v="0.55000000000000004"/>
    <s v="United States"/>
    <x v="0"/>
    <x v="12"/>
    <s v="North Miami"/>
    <n v="33161"/>
    <x v="77"/>
    <d v="2015-03-20T00:00:00"/>
    <n v="21.096"/>
    <n v="16"/>
    <n v="360.03"/>
    <n v="87884"/>
    <x v="0"/>
    <n v="261.42785844918933"/>
  </r>
  <r>
    <n v="2882"/>
    <s v="Andrew Gonzalez"/>
    <x v="1"/>
    <n v="7.0000000000000007E-2"/>
    <n v="28.99"/>
    <n v="8.59"/>
    <x v="1"/>
    <x v="1"/>
    <x v="1"/>
    <x v="12"/>
    <x v="6"/>
    <s v="SouthWestern Bell FA970 Digital Answering Machine with Time/Day Stamp"/>
    <n v="0.56000000000000005"/>
    <s v="United States"/>
    <x v="0"/>
    <x v="9"/>
    <s v="Charlotte"/>
    <n v="28206"/>
    <x v="77"/>
    <d v="2015-03-19T00:00:00"/>
    <n v="-16.063739999999999"/>
    <n v="39"/>
    <n v="936.8"/>
    <n v="16676"/>
    <x v="0"/>
    <n v="336.55331816048368"/>
  </r>
  <r>
    <n v="2884"/>
    <s v="Stuart C Robinson"/>
    <x v="1"/>
    <n v="7.0000000000000007E-2"/>
    <n v="28.99"/>
    <n v="8.59"/>
    <x v="1"/>
    <x v="1"/>
    <x v="1"/>
    <x v="12"/>
    <x v="6"/>
    <s v="SouthWestern Bell FA970 Digital Answering Machine with Time/Day Stamp"/>
    <n v="0.56000000000000005"/>
    <s v="United States"/>
    <x v="3"/>
    <x v="27"/>
    <s v="North Ridgeville"/>
    <n v="44039"/>
    <x v="77"/>
    <d v="2015-03-19T00:00:00"/>
    <n v="-12.077999999999999"/>
    <n v="10"/>
    <n v="240.21"/>
    <n v="87631"/>
    <x v="3"/>
    <n v="340.63481844321194"/>
  </r>
  <r>
    <n v="3222"/>
    <s v="Diane Lu"/>
    <x v="1"/>
    <n v="0.04"/>
    <n v="39.479999999999997"/>
    <n v="1.99"/>
    <x v="2"/>
    <x v="3"/>
    <x v="1"/>
    <x v="1"/>
    <x v="1"/>
    <s v="80 Minute CD-R Spindle, 100/Pack - Staples"/>
    <n v="0.54"/>
    <s v="United States"/>
    <x v="0"/>
    <x v="12"/>
    <s v="Tallahassee"/>
    <n v="32303"/>
    <x v="77"/>
    <d v="2015-03-19T00:00:00"/>
    <n v="-1535.4864"/>
    <n v="8"/>
    <n v="332.16"/>
    <n v="90814"/>
    <x v="0"/>
    <n v="-1419.0058895951997"/>
  </r>
  <r>
    <n v="3222"/>
    <s v="Diane Lu"/>
    <x v="1"/>
    <n v="0"/>
    <n v="8.1199999999999992"/>
    <n v="2.83"/>
    <x v="1"/>
    <x v="3"/>
    <x v="1"/>
    <x v="1"/>
    <x v="1"/>
    <s v="Imation Neon Mac Format Diskettes, 10/Pack"/>
    <n v="0.77"/>
    <s v="United States"/>
    <x v="0"/>
    <x v="12"/>
    <s v="Tallahassee"/>
    <n v="32303"/>
    <x v="77"/>
    <d v="2015-03-20T00:00:00"/>
    <n v="-159.32"/>
    <n v="17"/>
    <n v="147.62"/>
    <n v="90814"/>
    <x v="0"/>
    <n v="215.00629623687863"/>
  </r>
  <r>
    <n v="1852"/>
    <s v="Joy Kaplan McNeill"/>
    <x v="3"/>
    <n v="0.06"/>
    <n v="6.48"/>
    <n v="5.14"/>
    <x v="2"/>
    <x v="2"/>
    <x v="2"/>
    <x v="7"/>
    <x v="5"/>
    <s v="Xerox 23"/>
    <n v="0.37"/>
    <s v="United States"/>
    <x v="2"/>
    <x v="8"/>
    <s v="Carlsbad"/>
    <n v="92008"/>
    <x v="77"/>
    <d v="2015-03-21T00:00:00"/>
    <n v="-28.45"/>
    <n v="10"/>
    <n v="68.34"/>
    <n v="86847"/>
    <x v="2"/>
    <n v="187.34604597880067"/>
  </r>
  <r>
    <n v="1854"/>
    <s v="Erika Morgan"/>
    <x v="3"/>
    <n v="0.02"/>
    <n v="30.73"/>
    <n v="4"/>
    <x v="1"/>
    <x v="2"/>
    <x v="1"/>
    <x v="1"/>
    <x v="5"/>
    <s v="Fellowes 17-key keypad for PS/2 interface"/>
    <n v="0.75"/>
    <s v="United States"/>
    <x v="3"/>
    <x v="22"/>
    <s v="Seymour"/>
    <n v="6478"/>
    <x v="77"/>
    <d v="2015-03-22T00:00:00"/>
    <n v="72.78"/>
    <n v="16"/>
    <n v="522.22"/>
    <n v="86847"/>
    <x v="3"/>
    <n v="759.97813523389209"/>
  </r>
  <r>
    <n v="2639"/>
    <s v="Marianne Connor"/>
    <x v="3"/>
    <n v="0.05"/>
    <n v="4.9800000000000004"/>
    <n v="0.49"/>
    <x v="1"/>
    <x v="1"/>
    <x v="2"/>
    <x v="13"/>
    <x v="5"/>
    <s v="Avery White Multi-Purpose Labels"/>
    <n v="0.39"/>
    <s v="United States"/>
    <x v="2"/>
    <x v="43"/>
    <s v="Roswell"/>
    <n v="88201"/>
    <x v="77"/>
    <d v="2015-03-19T00:00:00"/>
    <n v="3.84"/>
    <n v="3"/>
    <n v="14.2"/>
    <n v="90952"/>
    <x v="2"/>
    <n v="133.26221304117217"/>
  </r>
  <r>
    <n v="3105"/>
    <s v="Lawrence Hester"/>
    <x v="0"/>
    <n v="0.04"/>
    <n v="3.08"/>
    <n v="0.99"/>
    <x v="1"/>
    <x v="2"/>
    <x v="2"/>
    <x v="13"/>
    <x v="5"/>
    <s v="Avery 481"/>
    <n v="0.37"/>
    <s v="United States"/>
    <x v="0"/>
    <x v="32"/>
    <s v="Murray"/>
    <n v="42071"/>
    <x v="78"/>
    <d v="2015-03-21T00:00:00"/>
    <n v="13.8"/>
    <n v="19"/>
    <n v="60.01"/>
    <n v="86327"/>
    <x v="0"/>
    <n v="289.6697284051092"/>
  </r>
  <r>
    <n v="3105"/>
    <s v="Lawrence Hester"/>
    <x v="0"/>
    <n v="0.02"/>
    <n v="6.48"/>
    <n v="5.9"/>
    <x v="1"/>
    <x v="2"/>
    <x v="2"/>
    <x v="7"/>
    <x v="5"/>
    <s v="Xerox 1976"/>
    <n v="0.37"/>
    <s v="United States"/>
    <x v="0"/>
    <x v="32"/>
    <s v="Murray"/>
    <n v="42071"/>
    <x v="78"/>
    <d v="2015-03-21T00:00:00"/>
    <n v="4.3920000000000003"/>
    <n v="13"/>
    <n v="90.98"/>
    <n v="86327"/>
    <x v="0"/>
    <n v="439.61445394483201"/>
  </r>
  <r>
    <n v="3105"/>
    <s v="Lawrence Hester"/>
    <x v="0"/>
    <n v="0.04"/>
    <n v="125.99"/>
    <n v="4.2"/>
    <x v="1"/>
    <x v="2"/>
    <x v="1"/>
    <x v="12"/>
    <x v="5"/>
    <s v="V3682"/>
    <n v="0.59"/>
    <s v="United States"/>
    <x v="0"/>
    <x v="32"/>
    <s v="Murray"/>
    <n v="42071"/>
    <x v="78"/>
    <d v="2015-03-22T00:00:00"/>
    <n v="-236.25"/>
    <n v="12"/>
    <n v="1270.7"/>
    <n v="86327"/>
    <x v="0"/>
    <n v="690.29345721621837"/>
  </r>
  <r>
    <n v="3106"/>
    <s v="Alexander O'Brien"/>
    <x v="0"/>
    <n v="0.04"/>
    <n v="3.08"/>
    <n v="0.99"/>
    <x v="1"/>
    <x v="2"/>
    <x v="2"/>
    <x v="13"/>
    <x v="5"/>
    <s v="Avery 481"/>
    <n v="0.37"/>
    <s v="United States"/>
    <x v="1"/>
    <x v="18"/>
    <s v="Houston"/>
    <n v="77041"/>
    <x v="78"/>
    <d v="2015-03-21T00:00:00"/>
    <n v="36.020000000000003"/>
    <n v="75"/>
    <n v="236.87"/>
    <n v="548"/>
    <x v="1"/>
    <n v="312.42357995644534"/>
  </r>
  <r>
    <n v="3106"/>
    <s v="Alexander O'Brien"/>
    <x v="0"/>
    <n v="0.02"/>
    <n v="6.48"/>
    <n v="5.9"/>
    <x v="1"/>
    <x v="2"/>
    <x v="2"/>
    <x v="7"/>
    <x v="5"/>
    <s v="Xerox 1976"/>
    <n v="0.37"/>
    <s v="United States"/>
    <x v="1"/>
    <x v="18"/>
    <s v="Houston"/>
    <n v="77041"/>
    <x v="78"/>
    <d v="2015-03-21T00:00:00"/>
    <n v="-50.64"/>
    <n v="53"/>
    <n v="370.91"/>
    <n v="548"/>
    <x v="1"/>
    <n v="383.26027039068572"/>
  </r>
  <r>
    <n v="3106"/>
    <s v="Alexander O'Brien"/>
    <x v="0"/>
    <n v="0.04"/>
    <n v="125.99"/>
    <n v="4.2"/>
    <x v="1"/>
    <x v="2"/>
    <x v="1"/>
    <x v="12"/>
    <x v="5"/>
    <s v="V3682"/>
    <n v="0.59"/>
    <s v="United States"/>
    <x v="1"/>
    <x v="18"/>
    <s v="Houston"/>
    <n v="77041"/>
    <x v="78"/>
    <d v="2015-03-22T00:00:00"/>
    <n v="510.48899999999998"/>
    <n v="47"/>
    <n v="4976.92"/>
    <n v="548"/>
    <x v="1"/>
    <n v="1454.9734011223027"/>
  </r>
  <r>
    <n v="637"/>
    <s v="Christopher Bryant"/>
    <x v="2"/>
    <n v="0.06"/>
    <n v="160.97999999999999"/>
    <n v="35.020000000000003"/>
    <x v="0"/>
    <x v="1"/>
    <x v="0"/>
    <x v="10"/>
    <x v="0"/>
    <s v="Rush Hierlooms Collection Rich Wood Bookcases"/>
    <n v="0.72"/>
    <s v="United States"/>
    <x v="2"/>
    <x v="8"/>
    <s v="Santa Clara"/>
    <n v="95051"/>
    <x v="78"/>
    <d v="2015-03-24T00:00:00"/>
    <n v="-229.68"/>
    <n v="8"/>
    <n v="1232.01"/>
    <n v="87953"/>
    <x v="2"/>
    <n v="1680.1474914301386"/>
  </r>
  <r>
    <n v="640"/>
    <s v="Neal Wolfe"/>
    <x v="2"/>
    <n v="0.06"/>
    <n v="160.97999999999999"/>
    <n v="35.020000000000003"/>
    <x v="0"/>
    <x v="1"/>
    <x v="0"/>
    <x v="10"/>
    <x v="0"/>
    <s v="Rush Hierlooms Collection Rich Wood Bookcases"/>
    <n v="0.72"/>
    <s v="United States"/>
    <x v="2"/>
    <x v="4"/>
    <s v="Seattle"/>
    <n v="98119"/>
    <x v="78"/>
    <d v="2015-03-24T00:00:00"/>
    <n v="-229.68"/>
    <n v="30"/>
    <n v="4620.05"/>
    <n v="11077"/>
    <x v="2"/>
    <n v="1680.1474914301386"/>
  </r>
  <r>
    <n v="314"/>
    <s v="Ruby Gibbons"/>
    <x v="4"/>
    <n v="0.04"/>
    <n v="1637.53"/>
    <n v="24.49"/>
    <x v="1"/>
    <x v="3"/>
    <x v="2"/>
    <x v="16"/>
    <x v="6"/>
    <s v="High Speed Automatic Electric Letter Opener"/>
    <n v="0.81"/>
    <s v="United States"/>
    <x v="1"/>
    <x v="10"/>
    <s v="Forest Park"/>
    <n v="60130"/>
    <x v="78"/>
    <d v="2015-03-22T00:00:00"/>
    <n v="-1759.58"/>
    <n v="2"/>
    <n v="3206.94"/>
    <n v="89166"/>
    <x v="1"/>
    <n v="4302.2601388949088"/>
  </r>
  <r>
    <n v="315"/>
    <s v="Benjamin Kaufman"/>
    <x v="4"/>
    <n v="0.01"/>
    <n v="19.98"/>
    <n v="4"/>
    <x v="1"/>
    <x v="3"/>
    <x v="1"/>
    <x v="1"/>
    <x v="5"/>
    <s v="Belkin 105-Key Black Keyboard"/>
    <n v="0.68"/>
    <s v="United States"/>
    <x v="3"/>
    <x v="35"/>
    <s v="Belchertown"/>
    <n v="1007"/>
    <x v="78"/>
    <d v="2015-03-20T00:00:00"/>
    <n v="-72.23"/>
    <n v="2"/>
    <n v="43.08"/>
    <n v="89166"/>
    <x v="3"/>
    <n v="307.52283571297505"/>
  </r>
  <r>
    <n v="669"/>
    <s v="Amy Shea"/>
    <x v="4"/>
    <n v="0.09"/>
    <n v="2.89"/>
    <n v="0.5"/>
    <x v="1"/>
    <x v="2"/>
    <x v="2"/>
    <x v="13"/>
    <x v="5"/>
    <s v="Avery 498"/>
    <n v="0.38"/>
    <s v="United States"/>
    <x v="1"/>
    <x v="20"/>
    <s v="Ottumwa"/>
    <n v="52501"/>
    <x v="78"/>
    <d v="2015-03-22T00:00:00"/>
    <n v="40.482300000000002"/>
    <n v="22"/>
    <n v="58.67"/>
    <n v="88475"/>
    <x v="1"/>
    <n v="0.87629654666644896"/>
  </r>
  <r>
    <n v="669"/>
    <s v="Amy Shea"/>
    <x v="4"/>
    <n v="0.02"/>
    <n v="48.91"/>
    <n v="5.81"/>
    <x v="1"/>
    <x v="2"/>
    <x v="2"/>
    <x v="7"/>
    <x v="5"/>
    <s v="Xerox 1891"/>
    <n v="0.38"/>
    <s v="United States"/>
    <x v="1"/>
    <x v="20"/>
    <s v="Ottumwa"/>
    <n v="52501"/>
    <x v="78"/>
    <d v="2015-03-21T00:00:00"/>
    <n v="32.86"/>
    <n v="2"/>
    <n v="101.06"/>
    <n v="88475"/>
    <x v="1"/>
    <n v="330.28325226257471"/>
  </r>
  <r>
    <n v="1679"/>
    <s v="Jeanne Nguyen"/>
    <x v="4"/>
    <n v="7.0000000000000007E-2"/>
    <n v="13.73"/>
    <n v="6.85"/>
    <x v="1"/>
    <x v="1"/>
    <x v="0"/>
    <x v="11"/>
    <x v="2"/>
    <s v="DAX Wood Document Frame."/>
    <n v="0.54"/>
    <s v="United States"/>
    <x v="3"/>
    <x v="27"/>
    <s v="Fairborn"/>
    <n v="45324"/>
    <x v="78"/>
    <d v="2015-03-21T00:00:00"/>
    <n v="-22.72"/>
    <n v="21"/>
    <n v="276.64"/>
    <n v="86646"/>
    <x v="3"/>
    <n v="232.46031916270766"/>
  </r>
  <r>
    <n v="2794"/>
    <s v="Connie Bunn"/>
    <x v="4"/>
    <n v="0.06"/>
    <n v="2.61"/>
    <n v="0.5"/>
    <x v="1"/>
    <x v="3"/>
    <x v="2"/>
    <x v="13"/>
    <x v="5"/>
    <s v="Avery 479"/>
    <n v="0.39"/>
    <s v="United States"/>
    <x v="1"/>
    <x v="20"/>
    <s v="Marshalltown"/>
    <n v="50158"/>
    <x v="78"/>
    <d v="2015-03-22T00:00:00"/>
    <n v="3.5949"/>
    <n v="2"/>
    <n v="5.21"/>
    <n v="87554"/>
    <x v="1"/>
    <n v="-40.076750224969828"/>
  </r>
  <r>
    <n v="3360"/>
    <s v="Daniel Huff"/>
    <x v="3"/>
    <n v="0.02"/>
    <n v="9.11"/>
    <n v="2.15"/>
    <x v="1"/>
    <x v="2"/>
    <x v="2"/>
    <x v="7"/>
    <x v="2"/>
    <s v="Black Print Carbonless Snap-Off® Rapid Letter, 8 1/2&quot; x 7&quot;"/>
    <n v="0.4"/>
    <s v="United States"/>
    <x v="1"/>
    <x v="30"/>
    <s v="West Allis"/>
    <n v="53214"/>
    <x v="78"/>
    <d v="2015-03-22T00:00:00"/>
    <n v="18.41"/>
    <n v="3"/>
    <n v="27.37"/>
    <n v="91435"/>
    <x v="1"/>
    <n v="294.51545939474431"/>
  </r>
  <r>
    <n v="3361"/>
    <s v="Oscar Kenney"/>
    <x v="3"/>
    <n v="0.06"/>
    <n v="12.64"/>
    <n v="4.9800000000000004"/>
    <x v="1"/>
    <x v="2"/>
    <x v="0"/>
    <x v="11"/>
    <x v="1"/>
    <s v="Nu-Dell Executive Frame"/>
    <n v="0.48"/>
    <s v="United States"/>
    <x v="1"/>
    <x v="30"/>
    <s v="West Bend"/>
    <n v="53095"/>
    <x v="78"/>
    <d v="2015-03-22T00:00:00"/>
    <n v="65.63"/>
    <n v="8"/>
    <n v="98.16"/>
    <n v="91435"/>
    <x v="1"/>
    <n v="472.21056327420217"/>
  </r>
  <r>
    <n v="691"/>
    <s v="Alicia Curtis"/>
    <x v="1"/>
    <n v="0.09"/>
    <n v="6.48"/>
    <n v="6.35"/>
    <x v="1"/>
    <x v="2"/>
    <x v="2"/>
    <x v="7"/>
    <x v="5"/>
    <s v="Xerox 200"/>
    <n v="0.37"/>
    <s v="United States"/>
    <x v="2"/>
    <x v="4"/>
    <s v="Tacoma"/>
    <n v="98408"/>
    <x v="79"/>
    <d v="2015-03-22T00:00:00"/>
    <n v="-88.6"/>
    <n v="8"/>
    <n v="49.81"/>
    <n v="89915"/>
    <x v="2"/>
    <n v="18.067551701210657"/>
  </r>
  <r>
    <n v="1471"/>
    <s v="Danielle Daniel"/>
    <x v="1"/>
    <n v="0.03"/>
    <n v="420.98"/>
    <n v="19.989999999999998"/>
    <x v="1"/>
    <x v="2"/>
    <x v="2"/>
    <x v="5"/>
    <x v="5"/>
    <s v="GBC DocuBind 200 Manual Binding Machine"/>
    <n v="0.35"/>
    <s v="United States"/>
    <x v="3"/>
    <x v="27"/>
    <s v="Westerville"/>
    <n v="43081"/>
    <x v="79"/>
    <d v="2015-03-22T00:00:00"/>
    <n v="3043.0311000000002"/>
    <n v="10"/>
    <n v="4410.1899999999996"/>
    <n v="87077"/>
    <x v="3"/>
    <n v="4923.6669609428163"/>
  </r>
  <r>
    <n v="2601"/>
    <s v="Malcolm French"/>
    <x v="2"/>
    <n v="0.05"/>
    <n v="5.74"/>
    <n v="5.3"/>
    <x v="1"/>
    <x v="3"/>
    <x v="2"/>
    <x v="16"/>
    <x v="1"/>
    <s v="Acme Kleencut® Forged Steel Scissors"/>
    <n v="0.55000000000000004"/>
    <s v="United States"/>
    <x v="3"/>
    <x v="47"/>
    <s v="Merrimack"/>
    <n v="3054"/>
    <x v="79"/>
    <d v="2015-03-26T00:00:00"/>
    <n v="-50.75"/>
    <n v="7"/>
    <n v="42.02"/>
    <n v="87382"/>
    <x v="3"/>
    <n v="253.35138349631379"/>
  </r>
  <r>
    <n v="3275"/>
    <s v="Tamara Dickinson"/>
    <x v="2"/>
    <n v="0.02"/>
    <n v="13.48"/>
    <n v="4.51"/>
    <x v="1"/>
    <x v="2"/>
    <x v="2"/>
    <x v="6"/>
    <x v="5"/>
    <s v="Tenex Personal Project File with Scoop Front Design, Black"/>
    <n v="0.59"/>
    <s v="United States"/>
    <x v="2"/>
    <x v="4"/>
    <s v="Mount Vernon"/>
    <n v="98273"/>
    <x v="79"/>
    <d v="2015-03-23T00:00:00"/>
    <n v="34.520000000000003"/>
    <n v="9"/>
    <n v="127.12"/>
    <n v="86233"/>
    <x v="2"/>
    <n v="426.59739221011557"/>
  </r>
  <r>
    <n v="247"/>
    <s v="Marshall Brandt Briggs"/>
    <x v="4"/>
    <n v="0.09"/>
    <n v="2.88"/>
    <n v="0.99"/>
    <x v="1"/>
    <x v="3"/>
    <x v="2"/>
    <x v="13"/>
    <x v="5"/>
    <s v="Avery 514"/>
    <n v="0.36"/>
    <s v="United States"/>
    <x v="0"/>
    <x v="34"/>
    <s v="Maryville"/>
    <n v="37804"/>
    <x v="79"/>
    <d v="2015-03-23T00:00:00"/>
    <n v="-145.08199999999999"/>
    <n v="10"/>
    <n v="28.73"/>
    <n v="89140"/>
    <x v="0"/>
    <n v="-222.6971668048684"/>
  </r>
  <r>
    <n v="1185"/>
    <s v="Lee Xu"/>
    <x v="4"/>
    <n v="0"/>
    <n v="3174.835"/>
    <n v="24.49"/>
    <x v="1"/>
    <x v="1"/>
    <x v="1"/>
    <x v="3"/>
    <x v="4"/>
    <s v="Polycom ViewStation™ ISDN Videoconferencing Unit"/>
    <n v="0.39"/>
    <s v="United States"/>
    <x v="0"/>
    <x v="16"/>
    <s v="Madison"/>
    <n v="35756"/>
    <x v="79"/>
    <d v="2015-03-22T00:00:00"/>
    <n v="4.1100000000000003"/>
    <n v="3"/>
    <n v="20552.55"/>
    <n v="85938"/>
    <x v="0"/>
    <n v="21878.448370430986"/>
  </r>
  <r>
    <n v="3258"/>
    <s v="Gretchen Best Wilkins"/>
    <x v="3"/>
    <n v="0.02"/>
    <n v="55.94"/>
    <n v="6.55"/>
    <x v="1"/>
    <x v="1"/>
    <x v="1"/>
    <x v="1"/>
    <x v="5"/>
    <s v="Fellowes Smart Design 104-Key Enhanced Keyboard, PS/2 Adapter, Platinum"/>
    <n v="0.68"/>
    <s v="United States"/>
    <x v="2"/>
    <x v="4"/>
    <s v="Lynnwood"/>
    <n v="98037"/>
    <x v="79"/>
    <d v="2015-03-23T00:00:00"/>
    <n v="401.85"/>
    <n v="11"/>
    <n v="646.88"/>
    <n v="88824"/>
    <x v="2"/>
    <n v="1128.8642383611514"/>
  </r>
  <r>
    <n v="87"/>
    <s v="Norman Shields"/>
    <x v="1"/>
    <n v="0.09"/>
    <n v="4.91"/>
    <n v="0.5"/>
    <x v="1"/>
    <x v="3"/>
    <x v="2"/>
    <x v="13"/>
    <x v="5"/>
    <s v="Avery 493"/>
    <n v="0.36"/>
    <s v="United States"/>
    <x v="2"/>
    <x v="8"/>
    <s v="Vacaville"/>
    <n v="95687"/>
    <x v="80"/>
    <d v="2015-03-23T00:00:00"/>
    <n v="28.855799999999999"/>
    <n v="9"/>
    <n v="41.82"/>
    <n v="90597"/>
    <x v="2"/>
    <n v="-67.014897954353501"/>
  </r>
  <r>
    <n v="87"/>
    <s v="Norman Shields"/>
    <x v="1"/>
    <n v="0.01"/>
    <n v="296.18"/>
    <n v="54.12"/>
    <x v="0"/>
    <x v="3"/>
    <x v="0"/>
    <x v="0"/>
    <x v="0"/>
    <s v="Hon 94000 Series Round Tables"/>
    <n v="0.76"/>
    <s v="United States"/>
    <x v="2"/>
    <x v="8"/>
    <s v="Vacaville"/>
    <n v="95687"/>
    <x v="80"/>
    <d v="2015-03-25T00:00:00"/>
    <n v="173.48"/>
    <n v="9"/>
    <n v="2875.72"/>
    <n v="90597"/>
    <x v="2"/>
    <n v="3057.4787885694423"/>
  </r>
  <r>
    <n v="2014"/>
    <s v="Cathy Simon"/>
    <x v="1"/>
    <n v="7.0000000000000007E-2"/>
    <n v="39.479999999999997"/>
    <n v="1.99"/>
    <x v="1"/>
    <x v="2"/>
    <x v="1"/>
    <x v="1"/>
    <x v="1"/>
    <s v="80 Minute CD-R Spindle, 100/Pack - Staples"/>
    <n v="0.54"/>
    <s v="United States"/>
    <x v="1"/>
    <x v="20"/>
    <s v="Council Bluffs"/>
    <n v="51503"/>
    <x v="80"/>
    <d v="2015-03-24T00:00:00"/>
    <n v="88.72"/>
    <n v="4"/>
    <n v="151.27000000000001"/>
    <n v="88367"/>
    <x v="1"/>
    <n v="337.05307807344775"/>
  </r>
  <r>
    <n v="2014"/>
    <s v="Cathy Simon"/>
    <x v="1"/>
    <n v="0"/>
    <n v="4.91"/>
    <n v="0.5"/>
    <x v="1"/>
    <x v="2"/>
    <x v="2"/>
    <x v="13"/>
    <x v="5"/>
    <s v="Avery 493"/>
    <n v="0.36"/>
    <s v="United States"/>
    <x v="1"/>
    <x v="20"/>
    <s v="Council Bluffs"/>
    <n v="51503"/>
    <x v="80"/>
    <d v="2015-03-24T00:00:00"/>
    <n v="7.2519"/>
    <n v="2"/>
    <n v="10.51"/>
    <n v="88367"/>
    <x v="1"/>
    <n v="0.77677148132643126"/>
  </r>
  <r>
    <n v="949"/>
    <s v="Ernest Oh"/>
    <x v="2"/>
    <n v="0.02"/>
    <n v="48.04"/>
    <n v="5.09"/>
    <x v="1"/>
    <x v="1"/>
    <x v="2"/>
    <x v="7"/>
    <x v="5"/>
    <s v="Xerox 1910"/>
    <n v="0.37"/>
    <s v="United States"/>
    <x v="2"/>
    <x v="8"/>
    <s v="Los Angeles"/>
    <n v="90049"/>
    <x v="80"/>
    <d v="2015-03-26T00:00:00"/>
    <n v="373.67"/>
    <n v="18"/>
    <n v="881.32"/>
    <n v="8257"/>
    <x v="2"/>
    <n v="655.97377703213169"/>
  </r>
  <r>
    <n v="950"/>
    <s v="Jane Shah"/>
    <x v="2"/>
    <n v="0.05"/>
    <n v="1500.97"/>
    <n v="29.7"/>
    <x v="0"/>
    <x v="1"/>
    <x v="1"/>
    <x v="3"/>
    <x v="3"/>
    <s v="Epson DFX5000+ Dot Matrix Printer"/>
    <n v="0.56999999999999995"/>
    <s v="United States"/>
    <x v="1"/>
    <x v="7"/>
    <s v="Prior Lake"/>
    <n v="55372"/>
    <x v="80"/>
    <d v="2015-03-22T00:00:00"/>
    <n v="-2561.3235"/>
    <n v="1"/>
    <n v="1497.22"/>
    <n v="89084"/>
    <x v="1"/>
    <n v="3225.7980364202863"/>
  </r>
  <r>
    <n v="950"/>
    <s v="Jane Shah"/>
    <x v="2"/>
    <n v="0.02"/>
    <n v="48.04"/>
    <n v="5.09"/>
    <x v="1"/>
    <x v="1"/>
    <x v="2"/>
    <x v="7"/>
    <x v="5"/>
    <s v="Xerox 1910"/>
    <n v="0.37"/>
    <s v="United States"/>
    <x v="1"/>
    <x v="7"/>
    <s v="Prior Lake"/>
    <n v="55372"/>
    <x v="80"/>
    <d v="2015-03-26T00:00:00"/>
    <n v="168.91890000000001"/>
    <n v="5"/>
    <n v="244.81"/>
    <n v="89084"/>
    <x v="1"/>
    <n v="446.30338394604809"/>
  </r>
  <r>
    <n v="950"/>
    <s v="Jane Shah"/>
    <x v="2"/>
    <n v="0.03"/>
    <n v="4.28"/>
    <n v="1.6"/>
    <x v="1"/>
    <x v="1"/>
    <x v="2"/>
    <x v="2"/>
    <x v="2"/>
    <s v="Newell 320"/>
    <n v="0.57999999999999996"/>
    <s v="United States"/>
    <x v="1"/>
    <x v="7"/>
    <s v="Prior Lake"/>
    <n v="55372"/>
    <x v="80"/>
    <d v="2015-03-29T00:00:00"/>
    <n v="-6.2"/>
    <n v="1"/>
    <n v="4.55"/>
    <n v="89084"/>
    <x v="1"/>
    <n v="201.34826973332375"/>
  </r>
  <r>
    <n v="1938"/>
    <s v="Franklin Spencer"/>
    <x v="4"/>
    <n v="0.1"/>
    <n v="152.47999999999999"/>
    <n v="4"/>
    <x v="2"/>
    <x v="3"/>
    <x v="1"/>
    <x v="1"/>
    <x v="5"/>
    <s v="Adesso Programmable 142-Key Keyboard"/>
    <n v="0.79"/>
    <s v="United States"/>
    <x v="1"/>
    <x v="38"/>
    <s v="Emporia"/>
    <n v="66801"/>
    <x v="80"/>
    <d v="2015-03-23T00:00:00"/>
    <n v="-521.09"/>
    <n v="4"/>
    <n v="558.16999999999996"/>
    <n v="88870"/>
    <x v="1"/>
    <n v="212.76325439112443"/>
  </r>
  <r>
    <n v="1940"/>
    <s v="Eileen McDonald"/>
    <x v="4"/>
    <n v="0.08"/>
    <n v="6.84"/>
    <n v="8.3699999999999992"/>
    <x v="1"/>
    <x v="3"/>
    <x v="2"/>
    <x v="16"/>
    <x v="1"/>
    <s v="Acme Design Line 8&quot; Stainless Steel Bent Scissors w/Champagne Handles, 3-1/8&quot; Cut"/>
    <n v="0.57999999999999996"/>
    <s v="United States"/>
    <x v="2"/>
    <x v="15"/>
    <s v="Draper"/>
    <n v="84020"/>
    <x v="80"/>
    <d v="2015-03-24T00:00:00"/>
    <n v="-29.49"/>
    <n v="1"/>
    <n v="8.39"/>
    <n v="88870"/>
    <x v="2"/>
    <n v="301.52659576105714"/>
  </r>
  <r>
    <n v="959"/>
    <s v="Sally House"/>
    <x v="3"/>
    <n v="0.01"/>
    <n v="145.44999999999999"/>
    <n v="17.850000000000001"/>
    <x v="0"/>
    <x v="3"/>
    <x v="1"/>
    <x v="3"/>
    <x v="3"/>
    <s v="Panasonic KX-P1150 Dot Matrix Printer"/>
    <n v="0.56000000000000005"/>
    <s v="United States"/>
    <x v="1"/>
    <x v="18"/>
    <s v="Burleson"/>
    <n v="76028"/>
    <x v="80"/>
    <d v="2015-03-23T00:00:00"/>
    <n v="837.6807"/>
    <n v="8"/>
    <n v="1214.03"/>
    <n v="91581"/>
    <x v="1"/>
    <n v="2300.1756864499202"/>
  </r>
  <r>
    <n v="1553"/>
    <s v="Tara Powers Underwood"/>
    <x v="3"/>
    <n v="0.03"/>
    <n v="12.28"/>
    <n v="6.35"/>
    <x v="1"/>
    <x v="0"/>
    <x v="2"/>
    <x v="7"/>
    <x v="5"/>
    <s v="Staples Premium Bright 1-Part Blank Computer Paper"/>
    <n v="0.38"/>
    <s v="United States"/>
    <x v="0"/>
    <x v="0"/>
    <s v="Greenville"/>
    <n v="38701"/>
    <x v="80"/>
    <d v="2015-03-24T00:00:00"/>
    <n v="68.676000000000002"/>
    <n v="7"/>
    <n v="87.53"/>
    <n v="87484"/>
    <x v="0"/>
    <n v="409.29877282040417"/>
  </r>
  <r>
    <n v="2561"/>
    <s v="Laurie Moon"/>
    <x v="3"/>
    <n v="0.03"/>
    <n v="160.97999999999999"/>
    <n v="30"/>
    <x v="0"/>
    <x v="1"/>
    <x v="0"/>
    <x v="9"/>
    <x v="3"/>
    <s v="Office Star - Mid Back Dual function Ergonomic High Back Chair with 2-Way Adjustable Arms"/>
    <n v="0.62"/>
    <s v="United States"/>
    <x v="3"/>
    <x v="11"/>
    <s v="Ossining"/>
    <n v="10562"/>
    <x v="80"/>
    <d v="2015-03-25T00:00:00"/>
    <n v="1261.4718"/>
    <n v="11"/>
    <n v="1828.22"/>
    <n v="86465"/>
    <x v="3"/>
    <n v="3126.3434466404547"/>
  </r>
  <r>
    <n v="1976"/>
    <s v="Sherri F Vogel"/>
    <x v="0"/>
    <n v="0.06"/>
    <n v="40.99"/>
    <n v="17.48"/>
    <x v="1"/>
    <x v="1"/>
    <x v="2"/>
    <x v="7"/>
    <x v="5"/>
    <s v="Xerox 1893"/>
    <n v="0.36"/>
    <s v="United States"/>
    <x v="1"/>
    <x v="25"/>
    <s v="East Lansing"/>
    <n v="48823"/>
    <x v="81"/>
    <d v="2015-03-25T00:00:00"/>
    <n v="214.23"/>
    <n v="14"/>
    <n v="585.08000000000004"/>
    <n v="89041"/>
    <x v="1"/>
    <n v="988.56321683076567"/>
  </r>
  <r>
    <n v="2618"/>
    <s v="Amy Hamrick Melvin"/>
    <x v="0"/>
    <n v="0.1"/>
    <n v="20.27"/>
    <n v="3.99"/>
    <x v="1"/>
    <x v="3"/>
    <x v="2"/>
    <x v="8"/>
    <x v="5"/>
    <s v="Fellowes Mighty 8 Compact Surge Protector"/>
    <n v="0.56999999999999995"/>
    <s v="United States"/>
    <x v="3"/>
    <x v="11"/>
    <s v="New York City"/>
    <n v="10004"/>
    <x v="81"/>
    <d v="2015-03-24T00:00:00"/>
    <n v="84.05"/>
    <n v="53"/>
    <n v="1051.52"/>
    <n v="53153"/>
    <x v="3"/>
    <n v="594.53218051884551"/>
  </r>
  <r>
    <n v="2620"/>
    <s v="Phyllis Little"/>
    <x v="0"/>
    <n v="0.1"/>
    <n v="20.27"/>
    <n v="3.99"/>
    <x v="1"/>
    <x v="3"/>
    <x v="2"/>
    <x v="8"/>
    <x v="5"/>
    <s v="Fellowes Mighty 8 Compact Surge Protector"/>
    <n v="0.56999999999999995"/>
    <s v="United States"/>
    <x v="0"/>
    <x v="34"/>
    <s v="Bartlett"/>
    <n v="38134"/>
    <x v="81"/>
    <d v="2015-03-24T00:00:00"/>
    <n v="381.61799999999999"/>
    <n v="13"/>
    <n v="257.92"/>
    <n v="88017"/>
    <x v="0"/>
    <n v="899.24946667672077"/>
  </r>
  <r>
    <n v="2618"/>
    <s v="Amy Hamrick Melvin"/>
    <x v="1"/>
    <n v="0.05"/>
    <n v="4.84"/>
    <n v="0.71"/>
    <x v="2"/>
    <x v="3"/>
    <x v="2"/>
    <x v="2"/>
    <x v="2"/>
    <s v="*Staples* Highlighting Markers"/>
    <n v="0.52"/>
    <s v="United States"/>
    <x v="3"/>
    <x v="11"/>
    <s v="New York City"/>
    <n v="10004"/>
    <x v="81"/>
    <d v="2015-03-23T00:00:00"/>
    <n v="29.17"/>
    <n v="20"/>
    <n v="103.39"/>
    <n v="34017"/>
    <x v="3"/>
    <n v="16.098879884512201"/>
  </r>
  <r>
    <n v="2618"/>
    <s v="Amy Hamrick Melvin"/>
    <x v="1"/>
    <n v="0.01"/>
    <n v="14.98"/>
    <n v="7.69"/>
    <x v="1"/>
    <x v="3"/>
    <x v="2"/>
    <x v="6"/>
    <x v="5"/>
    <s v="Super Decoflex Portable Personal File"/>
    <n v="0.56999999999999995"/>
    <s v="United States"/>
    <x v="3"/>
    <x v="11"/>
    <s v="New York City"/>
    <n v="10004"/>
    <x v="81"/>
    <d v="2015-03-25T00:00:00"/>
    <n v="-48.97"/>
    <n v="28"/>
    <n v="435.39"/>
    <n v="34017"/>
    <x v="3"/>
    <n v="310.98317448702983"/>
  </r>
  <r>
    <n v="2619"/>
    <s v="Brandon E Shepherd"/>
    <x v="1"/>
    <n v="0.05"/>
    <n v="4.84"/>
    <n v="0.71"/>
    <x v="2"/>
    <x v="3"/>
    <x v="2"/>
    <x v="2"/>
    <x v="2"/>
    <s v="*Staples* Highlighting Markers"/>
    <n v="0.52"/>
    <s v="United States"/>
    <x v="1"/>
    <x v="46"/>
    <s v="Sioux Falls"/>
    <n v="57103"/>
    <x v="81"/>
    <d v="2015-03-23T00:00:00"/>
    <n v="17.836500000000001"/>
    <n v="5"/>
    <n v="25.85"/>
    <n v="88014"/>
    <x v="1"/>
    <n v="4.4930843598916965"/>
  </r>
  <r>
    <n v="2958"/>
    <s v="Ellen Sparks"/>
    <x v="2"/>
    <n v="0.06"/>
    <n v="20.99"/>
    <n v="0.99"/>
    <x v="1"/>
    <x v="3"/>
    <x v="1"/>
    <x v="12"/>
    <x v="2"/>
    <s v="Accessory21"/>
    <n v="0.37"/>
    <s v="United States"/>
    <x v="1"/>
    <x v="30"/>
    <s v="Neenah"/>
    <n v="54956"/>
    <x v="81"/>
    <d v="2015-03-28T00:00:00"/>
    <n v="224.9607"/>
    <n v="18"/>
    <n v="326.02999999999997"/>
    <n v="90265"/>
    <x v="1"/>
    <n v="308.12009818797117"/>
  </r>
  <r>
    <n v="1368"/>
    <s v="Patsy Harmon"/>
    <x v="4"/>
    <n v="0.09"/>
    <n v="4.55"/>
    <n v="1.49"/>
    <x v="1"/>
    <x v="1"/>
    <x v="2"/>
    <x v="5"/>
    <x v="5"/>
    <s v="Presstex Flexible Ring Binders"/>
    <n v="0.35"/>
    <s v="United States"/>
    <x v="1"/>
    <x v="18"/>
    <s v="Lufkin"/>
    <n v="75901"/>
    <x v="81"/>
    <d v="2015-03-25T00:00:00"/>
    <n v="16.898"/>
    <n v="6"/>
    <n v="25.45"/>
    <n v="90514"/>
    <x v="1"/>
    <n v="-75.020983747460292"/>
  </r>
  <r>
    <n v="1369"/>
    <s v="Joe D Dean"/>
    <x v="4"/>
    <n v="7.0000000000000007E-2"/>
    <n v="9.7799999999999994"/>
    <n v="5.76"/>
    <x v="2"/>
    <x v="1"/>
    <x v="2"/>
    <x v="15"/>
    <x v="5"/>
    <s v="Staples #10 Laser &amp; Inkjet Envelopes, 4 1/8&quot; x 9 1/2&quot;, 100/Box"/>
    <n v="0.35"/>
    <s v="United States"/>
    <x v="1"/>
    <x v="18"/>
    <s v="Mansfield"/>
    <n v="76063"/>
    <x v="81"/>
    <d v="2015-03-25T00:00:00"/>
    <n v="20.14"/>
    <n v="11"/>
    <n v="110.72"/>
    <n v="90514"/>
    <x v="1"/>
    <n v="-6.2936881216905718"/>
  </r>
  <r>
    <n v="2395"/>
    <s v="Beverly Roberts"/>
    <x v="3"/>
    <n v="0.04"/>
    <n v="60.97"/>
    <n v="4.5"/>
    <x v="1"/>
    <x v="3"/>
    <x v="2"/>
    <x v="8"/>
    <x v="5"/>
    <s v="Tripp Lite Isotel 6 Outlet Surge Protector with Fax/Modem Protection"/>
    <n v="0.56000000000000005"/>
    <s v="United States"/>
    <x v="0"/>
    <x v="5"/>
    <s v="Savannah"/>
    <n v="31401"/>
    <x v="81"/>
    <d v="2015-03-24T00:00:00"/>
    <n v="79.423199999999994"/>
    <n v="15"/>
    <n v="904.31"/>
    <n v="86952"/>
    <x v="0"/>
    <n v="673.76701616913851"/>
  </r>
  <r>
    <n v="3381"/>
    <s v="Christopher Norton Patterson"/>
    <x v="3"/>
    <n v="0.05"/>
    <n v="11.97"/>
    <n v="5.81"/>
    <x v="1"/>
    <x v="3"/>
    <x v="2"/>
    <x v="2"/>
    <x v="1"/>
    <s v="Staples SlimLine Pencil Sharpener"/>
    <n v="0.6"/>
    <s v="United States"/>
    <x v="0"/>
    <x v="5"/>
    <s v="Macon"/>
    <n v="31204"/>
    <x v="81"/>
    <d v="2015-03-25T00:00:00"/>
    <n v="349.05930000000001"/>
    <n v="2"/>
    <n v="25.31"/>
    <n v="88836"/>
    <x v="0"/>
    <n v="859.20222145083903"/>
  </r>
  <r>
    <n v="618"/>
    <s v="Robert Cowan"/>
    <x v="0"/>
    <n v="0.06"/>
    <n v="17.98"/>
    <n v="4"/>
    <x v="1"/>
    <x v="1"/>
    <x v="1"/>
    <x v="1"/>
    <x v="5"/>
    <s v="Belkin 107-key enhanced keyboard, USB/PS/2 interface"/>
    <n v="0.79"/>
    <s v="United States"/>
    <x v="2"/>
    <x v="3"/>
    <s v="Pueblo West"/>
    <n v="81007"/>
    <x v="82"/>
    <d v="2015-03-25T00:00:00"/>
    <n v="-78.13"/>
    <n v="4"/>
    <n v="70.06"/>
    <n v="88197"/>
    <x v="2"/>
    <n v="601.9153760192346"/>
  </r>
  <r>
    <n v="3309"/>
    <s v="Edwin Chung"/>
    <x v="0"/>
    <n v="0.1"/>
    <n v="6.64"/>
    <n v="54.95"/>
    <x v="1"/>
    <x v="0"/>
    <x v="0"/>
    <x v="11"/>
    <x v="1"/>
    <s v="G.E. Longer-Life Indoor Recessed Floodlight Bulbs"/>
    <n v="0.37"/>
    <s v="United States"/>
    <x v="3"/>
    <x v="35"/>
    <s v="Natick"/>
    <n v="1760"/>
    <x v="82"/>
    <d v="2015-03-26T00:00:00"/>
    <n v="-25"/>
    <n v="4"/>
    <n v="25.31"/>
    <n v="90460"/>
    <x v="3"/>
    <n v="1673.3846484292346"/>
  </r>
  <r>
    <n v="3310"/>
    <s v="Tiffany Grossman Hardin"/>
    <x v="0"/>
    <n v="0.05"/>
    <n v="90.48"/>
    <n v="19.989999999999998"/>
    <x v="1"/>
    <x v="0"/>
    <x v="2"/>
    <x v="15"/>
    <x v="5"/>
    <s v="Tyvek® Side-Opening Peel &amp; Seel® Expanding Envelopes"/>
    <n v="0.4"/>
    <s v="United States"/>
    <x v="3"/>
    <x v="35"/>
    <s v="Sandwich"/>
    <n v="2563"/>
    <x v="82"/>
    <d v="2015-03-25T00:00:00"/>
    <n v="255.1482"/>
    <n v="4"/>
    <n v="369.78"/>
    <n v="90460"/>
    <x v="3"/>
    <n v="1314.6550108181129"/>
  </r>
  <r>
    <n v="1689"/>
    <s v="Larry Church"/>
    <x v="1"/>
    <n v="0"/>
    <n v="48.91"/>
    <n v="35"/>
    <x v="1"/>
    <x v="3"/>
    <x v="2"/>
    <x v="6"/>
    <x v="4"/>
    <s v="Tennsco Industrial Shelving"/>
    <n v="0.83"/>
    <s v="United States"/>
    <x v="1"/>
    <x v="2"/>
    <s v="Highland"/>
    <n v="46322"/>
    <x v="82"/>
    <d v="2015-03-25T00:00:00"/>
    <n v="-628.38"/>
    <n v="10"/>
    <n v="514.79"/>
    <n v="91077"/>
    <x v="1"/>
    <n v="801.50778666753718"/>
  </r>
  <r>
    <n v="2308"/>
    <s v="Laurence Cummings"/>
    <x v="2"/>
    <n v="0.08"/>
    <n v="9.48"/>
    <n v="7.29"/>
    <x v="1"/>
    <x v="0"/>
    <x v="0"/>
    <x v="11"/>
    <x v="1"/>
    <s v="DAX Two-Tone Rosewood/Black Document Frame, Desktop, 5 x 7"/>
    <n v="0.45"/>
    <s v="United States"/>
    <x v="0"/>
    <x v="12"/>
    <s v="Lehigh Acres"/>
    <n v="33971"/>
    <x v="82"/>
    <d v="2015-03-26T00:00:00"/>
    <n v="-50.4"/>
    <n v="2"/>
    <n v="20.22"/>
    <n v="90557"/>
    <x v="0"/>
    <n v="208.45001618310434"/>
  </r>
  <r>
    <n v="2308"/>
    <s v="Laurence Cummings"/>
    <x v="2"/>
    <n v="0.03"/>
    <n v="193.17"/>
    <n v="19.989999999999998"/>
    <x v="1"/>
    <x v="0"/>
    <x v="2"/>
    <x v="6"/>
    <x v="5"/>
    <s v="Fellowes Staxonsteel® Drawer Files"/>
    <n v="0.71"/>
    <s v="United States"/>
    <x v="0"/>
    <x v="12"/>
    <s v="Lehigh Acres"/>
    <n v="33971"/>
    <x v="82"/>
    <d v="2015-03-28T00:00:00"/>
    <n v="-348.75400000000002"/>
    <n v="8"/>
    <n v="1548.97"/>
    <n v="90557"/>
    <x v="0"/>
    <n v="1078.6303041697345"/>
  </r>
  <r>
    <n v="1060"/>
    <s v="Gene Gilliam"/>
    <x v="4"/>
    <n v="0.09"/>
    <n v="138.75"/>
    <n v="52.42"/>
    <x v="0"/>
    <x v="0"/>
    <x v="0"/>
    <x v="0"/>
    <x v="0"/>
    <s v="Balt Split Level Computer Training Table"/>
    <n v="0.74"/>
    <s v="United States"/>
    <x v="0"/>
    <x v="5"/>
    <s v="Atlanta"/>
    <n v="30318"/>
    <x v="82"/>
    <d v="2015-03-25T00:00:00"/>
    <n v="-445.97177625"/>
    <n v="23"/>
    <n v="2527.79"/>
    <n v="58628"/>
    <x v="0"/>
    <n v="1819.6257085429538"/>
  </r>
  <r>
    <n v="1062"/>
    <s v="Willie Robinson"/>
    <x v="4"/>
    <n v="0.09"/>
    <n v="138.75"/>
    <n v="52.42"/>
    <x v="0"/>
    <x v="0"/>
    <x v="0"/>
    <x v="0"/>
    <x v="0"/>
    <s v="Balt Split Level Computer Training Table"/>
    <n v="0.74"/>
    <s v="United States"/>
    <x v="3"/>
    <x v="11"/>
    <s v="Coram"/>
    <n v="11727"/>
    <x v="82"/>
    <d v="2015-03-25T00:00:00"/>
    <n v="-335.31712499999998"/>
    <n v="6"/>
    <n v="659.42"/>
    <n v="91354"/>
    <x v="3"/>
    <n v="1932.9389177242035"/>
  </r>
  <r>
    <n v="1254"/>
    <s v="Anne Bland"/>
    <x v="4"/>
    <n v="0.06"/>
    <n v="3.95"/>
    <n v="2"/>
    <x v="1"/>
    <x v="2"/>
    <x v="2"/>
    <x v="14"/>
    <x v="2"/>
    <s v="Advantus Map Pennant Flags and Round Head Tacks"/>
    <n v="0.53"/>
    <s v="United States"/>
    <x v="1"/>
    <x v="18"/>
    <s v="Channelview"/>
    <n v="77530"/>
    <x v="82"/>
    <d v="2015-03-25T00:00:00"/>
    <n v="-9.68"/>
    <n v="5"/>
    <n v="19.66"/>
    <n v="89984"/>
    <x v="1"/>
    <n v="138.79174166792691"/>
  </r>
  <r>
    <n v="2256"/>
    <s v="Lloyd Levin"/>
    <x v="4"/>
    <n v="7.0000000000000007E-2"/>
    <n v="70.98"/>
    <n v="30"/>
    <x v="0"/>
    <x v="3"/>
    <x v="0"/>
    <x v="9"/>
    <x v="3"/>
    <s v="Novimex Turbo Task Chair"/>
    <n v="0.73"/>
    <s v="United States"/>
    <x v="0"/>
    <x v="9"/>
    <s v="New Bern"/>
    <n v="28560"/>
    <x v="82"/>
    <d v="2015-03-26T00:00:00"/>
    <n v="-222.95"/>
    <n v="20"/>
    <n v="1373.47"/>
    <n v="87964"/>
    <x v="0"/>
    <n v="1229.9378526589521"/>
  </r>
  <r>
    <n v="2330"/>
    <s v="Kara Foster"/>
    <x v="4"/>
    <n v="0.06"/>
    <n v="28.53"/>
    <n v="1.49"/>
    <x v="1"/>
    <x v="2"/>
    <x v="2"/>
    <x v="5"/>
    <x v="5"/>
    <s v="Lock-Up Easel 'Spel-Binder'"/>
    <n v="0.38"/>
    <s v="United States"/>
    <x v="1"/>
    <x v="20"/>
    <s v="Marion"/>
    <n v="52302"/>
    <x v="82"/>
    <d v="2015-03-27T00:00:00"/>
    <n v="74.638499999999993"/>
    <n v="5"/>
    <n v="134.09"/>
    <n v="90964"/>
    <x v="1"/>
    <n v="163.37586514285235"/>
  </r>
  <r>
    <n v="3143"/>
    <s v="Neil Song"/>
    <x v="4"/>
    <n v="0.02"/>
    <n v="15.42"/>
    <n v="5.41"/>
    <x v="1"/>
    <x v="1"/>
    <x v="2"/>
    <x v="6"/>
    <x v="5"/>
    <s v="Decoflex Hanging Personal Folder File"/>
    <n v="0.59"/>
    <s v="United States"/>
    <x v="1"/>
    <x v="18"/>
    <s v="Pflugerville"/>
    <n v="78660"/>
    <x v="82"/>
    <d v="2015-03-25T00:00:00"/>
    <n v="-16.37"/>
    <n v="2"/>
    <n v="33.840000000000003"/>
    <n v="86368"/>
    <x v="1"/>
    <n v="279.05843094104733"/>
  </r>
  <r>
    <n v="2430"/>
    <s v="Kimberly Reilly"/>
    <x v="3"/>
    <n v="0.1"/>
    <n v="14.28"/>
    <n v="2.99"/>
    <x v="1"/>
    <x v="2"/>
    <x v="2"/>
    <x v="5"/>
    <x v="5"/>
    <s v="Avery Premier Heavy-Duty Binder with Round Locking Rings"/>
    <n v="0.39"/>
    <s v="United States"/>
    <x v="1"/>
    <x v="18"/>
    <s v="Killeen"/>
    <n v="76541"/>
    <x v="82"/>
    <d v="2015-03-25T00:00:00"/>
    <n v="104.9145"/>
    <n v="11"/>
    <n v="152.05000000000001"/>
    <n v="91108"/>
    <x v="1"/>
    <n v="361.3349089517709"/>
  </r>
  <r>
    <n v="880"/>
    <s v="Ellen Beck"/>
    <x v="0"/>
    <n v="7.0000000000000007E-2"/>
    <n v="5.68"/>
    <n v="1.39"/>
    <x v="1"/>
    <x v="0"/>
    <x v="2"/>
    <x v="15"/>
    <x v="5"/>
    <s v="Staples Standard Envelopes"/>
    <n v="0.38"/>
    <s v="United States"/>
    <x v="2"/>
    <x v="41"/>
    <s v="Scottsdale"/>
    <n v="85254"/>
    <x v="83"/>
    <d v="2015-03-27T00:00:00"/>
    <n v="18.643799999999999"/>
    <n v="5"/>
    <n v="27.02"/>
    <n v="86153"/>
    <x v="2"/>
    <n v="262.84285703761554"/>
  </r>
  <r>
    <n v="880"/>
    <s v="Ellen Beck"/>
    <x v="0"/>
    <n v="0.06"/>
    <n v="22.84"/>
    <n v="11.54"/>
    <x v="1"/>
    <x v="0"/>
    <x v="2"/>
    <x v="7"/>
    <x v="5"/>
    <s v="Xerox 1964"/>
    <n v="0.39"/>
    <s v="United States"/>
    <x v="2"/>
    <x v="41"/>
    <s v="Scottsdale"/>
    <n v="85254"/>
    <x v="83"/>
    <d v="2015-03-27T00:00:00"/>
    <n v="-31.24"/>
    <n v="1"/>
    <n v="27.67"/>
    <n v="86153"/>
    <x v="2"/>
    <n v="560.98543627111178"/>
  </r>
  <r>
    <n v="1241"/>
    <s v="Bradley Schroeder"/>
    <x v="0"/>
    <n v="0.06"/>
    <n v="200.97"/>
    <n v="15.59"/>
    <x v="0"/>
    <x v="0"/>
    <x v="1"/>
    <x v="3"/>
    <x v="3"/>
    <s v="Hewlett-Packard Deskjet 6122 Color Inkjet Printer"/>
    <n v="0.36"/>
    <s v="United States"/>
    <x v="0"/>
    <x v="16"/>
    <s v="Auburn"/>
    <n v="36830"/>
    <x v="83"/>
    <d v="2015-03-25T00:00:00"/>
    <n v="531.61800000000005"/>
    <n v="7"/>
    <n v="1348.83"/>
    <n v="90881"/>
    <x v="0"/>
    <n v="1978.9152948442002"/>
  </r>
  <r>
    <n v="1648"/>
    <s v="Nina Bowles"/>
    <x v="0"/>
    <n v="0.08"/>
    <n v="46.89"/>
    <n v="5.0999999999999996"/>
    <x v="1"/>
    <x v="3"/>
    <x v="2"/>
    <x v="8"/>
    <x v="6"/>
    <s v="Bionaire Personal Warm Mist Humidifier/Vaporizer"/>
    <n v="0.46"/>
    <s v="United States"/>
    <x v="1"/>
    <x v="10"/>
    <s v="Woodstock"/>
    <n v="60098"/>
    <x v="83"/>
    <d v="2015-03-27T00:00:00"/>
    <n v="507.63299999999998"/>
    <n v="17"/>
    <n v="735.7"/>
    <n v="91043"/>
    <x v="1"/>
    <n v="1064.1634286589351"/>
  </r>
  <r>
    <n v="1648"/>
    <s v="Nina Bowles"/>
    <x v="0"/>
    <n v="0.05"/>
    <n v="12.98"/>
    <n v="3.14"/>
    <x v="1"/>
    <x v="3"/>
    <x v="2"/>
    <x v="16"/>
    <x v="1"/>
    <s v="Acme® 8&quot; Straight Scissors"/>
    <n v="0.6"/>
    <s v="United States"/>
    <x v="1"/>
    <x v="10"/>
    <s v="Woodstock"/>
    <n v="60098"/>
    <x v="83"/>
    <d v="2015-03-25T00:00:00"/>
    <n v="38.229999999999997"/>
    <n v="18"/>
    <n v="225.59"/>
    <n v="91043"/>
    <x v="1"/>
    <n v="559.2544897959599"/>
  </r>
  <r>
    <n v="1829"/>
    <s v="Suzanne Cochran"/>
    <x v="0"/>
    <n v="0.01"/>
    <n v="10.64"/>
    <n v="5.16"/>
    <x v="2"/>
    <x v="3"/>
    <x v="0"/>
    <x v="11"/>
    <x v="5"/>
    <s v="Eldon Expressions Punched Metal &amp; Wood Desk Accessories, Pewter &amp; Cherry"/>
    <n v="0.56999999999999995"/>
    <s v="United States"/>
    <x v="1"/>
    <x v="20"/>
    <s v="Cedar Rapids"/>
    <n v="52402"/>
    <x v="83"/>
    <d v="2015-03-27T00:00:00"/>
    <n v="-11.69"/>
    <n v="5"/>
    <n v="58.52"/>
    <n v="86957"/>
    <x v="1"/>
    <n v="475.9171264820788"/>
  </r>
  <r>
    <n v="2201"/>
    <s v="David Hoyle"/>
    <x v="0"/>
    <n v="0.17"/>
    <n v="14.89"/>
    <n v="13.56"/>
    <x v="1"/>
    <x v="0"/>
    <x v="0"/>
    <x v="11"/>
    <x v="4"/>
    <s v="Tensor Computer Mounted Lamp"/>
    <n v="0.57999999999999996"/>
    <s v="United States"/>
    <x v="1"/>
    <x v="7"/>
    <s v="Bloomington"/>
    <n v="55420"/>
    <x v="83"/>
    <d v="2015-03-27T00:00:00"/>
    <n v="-9.1300000000000008"/>
    <n v="1"/>
    <n v="27.96"/>
    <n v="86054"/>
    <x v="1"/>
    <n v="699.78203039152868"/>
  </r>
  <r>
    <n v="3100"/>
    <s v="Gladys Holloway"/>
    <x v="0"/>
    <n v="7.0000000000000007E-2"/>
    <n v="35.99"/>
    <n v="5"/>
    <x v="1"/>
    <x v="1"/>
    <x v="1"/>
    <x v="12"/>
    <x v="2"/>
    <s v="Accessory17"/>
    <n v="0.82"/>
    <s v="United States"/>
    <x v="0"/>
    <x v="12"/>
    <s v="Oakland Park"/>
    <n v="33334"/>
    <x v="83"/>
    <d v="2015-03-27T00:00:00"/>
    <n v="-299.81420000000003"/>
    <n v="1"/>
    <n v="31.71"/>
    <n v="89988"/>
    <x v="0"/>
    <n v="477.30001743902596"/>
  </r>
  <r>
    <n v="693"/>
    <s v="Richard McClure"/>
    <x v="2"/>
    <n v="0.02"/>
    <n v="500.98"/>
    <n v="41.44"/>
    <x v="0"/>
    <x v="0"/>
    <x v="0"/>
    <x v="10"/>
    <x v="0"/>
    <s v="DMI Eclipse Executive Suite Bookcases"/>
    <n v="0.66"/>
    <s v="United States"/>
    <x v="2"/>
    <x v="3"/>
    <s v="Thornton"/>
    <n v="80229"/>
    <x v="83"/>
    <d v="2015-03-25T00:00:00"/>
    <n v="2568.4629"/>
    <n v="7"/>
    <n v="3722.41"/>
    <n v="87811"/>
    <x v="2"/>
    <n v="5784.7037639247928"/>
  </r>
  <r>
    <n v="1557"/>
    <s v="James Nicholson"/>
    <x v="2"/>
    <n v="0.09"/>
    <n v="60.98"/>
    <n v="49"/>
    <x v="1"/>
    <x v="1"/>
    <x v="2"/>
    <x v="8"/>
    <x v="4"/>
    <s v="Euro Pro Shark Stick Mini Vacuum"/>
    <n v="0.59"/>
    <s v="United States"/>
    <x v="0"/>
    <x v="21"/>
    <s v="Annandale"/>
    <n v="22003"/>
    <x v="83"/>
    <d v="2015-04-02T00:00:00"/>
    <n v="-954.75800000000004"/>
    <n v="15"/>
    <n v="879.62"/>
    <n v="87426"/>
    <x v="0"/>
    <n v="686.41799601602895"/>
  </r>
  <r>
    <n v="1557"/>
    <s v="James Nicholson"/>
    <x v="2"/>
    <n v="0.05"/>
    <n v="29.89"/>
    <n v="1.99"/>
    <x v="1"/>
    <x v="1"/>
    <x v="1"/>
    <x v="1"/>
    <x v="1"/>
    <s v="Verbatim DVD-RAM, 5.2GB, Rewritable, Type 1, DS"/>
    <n v="0.5"/>
    <s v="United States"/>
    <x v="0"/>
    <x v="21"/>
    <s v="Annandale"/>
    <n v="22003"/>
    <x v="83"/>
    <d v="2015-03-27T00:00:00"/>
    <n v="219.4734"/>
    <n v="12"/>
    <n v="361.19"/>
    <n v="87426"/>
    <x v="0"/>
    <n v="443.752120571273"/>
  </r>
  <r>
    <n v="1699"/>
    <s v="Joseph Hurst"/>
    <x v="2"/>
    <n v="0.05"/>
    <n v="3.98"/>
    <n v="5.26"/>
    <x v="1"/>
    <x v="0"/>
    <x v="2"/>
    <x v="5"/>
    <x v="5"/>
    <s v="Ibico Presentation Index for Binding Systems"/>
    <n v="0.38"/>
    <s v="United States"/>
    <x v="3"/>
    <x v="28"/>
    <s v="Levittown"/>
    <n v="19057"/>
    <x v="83"/>
    <d v="2015-03-29T00:00:00"/>
    <n v="-152.52449999999999"/>
    <n v="12"/>
    <n v="49.44"/>
    <n v="87345"/>
    <x v="3"/>
    <n v="-7.8261382715989392"/>
  </r>
  <r>
    <n v="1699"/>
    <s v="Joseph Hurst"/>
    <x v="2"/>
    <n v="0.01"/>
    <n v="6.48"/>
    <n v="5.4"/>
    <x v="1"/>
    <x v="0"/>
    <x v="2"/>
    <x v="7"/>
    <x v="5"/>
    <s v="Xerox 207"/>
    <n v="0.37"/>
    <s v="United States"/>
    <x v="3"/>
    <x v="28"/>
    <s v="Levittown"/>
    <n v="19057"/>
    <x v="83"/>
    <d v="2015-03-25T00:00:00"/>
    <n v="-18.850000000000001"/>
    <n v="2"/>
    <n v="14.29"/>
    <n v="87345"/>
    <x v="3"/>
    <n v="158.88415313017899"/>
  </r>
  <r>
    <n v="290"/>
    <s v="Sara O'Connor"/>
    <x v="3"/>
    <n v="0.04"/>
    <n v="4.9800000000000004"/>
    <n v="4.62"/>
    <x v="1"/>
    <x v="0"/>
    <x v="1"/>
    <x v="1"/>
    <x v="1"/>
    <s v="Imation 3.5&quot;, DISKETTE 44766 HGHLD3.52HD/FM, 10/Pack"/>
    <n v="0.64"/>
    <s v="United States"/>
    <x v="2"/>
    <x v="3"/>
    <s v="Loveland"/>
    <n v="80538"/>
    <x v="83"/>
    <d v="2015-03-26T00:00:00"/>
    <n v="-135.16"/>
    <n v="20"/>
    <n v="102.54"/>
    <n v="90837"/>
    <x v="2"/>
    <n v="339.37663242311561"/>
  </r>
  <r>
    <n v="2287"/>
    <s v="Samuel Newman"/>
    <x v="3"/>
    <n v="0.01"/>
    <n v="18.97"/>
    <n v="9.0299999999999994"/>
    <x v="1"/>
    <x v="3"/>
    <x v="2"/>
    <x v="7"/>
    <x v="5"/>
    <s v="Computer Printout Paper with Letter-Trim Perforations"/>
    <n v="0.37"/>
    <s v="United States"/>
    <x v="0"/>
    <x v="23"/>
    <s v="Summerville"/>
    <n v="29483"/>
    <x v="83"/>
    <d v="2015-03-25T00:00:00"/>
    <n v="-12.0267"/>
    <n v="8"/>
    <n v="164.67"/>
    <n v="90146"/>
    <x v="0"/>
    <n v="435.6330573557189"/>
  </r>
  <r>
    <n v="2287"/>
    <s v="Samuel Newman"/>
    <x v="3"/>
    <n v="0.03"/>
    <n v="12.28"/>
    <n v="4.8600000000000003"/>
    <x v="1"/>
    <x v="3"/>
    <x v="2"/>
    <x v="7"/>
    <x v="5"/>
    <s v="Xerox 1933"/>
    <n v="0.38"/>
    <s v="United States"/>
    <x v="0"/>
    <x v="23"/>
    <s v="Summerville"/>
    <n v="29483"/>
    <x v="83"/>
    <d v="2015-03-26T00:00:00"/>
    <n v="122.508"/>
    <n v="6"/>
    <n v="72.739999999999995"/>
    <n v="90146"/>
    <x v="0"/>
    <n v="432.27809745383172"/>
  </r>
  <r>
    <n v="2287"/>
    <s v="Samuel Newman"/>
    <x v="3"/>
    <n v="0.05"/>
    <n v="34.99"/>
    <n v="7.73"/>
    <x v="2"/>
    <x v="3"/>
    <x v="2"/>
    <x v="2"/>
    <x v="5"/>
    <s v="Hunt Boston® Vacuum Mount KS Pencil Sharpener"/>
    <n v="0.59"/>
    <s v="United States"/>
    <x v="0"/>
    <x v="23"/>
    <s v="Summerville"/>
    <n v="29483"/>
    <x v="83"/>
    <d v="2015-03-27T00:00:00"/>
    <n v="-12.0267"/>
    <n v="12"/>
    <n v="418.75"/>
    <n v="90146"/>
    <x v="0"/>
    <n v="524.1063898619235"/>
  </r>
  <r>
    <n v="2833"/>
    <s v="Tim Connolly"/>
    <x v="3"/>
    <n v="0.03"/>
    <n v="140.97999999999999"/>
    <n v="36.090000000000003"/>
    <x v="0"/>
    <x v="0"/>
    <x v="0"/>
    <x v="10"/>
    <x v="0"/>
    <s v="Sauder Forest Hills Library, Woodland Oak Finish"/>
    <n v="0.77"/>
    <s v="United States"/>
    <x v="1"/>
    <x v="7"/>
    <s v="Inver Grove Heights"/>
    <n v="55076"/>
    <x v="83"/>
    <d v="2015-03-27T00:00:00"/>
    <n v="-221.5"/>
    <n v="4"/>
    <n v="608.80999999999995"/>
    <n v="91030"/>
    <x v="1"/>
    <n v="1857.9790015494325"/>
  </r>
  <r>
    <n v="2833"/>
    <s v="Tim Connolly"/>
    <x v="3"/>
    <n v="0.08"/>
    <n v="65.989999999999995"/>
    <n v="8.99"/>
    <x v="1"/>
    <x v="0"/>
    <x v="1"/>
    <x v="12"/>
    <x v="5"/>
    <s v="Talkabout T8367"/>
    <n v="0.56000000000000005"/>
    <s v="United States"/>
    <x v="1"/>
    <x v="7"/>
    <s v="Inver Grove Heights"/>
    <n v="55076"/>
    <x v="83"/>
    <d v="2015-03-26T00:00:00"/>
    <n v="206.352"/>
    <n v="15"/>
    <n v="808.61"/>
    <n v="91030"/>
    <x v="1"/>
    <n v="908.10442077376047"/>
  </r>
  <r>
    <n v="1767"/>
    <s v="Robert Rollins"/>
    <x v="0"/>
    <n v="0.01"/>
    <n v="50.98"/>
    <n v="6.5"/>
    <x v="1"/>
    <x v="2"/>
    <x v="1"/>
    <x v="1"/>
    <x v="5"/>
    <s v="Microsoft Natural Multimedia Keyboard"/>
    <n v="0.73"/>
    <s v="United States"/>
    <x v="0"/>
    <x v="5"/>
    <s v="Newnan"/>
    <n v="30265"/>
    <x v="84"/>
    <d v="2015-03-27T00:00:00"/>
    <n v="5.3396999999999997"/>
    <n v="16"/>
    <n v="818.49"/>
    <n v="89211"/>
    <x v="0"/>
    <n v="902.4294245067656"/>
  </r>
  <r>
    <n v="2114"/>
    <s v="Paige Mason"/>
    <x v="0"/>
    <n v="0.08"/>
    <n v="6.68"/>
    <n v="1.5"/>
    <x v="1"/>
    <x v="3"/>
    <x v="2"/>
    <x v="2"/>
    <x v="2"/>
    <s v="Sanford Liquid Accent Highlighters"/>
    <n v="0.48"/>
    <s v="United States"/>
    <x v="0"/>
    <x v="21"/>
    <s v="Norfolk"/>
    <n v="23518"/>
    <x v="84"/>
    <d v="2015-03-28T00:00:00"/>
    <n v="-601.80399999999997"/>
    <n v="10"/>
    <n v="66.12"/>
    <n v="88403"/>
    <x v="0"/>
    <n v="-280.79155254241533"/>
  </r>
  <r>
    <n v="3379"/>
    <s v="Annette McIntyre"/>
    <x v="0"/>
    <n v="0"/>
    <n v="19.98"/>
    <n v="5.97"/>
    <x v="2"/>
    <x v="3"/>
    <x v="2"/>
    <x v="7"/>
    <x v="5"/>
    <s v="Xerox 1936"/>
    <n v="0.38"/>
    <s v="United States"/>
    <x v="0"/>
    <x v="5"/>
    <s v="Kennesaw"/>
    <n v="30144"/>
    <x v="84"/>
    <d v="2015-03-29T00:00:00"/>
    <n v="-189.714"/>
    <n v="12"/>
    <n v="249.07"/>
    <n v="88837"/>
    <x v="0"/>
    <n v="193.95115577128638"/>
  </r>
  <r>
    <n v="2124"/>
    <s v="Paige Powers"/>
    <x v="1"/>
    <n v="0.03"/>
    <n v="124.49"/>
    <n v="51.94"/>
    <x v="0"/>
    <x v="3"/>
    <x v="0"/>
    <x v="0"/>
    <x v="0"/>
    <s v="Bevis 36 x 72 Conference Tables"/>
    <n v="0.63"/>
    <s v="United States"/>
    <x v="0"/>
    <x v="1"/>
    <s v="West Memphis"/>
    <n v="72301"/>
    <x v="84"/>
    <d v="2015-03-27T00:00:00"/>
    <n v="18.173999999999999"/>
    <n v="21"/>
    <n v="2761.94"/>
    <n v="89666"/>
    <x v="0"/>
    <n v="2178.9820783766195"/>
  </r>
  <r>
    <n v="2066"/>
    <s v="Claudia Webb"/>
    <x v="4"/>
    <n v="0.09"/>
    <n v="20.89"/>
    <n v="11.52"/>
    <x v="1"/>
    <x v="2"/>
    <x v="2"/>
    <x v="6"/>
    <x v="5"/>
    <s v="Iris® 3-Drawer Stacking Bin, Black"/>
    <n v="0.83"/>
    <s v="United States"/>
    <x v="0"/>
    <x v="9"/>
    <s v="Indian Trail"/>
    <n v="28079"/>
    <x v="84"/>
    <d v="2015-03-27T00:00:00"/>
    <n v="-133.54599999999999"/>
    <n v="7"/>
    <n v="146.5"/>
    <n v="85833"/>
    <x v="0"/>
    <n v="557.68232337640541"/>
  </r>
  <r>
    <n v="2419"/>
    <s v="Sandra Faulkner"/>
    <x v="3"/>
    <n v="7.0000000000000007E-2"/>
    <n v="225.04"/>
    <n v="11.79"/>
    <x v="1"/>
    <x v="1"/>
    <x v="2"/>
    <x v="8"/>
    <x v="6"/>
    <s v="Holmes Harmony HEPA Air Purifier for 17 x 20 Room"/>
    <n v="0.42"/>
    <s v="United States"/>
    <x v="0"/>
    <x v="21"/>
    <s v="Portsmouth"/>
    <n v="23701"/>
    <x v="84"/>
    <d v="2015-03-26T00:00:00"/>
    <n v="-162.91800000000001"/>
    <n v="5"/>
    <n v="1130.1500000000001"/>
    <n v="86751"/>
    <x v="0"/>
    <n v="976.02769110740451"/>
  </r>
  <r>
    <n v="2419"/>
    <s v="Sandra Faulkner"/>
    <x v="3"/>
    <n v="0.03"/>
    <n v="7.84"/>
    <n v="4.71"/>
    <x v="1"/>
    <x v="1"/>
    <x v="2"/>
    <x v="5"/>
    <x v="5"/>
    <s v="XtraLife® ClearVue™ Slant-D® Ring Binders by Cardinal"/>
    <n v="0.35"/>
    <s v="United States"/>
    <x v="0"/>
    <x v="21"/>
    <s v="Portsmouth"/>
    <n v="23701"/>
    <x v="84"/>
    <d v="2015-03-29T00:00:00"/>
    <n v="859.71780000000001"/>
    <n v="7"/>
    <n v="54.37"/>
    <n v="86751"/>
    <x v="0"/>
    <n v="1115.2714374966226"/>
  </r>
  <r>
    <n v="2773"/>
    <s v="Christina Zhu"/>
    <x v="3"/>
    <n v="0.1"/>
    <n v="5.18"/>
    <n v="5.74"/>
    <x v="1"/>
    <x v="3"/>
    <x v="2"/>
    <x v="5"/>
    <x v="5"/>
    <s v="Wilson Jones Impact Binders"/>
    <n v="0.36"/>
    <s v="United States"/>
    <x v="2"/>
    <x v="8"/>
    <s v="Dublin"/>
    <n v="94568"/>
    <x v="84"/>
    <d v="2015-03-28T00:00:00"/>
    <n v="-29.003"/>
    <n v="2"/>
    <n v="10.96"/>
    <n v="91584"/>
    <x v="2"/>
    <n v="216.32161232489153"/>
  </r>
  <r>
    <n v="2059"/>
    <s v="Nathan Newton"/>
    <x v="0"/>
    <n v="0.1"/>
    <n v="9.85"/>
    <n v="4.82"/>
    <x v="1"/>
    <x v="3"/>
    <x v="2"/>
    <x v="2"/>
    <x v="2"/>
    <s v="Lumber Crayons"/>
    <n v="0.47"/>
    <s v="United States"/>
    <x v="0"/>
    <x v="9"/>
    <s v="High Point"/>
    <n v="27260"/>
    <x v="85"/>
    <d v="2015-03-28T00:00:00"/>
    <n v="374.904"/>
    <n v="12"/>
    <n v="114.91"/>
    <n v="88041"/>
    <x v="0"/>
    <n v="799.5487382339852"/>
  </r>
  <r>
    <n v="2059"/>
    <s v="Nathan Newton"/>
    <x v="0"/>
    <n v="0.04"/>
    <n v="125.99"/>
    <n v="7.69"/>
    <x v="1"/>
    <x v="3"/>
    <x v="1"/>
    <x v="12"/>
    <x v="5"/>
    <s v="Timeport L7089"/>
    <n v="0.57999999999999996"/>
    <s v="United States"/>
    <x v="0"/>
    <x v="9"/>
    <s v="High Point"/>
    <n v="27260"/>
    <x v="85"/>
    <d v="2015-03-28T00:00:00"/>
    <n v="-528.83600000000001"/>
    <n v="9"/>
    <n v="934.52"/>
    <n v="88041"/>
    <x v="0"/>
    <n v="448.38822585100598"/>
  </r>
  <r>
    <n v="32"/>
    <s v="Matthew Berman"/>
    <x v="1"/>
    <n v="0.01"/>
    <n v="17.98"/>
    <n v="8.51"/>
    <x v="1"/>
    <x v="3"/>
    <x v="1"/>
    <x v="3"/>
    <x v="6"/>
    <s v="Canon P1-DHIII Palm Printing Calculator"/>
    <n v="0.4"/>
    <s v="United States"/>
    <x v="2"/>
    <x v="14"/>
    <s v="Grants Pass"/>
    <n v="97526"/>
    <x v="85"/>
    <d v="2015-03-28T00:00:00"/>
    <n v="-35.878799999999998"/>
    <n v="2"/>
    <n v="40.17"/>
    <n v="89200"/>
    <x v="2"/>
    <n v="215.15143287477778"/>
  </r>
  <r>
    <n v="234"/>
    <s v="Don Cameron"/>
    <x v="1"/>
    <n v="0.03"/>
    <n v="28.53"/>
    <n v="1.49"/>
    <x v="1"/>
    <x v="0"/>
    <x v="2"/>
    <x v="5"/>
    <x v="5"/>
    <s v="Lock-Up Easel 'Spel-Binder'"/>
    <n v="0.38"/>
    <s v="United States"/>
    <x v="1"/>
    <x v="20"/>
    <s v="Newton"/>
    <n v="50208"/>
    <x v="85"/>
    <d v="2015-03-29T00:00:00"/>
    <n v="136.33709999999999"/>
    <n v="7"/>
    <n v="197.59"/>
    <n v="90238"/>
    <x v="1"/>
    <n v="191.65469282728074"/>
  </r>
  <r>
    <n v="234"/>
    <s v="Don Cameron"/>
    <x v="1"/>
    <n v="0.01"/>
    <n v="15.28"/>
    <n v="1.99"/>
    <x v="1"/>
    <x v="0"/>
    <x v="1"/>
    <x v="1"/>
    <x v="1"/>
    <s v="Memorex 4.7GB DVD+R, 3/Pack"/>
    <n v="0.42"/>
    <s v="United States"/>
    <x v="1"/>
    <x v="20"/>
    <s v="Newton"/>
    <n v="50208"/>
    <x v="85"/>
    <d v="2015-03-29T00:00:00"/>
    <n v="-12.46"/>
    <n v="2"/>
    <n v="33.04"/>
    <n v="90238"/>
    <x v="1"/>
    <n v="58.051863587707473"/>
  </r>
  <r>
    <n v="920"/>
    <s v="Jessie Kelly"/>
    <x v="2"/>
    <n v="0.1"/>
    <n v="15.98"/>
    <n v="4"/>
    <x v="1"/>
    <x v="3"/>
    <x v="1"/>
    <x v="1"/>
    <x v="5"/>
    <s v="Logitech Access Keyboard"/>
    <n v="0.37"/>
    <s v="United States"/>
    <x v="2"/>
    <x v="8"/>
    <s v="Redlands"/>
    <n v="92374"/>
    <x v="85"/>
    <d v="2015-04-01T00:00:00"/>
    <n v="92.722200000000001"/>
    <n v="9"/>
    <n v="134.38"/>
    <n v="90491"/>
    <x v="2"/>
    <n v="213.76813533199646"/>
  </r>
  <r>
    <n v="696"/>
    <s v="Johnny Reid"/>
    <x v="4"/>
    <n v="0.06"/>
    <n v="8.1199999999999992"/>
    <n v="2.83"/>
    <x v="1"/>
    <x v="3"/>
    <x v="1"/>
    <x v="1"/>
    <x v="1"/>
    <s v="Imation Neon Mac Format Diskettes, 10/Pack"/>
    <n v="0.77"/>
    <s v="United States"/>
    <x v="1"/>
    <x v="2"/>
    <s v="Crown Point"/>
    <n v="46307"/>
    <x v="85"/>
    <d v="2015-03-28T00:00:00"/>
    <n v="-82.83"/>
    <n v="10"/>
    <n v="78.540000000000006"/>
    <n v="89847"/>
    <x v="1"/>
    <n v="268.93526909961781"/>
  </r>
  <r>
    <n v="696"/>
    <s v="Johnny Reid"/>
    <x v="4"/>
    <n v="0.05"/>
    <n v="51.65"/>
    <n v="18.45"/>
    <x v="1"/>
    <x v="3"/>
    <x v="0"/>
    <x v="11"/>
    <x v="6"/>
    <s v="Deflect-o EconoMat Nonstudded, No Bevel Mat"/>
    <n v="0.65"/>
    <s v="United States"/>
    <x v="1"/>
    <x v="2"/>
    <s v="Crown Point"/>
    <n v="46307"/>
    <x v="85"/>
    <d v="2015-03-28T00:00:00"/>
    <n v="25.04"/>
    <n v="12"/>
    <n v="605.1"/>
    <n v="89847"/>
    <x v="1"/>
    <n v="854.37695312620292"/>
  </r>
  <r>
    <n v="697"/>
    <s v="Adam G Sawyer"/>
    <x v="4"/>
    <n v="0.1"/>
    <n v="175.99"/>
    <n v="8.99"/>
    <x v="1"/>
    <x v="3"/>
    <x v="1"/>
    <x v="12"/>
    <x v="5"/>
    <s v="2180"/>
    <n v="0.56999999999999995"/>
    <s v="United States"/>
    <x v="1"/>
    <x v="2"/>
    <s v="East Chicago"/>
    <n v="46312"/>
    <x v="85"/>
    <d v="2015-03-28T00:00:00"/>
    <n v="928.96079999999995"/>
    <n v="10"/>
    <n v="1346.32"/>
    <n v="89847"/>
    <x v="1"/>
    <n v="1808.589298309922"/>
  </r>
  <r>
    <n v="698"/>
    <s v="Nelson Hensley"/>
    <x v="4"/>
    <n v="0.06"/>
    <n v="8.1199999999999992"/>
    <n v="2.83"/>
    <x v="1"/>
    <x v="3"/>
    <x v="1"/>
    <x v="1"/>
    <x v="1"/>
    <s v="Imation Neon Mac Format Diskettes, 10/Pack"/>
    <n v="0.77"/>
    <s v="United States"/>
    <x v="2"/>
    <x v="4"/>
    <s v="Seattle"/>
    <n v="98105"/>
    <x v="85"/>
    <d v="2015-03-28T00:00:00"/>
    <n v="-82.83"/>
    <n v="41"/>
    <n v="322.02999999999997"/>
    <n v="32869"/>
    <x v="2"/>
    <n v="268.93526909961781"/>
  </r>
  <r>
    <n v="698"/>
    <s v="Nelson Hensley"/>
    <x v="4"/>
    <n v="0.05"/>
    <n v="51.65"/>
    <n v="18.45"/>
    <x v="1"/>
    <x v="3"/>
    <x v="0"/>
    <x v="11"/>
    <x v="6"/>
    <s v="Deflect-o EconoMat Nonstudded, No Bevel Mat"/>
    <n v="0.65"/>
    <s v="United States"/>
    <x v="2"/>
    <x v="4"/>
    <s v="Seattle"/>
    <n v="98105"/>
    <x v="85"/>
    <d v="2015-03-28T00:00:00"/>
    <n v="25.04"/>
    <n v="49"/>
    <n v="2470.84"/>
    <n v="32869"/>
    <x v="2"/>
    <n v="854.37695312620292"/>
  </r>
  <r>
    <n v="698"/>
    <s v="Nelson Hensley"/>
    <x v="4"/>
    <n v="0.1"/>
    <n v="175.99"/>
    <n v="8.99"/>
    <x v="1"/>
    <x v="3"/>
    <x v="1"/>
    <x v="12"/>
    <x v="5"/>
    <s v="2180"/>
    <n v="0.56999999999999995"/>
    <s v="United States"/>
    <x v="2"/>
    <x v="4"/>
    <s v="Seattle"/>
    <n v="98105"/>
    <x v="85"/>
    <d v="2015-03-28T00:00:00"/>
    <n v="930.98699999999997"/>
    <n v="39"/>
    <n v="5250.66"/>
    <n v="32869"/>
    <x v="2"/>
    <n v="1810.6641792286132"/>
  </r>
  <r>
    <n v="1625"/>
    <s v="Molly Browning"/>
    <x v="4"/>
    <n v="0.08"/>
    <n v="213.45"/>
    <n v="14.7"/>
    <x v="0"/>
    <x v="2"/>
    <x v="1"/>
    <x v="3"/>
    <x v="3"/>
    <s v="Panasonic KX-P2130 Dot Matrix Printer"/>
    <n v="0.59"/>
    <s v="United States"/>
    <x v="3"/>
    <x v="11"/>
    <s v="Glen Cove"/>
    <n v="11542"/>
    <x v="85"/>
    <d v="2015-03-29T00:00:00"/>
    <n v="1674.7542000000001"/>
    <n v="12"/>
    <n v="2427.1799999999998"/>
    <n v="90600"/>
    <x v="3"/>
    <n v="3104.2023017600595"/>
  </r>
  <r>
    <n v="1625"/>
    <s v="Molly Browning"/>
    <x v="4"/>
    <n v="0.1"/>
    <n v="55.98"/>
    <n v="13.88"/>
    <x v="1"/>
    <x v="2"/>
    <x v="2"/>
    <x v="7"/>
    <x v="5"/>
    <s v="Xerox 1882"/>
    <n v="0.36"/>
    <s v="United States"/>
    <x v="3"/>
    <x v="11"/>
    <s v="Glen Cove"/>
    <n v="11542"/>
    <x v="85"/>
    <d v="2015-03-29T00:00:00"/>
    <n v="300.04649999999998"/>
    <n v="8"/>
    <n v="434.85"/>
    <n v="90600"/>
    <x v="3"/>
    <n v="779.59937731928824"/>
  </r>
  <r>
    <n v="1625"/>
    <s v="Molly Browning"/>
    <x v="4"/>
    <n v="0"/>
    <n v="16.059999999999999"/>
    <n v="8.34"/>
    <x v="1"/>
    <x v="2"/>
    <x v="2"/>
    <x v="6"/>
    <x v="5"/>
    <s v="Letter/Legal File Tote with Clear Snap-On Lid, Black Granite"/>
    <n v="0.59"/>
    <s v="United States"/>
    <x v="3"/>
    <x v="11"/>
    <s v="Glen Cove"/>
    <n v="11542"/>
    <x v="85"/>
    <d v="2015-03-28T00:00:00"/>
    <n v="-28.09"/>
    <n v="1"/>
    <n v="19.16"/>
    <n v="90600"/>
    <x v="3"/>
    <n v="422.63699874621898"/>
  </r>
  <r>
    <n v="1917"/>
    <s v="Tracy Buckley"/>
    <x v="4"/>
    <n v="0.08"/>
    <n v="18.7"/>
    <n v="8.99"/>
    <x v="1"/>
    <x v="2"/>
    <x v="0"/>
    <x v="11"/>
    <x v="1"/>
    <s v="Executive Impressions 13-1/2&quot; Indoor/Outdoor Wall Clock"/>
    <n v="0.47"/>
    <s v="United States"/>
    <x v="0"/>
    <x v="1"/>
    <s v="North Little Rock"/>
    <n v="72113"/>
    <x v="85"/>
    <d v="2015-03-28T00:00:00"/>
    <n v="16.136399999999998"/>
    <n v="7"/>
    <n v="132.22999999999999"/>
    <n v="85894"/>
    <x v="0"/>
    <n v="341.55395151859909"/>
  </r>
  <r>
    <n v="1072"/>
    <s v="Marion Owens"/>
    <x v="3"/>
    <n v="0.01"/>
    <n v="150.88999999999999"/>
    <n v="60.2"/>
    <x v="0"/>
    <x v="3"/>
    <x v="0"/>
    <x v="9"/>
    <x v="3"/>
    <s v="Global Leather &amp; Oak Executive Chair, Burgundy"/>
    <n v="0.77"/>
    <s v="United States"/>
    <x v="3"/>
    <x v="28"/>
    <s v="Bethlehem"/>
    <n v="18018"/>
    <x v="85"/>
    <d v="2015-03-30T00:00:00"/>
    <n v="-505.76"/>
    <n v="3"/>
    <n v="473.53"/>
    <n v="89631"/>
    <x v="3"/>
    <n v="2286.5772040518827"/>
  </r>
  <r>
    <n v="1481"/>
    <s v="Marvin MacDonald"/>
    <x v="3"/>
    <n v="7.0000000000000007E-2"/>
    <n v="8.9499999999999993"/>
    <n v="2.0099999999999998"/>
    <x v="1"/>
    <x v="3"/>
    <x v="2"/>
    <x v="7"/>
    <x v="2"/>
    <s v="Recycled Desk Saver Line &quot;While You Were Out&quot; Book, 5 1/2&quot; X 4&quot;"/>
    <n v="0.39"/>
    <s v="United States"/>
    <x v="2"/>
    <x v="8"/>
    <s v="Los Angeles"/>
    <n v="90049"/>
    <x v="85"/>
    <d v="2015-03-28T00:00:00"/>
    <n v="91.73"/>
    <n v="36"/>
    <n v="307.64999999999998"/>
    <n v="53953"/>
    <x v="2"/>
    <n v="293.43330787987134"/>
  </r>
  <r>
    <n v="1482"/>
    <s v="Michael Tanner"/>
    <x v="3"/>
    <n v="7.0000000000000007E-2"/>
    <n v="8.9499999999999993"/>
    <n v="2.0099999999999998"/>
    <x v="1"/>
    <x v="3"/>
    <x v="2"/>
    <x v="7"/>
    <x v="2"/>
    <s v="Recycled Desk Saver Line &quot;While You Were Out&quot; Book, 5 1/2&quot; X 4&quot;"/>
    <n v="0.39"/>
    <s v="United States"/>
    <x v="1"/>
    <x v="25"/>
    <s v="Bay City"/>
    <n v="48708"/>
    <x v="85"/>
    <d v="2015-03-28T00:00:00"/>
    <n v="53.067900000000002"/>
    <n v="9"/>
    <n v="76.91"/>
    <n v="91362"/>
    <x v="1"/>
    <n v="253.84232299855211"/>
  </r>
  <r>
    <n v="3354"/>
    <s v="Sara Faulkner"/>
    <x v="3"/>
    <n v="0.04"/>
    <n v="3.69"/>
    <n v="0.5"/>
    <x v="1"/>
    <x v="3"/>
    <x v="2"/>
    <x v="13"/>
    <x v="5"/>
    <s v="Avery 487"/>
    <n v="0.38"/>
    <s v="United States"/>
    <x v="2"/>
    <x v="8"/>
    <s v="Calexico"/>
    <n v="92231"/>
    <x v="85"/>
    <d v="2015-03-29T00:00:00"/>
    <n v="47.527200000000001"/>
    <n v="19"/>
    <n v="68.88"/>
    <n v="88590"/>
    <x v="2"/>
    <n v="201.46591754614403"/>
  </r>
  <r>
    <n v="2668"/>
    <s v="Carlos Hanson"/>
    <x v="1"/>
    <n v="0.04"/>
    <n v="10.4"/>
    <n v="5.4"/>
    <x v="1"/>
    <x v="3"/>
    <x v="0"/>
    <x v="11"/>
    <x v="1"/>
    <s v="Executive Impressions 8-1/2&quot; Career Panel/Partition Cubicle Clock"/>
    <n v="0.51"/>
    <s v="United States"/>
    <x v="1"/>
    <x v="46"/>
    <s v="Rapid City"/>
    <n v="57701"/>
    <x v="86"/>
    <d v="2015-03-29T00:00:00"/>
    <n v="29.98"/>
    <n v="12"/>
    <n v="130.74"/>
    <n v="87830"/>
    <x v="1"/>
    <n v="244.4897617090742"/>
  </r>
  <r>
    <n v="2668"/>
    <s v="Carlos Hanson"/>
    <x v="1"/>
    <n v="0.08"/>
    <n v="4.28"/>
    <n v="4.79"/>
    <x v="1"/>
    <x v="3"/>
    <x v="2"/>
    <x v="7"/>
    <x v="5"/>
    <s v="Xerox 1962"/>
    <n v="0.4"/>
    <s v="United States"/>
    <x v="1"/>
    <x v="46"/>
    <s v="Rapid City"/>
    <n v="57701"/>
    <x v="86"/>
    <d v="2015-03-30T00:00:00"/>
    <n v="-121.2"/>
    <n v="12"/>
    <n v="49.87"/>
    <n v="87830"/>
    <x v="1"/>
    <n v="-64.221263534301983"/>
  </r>
  <r>
    <n v="2968"/>
    <s v="Miriam Bowman"/>
    <x v="1"/>
    <n v="0.06"/>
    <n v="363.25"/>
    <n v="19.989999999999998"/>
    <x v="1"/>
    <x v="0"/>
    <x v="2"/>
    <x v="8"/>
    <x v="5"/>
    <s v="Hoover WindTunnel™ Plus Canister Vacuum"/>
    <n v="0.56999999999999995"/>
    <s v="United States"/>
    <x v="0"/>
    <x v="12"/>
    <s v="Hollywood"/>
    <n v="33021"/>
    <x v="86"/>
    <d v="2015-03-30T00:00:00"/>
    <n v="36.164099999999998"/>
    <n v="1"/>
    <n v="344.87"/>
    <n v="86086"/>
    <x v="0"/>
    <n v="1787.2391515629654"/>
  </r>
  <r>
    <n v="800"/>
    <s v="Cheryl Guthrie"/>
    <x v="2"/>
    <n v="0.04"/>
    <n v="50.98"/>
    <n v="6.5"/>
    <x v="1"/>
    <x v="1"/>
    <x v="1"/>
    <x v="1"/>
    <x v="5"/>
    <s v="Microsoft Natural Multimedia Keyboard"/>
    <n v="0.73"/>
    <s v="United States"/>
    <x v="2"/>
    <x v="15"/>
    <s v="Roy"/>
    <n v="84067"/>
    <x v="86"/>
    <d v="2015-04-03T00:00:00"/>
    <n v="-13.28"/>
    <n v="11"/>
    <n v="568.25"/>
    <n v="89910"/>
    <x v="2"/>
    <n v="593.91944953389952"/>
  </r>
  <r>
    <n v="800"/>
    <s v="Cheryl Guthrie"/>
    <x v="2"/>
    <n v="0.02"/>
    <n v="6.48"/>
    <n v="5.14"/>
    <x v="1"/>
    <x v="1"/>
    <x v="2"/>
    <x v="7"/>
    <x v="5"/>
    <s v="Xerox 23"/>
    <n v="0.37"/>
    <s v="United States"/>
    <x v="2"/>
    <x v="15"/>
    <s v="Roy"/>
    <n v="84067"/>
    <x v="86"/>
    <d v="2015-03-30T00:00:00"/>
    <n v="-48.68"/>
    <n v="19"/>
    <n v="126.66"/>
    <n v="89910"/>
    <x v="2"/>
    <n v="94.643702546902603"/>
  </r>
  <r>
    <n v="1738"/>
    <s v="Dean Solomon"/>
    <x v="4"/>
    <n v="0.08"/>
    <n v="175.99"/>
    <n v="4.99"/>
    <x v="1"/>
    <x v="3"/>
    <x v="1"/>
    <x v="12"/>
    <x v="5"/>
    <s v="5165"/>
    <n v="0.59"/>
    <s v="United States"/>
    <x v="0"/>
    <x v="9"/>
    <s v="Gastonia"/>
    <n v="28052"/>
    <x v="86"/>
    <d v="2015-03-28T00:00:00"/>
    <n v="-16476.838"/>
    <n v="10"/>
    <n v="1486.34"/>
    <n v="85865"/>
    <x v="0"/>
    <n v="-16096.113316386231"/>
  </r>
  <r>
    <n v="2880"/>
    <s v="Grace Black"/>
    <x v="4"/>
    <n v="0.05"/>
    <n v="6.68"/>
    <n v="6.93"/>
    <x v="1"/>
    <x v="0"/>
    <x v="2"/>
    <x v="7"/>
    <x v="5"/>
    <s v="HP Office Paper (20Lb. and 87 Bright)"/>
    <n v="0.37"/>
    <s v="United States"/>
    <x v="0"/>
    <x v="12"/>
    <s v="North Miami Beach"/>
    <n v="33160"/>
    <x v="86"/>
    <d v="2015-03-29T00:00:00"/>
    <n v="-2.3519999999999999"/>
    <n v="11"/>
    <n v="77.2"/>
    <n v="88626"/>
    <x v="0"/>
    <n v="125.25460043916969"/>
  </r>
  <r>
    <n v="152"/>
    <s v="Kent Kerr"/>
    <x v="1"/>
    <n v="0.01"/>
    <n v="65.989999999999995"/>
    <n v="8.99"/>
    <x v="1"/>
    <x v="1"/>
    <x v="1"/>
    <x v="12"/>
    <x v="5"/>
    <s v="StarTAC Analog"/>
    <n v="0.6"/>
    <s v="United States"/>
    <x v="0"/>
    <x v="34"/>
    <s v="Knoxville"/>
    <n v="37918"/>
    <x v="87"/>
    <d v="2015-04-01T00:00:00"/>
    <n v="97.86"/>
    <n v="5"/>
    <n v="292.23"/>
    <n v="89524"/>
    <x v="0"/>
    <n v="653.09508253291074"/>
  </r>
  <r>
    <n v="2338"/>
    <s v="Lynn Hines"/>
    <x v="1"/>
    <n v="0.1"/>
    <n v="6.75"/>
    <n v="2.99"/>
    <x v="1"/>
    <x v="2"/>
    <x v="2"/>
    <x v="5"/>
    <x v="5"/>
    <s v="Wilson Jones DublLock® D-Ring Binders"/>
    <n v="0.35"/>
    <s v="United States"/>
    <x v="3"/>
    <x v="36"/>
    <s v="College Park"/>
    <n v="20740"/>
    <x v="87"/>
    <d v="2015-03-29T00:00:00"/>
    <n v="18.147500000000001"/>
    <n v="15"/>
    <n v="96.13"/>
    <n v="91481"/>
    <x v="3"/>
    <n v="12.125429081526544"/>
  </r>
  <r>
    <n v="2530"/>
    <s v="Janet Zhang"/>
    <x v="1"/>
    <n v="0.04"/>
    <n v="40.98"/>
    <n v="6.5"/>
    <x v="1"/>
    <x v="0"/>
    <x v="1"/>
    <x v="1"/>
    <x v="5"/>
    <s v="Targus USB Numeric Keypad"/>
    <n v="0.74"/>
    <s v="United States"/>
    <x v="2"/>
    <x v="8"/>
    <s v="Apple Valley"/>
    <n v="92307"/>
    <x v="87"/>
    <d v="2015-03-30T00:00:00"/>
    <n v="-89.5"/>
    <n v="7"/>
    <n v="277.07"/>
    <n v="87451"/>
    <x v="2"/>
    <n v="430.49065044935963"/>
  </r>
  <r>
    <n v="2534"/>
    <s v="Mitchell Goldberg"/>
    <x v="1"/>
    <n v="0.05"/>
    <n v="35.99"/>
    <n v="3.3"/>
    <x v="1"/>
    <x v="0"/>
    <x v="1"/>
    <x v="12"/>
    <x v="1"/>
    <s v="Accessory9"/>
    <n v="0.39"/>
    <s v="United States"/>
    <x v="3"/>
    <x v="29"/>
    <s v="Bangor"/>
    <n v="4401"/>
    <x v="87"/>
    <d v="2015-03-31T00:00:00"/>
    <n v="103.2723"/>
    <n v="5"/>
    <n v="149.66999999999999"/>
    <n v="87451"/>
    <x v="3"/>
    <n v="226.29125217315308"/>
  </r>
  <r>
    <n v="3151"/>
    <s v="Glenda Hunter"/>
    <x v="1"/>
    <n v="0.01"/>
    <n v="99.23"/>
    <n v="8.99"/>
    <x v="1"/>
    <x v="3"/>
    <x v="0"/>
    <x v="11"/>
    <x v="1"/>
    <s v="GE 48&quot; Fluorescent Tube, Cool White Energy Saver, 34 Watts, 30/Box"/>
    <n v="0.35"/>
    <s v="United States"/>
    <x v="2"/>
    <x v="8"/>
    <s v="Twentynine Palms"/>
    <n v="92277"/>
    <x v="87"/>
    <d v="2015-04-02T00:00:00"/>
    <n v="-87.46"/>
    <n v="1"/>
    <n v="99.22"/>
    <n v="88548"/>
    <x v="2"/>
    <n v="388.60916712484754"/>
  </r>
  <r>
    <n v="2430"/>
    <s v="Kimberly Reilly"/>
    <x v="2"/>
    <n v="0.03"/>
    <n v="140.99"/>
    <n v="4.2"/>
    <x v="1"/>
    <x v="2"/>
    <x v="1"/>
    <x v="12"/>
    <x v="5"/>
    <s v="7160"/>
    <n v="0.59"/>
    <s v="United States"/>
    <x v="1"/>
    <x v="18"/>
    <s v="Killeen"/>
    <n v="76541"/>
    <x v="87"/>
    <d v="2015-04-06T00:00:00"/>
    <n v="-458.74400000000003"/>
    <n v="2"/>
    <n v="246.44"/>
    <n v="91110"/>
    <x v="1"/>
    <n v="305.81700285095133"/>
  </r>
  <r>
    <n v="1028"/>
    <s v="Marguerite Rodgers"/>
    <x v="4"/>
    <n v="7.0000000000000007E-2"/>
    <n v="7.08"/>
    <n v="2.35"/>
    <x v="2"/>
    <x v="0"/>
    <x v="2"/>
    <x v="2"/>
    <x v="2"/>
    <s v="SANFORD Major Accent™ Highlighters"/>
    <n v="0.47"/>
    <s v="United States"/>
    <x v="3"/>
    <x v="11"/>
    <s v="Commack"/>
    <n v="11725"/>
    <x v="87"/>
    <d v="2015-03-30T00:00:00"/>
    <n v="30.49"/>
    <n v="13"/>
    <n v="93.82"/>
    <n v="89006"/>
    <x v="3"/>
    <n v="21.236445452390068"/>
  </r>
  <r>
    <n v="1129"/>
    <s v="Pam Patton"/>
    <x v="3"/>
    <n v="0.05"/>
    <n v="5.78"/>
    <n v="7.64"/>
    <x v="2"/>
    <x v="3"/>
    <x v="2"/>
    <x v="7"/>
    <x v="5"/>
    <s v="HP Office Recycled Paper (20Lb. and 87 Bright)"/>
    <n v="0.36"/>
    <s v="United States"/>
    <x v="3"/>
    <x v="35"/>
    <s v="Boston"/>
    <n v="2118"/>
    <x v="87"/>
    <d v="2015-03-31T00:00:00"/>
    <n v="-116.05"/>
    <n v="29"/>
    <n v="177.41"/>
    <n v="49125"/>
    <x v="3"/>
    <n v="132.40396587002687"/>
  </r>
  <r>
    <n v="1237"/>
    <s v="Eva Simpson"/>
    <x v="3"/>
    <n v="0.02"/>
    <n v="7.38"/>
    <n v="5.21"/>
    <x v="1"/>
    <x v="3"/>
    <x v="0"/>
    <x v="11"/>
    <x v="5"/>
    <s v="Eldon® Expressions™ Wood Desk Accessories, Oak"/>
    <n v="0.56000000000000005"/>
    <s v="United States"/>
    <x v="1"/>
    <x v="18"/>
    <s v="Carrollton"/>
    <n v="75007"/>
    <x v="87"/>
    <d v="2015-03-30T00:00:00"/>
    <n v="7.74"/>
    <n v="3"/>
    <n v="24.52"/>
    <n v="86076"/>
    <x v="1"/>
    <n v="465.29540832181038"/>
  </r>
  <r>
    <n v="3399"/>
    <s v="Marvin Reid"/>
    <x v="3"/>
    <n v="0.08"/>
    <n v="11.97"/>
    <n v="5.81"/>
    <x v="1"/>
    <x v="0"/>
    <x v="2"/>
    <x v="2"/>
    <x v="1"/>
    <s v="Staples SlimLine Pencil Sharpener"/>
    <n v="0.6"/>
    <s v="United States"/>
    <x v="1"/>
    <x v="10"/>
    <s v="Des Plaines"/>
    <n v="60016"/>
    <x v="87"/>
    <d v="2015-03-31T00:00:00"/>
    <n v="-41.87"/>
    <n v="5"/>
    <n v="59.98"/>
    <n v="87534"/>
    <x v="1"/>
    <n v="430.01879927043683"/>
  </r>
  <r>
    <n v="2351"/>
    <s v="Faye Silver"/>
    <x v="0"/>
    <n v="0.08"/>
    <n v="6.48"/>
    <n v="7.49"/>
    <x v="1"/>
    <x v="3"/>
    <x v="2"/>
    <x v="7"/>
    <x v="5"/>
    <s v="Xerox 220"/>
    <n v="0.37"/>
    <s v="United States"/>
    <x v="3"/>
    <x v="36"/>
    <s v="Crofton"/>
    <n v="21114"/>
    <x v="88"/>
    <d v="2015-04-02T00:00:00"/>
    <n v="-119.32"/>
    <n v="13"/>
    <n v="80.86"/>
    <n v="86163"/>
    <x v="3"/>
    <n v="286.78729094739049"/>
  </r>
  <r>
    <n v="3154"/>
    <s v="Faye Manning"/>
    <x v="0"/>
    <n v="0.04"/>
    <n v="21.38"/>
    <n v="8.99"/>
    <x v="1"/>
    <x v="3"/>
    <x v="2"/>
    <x v="2"/>
    <x v="1"/>
    <s v="Boston 1730 StandUp Electric Pencil Sharpener"/>
    <n v="0.59"/>
    <s v="United States"/>
    <x v="0"/>
    <x v="12"/>
    <s v="Saint Petersburg"/>
    <n v="33710"/>
    <x v="88"/>
    <d v="2015-03-30T00:00:00"/>
    <n v="-51.66"/>
    <n v="21"/>
    <n v="443.66"/>
    <n v="86901"/>
    <x v="0"/>
    <n v="653.51021179818724"/>
  </r>
  <r>
    <n v="3252"/>
    <s v="Milton Harrell"/>
    <x v="0"/>
    <n v="0.01"/>
    <n v="11.34"/>
    <n v="5.01"/>
    <x v="1"/>
    <x v="0"/>
    <x v="2"/>
    <x v="7"/>
    <x v="5"/>
    <s v="Xerox 188"/>
    <n v="0.36"/>
    <s v="United States"/>
    <x v="3"/>
    <x v="11"/>
    <s v="Rotterdam"/>
    <n v="12306"/>
    <x v="88"/>
    <d v="2015-04-01T00:00:00"/>
    <n v="-11.83"/>
    <n v="1"/>
    <n v="14.52"/>
    <n v="87296"/>
    <x v="3"/>
    <n v="372.45176223919941"/>
  </r>
  <r>
    <n v="84"/>
    <s v="Helen Stein"/>
    <x v="1"/>
    <n v="0.08"/>
    <n v="896.99"/>
    <n v="19.989999999999998"/>
    <x v="1"/>
    <x v="3"/>
    <x v="2"/>
    <x v="5"/>
    <x v="5"/>
    <s v="GBC DocuBind TL300 Electric Binding System"/>
    <n v="0.38"/>
    <s v="United States"/>
    <x v="3"/>
    <x v="27"/>
    <s v="Cincinnati"/>
    <n v="45231"/>
    <x v="88"/>
    <d v="2015-04-02T00:00:00"/>
    <n v="7402.32"/>
    <n v="13"/>
    <n v="10728"/>
    <n v="87366"/>
    <x v="3"/>
    <n v="10840.568296174706"/>
  </r>
  <r>
    <n v="1527"/>
    <s v="Neil Parker"/>
    <x v="2"/>
    <n v="0.03"/>
    <n v="65.989999999999995"/>
    <n v="5.26"/>
    <x v="1"/>
    <x v="2"/>
    <x v="1"/>
    <x v="12"/>
    <x v="5"/>
    <s v="8860"/>
    <n v="0.56000000000000005"/>
    <s v="United States"/>
    <x v="0"/>
    <x v="16"/>
    <s v="Decatur"/>
    <n v="35601"/>
    <x v="88"/>
    <d v="2015-04-09T00:00:00"/>
    <n v="-52.247999999999998"/>
    <n v="23"/>
    <n v="1316.03"/>
    <n v="86814"/>
    <x v="0"/>
    <n v="491.45338283730587"/>
  </r>
  <r>
    <n v="3205"/>
    <s v="Alvin Mullins"/>
    <x v="2"/>
    <n v="7.0000000000000007E-2"/>
    <n v="5.98"/>
    <n v="0.96"/>
    <x v="1"/>
    <x v="1"/>
    <x v="2"/>
    <x v="2"/>
    <x v="2"/>
    <s v="Newell 315"/>
    <n v="0.6"/>
    <s v="United States"/>
    <x v="2"/>
    <x v="37"/>
    <s v="Rexburg"/>
    <n v="83440"/>
    <x v="88"/>
    <d v="2015-04-03T00:00:00"/>
    <n v="32.83"/>
    <n v="10"/>
    <n v="56.4"/>
    <n v="87933"/>
    <x v="2"/>
    <n v="219.1433323198074"/>
  </r>
  <r>
    <n v="3206"/>
    <s v="Dana Rankin"/>
    <x v="2"/>
    <n v="0.01"/>
    <n v="39.979999999999997"/>
    <n v="4"/>
    <x v="1"/>
    <x v="1"/>
    <x v="1"/>
    <x v="1"/>
    <x v="5"/>
    <s v="Microsoft Natural Keyboard Elite"/>
    <n v="0.7"/>
    <s v="United States"/>
    <x v="2"/>
    <x v="37"/>
    <s v="Twin Falls"/>
    <n v="83301"/>
    <x v="88"/>
    <d v="2015-04-04T00:00:00"/>
    <n v="51.59"/>
    <n v="6"/>
    <n v="257.52"/>
    <n v="87933"/>
    <x v="2"/>
    <n v="551.67435516118428"/>
  </r>
  <r>
    <n v="193"/>
    <s v="Danny Hong"/>
    <x v="4"/>
    <n v="7.0000000000000007E-2"/>
    <n v="6.54"/>
    <n v="5.27"/>
    <x v="1"/>
    <x v="3"/>
    <x v="2"/>
    <x v="5"/>
    <x v="5"/>
    <s v="Wilson Jones® Four-Pocket Poly Binders"/>
    <n v="0.36"/>
    <s v="United States"/>
    <x v="2"/>
    <x v="15"/>
    <s v="Layton"/>
    <n v="84041"/>
    <x v="88"/>
    <d v="2015-04-01T00:00:00"/>
    <n v="-66.044499999999999"/>
    <n v="21"/>
    <n v="140.30000000000001"/>
    <n v="90432"/>
    <x v="2"/>
    <n v="1.2198640188179297"/>
  </r>
  <r>
    <n v="194"/>
    <s v="Tammy Goldman"/>
    <x v="4"/>
    <n v="0.09"/>
    <n v="3.29"/>
    <n v="1.35"/>
    <x v="1"/>
    <x v="3"/>
    <x v="2"/>
    <x v="14"/>
    <x v="2"/>
    <s v="Acco® Hot Clips™ Clips to Go"/>
    <n v="0.4"/>
    <s v="United States"/>
    <x v="2"/>
    <x v="15"/>
    <s v="Lehi"/>
    <n v="84043"/>
    <x v="88"/>
    <d v="2015-04-01T00:00:00"/>
    <n v="15.66"/>
    <n v="23"/>
    <n v="71.55"/>
    <n v="90432"/>
    <x v="2"/>
    <n v="-13.611103345638242"/>
  </r>
  <r>
    <n v="271"/>
    <s v="Sam Rouse"/>
    <x v="4"/>
    <n v="0.1"/>
    <n v="80.97"/>
    <n v="30.06"/>
    <x v="0"/>
    <x v="0"/>
    <x v="1"/>
    <x v="3"/>
    <x v="0"/>
    <s v="Hewlett-Packard Deskjet 940 REFURBISHED Color Inkjet Printer"/>
    <n v="0.4"/>
    <s v="United States"/>
    <x v="0"/>
    <x v="5"/>
    <s v="Forest Park"/>
    <n v="30297"/>
    <x v="88"/>
    <d v="2015-03-31T00:00:00"/>
    <n v="128.02529999999999"/>
    <n v="12"/>
    <n v="899.81"/>
    <n v="88940"/>
    <x v="0"/>
    <n v="1319.1519341884875"/>
  </r>
  <r>
    <n v="1314"/>
    <s v="Keith Marsh"/>
    <x v="4"/>
    <n v="0.04"/>
    <n v="5.34"/>
    <n v="2.99"/>
    <x v="1"/>
    <x v="2"/>
    <x v="2"/>
    <x v="5"/>
    <x v="5"/>
    <s v="Wilson Jones 14 Line Acrylic Coated Pressboard Data Binders"/>
    <n v="0.38"/>
    <s v="United States"/>
    <x v="2"/>
    <x v="8"/>
    <s v="Los Angeles"/>
    <n v="90058"/>
    <x v="88"/>
    <d v="2015-04-01T00:00:00"/>
    <n v="3.4510000000000001"/>
    <n v="45"/>
    <n v="240.6"/>
    <n v="22755"/>
    <x v="2"/>
    <n v="72.495487666846515"/>
  </r>
  <r>
    <n v="1314"/>
    <s v="Keith Marsh"/>
    <x v="4"/>
    <n v="0.06"/>
    <n v="55.99"/>
    <n v="5"/>
    <x v="1"/>
    <x v="2"/>
    <x v="1"/>
    <x v="12"/>
    <x v="1"/>
    <s v="Accessory6"/>
    <n v="0.8"/>
    <s v="United States"/>
    <x v="2"/>
    <x v="8"/>
    <s v="Los Angeles"/>
    <n v="90058"/>
    <x v="88"/>
    <d v="2015-04-01T00:00:00"/>
    <n v="-275.25299999999999"/>
    <n v="5"/>
    <n v="236.88"/>
    <n v="22755"/>
    <x v="2"/>
    <n v="337.22629523759167"/>
  </r>
  <r>
    <n v="1315"/>
    <s v="Adam Saunders Gray"/>
    <x v="4"/>
    <n v="0"/>
    <n v="4.91"/>
    <n v="5.68"/>
    <x v="1"/>
    <x v="2"/>
    <x v="2"/>
    <x v="5"/>
    <x v="5"/>
    <s v="Acco Pressboard Covers with Storage Hooks, 14 7/8&quot; x 11&quot;, Light Blue"/>
    <n v="0.36"/>
    <s v="United States"/>
    <x v="2"/>
    <x v="3"/>
    <s v="Colorado Springs"/>
    <n v="80906"/>
    <x v="88"/>
    <d v="2015-03-31T00:00:00"/>
    <n v="-95.047499999999999"/>
    <n v="9"/>
    <n v="48.3"/>
    <n v="87602"/>
    <x v="2"/>
    <n v="54.442941834550709"/>
  </r>
  <r>
    <n v="1316"/>
    <s v="Marion Lindsey"/>
    <x v="4"/>
    <n v="0.04"/>
    <n v="5.34"/>
    <n v="2.99"/>
    <x v="1"/>
    <x v="2"/>
    <x v="2"/>
    <x v="5"/>
    <x v="5"/>
    <s v="Wilson Jones 14 Line Acrylic Coated Pressboard Data Binders"/>
    <n v="0.38"/>
    <s v="United States"/>
    <x v="2"/>
    <x v="3"/>
    <s v="Commerce City"/>
    <n v="80022"/>
    <x v="88"/>
    <d v="2015-04-01T00:00:00"/>
    <n v="3.4510000000000001"/>
    <n v="11"/>
    <n v="58.81"/>
    <n v="87602"/>
    <x v="2"/>
    <n v="72.495487666846515"/>
  </r>
  <r>
    <n v="1316"/>
    <s v="Marion Lindsey"/>
    <x v="4"/>
    <n v="0.06"/>
    <n v="55.99"/>
    <n v="5"/>
    <x v="1"/>
    <x v="2"/>
    <x v="1"/>
    <x v="12"/>
    <x v="1"/>
    <s v="Accessory6"/>
    <n v="0.8"/>
    <s v="United States"/>
    <x v="2"/>
    <x v="3"/>
    <s v="Commerce City"/>
    <n v="80022"/>
    <x v="88"/>
    <d v="2015-04-01T00:00:00"/>
    <n v="-275.25299999999999"/>
    <n v="1"/>
    <n v="47.38"/>
    <n v="87602"/>
    <x v="2"/>
    <n v="337.22629523759167"/>
  </r>
  <r>
    <n v="1840"/>
    <s v="Clifford Webb"/>
    <x v="3"/>
    <n v="7.0000000000000007E-2"/>
    <n v="40.98"/>
    <n v="2.99"/>
    <x v="1"/>
    <x v="2"/>
    <x v="2"/>
    <x v="5"/>
    <x v="5"/>
    <s v="Avery Trapezoid Ring Binder, 3&quot; Capacity, Black, 1040 sheets"/>
    <n v="0.36"/>
    <s v="United States"/>
    <x v="3"/>
    <x v="35"/>
    <s v="Townsend"/>
    <n v="1469"/>
    <x v="88"/>
    <d v="2015-04-01T00:00:00"/>
    <n v="369.20519999999999"/>
    <n v="13"/>
    <n v="535.08000000000004"/>
    <n v="86599"/>
    <x v="3"/>
    <n v="710.52082373507824"/>
  </r>
  <r>
    <n v="2066"/>
    <s v="Claudia Webb"/>
    <x v="0"/>
    <n v="0.09"/>
    <n v="20.99"/>
    <n v="4.8099999999999996"/>
    <x v="2"/>
    <x v="2"/>
    <x v="1"/>
    <x v="12"/>
    <x v="6"/>
    <s v="1726 Digital Answering Machine"/>
    <n v="0.57999999999999996"/>
    <s v="United States"/>
    <x v="0"/>
    <x v="9"/>
    <s v="Indian Trail"/>
    <n v="28079"/>
    <x v="89"/>
    <d v="2015-04-01T00:00:00"/>
    <n v="272.69400000000002"/>
    <n v="2"/>
    <n v="38.979999999999997"/>
    <n v="85834"/>
    <x v="0"/>
    <n v="775.77209725697264"/>
  </r>
  <r>
    <n v="3177"/>
    <s v="Laurie Petty"/>
    <x v="0"/>
    <n v="0.06"/>
    <n v="1.68"/>
    <n v="1"/>
    <x v="1"/>
    <x v="1"/>
    <x v="2"/>
    <x v="2"/>
    <x v="2"/>
    <s v="Prang Dustless Chalk Sticks"/>
    <n v="0.35"/>
    <s v="United States"/>
    <x v="0"/>
    <x v="12"/>
    <s v="Jupiter"/>
    <n v="33458"/>
    <x v="89"/>
    <d v="2015-04-02T00:00:00"/>
    <n v="-1319.5"/>
    <n v="5"/>
    <n v="8.65"/>
    <n v="90819"/>
    <x v="0"/>
    <n v="-1168.9891327210034"/>
  </r>
  <r>
    <n v="1083"/>
    <s v="Hazel Dale"/>
    <x v="3"/>
    <n v="7.0000000000000007E-2"/>
    <n v="55.99"/>
    <n v="5"/>
    <x v="2"/>
    <x v="3"/>
    <x v="1"/>
    <x v="12"/>
    <x v="1"/>
    <s v="Accessory36"/>
    <n v="0.83"/>
    <s v="United States"/>
    <x v="1"/>
    <x v="10"/>
    <s v="Springfield"/>
    <n v="62701"/>
    <x v="89"/>
    <d v="2015-04-02T00:00:00"/>
    <n v="-232.99100000000001"/>
    <n v="1"/>
    <n v="54.08"/>
    <n v="88460"/>
    <x v="1"/>
    <n v="474.44188769196671"/>
  </r>
  <r>
    <n v="3224"/>
    <s v="Claudia White"/>
    <x v="0"/>
    <n v="0.06"/>
    <n v="60.98"/>
    <n v="30"/>
    <x v="0"/>
    <x v="0"/>
    <x v="0"/>
    <x v="9"/>
    <x v="3"/>
    <s v="Novimex Fabric Task Chair"/>
    <n v="0.7"/>
    <s v="United States"/>
    <x v="0"/>
    <x v="34"/>
    <s v="Gallatin"/>
    <n v="37066"/>
    <x v="90"/>
    <d v="2015-04-02T00:00:00"/>
    <n v="-74.087999999999994"/>
    <n v="2"/>
    <n v="125.9"/>
    <n v="86508"/>
    <x v="0"/>
    <n v="1600.9289949842246"/>
  </r>
  <r>
    <n v="623"/>
    <s v="Jenny Petty"/>
    <x v="1"/>
    <n v="0.05"/>
    <n v="6.48"/>
    <n v="8.4"/>
    <x v="1"/>
    <x v="2"/>
    <x v="2"/>
    <x v="7"/>
    <x v="5"/>
    <s v="Xerox 212"/>
    <n v="0.37"/>
    <s v="United States"/>
    <x v="3"/>
    <x v="47"/>
    <s v="Manchester"/>
    <n v="3101"/>
    <x v="90"/>
    <d v="2015-04-03T00:00:00"/>
    <n v="-226.34639999999999"/>
    <n v="21"/>
    <n v="136.99"/>
    <n v="91433"/>
    <x v="3"/>
    <n v="-39.894091340819756"/>
  </r>
  <r>
    <n v="624"/>
    <s v="Terry Klein"/>
    <x v="1"/>
    <n v="0.05"/>
    <n v="55.99"/>
    <n v="5"/>
    <x v="1"/>
    <x v="2"/>
    <x v="1"/>
    <x v="12"/>
    <x v="1"/>
    <s v="Accessory6"/>
    <n v="0.8"/>
    <s v="United States"/>
    <x v="3"/>
    <x v="42"/>
    <s v="Rutland"/>
    <n v="5701"/>
    <x v="90"/>
    <d v="2015-04-01T00:00:00"/>
    <n v="-281.17583999999999"/>
    <n v="2"/>
    <n v="99.36"/>
    <n v="91433"/>
    <x v="3"/>
    <n v="322.51796398472038"/>
  </r>
  <r>
    <n v="1849"/>
    <s v="Michelle Steele"/>
    <x v="1"/>
    <n v="0.09"/>
    <n v="35.99"/>
    <n v="1.1000000000000001"/>
    <x v="1"/>
    <x v="1"/>
    <x v="1"/>
    <x v="12"/>
    <x v="5"/>
    <s v="Accessory35"/>
    <n v="0.55000000000000004"/>
    <s v="United States"/>
    <x v="0"/>
    <x v="16"/>
    <s v="Enterprise"/>
    <n v="36330"/>
    <x v="90"/>
    <d v="2015-04-03T00:00:00"/>
    <n v="19.350000000000001"/>
    <n v="8"/>
    <n v="222.71"/>
    <n v="89697"/>
    <x v="0"/>
    <n v="166.20281658949867"/>
  </r>
  <r>
    <n v="1849"/>
    <s v="Michelle Steele"/>
    <x v="1"/>
    <n v="0.01"/>
    <n v="125.99"/>
    <n v="2.5"/>
    <x v="1"/>
    <x v="1"/>
    <x v="1"/>
    <x v="12"/>
    <x v="5"/>
    <s v="i2000"/>
    <n v="0.6"/>
    <s v="United States"/>
    <x v="0"/>
    <x v="16"/>
    <s v="Enterprise"/>
    <n v="36330"/>
    <x v="90"/>
    <d v="2015-04-02T00:00:00"/>
    <n v="-967.83399999999995"/>
    <n v="2"/>
    <n v="220.52"/>
    <n v="89697"/>
    <x v="0"/>
    <n v="-429.59179929305975"/>
  </r>
  <r>
    <n v="3246"/>
    <s v="Wanda Harris"/>
    <x v="2"/>
    <n v="0.06"/>
    <n v="5.18"/>
    <n v="2.04"/>
    <x v="1"/>
    <x v="0"/>
    <x v="2"/>
    <x v="7"/>
    <x v="2"/>
    <s v="Array® Memo Cubes"/>
    <n v="0.36"/>
    <s v="United States"/>
    <x v="3"/>
    <x v="47"/>
    <s v="Hudson"/>
    <n v="3051"/>
    <x v="90"/>
    <d v="2015-04-01T00:00:00"/>
    <n v="1.9503999999999999"/>
    <n v="4"/>
    <n v="21.86"/>
    <n v="88330"/>
    <x v="3"/>
    <n v="41.889185989415608"/>
  </r>
  <r>
    <n v="568"/>
    <s v="Peter McConnell"/>
    <x v="4"/>
    <n v="0.08"/>
    <n v="67.28"/>
    <n v="19.989999999999998"/>
    <x v="2"/>
    <x v="1"/>
    <x v="2"/>
    <x v="5"/>
    <x v="5"/>
    <s v="Catalog Binders with Expanding Posts"/>
    <n v="0.4"/>
    <s v="United States"/>
    <x v="0"/>
    <x v="0"/>
    <s v="Columbus"/>
    <n v="39701"/>
    <x v="90"/>
    <d v="2015-04-03T00:00:00"/>
    <n v="224.85059999999999"/>
    <n v="16"/>
    <n v="1066.54"/>
    <n v="88882"/>
    <x v="0"/>
    <n v="811.751513488456"/>
  </r>
  <r>
    <n v="3306"/>
    <s v="Claire Warren"/>
    <x v="4"/>
    <n v="0.06"/>
    <n v="11.33"/>
    <n v="6.12"/>
    <x v="1"/>
    <x v="0"/>
    <x v="2"/>
    <x v="8"/>
    <x v="6"/>
    <s v="Holmes Replacement Filter for HEPA Air Cleaner, Medium Room"/>
    <n v="0.42"/>
    <s v="United States"/>
    <x v="3"/>
    <x v="22"/>
    <s v="New London"/>
    <n v="6320"/>
    <x v="90"/>
    <d v="2015-04-03T00:00:00"/>
    <n v="-15.92"/>
    <n v="1"/>
    <n v="17.62"/>
    <n v="90461"/>
    <x v="3"/>
    <n v="138.49282058989709"/>
  </r>
  <r>
    <n v="2859"/>
    <s v="Brad H Blake"/>
    <x v="3"/>
    <n v="0.03"/>
    <n v="142.86000000000001"/>
    <n v="19.989999999999998"/>
    <x v="1"/>
    <x v="3"/>
    <x v="2"/>
    <x v="6"/>
    <x v="5"/>
    <s v="Letter Size Cart"/>
    <n v="0.56000000000000005"/>
    <s v="United States"/>
    <x v="0"/>
    <x v="12"/>
    <s v="Gainesville"/>
    <n v="32601"/>
    <x v="90"/>
    <d v="2015-04-03T00:00:00"/>
    <n v="-8.3880999999999997"/>
    <n v="23"/>
    <n v="3292.02"/>
    <n v="88281"/>
    <x v="0"/>
    <n v="1275.1635804230659"/>
  </r>
  <r>
    <n v="197"/>
    <s v="Samantha Weaver"/>
    <x v="0"/>
    <n v="0"/>
    <n v="161.55000000000001"/>
    <n v="19.989999999999998"/>
    <x v="1"/>
    <x v="0"/>
    <x v="2"/>
    <x v="6"/>
    <x v="5"/>
    <s v="Fellowes Super Stor/Drawer® Files"/>
    <n v="0.66"/>
    <s v="United States"/>
    <x v="1"/>
    <x v="38"/>
    <s v="Overland Park"/>
    <n v="66212"/>
    <x v="91"/>
    <d v="2015-04-04T00:00:00"/>
    <n v="1167.1579999999999"/>
    <n v="19"/>
    <n v="3108.98"/>
    <n v="88921"/>
    <x v="1"/>
    <n v="2720.4010449724296"/>
  </r>
  <r>
    <n v="198"/>
    <s v="Leroy Blanchard"/>
    <x v="0"/>
    <n v="0"/>
    <n v="161.55000000000001"/>
    <n v="19.989999999999998"/>
    <x v="1"/>
    <x v="0"/>
    <x v="2"/>
    <x v="6"/>
    <x v="5"/>
    <s v="Fellowes Super Stor/Drawer® Files"/>
    <n v="0.66"/>
    <s v="United States"/>
    <x v="1"/>
    <x v="25"/>
    <s v="Detroit"/>
    <n v="48138"/>
    <x v="91"/>
    <d v="2015-04-04T00:00:00"/>
    <n v="1014.92"/>
    <n v="77"/>
    <n v="12599.55"/>
    <n v="51072"/>
    <x v="1"/>
    <n v="2564.5054170483836"/>
  </r>
  <r>
    <n v="2667"/>
    <s v="Pat Baker"/>
    <x v="1"/>
    <n v="0.04"/>
    <n v="90.24"/>
    <n v="0.99"/>
    <x v="1"/>
    <x v="2"/>
    <x v="2"/>
    <x v="8"/>
    <x v="5"/>
    <s v="Kensington 6 Outlet MasterPiece® HOMEOFFICE Power Control Center"/>
    <n v="0.56000000000000005"/>
    <s v="United States"/>
    <x v="3"/>
    <x v="27"/>
    <s v="Lakewood"/>
    <n v="44107"/>
    <x v="91"/>
    <d v="2015-04-04T00:00:00"/>
    <n v="246.2748"/>
    <n v="4"/>
    <n v="356.92"/>
    <n v="87831"/>
    <x v="3"/>
    <n v="666.24273879397049"/>
  </r>
  <r>
    <n v="2667"/>
    <s v="Pat Baker"/>
    <x v="1"/>
    <n v="0.09"/>
    <n v="47.9"/>
    <n v="5.86"/>
    <x v="2"/>
    <x v="2"/>
    <x v="2"/>
    <x v="7"/>
    <x v="5"/>
    <s v="Xerox 1938"/>
    <n v="0.37"/>
    <s v="United States"/>
    <x v="3"/>
    <x v="27"/>
    <s v="Lakewood"/>
    <n v="44107"/>
    <x v="91"/>
    <d v="2015-04-04T00:00:00"/>
    <n v="93.950400000000002"/>
    <n v="3"/>
    <n v="136.16"/>
    <n v="87831"/>
    <x v="3"/>
    <n v="239.02082535358113"/>
  </r>
  <r>
    <n v="228"/>
    <s v="Colleen Andrews"/>
    <x v="4"/>
    <n v="0.03"/>
    <n v="60.89"/>
    <n v="32.409999999999997"/>
    <x v="0"/>
    <x v="0"/>
    <x v="0"/>
    <x v="9"/>
    <x v="3"/>
    <s v="Global Push Button Manager's Chair, Indigo"/>
    <n v="0.56000000000000005"/>
    <s v="United States"/>
    <x v="0"/>
    <x v="9"/>
    <s v="Mint Hill"/>
    <n v="28227"/>
    <x v="91"/>
    <d v="2015-04-03T00:00:00"/>
    <n v="36.353999999999999"/>
    <n v="7"/>
    <n v="450.49"/>
    <n v="88527"/>
    <x v="0"/>
    <n v="1406.5646017070326"/>
  </r>
  <r>
    <n v="2957"/>
    <s v="Francis I Davis"/>
    <x v="4"/>
    <n v="0.1"/>
    <n v="37.94"/>
    <n v="5.08"/>
    <x v="2"/>
    <x v="3"/>
    <x v="2"/>
    <x v="7"/>
    <x v="2"/>
    <s v="Snap-A-Way® Black Print Carbonless Ruled Speed Letter, Triplicate"/>
    <n v="0.38"/>
    <s v="United States"/>
    <x v="1"/>
    <x v="30"/>
    <s v="Milwaukee"/>
    <n v="53209"/>
    <x v="91"/>
    <d v="2015-04-04T00:00:00"/>
    <n v="95.054400000000001"/>
    <n v="4"/>
    <n v="137.76"/>
    <n v="90264"/>
    <x v="1"/>
    <n v="173.9021439628805"/>
  </r>
  <r>
    <n v="1112"/>
    <s v="Luis Kerr"/>
    <x v="3"/>
    <n v="0.03"/>
    <n v="300.98"/>
    <n v="54.92"/>
    <x v="0"/>
    <x v="3"/>
    <x v="0"/>
    <x v="10"/>
    <x v="0"/>
    <s v="Atlantic Metals Mobile 5-Shelf Bookcases, Custom Colors"/>
    <n v="0.55000000000000004"/>
    <s v="United States"/>
    <x v="2"/>
    <x v="8"/>
    <s v="Yucaipa"/>
    <n v="92399"/>
    <x v="91"/>
    <d v="2015-04-04T00:00:00"/>
    <n v="1272.5808"/>
    <n v="12"/>
    <n v="3527.82"/>
    <n v="90832"/>
    <x v="2"/>
    <n v="4235.8892817550068"/>
  </r>
  <r>
    <n v="1112"/>
    <s v="Luis Kerr"/>
    <x v="3"/>
    <n v="0.02"/>
    <n v="2550.14"/>
    <n v="29.7"/>
    <x v="0"/>
    <x v="3"/>
    <x v="1"/>
    <x v="3"/>
    <x v="3"/>
    <s v="Epson DFX-8500 Dot Matrix Printer"/>
    <n v="0.56999999999999995"/>
    <s v="United States"/>
    <x v="2"/>
    <x v="8"/>
    <s v="Yucaipa"/>
    <n v="92399"/>
    <x v="91"/>
    <d v="2015-04-04T00:00:00"/>
    <n v="-5390.7388920000003"/>
    <n v="2"/>
    <n v="4698.21"/>
    <n v="90832"/>
    <x v="2"/>
    <n v="3785.6595341844577"/>
  </r>
  <r>
    <n v="1777"/>
    <s v="Miriam Greenberg"/>
    <x v="3"/>
    <n v="0.03"/>
    <n v="19.989999999999998"/>
    <n v="11.17"/>
    <x v="1"/>
    <x v="3"/>
    <x v="0"/>
    <x v="11"/>
    <x v="4"/>
    <s v="Telescoping Adjustable Floor Lamp"/>
    <n v="0.6"/>
    <s v="United States"/>
    <x v="1"/>
    <x v="2"/>
    <s v="Valparaiso"/>
    <n v="46383"/>
    <x v="91"/>
    <d v="2015-04-03T00:00:00"/>
    <n v="-20.8764"/>
    <n v="12"/>
    <n v="251.61"/>
    <n v="89942"/>
    <x v="1"/>
    <n v="666.87028511244625"/>
  </r>
  <r>
    <n v="2014"/>
    <s v="Cathy Simon"/>
    <x v="0"/>
    <n v="0.06"/>
    <n v="6.48"/>
    <n v="7.49"/>
    <x v="1"/>
    <x v="2"/>
    <x v="2"/>
    <x v="7"/>
    <x v="5"/>
    <s v="Xerox 220"/>
    <n v="0.37"/>
    <s v="United States"/>
    <x v="1"/>
    <x v="20"/>
    <s v="Council Bluffs"/>
    <n v="51503"/>
    <x v="92"/>
    <d v="2015-04-04T00:00:00"/>
    <n v="-191.49"/>
    <n v="12"/>
    <n v="74.930000000000007"/>
    <n v="88368"/>
    <x v="1"/>
    <n v="256.53924976266626"/>
  </r>
  <r>
    <n v="911"/>
    <s v="Marsha P Joyner"/>
    <x v="1"/>
    <n v="0.01"/>
    <n v="59.76"/>
    <n v="9.7100000000000009"/>
    <x v="1"/>
    <x v="3"/>
    <x v="2"/>
    <x v="6"/>
    <x v="5"/>
    <s v="Advantus 10-Drawer Portable Organizer, Chrome Metal Frame, Smoke Drawers"/>
    <n v="0.56999999999999995"/>
    <s v="United States"/>
    <x v="3"/>
    <x v="44"/>
    <s v="Wheeling"/>
    <n v="26003"/>
    <x v="92"/>
    <d v="2015-04-06T00:00:00"/>
    <n v="354.3288"/>
    <n v="8"/>
    <n v="513.52"/>
    <n v="90186"/>
    <x v="3"/>
    <n v="920.10659987519352"/>
  </r>
  <r>
    <n v="2685"/>
    <s v="Kathryn Wolfe"/>
    <x v="1"/>
    <n v="0"/>
    <n v="7.38"/>
    <n v="11.51"/>
    <x v="1"/>
    <x v="0"/>
    <x v="2"/>
    <x v="5"/>
    <x v="5"/>
    <s v="GBC Plastic Binding Combs"/>
    <n v="0.36"/>
    <s v="United States"/>
    <x v="3"/>
    <x v="11"/>
    <s v="Plainview"/>
    <n v="11803"/>
    <x v="92"/>
    <d v="2015-04-05T00:00:00"/>
    <n v="-66.171000000000006"/>
    <n v="2"/>
    <n v="17.64"/>
    <n v="89147"/>
    <x v="3"/>
    <n v="198.16225317374492"/>
  </r>
  <r>
    <n v="321"/>
    <s v="Arthur Lowe Nash"/>
    <x v="2"/>
    <n v="0.04"/>
    <n v="8.33"/>
    <n v="1.99"/>
    <x v="1"/>
    <x v="1"/>
    <x v="1"/>
    <x v="1"/>
    <x v="1"/>
    <s v="80 Minute Slim Jewel Case CD-R , 10/Pack - Staples"/>
    <n v="0.52"/>
    <s v="United States"/>
    <x v="3"/>
    <x v="36"/>
    <s v="Potomac"/>
    <n v="20854"/>
    <x v="92"/>
    <d v="2015-04-09T00:00:00"/>
    <n v="9.9268000000000001"/>
    <n v="11"/>
    <n v="89.76"/>
    <n v="91057"/>
    <x v="3"/>
    <n v="184.85181258168808"/>
  </r>
  <r>
    <n v="975"/>
    <s v="Francis Evans"/>
    <x v="2"/>
    <n v="0.1"/>
    <n v="2.2200000000000002"/>
    <n v="5"/>
    <x v="1"/>
    <x v="3"/>
    <x v="2"/>
    <x v="8"/>
    <x v="5"/>
    <s v="Hoover Replacement Belt for Commercial Guardsman Heavy-Duty Upright Vacuum"/>
    <n v="0.55000000000000004"/>
    <s v="United States"/>
    <x v="3"/>
    <x v="35"/>
    <s v="Boston"/>
    <n v="2108"/>
    <x v="92"/>
    <d v="2015-04-09T00:00:00"/>
    <n v="-21.319199999999999"/>
    <n v="3"/>
    <n v="8.8000000000000007"/>
    <n v="87260"/>
    <x v="3"/>
    <n v="231.12675270865216"/>
  </r>
  <r>
    <n v="1918"/>
    <s v="Hannah Tyson"/>
    <x v="2"/>
    <n v="0.1"/>
    <n v="10.44"/>
    <n v="5.75"/>
    <x v="2"/>
    <x v="2"/>
    <x v="2"/>
    <x v="5"/>
    <x v="5"/>
    <s v="Avery® 3 1/2&quot; Diskette Storage Pages, 10/Pack"/>
    <n v="0.39"/>
    <s v="United States"/>
    <x v="0"/>
    <x v="1"/>
    <s v="Paragould"/>
    <n v="72450"/>
    <x v="92"/>
    <d v="2015-04-11T00:00:00"/>
    <n v="125.724"/>
    <n v="17"/>
    <n v="168.04"/>
    <n v="85898"/>
    <x v="0"/>
    <n v="243.42079702234594"/>
  </r>
  <r>
    <n v="2548"/>
    <s v="Wayne Bass"/>
    <x v="2"/>
    <n v="0"/>
    <n v="35.99"/>
    <n v="0.99"/>
    <x v="1"/>
    <x v="0"/>
    <x v="1"/>
    <x v="12"/>
    <x v="1"/>
    <s v="Accessory31"/>
    <n v="0.35"/>
    <s v="United States"/>
    <x v="2"/>
    <x v="8"/>
    <s v="Los Angeles"/>
    <n v="90068"/>
    <x v="92"/>
    <d v="2015-04-11T00:00:00"/>
    <n v="840.05100000000004"/>
    <n v="46"/>
    <n v="1477.57"/>
    <n v="46436"/>
    <x v="2"/>
    <n v="998.97608202250319"/>
  </r>
  <r>
    <n v="2551"/>
    <s v="Joan Bowers"/>
    <x v="2"/>
    <n v="0"/>
    <n v="35.99"/>
    <n v="0.99"/>
    <x v="1"/>
    <x v="0"/>
    <x v="1"/>
    <x v="12"/>
    <x v="1"/>
    <s v="Accessory31"/>
    <n v="0.35"/>
    <s v="United States"/>
    <x v="3"/>
    <x v="28"/>
    <s v="York"/>
    <n v="17403"/>
    <x v="92"/>
    <d v="2015-04-11T00:00:00"/>
    <n v="265.96050000000002"/>
    <n v="12"/>
    <n v="385.45"/>
    <n v="88656"/>
    <x v="3"/>
    <n v="411.09264304715049"/>
  </r>
  <r>
    <n v="114"/>
    <s v="Ron Newton"/>
    <x v="4"/>
    <n v="0.01"/>
    <n v="4.91"/>
    <n v="0.5"/>
    <x v="1"/>
    <x v="2"/>
    <x v="2"/>
    <x v="13"/>
    <x v="5"/>
    <s v="Avery 493"/>
    <n v="0.36"/>
    <s v="United States"/>
    <x v="2"/>
    <x v="14"/>
    <s v="Lake Oswego"/>
    <n v="97035"/>
    <x v="92"/>
    <d v="2015-04-06T00:00:00"/>
    <n v="40.247700000000002"/>
    <n v="12"/>
    <n v="58.33"/>
    <n v="89584"/>
    <x v="2"/>
    <n v="43.208510155226492"/>
  </r>
  <r>
    <n v="114"/>
    <s v="Ron Newton"/>
    <x v="4"/>
    <n v="0.09"/>
    <n v="4"/>
    <n v="1.3"/>
    <x v="2"/>
    <x v="2"/>
    <x v="2"/>
    <x v="7"/>
    <x v="2"/>
    <s v="EcoTones® Memo Sheets"/>
    <n v="0.37"/>
    <s v="United States"/>
    <x v="2"/>
    <x v="14"/>
    <s v="Lake Oswego"/>
    <n v="97035"/>
    <x v="92"/>
    <d v="2015-04-06T00:00:00"/>
    <n v="14.0898"/>
    <n v="5"/>
    <n v="20.420000000000002"/>
    <n v="89584"/>
    <x v="2"/>
    <n v="-91.088725790554832"/>
  </r>
  <r>
    <n v="117"/>
    <s v="Linda Weiss"/>
    <x v="4"/>
    <n v="0.01"/>
    <n v="4.91"/>
    <n v="0.5"/>
    <x v="1"/>
    <x v="2"/>
    <x v="2"/>
    <x v="13"/>
    <x v="5"/>
    <s v="Avery 493"/>
    <n v="0.36"/>
    <s v="United States"/>
    <x v="2"/>
    <x v="4"/>
    <s v="Seattle"/>
    <n v="98103"/>
    <x v="92"/>
    <d v="2015-04-06T00:00:00"/>
    <n v="112.06"/>
    <n v="47"/>
    <n v="228.46"/>
    <n v="13959"/>
    <x v="2"/>
    <n v="116.74615253866551"/>
  </r>
  <r>
    <n v="117"/>
    <s v="Linda Weiss"/>
    <x v="4"/>
    <n v="0.09"/>
    <n v="4"/>
    <n v="1.3"/>
    <x v="2"/>
    <x v="2"/>
    <x v="2"/>
    <x v="7"/>
    <x v="2"/>
    <s v="EcoTones® Memo Sheets"/>
    <n v="0.37"/>
    <s v="United States"/>
    <x v="2"/>
    <x v="4"/>
    <s v="Seattle"/>
    <n v="98103"/>
    <x v="92"/>
    <d v="2015-04-06T00:00:00"/>
    <n v="16.79"/>
    <n v="19"/>
    <n v="77.61"/>
    <n v="13959"/>
    <x v="2"/>
    <n v="-88.323651534977969"/>
  </r>
  <r>
    <n v="1590"/>
    <s v="Lucille Buchanan"/>
    <x v="4"/>
    <n v="0.03"/>
    <n v="19.04"/>
    <n v="6.38"/>
    <x v="2"/>
    <x v="3"/>
    <x v="0"/>
    <x v="11"/>
    <x v="5"/>
    <s v="Eldon Expressions™ Desk Accessory, Wood Photo Frame, Mahogany"/>
    <n v="0.56000000000000005"/>
    <s v="United States"/>
    <x v="3"/>
    <x v="27"/>
    <s v="Willoughby"/>
    <n v="44094"/>
    <x v="92"/>
    <d v="2015-04-04T00:00:00"/>
    <n v="83.793599999999998"/>
    <n v="7"/>
    <n v="144.03"/>
    <n v="86668"/>
    <x v="3"/>
    <n v="334.95674398698645"/>
  </r>
  <r>
    <n v="1593"/>
    <s v="Ronald O'Neill"/>
    <x v="4"/>
    <n v="0.02"/>
    <n v="5.53"/>
    <n v="6.98"/>
    <x v="1"/>
    <x v="3"/>
    <x v="2"/>
    <x v="5"/>
    <x v="5"/>
    <s v="Avery Durable Poly Binders"/>
    <n v="0.39"/>
    <s v="United States"/>
    <x v="1"/>
    <x v="19"/>
    <s v="Bartlesville"/>
    <n v="74006"/>
    <x v="92"/>
    <d v="2015-04-06T00:00:00"/>
    <n v="-77.823719999999994"/>
    <n v="8"/>
    <n v="48.81"/>
    <n v="86668"/>
    <x v="1"/>
    <n v="91.233873793220738"/>
  </r>
  <r>
    <n v="2441"/>
    <s v="Kenneth Capps"/>
    <x v="4"/>
    <n v="0.02"/>
    <n v="63.94"/>
    <n v="14.48"/>
    <x v="1"/>
    <x v="1"/>
    <x v="0"/>
    <x v="11"/>
    <x v="5"/>
    <s v="Howard Miller 16&quot; Diameter Gallery Wall Clock"/>
    <n v="0.46"/>
    <s v="United States"/>
    <x v="0"/>
    <x v="12"/>
    <s v="Melbourne"/>
    <n v="32935"/>
    <x v="92"/>
    <d v="2015-04-04T00:00:00"/>
    <n v="-100.17"/>
    <n v="11"/>
    <n v="709.7"/>
    <n v="89300"/>
    <x v="0"/>
    <n v="487.90171300083699"/>
  </r>
  <r>
    <n v="2442"/>
    <s v="Natalie Aldridge"/>
    <x v="4"/>
    <n v="0.01"/>
    <n v="5.0199999999999996"/>
    <n v="5.14"/>
    <x v="1"/>
    <x v="1"/>
    <x v="1"/>
    <x v="1"/>
    <x v="1"/>
    <s v="Imation 3.5, DISKETTE 44766 HGHLD3.52HD/FM, 10/Pack"/>
    <n v="0.79"/>
    <s v="United States"/>
    <x v="0"/>
    <x v="12"/>
    <s v="Merritt Island"/>
    <n v="32953"/>
    <x v="92"/>
    <d v="2015-04-06T00:00:00"/>
    <n v="-3.948"/>
    <n v="5"/>
    <n v="27.42"/>
    <n v="89300"/>
    <x v="0"/>
    <n v="424.57639097861698"/>
  </r>
  <r>
    <n v="3400"/>
    <s v="Florence Gold"/>
    <x v="4"/>
    <n v="0.1"/>
    <n v="9.3800000000000008"/>
    <n v="4.93"/>
    <x v="2"/>
    <x v="0"/>
    <x v="0"/>
    <x v="11"/>
    <x v="5"/>
    <s v="Eldon Expressions Punched Metal &amp; Wood Desk Accessories, Black &amp; Cherry"/>
    <n v="0.56999999999999995"/>
    <s v="United States"/>
    <x v="3"/>
    <x v="44"/>
    <s v="Fairmont"/>
    <n v="26554"/>
    <x v="92"/>
    <d v="2015-04-04T00:00:00"/>
    <n v="-24.7104"/>
    <n v="15"/>
    <n v="135.78"/>
    <n v="87537"/>
    <x v="3"/>
    <n v="106.51884933923002"/>
  </r>
  <r>
    <n v="1733"/>
    <s v="Nina Horne Kelly"/>
    <x v="3"/>
    <n v="0.02"/>
    <n v="60.98"/>
    <n v="49"/>
    <x v="1"/>
    <x v="0"/>
    <x v="2"/>
    <x v="8"/>
    <x v="4"/>
    <s v="Euro Pro Shark Stick Mini Vacuum"/>
    <n v="0.59"/>
    <s v="United States"/>
    <x v="3"/>
    <x v="31"/>
    <s v="Washington"/>
    <n v="20012"/>
    <x v="92"/>
    <d v="2015-04-06T00:00:00"/>
    <n v="-662.52"/>
    <n v="34"/>
    <n v="2119.54"/>
    <n v="3841"/>
    <x v="3"/>
    <n v="1173.095980625141"/>
  </r>
  <r>
    <n v="1733"/>
    <s v="Nina Horne Kelly"/>
    <x v="3"/>
    <n v="0.02"/>
    <n v="1270.99"/>
    <n v="19.989999999999998"/>
    <x v="1"/>
    <x v="0"/>
    <x v="2"/>
    <x v="5"/>
    <x v="5"/>
    <s v="Fellowes PB500 Electric Punch Plastic Comb Binding Machine with Manual Bind"/>
    <n v="0.35"/>
    <s v="United States"/>
    <x v="3"/>
    <x v="31"/>
    <s v="Washington"/>
    <n v="20012"/>
    <x v="92"/>
    <d v="2015-04-06T00:00:00"/>
    <n v="9228.2255999999998"/>
    <n v="36"/>
    <n v="23939.200000000001"/>
    <n v="3841"/>
    <x v="3"/>
    <n v="14091.346166822248"/>
  </r>
  <r>
    <n v="1734"/>
    <s v="Christopher Meadows"/>
    <x v="3"/>
    <n v="0.02"/>
    <n v="60.98"/>
    <n v="49"/>
    <x v="1"/>
    <x v="0"/>
    <x v="2"/>
    <x v="8"/>
    <x v="4"/>
    <s v="Euro Pro Shark Stick Mini Vacuum"/>
    <n v="0.59"/>
    <s v="United States"/>
    <x v="3"/>
    <x v="11"/>
    <s v="Harrison"/>
    <n v="10528"/>
    <x v="92"/>
    <d v="2015-04-06T00:00:00"/>
    <n v="-596.26800000000003"/>
    <n v="9"/>
    <n v="561.05999999999995"/>
    <n v="88443"/>
    <x v="3"/>
    <n v="1240.9397327844174"/>
  </r>
  <r>
    <n v="1734"/>
    <s v="Christopher Meadows"/>
    <x v="3"/>
    <n v="0.02"/>
    <n v="1270.99"/>
    <n v="19.989999999999998"/>
    <x v="1"/>
    <x v="0"/>
    <x v="2"/>
    <x v="5"/>
    <x v="5"/>
    <s v="Fellowes PB500 Electric Punch Plastic Comb Binding Machine with Manual Bind"/>
    <n v="0.35"/>
    <s v="United States"/>
    <x v="3"/>
    <x v="11"/>
    <s v="Harrison"/>
    <n v="10528"/>
    <x v="92"/>
    <d v="2015-04-06T00:00:00"/>
    <n v="7889.6877000000004"/>
    <n v="9"/>
    <n v="11434.33"/>
    <n v="88443"/>
    <x v="3"/>
    <n v="12720.648926838578"/>
  </r>
  <r>
    <n v="1734"/>
    <s v="Christopher Meadows"/>
    <x v="3"/>
    <n v="0.05"/>
    <n v="205.99"/>
    <n v="8.99"/>
    <x v="2"/>
    <x v="0"/>
    <x v="1"/>
    <x v="12"/>
    <x v="5"/>
    <s v="StarTAC 8000"/>
    <n v="0.6"/>
    <s v="United States"/>
    <x v="3"/>
    <x v="11"/>
    <s v="Harrison"/>
    <n v="10528"/>
    <x v="92"/>
    <d v="2015-04-06T00:00:00"/>
    <n v="1545.8097600000001"/>
    <n v="19"/>
    <n v="3229.24"/>
    <n v="88443"/>
    <x v="3"/>
    <n v="2689.2448409093317"/>
  </r>
  <r>
    <n v="2603"/>
    <s v="Penny Leach"/>
    <x v="0"/>
    <n v="7.0000000000000007E-2"/>
    <n v="200.99"/>
    <n v="4.2"/>
    <x v="1"/>
    <x v="3"/>
    <x v="1"/>
    <x v="12"/>
    <x v="5"/>
    <s v="2160i"/>
    <n v="0.59"/>
    <s v="United States"/>
    <x v="3"/>
    <x v="33"/>
    <s v="Hackensack"/>
    <n v="7601"/>
    <x v="93"/>
    <d v="2015-04-06T00:00:00"/>
    <n v="2225.0761200000002"/>
    <n v="22"/>
    <n v="3705.14"/>
    <n v="87383"/>
    <x v="3"/>
    <n v="3395.4786009099744"/>
  </r>
  <r>
    <n v="2604"/>
    <s v="Gina Curry"/>
    <x v="0"/>
    <n v="0.01"/>
    <n v="297.48"/>
    <n v="18.059999999999999"/>
    <x v="0"/>
    <x v="3"/>
    <x v="1"/>
    <x v="3"/>
    <x v="3"/>
    <s v="Panasonic KX-P3200 Dot Matrix Printer"/>
    <n v="0.6"/>
    <s v="United States"/>
    <x v="3"/>
    <x v="33"/>
    <s v="Iselin"/>
    <n v="8830"/>
    <x v="93"/>
    <d v="2015-04-06T00:00:00"/>
    <n v="-338.18083200000001"/>
    <n v="3"/>
    <n v="945.36"/>
    <n v="87383"/>
    <x v="3"/>
    <n v="1700.4335458853093"/>
  </r>
  <r>
    <n v="635"/>
    <s v="Juan Justice"/>
    <x v="1"/>
    <n v="0.01"/>
    <n v="2.08"/>
    <n v="5.33"/>
    <x v="1"/>
    <x v="3"/>
    <x v="0"/>
    <x v="11"/>
    <x v="5"/>
    <s v="Eldon® Wave Desk Accessories"/>
    <n v="0.43"/>
    <s v="United States"/>
    <x v="1"/>
    <x v="7"/>
    <s v="Saint Paul"/>
    <n v="55106"/>
    <x v="93"/>
    <d v="2015-04-05T00:00:00"/>
    <n v="-103.7124"/>
    <n v="12"/>
    <n v="28.32"/>
    <n v="89284"/>
    <x v="1"/>
    <n v="32.912988179760561"/>
  </r>
  <r>
    <n v="635"/>
    <s v="Juan Justice"/>
    <x v="1"/>
    <n v="0.03"/>
    <n v="370.98"/>
    <n v="99"/>
    <x v="0"/>
    <x v="3"/>
    <x v="2"/>
    <x v="6"/>
    <x v="3"/>
    <s v="Sauder Facets Collection Locker/File Cabinet, Sky Alder Finish"/>
    <n v="0.65"/>
    <s v="United States"/>
    <x v="1"/>
    <x v="7"/>
    <s v="Saint Paul"/>
    <n v="55106"/>
    <x v="93"/>
    <d v="2015-04-06T00:00:00"/>
    <n v="-124.2864"/>
    <n v="6"/>
    <n v="2309.4899999999998"/>
    <n v="89284"/>
    <x v="1"/>
    <n v="4122.7266745060306"/>
  </r>
  <r>
    <n v="1246"/>
    <s v="Lois Hansen"/>
    <x v="1"/>
    <n v="0.1"/>
    <n v="22.38"/>
    <n v="15.1"/>
    <x v="1"/>
    <x v="2"/>
    <x v="2"/>
    <x v="5"/>
    <x v="5"/>
    <s v="Avery Flip-Chart Easel Binder, Black"/>
    <n v="0.38"/>
    <s v="United States"/>
    <x v="3"/>
    <x v="11"/>
    <s v="New York City"/>
    <n v="10009"/>
    <x v="93"/>
    <d v="2015-04-06T00:00:00"/>
    <n v="-107.51349999999999"/>
    <n v="26"/>
    <n v="564.98"/>
    <n v="36452"/>
    <x v="3"/>
    <n v="292.06485224300468"/>
  </r>
  <r>
    <n v="1246"/>
    <s v="Lois Hansen"/>
    <x v="1"/>
    <n v="0.04"/>
    <n v="6.98"/>
    <n v="2.83"/>
    <x v="1"/>
    <x v="2"/>
    <x v="0"/>
    <x v="11"/>
    <x v="1"/>
    <s v="G.E. Halogen Desk Lamp Bulbs"/>
    <n v="0.37"/>
    <s v="United States"/>
    <x v="3"/>
    <x v="11"/>
    <s v="New York City"/>
    <n v="10009"/>
    <x v="93"/>
    <d v="2015-04-07T00:00:00"/>
    <n v="46.01"/>
    <n v="18"/>
    <n v="129.47999999999999"/>
    <n v="36452"/>
    <x v="3"/>
    <n v="93.229692692749495"/>
  </r>
  <r>
    <n v="1247"/>
    <s v="Henry O'Connell"/>
    <x v="1"/>
    <n v="0.1"/>
    <n v="22.38"/>
    <n v="15.1"/>
    <x v="1"/>
    <x v="2"/>
    <x v="2"/>
    <x v="5"/>
    <x v="5"/>
    <s v="Avery Flip-Chart Easel Binder, Black"/>
    <n v="0.38"/>
    <s v="United States"/>
    <x v="1"/>
    <x v="18"/>
    <s v="Leander"/>
    <n v="78641"/>
    <x v="93"/>
    <d v="2015-04-06T00:00:00"/>
    <n v="-107.51349999999999"/>
    <n v="7"/>
    <n v="152.11000000000001"/>
    <n v="91555"/>
    <x v="1"/>
    <n v="292.06485224300468"/>
  </r>
  <r>
    <n v="1247"/>
    <s v="Henry O'Connell"/>
    <x v="1"/>
    <n v="0.04"/>
    <n v="6.98"/>
    <n v="2.83"/>
    <x v="1"/>
    <x v="2"/>
    <x v="0"/>
    <x v="11"/>
    <x v="1"/>
    <s v="G.E. Halogen Desk Lamp Bulbs"/>
    <n v="0.37"/>
    <s v="United States"/>
    <x v="1"/>
    <x v="18"/>
    <s v="Leander"/>
    <n v="78641"/>
    <x v="93"/>
    <d v="2015-04-07T00:00:00"/>
    <n v="24.819299999999998"/>
    <n v="5"/>
    <n v="35.97"/>
    <n v="91555"/>
    <x v="1"/>
    <n v="71.529870817461557"/>
  </r>
  <r>
    <n v="1459"/>
    <s v="Steve Raynor"/>
    <x v="1"/>
    <n v="0.05"/>
    <n v="85.99"/>
    <n v="0.99"/>
    <x v="1"/>
    <x v="1"/>
    <x v="1"/>
    <x v="12"/>
    <x v="2"/>
    <s v="Accessory34"/>
    <n v="0.55000000000000004"/>
    <s v="United States"/>
    <x v="0"/>
    <x v="23"/>
    <s v="Taylors"/>
    <n v="29687"/>
    <x v="93"/>
    <d v="2015-04-07T00:00:00"/>
    <n v="36.216000000000001"/>
    <n v="4"/>
    <n v="291.64"/>
    <n v="86734"/>
    <x v="0"/>
    <n v="363.52604271876379"/>
  </r>
  <r>
    <n v="1891"/>
    <s v="Gretchen Levine"/>
    <x v="3"/>
    <n v="0.03"/>
    <n v="320.64"/>
    <n v="29.2"/>
    <x v="0"/>
    <x v="2"/>
    <x v="0"/>
    <x v="0"/>
    <x v="0"/>
    <s v="Chromcraft 48&quot; x 96&quot; Racetrack Double Pedestal Table"/>
    <n v="0.66"/>
    <s v="United States"/>
    <x v="3"/>
    <x v="27"/>
    <s v="Lima"/>
    <n v="45801"/>
    <x v="93"/>
    <d v="2015-04-07T00:00:00"/>
    <n v="429.75435599999997"/>
    <n v="7"/>
    <n v="2233.46"/>
    <n v="90630"/>
    <x v="3"/>
    <n v="2845.3969425048331"/>
  </r>
  <r>
    <n v="2960"/>
    <s v="Allan Dickinson"/>
    <x v="3"/>
    <n v="0.1"/>
    <n v="36.549999999999997"/>
    <n v="13.89"/>
    <x v="1"/>
    <x v="3"/>
    <x v="2"/>
    <x v="2"/>
    <x v="2"/>
    <s v="Dixon Ticonderoga Core-Lock Colored Pencils, 48-Color Set"/>
    <n v="0.41"/>
    <s v="United States"/>
    <x v="0"/>
    <x v="1"/>
    <s v="Van Buren"/>
    <n v="72956"/>
    <x v="93"/>
    <d v="2015-04-07T00:00:00"/>
    <n v="-89.572000000000003"/>
    <n v="11"/>
    <n v="379.72"/>
    <n v="90646"/>
    <x v="0"/>
    <n v="519.40497249957355"/>
  </r>
  <r>
    <n v="925"/>
    <s v="Ruth Dudley"/>
    <x v="0"/>
    <n v="0.03"/>
    <n v="2.1800000000000002"/>
    <n v="1.38"/>
    <x v="1"/>
    <x v="0"/>
    <x v="2"/>
    <x v="14"/>
    <x v="2"/>
    <s v="Advantus Push Pins"/>
    <n v="0.44"/>
    <s v="United States"/>
    <x v="3"/>
    <x v="29"/>
    <s v="Augusta"/>
    <n v="4330"/>
    <x v="94"/>
    <d v="2015-04-06T00:00:00"/>
    <n v="-7.04"/>
    <n v="7"/>
    <n v="15.73"/>
    <n v="87134"/>
    <x v="3"/>
    <n v="301.60406530180637"/>
  </r>
  <r>
    <n v="929"/>
    <s v="Calvin Conway"/>
    <x v="0"/>
    <n v="0.01"/>
    <n v="170.98"/>
    <n v="35.89"/>
    <x v="0"/>
    <x v="0"/>
    <x v="0"/>
    <x v="10"/>
    <x v="0"/>
    <s v="Rush Hierlooms Collection 1&quot; Thick Stackable Bookcases"/>
    <n v="0.66"/>
    <s v="United States"/>
    <x v="3"/>
    <x v="33"/>
    <s v="Old Bridge"/>
    <n v="8857"/>
    <x v="94"/>
    <d v="2015-04-08T00:00:00"/>
    <n v="538.52"/>
    <n v="10"/>
    <n v="1719.07"/>
    <n v="87134"/>
    <x v="3"/>
    <n v="2735.4949939448402"/>
  </r>
  <r>
    <n v="1113"/>
    <s v="Julia Reynolds"/>
    <x v="0"/>
    <n v="0.01"/>
    <n v="2.89"/>
    <n v="0.5"/>
    <x v="1"/>
    <x v="3"/>
    <x v="2"/>
    <x v="13"/>
    <x v="5"/>
    <s v="Avery 498"/>
    <n v="0.38"/>
    <s v="United States"/>
    <x v="2"/>
    <x v="3"/>
    <s v="Arvada"/>
    <n v="80004"/>
    <x v="94"/>
    <d v="2015-04-07T00:00:00"/>
    <n v="29.725200000000001"/>
    <n v="14"/>
    <n v="43.08"/>
    <n v="90833"/>
    <x v="2"/>
    <n v="289.53684921381404"/>
  </r>
  <r>
    <n v="1113"/>
    <s v="Julia Reynolds"/>
    <x v="0"/>
    <n v="0"/>
    <n v="55.99"/>
    <n v="5"/>
    <x v="1"/>
    <x v="3"/>
    <x v="1"/>
    <x v="12"/>
    <x v="1"/>
    <s v="Accessory6"/>
    <n v="0.8"/>
    <s v="United States"/>
    <x v="2"/>
    <x v="3"/>
    <s v="Arvada"/>
    <n v="80004"/>
    <x v="94"/>
    <d v="2015-04-08T00:00:00"/>
    <n v="-187.11"/>
    <n v="5"/>
    <n v="258.93"/>
    <n v="90833"/>
    <x v="2"/>
    <n v="713.94631609668579"/>
  </r>
  <r>
    <n v="2481"/>
    <s v="Kelly Sawyer"/>
    <x v="0"/>
    <n v="7.0000000000000007E-2"/>
    <n v="5.18"/>
    <n v="5.74"/>
    <x v="2"/>
    <x v="3"/>
    <x v="2"/>
    <x v="5"/>
    <x v="5"/>
    <s v="Wilson Jones Impact Binders"/>
    <n v="0.36"/>
    <s v="United States"/>
    <x v="0"/>
    <x v="17"/>
    <s v="Lafayette"/>
    <n v="70506"/>
    <x v="94"/>
    <d v="2015-04-08T00:00:00"/>
    <n v="-188.03399999999999"/>
    <n v="14"/>
    <n v="79.61"/>
    <n v="91000"/>
    <x v="0"/>
    <n v="80.061069928776377"/>
  </r>
  <r>
    <n v="1618"/>
    <s v="June Roberts"/>
    <x v="1"/>
    <n v="0.09"/>
    <n v="12.88"/>
    <n v="4.59"/>
    <x v="1"/>
    <x v="1"/>
    <x v="2"/>
    <x v="16"/>
    <x v="2"/>
    <s v="Martin-Yale Premier Letter Opener"/>
    <n v="0.82"/>
    <s v="United States"/>
    <x v="1"/>
    <x v="2"/>
    <s v="Highland"/>
    <n v="46322"/>
    <x v="94"/>
    <d v="2015-04-06T00:00:00"/>
    <n v="-175.13"/>
    <n v="13"/>
    <n v="158.13"/>
    <n v="90248"/>
    <x v="1"/>
    <n v="215.52356367120061"/>
  </r>
  <r>
    <n v="1620"/>
    <s v="Gerald Petty"/>
    <x v="1"/>
    <n v="0.02"/>
    <n v="45.99"/>
    <n v="4.99"/>
    <x v="2"/>
    <x v="1"/>
    <x v="1"/>
    <x v="12"/>
    <x v="5"/>
    <s v="600 Series Non-Flip"/>
    <n v="0.56999999999999995"/>
    <s v="United States"/>
    <x v="3"/>
    <x v="28"/>
    <s v="Lancaster"/>
    <n v="17602"/>
    <x v="94"/>
    <d v="2015-04-07T00:00:00"/>
    <n v="3.96"/>
    <n v="4"/>
    <n v="163.01"/>
    <n v="90248"/>
    <x v="3"/>
    <n v="269.95838410144148"/>
  </r>
  <r>
    <n v="3279"/>
    <s v="Ricky Allred"/>
    <x v="1"/>
    <n v="0.06"/>
    <n v="89.83"/>
    <n v="35"/>
    <x v="1"/>
    <x v="2"/>
    <x v="2"/>
    <x v="6"/>
    <x v="4"/>
    <s v="Fellowes Officeware™ Wire Shelving"/>
    <n v="0.83"/>
    <s v="United States"/>
    <x v="0"/>
    <x v="23"/>
    <s v="Columbia"/>
    <n v="29203"/>
    <x v="94"/>
    <d v="2015-04-08T00:00:00"/>
    <n v="31.11"/>
    <n v="4"/>
    <n v="366.26"/>
    <n v="90766"/>
    <x v="0"/>
    <n v="1595.8408384118829"/>
  </r>
  <r>
    <n v="3279"/>
    <s v="Ricky Allred"/>
    <x v="1"/>
    <n v="0.1"/>
    <n v="13.43"/>
    <n v="5.5"/>
    <x v="1"/>
    <x v="2"/>
    <x v="2"/>
    <x v="6"/>
    <x v="5"/>
    <s v="Fellowes Personal Hanging Folder Files, Navy"/>
    <n v="0.56999999999999995"/>
    <s v="United States"/>
    <x v="0"/>
    <x v="23"/>
    <s v="Columbia"/>
    <n v="29203"/>
    <x v="94"/>
    <d v="2015-04-08T00:00:00"/>
    <n v="358.29539999999997"/>
    <n v="12"/>
    <n v="157.99"/>
    <n v="90766"/>
    <x v="0"/>
    <n v="633.61044737000202"/>
  </r>
  <r>
    <n v="3279"/>
    <s v="Ricky Allred"/>
    <x v="1"/>
    <n v="0.01"/>
    <n v="125.99"/>
    <n v="7.69"/>
    <x v="1"/>
    <x v="2"/>
    <x v="1"/>
    <x v="12"/>
    <x v="5"/>
    <s v="Timeport L7089"/>
    <n v="0.57999999999999996"/>
    <s v="United States"/>
    <x v="0"/>
    <x v="23"/>
    <s v="Columbia"/>
    <n v="29203"/>
    <x v="94"/>
    <d v="2015-04-06T00:00:00"/>
    <n v="8.3219999999999992"/>
    <n v="11"/>
    <n v="1212.8800000000001"/>
    <n v="90766"/>
    <x v="0"/>
    <n v="756.21643509697628"/>
  </r>
  <r>
    <n v="2240"/>
    <s v="Maurice Kelly"/>
    <x v="2"/>
    <n v="0.01"/>
    <n v="13.43"/>
    <n v="5.5"/>
    <x v="2"/>
    <x v="3"/>
    <x v="2"/>
    <x v="6"/>
    <x v="5"/>
    <s v="Fellowes Personal Hanging Folder Files, Navy"/>
    <n v="0.56999999999999995"/>
    <s v="United States"/>
    <x v="0"/>
    <x v="12"/>
    <s v="Lakeland"/>
    <n v="33801"/>
    <x v="94"/>
    <d v="2015-04-13T00:00:00"/>
    <n v="-313.02179999999998"/>
    <n v="7"/>
    <n v="99.75"/>
    <n v="89102"/>
    <x v="0"/>
    <n v="-24.758348791768157"/>
  </r>
  <r>
    <n v="2334"/>
    <s v="Stephanie Hawkins"/>
    <x v="2"/>
    <n v="0.06"/>
    <n v="60.65"/>
    <n v="12.23"/>
    <x v="1"/>
    <x v="1"/>
    <x v="0"/>
    <x v="11"/>
    <x v="6"/>
    <s v="Tenex Traditional Chairmats for Medium Pile Carpet, Standard Lip, 36&quot; x 48&quot;"/>
    <n v="0.64"/>
    <s v="United States"/>
    <x v="1"/>
    <x v="30"/>
    <s v="Greenfield"/>
    <n v="53220"/>
    <x v="94"/>
    <d v="2015-04-08T00:00:00"/>
    <n v="427.00650000000002"/>
    <n v="10"/>
    <n v="618.85"/>
    <n v="89608"/>
    <x v="1"/>
    <n v="1145.4320801733793"/>
  </r>
  <r>
    <n v="2874"/>
    <s v="Marian Willis"/>
    <x v="2"/>
    <n v="0.05"/>
    <n v="4.84"/>
    <n v="0.71"/>
    <x v="1"/>
    <x v="2"/>
    <x v="2"/>
    <x v="2"/>
    <x v="2"/>
    <s v="*Staples* Highlighting Markers"/>
    <n v="0.52"/>
    <s v="United States"/>
    <x v="1"/>
    <x v="13"/>
    <s v="La Vista"/>
    <n v="68128"/>
    <x v="94"/>
    <d v="2015-04-15T00:00:00"/>
    <n v="13.4481"/>
    <n v="4"/>
    <n v="19.489999999999998"/>
    <n v="89873"/>
    <x v="1"/>
    <n v="194.9110383855394"/>
  </r>
  <r>
    <n v="102"/>
    <s v="Caroline Johnston"/>
    <x v="4"/>
    <n v="0.04"/>
    <n v="300.98"/>
    <n v="54.92"/>
    <x v="0"/>
    <x v="1"/>
    <x v="0"/>
    <x v="10"/>
    <x v="0"/>
    <s v="Atlantic Metals Mobile 5-Shelf Bookcases, Custom Colors"/>
    <n v="0.55000000000000004"/>
    <s v="United States"/>
    <x v="3"/>
    <x v="35"/>
    <s v="Boston"/>
    <n v="2129"/>
    <x v="94"/>
    <d v="2015-04-07T00:00:00"/>
    <n v="2023.75"/>
    <n v="31"/>
    <n v="9459.94"/>
    <n v="42599"/>
    <x v="3"/>
    <n v="4781.2956413681077"/>
  </r>
  <r>
    <n v="107"/>
    <s v="Lois Hamilton"/>
    <x v="4"/>
    <n v="0.04"/>
    <n v="300.98"/>
    <n v="54.92"/>
    <x v="0"/>
    <x v="1"/>
    <x v="0"/>
    <x v="10"/>
    <x v="0"/>
    <s v="Atlantic Metals Mobile 5-Shelf Bookcases, Custom Colors"/>
    <n v="0.55000000000000004"/>
    <s v="United States"/>
    <x v="3"/>
    <x v="47"/>
    <s v="Dover"/>
    <n v="3820"/>
    <x v="94"/>
    <d v="2015-04-07T00:00:00"/>
    <n v="1684.4763"/>
    <n v="8"/>
    <n v="2441.27"/>
    <n v="88204"/>
    <x v="3"/>
    <n v="4433.8706456402706"/>
  </r>
  <r>
    <n v="786"/>
    <s v="Jason Bray"/>
    <x v="4"/>
    <n v="0"/>
    <n v="8.34"/>
    <n v="4.82"/>
    <x v="1"/>
    <x v="2"/>
    <x v="2"/>
    <x v="7"/>
    <x v="5"/>
    <s v="Southworth 25% Cotton Antique Laid Paper &amp; Envelopes"/>
    <n v="0.4"/>
    <s v="United States"/>
    <x v="2"/>
    <x v="8"/>
    <s v="Mission Viejo"/>
    <n v="92691"/>
    <x v="94"/>
    <d v="2015-04-07T00:00:00"/>
    <n v="-5.05"/>
    <n v="9"/>
    <n v="76.23"/>
    <n v="91513"/>
    <x v="2"/>
    <n v="166.82700688720755"/>
  </r>
  <r>
    <n v="1730"/>
    <s v="Kerry Wilkerson"/>
    <x v="1"/>
    <n v="0.1"/>
    <n v="65.989999999999995"/>
    <n v="3.99"/>
    <x v="2"/>
    <x v="0"/>
    <x v="1"/>
    <x v="12"/>
    <x v="5"/>
    <s v="StarTAC 7760"/>
    <n v="0.59"/>
    <s v="United States"/>
    <x v="2"/>
    <x v="37"/>
    <s v="Moscow"/>
    <n v="83843"/>
    <x v="95"/>
    <d v="2015-04-09T00:00:00"/>
    <n v="-88.624799999999993"/>
    <n v="5"/>
    <n v="272.86"/>
    <n v="90653"/>
    <x v="2"/>
    <n v="193.82904345101511"/>
  </r>
  <r>
    <n v="1957"/>
    <s v="Ted Crowder"/>
    <x v="1"/>
    <n v="0.09"/>
    <n v="77.510000000000005"/>
    <n v="4"/>
    <x v="1"/>
    <x v="1"/>
    <x v="1"/>
    <x v="1"/>
    <x v="5"/>
    <s v="Micro Innovations Media Access Pro Keyboard"/>
    <n v="0.76"/>
    <s v="United States"/>
    <x v="1"/>
    <x v="6"/>
    <s v="University City"/>
    <n v="63130"/>
    <x v="95"/>
    <d v="2015-04-09T00:00:00"/>
    <n v="-387.1044"/>
    <n v="1"/>
    <n v="77.47"/>
    <n v="89818"/>
    <x v="1"/>
    <n v="134.77521909399482"/>
  </r>
  <r>
    <n v="268"/>
    <s v="James Beck"/>
    <x v="2"/>
    <n v="0.02"/>
    <n v="5.58"/>
    <n v="5.3"/>
    <x v="1"/>
    <x v="2"/>
    <x v="2"/>
    <x v="15"/>
    <x v="5"/>
    <s v="Staples Brown Kraft Recycled Clasp Envelopes"/>
    <n v="0.35"/>
    <s v="United States"/>
    <x v="2"/>
    <x v="41"/>
    <s v="Flagstaff"/>
    <n v="86001"/>
    <x v="95"/>
    <d v="2015-04-12T00:00:00"/>
    <n v="-22.48"/>
    <n v="3"/>
    <n v="18.670000000000002"/>
    <n v="88941"/>
    <x v="2"/>
    <n v="165.82679401145845"/>
  </r>
  <r>
    <n v="268"/>
    <s v="James Beck"/>
    <x v="2"/>
    <n v="0.03"/>
    <n v="40.89"/>
    <n v="18.98"/>
    <x v="1"/>
    <x v="2"/>
    <x v="0"/>
    <x v="11"/>
    <x v="5"/>
    <s v="Eldon Executive Woodline II Cherry Finish Desk Accessories"/>
    <n v="0.56999999999999995"/>
    <s v="United States"/>
    <x v="2"/>
    <x v="41"/>
    <s v="Flagstaff"/>
    <n v="86001"/>
    <x v="95"/>
    <d v="2015-04-14T00:00:00"/>
    <n v="78.98"/>
    <n v="5"/>
    <n v="210.77"/>
    <n v="88941"/>
    <x v="2"/>
    <n v="934.71517594778516"/>
  </r>
  <r>
    <n v="272"/>
    <s v="Eleanor Swain"/>
    <x v="2"/>
    <n v="0.02"/>
    <n v="5.58"/>
    <n v="5.3"/>
    <x v="1"/>
    <x v="2"/>
    <x v="2"/>
    <x v="15"/>
    <x v="5"/>
    <s v="Staples Brown Kraft Recycled Clasp Envelopes"/>
    <n v="0.35"/>
    <s v="United States"/>
    <x v="0"/>
    <x v="9"/>
    <s v="Charlotte"/>
    <n v="28204"/>
    <x v="95"/>
    <d v="2015-04-12T00:00:00"/>
    <n v="-29.898399999999999"/>
    <n v="11"/>
    <n v="68.459999999999994"/>
    <n v="5509"/>
    <x v="0"/>
    <n v="158.23016159253712"/>
  </r>
  <r>
    <n v="272"/>
    <s v="Eleanor Swain"/>
    <x v="2"/>
    <n v="0.03"/>
    <n v="40.89"/>
    <n v="18.98"/>
    <x v="1"/>
    <x v="2"/>
    <x v="0"/>
    <x v="11"/>
    <x v="5"/>
    <s v="Eldon Executive Woodline II Cherry Finish Desk Accessories"/>
    <n v="0.56999999999999995"/>
    <s v="United States"/>
    <x v="0"/>
    <x v="9"/>
    <s v="Charlotte"/>
    <n v="28204"/>
    <x v="95"/>
    <d v="2015-04-14T00:00:00"/>
    <n v="52.916600000000003"/>
    <n v="21"/>
    <n v="885.23"/>
    <n v="5509"/>
    <x v="0"/>
    <n v="908.02558393504466"/>
  </r>
  <r>
    <n v="696"/>
    <s v="Johnny Reid"/>
    <x v="2"/>
    <n v="0.1"/>
    <n v="40.479999999999997"/>
    <n v="19.989999999999998"/>
    <x v="1"/>
    <x v="3"/>
    <x v="1"/>
    <x v="1"/>
    <x v="5"/>
    <s v="Keytronic Designer 104- Key Black Keyboard"/>
    <n v="0.77"/>
    <s v="United States"/>
    <x v="1"/>
    <x v="2"/>
    <s v="Crown Point"/>
    <n v="46307"/>
    <x v="95"/>
    <d v="2015-04-09T00:00:00"/>
    <n v="-580.32000000000005"/>
    <n v="9"/>
    <n v="355.84"/>
    <n v="89848"/>
    <x v="1"/>
    <n v="375.74508596915098"/>
  </r>
  <r>
    <n v="698"/>
    <s v="Nelson Hensley"/>
    <x v="2"/>
    <n v="0.1"/>
    <n v="40.479999999999997"/>
    <n v="19.989999999999998"/>
    <x v="1"/>
    <x v="3"/>
    <x v="1"/>
    <x v="1"/>
    <x v="5"/>
    <s v="Keytronic Designer 104- Key Black Keyboard"/>
    <n v="0.77"/>
    <s v="United States"/>
    <x v="2"/>
    <x v="4"/>
    <s v="Seattle"/>
    <n v="98105"/>
    <x v="95"/>
    <d v="2015-04-09T00:00:00"/>
    <n v="-580.32000000000005"/>
    <n v="36"/>
    <n v="1423.35"/>
    <n v="8994"/>
    <x v="2"/>
    <n v="375.74508596915098"/>
  </r>
  <r>
    <n v="683"/>
    <s v="Seth Merrill"/>
    <x v="4"/>
    <n v="0.06"/>
    <n v="17.670000000000002"/>
    <n v="8.99"/>
    <x v="2"/>
    <x v="0"/>
    <x v="0"/>
    <x v="11"/>
    <x v="1"/>
    <s v="Executive Impressions 12&quot; Wall Clock"/>
    <n v="0.47"/>
    <s v="United States"/>
    <x v="1"/>
    <x v="13"/>
    <s v="Papillion"/>
    <n v="68046"/>
    <x v="95"/>
    <d v="2015-04-08T00:00:00"/>
    <n v="38.06"/>
    <n v="4"/>
    <n v="69.959999999999994"/>
    <n v="87765"/>
    <x v="1"/>
    <n v="252.30229017511732"/>
  </r>
  <r>
    <n v="1410"/>
    <s v="Charles Ward"/>
    <x v="4"/>
    <n v="0"/>
    <n v="65.989999999999995"/>
    <n v="5.26"/>
    <x v="1"/>
    <x v="3"/>
    <x v="1"/>
    <x v="12"/>
    <x v="5"/>
    <s v="g520"/>
    <n v="0.59"/>
    <s v="United States"/>
    <x v="2"/>
    <x v="8"/>
    <s v="Moreno Valley"/>
    <n v="92553"/>
    <x v="95"/>
    <d v="2015-04-08T00:00:00"/>
    <n v="369.99869999999999"/>
    <n v="9"/>
    <n v="536.23"/>
    <n v="87086"/>
    <x v="2"/>
    <n v="871.1612250966316"/>
  </r>
  <r>
    <n v="1413"/>
    <s v="Pamela Wiley"/>
    <x v="4"/>
    <n v="0"/>
    <n v="65.989999999999995"/>
    <n v="5.26"/>
    <x v="1"/>
    <x v="3"/>
    <x v="1"/>
    <x v="12"/>
    <x v="5"/>
    <s v="g520"/>
    <n v="0.59"/>
    <s v="United States"/>
    <x v="3"/>
    <x v="35"/>
    <s v="Boston"/>
    <n v="2113"/>
    <x v="95"/>
    <d v="2015-04-08T00:00:00"/>
    <n v="542.25"/>
    <n v="36"/>
    <n v="2144.92"/>
    <n v="10277"/>
    <x v="3"/>
    <n v="1047.5509870104329"/>
  </r>
  <r>
    <n v="2196"/>
    <s v="Gene Heath Cross"/>
    <x v="4"/>
    <n v="0.03"/>
    <n v="27.48"/>
    <n v="4"/>
    <x v="1"/>
    <x v="0"/>
    <x v="1"/>
    <x v="1"/>
    <x v="5"/>
    <s v="Belkin MediaBoard 104- Keyboard"/>
    <n v="0.75"/>
    <s v="United States"/>
    <x v="3"/>
    <x v="11"/>
    <s v="Jamestown"/>
    <n v="14701"/>
    <x v="95"/>
    <d v="2015-04-08T00:00:00"/>
    <n v="-88.840800000000002"/>
    <n v="11"/>
    <n v="294.97000000000003"/>
    <n v="89175"/>
    <x v="3"/>
    <n v="349.9412624582954"/>
  </r>
  <r>
    <n v="2196"/>
    <s v="Gene Heath Cross"/>
    <x v="4"/>
    <n v="0.1"/>
    <n v="179.99"/>
    <n v="19.989999999999998"/>
    <x v="1"/>
    <x v="0"/>
    <x v="1"/>
    <x v="1"/>
    <x v="5"/>
    <s v="Motorola SB4200 Cable Modem"/>
    <n v="0.48"/>
    <s v="United States"/>
    <x v="3"/>
    <x v="11"/>
    <s v="Jamestown"/>
    <n v="14701"/>
    <x v="95"/>
    <d v="2015-04-08T00:00:00"/>
    <n v="1208.9903999999999"/>
    <n v="14"/>
    <n v="2458.0500000000002"/>
    <n v="89175"/>
    <x v="3"/>
    <n v="2328.0691661267233"/>
  </r>
  <r>
    <n v="2196"/>
    <s v="Gene Heath Cross"/>
    <x v="4"/>
    <n v="0.1"/>
    <n v="140.85"/>
    <n v="19.989999999999998"/>
    <x v="1"/>
    <x v="0"/>
    <x v="2"/>
    <x v="6"/>
    <x v="5"/>
    <s v="Fellowes Strictly Business® Drawer File, Letter/Legal Size"/>
    <n v="0.73"/>
    <s v="United States"/>
    <x v="3"/>
    <x v="11"/>
    <s v="Jamestown"/>
    <n v="14701"/>
    <x v="95"/>
    <d v="2015-04-09T00:00:00"/>
    <n v="9.9911999999999992"/>
    <n v="19"/>
    <n v="2465.75"/>
    <n v="89175"/>
    <x v="3"/>
    <n v="1185.4266173160543"/>
  </r>
  <r>
    <n v="2073"/>
    <s v="Evan Kelley"/>
    <x v="3"/>
    <n v="0.05"/>
    <n v="291.73"/>
    <n v="48.8"/>
    <x v="0"/>
    <x v="1"/>
    <x v="0"/>
    <x v="9"/>
    <x v="3"/>
    <s v="Hon 4070 Series Pagoda™ Armless Upholstered Stacking Chairs"/>
    <n v="0.56000000000000005"/>
    <s v="United States"/>
    <x v="1"/>
    <x v="25"/>
    <s v="Garden City"/>
    <n v="48135"/>
    <x v="95"/>
    <d v="2015-04-09T00:00:00"/>
    <n v="550.38080000000002"/>
    <n v="6"/>
    <n v="1818.41"/>
    <n v="88557"/>
    <x v="1"/>
    <n v="3264.3625587526803"/>
  </r>
  <r>
    <n v="2539"/>
    <s v="Max Hubbard"/>
    <x v="3"/>
    <n v="0.08"/>
    <n v="12.53"/>
    <n v="0.5"/>
    <x v="1"/>
    <x v="2"/>
    <x v="2"/>
    <x v="13"/>
    <x v="5"/>
    <s v="Avery 485"/>
    <n v="0.38"/>
    <s v="United States"/>
    <x v="0"/>
    <x v="12"/>
    <s v="Winter Park"/>
    <n v="32789"/>
    <x v="95"/>
    <d v="2015-04-08T00:00:00"/>
    <n v="215.71799999999999"/>
    <n v="5"/>
    <n v="61.1"/>
    <n v="91017"/>
    <x v="0"/>
    <n v="405.40045604553995"/>
  </r>
  <r>
    <n v="2540"/>
    <s v="Helen Ferguson"/>
    <x v="3"/>
    <n v="0.02"/>
    <n v="178.47"/>
    <n v="19.989999999999998"/>
    <x v="1"/>
    <x v="2"/>
    <x v="2"/>
    <x v="6"/>
    <x v="5"/>
    <s v="Hot File® 7-Pocket, Floor Stand"/>
    <n v="0.55000000000000004"/>
    <s v="United States"/>
    <x v="0"/>
    <x v="12"/>
    <s v="Winter Springs"/>
    <n v="32708"/>
    <x v="95"/>
    <d v="2015-04-08T00:00:00"/>
    <n v="106.98480000000001"/>
    <n v="1"/>
    <n v="193.81"/>
    <n v="91017"/>
    <x v="0"/>
    <n v="1533.6164482470253"/>
  </r>
  <r>
    <n v="15"/>
    <s v="Timothy Reese"/>
    <x v="0"/>
    <n v="0"/>
    <n v="4.42"/>
    <n v="4.99"/>
    <x v="1"/>
    <x v="0"/>
    <x v="2"/>
    <x v="15"/>
    <x v="5"/>
    <s v="Grip Seal Envelopes"/>
    <n v="0.38"/>
    <s v="United States"/>
    <x v="3"/>
    <x v="11"/>
    <s v="Smithtown"/>
    <n v="11787"/>
    <x v="96"/>
    <d v="2015-04-09T00:00:00"/>
    <n v="-59.82"/>
    <n v="7"/>
    <n v="33.47"/>
    <n v="86837"/>
    <x v="3"/>
    <n v="324.3064721368134"/>
  </r>
  <r>
    <n v="1935"/>
    <s v="Diana Coble Hubbard"/>
    <x v="0"/>
    <n v="0.01"/>
    <n v="42.98"/>
    <n v="4.62"/>
    <x v="2"/>
    <x v="3"/>
    <x v="2"/>
    <x v="8"/>
    <x v="5"/>
    <s v="Belkin F9M820V08 8 Outlet Surge"/>
    <n v="0.56000000000000005"/>
    <s v="United States"/>
    <x v="1"/>
    <x v="18"/>
    <s v="Grand Prairie"/>
    <n v="75051"/>
    <x v="96"/>
    <d v="2015-04-10T00:00:00"/>
    <n v="285.47370000000001"/>
    <n v="9"/>
    <n v="413.73"/>
    <n v="86686"/>
    <x v="1"/>
    <n v="858.31021292407377"/>
  </r>
  <r>
    <n v="2655"/>
    <s v="Benjamin Lam"/>
    <x v="0"/>
    <n v="7.0000000000000007E-2"/>
    <n v="2.94"/>
    <n v="0.81"/>
    <x v="1"/>
    <x v="3"/>
    <x v="2"/>
    <x v="2"/>
    <x v="2"/>
    <s v="Prang Colored Pencils"/>
    <n v="0.4"/>
    <s v="United States"/>
    <x v="0"/>
    <x v="5"/>
    <s v="Atlanta"/>
    <n v="30318"/>
    <x v="96"/>
    <d v="2015-04-09T00:00:00"/>
    <n v="-93.927400000000006"/>
    <n v="10"/>
    <n v="29.88"/>
    <n v="86064"/>
    <x v="0"/>
    <n v="148.61160475028876"/>
  </r>
  <r>
    <n v="3098"/>
    <s v="Lorraine Boykin"/>
    <x v="0"/>
    <n v="0.05"/>
    <n v="35.44"/>
    <n v="5.09"/>
    <x v="1"/>
    <x v="1"/>
    <x v="2"/>
    <x v="7"/>
    <x v="5"/>
    <s v="Xerox 1932"/>
    <n v="0.38"/>
    <s v="United States"/>
    <x v="3"/>
    <x v="11"/>
    <s v="Shirley"/>
    <n v="11967"/>
    <x v="96"/>
    <d v="2015-04-09T00:00:00"/>
    <n v="240.17519999999999"/>
    <n v="10"/>
    <n v="348.08"/>
    <n v="89314"/>
    <x v="3"/>
    <n v="678.52322524240697"/>
  </r>
  <r>
    <n v="1614"/>
    <s v="Wayne Lutz"/>
    <x v="2"/>
    <n v="0.06"/>
    <n v="40.97"/>
    <n v="1.99"/>
    <x v="1"/>
    <x v="1"/>
    <x v="1"/>
    <x v="1"/>
    <x v="1"/>
    <s v="TDK 4.7GB DVD-R Spindle, 15/Pack"/>
    <n v="0.42"/>
    <s v="United States"/>
    <x v="3"/>
    <x v="35"/>
    <s v="Hopkinton"/>
    <n v="1748"/>
    <x v="96"/>
    <d v="2015-04-12T00:00:00"/>
    <n v="341.19810000000001"/>
    <n v="12"/>
    <n v="494.49"/>
    <n v="87823"/>
    <x v="3"/>
    <n v="530.01383184444478"/>
  </r>
  <r>
    <n v="1018"/>
    <s v="Meredith Humphrey"/>
    <x v="4"/>
    <n v="0.05"/>
    <n v="35.89"/>
    <n v="14.72"/>
    <x v="1"/>
    <x v="2"/>
    <x v="2"/>
    <x v="15"/>
    <x v="5"/>
    <s v="Jet-Pak Recycled Peel 'N' Seal Padded Mailers"/>
    <n v="0.4"/>
    <s v="United States"/>
    <x v="0"/>
    <x v="9"/>
    <s v="Cary"/>
    <n v="27511"/>
    <x v="96"/>
    <d v="2015-04-09T00:00:00"/>
    <n v="22.866"/>
    <n v="19"/>
    <n v="680.39"/>
    <n v="88391"/>
    <x v="0"/>
    <n v="522.32026761494421"/>
  </r>
  <r>
    <n v="1018"/>
    <s v="Meredith Humphrey"/>
    <x v="4"/>
    <n v="0"/>
    <n v="11.48"/>
    <n v="5.43"/>
    <x v="1"/>
    <x v="2"/>
    <x v="2"/>
    <x v="7"/>
    <x v="5"/>
    <s v="Personal Creations™ Ink Jet Cards and Labels"/>
    <n v="0.36"/>
    <s v="United States"/>
    <x v="0"/>
    <x v="9"/>
    <s v="Cary"/>
    <n v="27511"/>
    <x v="96"/>
    <d v="2015-04-08T00:00:00"/>
    <n v="115.72799999999999"/>
    <n v="6"/>
    <n v="75.52"/>
    <n v="88391"/>
    <x v="0"/>
    <n v="283.95760289732203"/>
  </r>
  <r>
    <n v="2561"/>
    <s v="Laurie Moon"/>
    <x v="3"/>
    <n v="7.0000000000000007E-2"/>
    <n v="3.98"/>
    <n v="5.26"/>
    <x v="1"/>
    <x v="1"/>
    <x v="2"/>
    <x v="5"/>
    <x v="5"/>
    <s v="Ibico Presentation Index for Binding Systems"/>
    <n v="0.38"/>
    <s v="United States"/>
    <x v="3"/>
    <x v="11"/>
    <s v="Ossining"/>
    <n v="10562"/>
    <x v="96"/>
    <d v="2015-04-10T00:00:00"/>
    <n v="-59.963760000000001"/>
    <n v="7"/>
    <n v="29.77"/>
    <n v="86466"/>
    <x v="3"/>
    <n v="175.10340525548406"/>
  </r>
  <r>
    <n v="2561"/>
    <s v="Laurie Moon"/>
    <x v="3"/>
    <n v="7.0000000000000007E-2"/>
    <n v="12.22"/>
    <n v="2.85"/>
    <x v="1"/>
    <x v="1"/>
    <x v="0"/>
    <x v="11"/>
    <x v="1"/>
    <s v="Aluminum Document Frame"/>
    <n v="0.55000000000000004"/>
    <s v="United States"/>
    <x v="3"/>
    <x v="11"/>
    <s v="Ossining"/>
    <n v="10562"/>
    <x v="96"/>
    <d v="2015-04-08T00:00:00"/>
    <n v="89.4148"/>
    <n v="12"/>
    <n v="147.19"/>
    <n v="86466"/>
    <x v="3"/>
    <n v="428.57869527085279"/>
  </r>
  <r>
    <n v="2563"/>
    <s v="Karen Warren"/>
    <x v="3"/>
    <n v="0.08"/>
    <n v="4.55"/>
    <n v="1.49"/>
    <x v="1"/>
    <x v="2"/>
    <x v="2"/>
    <x v="5"/>
    <x v="5"/>
    <s v="Presstex Flexible Ring Binders"/>
    <n v="0.35"/>
    <s v="United States"/>
    <x v="1"/>
    <x v="7"/>
    <s v="Fridley"/>
    <n v="55432"/>
    <x v="96"/>
    <d v="2015-04-09T00:00:00"/>
    <n v="27.0273"/>
    <n v="9"/>
    <n v="39.17"/>
    <n v="91447"/>
    <x v="1"/>
    <n v="189.60102009591824"/>
  </r>
  <r>
    <n v="2699"/>
    <s v="Marcia Greenberg"/>
    <x v="3"/>
    <n v="0.04"/>
    <n v="70.98"/>
    <n v="26.74"/>
    <x v="0"/>
    <x v="3"/>
    <x v="0"/>
    <x v="10"/>
    <x v="0"/>
    <s v="Hon Metal Bookcases, Black"/>
    <n v="0.6"/>
    <s v="United States"/>
    <x v="2"/>
    <x v="41"/>
    <s v="Bullhead City"/>
    <n v="86442"/>
    <x v="96"/>
    <d v="2015-04-10T00:00:00"/>
    <n v="-84.628799999999998"/>
    <n v="19"/>
    <n v="1345.33"/>
    <n v="87679"/>
    <x v="2"/>
    <n v="1381.5154127027452"/>
  </r>
  <r>
    <n v="123"/>
    <s v="Shawn Stern"/>
    <x v="0"/>
    <n v="0.06"/>
    <n v="8.57"/>
    <n v="6.14"/>
    <x v="1"/>
    <x v="2"/>
    <x v="2"/>
    <x v="16"/>
    <x v="1"/>
    <s v="Acme® Office Executive Series Stainless Steel Trimmers"/>
    <n v="0.59"/>
    <s v="United States"/>
    <x v="0"/>
    <x v="21"/>
    <s v="Tysons Corner"/>
    <n v="22102"/>
    <x v="97"/>
    <d v="2015-04-10T00:00:00"/>
    <n v="105.678"/>
    <n v="11"/>
    <n v="94.97"/>
    <n v="90669"/>
    <x v="0"/>
    <n v="712.9425968958933"/>
  </r>
  <r>
    <n v="1186"/>
    <s v="Glenda Herbert"/>
    <x v="0"/>
    <n v="7.0000000000000007E-2"/>
    <n v="400.97"/>
    <n v="48.26"/>
    <x v="0"/>
    <x v="1"/>
    <x v="1"/>
    <x v="3"/>
    <x v="0"/>
    <s v="Hewlett-Packard Deskjet 1220Cse Color Inkjet Printer"/>
    <n v="0.36"/>
    <s v="United States"/>
    <x v="2"/>
    <x v="8"/>
    <s v="Huntington Beach"/>
    <n v="92646"/>
    <x v="97"/>
    <d v="2015-04-10T00:00:00"/>
    <n v="2581.5590999999999"/>
    <n v="10"/>
    <n v="3741.39"/>
    <n v="85939"/>
    <x v="2"/>
    <n v="5581.2127006135115"/>
  </r>
  <r>
    <n v="1233"/>
    <s v="Gary Hester"/>
    <x v="0"/>
    <n v="0.1"/>
    <n v="120.98"/>
    <n v="9.07"/>
    <x v="2"/>
    <x v="1"/>
    <x v="2"/>
    <x v="5"/>
    <x v="5"/>
    <s v="GBC VeloBinder Electric Binding Machine"/>
    <n v="0.35"/>
    <s v="United States"/>
    <x v="1"/>
    <x v="18"/>
    <s v="Flower Mound"/>
    <n v="75028"/>
    <x v="97"/>
    <d v="2015-04-11T00:00:00"/>
    <n v="297.45715999999999"/>
    <n v="5"/>
    <n v="568.24"/>
    <n v="89375"/>
    <x v="1"/>
    <n v="975.00451275503497"/>
  </r>
  <r>
    <n v="1233"/>
    <s v="Gary Hester"/>
    <x v="0"/>
    <n v="0.02"/>
    <n v="152.47999999999999"/>
    <n v="6.5"/>
    <x v="2"/>
    <x v="1"/>
    <x v="1"/>
    <x v="1"/>
    <x v="5"/>
    <s v="Adesso Programmable 142-Key Keyboard"/>
    <n v="0.74"/>
    <s v="United States"/>
    <x v="1"/>
    <x v="18"/>
    <s v="Flower Mound"/>
    <n v="75028"/>
    <x v="97"/>
    <d v="2015-04-11T00:00:00"/>
    <n v="-564.60239999999999"/>
    <n v="1"/>
    <n v="162.91"/>
    <n v="89375"/>
    <x v="1"/>
    <n v="496.92408324853801"/>
  </r>
  <r>
    <n v="1178"/>
    <s v="Sandy Hunt"/>
    <x v="1"/>
    <n v="0.03"/>
    <n v="4.4800000000000004"/>
    <n v="49"/>
    <x v="1"/>
    <x v="1"/>
    <x v="2"/>
    <x v="8"/>
    <x v="4"/>
    <s v="Hoover Portapower™ Portable Vacuum"/>
    <n v="0.6"/>
    <s v="United States"/>
    <x v="0"/>
    <x v="12"/>
    <s v="Altamonte Springs"/>
    <n v="32701"/>
    <x v="97"/>
    <d v="2015-04-11T00:00:00"/>
    <n v="64.266000000000005"/>
    <n v="2"/>
    <n v="21.46"/>
    <n v="89787"/>
    <x v="0"/>
    <n v="1518.6057498428854"/>
  </r>
  <r>
    <n v="1178"/>
    <s v="Sandy Hunt"/>
    <x v="1"/>
    <n v="0.06"/>
    <n v="350.99"/>
    <n v="39"/>
    <x v="0"/>
    <x v="1"/>
    <x v="0"/>
    <x v="9"/>
    <x v="3"/>
    <s v="Global Leather Executive Chair"/>
    <n v="0.55000000000000004"/>
    <s v="United States"/>
    <x v="0"/>
    <x v="12"/>
    <s v="Altamonte Springs"/>
    <n v="32701"/>
    <x v="97"/>
    <d v="2015-04-11T00:00:00"/>
    <n v="-302.61559999999997"/>
    <n v="10"/>
    <n v="3506.78"/>
    <n v="89787"/>
    <x v="0"/>
    <n v="2087.2408073480692"/>
  </r>
  <r>
    <n v="1178"/>
    <s v="Sandy Hunt"/>
    <x v="1"/>
    <n v="0.09"/>
    <n v="40.98"/>
    <n v="6.5"/>
    <x v="2"/>
    <x v="1"/>
    <x v="1"/>
    <x v="1"/>
    <x v="5"/>
    <s v="Targus USB Numeric Keypad"/>
    <n v="0.74"/>
    <s v="United States"/>
    <x v="0"/>
    <x v="12"/>
    <s v="Altamonte Springs"/>
    <n v="32701"/>
    <x v="97"/>
    <d v="2015-04-11T00:00:00"/>
    <n v="5.6916000000000002"/>
    <n v="7"/>
    <n v="267.69"/>
    <n v="89787"/>
    <x v="0"/>
    <n v="392.81232173535187"/>
  </r>
  <r>
    <n v="1250"/>
    <s v="Kara Patton"/>
    <x v="1"/>
    <n v="0"/>
    <n v="3.89"/>
    <n v="7.01"/>
    <x v="1"/>
    <x v="3"/>
    <x v="2"/>
    <x v="5"/>
    <x v="5"/>
    <s v="Avery Binder Labels"/>
    <n v="0.37"/>
    <s v="United States"/>
    <x v="1"/>
    <x v="10"/>
    <s v="Carpentersville"/>
    <n v="60110"/>
    <x v="97"/>
    <d v="2015-04-09T00:00:00"/>
    <n v="-255.16890000000001"/>
    <n v="21"/>
    <n v="85.64"/>
    <n v="87877"/>
    <x v="1"/>
    <n v="-113.33985884706718"/>
  </r>
  <r>
    <n v="1250"/>
    <s v="Kara Patton"/>
    <x v="1"/>
    <n v="0.09"/>
    <n v="120.98"/>
    <n v="30"/>
    <x v="0"/>
    <x v="3"/>
    <x v="0"/>
    <x v="9"/>
    <x v="3"/>
    <s v="Hon Every-Day® Chair Series Swivel Task Chairs"/>
    <n v="0.64"/>
    <s v="United States"/>
    <x v="1"/>
    <x v="10"/>
    <s v="Carpentersville"/>
    <n v="60110"/>
    <x v="97"/>
    <d v="2015-04-11T00:00:00"/>
    <n v="74.004800000000003"/>
    <n v="22"/>
    <n v="2508.15"/>
    <n v="87877"/>
    <x v="1"/>
    <n v="1587.4110804382431"/>
  </r>
  <r>
    <n v="1250"/>
    <s v="Kara Patton"/>
    <x v="1"/>
    <n v="0.1"/>
    <n v="30.98"/>
    <n v="5.76"/>
    <x v="1"/>
    <x v="3"/>
    <x v="2"/>
    <x v="7"/>
    <x v="5"/>
    <s v="IBM Multi-Purpose Copy Paper, 8 1/2 x 11&quot;, Case"/>
    <n v="0.4"/>
    <s v="United States"/>
    <x v="1"/>
    <x v="10"/>
    <s v="Carpentersville"/>
    <n v="60110"/>
    <x v="97"/>
    <d v="2015-04-10T00:00:00"/>
    <n v="109.4248"/>
    <n v="8"/>
    <n v="225.62"/>
    <n v="87877"/>
    <x v="1"/>
    <n v="269.19363894997548"/>
  </r>
  <r>
    <n v="2488"/>
    <s v="Gordon Walker"/>
    <x v="1"/>
    <n v="0.08"/>
    <n v="4.91"/>
    <n v="0.5"/>
    <x v="1"/>
    <x v="1"/>
    <x v="2"/>
    <x v="13"/>
    <x v="5"/>
    <s v="Avery 493"/>
    <n v="0.36"/>
    <s v="United States"/>
    <x v="0"/>
    <x v="1"/>
    <s v="Cabot"/>
    <n v="72023"/>
    <x v="97"/>
    <d v="2015-04-09T00:00:00"/>
    <n v="12.726000000000001"/>
    <n v="9"/>
    <n v="42.69"/>
    <n v="86887"/>
    <x v="0"/>
    <n v="-105.85957957677957"/>
  </r>
  <r>
    <n v="2488"/>
    <s v="Gordon Walker"/>
    <x v="1"/>
    <n v="0.02"/>
    <n v="28.15"/>
    <n v="6.17"/>
    <x v="1"/>
    <x v="1"/>
    <x v="2"/>
    <x v="2"/>
    <x v="1"/>
    <s v="Boston Model 1800 Electric Pencil Sharpener, Gray"/>
    <n v="0.55000000000000004"/>
    <s v="United States"/>
    <x v="0"/>
    <x v="1"/>
    <s v="Cabot"/>
    <n v="72023"/>
    <x v="97"/>
    <d v="2015-04-10T00:00:00"/>
    <n v="160.8066"/>
    <n v="11"/>
    <n v="327.41000000000003"/>
    <n v="86887"/>
    <x v="0"/>
    <n v="472.88411999278725"/>
  </r>
  <r>
    <n v="2491"/>
    <s v="Sean N Boyer"/>
    <x v="1"/>
    <n v="0.08"/>
    <n v="4.91"/>
    <n v="0.5"/>
    <x v="1"/>
    <x v="1"/>
    <x v="2"/>
    <x v="13"/>
    <x v="5"/>
    <s v="Avery 493"/>
    <n v="0.36"/>
    <s v="United States"/>
    <x v="2"/>
    <x v="8"/>
    <s v="Los Angeles"/>
    <n v="90045"/>
    <x v="97"/>
    <d v="2015-04-09T00:00:00"/>
    <n v="31.751999999999999"/>
    <n v="36"/>
    <n v="170.75"/>
    <n v="14785"/>
    <x v="2"/>
    <n v="-86.376466182732713"/>
  </r>
  <r>
    <n v="2491"/>
    <s v="Sean N Boyer"/>
    <x v="1"/>
    <n v="0.02"/>
    <n v="28.15"/>
    <n v="6.17"/>
    <x v="1"/>
    <x v="1"/>
    <x v="2"/>
    <x v="2"/>
    <x v="1"/>
    <s v="Boston Model 1800 Electric Pencil Sharpener, Gray"/>
    <n v="0.55000000000000004"/>
    <s v="United States"/>
    <x v="2"/>
    <x v="8"/>
    <s v="Los Angeles"/>
    <n v="90045"/>
    <x v="97"/>
    <d v="2015-04-10T00:00:00"/>
    <n v="117.208"/>
    <n v="45"/>
    <n v="1339.42"/>
    <n v="14785"/>
    <x v="2"/>
    <n v="428.23803213292746"/>
  </r>
  <r>
    <n v="115"/>
    <s v="Dwight M Carr"/>
    <x v="2"/>
    <n v="7.0000000000000007E-2"/>
    <n v="2.12"/>
    <n v="1.99"/>
    <x v="1"/>
    <x v="2"/>
    <x v="1"/>
    <x v="1"/>
    <x v="1"/>
    <s v="Fuji Slim Jewel Case CD-R"/>
    <n v="0.55000000000000004"/>
    <s v="United States"/>
    <x v="2"/>
    <x v="14"/>
    <s v="Mcminnville"/>
    <n v="97128"/>
    <x v="97"/>
    <d v="2015-04-11T00:00:00"/>
    <n v="-55.84"/>
    <n v="12"/>
    <n v="26.07"/>
    <n v="89585"/>
    <x v="2"/>
    <n v="162.5331035759236"/>
  </r>
  <r>
    <n v="117"/>
    <s v="Linda Weiss"/>
    <x v="2"/>
    <n v="7.0000000000000007E-2"/>
    <n v="2.12"/>
    <n v="1.99"/>
    <x v="1"/>
    <x v="2"/>
    <x v="1"/>
    <x v="1"/>
    <x v="1"/>
    <s v="Fuji Slim Jewel Case CD-R"/>
    <n v="0.55000000000000004"/>
    <s v="United States"/>
    <x v="2"/>
    <x v="4"/>
    <s v="Seattle"/>
    <n v="98103"/>
    <x v="97"/>
    <d v="2015-04-11T00:00:00"/>
    <n v="-55.84"/>
    <n v="46"/>
    <n v="99.94"/>
    <n v="58914"/>
    <x v="2"/>
    <n v="162.5331035759236"/>
  </r>
  <r>
    <n v="2851"/>
    <s v="Annie Sherrill"/>
    <x v="2"/>
    <n v="0.05"/>
    <n v="115.99"/>
    <n v="8.99"/>
    <x v="1"/>
    <x v="1"/>
    <x v="1"/>
    <x v="12"/>
    <x v="5"/>
    <s v="5185"/>
    <n v="0.57999999999999996"/>
    <s v="United States"/>
    <x v="1"/>
    <x v="18"/>
    <s v="Odessa"/>
    <n v="79762"/>
    <x v="97"/>
    <d v="2015-04-13T00:00:00"/>
    <n v="719.35260000000005"/>
    <n v="11"/>
    <n v="1042.54"/>
    <n v="86454"/>
    <x v="1"/>
    <n v="1485.3778232207078"/>
  </r>
  <r>
    <n v="1271"/>
    <s v="Joanne Church"/>
    <x v="4"/>
    <n v="7.0000000000000007E-2"/>
    <n v="125.99"/>
    <n v="7.69"/>
    <x v="1"/>
    <x v="3"/>
    <x v="1"/>
    <x v="12"/>
    <x v="5"/>
    <s v="StarTAC 3000"/>
    <n v="0.59"/>
    <s v="United States"/>
    <x v="2"/>
    <x v="8"/>
    <s v="La Mesa"/>
    <n v="91941"/>
    <x v="97"/>
    <d v="2015-04-10T00:00:00"/>
    <n v="588.24570000000006"/>
    <n v="8"/>
    <n v="852.53"/>
    <n v="88410"/>
    <x v="2"/>
    <n v="1303.5471878703479"/>
  </r>
  <r>
    <n v="191"/>
    <s v="Gerald Kearney"/>
    <x v="3"/>
    <n v="0.05"/>
    <n v="3.8"/>
    <n v="1.49"/>
    <x v="1"/>
    <x v="3"/>
    <x v="2"/>
    <x v="5"/>
    <x v="5"/>
    <s v="Durable Pressboard Binders"/>
    <n v="0.38"/>
    <s v="United States"/>
    <x v="1"/>
    <x v="10"/>
    <s v="Aurora"/>
    <n v="60505"/>
    <x v="97"/>
    <d v="2015-04-11T00:00:00"/>
    <n v="14.467000000000001"/>
    <n v="14"/>
    <n v="53.26"/>
    <n v="89093"/>
    <x v="1"/>
    <n v="188.71063422750922"/>
  </r>
  <r>
    <n v="191"/>
    <s v="Gerald Kearney"/>
    <x v="3"/>
    <n v="0.09"/>
    <n v="30.73"/>
    <n v="4"/>
    <x v="1"/>
    <x v="3"/>
    <x v="1"/>
    <x v="1"/>
    <x v="5"/>
    <s v="Fellowes 17-key keypad for PS/2 interface"/>
    <n v="0.75"/>
    <s v="United States"/>
    <x v="1"/>
    <x v="10"/>
    <s v="Aurora"/>
    <n v="60505"/>
    <x v="97"/>
    <d v="2015-04-09T00:00:00"/>
    <n v="-99.986400000000003"/>
    <n v="7"/>
    <n v="203.49"/>
    <n v="89093"/>
    <x v="1"/>
    <n v="506.36305708527692"/>
  </r>
  <r>
    <n v="191"/>
    <s v="Gerald Kearney"/>
    <x v="3"/>
    <n v="0"/>
    <n v="125.99"/>
    <n v="8.08"/>
    <x v="1"/>
    <x v="3"/>
    <x v="1"/>
    <x v="12"/>
    <x v="5"/>
    <s v="StarTAC ST7762"/>
    <n v="0.56999999999999995"/>
    <s v="United States"/>
    <x v="1"/>
    <x v="10"/>
    <s v="Aurora"/>
    <n v="60505"/>
    <x v="97"/>
    <d v="2015-04-10T00:00:00"/>
    <n v="1348.59672"/>
    <n v="22"/>
    <n v="2356.0100000000002"/>
    <n v="89093"/>
    <x v="1"/>
    <n v="2310.8466745960077"/>
  </r>
  <r>
    <n v="1634"/>
    <s v="Katherine W Epstein"/>
    <x v="3"/>
    <n v="0.08"/>
    <n v="100.97"/>
    <n v="14"/>
    <x v="0"/>
    <x v="2"/>
    <x v="1"/>
    <x v="3"/>
    <x v="3"/>
    <s v="Hewlett-Packard Deskjet 3820 Color Inkjet Printer"/>
    <n v="0.37"/>
    <s v="United States"/>
    <x v="0"/>
    <x v="0"/>
    <s v="Jackson"/>
    <n v="39212"/>
    <x v="97"/>
    <d v="2015-04-10T00:00:00"/>
    <n v="-73.494119999999995"/>
    <n v="15"/>
    <n v="1483.16"/>
    <n v="90532"/>
    <x v="0"/>
    <n v="947.5895632927992"/>
  </r>
  <r>
    <n v="2334"/>
    <s v="Stephanie Hawkins"/>
    <x v="3"/>
    <n v="0.05"/>
    <n v="14.81"/>
    <n v="13.32"/>
    <x v="1"/>
    <x v="0"/>
    <x v="2"/>
    <x v="8"/>
    <x v="5"/>
    <s v="Holmes Replacement Filter for HEPA Air Cleaner, Large Room"/>
    <n v="0.43"/>
    <s v="United States"/>
    <x v="1"/>
    <x v="30"/>
    <s v="Greenfield"/>
    <n v="53220"/>
    <x v="97"/>
    <d v="2015-04-11T00:00:00"/>
    <n v="-190.49"/>
    <n v="8"/>
    <n v="115.99"/>
    <n v="89609"/>
    <x v="1"/>
    <n v="372.82170698504927"/>
  </r>
  <r>
    <n v="2334"/>
    <s v="Stephanie Hawkins"/>
    <x v="3"/>
    <n v="0.08"/>
    <n v="2.78"/>
    <n v="1.25"/>
    <x v="1"/>
    <x v="0"/>
    <x v="2"/>
    <x v="2"/>
    <x v="2"/>
    <s v="Newell 318"/>
    <n v="0.59"/>
    <s v="United States"/>
    <x v="1"/>
    <x v="30"/>
    <s v="Greenfield"/>
    <n v="53220"/>
    <x v="97"/>
    <d v="2015-04-10T00:00:00"/>
    <n v="-8.77"/>
    <n v="7"/>
    <n v="19.46"/>
    <n v="89609"/>
    <x v="1"/>
    <n v="300.77291471820394"/>
  </r>
  <r>
    <n v="2847"/>
    <s v="Vanessa Day"/>
    <x v="3"/>
    <n v="0.04"/>
    <n v="90.48"/>
    <n v="19.989999999999998"/>
    <x v="1"/>
    <x v="3"/>
    <x v="2"/>
    <x v="15"/>
    <x v="5"/>
    <s v="Tyvek® Side-Opening Peel &amp; Seel® Expanding Envelopes"/>
    <n v="0.4"/>
    <s v="United States"/>
    <x v="0"/>
    <x v="34"/>
    <s v="Collierville"/>
    <n v="38017"/>
    <x v="97"/>
    <d v="2015-04-11T00:00:00"/>
    <n v="55.555199999999999"/>
    <n v="3"/>
    <n v="268.64"/>
    <n v="85928"/>
    <x v="0"/>
    <n v="1036.929619178585"/>
  </r>
  <r>
    <n v="2847"/>
    <s v="Vanessa Day"/>
    <x v="3"/>
    <n v="0.02"/>
    <n v="9.77"/>
    <n v="6.02"/>
    <x v="1"/>
    <x v="3"/>
    <x v="0"/>
    <x v="11"/>
    <x v="6"/>
    <s v="DAX Solid Wood Frames"/>
    <n v="0.48"/>
    <s v="United States"/>
    <x v="0"/>
    <x v="34"/>
    <s v="Collierville"/>
    <n v="38017"/>
    <x v="97"/>
    <d v="2015-04-10T00:00:00"/>
    <n v="-535.33199999999999"/>
    <n v="9"/>
    <n v="87.68"/>
    <n v="85928"/>
    <x v="0"/>
    <n v="-127.44283872219535"/>
  </r>
  <r>
    <n v="2847"/>
    <s v="Vanessa Day"/>
    <x v="3"/>
    <n v="0.09"/>
    <n v="34.99"/>
    <n v="7.73"/>
    <x v="1"/>
    <x v="3"/>
    <x v="2"/>
    <x v="2"/>
    <x v="5"/>
    <s v="Hunt Boston® Vacuum Mount KS Pencil Sharpener"/>
    <n v="0.59"/>
    <s v="United States"/>
    <x v="0"/>
    <x v="34"/>
    <s v="Collierville"/>
    <n v="38017"/>
    <x v="97"/>
    <d v="2015-04-11T00:00:00"/>
    <n v="-208.72040000000001"/>
    <n v="1"/>
    <n v="37.619999999999997"/>
    <n v="85928"/>
    <x v="0"/>
    <n v="378.46931111946174"/>
  </r>
  <r>
    <n v="1602"/>
    <s v="Frank Hess"/>
    <x v="0"/>
    <n v="0.1"/>
    <n v="9.11"/>
    <n v="2.15"/>
    <x v="1"/>
    <x v="2"/>
    <x v="2"/>
    <x v="7"/>
    <x v="2"/>
    <s v="Black Print Carbonless Snap-Off® Rapid Letter, 8 1/2&quot; x 7&quot;"/>
    <n v="0.4"/>
    <s v="United States"/>
    <x v="3"/>
    <x v="36"/>
    <s v="Waldorf"/>
    <n v="20601"/>
    <x v="98"/>
    <d v="2015-04-12T00:00:00"/>
    <n v="-3.9312"/>
    <n v="2"/>
    <n v="17.420000000000002"/>
    <n v="89680"/>
    <x v="3"/>
    <n v="307.75239413418296"/>
  </r>
  <r>
    <n v="451"/>
    <s v="Joyce Murray"/>
    <x v="1"/>
    <n v="0.03"/>
    <n v="15.99"/>
    <n v="11.28"/>
    <x v="1"/>
    <x v="2"/>
    <x v="1"/>
    <x v="3"/>
    <x v="6"/>
    <s v="210 Trimline Phone, White"/>
    <n v="0.38"/>
    <s v="United States"/>
    <x v="2"/>
    <x v="8"/>
    <s v="Los Altos"/>
    <n v="94024"/>
    <x v="98"/>
    <d v="2015-04-11T00:00:00"/>
    <n v="-53.296199999999999"/>
    <n v="2"/>
    <n v="35.479999999999997"/>
    <n v="86010"/>
    <x v="2"/>
    <n v="268.24019529631164"/>
  </r>
  <r>
    <n v="3191"/>
    <s v="Jenny Hawkins"/>
    <x v="1"/>
    <n v="0.09"/>
    <n v="35.94"/>
    <n v="6.66"/>
    <x v="1"/>
    <x v="3"/>
    <x v="2"/>
    <x v="15"/>
    <x v="5"/>
    <s v="Tyvek ® Top-Opening Peel &amp; Seel ® Envelopes, Gray"/>
    <n v="0.4"/>
    <s v="United States"/>
    <x v="1"/>
    <x v="30"/>
    <s v="Stevens Point"/>
    <n v="54481"/>
    <x v="98"/>
    <d v="2015-04-12T00:00:00"/>
    <n v="172.56440000000001"/>
    <n v="9"/>
    <n v="312.22000000000003"/>
    <n v="86448"/>
    <x v="1"/>
    <n v="380.87456407113064"/>
  </r>
  <r>
    <n v="2684"/>
    <s v="Edna Michael"/>
    <x v="2"/>
    <n v="7.0000000000000007E-2"/>
    <n v="4.97"/>
    <n v="5.71"/>
    <x v="1"/>
    <x v="0"/>
    <x v="0"/>
    <x v="11"/>
    <x v="6"/>
    <s v="DAX Value U-Channel Document Frames, Easel Back"/>
    <n v="0.54"/>
    <s v="United States"/>
    <x v="0"/>
    <x v="12"/>
    <s v="Port Charlotte"/>
    <n v="33952"/>
    <x v="98"/>
    <d v="2015-04-15T00:00:00"/>
    <n v="-180.15199999999999"/>
    <n v="5"/>
    <n v="26.66"/>
    <n v="89148"/>
    <x v="0"/>
    <n v="99.194780328209973"/>
  </r>
  <r>
    <n v="2684"/>
    <s v="Edna Michael"/>
    <x v="2"/>
    <n v="0.09"/>
    <n v="2.62"/>
    <n v="0.8"/>
    <x v="1"/>
    <x v="0"/>
    <x v="2"/>
    <x v="14"/>
    <x v="2"/>
    <s v="Staples Metal Binder Clips"/>
    <n v="0.39"/>
    <s v="United States"/>
    <x v="0"/>
    <x v="12"/>
    <s v="Port Charlotte"/>
    <n v="33952"/>
    <x v="98"/>
    <d v="2015-04-12T00:00:00"/>
    <n v="8.3879999999999999"/>
    <n v="12"/>
    <n v="29.55"/>
    <n v="89148"/>
    <x v="0"/>
    <n v="11.298085241017372"/>
  </r>
  <r>
    <n v="2684"/>
    <s v="Edna Michael"/>
    <x v="2"/>
    <n v="0.03"/>
    <n v="65.989999999999995"/>
    <n v="8.8000000000000007"/>
    <x v="1"/>
    <x v="0"/>
    <x v="1"/>
    <x v="12"/>
    <x v="5"/>
    <s v="6120"/>
    <n v="0.57999999999999996"/>
    <s v="United States"/>
    <x v="0"/>
    <x v="12"/>
    <s v="Port Charlotte"/>
    <n v="33952"/>
    <x v="98"/>
    <d v="2015-04-10T00:00:00"/>
    <n v="9.9398999999999997"/>
    <n v="21"/>
    <n v="1237.4000000000001"/>
    <n v="89148"/>
    <x v="0"/>
    <n v="630.12663776554621"/>
  </r>
  <r>
    <n v="1103"/>
    <s v="Sidney Bowling"/>
    <x v="3"/>
    <n v="0.05"/>
    <n v="328.14"/>
    <n v="91.05"/>
    <x v="0"/>
    <x v="2"/>
    <x v="2"/>
    <x v="8"/>
    <x v="3"/>
    <s v="Sanyo Counter Height Refrigerator with Crisper, 3.6 Cubic Foot, Stainless Steel/Black"/>
    <n v="0.56999999999999995"/>
    <s v="United States"/>
    <x v="1"/>
    <x v="13"/>
    <s v="Omaha"/>
    <n v="68046"/>
    <x v="98"/>
    <d v="2015-04-11T00:00:00"/>
    <n v="772.04"/>
    <n v="7"/>
    <n v="2291.39"/>
    <n v="90977"/>
    <x v="1"/>
    <n v="4840.8752306536944"/>
  </r>
  <r>
    <n v="1104"/>
    <s v="Timothy Ross"/>
    <x v="3"/>
    <n v="0.05"/>
    <n v="328.14"/>
    <n v="91.05"/>
    <x v="0"/>
    <x v="2"/>
    <x v="2"/>
    <x v="8"/>
    <x v="3"/>
    <s v="Sanyo Counter Height Refrigerator with Crisper, 3.6 Cubic Foot, Stainless Steel/Black"/>
    <n v="0.56999999999999995"/>
    <s v="United States"/>
    <x v="3"/>
    <x v="11"/>
    <s v="New York City"/>
    <n v="10282"/>
    <x v="98"/>
    <d v="2015-04-11T00:00:00"/>
    <n v="772.04"/>
    <n v="29"/>
    <n v="9492.92"/>
    <n v="27456"/>
    <x v="3"/>
    <n v="4840.8752306536944"/>
  </r>
  <r>
    <n v="1185"/>
    <s v="Lee Xu"/>
    <x v="3"/>
    <n v="0.08"/>
    <n v="11.7"/>
    <n v="6.96"/>
    <x v="1"/>
    <x v="1"/>
    <x v="2"/>
    <x v="8"/>
    <x v="6"/>
    <s v="Harmony HEPA Quiet Air Purifiers"/>
    <n v="0.5"/>
    <s v="United States"/>
    <x v="0"/>
    <x v="16"/>
    <s v="Madison"/>
    <n v="35756"/>
    <x v="98"/>
    <d v="2015-04-13T00:00:00"/>
    <n v="28.565999999999999"/>
    <n v="8"/>
    <n v="87.8"/>
    <n v="85940"/>
    <x v="0"/>
    <n v="430.0688335777354"/>
  </r>
  <r>
    <n v="2430"/>
    <s v="Kimberly Reilly"/>
    <x v="3"/>
    <n v="0.04"/>
    <n v="7.08"/>
    <n v="2.35"/>
    <x v="1"/>
    <x v="2"/>
    <x v="2"/>
    <x v="2"/>
    <x v="2"/>
    <s v="SANFORD Major Accent™ Highlighters"/>
    <n v="0.47"/>
    <s v="United States"/>
    <x v="1"/>
    <x v="18"/>
    <s v="Killeen"/>
    <n v="76541"/>
    <x v="98"/>
    <d v="2015-04-11T00:00:00"/>
    <n v="24.59"/>
    <n v="7"/>
    <n v="49.1"/>
    <n v="91109"/>
    <x v="1"/>
    <n v="344.97755324825209"/>
  </r>
  <r>
    <n v="2999"/>
    <s v="Kim McCarthy"/>
    <x v="3"/>
    <n v="0.03"/>
    <n v="10.98"/>
    <n v="3.37"/>
    <x v="1"/>
    <x v="1"/>
    <x v="2"/>
    <x v="16"/>
    <x v="1"/>
    <s v="Fiskars® Softgrip Scissors"/>
    <n v="0.56999999999999995"/>
    <s v="United States"/>
    <x v="1"/>
    <x v="25"/>
    <s v="Oak Park"/>
    <n v="48237"/>
    <x v="98"/>
    <d v="2015-04-11T00:00:00"/>
    <n v="11.82"/>
    <n v="5"/>
    <n v="56.19"/>
    <n v="87041"/>
    <x v="1"/>
    <n v="402.66417943918043"/>
  </r>
  <r>
    <n v="2363"/>
    <s v="Jacob Murray"/>
    <x v="1"/>
    <n v="0"/>
    <n v="5.77"/>
    <n v="5.92"/>
    <x v="1"/>
    <x v="2"/>
    <x v="0"/>
    <x v="11"/>
    <x v="6"/>
    <s v="DAX Cubicle Frames - 8x10"/>
    <n v="0.55000000000000004"/>
    <s v="United States"/>
    <x v="3"/>
    <x v="27"/>
    <s v="Medina"/>
    <n v="44256"/>
    <x v="99"/>
    <d v="2015-04-13T00:00:00"/>
    <n v="-61.5276"/>
    <n v="11"/>
    <n v="69.89"/>
    <n v="90040"/>
    <x v="3"/>
    <n v="240.76950985582641"/>
  </r>
  <r>
    <n v="2862"/>
    <s v="Carrie High"/>
    <x v="1"/>
    <n v="0"/>
    <n v="12.22"/>
    <n v="2.85"/>
    <x v="1"/>
    <x v="3"/>
    <x v="0"/>
    <x v="11"/>
    <x v="1"/>
    <s v="Aluminum Document Frame"/>
    <n v="0.55000000000000004"/>
    <s v="United States"/>
    <x v="1"/>
    <x v="13"/>
    <s v="La Vista"/>
    <n v="68128"/>
    <x v="99"/>
    <d v="2015-04-12T00:00:00"/>
    <n v="76.389899999999997"/>
    <n v="9"/>
    <n v="110.71"/>
    <n v="88278"/>
    <x v="1"/>
    <n v="286.91765359297017"/>
  </r>
  <r>
    <n v="369"/>
    <s v="Troy Moon"/>
    <x v="2"/>
    <n v="0.09"/>
    <n v="19.23"/>
    <n v="6.15"/>
    <x v="2"/>
    <x v="3"/>
    <x v="0"/>
    <x v="11"/>
    <x v="1"/>
    <s v="Executive Impressions 13&quot; Clairmont Wall Clock"/>
    <n v="0.44"/>
    <s v="United States"/>
    <x v="2"/>
    <x v="8"/>
    <s v="Oakland"/>
    <n v="94601"/>
    <x v="99"/>
    <d v="2015-04-13T00:00:00"/>
    <n v="211.232"/>
    <n v="21"/>
    <n v="394.1"/>
    <n v="90292"/>
    <x v="2"/>
    <n v="387.30800527964777"/>
  </r>
  <r>
    <n v="1712"/>
    <s v="Regina Langley"/>
    <x v="2"/>
    <n v="0.03"/>
    <n v="11.66"/>
    <n v="7.95"/>
    <x v="1"/>
    <x v="3"/>
    <x v="2"/>
    <x v="2"/>
    <x v="1"/>
    <s v="Hunt BOSTON® Vista® Battery-Operated Pencil Sharpener, Black"/>
    <n v="0.57999999999999996"/>
    <s v="United States"/>
    <x v="0"/>
    <x v="5"/>
    <s v="Martinez"/>
    <n v="30907"/>
    <x v="99"/>
    <d v="2015-04-20T00:00:00"/>
    <n v="-31.094000000000001"/>
    <n v="22"/>
    <n v="267.32"/>
    <n v="87749"/>
    <x v="0"/>
    <n v="403.4245911842944"/>
  </r>
  <r>
    <n v="721"/>
    <s v="Melvin Duke"/>
    <x v="4"/>
    <n v="0.01"/>
    <n v="7.28"/>
    <n v="11.15"/>
    <x v="1"/>
    <x v="3"/>
    <x v="2"/>
    <x v="7"/>
    <x v="5"/>
    <s v="Array® Parchment Paper, Assorted Colors"/>
    <n v="0.37"/>
    <s v="United States"/>
    <x v="1"/>
    <x v="2"/>
    <s v="Frankfort"/>
    <n v="46041"/>
    <x v="99"/>
    <d v="2015-04-13T00:00:00"/>
    <n v="-24.245999999999999"/>
    <n v="1"/>
    <n v="11.21"/>
    <n v="91054"/>
    <x v="1"/>
    <n v="256.82267529704768"/>
  </r>
  <r>
    <n v="445"/>
    <s v="Judy Barrett"/>
    <x v="3"/>
    <n v="0.03"/>
    <n v="48.04"/>
    <n v="19.989999999999998"/>
    <x v="1"/>
    <x v="0"/>
    <x v="2"/>
    <x v="7"/>
    <x v="5"/>
    <s v="14-7/8 x 11 Blue Bar Computer Printout Paper"/>
    <n v="0.37"/>
    <s v="United States"/>
    <x v="1"/>
    <x v="13"/>
    <s v="Norfolk"/>
    <n v="68701"/>
    <x v="99"/>
    <d v="2015-04-13T00:00:00"/>
    <n v="-4.46"/>
    <n v="2"/>
    <n v="101.71"/>
    <n v="88083"/>
    <x v="1"/>
    <n v="815.13681526193716"/>
  </r>
  <r>
    <n v="918"/>
    <s v="Kerry Jernigan"/>
    <x v="1"/>
    <n v="0.05"/>
    <n v="35.51"/>
    <n v="6.31"/>
    <x v="1"/>
    <x v="1"/>
    <x v="2"/>
    <x v="6"/>
    <x v="5"/>
    <s v="Steel Personal Filing/Posting Tote"/>
    <n v="0.57999999999999996"/>
    <s v="United States"/>
    <x v="2"/>
    <x v="8"/>
    <s v="Rancho Cucamonga"/>
    <n v="91730"/>
    <x v="100"/>
    <d v="2015-04-14T00:00:00"/>
    <n v="6.11"/>
    <n v="2"/>
    <n v="73.099999999999994"/>
    <n v="90492"/>
    <x v="2"/>
    <n v="346.51085184126993"/>
  </r>
  <r>
    <n v="919"/>
    <s v="Tracy Livingston"/>
    <x v="1"/>
    <n v="0.1"/>
    <n v="8.34"/>
    <n v="2.64"/>
    <x v="1"/>
    <x v="1"/>
    <x v="2"/>
    <x v="16"/>
    <x v="1"/>
    <s v="Acme® Elite Stainless Steel Scissors"/>
    <n v="0.59"/>
    <s v="United States"/>
    <x v="2"/>
    <x v="8"/>
    <s v="Redding"/>
    <n v="96003"/>
    <x v="100"/>
    <d v="2015-04-12T00:00:00"/>
    <n v="-6.34"/>
    <n v="6"/>
    <n v="47.95"/>
    <n v="90492"/>
    <x v="2"/>
    <n v="122.46684738576701"/>
  </r>
  <r>
    <n v="920"/>
    <s v="Jessie Kelly"/>
    <x v="1"/>
    <n v="0.03"/>
    <n v="8.0399999999999991"/>
    <n v="8.94"/>
    <x v="1"/>
    <x v="1"/>
    <x v="2"/>
    <x v="5"/>
    <x v="5"/>
    <s v="Fellowes Twister Kit, Gray/Clear, 3/pkg"/>
    <n v="0.4"/>
    <s v="United States"/>
    <x v="2"/>
    <x v="8"/>
    <s v="Redlands"/>
    <n v="92374"/>
    <x v="100"/>
    <d v="2015-04-14T00:00:00"/>
    <n v="-160.27549999999999"/>
    <n v="9"/>
    <n v="76.77"/>
    <n v="90492"/>
    <x v="2"/>
    <n v="26.354646469759523"/>
  </r>
  <r>
    <n v="754"/>
    <s v="Helen Lyons"/>
    <x v="2"/>
    <n v="0.06"/>
    <n v="119.99"/>
    <n v="14"/>
    <x v="0"/>
    <x v="1"/>
    <x v="1"/>
    <x v="3"/>
    <x v="3"/>
    <s v="Epson C82 Color Inkjet Printer"/>
    <n v="0.36"/>
    <s v="United States"/>
    <x v="2"/>
    <x v="41"/>
    <s v="Prescott Valley"/>
    <n v="86314"/>
    <x v="100"/>
    <d v="2015-04-19T00:00:00"/>
    <n v="-207.679788"/>
    <n v="2"/>
    <n v="243.86"/>
    <n v="90439"/>
    <x v="2"/>
    <n v="694.04218191637278"/>
  </r>
  <r>
    <n v="3221"/>
    <s v="Sean Pugh"/>
    <x v="3"/>
    <n v="0.03"/>
    <n v="6.68"/>
    <n v="1.5"/>
    <x v="1"/>
    <x v="3"/>
    <x v="2"/>
    <x v="2"/>
    <x v="2"/>
    <s v="Sanford Liquid Accent Highlighters"/>
    <n v="0.48"/>
    <s v="United States"/>
    <x v="0"/>
    <x v="12"/>
    <s v="Sunrise"/>
    <n v="33322"/>
    <x v="100"/>
    <d v="2015-04-13T00:00:00"/>
    <n v="-577.30399999999997"/>
    <n v="7"/>
    <n v="48.32"/>
    <n v="90815"/>
    <x v="0"/>
    <n v="-311.64298778373723"/>
  </r>
  <r>
    <n v="171"/>
    <s v="Christina Matthews"/>
    <x v="0"/>
    <n v="0.05"/>
    <n v="1.88"/>
    <n v="1.49"/>
    <x v="1"/>
    <x v="3"/>
    <x v="2"/>
    <x v="5"/>
    <x v="5"/>
    <s v="Staples® General Use 3-Ring Binders"/>
    <n v="0.37"/>
    <s v="United States"/>
    <x v="3"/>
    <x v="33"/>
    <s v="Fort Lee"/>
    <n v="7024"/>
    <x v="101"/>
    <d v="2015-04-15T00:00:00"/>
    <n v="-2.9095"/>
    <n v="1"/>
    <n v="3.42"/>
    <n v="87464"/>
    <x v="3"/>
    <n v="245.57112629602608"/>
  </r>
  <r>
    <n v="1561"/>
    <s v="Edwin Coley"/>
    <x v="0"/>
    <n v="0.05"/>
    <n v="12.2"/>
    <n v="6.02"/>
    <x v="1"/>
    <x v="3"/>
    <x v="0"/>
    <x v="11"/>
    <x v="1"/>
    <s v="Advantus Panel Wall Certificate Holder - 8.5x11"/>
    <n v="0.43"/>
    <s v="United States"/>
    <x v="1"/>
    <x v="18"/>
    <s v="Mansfield"/>
    <n v="76063"/>
    <x v="101"/>
    <d v="2015-04-14T00:00:00"/>
    <n v="-6.6420000000000003"/>
    <n v="5"/>
    <n v="63.93"/>
    <n v="88094"/>
    <x v="1"/>
    <n v="449.1605875340631"/>
  </r>
  <r>
    <n v="2738"/>
    <s v="Sherri Kramer"/>
    <x v="0"/>
    <n v="0.02"/>
    <n v="33.979999999999997"/>
    <n v="1.99"/>
    <x v="1"/>
    <x v="0"/>
    <x v="1"/>
    <x v="1"/>
    <x v="1"/>
    <s v="Imation Neon 80 Minute CD-R Spindle, 50/Pack"/>
    <n v="0.45"/>
    <s v="United States"/>
    <x v="3"/>
    <x v="42"/>
    <s v="South Burlington"/>
    <n v="5403"/>
    <x v="101"/>
    <d v="2015-04-15T00:00:00"/>
    <n v="164.06129999999999"/>
    <n v="7"/>
    <n v="237.77"/>
    <n v="89017"/>
    <x v="3"/>
    <n v="608.23140989859507"/>
  </r>
  <r>
    <n v="3169"/>
    <s v="Janice Boswell"/>
    <x v="0"/>
    <n v="0.08"/>
    <n v="7.28"/>
    <n v="11.15"/>
    <x v="2"/>
    <x v="0"/>
    <x v="2"/>
    <x v="7"/>
    <x v="5"/>
    <s v="Array® Parchment Paper, Assorted Colors"/>
    <n v="0.37"/>
    <s v="United States"/>
    <x v="0"/>
    <x v="12"/>
    <s v="Port Orange"/>
    <n v="32127"/>
    <x v="101"/>
    <d v="2015-04-14T00:00:00"/>
    <n v="-44.414999999999999"/>
    <n v="1"/>
    <n v="14.66"/>
    <n v="86490"/>
    <x v="0"/>
    <n v="375.90599924357349"/>
  </r>
  <r>
    <n v="2973"/>
    <s v="Sally Liu"/>
    <x v="1"/>
    <n v="0.01"/>
    <n v="30.97"/>
    <n v="4"/>
    <x v="1"/>
    <x v="2"/>
    <x v="1"/>
    <x v="1"/>
    <x v="5"/>
    <s v="Microsoft Multimedia Keyboard"/>
    <n v="0.74"/>
    <s v="United States"/>
    <x v="1"/>
    <x v="30"/>
    <s v="New Berlin"/>
    <n v="53151"/>
    <x v="101"/>
    <d v="2015-04-15T00:00:00"/>
    <n v="17.102799999999998"/>
    <n v="17"/>
    <n v="523.05999999999995"/>
    <n v="87186"/>
    <x v="1"/>
    <n v="498.49408967371699"/>
  </r>
  <r>
    <n v="2973"/>
    <s v="Sally Liu"/>
    <x v="1"/>
    <n v="0.08"/>
    <n v="125.99"/>
    <n v="7.69"/>
    <x v="1"/>
    <x v="2"/>
    <x v="1"/>
    <x v="12"/>
    <x v="5"/>
    <s v="Timeport L7089"/>
    <n v="0.57999999999999996"/>
    <s v="United States"/>
    <x v="1"/>
    <x v="30"/>
    <s v="New Berlin"/>
    <n v="53151"/>
    <x v="101"/>
    <d v="2015-04-15T00:00:00"/>
    <n v="1269.3819599999999"/>
    <n v="23"/>
    <n v="2424.6799999999998"/>
    <n v="87186"/>
    <x v="1"/>
    <n v="2001.315548063606"/>
  </r>
  <r>
    <n v="2250"/>
    <s v="Alvin Hoover"/>
    <x v="2"/>
    <n v="0"/>
    <n v="2.08"/>
    <n v="5.33"/>
    <x v="1"/>
    <x v="2"/>
    <x v="0"/>
    <x v="11"/>
    <x v="5"/>
    <s v="Eldon® Wave Desk Accessories"/>
    <n v="0.43"/>
    <s v="United States"/>
    <x v="3"/>
    <x v="28"/>
    <s v="State College"/>
    <n v="16801"/>
    <x v="101"/>
    <d v="2015-04-20T00:00:00"/>
    <n v="-192.5532"/>
    <n v="22"/>
    <n v="51.41"/>
    <n v="86699"/>
    <x v="3"/>
    <n v="61.242015569023323"/>
  </r>
  <r>
    <n v="940"/>
    <s v="Albert Maxwell"/>
    <x v="2"/>
    <n v="0.09"/>
    <n v="100.98"/>
    <n v="35.840000000000003"/>
    <x v="0"/>
    <x v="2"/>
    <x v="0"/>
    <x v="10"/>
    <x v="0"/>
    <s v="Bush Westfield Collection Bookcases, Fully Assembled"/>
    <n v="0.62"/>
    <s v="United States"/>
    <x v="3"/>
    <x v="22"/>
    <s v="New Milford"/>
    <n v="6776"/>
    <x v="102"/>
    <d v="2015-04-19T00:00:00"/>
    <n v="-193.58"/>
    <n v="4"/>
    <n v="396.19"/>
    <n v="90844"/>
    <x v="3"/>
    <n v="1508.2198510369558"/>
  </r>
  <r>
    <n v="329"/>
    <s v="Faye Dyer"/>
    <x v="4"/>
    <n v="0.06"/>
    <n v="296.18"/>
    <n v="54.12"/>
    <x v="0"/>
    <x v="2"/>
    <x v="0"/>
    <x v="0"/>
    <x v="0"/>
    <s v="Hon 94000 Series Round Tables"/>
    <n v="0.76"/>
    <s v="United States"/>
    <x v="3"/>
    <x v="29"/>
    <s v="Sanford"/>
    <n v="4073"/>
    <x v="102"/>
    <d v="2015-04-15T00:00:00"/>
    <n v="-715.77820599999995"/>
    <n v="5"/>
    <n v="1170.21"/>
    <n v="89726"/>
    <x v="3"/>
    <n v="2159.5042632660507"/>
  </r>
  <r>
    <n v="331"/>
    <s v="Bradley Pollock"/>
    <x v="4"/>
    <n v="0.01"/>
    <n v="29.1"/>
    <n v="4"/>
    <x v="2"/>
    <x v="2"/>
    <x v="1"/>
    <x v="1"/>
    <x v="5"/>
    <s v="Acco Keyboard-In-A-Box®"/>
    <n v="0.78"/>
    <s v="United States"/>
    <x v="3"/>
    <x v="47"/>
    <s v="Goffstown"/>
    <n v="3045"/>
    <x v="102"/>
    <d v="2015-04-16T00:00:00"/>
    <n v="-22.82"/>
    <n v="8"/>
    <n v="243.32"/>
    <n v="89726"/>
    <x v="3"/>
    <n v="418.03612578556954"/>
  </r>
  <r>
    <n v="1559"/>
    <s v="Zachary Maynard"/>
    <x v="0"/>
    <n v="0.1"/>
    <n v="226.67"/>
    <n v="28.16"/>
    <x v="0"/>
    <x v="1"/>
    <x v="0"/>
    <x v="9"/>
    <x v="3"/>
    <s v="Hon GuestStacker Chair"/>
    <n v="0.59"/>
    <s v="United States"/>
    <x v="0"/>
    <x v="21"/>
    <s v="Blacksburg"/>
    <n v="24060"/>
    <x v="103"/>
    <d v="2015-04-17T00:00:00"/>
    <n v="-390.76799999999997"/>
    <n v="5"/>
    <n v="1088.26"/>
    <n v="87424"/>
    <x v="0"/>
    <n v="1607.1570734012093"/>
  </r>
  <r>
    <n v="1632"/>
    <s v="Lori Wolfe"/>
    <x v="1"/>
    <n v="0.02"/>
    <n v="25.99"/>
    <n v="5.37"/>
    <x v="1"/>
    <x v="2"/>
    <x v="2"/>
    <x v="2"/>
    <x v="5"/>
    <s v="BOSTON® Ranger® #55 Pencil Sharpener, Black"/>
    <n v="0.56000000000000005"/>
    <s v="United States"/>
    <x v="0"/>
    <x v="0"/>
    <s v="Hattiesburg"/>
    <n v="39401"/>
    <x v="103"/>
    <d v="2015-04-17T00:00:00"/>
    <n v="-88.158000000000001"/>
    <n v="9"/>
    <n v="243.24"/>
    <n v="90533"/>
    <x v="0"/>
    <n v="256.7455265619829"/>
  </r>
  <r>
    <n v="553"/>
    <s v="Kristine Connolly"/>
    <x v="2"/>
    <n v="0.01"/>
    <n v="4.9800000000000004"/>
    <n v="7.44"/>
    <x v="1"/>
    <x v="3"/>
    <x v="2"/>
    <x v="7"/>
    <x v="5"/>
    <s v="Xerox 1922"/>
    <n v="0.36"/>
    <s v="United States"/>
    <x v="2"/>
    <x v="8"/>
    <s v="Los Angeles"/>
    <n v="90008"/>
    <x v="103"/>
    <d v="2015-04-24T00:00:00"/>
    <n v="-179.59200000000001"/>
    <n v="63"/>
    <n v="330.21"/>
    <n v="8165"/>
    <x v="2"/>
    <n v="46.68946850309905"/>
  </r>
  <r>
    <n v="555"/>
    <s v="Walter Young"/>
    <x v="2"/>
    <n v="0.01"/>
    <n v="4.9800000000000004"/>
    <n v="7.44"/>
    <x v="1"/>
    <x v="3"/>
    <x v="2"/>
    <x v="7"/>
    <x v="5"/>
    <s v="Xerox 1922"/>
    <n v="0.36"/>
    <s v="United States"/>
    <x v="2"/>
    <x v="15"/>
    <s v="Pleasant Grove"/>
    <n v="84062"/>
    <x v="103"/>
    <d v="2015-04-24T00:00:00"/>
    <n v="-161.6328"/>
    <n v="16"/>
    <n v="83.86"/>
    <n v="86191"/>
    <x v="2"/>
    <n v="65.080151256508401"/>
  </r>
  <r>
    <n v="2952"/>
    <s v="Thelma Murray"/>
    <x v="4"/>
    <n v="0.08"/>
    <n v="5.74"/>
    <n v="5.01"/>
    <x v="2"/>
    <x v="3"/>
    <x v="2"/>
    <x v="5"/>
    <x v="5"/>
    <s v="Binder Posts"/>
    <n v="0.39"/>
    <s v="United States"/>
    <x v="3"/>
    <x v="27"/>
    <s v="Grove City"/>
    <n v="43123"/>
    <x v="103"/>
    <d v="2015-04-17T00:00:00"/>
    <n v="-61.628039999999999"/>
    <n v="12"/>
    <n v="70.03"/>
    <n v="91398"/>
    <x v="3"/>
    <n v="-67.839096487453958"/>
  </r>
  <r>
    <n v="568"/>
    <s v="Peter McConnell"/>
    <x v="3"/>
    <n v="0.09"/>
    <n v="70.97"/>
    <n v="3.5"/>
    <x v="1"/>
    <x v="1"/>
    <x v="2"/>
    <x v="8"/>
    <x v="5"/>
    <s v="Tripp Lite Isotel 8 Ultra 8 Outlet Metal Surge"/>
    <n v="0.59"/>
    <s v="United States"/>
    <x v="0"/>
    <x v="0"/>
    <s v="Columbus"/>
    <n v="39701"/>
    <x v="103"/>
    <d v="2015-04-15T00:00:00"/>
    <n v="-99.567999999999998"/>
    <n v="12"/>
    <n v="805.99"/>
    <n v="88880"/>
    <x v="0"/>
    <n v="457.12566413508335"/>
  </r>
  <r>
    <n v="1607"/>
    <s v="Kathleen Huang Hall"/>
    <x v="3"/>
    <n v="0.01"/>
    <n v="15.16"/>
    <n v="15.09"/>
    <x v="1"/>
    <x v="2"/>
    <x v="2"/>
    <x v="5"/>
    <x v="5"/>
    <s v="GBC Clear Cover, 8-1/2 x 11, unpunched, 25 covers per pack"/>
    <n v="0.39"/>
    <s v="United States"/>
    <x v="3"/>
    <x v="11"/>
    <s v="Freeport"/>
    <n v="11520"/>
    <x v="103"/>
    <d v="2015-04-15T00:00:00"/>
    <n v="-200.85900000000001"/>
    <n v="7"/>
    <n v="110.93"/>
    <n v="87994"/>
    <x v="3"/>
    <n v="444.88375142425912"/>
  </r>
  <r>
    <n v="1818"/>
    <s v="Ian Hall"/>
    <x v="3"/>
    <n v="0.06"/>
    <n v="17.98"/>
    <n v="8.51"/>
    <x v="1"/>
    <x v="1"/>
    <x v="1"/>
    <x v="3"/>
    <x v="6"/>
    <s v="Canon P1-DHIII Palm Printing Calculator"/>
    <n v="0.4"/>
    <s v="United States"/>
    <x v="1"/>
    <x v="25"/>
    <s v="Dearborn"/>
    <n v="48126"/>
    <x v="103"/>
    <d v="2015-04-17T00:00:00"/>
    <n v="-47.243088"/>
    <n v="3"/>
    <n v="56.38"/>
    <n v="85991"/>
    <x v="1"/>
    <n v="345.0540968468826"/>
  </r>
  <r>
    <n v="1818"/>
    <s v="Ian Hall"/>
    <x v="3"/>
    <n v="0.1"/>
    <n v="9.99"/>
    <n v="4.78"/>
    <x v="2"/>
    <x v="1"/>
    <x v="2"/>
    <x v="7"/>
    <x v="5"/>
    <s v="Xerox 1896"/>
    <n v="0.4"/>
    <s v="United States"/>
    <x v="1"/>
    <x v="25"/>
    <s v="Dearborn"/>
    <n v="48126"/>
    <x v="103"/>
    <d v="2015-04-18T00:00:00"/>
    <n v="9.1539999999999999"/>
    <n v="12"/>
    <n v="119.13"/>
    <n v="85991"/>
    <x v="1"/>
    <n v="166.02789333559662"/>
  </r>
  <r>
    <n v="1821"/>
    <s v="Vanessa Boyer"/>
    <x v="3"/>
    <n v="7.0000000000000007E-2"/>
    <n v="18.649999999999999"/>
    <n v="3.77"/>
    <x v="1"/>
    <x v="1"/>
    <x v="0"/>
    <x v="11"/>
    <x v="1"/>
    <s v="3M Polarizing Light Filter Sleeves"/>
    <n v="0.39"/>
    <s v="United States"/>
    <x v="3"/>
    <x v="11"/>
    <s v="New York City"/>
    <n v="10177"/>
    <x v="103"/>
    <d v="2015-04-16T00:00:00"/>
    <n v="149.72"/>
    <n v="34"/>
    <n v="643.64"/>
    <n v="47108"/>
    <x v="3"/>
    <n v="402.91786956937989"/>
  </r>
  <r>
    <n v="1821"/>
    <s v="Vanessa Boyer"/>
    <x v="3"/>
    <n v="0.06"/>
    <n v="17.98"/>
    <n v="8.51"/>
    <x v="1"/>
    <x v="1"/>
    <x v="1"/>
    <x v="3"/>
    <x v="6"/>
    <s v="Canon P1-DHIII Palm Printing Calculator"/>
    <n v="0.4"/>
    <s v="United States"/>
    <x v="3"/>
    <x v="11"/>
    <s v="New York City"/>
    <n v="10177"/>
    <x v="103"/>
    <d v="2015-04-17T00:00:00"/>
    <n v="-52.492319999999999"/>
    <n v="13"/>
    <n v="244.31"/>
    <n v="47108"/>
    <x v="3"/>
    <n v="339.67874825612995"/>
  </r>
  <r>
    <n v="1821"/>
    <s v="Vanessa Boyer"/>
    <x v="3"/>
    <n v="0.1"/>
    <n v="9.99"/>
    <n v="4.78"/>
    <x v="2"/>
    <x v="1"/>
    <x v="2"/>
    <x v="7"/>
    <x v="5"/>
    <s v="Xerox 1896"/>
    <n v="0.4"/>
    <s v="United States"/>
    <x v="3"/>
    <x v="11"/>
    <s v="New York City"/>
    <n v="10177"/>
    <x v="103"/>
    <d v="2015-04-18T00:00:00"/>
    <n v="7.96"/>
    <n v="47"/>
    <n v="466.58"/>
    <n v="47108"/>
    <x v="3"/>
    <n v="164.80520662307208"/>
  </r>
  <r>
    <n v="1821"/>
    <s v="Vanessa Boyer"/>
    <x v="3"/>
    <n v="0.08"/>
    <n v="175.99"/>
    <n v="8.99"/>
    <x v="2"/>
    <x v="1"/>
    <x v="1"/>
    <x v="12"/>
    <x v="5"/>
    <s v="2180"/>
    <n v="0.56999999999999995"/>
    <s v="United States"/>
    <x v="3"/>
    <x v="11"/>
    <s v="New York City"/>
    <n v="10177"/>
    <x v="103"/>
    <d v="2015-04-16T00:00:00"/>
    <n v="-459.08280000000002"/>
    <n v="16"/>
    <n v="2290.69"/>
    <n v="47108"/>
    <x v="3"/>
    <n v="477.52819324519817"/>
  </r>
  <r>
    <n v="2139"/>
    <s v="Jon Kendall"/>
    <x v="0"/>
    <n v="0.05"/>
    <n v="2550.14"/>
    <n v="29.7"/>
    <x v="0"/>
    <x v="3"/>
    <x v="1"/>
    <x v="3"/>
    <x v="3"/>
    <s v="Epson DFX-8500 Dot Matrix Printer"/>
    <n v="0.56999999999999995"/>
    <s v="United States"/>
    <x v="1"/>
    <x v="30"/>
    <s v="Watertown"/>
    <n v="53094"/>
    <x v="104"/>
    <d v="2015-04-17T00:00:00"/>
    <n v="-3971.0628000000002"/>
    <n v="2"/>
    <n v="4845.2700000000004"/>
    <n v="86003"/>
    <x v="1"/>
    <n v="5308.6012134376597"/>
  </r>
  <r>
    <n v="1916"/>
    <s v="Marcia Feldman"/>
    <x v="1"/>
    <n v="0.01"/>
    <n v="125.99"/>
    <n v="8.99"/>
    <x v="1"/>
    <x v="2"/>
    <x v="1"/>
    <x v="12"/>
    <x v="5"/>
    <s v="SC7868i"/>
    <n v="0.55000000000000004"/>
    <s v="United States"/>
    <x v="0"/>
    <x v="1"/>
    <s v="Little Rock"/>
    <n v="72209"/>
    <x v="104"/>
    <d v="2015-04-18T00:00:00"/>
    <n v="-45.472000000000001"/>
    <n v="9"/>
    <n v="1011.44"/>
    <n v="85895"/>
    <x v="0"/>
    <n v="712.12562806618314"/>
  </r>
  <r>
    <n v="653"/>
    <s v="Ann Katz"/>
    <x v="3"/>
    <n v="0"/>
    <n v="2.78"/>
    <n v="1.49"/>
    <x v="2"/>
    <x v="1"/>
    <x v="2"/>
    <x v="5"/>
    <x v="5"/>
    <s v="Wilson Jones Suede Grain Vinyl Binders"/>
    <n v="0.36"/>
    <s v="United States"/>
    <x v="2"/>
    <x v="8"/>
    <s v="Rancho Cucamonga"/>
    <n v="91730"/>
    <x v="104"/>
    <d v="2015-04-17T00:00:00"/>
    <n v="20.6448"/>
    <n v="9"/>
    <n v="29.92"/>
    <n v="91213"/>
    <x v="2"/>
    <n v="97.107662926953537"/>
  </r>
  <r>
    <n v="1041"/>
    <s v="Mildred Chase"/>
    <x v="0"/>
    <n v="0.06"/>
    <n v="55.94"/>
    <n v="4"/>
    <x v="1"/>
    <x v="0"/>
    <x v="1"/>
    <x v="1"/>
    <x v="5"/>
    <s v="Fellowes Smart Design 104-Key Enhanced Keyboard, PS/2 Adapter, Platinum"/>
    <n v="0.74"/>
    <s v="United States"/>
    <x v="2"/>
    <x v="8"/>
    <s v="Woodland"/>
    <n v="95695"/>
    <x v="105"/>
    <d v="2015-04-18T00:00:00"/>
    <n v="-13.77"/>
    <n v="6"/>
    <n v="322.77"/>
    <n v="87846"/>
    <x v="2"/>
    <n v="765.09696852389789"/>
  </r>
  <r>
    <n v="1041"/>
    <s v="Mildred Chase"/>
    <x v="0"/>
    <n v="7.0000000000000007E-2"/>
    <n v="6.3"/>
    <n v="0.5"/>
    <x v="1"/>
    <x v="0"/>
    <x v="2"/>
    <x v="13"/>
    <x v="5"/>
    <s v="Avery 48"/>
    <n v="0.39"/>
    <s v="United States"/>
    <x v="2"/>
    <x v="8"/>
    <s v="Woodland"/>
    <n v="95695"/>
    <x v="105"/>
    <d v="2015-04-17T00:00:00"/>
    <n v="44.912100000000002"/>
    <n v="11"/>
    <n v="65.09"/>
    <n v="87846"/>
    <x v="2"/>
    <n v="275.39766231241856"/>
  </r>
  <r>
    <n v="1350"/>
    <s v="Jackie Burke"/>
    <x v="1"/>
    <n v="0"/>
    <n v="12.2"/>
    <n v="6.02"/>
    <x v="2"/>
    <x v="2"/>
    <x v="0"/>
    <x v="11"/>
    <x v="1"/>
    <s v="Advantus Panel Wall Certificate Holder - 8.5x11"/>
    <n v="0.43"/>
    <s v="United States"/>
    <x v="0"/>
    <x v="12"/>
    <s v="Carol City"/>
    <n v="33055"/>
    <x v="105"/>
    <d v="2015-04-18T00:00:00"/>
    <n v="-172.298"/>
    <n v="4"/>
    <n v="56.24"/>
    <n v="88233"/>
    <x v="0"/>
    <n v="-31.709924912744928"/>
  </r>
  <r>
    <n v="2867"/>
    <s v="Dana Teague"/>
    <x v="1"/>
    <n v="0.01"/>
    <n v="125.99"/>
    <n v="8.99"/>
    <x v="1"/>
    <x v="3"/>
    <x v="1"/>
    <x v="12"/>
    <x v="5"/>
    <s v="M70"/>
    <n v="0.59"/>
    <s v="United States"/>
    <x v="3"/>
    <x v="31"/>
    <s v="Washington"/>
    <n v="20016"/>
    <x v="105"/>
    <d v="2015-04-18T00:00:00"/>
    <n v="-582.64800000000002"/>
    <n v="2"/>
    <n v="226.88"/>
    <n v="11013"/>
    <x v="3"/>
    <n v="164.85182414184678"/>
  </r>
  <r>
    <n v="2868"/>
    <s v="Eugene Clayton"/>
    <x v="1"/>
    <n v="0.01"/>
    <n v="125.99"/>
    <n v="8.99"/>
    <x v="1"/>
    <x v="3"/>
    <x v="1"/>
    <x v="12"/>
    <x v="5"/>
    <s v="M70"/>
    <n v="0.59"/>
    <s v="United States"/>
    <x v="2"/>
    <x v="4"/>
    <s v="Edmonds"/>
    <n v="98026"/>
    <x v="105"/>
    <d v="2015-04-18T00:00:00"/>
    <n v="-582.64800000000002"/>
    <n v="1"/>
    <n v="113.44"/>
    <n v="85827"/>
    <x v="2"/>
    <n v="164.85182414184678"/>
  </r>
  <r>
    <n v="1889"/>
    <s v="Oscar Bowers"/>
    <x v="2"/>
    <n v="0.09"/>
    <n v="78.8"/>
    <n v="35"/>
    <x v="1"/>
    <x v="2"/>
    <x v="2"/>
    <x v="6"/>
    <x v="4"/>
    <s v="Space Solutions™ Industrial Galvanized Steel Shelving."/>
    <n v="0.83"/>
    <s v="United States"/>
    <x v="3"/>
    <x v="27"/>
    <s v="Kettering"/>
    <n v="45429"/>
    <x v="105"/>
    <d v="2015-04-21T00:00:00"/>
    <n v="-1025.0172"/>
    <n v="14"/>
    <n v="1059.3800000000001"/>
    <n v="90631"/>
    <x v="3"/>
    <n v="542.2121110805831"/>
  </r>
  <r>
    <n v="2593"/>
    <s v="Anne Schultz"/>
    <x v="2"/>
    <n v="0.02"/>
    <n v="419.19"/>
    <n v="19.989999999999998"/>
    <x v="1"/>
    <x v="3"/>
    <x v="2"/>
    <x v="6"/>
    <x v="5"/>
    <s v="Smead Adjustable Mobile File Trolley with Lockable Top"/>
    <n v="0.57999999999999996"/>
    <s v="United States"/>
    <x v="0"/>
    <x v="5"/>
    <s v="Athens"/>
    <n v="30605"/>
    <x v="105"/>
    <d v="2015-04-17T00:00:00"/>
    <n v="-39.606000000000002"/>
    <n v="10"/>
    <n v="4354.55"/>
    <n v="87772"/>
    <x v="0"/>
    <n v="2010.9572399092631"/>
  </r>
  <r>
    <n v="377"/>
    <s v="Sylvia Bush"/>
    <x v="4"/>
    <n v="0.03"/>
    <n v="25.98"/>
    <n v="5.37"/>
    <x v="1"/>
    <x v="1"/>
    <x v="2"/>
    <x v="8"/>
    <x v="6"/>
    <s v="3M Office Air Cleaner"/>
    <n v="0.5"/>
    <s v="United States"/>
    <x v="1"/>
    <x v="10"/>
    <s v="Batavia"/>
    <n v="60510"/>
    <x v="105"/>
    <d v="2015-04-17T00:00:00"/>
    <n v="250.0376"/>
    <n v="17"/>
    <n v="460.87"/>
    <n v="89579"/>
    <x v="1"/>
    <n v="502.43248964656055"/>
  </r>
  <r>
    <n v="2004"/>
    <s v="James Dickinson Ball"/>
    <x v="4"/>
    <n v="0.06"/>
    <n v="4.24"/>
    <n v="5.41"/>
    <x v="1"/>
    <x v="2"/>
    <x v="2"/>
    <x v="5"/>
    <x v="5"/>
    <s v="Storex DuraTech Recycled Plastic Frosted Binders"/>
    <n v="0.35"/>
    <s v="United States"/>
    <x v="2"/>
    <x v="24"/>
    <s v="Bozeman"/>
    <n v="59715"/>
    <x v="105"/>
    <d v="2015-04-19T00:00:00"/>
    <n v="-78.916679999999999"/>
    <n v="10"/>
    <n v="45"/>
    <n v="91277"/>
    <x v="2"/>
    <n v="13.437292510055808"/>
  </r>
  <r>
    <n v="2004"/>
    <s v="James Dickinson Ball"/>
    <x v="4"/>
    <n v="0.04"/>
    <n v="3174.835"/>
    <n v="24.49"/>
    <x v="1"/>
    <x v="2"/>
    <x v="1"/>
    <x v="3"/>
    <x v="4"/>
    <s v="Polycom ViewStation™ ISDN Videoconferencing Unit"/>
    <n v="0.39"/>
    <s v="United States"/>
    <x v="2"/>
    <x v="24"/>
    <s v="Bozeman"/>
    <n v="59715"/>
    <x v="105"/>
    <d v="2015-04-19T00:00:00"/>
    <n v="-10388.68835"/>
    <n v="1"/>
    <n v="6569.07"/>
    <n v="91277"/>
    <x v="2"/>
    <n v="8018.6913569142716"/>
  </r>
  <r>
    <n v="507"/>
    <s v="Carol Saunders"/>
    <x v="0"/>
    <n v="0.01"/>
    <n v="55.98"/>
    <n v="4.8600000000000003"/>
    <x v="2"/>
    <x v="3"/>
    <x v="2"/>
    <x v="7"/>
    <x v="5"/>
    <s v="Xerox 1908"/>
    <n v="0.36"/>
    <s v="United States"/>
    <x v="0"/>
    <x v="32"/>
    <s v="Bowling Green"/>
    <n v="42104"/>
    <x v="106"/>
    <d v="2015-04-20T00:00:00"/>
    <n v="32.940899999999999"/>
    <n v="11"/>
    <n v="646.97"/>
    <n v="87357"/>
    <x v="0"/>
    <n v="480.83808274659071"/>
  </r>
  <r>
    <n v="507"/>
    <s v="Carol Saunders"/>
    <x v="0"/>
    <n v="0.04"/>
    <n v="65.989999999999995"/>
    <n v="8.99"/>
    <x v="1"/>
    <x v="3"/>
    <x v="1"/>
    <x v="12"/>
    <x v="5"/>
    <s v="Talkabout T8367"/>
    <n v="0.56000000000000005"/>
    <s v="United States"/>
    <x v="0"/>
    <x v="32"/>
    <s v="Bowling Green"/>
    <n v="42104"/>
    <x v="106"/>
    <d v="2015-04-19T00:00:00"/>
    <n v="131.334"/>
    <n v="17"/>
    <n v="946.29"/>
    <n v="87357"/>
    <x v="0"/>
    <n v="955.73622238196504"/>
  </r>
  <r>
    <n v="665"/>
    <s v="Miriam Mueller"/>
    <x v="0"/>
    <n v="0.02"/>
    <n v="130.97999999999999"/>
    <n v="30"/>
    <x v="0"/>
    <x v="3"/>
    <x v="0"/>
    <x v="9"/>
    <x v="3"/>
    <s v="Office Star - Contemporary Task Swivel chair with 2-way adjustable arms, Plum"/>
    <n v="0.78"/>
    <s v="United States"/>
    <x v="0"/>
    <x v="34"/>
    <s v="Murfreesboro"/>
    <n v="37130"/>
    <x v="106"/>
    <d v="2015-04-19T00:00:00"/>
    <n v="90.762"/>
    <n v="6"/>
    <n v="793.39"/>
    <n v="88678"/>
    <x v="0"/>
    <n v="2091.0267888028652"/>
  </r>
  <r>
    <n v="1959"/>
    <s v="Bonnie Matthews Rowland"/>
    <x v="2"/>
    <n v="0.02"/>
    <n v="9.99"/>
    <n v="11.59"/>
    <x v="1"/>
    <x v="2"/>
    <x v="2"/>
    <x v="7"/>
    <x v="5"/>
    <s v="Hammermill Color Copier Paper (28Lb. and 96 Bright)"/>
    <n v="0.4"/>
    <s v="United States"/>
    <x v="0"/>
    <x v="12"/>
    <s v="Miami"/>
    <n v="33916"/>
    <x v="106"/>
    <d v="2015-04-27T00:00:00"/>
    <n v="-171.15770000000001"/>
    <n v="43"/>
    <n v="475.42"/>
    <n v="26342"/>
    <x v="0"/>
    <n v="242.80498302386124"/>
  </r>
  <r>
    <n v="1959"/>
    <s v="Bonnie Matthews Rowland"/>
    <x v="2"/>
    <n v="0.02"/>
    <n v="48.04"/>
    <n v="5.79"/>
    <x v="1"/>
    <x v="2"/>
    <x v="2"/>
    <x v="7"/>
    <x v="5"/>
    <s v="Xerox 1937"/>
    <n v="0.37"/>
    <s v="United States"/>
    <x v="0"/>
    <x v="12"/>
    <s v="Miami"/>
    <n v="33916"/>
    <x v="106"/>
    <d v="2015-04-23T00:00:00"/>
    <n v="624.23900000000003"/>
    <n v="74"/>
    <n v="3598.82"/>
    <n v="26342"/>
    <x v="0"/>
    <n v="991.28527746815234"/>
  </r>
  <r>
    <n v="1959"/>
    <s v="Bonnie Matthews Rowland"/>
    <x v="2"/>
    <n v="0.04"/>
    <n v="6.68"/>
    <n v="4.91"/>
    <x v="1"/>
    <x v="2"/>
    <x v="2"/>
    <x v="7"/>
    <x v="5"/>
    <s v="Xerox 1986"/>
    <n v="0.37"/>
    <s v="United States"/>
    <x v="0"/>
    <x v="12"/>
    <s v="Miami"/>
    <n v="33916"/>
    <x v="106"/>
    <d v="2015-04-25T00:00:00"/>
    <n v="-14.3241"/>
    <n v="5"/>
    <n v="41.22"/>
    <n v="26342"/>
    <x v="0"/>
    <n v="170.25269310755584"/>
  </r>
  <r>
    <n v="1962"/>
    <s v="Sean Burton"/>
    <x v="2"/>
    <n v="0.02"/>
    <n v="48.04"/>
    <n v="5.79"/>
    <x v="1"/>
    <x v="2"/>
    <x v="2"/>
    <x v="7"/>
    <x v="5"/>
    <s v="Xerox 1937"/>
    <n v="0.37"/>
    <s v="United States"/>
    <x v="1"/>
    <x v="25"/>
    <s v="Saginaw"/>
    <n v="48601"/>
    <x v="106"/>
    <d v="2015-04-23T00:00:00"/>
    <n v="604.01909999999998"/>
    <n v="18"/>
    <n v="875.39"/>
    <n v="88857"/>
    <x v="1"/>
    <n v="970.57957976415321"/>
  </r>
  <r>
    <n v="1962"/>
    <s v="Sean Burton"/>
    <x v="2"/>
    <n v="0.04"/>
    <n v="6.68"/>
    <n v="4.91"/>
    <x v="1"/>
    <x v="2"/>
    <x v="2"/>
    <x v="7"/>
    <x v="5"/>
    <s v="Xerox 1986"/>
    <n v="0.37"/>
    <s v="United States"/>
    <x v="1"/>
    <x v="25"/>
    <s v="Saginaw"/>
    <n v="48601"/>
    <x v="106"/>
    <d v="2015-04-25T00:00:00"/>
    <n v="-11.631600000000001"/>
    <n v="1"/>
    <n v="8.24"/>
    <n v="88857"/>
    <x v="1"/>
    <n v="173.00988236507035"/>
  </r>
  <r>
    <n v="1826"/>
    <s v="Kate Peck"/>
    <x v="4"/>
    <n v="0.1"/>
    <n v="52.99"/>
    <n v="19.989999999999998"/>
    <x v="2"/>
    <x v="3"/>
    <x v="2"/>
    <x v="6"/>
    <x v="5"/>
    <s v="Gould Plastics 9-Pocket Panel Bin, 18-3/8w x 5-1/4d x 20-1/2h, Black"/>
    <n v="0.81"/>
    <s v="United States"/>
    <x v="1"/>
    <x v="20"/>
    <s v="Bettendorf"/>
    <n v="52722"/>
    <x v="106"/>
    <d v="2015-04-19T00:00:00"/>
    <n v="-517.16999999999996"/>
    <n v="7"/>
    <n v="337.59"/>
    <n v="86958"/>
    <x v="1"/>
    <n v="363.63460000762893"/>
  </r>
  <r>
    <n v="1827"/>
    <s v="Vincent Hale"/>
    <x v="4"/>
    <n v="7.0000000000000007E-2"/>
    <n v="100.98"/>
    <n v="57.38"/>
    <x v="0"/>
    <x v="3"/>
    <x v="0"/>
    <x v="10"/>
    <x v="0"/>
    <s v="Bush Westfield Collection Bookcases, Dark Cherry Finish, Fully Assembled"/>
    <n v="0.78"/>
    <s v="United States"/>
    <x v="1"/>
    <x v="20"/>
    <s v="Burlington"/>
    <n v="52601"/>
    <x v="106"/>
    <d v="2015-04-21T00:00:00"/>
    <n v="-429.86"/>
    <n v="2"/>
    <n v="215.32"/>
    <n v="86958"/>
    <x v="1"/>
    <n v="1910.3764199222701"/>
  </r>
  <r>
    <n v="1827"/>
    <s v="Vincent Hale"/>
    <x v="4"/>
    <n v="0.03"/>
    <n v="85.99"/>
    <n v="0.99"/>
    <x v="1"/>
    <x v="3"/>
    <x v="1"/>
    <x v="12"/>
    <x v="2"/>
    <s v="Accessory34"/>
    <n v="0.55000000000000004"/>
    <s v="United States"/>
    <x v="1"/>
    <x v="20"/>
    <s v="Burlington"/>
    <n v="52601"/>
    <x v="106"/>
    <d v="2015-04-20T00:00:00"/>
    <n v="264.16649999999998"/>
    <n v="5"/>
    <n v="382.85"/>
    <n v="86958"/>
    <x v="1"/>
    <n v="654.35731672602685"/>
  </r>
  <r>
    <n v="2097"/>
    <s v="Patsy Shea"/>
    <x v="4"/>
    <n v="0.1"/>
    <n v="300.97000000000003"/>
    <n v="7.18"/>
    <x v="1"/>
    <x v="2"/>
    <x v="1"/>
    <x v="1"/>
    <x v="5"/>
    <s v="Gyration Ultra Professional Cordless Optical Suite"/>
    <n v="0.48"/>
    <s v="United States"/>
    <x v="0"/>
    <x v="23"/>
    <s v="Hilton Head Island"/>
    <n v="29915"/>
    <x v="106"/>
    <d v="2015-04-19T00:00:00"/>
    <n v="138.018"/>
    <n v="4"/>
    <n v="1094.33"/>
    <n v="87889"/>
    <x v="0"/>
    <n v="1295.833167202416"/>
  </r>
  <r>
    <n v="2098"/>
    <s v="Tracy Dyer"/>
    <x v="4"/>
    <n v="0.06"/>
    <n v="39.89"/>
    <n v="3.04"/>
    <x v="1"/>
    <x v="2"/>
    <x v="0"/>
    <x v="11"/>
    <x v="2"/>
    <s v="Ultra Commercial Grade Dual Valve Door Closer"/>
    <n v="0.53"/>
    <s v="United States"/>
    <x v="0"/>
    <x v="23"/>
    <s v="Mount Pleasant"/>
    <n v="29464"/>
    <x v="106"/>
    <d v="2015-04-20T00:00:00"/>
    <n v="38.874000000000002"/>
    <n v="10"/>
    <n v="389.97"/>
    <n v="87889"/>
    <x v="0"/>
    <n v="329.86353650135629"/>
  </r>
  <r>
    <n v="2655"/>
    <s v="Benjamin Lam"/>
    <x v="4"/>
    <n v="0.09"/>
    <n v="89.99"/>
    <n v="42"/>
    <x v="0"/>
    <x v="1"/>
    <x v="0"/>
    <x v="9"/>
    <x v="3"/>
    <s v="Global Leather Task Chair, Black"/>
    <n v="0.66"/>
    <s v="United States"/>
    <x v="0"/>
    <x v="5"/>
    <s v="Atlanta"/>
    <n v="30318"/>
    <x v="106"/>
    <d v="2015-04-18T00:00:00"/>
    <n v="223.416"/>
    <n v="6"/>
    <n v="511.25"/>
    <n v="86063"/>
    <x v="0"/>
    <n v="1977.9265381074758"/>
  </r>
  <r>
    <n v="3155"/>
    <s v="Julian Keith Mayer"/>
    <x v="0"/>
    <n v="0.05"/>
    <n v="159.99"/>
    <n v="5.5"/>
    <x v="1"/>
    <x v="1"/>
    <x v="1"/>
    <x v="1"/>
    <x v="5"/>
    <s v="Gyration RF Keyboard"/>
    <n v="0.49"/>
    <s v="United States"/>
    <x v="0"/>
    <x v="12"/>
    <s v="Sanford"/>
    <n v="32771"/>
    <x v="107"/>
    <d v="2015-04-21T00:00:00"/>
    <n v="12.263999999999999"/>
    <n v="23"/>
    <n v="3600.65"/>
    <n v="86902"/>
    <x v="0"/>
    <n v="938.1356714123483"/>
  </r>
  <r>
    <n v="1836"/>
    <s v="Dwight Albright Huffman"/>
    <x v="1"/>
    <n v="0.01"/>
    <n v="155.99"/>
    <n v="8.99"/>
    <x v="2"/>
    <x v="3"/>
    <x v="1"/>
    <x v="12"/>
    <x v="5"/>
    <s v="CF 688"/>
    <n v="0.57999999999999996"/>
    <s v="United States"/>
    <x v="2"/>
    <x v="8"/>
    <s v="San Francisco"/>
    <n v="94110"/>
    <x v="107"/>
    <d v="2015-04-20T00:00:00"/>
    <n v="-219.07908"/>
    <n v="5"/>
    <n v="675.83"/>
    <n v="86600"/>
    <x v="2"/>
    <n v="540.62329360972865"/>
  </r>
  <r>
    <n v="1837"/>
    <s v="Herbert Williamson"/>
    <x v="1"/>
    <n v="0.01"/>
    <n v="5.98"/>
    <n v="5.46"/>
    <x v="1"/>
    <x v="3"/>
    <x v="2"/>
    <x v="7"/>
    <x v="5"/>
    <s v="Xerox 1983"/>
    <n v="0.36"/>
    <s v="United States"/>
    <x v="2"/>
    <x v="8"/>
    <s v="San Gabriel"/>
    <n v="91776"/>
    <x v="107"/>
    <d v="2015-04-21T00:00:00"/>
    <n v="-18.878399999999999"/>
    <n v="4"/>
    <n v="28"/>
    <n v="86600"/>
    <x v="2"/>
    <n v="77.414815515467865"/>
  </r>
  <r>
    <n v="2212"/>
    <s v="Stacy Chang"/>
    <x v="1"/>
    <n v="0.09"/>
    <n v="199.99"/>
    <n v="24.49"/>
    <x v="2"/>
    <x v="2"/>
    <x v="1"/>
    <x v="4"/>
    <x v="4"/>
    <s v="Canon PC-428 Personal Copier"/>
    <n v="0.46"/>
    <s v="United States"/>
    <x v="3"/>
    <x v="36"/>
    <s v="Catonsville"/>
    <n v="21228"/>
    <x v="107"/>
    <d v="2015-04-21T00:00:00"/>
    <n v="631.33000000000004"/>
    <n v="5"/>
    <n v="990.25"/>
    <n v="88029"/>
    <x v="3"/>
    <n v="1855.5635819035624"/>
  </r>
  <r>
    <n v="152"/>
    <s v="Kent Kerr"/>
    <x v="2"/>
    <n v="0.01"/>
    <n v="79.52"/>
    <n v="48.2"/>
    <x v="1"/>
    <x v="2"/>
    <x v="0"/>
    <x v="11"/>
    <x v="6"/>
    <s v="Eldon Cleatmat Plus™ Chair Mats for High Pile Carpets"/>
    <n v="0.74"/>
    <s v="United States"/>
    <x v="0"/>
    <x v="34"/>
    <s v="Knoxville"/>
    <n v="37918"/>
    <x v="107"/>
    <d v="2015-04-26T00:00:00"/>
    <n v="-40.683999999999997"/>
    <n v="8"/>
    <n v="667.84"/>
    <n v="89522"/>
    <x v="0"/>
    <n v="1895.3504336096389"/>
  </r>
  <r>
    <n v="1933"/>
    <s v="William Crawford"/>
    <x v="2"/>
    <n v="0.06"/>
    <n v="3.58"/>
    <n v="1.63"/>
    <x v="1"/>
    <x v="3"/>
    <x v="2"/>
    <x v="14"/>
    <x v="2"/>
    <s v="OIC Colored Binder Clips, Assorted Sizes"/>
    <n v="0.36"/>
    <s v="United States"/>
    <x v="1"/>
    <x v="18"/>
    <s v="Garland"/>
    <n v="75043"/>
    <x v="107"/>
    <d v="2015-04-23T00:00:00"/>
    <n v="14"/>
    <n v="10"/>
    <n v="34.76"/>
    <n v="86687"/>
    <x v="1"/>
    <n v="46.919670008660916"/>
  </r>
  <r>
    <n v="1940"/>
    <s v="Eileen McDonald"/>
    <x v="2"/>
    <n v="0"/>
    <n v="78.650000000000006"/>
    <n v="13.99"/>
    <x v="1"/>
    <x v="3"/>
    <x v="2"/>
    <x v="8"/>
    <x v="6"/>
    <s v="Honeywell Quietcare HEPA Air Cleaner"/>
    <n v="0.52"/>
    <s v="United States"/>
    <x v="2"/>
    <x v="15"/>
    <s v="Draper"/>
    <n v="84020"/>
    <x v="107"/>
    <d v="2015-04-26T00:00:00"/>
    <n v="386.00670000000002"/>
    <n v="7"/>
    <n v="559.42999999999995"/>
    <n v="88871"/>
    <x v="2"/>
    <n v="1177.3336498459744"/>
  </r>
  <r>
    <n v="1940"/>
    <s v="Eileen McDonald"/>
    <x v="2"/>
    <n v="0.08"/>
    <n v="122.99"/>
    <n v="70.2"/>
    <x v="0"/>
    <x v="3"/>
    <x v="0"/>
    <x v="9"/>
    <x v="3"/>
    <s v="Global High-Back Leather Tilter, Burgundy"/>
    <n v="0.74"/>
    <s v="United States"/>
    <x v="2"/>
    <x v="15"/>
    <s v="Draper"/>
    <n v="84020"/>
    <x v="107"/>
    <d v="2015-04-24T00:00:00"/>
    <n v="-1867.97"/>
    <n v="10"/>
    <n v="1216.52"/>
    <n v="88871"/>
    <x v="2"/>
    <n v="888.16184937011826"/>
  </r>
  <r>
    <n v="2066"/>
    <s v="Claudia Webb"/>
    <x v="2"/>
    <n v="0.1"/>
    <n v="4.24"/>
    <n v="5.41"/>
    <x v="1"/>
    <x v="3"/>
    <x v="2"/>
    <x v="5"/>
    <x v="5"/>
    <s v="Storex DuraTech Recycled Plastic Frosted Binders"/>
    <n v="0.35"/>
    <s v="United States"/>
    <x v="0"/>
    <x v="9"/>
    <s v="Indian Trail"/>
    <n v="28079"/>
    <x v="107"/>
    <d v="2015-04-23T00:00:00"/>
    <n v="-61.6"/>
    <n v="8"/>
    <n v="34.159999999999997"/>
    <n v="85835"/>
    <x v="0"/>
    <n v="41.302550745830388"/>
  </r>
  <r>
    <n v="2547"/>
    <s v="Edna Freeman"/>
    <x v="2"/>
    <n v="7.0000000000000007E-2"/>
    <n v="6.48"/>
    <n v="9.5399999999999991"/>
    <x v="1"/>
    <x v="0"/>
    <x v="2"/>
    <x v="7"/>
    <x v="5"/>
    <s v="Xerox 1905"/>
    <n v="0.37"/>
    <s v="United States"/>
    <x v="0"/>
    <x v="21"/>
    <s v="Virginia Beach"/>
    <n v="23464"/>
    <x v="107"/>
    <d v="2015-04-19T00:00:00"/>
    <n v="2.2320000000000002"/>
    <n v="1"/>
    <n v="10.86"/>
    <n v="87916"/>
    <x v="0"/>
    <n v="255.2492175800532"/>
  </r>
  <r>
    <n v="3380"/>
    <s v="Eva Decker"/>
    <x v="0"/>
    <n v="0.03"/>
    <n v="315.98"/>
    <n v="19.989999999999998"/>
    <x v="1"/>
    <x v="2"/>
    <x v="2"/>
    <x v="5"/>
    <x v="5"/>
    <s v="GBC ProClick™ 150 Presentation Binding System"/>
    <n v="0.38"/>
    <s v="United States"/>
    <x v="0"/>
    <x v="5"/>
    <s v="La Grange"/>
    <n v="30240"/>
    <x v="108"/>
    <d v="2015-04-22T00:00:00"/>
    <n v="-4.4800000000000004"/>
    <n v="18"/>
    <n v="5572.18"/>
    <n v="88838"/>
    <x v="0"/>
    <n v="1791.3889673504277"/>
  </r>
  <r>
    <n v="3380"/>
    <s v="Eva Decker"/>
    <x v="0"/>
    <n v="0.03"/>
    <n v="63.94"/>
    <n v="14.48"/>
    <x v="1"/>
    <x v="2"/>
    <x v="0"/>
    <x v="11"/>
    <x v="5"/>
    <s v="Howard Miller 16&quot; Diameter Gallery Wall Clock"/>
    <n v="0.46"/>
    <s v="United States"/>
    <x v="0"/>
    <x v="5"/>
    <s v="La Grange"/>
    <n v="30240"/>
    <x v="108"/>
    <d v="2015-04-21T00:00:00"/>
    <n v="43.691699999999997"/>
    <n v="8"/>
    <n v="522.46"/>
    <n v="88838"/>
    <x v="0"/>
    <n v="965.23436703119489"/>
  </r>
  <r>
    <n v="151"/>
    <s v="Geoffrey Zhu"/>
    <x v="1"/>
    <n v="0.09"/>
    <n v="5.98"/>
    <n v="2.5"/>
    <x v="1"/>
    <x v="2"/>
    <x v="2"/>
    <x v="15"/>
    <x v="5"/>
    <s v="Wausau Papers Astrobrights® Colored Envelopes"/>
    <n v="0.36"/>
    <s v="United States"/>
    <x v="0"/>
    <x v="34"/>
    <s v="Kingsport"/>
    <n v="37664"/>
    <x v="108"/>
    <d v="2015-04-22T00:00:00"/>
    <n v="13.896000000000001"/>
    <n v="5"/>
    <n v="28.11"/>
    <n v="89523"/>
    <x v="0"/>
    <n v="6.7361871411942467"/>
  </r>
  <r>
    <n v="1259"/>
    <s v="Keith Hobbs"/>
    <x v="1"/>
    <n v="0.03"/>
    <n v="3.69"/>
    <n v="2.5"/>
    <x v="2"/>
    <x v="2"/>
    <x v="2"/>
    <x v="15"/>
    <x v="5"/>
    <s v="Colored Envelopes"/>
    <n v="0.39"/>
    <s v="United States"/>
    <x v="0"/>
    <x v="32"/>
    <s v="Danville"/>
    <n v="40422"/>
    <x v="108"/>
    <d v="2015-04-20T00:00:00"/>
    <n v="-2196.6840000000002"/>
    <n v="9"/>
    <n v="38.65"/>
    <n v="86534"/>
    <x v="0"/>
    <n v="-2281.7596017725664"/>
  </r>
  <r>
    <n v="2117"/>
    <s v="Jack Hatcher"/>
    <x v="1"/>
    <n v="0.03"/>
    <n v="320.98"/>
    <n v="24.49"/>
    <x v="1"/>
    <x v="2"/>
    <x v="0"/>
    <x v="9"/>
    <x v="4"/>
    <s v="Hon Pagoda™ Stacking Chairs"/>
    <n v="0.55000000000000004"/>
    <s v="United States"/>
    <x v="1"/>
    <x v="18"/>
    <s v="Greenville"/>
    <n v="75401"/>
    <x v="108"/>
    <d v="2015-04-22T00:00:00"/>
    <n v="4554.4346999999998"/>
    <n v="20"/>
    <n v="6600.63"/>
    <n v="90891"/>
    <x v="1"/>
    <n v="6448.6793900520743"/>
  </r>
  <r>
    <n v="2117"/>
    <s v="Jack Hatcher"/>
    <x v="1"/>
    <n v="0.06"/>
    <n v="125.99"/>
    <n v="8.8000000000000007"/>
    <x v="1"/>
    <x v="2"/>
    <x v="1"/>
    <x v="12"/>
    <x v="5"/>
    <s v="StarTAC 6500"/>
    <n v="0.59"/>
    <s v="United States"/>
    <x v="1"/>
    <x v="18"/>
    <s v="Greenville"/>
    <n v="75401"/>
    <x v="108"/>
    <d v="2015-04-21T00:00:00"/>
    <n v="618.19308000000001"/>
    <n v="18"/>
    <n v="1811.99"/>
    <n v="90891"/>
    <x v="1"/>
    <n v="1386.6896746497328"/>
  </r>
  <r>
    <n v="3084"/>
    <s v="Debbie Hsu"/>
    <x v="1"/>
    <n v="0"/>
    <n v="65.989999999999995"/>
    <n v="5.99"/>
    <x v="2"/>
    <x v="0"/>
    <x v="1"/>
    <x v="12"/>
    <x v="5"/>
    <s v="i1000"/>
    <n v="0.57999999999999996"/>
    <s v="United States"/>
    <x v="2"/>
    <x v="4"/>
    <s v="Lacey"/>
    <n v="98503"/>
    <x v="108"/>
    <d v="2015-04-22T00:00:00"/>
    <n v="313.81200000000001"/>
    <n v="14"/>
    <n v="798.89"/>
    <n v="89879"/>
    <x v="2"/>
    <n v="718.98542057462498"/>
  </r>
  <r>
    <n v="56"/>
    <s v="Randall Montgomery"/>
    <x v="4"/>
    <n v="0.06"/>
    <n v="3.8"/>
    <n v="1.49"/>
    <x v="1"/>
    <x v="1"/>
    <x v="2"/>
    <x v="5"/>
    <x v="5"/>
    <s v="Durable Pressboard Binders"/>
    <n v="0.38"/>
    <s v="United States"/>
    <x v="3"/>
    <x v="11"/>
    <s v="Tonawanda"/>
    <n v="14150"/>
    <x v="108"/>
    <d v="2015-04-21T00:00:00"/>
    <n v="19.6282"/>
    <n v="20"/>
    <n v="73.55"/>
    <n v="88075"/>
    <x v="3"/>
    <n v="-29.81438726241236"/>
  </r>
  <r>
    <n v="56"/>
    <s v="Randall Montgomery"/>
    <x v="4"/>
    <n v="0.06"/>
    <n v="1.76"/>
    <n v="0.7"/>
    <x v="1"/>
    <x v="1"/>
    <x v="2"/>
    <x v="2"/>
    <x v="2"/>
    <s v="Newell 310"/>
    <n v="0.56000000000000005"/>
    <s v="United States"/>
    <x v="3"/>
    <x v="11"/>
    <s v="Tonawanda"/>
    <n v="14150"/>
    <x v="108"/>
    <d v="2015-04-21T00:00:00"/>
    <n v="-1.6524000000000001"/>
    <n v="17"/>
    <n v="29.57"/>
    <n v="88075"/>
    <x v="3"/>
    <n v="69.780065668214661"/>
  </r>
  <r>
    <n v="240"/>
    <s v="Gilbert Scarborough"/>
    <x v="4"/>
    <n v="0.1"/>
    <n v="19.98"/>
    <n v="5.77"/>
    <x v="2"/>
    <x v="0"/>
    <x v="2"/>
    <x v="7"/>
    <x v="5"/>
    <s v="Xerox Blank Computer Paper"/>
    <n v="0.38"/>
    <s v="United States"/>
    <x v="2"/>
    <x v="3"/>
    <s v="Fountain"/>
    <n v="80817"/>
    <x v="108"/>
    <d v="2015-04-20T00:00:00"/>
    <n v="35.090000000000003"/>
    <n v="3"/>
    <n v="57.41"/>
    <n v="90479"/>
    <x v="2"/>
    <n v="66.259774168522128"/>
  </r>
  <r>
    <n v="241"/>
    <s v="Amy Ellis Holder"/>
    <x v="4"/>
    <n v="0.06"/>
    <n v="259.70999999999998"/>
    <n v="66.67"/>
    <x v="0"/>
    <x v="0"/>
    <x v="0"/>
    <x v="0"/>
    <x v="0"/>
    <s v="Bevis Round Bullnose 29&quot; High Table Top"/>
    <n v="0.61"/>
    <s v="United States"/>
    <x v="2"/>
    <x v="3"/>
    <s v="Grand Junction"/>
    <n v="81503"/>
    <x v="108"/>
    <d v="2015-04-21T00:00:00"/>
    <n v="785.63"/>
    <n v="11"/>
    <n v="2809.87"/>
    <n v="90479"/>
    <x v="2"/>
    <n v="3765.4384598843008"/>
  </r>
  <r>
    <n v="970"/>
    <s v="Lynn Payne"/>
    <x v="4"/>
    <n v="0"/>
    <n v="170.98"/>
    <n v="35.89"/>
    <x v="0"/>
    <x v="1"/>
    <x v="0"/>
    <x v="10"/>
    <x v="0"/>
    <s v="Rush Hierlooms Collection 1&quot; Thick Stackable Bookcases"/>
    <n v="0.66"/>
    <s v="United States"/>
    <x v="0"/>
    <x v="21"/>
    <s v="Rose Hill"/>
    <n v="24281"/>
    <x v="108"/>
    <d v="2015-04-21T00:00:00"/>
    <n v="-102.66200000000001"/>
    <n v="8"/>
    <n v="1452.18"/>
    <n v="86173"/>
    <x v="0"/>
    <n v="1788.369273613047"/>
  </r>
  <r>
    <n v="3283"/>
    <s v="William Woodard"/>
    <x v="0"/>
    <n v="0.05"/>
    <n v="363.25"/>
    <n v="19.989999999999998"/>
    <x v="2"/>
    <x v="3"/>
    <x v="2"/>
    <x v="8"/>
    <x v="5"/>
    <s v="Hoover WindTunnel™ Plus Canister Vacuum"/>
    <n v="0.56999999999999995"/>
    <s v="United States"/>
    <x v="0"/>
    <x v="12"/>
    <s v="Kendall"/>
    <n v="33156"/>
    <x v="109"/>
    <d v="2015-04-21T00:00:00"/>
    <n v="-269.75549999999998"/>
    <n v="5"/>
    <n v="1867.04"/>
    <n v="90752"/>
    <x v="0"/>
    <n v="1699.8983955929166"/>
  </r>
  <r>
    <n v="2038"/>
    <s v="Peter Adams"/>
    <x v="1"/>
    <n v="0.06"/>
    <n v="40.99"/>
    <n v="17.48"/>
    <x v="1"/>
    <x v="0"/>
    <x v="2"/>
    <x v="7"/>
    <x v="5"/>
    <s v="Xerox 1893"/>
    <n v="0.36"/>
    <s v="United States"/>
    <x v="3"/>
    <x v="11"/>
    <s v="Mount Vernon"/>
    <n v="10550"/>
    <x v="109"/>
    <d v="2015-04-21T00:00:00"/>
    <n v="109.16"/>
    <n v="7"/>
    <n v="277.12"/>
    <n v="89334"/>
    <x v="3"/>
    <n v="608.36829465237918"/>
  </r>
  <r>
    <n v="2260"/>
    <s v="Geoffrey H Wong"/>
    <x v="1"/>
    <n v="0.08"/>
    <n v="4.9800000000000004"/>
    <n v="0.49"/>
    <x v="1"/>
    <x v="3"/>
    <x v="2"/>
    <x v="13"/>
    <x v="5"/>
    <s v="Avery White Multi-Purpose Labels"/>
    <n v="0.39"/>
    <s v="United States"/>
    <x v="0"/>
    <x v="5"/>
    <s v="Rome"/>
    <n v="30161"/>
    <x v="109"/>
    <d v="2015-04-22T00:00:00"/>
    <n v="4949.9160000000002"/>
    <n v="1"/>
    <n v="4.95"/>
    <n v="89602"/>
    <x v="0"/>
    <n v="5003.764162081613"/>
  </r>
  <r>
    <n v="2260"/>
    <s v="Geoffrey H Wong"/>
    <x v="1"/>
    <n v="0.09"/>
    <n v="119.99"/>
    <n v="14"/>
    <x v="0"/>
    <x v="3"/>
    <x v="1"/>
    <x v="3"/>
    <x v="3"/>
    <s v="Epson C82 Color Inkjet Printer"/>
    <n v="0.36"/>
    <s v="United States"/>
    <x v="0"/>
    <x v="5"/>
    <s v="Rome"/>
    <n v="30161"/>
    <x v="109"/>
    <d v="2015-04-23T00:00:00"/>
    <n v="1055.604"/>
    <n v="4"/>
    <n v="461.24"/>
    <n v="89602"/>
    <x v="0"/>
    <n v="1914.5310632045037"/>
  </r>
  <r>
    <n v="2964"/>
    <s v="Kathy Hinton"/>
    <x v="1"/>
    <n v="0.06"/>
    <n v="42.98"/>
    <n v="4.62"/>
    <x v="1"/>
    <x v="1"/>
    <x v="2"/>
    <x v="8"/>
    <x v="5"/>
    <s v="Belkin F9M820V08 8 Outlet Surge"/>
    <n v="0.56000000000000005"/>
    <s v="United States"/>
    <x v="3"/>
    <x v="27"/>
    <s v="Mount Vernon"/>
    <n v="43050"/>
    <x v="109"/>
    <d v="2015-04-23T00:00:00"/>
    <n v="-24.63"/>
    <n v="1"/>
    <n v="47.04"/>
    <n v="88610"/>
    <x v="3"/>
    <n v="268.49456331221648"/>
  </r>
  <r>
    <n v="535"/>
    <s v="Jill Clements"/>
    <x v="2"/>
    <n v="0"/>
    <n v="15.99"/>
    <n v="13.18"/>
    <x v="1"/>
    <x v="3"/>
    <x v="2"/>
    <x v="5"/>
    <x v="5"/>
    <s v="GBC Pre-Punched Binding Paper, Plastic, White, 8-1/2&quot; x 11&quot;"/>
    <n v="0.37"/>
    <s v="United States"/>
    <x v="0"/>
    <x v="21"/>
    <s v="Montclair"/>
    <n v="22025"/>
    <x v="109"/>
    <d v="2015-04-25T00:00:00"/>
    <n v="46.488"/>
    <n v="23"/>
    <n v="403.25"/>
    <n v="88511"/>
    <x v="0"/>
    <n v="486.26753564455419"/>
  </r>
  <r>
    <n v="2548"/>
    <s v="Wayne Bass"/>
    <x v="2"/>
    <n v="0.05"/>
    <n v="30.98"/>
    <n v="9.18"/>
    <x v="2"/>
    <x v="0"/>
    <x v="2"/>
    <x v="7"/>
    <x v="5"/>
    <s v="Xerox 1951"/>
    <n v="0.4"/>
    <s v="United States"/>
    <x v="2"/>
    <x v="8"/>
    <s v="Los Angeles"/>
    <n v="90068"/>
    <x v="109"/>
    <d v="2015-04-21T00:00:00"/>
    <n v="61.47"/>
    <n v="12"/>
    <n v="382.29"/>
    <n v="40997"/>
    <x v="2"/>
    <n v="338.6594995503504"/>
  </r>
  <r>
    <n v="2548"/>
    <s v="Wayne Bass"/>
    <x v="2"/>
    <n v="0.05"/>
    <n v="22.99"/>
    <n v="8.99"/>
    <x v="1"/>
    <x v="0"/>
    <x v="2"/>
    <x v="2"/>
    <x v="1"/>
    <s v="Boston KS Multi-Size Manual Pencil Sharpener"/>
    <n v="0.56999999999999995"/>
    <s v="United States"/>
    <x v="2"/>
    <x v="8"/>
    <s v="Los Angeles"/>
    <n v="90068"/>
    <x v="109"/>
    <d v="2015-04-28T00:00:00"/>
    <n v="18.27"/>
    <n v="37"/>
    <n v="881.74"/>
    <n v="40997"/>
    <x v="2"/>
    <n v="487.6531824512378"/>
  </r>
  <r>
    <n v="2548"/>
    <s v="Wayne Bass"/>
    <x v="2"/>
    <n v="0.04"/>
    <n v="212.6"/>
    <n v="110.2"/>
    <x v="0"/>
    <x v="0"/>
    <x v="0"/>
    <x v="0"/>
    <x v="0"/>
    <s v="Bush Advantage Collection® Round Conference Table"/>
    <n v="0.73"/>
    <s v="United States"/>
    <x v="2"/>
    <x v="8"/>
    <s v="Los Angeles"/>
    <n v="90068"/>
    <x v="109"/>
    <d v="2015-04-25T00:00:00"/>
    <n v="-513.79042000000004"/>
    <n v="33"/>
    <n v="7384.18"/>
    <n v="40997"/>
    <x v="2"/>
    <n v="3670.2993622052904"/>
  </r>
  <r>
    <n v="2549"/>
    <s v="Martha Bowers"/>
    <x v="2"/>
    <n v="0.05"/>
    <n v="30.98"/>
    <n v="9.18"/>
    <x v="2"/>
    <x v="0"/>
    <x v="2"/>
    <x v="7"/>
    <x v="5"/>
    <s v="Xerox 1951"/>
    <n v="0.4"/>
    <s v="United States"/>
    <x v="3"/>
    <x v="27"/>
    <s v="Whitehall"/>
    <n v="43213"/>
    <x v="109"/>
    <d v="2015-04-21T00:00:00"/>
    <n v="61.47"/>
    <n v="3"/>
    <n v="95.57"/>
    <n v="88657"/>
    <x v="3"/>
    <n v="338.6594995503504"/>
  </r>
  <r>
    <n v="2549"/>
    <s v="Martha Bowers"/>
    <x v="2"/>
    <n v="0.05"/>
    <n v="22.99"/>
    <n v="8.99"/>
    <x v="1"/>
    <x v="0"/>
    <x v="2"/>
    <x v="2"/>
    <x v="1"/>
    <s v="Boston KS Multi-Size Manual Pencil Sharpener"/>
    <n v="0.56999999999999995"/>
    <s v="United States"/>
    <x v="3"/>
    <x v="27"/>
    <s v="Whitehall"/>
    <n v="43213"/>
    <x v="109"/>
    <d v="2015-04-28T00:00:00"/>
    <n v="18.27"/>
    <n v="9"/>
    <n v="214.48"/>
    <n v="88657"/>
    <x v="3"/>
    <n v="487.6531824512378"/>
  </r>
  <r>
    <n v="2549"/>
    <s v="Martha Bowers"/>
    <x v="2"/>
    <n v="0.04"/>
    <n v="212.6"/>
    <n v="110.2"/>
    <x v="0"/>
    <x v="0"/>
    <x v="0"/>
    <x v="0"/>
    <x v="0"/>
    <s v="Bush Advantage Collection® Round Conference Table"/>
    <n v="0.73"/>
    <s v="United States"/>
    <x v="3"/>
    <x v="27"/>
    <s v="Whitehall"/>
    <n v="43213"/>
    <x v="109"/>
    <d v="2015-04-25T00:00:00"/>
    <n v="-513.79042000000004"/>
    <n v="8"/>
    <n v="1790.1"/>
    <n v="88657"/>
    <x v="3"/>
    <n v="3670.2993622052904"/>
  </r>
  <r>
    <n v="627"/>
    <s v="Scott McKenna"/>
    <x v="4"/>
    <n v="0.02"/>
    <n v="419.19"/>
    <n v="19.989999999999998"/>
    <x v="1"/>
    <x v="3"/>
    <x v="2"/>
    <x v="6"/>
    <x v="5"/>
    <s v="Smead Adjustable Mobile File Trolley with Lockable Top"/>
    <n v="0.57999999999999996"/>
    <s v="United States"/>
    <x v="3"/>
    <x v="27"/>
    <s v="Steubenville"/>
    <n v="43952"/>
    <x v="109"/>
    <d v="2015-04-22T00:00:00"/>
    <n v="6610.2"/>
    <n v="22"/>
    <n v="9580"/>
    <n v="90469"/>
    <x v="3"/>
    <n v="8753.5244269184768"/>
  </r>
  <r>
    <n v="2668"/>
    <s v="Carlos Hanson"/>
    <x v="3"/>
    <n v="0.06"/>
    <n v="3.93"/>
    <n v="0.99"/>
    <x v="1"/>
    <x v="2"/>
    <x v="2"/>
    <x v="14"/>
    <x v="2"/>
    <s v="Staples Vinyl Coated Paper Clips"/>
    <n v="0.39"/>
    <s v="United States"/>
    <x v="1"/>
    <x v="46"/>
    <s v="Rapid City"/>
    <n v="57701"/>
    <x v="109"/>
    <d v="2015-04-23T00:00:00"/>
    <n v="10.782400000000001"/>
    <n v="6"/>
    <n v="24.18"/>
    <n v="87832"/>
    <x v="1"/>
    <n v="203.66771594854501"/>
  </r>
  <r>
    <n v="2932"/>
    <s v="Phyllis Hull"/>
    <x v="1"/>
    <n v="0.01"/>
    <n v="35.44"/>
    <n v="19.989999999999998"/>
    <x v="1"/>
    <x v="0"/>
    <x v="2"/>
    <x v="7"/>
    <x v="5"/>
    <s v="Xerox 1880"/>
    <n v="0.38"/>
    <s v="United States"/>
    <x v="3"/>
    <x v="22"/>
    <s v="Stratford"/>
    <n v="6614"/>
    <x v="110"/>
    <d v="2015-04-23T00:00:00"/>
    <n v="-52.822800000000001"/>
    <n v="1"/>
    <n v="55.43"/>
    <n v="87620"/>
    <x v="3"/>
    <n v="544.1449951163105"/>
  </r>
  <r>
    <n v="2938"/>
    <s v="Laurie Case Daniel"/>
    <x v="1"/>
    <n v="0.03"/>
    <n v="47.9"/>
    <n v="5.86"/>
    <x v="1"/>
    <x v="0"/>
    <x v="2"/>
    <x v="7"/>
    <x v="5"/>
    <s v="Xerox 1938"/>
    <n v="0.37"/>
    <s v="United States"/>
    <x v="3"/>
    <x v="35"/>
    <s v="Stoneham"/>
    <n v="2180"/>
    <x v="110"/>
    <d v="2015-04-25T00:00:00"/>
    <n v="642.99030000000005"/>
    <n v="20"/>
    <n v="931.87"/>
    <n v="87620"/>
    <x v="3"/>
    <n v="883.64231266565037"/>
  </r>
  <r>
    <n v="666"/>
    <s v="Emily Sims"/>
    <x v="2"/>
    <n v="0.02"/>
    <n v="4.57"/>
    <n v="5.42"/>
    <x v="1"/>
    <x v="3"/>
    <x v="2"/>
    <x v="5"/>
    <x v="5"/>
    <s v="Newell® 3-Hole Punched Plastic Slotted Magazine Holders for Binders"/>
    <n v="0.37"/>
    <s v="United States"/>
    <x v="0"/>
    <x v="34"/>
    <s v="Nashville"/>
    <n v="37211"/>
    <x v="110"/>
    <d v="2015-04-26T00:00:00"/>
    <n v="-352.81400000000002"/>
    <n v="11"/>
    <n v="54.04"/>
    <n v="88679"/>
    <x v="0"/>
    <n v="-186.10694467286203"/>
  </r>
  <r>
    <n v="667"/>
    <s v="Allison Kirby"/>
    <x v="2"/>
    <n v="0.02"/>
    <n v="4.57"/>
    <n v="5.42"/>
    <x v="1"/>
    <x v="3"/>
    <x v="2"/>
    <x v="5"/>
    <x v="5"/>
    <s v="Newell® 3-Hole Punched Plastic Slotted Magazine Holders for Binders"/>
    <n v="0.37"/>
    <s v="United States"/>
    <x v="1"/>
    <x v="18"/>
    <s v="Dallas"/>
    <n v="75203"/>
    <x v="110"/>
    <d v="2015-04-26T00:00:00"/>
    <n v="-124.2805"/>
    <n v="45"/>
    <n v="221.06"/>
    <n v="48257"/>
    <x v="1"/>
    <n v="47.917237753207971"/>
  </r>
  <r>
    <n v="1777"/>
    <s v="Miriam Greenberg"/>
    <x v="2"/>
    <n v="7.0000000000000007E-2"/>
    <n v="5.43"/>
    <n v="0.95"/>
    <x v="1"/>
    <x v="1"/>
    <x v="2"/>
    <x v="7"/>
    <x v="2"/>
    <s v="Wirebound Message Book, 4 per Page"/>
    <n v="0.36"/>
    <s v="United States"/>
    <x v="1"/>
    <x v="2"/>
    <s v="Valparaiso"/>
    <n v="46383"/>
    <x v="110"/>
    <d v="2015-04-26T00:00:00"/>
    <n v="26.5029"/>
    <n v="7"/>
    <n v="38.409999999999997"/>
    <n v="89939"/>
    <x v="1"/>
    <n v="11.18045173650011"/>
  </r>
  <r>
    <n v="678"/>
    <s v="Edward McKenzie"/>
    <x v="4"/>
    <n v="0.04"/>
    <n v="15.42"/>
    <n v="10.68"/>
    <x v="2"/>
    <x v="3"/>
    <x v="2"/>
    <x v="6"/>
    <x v="5"/>
    <s v="Decoflex Hanging Personal Folder File, Blue"/>
    <n v="0.57999999999999996"/>
    <s v="United States"/>
    <x v="0"/>
    <x v="21"/>
    <s v="Rose Hill"/>
    <n v="24281"/>
    <x v="110"/>
    <d v="2015-04-23T00:00:00"/>
    <n v="-109.70399999999999"/>
    <n v="5"/>
    <n v="81.14"/>
    <n v="88889"/>
    <x v="0"/>
    <n v="254.33260075249339"/>
  </r>
  <r>
    <n v="2760"/>
    <s v="Evan Adkins"/>
    <x v="4"/>
    <n v="0.08"/>
    <n v="22.01"/>
    <n v="5.53"/>
    <x v="1"/>
    <x v="3"/>
    <x v="2"/>
    <x v="2"/>
    <x v="1"/>
    <s v="Boston 16801 Nautilus™ Battery Pencil Sharpener"/>
    <n v="0.59"/>
    <s v="United States"/>
    <x v="3"/>
    <x v="22"/>
    <s v="Waterbury"/>
    <n v="6708"/>
    <x v="110"/>
    <d v="2015-04-24T00:00:00"/>
    <n v="105.7"/>
    <n v="11"/>
    <n v="241.97"/>
    <n v="90724"/>
    <x v="3"/>
    <n v="417.31100561873814"/>
  </r>
  <r>
    <n v="2764"/>
    <s v="Arnold Johnson"/>
    <x v="4"/>
    <n v="0.02"/>
    <n v="29.74"/>
    <n v="6.64"/>
    <x v="1"/>
    <x v="3"/>
    <x v="2"/>
    <x v="6"/>
    <x v="5"/>
    <s v="Acco Perma® 2700 Stacking Storage Drawers"/>
    <n v="0.7"/>
    <s v="United States"/>
    <x v="3"/>
    <x v="33"/>
    <s v="Hackensack"/>
    <n v="7601"/>
    <x v="110"/>
    <d v="2015-04-22T00:00:00"/>
    <n v="-21.06"/>
    <n v="4"/>
    <n v="120.81"/>
    <n v="90724"/>
    <x v="3"/>
    <n v="473.48518499191846"/>
  </r>
  <r>
    <n v="2737"/>
    <s v="Rachel Bates"/>
    <x v="3"/>
    <n v="0.05"/>
    <n v="100.98"/>
    <n v="7.18"/>
    <x v="1"/>
    <x v="0"/>
    <x v="1"/>
    <x v="1"/>
    <x v="5"/>
    <s v="Logitech Cordless Elite Duo"/>
    <n v="0.4"/>
    <s v="United States"/>
    <x v="3"/>
    <x v="42"/>
    <s v="Rutland"/>
    <n v="5701"/>
    <x v="110"/>
    <d v="2015-04-24T00:00:00"/>
    <n v="566.60730000000001"/>
    <n v="8"/>
    <n v="821.17"/>
    <n v="89018"/>
    <x v="3"/>
    <n v="1223.4534631701247"/>
  </r>
  <r>
    <n v="2114"/>
    <s v="Paige Mason"/>
    <x v="0"/>
    <n v="0.08"/>
    <n v="2.89"/>
    <n v="0.49"/>
    <x v="1"/>
    <x v="3"/>
    <x v="2"/>
    <x v="13"/>
    <x v="5"/>
    <s v="*Staples* Packaging Labels"/>
    <n v="0.38"/>
    <s v="United States"/>
    <x v="0"/>
    <x v="21"/>
    <s v="Norfolk"/>
    <n v="23518"/>
    <x v="111"/>
    <d v="2015-04-23T00:00:00"/>
    <n v="38.405999999999999"/>
    <n v="1"/>
    <n v="3.07"/>
    <n v="88404"/>
    <x v="0"/>
    <n v="251.89109471402037"/>
  </r>
  <r>
    <n v="1253"/>
    <s v="Vickie Coates"/>
    <x v="2"/>
    <n v="0.02"/>
    <n v="46.89"/>
    <n v="5.0999999999999996"/>
    <x v="1"/>
    <x v="2"/>
    <x v="2"/>
    <x v="8"/>
    <x v="6"/>
    <s v="Bionaire Personal Warm Mist Humidifier/Vaporizer"/>
    <n v="0.46"/>
    <s v="United States"/>
    <x v="1"/>
    <x v="18"/>
    <s v="Cedar Park"/>
    <n v="78613"/>
    <x v="111"/>
    <d v="2015-04-23T00:00:00"/>
    <n v="421.3485"/>
    <n v="13"/>
    <n v="610.65"/>
    <n v="89981"/>
    <x v="1"/>
    <n v="835.65243437370054"/>
  </r>
  <r>
    <n v="1253"/>
    <s v="Vickie Coates"/>
    <x v="2"/>
    <n v="0.05"/>
    <n v="140.97999999999999"/>
    <n v="36.090000000000003"/>
    <x v="0"/>
    <x v="2"/>
    <x v="0"/>
    <x v="10"/>
    <x v="0"/>
    <s v="Sauder Forest Hills Library, Woodland Oak Finish"/>
    <n v="0.77"/>
    <s v="United States"/>
    <x v="1"/>
    <x v="18"/>
    <s v="Cedar Park"/>
    <n v="78613"/>
    <x v="111"/>
    <d v="2015-04-25T00:00:00"/>
    <n v="-373.09"/>
    <n v="5"/>
    <n v="699.24"/>
    <n v="89981"/>
    <x v="1"/>
    <n v="1607.7449897755921"/>
  </r>
  <r>
    <n v="1253"/>
    <s v="Vickie Coates"/>
    <x v="2"/>
    <n v="0.1"/>
    <n v="212.6"/>
    <n v="110.2"/>
    <x v="0"/>
    <x v="2"/>
    <x v="0"/>
    <x v="0"/>
    <x v="0"/>
    <s v="Bush Advantage Collection® Round Conference Table"/>
    <n v="0.73"/>
    <s v="United States"/>
    <x v="1"/>
    <x v="18"/>
    <s v="Cedar Park"/>
    <n v="78613"/>
    <x v="111"/>
    <d v="2015-04-25T00:00:00"/>
    <n v="-3465.0720000000001"/>
    <n v="12"/>
    <n v="2346.0300000000002"/>
    <n v="89981"/>
    <x v="1"/>
    <n v="647.93648899077891"/>
  </r>
  <r>
    <n v="146"/>
    <s v="Yvonne Fox"/>
    <x v="4"/>
    <n v="0.06"/>
    <n v="180.98"/>
    <n v="26.2"/>
    <x v="0"/>
    <x v="3"/>
    <x v="0"/>
    <x v="9"/>
    <x v="3"/>
    <s v="Global Ergonomic Managers Chair"/>
    <n v="0.59"/>
    <s v="United States"/>
    <x v="1"/>
    <x v="18"/>
    <s v="Watauga"/>
    <n v="76148"/>
    <x v="111"/>
    <d v="2015-04-24T00:00:00"/>
    <n v="251.4084"/>
    <n v="5"/>
    <n v="929.57"/>
    <n v="91090"/>
    <x v="1"/>
    <n v="1845.5555085530632"/>
  </r>
  <r>
    <n v="699"/>
    <s v="Jenny Gold"/>
    <x v="4"/>
    <n v="0.03"/>
    <n v="5.28"/>
    <n v="5.61"/>
    <x v="1"/>
    <x v="1"/>
    <x v="2"/>
    <x v="7"/>
    <x v="5"/>
    <s v="Xerox 1954"/>
    <n v="0.4"/>
    <s v="United States"/>
    <x v="2"/>
    <x v="8"/>
    <s v="Los Angeles"/>
    <n v="90041"/>
    <x v="111"/>
    <d v="2015-04-24T00:00:00"/>
    <n v="-16.670000000000002"/>
    <n v="5"/>
    <n v="32.5"/>
    <n v="44517"/>
    <x v="2"/>
    <n v="87.975368394644732"/>
  </r>
  <r>
    <n v="702"/>
    <s v="Kelly O'Connor"/>
    <x v="4"/>
    <n v="0.03"/>
    <n v="5.28"/>
    <n v="5.61"/>
    <x v="1"/>
    <x v="1"/>
    <x v="2"/>
    <x v="7"/>
    <x v="5"/>
    <s v="Xerox 1954"/>
    <n v="0.4"/>
    <s v="United States"/>
    <x v="2"/>
    <x v="8"/>
    <s v="Santa Rosa"/>
    <n v="95404"/>
    <x v="111"/>
    <d v="2015-04-24T00:00:00"/>
    <n v="-16.670000000000002"/>
    <n v="1"/>
    <n v="6.5"/>
    <n v="87977"/>
    <x v="2"/>
    <n v="87.975368394644732"/>
  </r>
  <r>
    <n v="1304"/>
    <s v="Sherri McIntosh"/>
    <x v="4"/>
    <n v="0.08"/>
    <n v="2.88"/>
    <n v="0.5"/>
    <x v="1"/>
    <x v="1"/>
    <x v="2"/>
    <x v="13"/>
    <x v="5"/>
    <s v="Avery 507"/>
    <n v="0.39"/>
    <s v="United States"/>
    <x v="2"/>
    <x v="15"/>
    <s v="West Jordan"/>
    <n v="84084"/>
    <x v="111"/>
    <d v="2015-04-24T00:00:00"/>
    <n v="6.0305999999999997"/>
    <n v="3"/>
    <n v="8.74"/>
    <n v="87004"/>
    <x v="2"/>
    <n v="-78.889092118160306"/>
  </r>
  <r>
    <n v="483"/>
    <s v="Edgar McKenzie"/>
    <x v="3"/>
    <n v="0.06"/>
    <n v="3.36"/>
    <n v="6.27"/>
    <x v="1"/>
    <x v="3"/>
    <x v="2"/>
    <x v="5"/>
    <x v="5"/>
    <s v="Cardinal Poly Pocket Divider Pockets for Ring Binders"/>
    <n v="0.4"/>
    <s v="United States"/>
    <x v="1"/>
    <x v="10"/>
    <s v="Oswego"/>
    <n v="60543"/>
    <x v="111"/>
    <d v="2015-04-24T00:00:00"/>
    <n v="-24.057539999999999"/>
    <n v="2"/>
    <n v="8.82"/>
    <n v="90354"/>
    <x v="1"/>
    <n v="290.01327475253055"/>
  </r>
  <r>
    <n v="483"/>
    <s v="Edgar McKenzie"/>
    <x v="3"/>
    <n v="7.0000000000000007E-2"/>
    <n v="699.99"/>
    <n v="24.49"/>
    <x v="1"/>
    <x v="3"/>
    <x v="1"/>
    <x v="4"/>
    <x v="4"/>
    <s v="Canon PC1060 Personal Laser Copier"/>
    <n v="0.41"/>
    <s v="United States"/>
    <x v="1"/>
    <x v="10"/>
    <s v="Oswego"/>
    <n v="60543"/>
    <x v="111"/>
    <d v="2015-04-25T00:00:00"/>
    <n v="2583.5614799999998"/>
    <n v="9"/>
    <n v="5976.09"/>
    <n v="90354"/>
    <x v="1"/>
    <n v="5648.2386598125413"/>
  </r>
  <r>
    <n v="1257"/>
    <s v="Ryan Foster"/>
    <x v="0"/>
    <n v="0.04"/>
    <n v="2.52"/>
    <n v="1.92"/>
    <x v="1"/>
    <x v="2"/>
    <x v="2"/>
    <x v="16"/>
    <x v="2"/>
    <s v="Letter Slitter"/>
    <n v="0.82"/>
    <s v="United States"/>
    <x v="2"/>
    <x v="3"/>
    <s v="Aurora"/>
    <n v="80013"/>
    <x v="112"/>
    <d v="2015-04-24T00:00:00"/>
    <n v="-8.2080000000000002"/>
    <n v="1"/>
    <n v="3.13"/>
    <n v="86536"/>
    <x v="2"/>
    <n v="665.11572178079928"/>
  </r>
  <r>
    <n v="3325"/>
    <s v="Diane Barr"/>
    <x v="0"/>
    <n v="7.0000000000000007E-2"/>
    <n v="5.58"/>
    <n v="1.99"/>
    <x v="1"/>
    <x v="1"/>
    <x v="2"/>
    <x v="2"/>
    <x v="2"/>
    <s v="DIXON Ticonderoga® Erasable Checking Pencils"/>
    <n v="0.46"/>
    <s v="United States"/>
    <x v="2"/>
    <x v="14"/>
    <s v="Coos Bay"/>
    <n v="97420"/>
    <x v="112"/>
    <d v="2015-04-26T00:00:00"/>
    <n v="23.045999999999999"/>
    <n v="23"/>
    <n v="121.46"/>
    <n v="90987"/>
    <x v="2"/>
    <n v="330.2166772095527"/>
  </r>
  <r>
    <n v="1085"/>
    <s v="Ted Dunlap"/>
    <x v="1"/>
    <n v="0.04"/>
    <n v="9.06"/>
    <n v="9.86"/>
    <x v="1"/>
    <x v="2"/>
    <x v="2"/>
    <x v="7"/>
    <x v="5"/>
    <s v="Southworth 25% Cotton Linen-Finish Paper &amp; Envelopes"/>
    <n v="0.4"/>
    <s v="United States"/>
    <x v="3"/>
    <x v="11"/>
    <s v="Deer Park"/>
    <n v="11729"/>
    <x v="112"/>
    <d v="2015-04-25T00:00:00"/>
    <n v="-53.25"/>
    <n v="3"/>
    <n v="30.87"/>
    <n v="86123"/>
    <x v="3"/>
    <n v="217.34201657647702"/>
  </r>
  <r>
    <n v="1086"/>
    <s v="Leon Peele"/>
    <x v="1"/>
    <n v="0.04"/>
    <n v="14.27"/>
    <n v="7.27"/>
    <x v="1"/>
    <x v="2"/>
    <x v="2"/>
    <x v="5"/>
    <x v="5"/>
    <s v="GBC Laser Imprintable Binding System Covers, Desert Sand"/>
    <n v="0.38"/>
    <s v="United States"/>
    <x v="3"/>
    <x v="11"/>
    <s v="Dix Hills"/>
    <n v="11746"/>
    <x v="112"/>
    <d v="2015-04-25T00:00:00"/>
    <n v="2.125"/>
    <n v="3"/>
    <n v="45.24"/>
    <n v="86123"/>
    <x v="3"/>
    <n v="202.16170478148115"/>
  </r>
  <r>
    <n v="1670"/>
    <s v="Carolyn Bowling"/>
    <x v="2"/>
    <n v="0.03"/>
    <n v="35.409999999999997"/>
    <n v="1.99"/>
    <x v="1"/>
    <x v="0"/>
    <x v="1"/>
    <x v="1"/>
    <x v="1"/>
    <s v="Imation DVD-RAM discs"/>
    <n v="0.43"/>
    <s v="United States"/>
    <x v="0"/>
    <x v="21"/>
    <s v="Blacksburg"/>
    <n v="24060"/>
    <x v="112"/>
    <d v="2015-04-26T00:00:00"/>
    <n v="1912.422"/>
    <n v="10"/>
    <n v="367.52"/>
    <n v="86722"/>
    <x v="0"/>
    <n v="2169.6032150961851"/>
  </r>
  <r>
    <n v="1670"/>
    <s v="Carolyn Bowling"/>
    <x v="2"/>
    <n v="0"/>
    <n v="142.86000000000001"/>
    <n v="19.989999999999998"/>
    <x v="1"/>
    <x v="0"/>
    <x v="2"/>
    <x v="6"/>
    <x v="5"/>
    <s v="Letter Size Cart"/>
    <n v="0.56000000000000005"/>
    <s v="United States"/>
    <x v="0"/>
    <x v="21"/>
    <s v="Blacksburg"/>
    <n v="24060"/>
    <x v="112"/>
    <d v="2015-05-03T00:00:00"/>
    <n v="-739.32600000000002"/>
    <n v="11"/>
    <n v="1576.35"/>
    <n v="86722"/>
    <x v="0"/>
    <n v="416.19205294903787"/>
  </r>
  <r>
    <n v="1391"/>
    <s v="Carolyn Greer"/>
    <x v="3"/>
    <n v="0"/>
    <n v="2.88"/>
    <n v="0.7"/>
    <x v="2"/>
    <x v="1"/>
    <x v="2"/>
    <x v="2"/>
    <x v="2"/>
    <s v="Newell 340"/>
    <n v="0.56000000000000005"/>
    <s v="United States"/>
    <x v="2"/>
    <x v="8"/>
    <s v="Sunnyvale"/>
    <n v="94086"/>
    <x v="112"/>
    <d v="2015-04-24T00:00:00"/>
    <n v="-0.11"/>
    <n v="1"/>
    <n v="7.96"/>
    <n v="88727"/>
    <x v="2"/>
    <n v="220.56922164784626"/>
  </r>
  <r>
    <n v="2570"/>
    <s v="Yvonne Stephens"/>
    <x v="0"/>
    <n v="0"/>
    <n v="4.37"/>
    <n v="5.15"/>
    <x v="1"/>
    <x v="1"/>
    <x v="2"/>
    <x v="8"/>
    <x v="5"/>
    <s v="Eureka Sanitaire ® Multi-Pro Heavy-Duty Upright, Disposable Bags"/>
    <n v="0.59"/>
    <s v="United States"/>
    <x v="2"/>
    <x v="8"/>
    <s v="Davis"/>
    <n v="95616"/>
    <x v="113"/>
    <d v="2015-04-27T00:00:00"/>
    <n v="-150.2604"/>
    <n v="19"/>
    <n v="87.85"/>
    <n v="90327"/>
    <x v="2"/>
    <n v="390.60827962002924"/>
  </r>
  <r>
    <n v="2570"/>
    <s v="Yvonne Stephens"/>
    <x v="0"/>
    <n v="0.01"/>
    <n v="500.98"/>
    <n v="56"/>
    <x v="0"/>
    <x v="1"/>
    <x v="0"/>
    <x v="9"/>
    <x v="3"/>
    <s v="Global Troy™ Executive Leather Low-Back Tilter"/>
    <n v="0.6"/>
    <s v="United States"/>
    <x v="2"/>
    <x v="8"/>
    <s v="Davis"/>
    <n v="95616"/>
    <x v="113"/>
    <d v="2015-04-26T00:00:00"/>
    <n v="4899.1288000000004"/>
    <n v="14"/>
    <n v="7429.63"/>
    <n v="90327"/>
    <x v="2"/>
    <n v="8720.8755712662805"/>
  </r>
  <r>
    <n v="2570"/>
    <s v="Yvonne Stephens"/>
    <x v="0"/>
    <n v="0.02"/>
    <n v="12.58"/>
    <n v="5.16"/>
    <x v="1"/>
    <x v="1"/>
    <x v="0"/>
    <x v="11"/>
    <x v="5"/>
    <s v="DAX Copper Panel Document Frame, 5 x 7 Size"/>
    <n v="0.43"/>
    <s v="United States"/>
    <x v="2"/>
    <x v="8"/>
    <s v="Davis"/>
    <n v="95616"/>
    <x v="113"/>
    <d v="2015-04-25T00:00:00"/>
    <n v="44.712000000000003"/>
    <n v="18"/>
    <n v="224.29"/>
    <n v="90327"/>
    <x v="2"/>
    <n v="470.05860106833148"/>
  </r>
  <r>
    <n v="2570"/>
    <s v="Yvonne Stephens"/>
    <x v="0"/>
    <n v="0.1"/>
    <n v="7.7"/>
    <n v="3.68"/>
    <x v="1"/>
    <x v="1"/>
    <x v="0"/>
    <x v="11"/>
    <x v="2"/>
    <s v="Deflect-O® Glasstique™ Clear Desk Accessories"/>
    <n v="0.52"/>
    <s v="United States"/>
    <x v="2"/>
    <x v="8"/>
    <s v="Davis"/>
    <n v="95616"/>
    <x v="113"/>
    <d v="2015-04-26T00:00:00"/>
    <n v="-22.626000000000001"/>
    <n v="7"/>
    <n v="51.2"/>
    <n v="90327"/>
    <x v="2"/>
    <n v="366.84606449257478"/>
  </r>
  <r>
    <n v="2571"/>
    <s v="Rosemary O'Brien"/>
    <x v="0"/>
    <n v="0.01"/>
    <n v="500.98"/>
    <n v="56"/>
    <x v="0"/>
    <x v="1"/>
    <x v="0"/>
    <x v="9"/>
    <x v="3"/>
    <s v="Global Troy™ Executive Leather Low-Back Tilter"/>
    <n v="0.6"/>
    <s v="United States"/>
    <x v="3"/>
    <x v="11"/>
    <s v="New York City"/>
    <n v="10165"/>
    <x v="113"/>
    <d v="2015-04-26T00:00:00"/>
    <n v="4260.1120000000001"/>
    <n v="56"/>
    <n v="23939.200000000001"/>
    <n v="50656"/>
    <x v="3"/>
    <n v="8066.5059310318129"/>
  </r>
  <r>
    <n v="2571"/>
    <s v="Rosemary O'Brien"/>
    <x v="0"/>
    <n v="0.1"/>
    <n v="7.7"/>
    <n v="3.68"/>
    <x v="1"/>
    <x v="1"/>
    <x v="0"/>
    <x v="11"/>
    <x v="2"/>
    <s v="Deflect-O® Glasstique™ Clear Desk Accessories"/>
    <n v="0.52"/>
    <s v="United States"/>
    <x v="3"/>
    <x v="11"/>
    <s v="New York City"/>
    <n v="10165"/>
    <x v="113"/>
    <d v="2015-04-26T00:00:00"/>
    <n v="-25.14"/>
    <n v="27"/>
    <n v="197.48"/>
    <n v="50656"/>
    <x v="3"/>
    <n v="364.27166382650552"/>
  </r>
  <r>
    <n v="3379"/>
    <s v="Annette McIntyre"/>
    <x v="0"/>
    <n v="0.05"/>
    <n v="3.14"/>
    <n v="1.92"/>
    <x v="2"/>
    <x v="2"/>
    <x v="2"/>
    <x v="16"/>
    <x v="2"/>
    <s v="Serrated Blade or Curved Handle Hand Letter Openers"/>
    <n v="0.84"/>
    <s v="United States"/>
    <x v="0"/>
    <x v="5"/>
    <s v="Kennesaw"/>
    <n v="30144"/>
    <x v="113"/>
    <d v="2015-04-26T00:00:00"/>
    <n v="1628.37"/>
    <n v="18"/>
    <n v="59.22"/>
    <n v="88839"/>
    <x v="0"/>
    <n v="2270.7556617472619"/>
  </r>
  <r>
    <n v="731"/>
    <s v="June Herbert"/>
    <x v="1"/>
    <n v="0.09"/>
    <n v="101.41"/>
    <n v="35"/>
    <x v="1"/>
    <x v="1"/>
    <x v="2"/>
    <x v="6"/>
    <x v="4"/>
    <s v="Tennsco Regal Shelving Units"/>
    <n v="0.82"/>
    <s v="United States"/>
    <x v="3"/>
    <x v="35"/>
    <s v="Burlington"/>
    <n v="1803"/>
    <x v="114"/>
    <d v="2015-04-27T00:00:00"/>
    <n v="-801.15480000000002"/>
    <n v="12"/>
    <n v="1178.32"/>
    <n v="90362"/>
    <x v="3"/>
    <n v="692.35058529267712"/>
  </r>
  <r>
    <n v="1893"/>
    <s v="Melanie Burgess"/>
    <x v="2"/>
    <n v="0.03"/>
    <n v="180.98"/>
    <n v="26.2"/>
    <x v="0"/>
    <x v="1"/>
    <x v="0"/>
    <x v="9"/>
    <x v="3"/>
    <s v="Global Ergonomic Managers Chair"/>
    <n v="0.59"/>
    <s v="United States"/>
    <x v="1"/>
    <x v="6"/>
    <s v="Webster Groves"/>
    <n v="63119"/>
    <x v="114"/>
    <d v="2015-04-30T00:00:00"/>
    <n v="588.54"/>
    <n v="5"/>
    <n v="928.92"/>
    <n v="91262"/>
    <x v="1"/>
    <n v="2248.6815712530465"/>
  </r>
  <r>
    <n v="2491"/>
    <s v="Sean N Boyer"/>
    <x v="2"/>
    <n v="0.06"/>
    <n v="4.28"/>
    <n v="0.94"/>
    <x v="1"/>
    <x v="1"/>
    <x v="2"/>
    <x v="2"/>
    <x v="2"/>
    <s v="Newell 336"/>
    <n v="0.56000000000000005"/>
    <s v="United States"/>
    <x v="2"/>
    <x v="8"/>
    <s v="Los Angeles"/>
    <n v="90045"/>
    <x v="114"/>
    <d v="2015-04-28T00:00:00"/>
    <n v="0.37"/>
    <n v="9"/>
    <n v="38.96"/>
    <n v="11712"/>
    <x v="2"/>
    <n v="153.38530646112252"/>
  </r>
  <r>
    <n v="2495"/>
    <s v="Maria Block"/>
    <x v="2"/>
    <n v="0.06"/>
    <n v="4.28"/>
    <n v="0.94"/>
    <x v="1"/>
    <x v="1"/>
    <x v="2"/>
    <x v="2"/>
    <x v="2"/>
    <s v="Newell 336"/>
    <n v="0.56000000000000005"/>
    <s v="United States"/>
    <x v="2"/>
    <x v="45"/>
    <s v="Rock Springs"/>
    <n v="82901"/>
    <x v="114"/>
    <d v="2015-04-28T00:00:00"/>
    <n v="0.37"/>
    <n v="2"/>
    <n v="8.66"/>
    <n v="86885"/>
    <x v="2"/>
    <n v="153.38530646112252"/>
  </r>
  <r>
    <n v="2489"/>
    <s v="Craig Liu"/>
    <x v="4"/>
    <n v="0.04"/>
    <n v="419.19"/>
    <n v="19.989999999999998"/>
    <x v="1"/>
    <x v="2"/>
    <x v="2"/>
    <x v="6"/>
    <x v="5"/>
    <s v="Smead Adjustable Mobile File Trolley with Lockable Top"/>
    <n v="0.57999999999999996"/>
    <s v="United States"/>
    <x v="2"/>
    <x v="8"/>
    <s v="Concord"/>
    <n v="94521"/>
    <x v="114"/>
    <d v="2015-04-27T00:00:00"/>
    <n v="1388.3559"/>
    <n v="5"/>
    <n v="2012.11"/>
    <n v="86885"/>
    <x v="2"/>
    <n v="3423.4440891390209"/>
  </r>
  <r>
    <n v="2491"/>
    <s v="Sean N Boyer"/>
    <x v="4"/>
    <n v="0.04"/>
    <n v="419.19"/>
    <n v="19.989999999999998"/>
    <x v="1"/>
    <x v="2"/>
    <x v="2"/>
    <x v="6"/>
    <x v="5"/>
    <s v="Smead Adjustable Mobile File Trolley with Lockable Top"/>
    <n v="0.57999999999999996"/>
    <s v="United States"/>
    <x v="2"/>
    <x v="8"/>
    <s v="Los Angeles"/>
    <n v="90045"/>
    <x v="114"/>
    <d v="2015-04-27T00:00:00"/>
    <n v="1947.67"/>
    <n v="20"/>
    <n v="8048.45"/>
    <n v="23042"/>
    <x v="2"/>
    <n v="3996.1961144301627"/>
  </r>
  <r>
    <n v="2380"/>
    <s v="Lisa Branch"/>
    <x v="3"/>
    <n v="7.0000000000000007E-2"/>
    <n v="3.38"/>
    <n v="0.85"/>
    <x v="1"/>
    <x v="0"/>
    <x v="2"/>
    <x v="2"/>
    <x v="2"/>
    <s v="Avery Hi-Liter® Fluorescent Desk Style Markers"/>
    <n v="0.48"/>
    <s v="United States"/>
    <x v="1"/>
    <x v="25"/>
    <s v="Grand Rapids"/>
    <n v="49505"/>
    <x v="114"/>
    <d v="2015-04-28T00:00:00"/>
    <n v="19.04"/>
    <n v="9"/>
    <n v="29.08"/>
    <n v="86654"/>
    <x v="1"/>
    <n v="235.25340140129308"/>
  </r>
  <r>
    <n v="2382"/>
    <s v="Geoffrey Saunders"/>
    <x v="3"/>
    <n v="7.0000000000000007E-2"/>
    <n v="3.38"/>
    <n v="0.85"/>
    <x v="1"/>
    <x v="0"/>
    <x v="2"/>
    <x v="2"/>
    <x v="2"/>
    <s v="Avery Hi-Liter® Fluorescent Desk Style Markers"/>
    <n v="0.48"/>
    <s v="United States"/>
    <x v="3"/>
    <x v="11"/>
    <s v="New York City"/>
    <n v="10024"/>
    <x v="114"/>
    <d v="2015-04-28T00:00:00"/>
    <n v="19.04"/>
    <n v="34"/>
    <n v="109.86"/>
    <n v="13606"/>
    <x v="3"/>
    <n v="235.25340140129308"/>
  </r>
  <r>
    <n v="2468"/>
    <s v="Rhonda Stein"/>
    <x v="0"/>
    <n v="0.09"/>
    <n v="58.1"/>
    <n v="1.49"/>
    <x v="2"/>
    <x v="2"/>
    <x v="2"/>
    <x v="5"/>
    <x v="5"/>
    <s v="Avery Arch Ring Binders"/>
    <n v="0.38"/>
    <s v="United States"/>
    <x v="0"/>
    <x v="9"/>
    <s v="Salisbury"/>
    <n v="28144"/>
    <x v="115"/>
    <d v="2015-04-29T00:00:00"/>
    <n v="765.75"/>
    <n v="3"/>
    <n v="169.46"/>
    <n v="88135"/>
    <x v="0"/>
    <n v="1138.9468718029859"/>
  </r>
  <r>
    <n v="983"/>
    <s v="Sue Drake"/>
    <x v="2"/>
    <n v="0.09"/>
    <n v="300.97000000000003"/>
    <n v="7.18"/>
    <x v="1"/>
    <x v="3"/>
    <x v="1"/>
    <x v="1"/>
    <x v="5"/>
    <s v="Gyration Ultra Professional Cordless Optical Suite"/>
    <n v="0.48"/>
    <s v="United States"/>
    <x v="0"/>
    <x v="1"/>
    <s v="Searcy"/>
    <n v="72143"/>
    <x v="115"/>
    <d v="2015-04-27T00:00:00"/>
    <n v="17.771999999999998"/>
    <n v="10"/>
    <n v="2848.38"/>
    <n v="90201"/>
    <x v="0"/>
    <n v="1215.8726480639402"/>
  </r>
  <r>
    <n v="202"/>
    <s v="Max Small"/>
    <x v="3"/>
    <n v="0.09"/>
    <n v="12.28"/>
    <n v="4.8600000000000003"/>
    <x v="1"/>
    <x v="3"/>
    <x v="2"/>
    <x v="7"/>
    <x v="5"/>
    <s v="Xerox 1933"/>
    <n v="0.38"/>
    <s v="United States"/>
    <x v="1"/>
    <x v="19"/>
    <s v="Bartlesville"/>
    <n v="74006"/>
    <x v="115"/>
    <d v="2015-04-28T00:00:00"/>
    <n v="1.73"/>
    <n v="3"/>
    <n v="34.65"/>
    <n v="88971"/>
    <x v="1"/>
    <n v="268.94798429321003"/>
  </r>
  <r>
    <n v="762"/>
    <s v="Stuart Holloway"/>
    <x v="3"/>
    <n v="0"/>
    <n v="125.99"/>
    <n v="8.99"/>
    <x v="1"/>
    <x v="0"/>
    <x v="1"/>
    <x v="12"/>
    <x v="5"/>
    <s v="5170i"/>
    <n v="0.56999999999999995"/>
    <s v="United States"/>
    <x v="2"/>
    <x v="4"/>
    <s v="Vancouver"/>
    <n v="98661"/>
    <x v="115"/>
    <d v="2015-04-29T00:00:00"/>
    <n v="613.89576"/>
    <n v="12"/>
    <n v="1362.2"/>
    <n v="87525"/>
    <x v="2"/>
    <n v="1574.609201204152"/>
  </r>
  <r>
    <n v="3320"/>
    <s v="Alicia Maynard"/>
    <x v="3"/>
    <n v="0.08"/>
    <n v="3.28"/>
    <n v="3.97"/>
    <x v="1"/>
    <x v="0"/>
    <x v="2"/>
    <x v="2"/>
    <x v="2"/>
    <s v="Newell 342"/>
    <n v="0.56000000000000005"/>
    <s v="United States"/>
    <x v="0"/>
    <x v="34"/>
    <s v="Jackson"/>
    <n v="38301"/>
    <x v="115"/>
    <d v="2015-04-28T00:00:00"/>
    <n v="0.42659999999999998"/>
    <n v="18"/>
    <n v="57.24"/>
    <n v="90103"/>
    <x v="0"/>
    <n v="362.0005601695006"/>
  </r>
  <r>
    <n v="3320"/>
    <s v="Alicia Maynard"/>
    <x v="3"/>
    <n v="0.09"/>
    <n v="40.97"/>
    <n v="8.99"/>
    <x v="2"/>
    <x v="0"/>
    <x v="2"/>
    <x v="2"/>
    <x v="1"/>
    <s v="Sanford 52201 APSCO Electric Pencil Sharpener"/>
    <n v="0.59"/>
    <s v="United States"/>
    <x v="0"/>
    <x v="34"/>
    <s v="Jackson"/>
    <n v="38301"/>
    <x v="115"/>
    <d v="2015-04-29T00:00:00"/>
    <n v="66.215999999999994"/>
    <n v="22"/>
    <n v="824.7"/>
    <n v="90103"/>
    <x v="0"/>
    <n v="622.32073970896249"/>
  </r>
  <r>
    <n v="1439"/>
    <s v="Kyle Kaufman"/>
    <x v="0"/>
    <n v="0.05"/>
    <n v="6.48"/>
    <n v="6.22"/>
    <x v="1"/>
    <x v="3"/>
    <x v="2"/>
    <x v="7"/>
    <x v="5"/>
    <s v="Xerox 1894"/>
    <n v="0.37"/>
    <s v="United States"/>
    <x v="3"/>
    <x v="27"/>
    <s v="Euclid"/>
    <n v="44117"/>
    <x v="116"/>
    <d v="2015-04-29T00:00:00"/>
    <n v="-29.07"/>
    <n v="3"/>
    <n v="21.46"/>
    <n v="90121"/>
    <x v="3"/>
    <n v="363.92881137150647"/>
  </r>
  <r>
    <n v="3011"/>
    <s v="Tammy Raynor"/>
    <x v="0"/>
    <n v="0.03"/>
    <n v="300.64999999999998"/>
    <n v="24.49"/>
    <x v="1"/>
    <x v="3"/>
    <x v="2"/>
    <x v="8"/>
    <x v="4"/>
    <s v="Honeywell Enviracaire Portable HEPA Air Cleaner for 17' x 22' Room"/>
    <n v="0.52"/>
    <s v="United States"/>
    <x v="3"/>
    <x v="35"/>
    <s v="Boston"/>
    <n v="2113"/>
    <x v="116"/>
    <d v="2015-04-30T00:00:00"/>
    <n v="1282.4960000000001"/>
    <n v="32"/>
    <n v="9705.4599999999991"/>
    <n v="7623"/>
    <x v="3"/>
    <n v="3271.5575903109748"/>
  </r>
  <r>
    <n v="3011"/>
    <s v="Tammy Raynor"/>
    <x v="0"/>
    <n v="0.06"/>
    <n v="49.99"/>
    <n v="19.989999999999998"/>
    <x v="1"/>
    <x v="3"/>
    <x v="1"/>
    <x v="1"/>
    <x v="5"/>
    <s v="US Robotics 56K V.92 Internal PCI Faxmodem"/>
    <n v="0.45"/>
    <s v="United States"/>
    <x v="3"/>
    <x v="35"/>
    <s v="Boston"/>
    <n v="2113"/>
    <x v="116"/>
    <d v="2015-04-30T00:00:00"/>
    <n v="17.2"/>
    <n v="67"/>
    <n v="3247.54"/>
    <n v="7623"/>
    <x v="3"/>
    <n v="988.11505367167388"/>
  </r>
  <r>
    <n v="3011"/>
    <s v="Tammy Raynor"/>
    <x v="0"/>
    <n v="0.1"/>
    <n v="104.85"/>
    <n v="4.6500000000000004"/>
    <x v="1"/>
    <x v="3"/>
    <x v="2"/>
    <x v="7"/>
    <x v="5"/>
    <s v="Xerox 1941"/>
    <n v="0.37"/>
    <s v="United States"/>
    <x v="3"/>
    <x v="35"/>
    <s v="Boston"/>
    <n v="2113"/>
    <x v="116"/>
    <d v="2015-04-29T00:00:00"/>
    <n v="1184.1199999999999"/>
    <n v="58"/>
    <n v="5582.63"/>
    <n v="7623"/>
    <x v="3"/>
    <n v="1838.0413440121915"/>
  </r>
  <r>
    <n v="3012"/>
    <s v="Annie Livingston"/>
    <x v="0"/>
    <n v="0.03"/>
    <n v="300.64999999999998"/>
    <n v="24.49"/>
    <x v="1"/>
    <x v="3"/>
    <x v="2"/>
    <x v="8"/>
    <x v="4"/>
    <s v="Honeywell Enviracaire Portable HEPA Air Cleaner for 17' x 22' Room"/>
    <n v="0.52"/>
    <s v="United States"/>
    <x v="3"/>
    <x v="11"/>
    <s v="Rochester"/>
    <n v="14609"/>
    <x v="116"/>
    <d v="2015-04-30T00:00:00"/>
    <n v="1474.8704"/>
    <n v="8"/>
    <n v="2426.36"/>
    <n v="86346"/>
    <x v="3"/>
    <n v="3468.5539242388486"/>
  </r>
  <r>
    <n v="3012"/>
    <s v="Annie Livingston"/>
    <x v="0"/>
    <n v="0.06"/>
    <n v="49.99"/>
    <n v="19.989999999999998"/>
    <x v="1"/>
    <x v="3"/>
    <x v="1"/>
    <x v="1"/>
    <x v="5"/>
    <s v="US Robotics 56K V.92 Internal PCI Faxmodem"/>
    <n v="0.45"/>
    <s v="United States"/>
    <x v="3"/>
    <x v="11"/>
    <s v="Rochester"/>
    <n v="14609"/>
    <x v="116"/>
    <d v="2015-04-30T00:00:00"/>
    <n v="19.78"/>
    <n v="17"/>
    <n v="824"/>
    <n v="86346"/>
    <x v="3"/>
    <n v="990.75704003542035"/>
  </r>
  <r>
    <n v="3012"/>
    <s v="Annie Livingston"/>
    <x v="0"/>
    <n v="0.1"/>
    <n v="104.85"/>
    <n v="4.6500000000000004"/>
    <x v="1"/>
    <x v="3"/>
    <x v="2"/>
    <x v="7"/>
    <x v="5"/>
    <s v="Xerox 1941"/>
    <n v="0.37"/>
    <s v="United States"/>
    <x v="3"/>
    <x v="11"/>
    <s v="Rochester"/>
    <n v="14609"/>
    <x v="116"/>
    <d v="2015-04-29T00:00:00"/>
    <n v="929.79570000000001"/>
    <n v="14"/>
    <n v="1347.53"/>
    <n v="86346"/>
    <x v="3"/>
    <n v="1577.6067189853025"/>
  </r>
  <r>
    <n v="2254"/>
    <s v="Jeff Meadows"/>
    <x v="1"/>
    <n v="0.1"/>
    <n v="48.91"/>
    <n v="5.97"/>
    <x v="1"/>
    <x v="3"/>
    <x v="2"/>
    <x v="7"/>
    <x v="5"/>
    <s v="Xerox 1917"/>
    <n v="0.38"/>
    <s v="United States"/>
    <x v="0"/>
    <x v="32"/>
    <s v="Paducah"/>
    <n v="42003"/>
    <x v="116"/>
    <d v="2015-04-30T00:00:00"/>
    <n v="156.74340000000001"/>
    <n v="14"/>
    <n v="618.96"/>
    <n v="89279"/>
    <x v="0"/>
    <n v="363.00752616886814"/>
  </r>
  <r>
    <n v="2254"/>
    <s v="Jeff Meadows"/>
    <x v="1"/>
    <n v="0.08"/>
    <n v="5.98"/>
    <n v="5.46"/>
    <x v="1"/>
    <x v="3"/>
    <x v="2"/>
    <x v="7"/>
    <x v="5"/>
    <s v="Xerox 1983"/>
    <n v="0.36"/>
    <s v="United States"/>
    <x v="0"/>
    <x v="32"/>
    <s v="Paducah"/>
    <n v="42003"/>
    <x v="116"/>
    <d v="2015-04-28T00:00:00"/>
    <n v="110.11799999999999"/>
    <n v="13"/>
    <n v="77.540000000000006"/>
    <n v="89279"/>
    <x v="0"/>
    <n v="163.25172367034699"/>
  </r>
  <r>
    <n v="2912"/>
    <s v="Hannah Carver"/>
    <x v="1"/>
    <n v="0.04"/>
    <n v="4.13"/>
    <n v="0.99"/>
    <x v="2"/>
    <x v="2"/>
    <x v="2"/>
    <x v="13"/>
    <x v="5"/>
    <s v="Avery 491"/>
    <n v="0.39"/>
    <s v="United States"/>
    <x v="1"/>
    <x v="39"/>
    <s v="Grand Forks"/>
    <n v="58201"/>
    <x v="116"/>
    <d v="2015-04-30T00:00:00"/>
    <n v="22.307700000000001"/>
    <n v="7"/>
    <n v="32.33"/>
    <n v="87396"/>
    <x v="1"/>
    <n v="-56.420226104771203"/>
  </r>
  <r>
    <n v="2912"/>
    <s v="Hannah Carver"/>
    <x v="1"/>
    <n v="0.06"/>
    <n v="55.48"/>
    <n v="14.3"/>
    <x v="1"/>
    <x v="2"/>
    <x v="2"/>
    <x v="7"/>
    <x v="5"/>
    <s v="Xerox 194"/>
    <n v="0.37"/>
    <s v="United States"/>
    <x v="1"/>
    <x v="39"/>
    <s v="Grand Forks"/>
    <n v="58201"/>
    <x v="116"/>
    <d v="2015-04-30T00:00:00"/>
    <n v="443.02140000000003"/>
    <n v="12"/>
    <n v="642.05999999999995"/>
    <n v="87396"/>
    <x v="1"/>
    <n v="955.54510483861338"/>
  </r>
  <r>
    <n v="3359"/>
    <s v="Jeffrey Cheng"/>
    <x v="1"/>
    <n v="0.09"/>
    <n v="28.53"/>
    <n v="1.49"/>
    <x v="1"/>
    <x v="2"/>
    <x v="2"/>
    <x v="5"/>
    <x v="5"/>
    <s v="Lock-Up Easel 'Spel-Binder'"/>
    <n v="0.38"/>
    <s v="United States"/>
    <x v="1"/>
    <x v="30"/>
    <s v="Wauwatosa"/>
    <n v="53213"/>
    <x v="116"/>
    <d v="2015-04-30T00:00:00"/>
    <n v="107.45462000000001"/>
    <n v="6"/>
    <n v="157.33000000000001"/>
    <n v="91437"/>
    <x v="1"/>
    <n v="161.90366907983966"/>
  </r>
  <r>
    <n v="234"/>
    <s v="Don Cameron"/>
    <x v="2"/>
    <n v="0.06"/>
    <n v="3.34"/>
    <n v="7.49"/>
    <x v="2"/>
    <x v="0"/>
    <x v="2"/>
    <x v="2"/>
    <x v="2"/>
    <s v="Eldon Spacemaker® Box, Quick-Snap Lid, Clear"/>
    <n v="0.54"/>
    <s v="United States"/>
    <x v="1"/>
    <x v="20"/>
    <s v="Newton"/>
    <n v="50208"/>
    <x v="116"/>
    <d v="2015-04-30T00:00:00"/>
    <n v="-175.86"/>
    <n v="8"/>
    <n v="27.45"/>
    <n v="90239"/>
    <x v="1"/>
    <n v="72.07336002629431"/>
  </r>
  <r>
    <n v="1217"/>
    <s v="Billy Perry Browning"/>
    <x v="4"/>
    <n v="0.09"/>
    <n v="130.97999999999999"/>
    <n v="30"/>
    <x v="0"/>
    <x v="0"/>
    <x v="0"/>
    <x v="9"/>
    <x v="3"/>
    <s v="Office Star - Contemporary Task Swivel chair with 2-way adjustable arms, Plum"/>
    <n v="0.78"/>
    <s v="United States"/>
    <x v="3"/>
    <x v="35"/>
    <s v="Boston"/>
    <n v="2112"/>
    <x v="116"/>
    <d v="2015-05-01T00:00:00"/>
    <n v="-421.76"/>
    <n v="41"/>
    <n v="5258.94"/>
    <n v="54595"/>
    <x v="3"/>
    <n v="1233.6476536662676"/>
  </r>
  <r>
    <n v="1226"/>
    <s v="Ken Cash"/>
    <x v="4"/>
    <n v="0.02"/>
    <n v="8.34"/>
    <n v="2.64"/>
    <x v="1"/>
    <x v="0"/>
    <x v="2"/>
    <x v="16"/>
    <x v="1"/>
    <s v="Acme® Elite Stainless Steel Scissors"/>
    <n v="0.59"/>
    <s v="United States"/>
    <x v="3"/>
    <x v="40"/>
    <s v="Pawtucket"/>
    <n v="2861"/>
    <x v="116"/>
    <d v="2015-04-30T00:00:00"/>
    <n v="6.79"/>
    <n v="8"/>
    <n v="66.739999999999995"/>
    <n v="90800"/>
    <x v="3"/>
    <n v="223.9301420446059"/>
  </r>
  <r>
    <n v="1227"/>
    <s v="Elsie Hwang"/>
    <x v="4"/>
    <n v="0.09"/>
    <n v="130.97999999999999"/>
    <n v="30"/>
    <x v="0"/>
    <x v="0"/>
    <x v="0"/>
    <x v="9"/>
    <x v="3"/>
    <s v="Office Star - Contemporary Task Swivel chair with 2-way adjustable arms, Plum"/>
    <n v="0.78"/>
    <s v="United States"/>
    <x v="3"/>
    <x v="42"/>
    <s v="South Burlington"/>
    <n v="5403"/>
    <x v="116"/>
    <d v="2015-05-01T00:00:00"/>
    <n v="-421.76"/>
    <n v="10"/>
    <n v="1282.67"/>
    <n v="90800"/>
    <x v="3"/>
    <n v="1233.6476536662676"/>
  </r>
  <r>
    <n v="2353"/>
    <s v="Patrick Lowry"/>
    <x v="0"/>
    <n v="0.04"/>
    <n v="5.98"/>
    <n v="0.96"/>
    <x v="1"/>
    <x v="3"/>
    <x v="2"/>
    <x v="2"/>
    <x v="2"/>
    <s v="Newell 315"/>
    <n v="0.6"/>
    <s v="United States"/>
    <x v="3"/>
    <x v="36"/>
    <s v="Edgewood"/>
    <n v="21040"/>
    <x v="117"/>
    <d v="2015-04-30T00:00:00"/>
    <n v="52.697600000000001"/>
    <n v="22"/>
    <n v="131.79"/>
    <n v="86164"/>
    <x v="3"/>
    <n v="498.49207194626479"/>
  </r>
  <r>
    <n v="2353"/>
    <s v="Patrick Lowry"/>
    <x v="0"/>
    <n v="0.01"/>
    <n v="20.99"/>
    <n v="0.99"/>
    <x v="1"/>
    <x v="3"/>
    <x v="1"/>
    <x v="12"/>
    <x v="2"/>
    <s v="Accessory25"/>
    <n v="0.56999999999999995"/>
    <s v="United States"/>
    <x v="3"/>
    <x v="36"/>
    <s v="Edgewood"/>
    <n v="21040"/>
    <x v="117"/>
    <d v="2015-04-30T00:00:00"/>
    <n v="-78.194159999999997"/>
    <n v="2"/>
    <n v="35.33"/>
    <n v="86164"/>
    <x v="3"/>
    <n v="407.20334025628767"/>
  </r>
  <r>
    <n v="782"/>
    <s v="Sarah N Becker"/>
    <x v="1"/>
    <n v="0.04"/>
    <n v="34.76"/>
    <n v="5.49"/>
    <x v="1"/>
    <x v="0"/>
    <x v="2"/>
    <x v="6"/>
    <x v="5"/>
    <s v="Home/Office Personal File Carts"/>
    <n v="0.6"/>
    <s v="United States"/>
    <x v="2"/>
    <x v="8"/>
    <s v="Whittier"/>
    <n v="90604"/>
    <x v="117"/>
    <d v="2015-04-30T00:00:00"/>
    <n v="192.51689999999999"/>
    <n v="8"/>
    <n v="279.01"/>
    <n v="90962"/>
    <x v="2"/>
    <n v="555.51337845304272"/>
  </r>
  <r>
    <n v="803"/>
    <s v="Marianne Goldstein"/>
    <x v="4"/>
    <n v="0.03"/>
    <n v="35.99"/>
    <n v="5"/>
    <x v="1"/>
    <x v="0"/>
    <x v="1"/>
    <x v="12"/>
    <x v="5"/>
    <s v="Accessory27"/>
    <n v="0.85"/>
    <s v="United States"/>
    <x v="0"/>
    <x v="12"/>
    <s v="New Smyrna Beach"/>
    <n v="32168"/>
    <x v="117"/>
    <d v="2015-04-30T00:00:00"/>
    <n v="-184.548"/>
    <n v="3"/>
    <n v="93.82"/>
    <n v="90048"/>
    <x v="0"/>
    <n v="389.35568368717071"/>
  </r>
  <r>
    <n v="2115"/>
    <s v="Jeffrey Lloyd"/>
    <x v="4"/>
    <n v="0.02"/>
    <n v="95.95"/>
    <n v="74.349999999999994"/>
    <x v="0"/>
    <x v="3"/>
    <x v="0"/>
    <x v="9"/>
    <x v="3"/>
    <s v="Bevis Steel Folding Chairs"/>
    <n v="0.56999999999999995"/>
    <s v="United States"/>
    <x v="0"/>
    <x v="21"/>
    <s v="Oakton"/>
    <n v="22124"/>
    <x v="117"/>
    <d v="2015-05-01T00:00:00"/>
    <n v="636.52200000000005"/>
    <n v="14"/>
    <n v="1377.46"/>
    <n v="88406"/>
    <x v="0"/>
    <n v="3314.1521644678237"/>
  </r>
  <r>
    <n v="3381"/>
    <s v="Christopher Norton Patterson"/>
    <x v="4"/>
    <n v="0.02"/>
    <n v="28.53"/>
    <n v="1.49"/>
    <x v="1"/>
    <x v="2"/>
    <x v="2"/>
    <x v="5"/>
    <x v="5"/>
    <s v="Lock-Up Easel 'Spel-Binder'"/>
    <n v="0.38"/>
    <s v="United States"/>
    <x v="0"/>
    <x v="5"/>
    <s v="Macon"/>
    <n v="31204"/>
    <x v="117"/>
    <d v="2015-04-29T00:00:00"/>
    <n v="1.992"/>
    <n v="18"/>
    <n v="513.33000000000004"/>
    <n v="88840"/>
    <x v="0"/>
    <n v="115.41753681028499"/>
  </r>
  <r>
    <n v="3393"/>
    <s v="Irene Murphy"/>
    <x v="4"/>
    <n v="0.08"/>
    <n v="125.99"/>
    <n v="7.69"/>
    <x v="1"/>
    <x v="1"/>
    <x v="1"/>
    <x v="12"/>
    <x v="5"/>
    <s v="StarTAC 3000"/>
    <n v="0.59"/>
    <s v="United States"/>
    <x v="2"/>
    <x v="4"/>
    <s v="Pullman"/>
    <n v="99163"/>
    <x v="117"/>
    <d v="2015-04-30T00:00:00"/>
    <n v="374.625"/>
    <n v="7"/>
    <n v="710.36"/>
    <n v="87908"/>
    <x v="2"/>
    <n v="1049.249966557237"/>
  </r>
  <r>
    <n v="617"/>
    <s v="Brett Schultz"/>
    <x v="3"/>
    <n v="0.02"/>
    <n v="15.57"/>
    <n v="1.39"/>
    <x v="1"/>
    <x v="1"/>
    <x v="2"/>
    <x v="15"/>
    <x v="5"/>
    <s v="Park Ridge™ Embossed Executive Business Envelopes"/>
    <n v="0.38"/>
    <s v="United States"/>
    <x v="2"/>
    <x v="3"/>
    <s v="Pueblo"/>
    <n v="81001"/>
    <x v="117"/>
    <d v="2015-04-30T00:00:00"/>
    <n v="23.5428"/>
    <n v="3"/>
    <n v="46.23"/>
    <n v="88198"/>
    <x v="2"/>
    <n v="223.00745579862775"/>
  </r>
  <r>
    <n v="617"/>
    <s v="Brett Schultz"/>
    <x v="3"/>
    <n v="0.02"/>
    <n v="20.89"/>
    <n v="11.52"/>
    <x v="1"/>
    <x v="1"/>
    <x v="2"/>
    <x v="6"/>
    <x v="5"/>
    <s v="Iris® 3-Drawer Stacking Bin, Black"/>
    <n v="0.83"/>
    <s v="United States"/>
    <x v="2"/>
    <x v="3"/>
    <s v="Pueblo"/>
    <n v="81001"/>
    <x v="117"/>
    <d v="2015-04-30T00:00:00"/>
    <n v="-276.11279999999999"/>
    <n v="13"/>
    <n v="279.27999999999997"/>
    <n v="88198"/>
    <x v="2"/>
    <n v="586.84021227897233"/>
  </r>
  <r>
    <n v="618"/>
    <s v="Robert Cowan"/>
    <x v="3"/>
    <n v="0.06"/>
    <n v="5.38"/>
    <n v="5.24"/>
    <x v="2"/>
    <x v="1"/>
    <x v="2"/>
    <x v="5"/>
    <x v="5"/>
    <s v="Acco PRESSTEX® Data Binder with Storage Hooks, Dark Blue, 14 7/8&quot; X 11&quot;"/>
    <n v="0.36"/>
    <s v="United States"/>
    <x v="2"/>
    <x v="3"/>
    <s v="Pueblo West"/>
    <n v="81007"/>
    <x v="117"/>
    <d v="2015-04-30T00:00:00"/>
    <n v="-64.670940000000002"/>
    <n v="14"/>
    <n v="81.819999999999993"/>
    <n v="88198"/>
    <x v="2"/>
    <n v="81.885616789264645"/>
  </r>
  <r>
    <n v="618"/>
    <s v="Robert Cowan"/>
    <x v="3"/>
    <n v="0.03"/>
    <n v="7.35"/>
    <n v="5.96"/>
    <x v="1"/>
    <x v="1"/>
    <x v="2"/>
    <x v="7"/>
    <x v="5"/>
    <s v="1/4 Fold Party Design Invitations &amp; White Envelopes, 24 8-1/2&quot; X 11&quot; Cards, 25 Env./Pack"/>
    <n v="0.38"/>
    <s v="United States"/>
    <x v="2"/>
    <x v="3"/>
    <s v="Pueblo West"/>
    <n v="81007"/>
    <x v="117"/>
    <d v="2015-04-30T00:00:00"/>
    <n v="-11.113200000000001"/>
    <n v="1"/>
    <n v="13.16"/>
    <n v="88198"/>
    <x v="2"/>
    <n v="281.46753488146709"/>
  </r>
  <r>
    <n v="638"/>
    <s v="Brooke Shepherd"/>
    <x v="0"/>
    <n v="0.06"/>
    <n v="65.989999999999995"/>
    <n v="8.8000000000000007"/>
    <x v="2"/>
    <x v="1"/>
    <x v="1"/>
    <x v="12"/>
    <x v="5"/>
    <s v="6120"/>
    <n v="0.57999999999999996"/>
    <s v="United States"/>
    <x v="2"/>
    <x v="8"/>
    <s v="Santa Cruz"/>
    <n v="95062"/>
    <x v="118"/>
    <d v="2015-05-01T00:00:00"/>
    <n v="288.08999999999997"/>
    <n v="9"/>
    <n v="506.38"/>
    <n v="87954"/>
    <x v="2"/>
    <n v="1003.2621956847011"/>
  </r>
  <r>
    <n v="638"/>
    <s v="Brooke Shepherd"/>
    <x v="0"/>
    <n v="0"/>
    <n v="195.99"/>
    <n v="4.2"/>
    <x v="2"/>
    <x v="1"/>
    <x v="1"/>
    <x v="12"/>
    <x v="5"/>
    <s v="KH 688"/>
    <n v="0.56999999999999995"/>
    <s v="United States"/>
    <x v="2"/>
    <x v="8"/>
    <s v="Santa Cruz"/>
    <n v="95062"/>
    <x v="118"/>
    <d v="2015-05-02T00:00:00"/>
    <n v="719.47680000000003"/>
    <n v="6"/>
    <n v="1042.72"/>
    <n v="87954"/>
    <x v="2"/>
    <n v="1756.5237114908339"/>
  </r>
  <r>
    <n v="640"/>
    <s v="Neal Wolfe"/>
    <x v="0"/>
    <n v="0.06"/>
    <n v="65.989999999999995"/>
    <n v="8.8000000000000007"/>
    <x v="2"/>
    <x v="1"/>
    <x v="1"/>
    <x v="12"/>
    <x v="5"/>
    <s v="6120"/>
    <n v="0.57999999999999996"/>
    <s v="United States"/>
    <x v="2"/>
    <x v="4"/>
    <s v="Seattle"/>
    <n v="98119"/>
    <x v="118"/>
    <d v="2015-05-01T00:00:00"/>
    <n v="288.08999999999997"/>
    <n v="34"/>
    <n v="1912.98"/>
    <n v="45380"/>
    <x v="2"/>
    <n v="1003.2621956847011"/>
  </r>
  <r>
    <n v="640"/>
    <s v="Neal Wolfe"/>
    <x v="0"/>
    <n v="0"/>
    <n v="195.99"/>
    <n v="4.2"/>
    <x v="2"/>
    <x v="1"/>
    <x v="1"/>
    <x v="12"/>
    <x v="5"/>
    <s v="KH 688"/>
    <n v="0.56999999999999995"/>
    <s v="United States"/>
    <x v="2"/>
    <x v="4"/>
    <s v="Seattle"/>
    <n v="98119"/>
    <x v="118"/>
    <d v="2015-05-02T00:00:00"/>
    <n v="1030.509"/>
    <n v="24"/>
    <n v="4170.87"/>
    <n v="45380"/>
    <x v="2"/>
    <n v="2075.0286847800098"/>
  </r>
  <r>
    <n v="851"/>
    <s v="Helen H Heller"/>
    <x v="0"/>
    <n v="0.06"/>
    <n v="1.26"/>
    <n v="0.7"/>
    <x v="1"/>
    <x v="3"/>
    <x v="2"/>
    <x v="14"/>
    <x v="2"/>
    <s v="Bagged Rubber Bands"/>
    <n v="0.81"/>
    <s v="United States"/>
    <x v="2"/>
    <x v="8"/>
    <s v="Hacienda Heights"/>
    <n v="91745"/>
    <x v="118"/>
    <d v="2015-04-30T00:00:00"/>
    <n v="-6.6096000000000004"/>
    <n v="4"/>
    <n v="5.28"/>
    <n v="88571"/>
    <x v="2"/>
    <n v="577.11698840110239"/>
  </r>
  <r>
    <n v="854"/>
    <s v="Karen Hendricks"/>
    <x v="0"/>
    <n v="0.06"/>
    <n v="1.76"/>
    <n v="0.7"/>
    <x v="1"/>
    <x v="3"/>
    <x v="2"/>
    <x v="2"/>
    <x v="2"/>
    <s v="Newell 310"/>
    <n v="0.56000000000000005"/>
    <s v="United States"/>
    <x v="3"/>
    <x v="22"/>
    <s v="Branford"/>
    <n v="6405"/>
    <x v="118"/>
    <d v="2015-05-02T00:00:00"/>
    <n v="1.2236"/>
    <n v="22"/>
    <n v="39.26"/>
    <n v="88571"/>
    <x v="3"/>
    <n v="378.90900844224052"/>
  </r>
  <r>
    <n v="855"/>
    <s v="Jacob Lanier"/>
    <x v="0"/>
    <n v="0.02"/>
    <n v="24.98"/>
    <n v="8.7899999999999991"/>
    <x v="1"/>
    <x v="3"/>
    <x v="2"/>
    <x v="6"/>
    <x v="5"/>
    <s v="2300 Heavy-Duty Transfer File Systems by Perma"/>
    <n v="0.66"/>
    <s v="United States"/>
    <x v="3"/>
    <x v="22"/>
    <s v="Danbury"/>
    <n v="6810"/>
    <x v="118"/>
    <d v="2015-05-01T00:00:00"/>
    <n v="4.3148"/>
    <n v="23"/>
    <n v="606.51"/>
    <n v="88571"/>
    <x v="3"/>
    <n v="787.98105859076998"/>
  </r>
  <r>
    <n v="858"/>
    <s v="Arthur Brady"/>
    <x v="0"/>
    <n v="0.05"/>
    <n v="35.99"/>
    <n v="5.99"/>
    <x v="2"/>
    <x v="3"/>
    <x v="1"/>
    <x v="12"/>
    <x v="2"/>
    <s v="Accessory41"/>
    <n v="0.38"/>
    <s v="United States"/>
    <x v="3"/>
    <x v="29"/>
    <s v="Lewiston"/>
    <n v="4240"/>
    <x v="118"/>
    <d v="2015-05-02T00:00:00"/>
    <n v="-125.83296"/>
    <n v="2"/>
    <n v="64.89"/>
    <n v="88571"/>
    <x v="3"/>
    <n v="277.03996675851886"/>
  </r>
  <r>
    <n v="2704"/>
    <s v="Juan Gold"/>
    <x v="0"/>
    <n v="0.06"/>
    <n v="3.6"/>
    <n v="2.2000000000000002"/>
    <x v="1"/>
    <x v="1"/>
    <x v="2"/>
    <x v="7"/>
    <x v="2"/>
    <s v="Telephone Message Books with Fax/Mobile Section, 4 1/4&quot; x 6&quot;"/>
    <n v="0.39"/>
    <s v="United States"/>
    <x v="0"/>
    <x v="12"/>
    <s v="Pensacola"/>
    <n v="32503"/>
    <x v="118"/>
    <d v="2015-05-02T00:00:00"/>
    <n v="2755.6421999999998"/>
    <n v="4"/>
    <n v="15.19"/>
    <n v="91407"/>
    <x v="0"/>
    <n v="3076.4915682588962"/>
  </r>
  <r>
    <n v="1352"/>
    <s v="Vivian Clarke"/>
    <x v="1"/>
    <n v="0.05"/>
    <n v="17.670000000000002"/>
    <n v="8.99"/>
    <x v="1"/>
    <x v="2"/>
    <x v="0"/>
    <x v="11"/>
    <x v="1"/>
    <s v="Executive Impressions 12&quot; Wall Clock"/>
    <n v="0.47"/>
    <s v="United States"/>
    <x v="3"/>
    <x v="36"/>
    <s v="Camp Springs"/>
    <n v="20746"/>
    <x v="118"/>
    <d v="2015-05-01T00:00:00"/>
    <n v="46.036799999999999"/>
    <n v="16"/>
    <n v="283.44"/>
    <n v="88234"/>
    <x v="3"/>
    <n v="373.51914677215984"/>
  </r>
  <r>
    <n v="1347"/>
    <s v="Vivian Goldstein"/>
    <x v="2"/>
    <n v="0.1"/>
    <n v="2.62"/>
    <n v="0.8"/>
    <x v="1"/>
    <x v="2"/>
    <x v="2"/>
    <x v="14"/>
    <x v="2"/>
    <s v="Staples Metal Binder Clips"/>
    <n v="0.39"/>
    <s v="United States"/>
    <x v="0"/>
    <x v="12"/>
    <s v="Brandon"/>
    <n v="33511"/>
    <x v="118"/>
    <d v="2015-05-06T00:00:00"/>
    <n v="-94.490899999999996"/>
    <n v="21"/>
    <n v="51.86"/>
    <n v="89686"/>
    <x v="0"/>
    <n v="-61.185230565028775"/>
  </r>
  <r>
    <n v="2704"/>
    <s v="Juan Gold"/>
    <x v="2"/>
    <n v="0.03"/>
    <n v="13.48"/>
    <n v="4.51"/>
    <x v="2"/>
    <x v="1"/>
    <x v="2"/>
    <x v="6"/>
    <x v="5"/>
    <s v="Tenex Personal Project File with Scoop Front Design, Black"/>
    <n v="0.59"/>
    <s v="United States"/>
    <x v="0"/>
    <x v="12"/>
    <s v="Pensacola"/>
    <n v="32503"/>
    <x v="118"/>
    <d v="2015-05-04T00:00:00"/>
    <n v="-256.01799999999997"/>
    <n v="4"/>
    <n v="59.49"/>
    <n v="91408"/>
    <x v="0"/>
    <n v="-19.120125641147048"/>
  </r>
  <r>
    <n v="2823"/>
    <s v="Max Hurley"/>
    <x v="2"/>
    <n v="0.02"/>
    <n v="21.98"/>
    <n v="2.87"/>
    <x v="1"/>
    <x v="3"/>
    <x v="2"/>
    <x v="2"/>
    <x v="1"/>
    <s v="Panasonic KP-310 Heavy-Duty Electric Pencil Sharpener"/>
    <n v="0.55000000000000004"/>
    <s v="United States"/>
    <x v="2"/>
    <x v="26"/>
    <s v="North Las Vegas"/>
    <n v="89031"/>
    <x v="118"/>
    <d v="2015-05-02T00:00:00"/>
    <n v="165.6345"/>
    <n v="11"/>
    <n v="240.05"/>
    <n v="87240"/>
    <x v="2"/>
    <n v="478.47900783331079"/>
  </r>
  <r>
    <n v="1989"/>
    <s v="David Weaver"/>
    <x v="4"/>
    <n v="0.1"/>
    <n v="1.6"/>
    <n v="1.29"/>
    <x v="1"/>
    <x v="2"/>
    <x v="2"/>
    <x v="2"/>
    <x v="2"/>
    <s v="Sanford Pocket Accent® Highlighters"/>
    <n v="0.42"/>
    <s v="United States"/>
    <x v="2"/>
    <x v="15"/>
    <s v="Holladay"/>
    <n v="84117"/>
    <x v="118"/>
    <d v="2015-04-30T00:00:00"/>
    <n v="-14.990399999999999"/>
    <n v="11"/>
    <n v="16.88"/>
    <n v="90003"/>
    <x v="2"/>
    <n v="-11.496923561950627"/>
  </r>
  <r>
    <n v="2394"/>
    <s v="Tina Monroe"/>
    <x v="0"/>
    <n v="0.01"/>
    <n v="11.7"/>
    <n v="5.63"/>
    <x v="1"/>
    <x v="3"/>
    <x v="2"/>
    <x v="5"/>
    <x v="5"/>
    <s v="Fellowes Binding Cases"/>
    <n v="0.4"/>
    <s v="United States"/>
    <x v="0"/>
    <x v="5"/>
    <s v="Sandy Springs"/>
    <n v="30328"/>
    <x v="119"/>
    <d v="2015-05-03T00:00:00"/>
    <n v="39.21"/>
    <n v="16"/>
    <n v="196.69"/>
    <n v="86949"/>
    <x v="0"/>
    <n v="485.2663229587356"/>
  </r>
  <r>
    <n v="2394"/>
    <s v="Tina Monroe"/>
    <x v="0"/>
    <n v="0.03"/>
    <n v="4.55"/>
    <n v="1.49"/>
    <x v="1"/>
    <x v="3"/>
    <x v="2"/>
    <x v="5"/>
    <x v="5"/>
    <s v="Presstex Flexible Ring Binders"/>
    <n v="0.35"/>
    <s v="United States"/>
    <x v="0"/>
    <x v="5"/>
    <s v="Sandy Springs"/>
    <n v="30328"/>
    <x v="119"/>
    <d v="2015-05-01T00:00:00"/>
    <n v="100.38"/>
    <n v="9"/>
    <n v="40.28"/>
    <n v="86949"/>
    <x v="0"/>
    <n v="356.30091086764287"/>
  </r>
  <r>
    <n v="2724"/>
    <s v="Erika Clapp"/>
    <x v="0"/>
    <n v="0.06"/>
    <n v="4.9800000000000004"/>
    <n v="7.44"/>
    <x v="1"/>
    <x v="2"/>
    <x v="2"/>
    <x v="7"/>
    <x v="5"/>
    <s v="Xerox 1922"/>
    <n v="0.36"/>
    <s v="United States"/>
    <x v="0"/>
    <x v="34"/>
    <s v="Chattanooga"/>
    <n v="37421"/>
    <x v="119"/>
    <d v="2015-05-02T00:00:00"/>
    <n v="-37.561999999999998"/>
    <n v="10"/>
    <n v="53.21"/>
    <n v="88959"/>
    <x v="0"/>
    <n v="399.77191186325939"/>
  </r>
  <r>
    <n v="2724"/>
    <s v="Erika Clapp"/>
    <x v="0"/>
    <n v="0.01"/>
    <n v="6.48"/>
    <n v="7.37"/>
    <x v="1"/>
    <x v="2"/>
    <x v="2"/>
    <x v="7"/>
    <x v="5"/>
    <s v="Xerox 210"/>
    <n v="0.37"/>
    <s v="United States"/>
    <x v="0"/>
    <x v="34"/>
    <s v="Chattanooga"/>
    <n v="37421"/>
    <x v="119"/>
    <d v="2015-05-03T00:00:00"/>
    <n v="-449.69400000000002"/>
    <n v="18"/>
    <n v="122.8"/>
    <n v="88959"/>
    <x v="0"/>
    <n v="21.856936116592333"/>
  </r>
  <r>
    <n v="1271"/>
    <s v="Joanne Church"/>
    <x v="2"/>
    <n v="0.1"/>
    <n v="34.229999999999997"/>
    <n v="5.0199999999999996"/>
    <x v="1"/>
    <x v="3"/>
    <x v="0"/>
    <x v="11"/>
    <x v="5"/>
    <s v="Hand-Finished Solid Wood Document Frame"/>
    <n v="0.55000000000000004"/>
    <s v="United States"/>
    <x v="2"/>
    <x v="8"/>
    <s v="La Mesa"/>
    <n v="91941"/>
    <x v="119"/>
    <d v="2015-05-06T00:00:00"/>
    <n v="151.56540000000001"/>
    <n v="7"/>
    <n v="219.66"/>
    <n v="88411"/>
    <x v="2"/>
    <n v="509.01076793543791"/>
  </r>
  <r>
    <n v="1383"/>
    <s v="Christina Hanna"/>
    <x v="4"/>
    <n v="0.03"/>
    <n v="2.23"/>
    <n v="4.57"/>
    <x v="1"/>
    <x v="1"/>
    <x v="0"/>
    <x v="11"/>
    <x v="1"/>
    <s v="Eldon Pizzaz™ Desk Accessories"/>
    <n v="0.41"/>
    <s v="United States"/>
    <x v="2"/>
    <x v="15"/>
    <s v="West Valley City"/>
    <n v="84120"/>
    <x v="119"/>
    <d v="2015-05-02T00:00:00"/>
    <n v="-93.25"/>
    <n v="12"/>
    <n v="28.66"/>
    <n v="89406"/>
    <x v="2"/>
    <n v="-20.433787243959578"/>
  </r>
  <r>
    <n v="381"/>
    <s v="Danielle Watts"/>
    <x v="3"/>
    <n v="7.0000000000000007E-2"/>
    <n v="415.88"/>
    <n v="11.37"/>
    <x v="1"/>
    <x v="3"/>
    <x v="2"/>
    <x v="6"/>
    <x v="5"/>
    <s v="Deluxe Rollaway Locking File with Drawer"/>
    <n v="0.56999999999999995"/>
    <s v="United States"/>
    <x v="1"/>
    <x v="10"/>
    <s v="Bloomington"/>
    <n v="61701"/>
    <x v="119"/>
    <d v="2015-05-01T00:00:00"/>
    <n v="-539.59"/>
    <n v="1"/>
    <n v="394.51"/>
    <n v="88929"/>
    <x v="1"/>
    <n v="1330.24590080083"/>
  </r>
  <r>
    <n v="1193"/>
    <s v="Louis Parrish"/>
    <x v="3"/>
    <n v="0.03"/>
    <n v="5.98"/>
    <n v="1.49"/>
    <x v="1"/>
    <x v="0"/>
    <x v="2"/>
    <x v="5"/>
    <x v="5"/>
    <s v="Avery Hanging File Binders"/>
    <n v="0.39"/>
    <s v="United States"/>
    <x v="3"/>
    <x v="31"/>
    <s v="Washington"/>
    <n v="20016"/>
    <x v="119"/>
    <d v="2015-05-03T00:00:00"/>
    <n v="38.08"/>
    <n v="85"/>
    <n v="517.85"/>
    <n v="38852"/>
    <x v="3"/>
    <n v="232.21329709577566"/>
  </r>
  <r>
    <n v="1194"/>
    <s v="Sidney Brewer"/>
    <x v="3"/>
    <n v="0.03"/>
    <n v="5.98"/>
    <n v="1.49"/>
    <x v="1"/>
    <x v="0"/>
    <x v="2"/>
    <x v="5"/>
    <x v="5"/>
    <s v="Avery Hanging File Binders"/>
    <n v="0.39"/>
    <s v="United States"/>
    <x v="0"/>
    <x v="12"/>
    <s v="Immokalee"/>
    <n v="34142"/>
    <x v="119"/>
    <d v="2015-05-03T00:00:00"/>
    <n v="20.495999999999999"/>
    <n v="21"/>
    <n v="127.94"/>
    <n v="87586"/>
    <x v="0"/>
    <n v="214.20682879340418"/>
  </r>
  <r>
    <n v="3139"/>
    <s v="David Powell"/>
    <x v="0"/>
    <n v="0.09"/>
    <n v="280.98"/>
    <n v="57"/>
    <x v="0"/>
    <x v="2"/>
    <x v="0"/>
    <x v="9"/>
    <x v="3"/>
    <s v="Hon 2090 “Pillow Soft” Series Mid Back Swivel/Tilt Chairs"/>
    <n v="0.78"/>
    <s v="United States"/>
    <x v="3"/>
    <x v="33"/>
    <s v="Cranford"/>
    <n v="7016"/>
    <x v="120"/>
    <d v="2015-05-05T00:00:00"/>
    <n v="252.488"/>
    <n v="31"/>
    <n v="7974.21"/>
    <n v="86793"/>
    <x v="3"/>
    <n v="3457.0574232981298"/>
  </r>
  <r>
    <n v="3367"/>
    <s v="Renee McKenzie"/>
    <x v="0"/>
    <n v="0.08"/>
    <n v="30.97"/>
    <n v="4"/>
    <x v="1"/>
    <x v="2"/>
    <x v="1"/>
    <x v="1"/>
    <x v="5"/>
    <s v="Microsoft Multimedia Keyboard"/>
    <n v="0.74"/>
    <s v="United States"/>
    <x v="3"/>
    <x v="27"/>
    <s v="Upper Arlington"/>
    <n v="43221"/>
    <x v="120"/>
    <d v="2015-05-03T00:00:00"/>
    <n v="10.68"/>
    <n v="26"/>
    <n v="758.97"/>
    <n v="90502"/>
    <x v="3"/>
    <n v="738.15793773838141"/>
  </r>
  <r>
    <n v="3367"/>
    <s v="Renee McKenzie"/>
    <x v="0"/>
    <n v="0.1"/>
    <n v="4.13"/>
    <n v="0.5"/>
    <x v="2"/>
    <x v="2"/>
    <x v="2"/>
    <x v="13"/>
    <x v="5"/>
    <s v="Avery 506"/>
    <n v="0.39"/>
    <s v="United States"/>
    <x v="3"/>
    <x v="27"/>
    <s v="Upper Arlington"/>
    <n v="43221"/>
    <x v="120"/>
    <d v="2015-05-04T00:00:00"/>
    <n v="58.263599999999997"/>
    <n v="18"/>
    <n v="84.44"/>
    <n v="90502"/>
    <x v="3"/>
    <n v="219.70561082868701"/>
  </r>
  <r>
    <n v="408"/>
    <s v="Calvin Parsons Walter"/>
    <x v="2"/>
    <n v="7.0000000000000007E-2"/>
    <n v="29.17"/>
    <n v="6.27"/>
    <x v="1"/>
    <x v="3"/>
    <x v="2"/>
    <x v="5"/>
    <x v="5"/>
    <s v="Binding Machine Supplies"/>
    <n v="0.37"/>
    <s v="United States"/>
    <x v="1"/>
    <x v="18"/>
    <s v="San Juan"/>
    <n v="78589"/>
    <x v="120"/>
    <d v="2015-05-06T00:00:00"/>
    <n v="236.2371"/>
    <n v="14"/>
    <n v="400.47"/>
    <n v="89639"/>
    <x v="1"/>
    <n v="484.6241511909999"/>
  </r>
  <r>
    <n v="2426"/>
    <s v="Dorothy Holt"/>
    <x v="2"/>
    <n v="0.08"/>
    <n v="4.4800000000000004"/>
    <n v="49"/>
    <x v="1"/>
    <x v="0"/>
    <x v="2"/>
    <x v="8"/>
    <x v="4"/>
    <s v="Hoover Portapower™ Portable Vacuum"/>
    <n v="0.6"/>
    <s v="United States"/>
    <x v="1"/>
    <x v="18"/>
    <s v="Irving"/>
    <n v="75061"/>
    <x v="120"/>
    <d v="2015-05-02T00:00:00"/>
    <n v="139.58009999999999"/>
    <n v="37"/>
    <n v="202.29"/>
    <n v="90861"/>
    <x v="1"/>
    <n v="1664.8433102657148"/>
  </r>
  <r>
    <n v="2426"/>
    <s v="Dorothy Holt"/>
    <x v="2"/>
    <n v="0"/>
    <n v="17.670000000000002"/>
    <n v="8.99"/>
    <x v="1"/>
    <x v="0"/>
    <x v="0"/>
    <x v="11"/>
    <x v="1"/>
    <s v="Executive Impressions 12&quot; Wall Clock"/>
    <n v="0.47"/>
    <s v="United States"/>
    <x v="1"/>
    <x v="18"/>
    <s v="Irving"/>
    <n v="75061"/>
    <x v="120"/>
    <d v="2015-05-09T00:00:00"/>
    <n v="109.67"/>
    <n v="9"/>
    <n v="168.71"/>
    <n v="90861"/>
    <x v="1"/>
    <n v="514.50419825758729"/>
  </r>
  <r>
    <n v="2578"/>
    <s v="Kent Gill"/>
    <x v="2"/>
    <n v="0.04"/>
    <n v="8.6"/>
    <n v="6.19"/>
    <x v="1"/>
    <x v="2"/>
    <x v="2"/>
    <x v="5"/>
    <x v="5"/>
    <s v="Avery Printable Repositionable Plastic Tabs"/>
    <n v="0.38"/>
    <s v="United States"/>
    <x v="0"/>
    <x v="16"/>
    <s v="Opelika"/>
    <n v="36801"/>
    <x v="120"/>
    <d v="2015-05-04T00:00:00"/>
    <n v="309.71159999999998"/>
    <n v="5"/>
    <n v="46.85"/>
    <n v="88298"/>
    <x v="0"/>
    <n v="551.77948237259"/>
  </r>
  <r>
    <n v="2578"/>
    <s v="Kent Gill"/>
    <x v="2"/>
    <n v="0.01"/>
    <n v="3.58"/>
    <n v="1.63"/>
    <x v="1"/>
    <x v="2"/>
    <x v="2"/>
    <x v="14"/>
    <x v="2"/>
    <s v="OIC Colored Binder Clips, Assorted Sizes"/>
    <n v="0.36"/>
    <s v="United States"/>
    <x v="0"/>
    <x v="16"/>
    <s v="Opelika"/>
    <n v="36801"/>
    <x v="120"/>
    <d v="2015-05-06T00:00:00"/>
    <n v="-128.85599999999999"/>
    <n v="26"/>
    <n v="93.57"/>
    <n v="88298"/>
    <x v="0"/>
    <n v="-35.887486157020732"/>
  </r>
  <r>
    <n v="2578"/>
    <s v="Kent Gill"/>
    <x v="2"/>
    <n v="0.08"/>
    <n v="105.49"/>
    <n v="41.64"/>
    <x v="0"/>
    <x v="2"/>
    <x v="0"/>
    <x v="0"/>
    <x v="0"/>
    <s v="Balt Solid Wood Rectangular Table"/>
    <n v="0.75"/>
    <s v="United States"/>
    <x v="0"/>
    <x v="16"/>
    <s v="Opelika"/>
    <n v="36801"/>
    <x v="120"/>
    <d v="2015-05-09T00:00:00"/>
    <n v="-36.945999999999998"/>
    <n v="34"/>
    <n v="2694.49"/>
    <n v="88298"/>
    <x v="0"/>
    <n v="1957.7182108762102"/>
  </r>
  <r>
    <n v="2531"/>
    <s v="Rick Houston"/>
    <x v="4"/>
    <n v="0.08"/>
    <n v="4"/>
    <n v="1.3"/>
    <x v="1"/>
    <x v="0"/>
    <x v="2"/>
    <x v="7"/>
    <x v="2"/>
    <s v="EcoTones® Memo Sheets"/>
    <n v="0.37"/>
    <s v="United States"/>
    <x v="2"/>
    <x v="8"/>
    <s v="Atascadero"/>
    <n v="93422"/>
    <x v="120"/>
    <d v="2015-05-04T00:00:00"/>
    <n v="28.4"/>
    <n v="14"/>
    <n v="51.99"/>
    <n v="87452"/>
    <x v="2"/>
    <n v="-27.086151185894213"/>
  </r>
  <r>
    <n v="27"/>
    <s v="Guy Gallagher"/>
    <x v="3"/>
    <n v="0.04"/>
    <n v="4.1399999999999997"/>
    <n v="6.6"/>
    <x v="1"/>
    <x v="3"/>
    <x v="0"/>
    <x v="11"/>
    <x v="5"/>
    <s v="Eldon Image Series Black Desk Accessories"/>
    <n v="0.49"/>
    <s v="United States"/>
    <x v="2"/>
    <x v="8"/>
    <s v="Lakewood"/>
    <n v="90712"/>
    <x v="120"/>
    <d v="2015-05-04T00:00:00"/>
    <n v="8.8940000000000001"/>
    <n v="12"/>
    <n v="54.78"/>
    <n v="87652"/>
    <x v="2"/>
    <n v="423.34468607948941"/>
  </r>
  <r>
    <n v="3386"/>
    <s v="Carmen Elmore"/>
    <x v="0"/>
    <n v="0"/>
    <n v="2.61"/>
    <n v="0.5"/>
    <x v="1"/>
    <x v="3"/>
    <x v="2"/>
    <x v="13"/>
    <x v="5"/>
    <s v="Avery 494"/>
    <n v="0.39"/>
    <s v="United States"/>
    <x v="3"/>
    <x v="27"/>
    <s v="Bowling Green"/>
    <n v="43402"/>
    <x v="121"/>
    <d v="2015-05-05T00:00:00"/>
    <n v="19.554600000000001"/>
    <n v="10"/>
    <n v="28.34"/>
    <n v="88746"/>
    <x v="3"/>
    <n v="293.16483175305092"/>
  </r>
  <r>
    <n v="3386"/>
    <s v="Carmen Elmore"/>
    <x v="0"/>
    <n v="0.04"/>
    <n v="25.38"/>
    <n v="8.99"/>
    <x v="2"/>
    <x v="3"/>
    <x v="0"/>
    <x v="11"/>
    <x v="1"/>
    <s v="Executive Impressions 13&quot; Chairman Wall Clock"/>
    <n v="0.5"/>
    <s v="United States"/>
    <x v="3"/>
    <x v="27"/>
    <s v="Bowling Green"/>
    <n v="43402"/>
    <x v="121"/>
    <d v="2015-05-06T00:00:00"/>
    <n v="152.482"/>
    <n v="35"/>
    <n v="861.3"/>
    <n v="88746"/>
    <x v="3"/>
    <n v="718.06713963898233"/>
  </r>
  <r>
    <n v="2157"/>
    <s v="Tom Hoyle Honeycutt"/>
    <x v="1"/>
    <n v="7.0000000000000007E-2"/>
    <n v="30.93"/>
    <n v="3.92"/>
    <x v="1"/>
    <x v="2"/>
    <x v="0"/>
    <x v="11"/>
    <x v="1"/>
    <s v="Advantus Employee of the Month Certificate Frame, 11 x 13-1/2"/>
    <n v="0.44"/>
    <s v="United States"/>
    <x v="1"/>
    <x v="25"/>
    <s v="Warren"/>
    <n v="48093"/>
    <x v="121"/>
    <d v="2015-05-04T00:00:00"/>
    <n v="398.30250000000001"/>
    <n v="19"/>
    <n v="577.25"/>
    <n v="90386"/>
    <x v="1"/>
    <n v="597.51041948877071"/>
  </r>
  <r>
    <n v="2157"/>
    <s v="Tom Hoyle Honeycutt"/>
    <x v="1"/>
    <n v="0.05"/>
    <n v="297.48"/>
    <n v="18.059999999999999"/>
    <x v="0"/>
    <x v="2"/>
    <x v="1"/>
    <x v="3"/>
    <x v="3"/>
    <s v="Panasonic KX-P3200 Dot Matrix Printer"/>
    <n v="0.6"/>
    <s v="United States"/>
    <x v="1"/>
    <x v="25"/>
    <s v="Warren"/>
    <n v="48093"/>
    <x v="121"/>
    <d v="2015-05-04T00:00:00"/>
    <n v="709.85199999999998"/>
    <n v="14"/>
    <n v="4075.18"/>
    <n v="90386"/>
    <x v="1"/>
    <n v="2485.1520004772028"/>
  </r>
  <r>
    <n v="2157"/>
    <s v="Tom Hoyle Honeycutt"/>
    <x v="1"/>
    <n v="7.0000000000000007E-2"/>
    <n v="296.18"/>
    <n v="54.12"/>
    <x v="0"/>
    <x v="2"/>
    <x v="0"/>
    <x v="0"/>
    <x v="0"/>
    <s v="Hon 94000 Series Round Tables"/>
    <n v="0.76"/>
    <s v="United States"/>
    <x v="1"/>
    <x v="25"/>
    <s v="Warren"/>
    <n v="48093"/>
    <x v="121"/>
    <d v="2015-05-05T00:00:00"/>
    <n v="80.809200000000004"/>
    <n v="6"/>
    <n v="1798.23"/>
    <n v="90386"/>
    <x v="1"/>
    <n v="2953.3702882383359"/>
  </r>
  <r>
    <n v="1391"/>
    <s v="Carolyn Greer"/>
    <x v="2"/>
    <n v="7.0000000000000007E-2"/>
    <n v="12.28"/>
    <n v="6.13"/>
    <x v="1"/>
    <x v="0"/>
    <x v="2"/>
    <x v="6"/>
    <x v="5"/>
    <s v="Recycled Eldon Regeneration Jumbo File"/>
    <n v="0.56999999999999995"/>
    <s v="United States"/>
    <x v="2"/>
    <x v="8"/>
    <s v="Sunnyvale"/>
    <n v="94086"/>
    <x v="121"/>
    <d v="2015-05-10T00:00:00"/>
    <n v="15.236000000000001"/>
    <n v="33"/>
    <n v="389.59"/>
    <n v="88730"/>
    <x v="2"/>
    <n v="358.72467266059419"/>
  </r>
  <r>
    <n v="1680"/>
    <s v="Esther Whitaker"/>
    <x v="2"/>
    <n v="0.09"/>
    <n v="30.98"/>
    <n v="19.510000000000002"/>
    <x v="1"/>
    <x v="1"/>
    <x v="2"/>
    <x v="15"/>
    <x v="5"/>
    <s v="Staples Colored Interoffice Envelopes"/>
    <n v="0.36"/>
    <s v="United States"/>
    <x v="3"/>
    <x v="27"/>
    <s v="Fairfield"/>
    <n v="45014"/>
    <x v="121"/>
    <d v="2015-05-05T00:00:00"/>
    <n v="-163.53"/>
    <n v="18"/>
    <n v="514.62"/>
    <n v="86645"/>
    <x v="3"/>
    <n v="396.40397713008366"/>
  </r>
  <r>
    <n v="1680"/>
    <s v="Esther Whitaker"/>
    <x v="2"/>
    <n v="0.03"/>
    <n v="49.34"/>
    <n v="10.25"/>
    <x v="1"/>
    <x v="1"/>
    <x v="0"/>
    <x v="11"/>
    <x v="4"/>
    <s v="Electrix Fluorescent Magnifier Lamps &amp; Weighted Base"/>
    <n v="0.56999999999999995"/>
    <s v="United States"/>
    <x v="3"/>
    <x v="27"/>
    <s v="Fairfield"/>
    <n v="45014"/>
    <x v="121"/>
    <d v="2015-05-05T00:00:00"/>
    <n v="554.77"/>
    <n v="17"/>
    <n v="817.32"/>
    <n v="86645"/>
    <x v="3"/>
    <n v="1147.7453680100207"/>
  </r>
  <r>
    <n v="94"/>
    <s v="Eddie House Mueller"/>
    <x v="3"/>
    <n v="0.04"/>
    <n v="160.97999999999999"/>
    <n v="30"/>
    <x v="0"/>
    <x v="2"/>
    <x v="0"/>
    <x v="9"/>
    <x v="3"/>
    <s v="Office Star - Mid Back Dual function Ergonomic High Back Chair with 2-Way Adjustable Arms"/>
    <n v="0.62"/>
    <s v="United States"/>
    <x v="1"/>
    <x v="10"/>
    <s v="Chicago"/>
    <n v="60601"/>
    <x v="121"/>
    <d v="2015-05-05T00:00:00"/>
    <n v="116.1"/>
    <n v="37"/>
    <n v="6276.34"/>
    <n v="44231"/>
    <x v="1"/>
    <n v="2006.2197303199791"/>
  </r>
  <r>
    <n v="94"/>
    <s v="Eddie House Mueller"/>
    <x v="3"/>
    <n v="0.01"/>
    <n v="17.98"/>
    <n v="4"/>
    <x v="1"/>
    <x v="2"/>
    <x v="1"/>
    <x v="1"/>
    <x v="5"/>
    <s v="Belkin 107-key enhanced keyboard, USB/PS/2 interface"/>
    <n v="0.79"/>
    <s v="United States"/>
    <x v="1"/>
    <x v="10"/>
    <s v="Chicago"/>
    <n v="60601"/>
    <x v="121"/>
    <d v="2015-05-05T00:00:00"/>
    <n v="-87.96"/>
    <n v="146"/>
    <n v="2664.4"/>
    <n v="44231"/>
    <x v="1"/>
    <n v="595.28399537655946"/>
  </r>
  <r>
    <n v="97"/>
    <s v="Max McKenna"/>
    <x v="3"/>
    <n v="0.04"/>
    <n v="160.97999999999999"/>
    <n v="30"/>
    <x v="0"/>
    <x v="2"/>
    <x v="0"/>
    <x v="9"/>
    <x v="3"/>
    <s v="Office Star - Mid Back Dual function Ergonomic High Back Chair with 2-Way Adjustable Arms"/>
    <n v="0.62"/>
    <s v="United States"/>
    <x v="1"/>
    <x v="38"/>
    <s v="Manhattan"/>
    <n v="66502"/>
    <x v="121"/>
    <d v="2015-05-05T00:00:00"/>
    <n v="255.42"/>
    <n v="9"/>
    <n v="1526.68"/>
    <n v="87306"/>
    <x v="1"/>
    <n v="2148.88699396229"/>
  </r>
  <r>
    <n v="97"/>
    <s v="Max McKenna"/>
    <x v="3"/>
    <n v="0.06"/>
    <n v="115.99"/>
    <n v="8.99"/>
    <x v="1"/>
    <x v="2"/>
    <x v="1"/>
    <x v="12"/>
    <x v="5"/>
    <s v="5185"/>
    <n v="0.57999999999999996"/>
    <s v="United States"/>
    <x v="1"/>
    <x v="38"/>
    <s v="Manhattan"/>
    <n v="66502"/>
    <x v="121"/>
    <d v="2015-05-04T00:00:00"/>
    <n v="685.6146"/>
    <n v="20"/>
    <n v="1952.56"/>
    <n v="87306"/>
    <x v="1"/>
    <n v="1624.8565994950181"/>
  </r>
  <r>
    <n v="1869"/>
    <s v="Roberta Daniel"/>
    <x v="3"/>
    <n v="0.08"/>
    <n v="8.09"/>
    <n v="7.96"/>
    <x v="1"/>
    <x v="1"/>
    <x v="0"/>
    <x v="11"/>
    <x v="5"/>
    <s v="6&quot; Cubicle Wall Clock, Black"/>
    <n v="0.49"/>
    <s v="United States"/>
    <x v="2"/>
    <x v="43"/>
    <s v="Alamogordo"/>
    <n v="88310"/>
    <x v="121"/>
    <d v="2015-05-04T00:00:00"/>
    <n v="-88.82"/>
    <n v="10"/>
    <n v="80.349999999999994"/>
    <n v="89209"/>
    <x v="2"/>
    <n v="317.87929265670249"/>
  </r>
  <r>
    <n v="335"/>
    <s v="Curtis O'Connell"/>
    <x v="0"/>
    <n v="0.09"/>
    <n v="6.28"/>
    <n v="5.29"/>
    <x v="1"/>
    <x v="3"/>
    <x v="0"/>
    <x v="11"/>
    <x v="5"/>
    <s v="Eldon® 200 Class™ Desk Accessories, Burgundy"/>
    <n v="0.43"/>
    <s v="United States"/>
    <x v="2"/>
    <x v="14"/>
    <s v="Medford"/>
    <n v="97504"/>
    <x v="122"/>
    <d v="2015-05-04T00:00:00"/>
    <n v="-5.2"/>
    <n v="1"/>
    <n v="8.5299999999999994"/>
    <n v="87277"/>
    <x v="2"/>
    <n v="385.47855486288029"/>
  </r>
  <r>
    <n v="342"/>
    <s v="Jacqueline Noble"/>
    <x v="0"/>
    <n v="0.01"/>
    <n v="3.26"/>
    <n v="1.86"/>
    <x v="1"/>
    <x v="3"/>
    <x v="2"/>
    <x v="2"/>
    <x v="2"/>
    <s v="Avery Hi-Liter GlideStik Fluorescent Highlighter, Yellow Ink"/>
    <n v="0.41"/>
    <s v="United States"/>
    <x v="0"/>
    <x v="12"/>
    <s v="Miami"/>
    <n v="33181"/>
    <x v="122"/>
    <d v="2015-05-06T00:00:00"/>
    <n v="-4.6683000000000003"/>
    <n v="20"/>
    <n v="73.97"/>
    <n v="3332"/>
    <x v="0"/>
    <n v="318.00132073778349"/>
  </r>
  <r>
    <n v="344"/>
    <s v="Rosemary English"/>
    <x v="0"/>
    <n v="0.01"/>
    <n v="3.26"/>
    <n v="1.86"/>
    <x v="1"/>
    <x v="3"/>
    <x v="2"/>
    <x v="2"/>
    <x v="2"/>
    <s v="Avery Hi-Liter GlideStik Fluorescent Highlighter, Yellow Ink"/>
    <n v="0.41"/>
    <s v="United States"/>
    <x v="3"/>
    <x v="29"/>
    <s v="Portland"/>
    <n v="4101"/>
    <x v="122"/>
    <d v="2015-05-06T00:00:00"/>
    <n v="0.70199999999999996"/>
    <n v="5"/>
    <n v="18.489999999999998"/>
    <n v="88152"/>
    <x v="3"/>
    <n v="323.50064607469352"/>
  </r>
  <r>
    <n v="2289"/>
    <s v="Ryan Herman"/>
    <x v="0"/>
    <n v="0.01"/>
    <n v="7.59"/>
    <n v="4"/>
    <x v="1"/>
    <x v="2"/>
    <x v="0"/>
    <x v="11"/>
    <x v="2"/>
    <s v="Master Giant Foot® Doorstop, Safety Yellow"/>
    <n v="0.42"/>
    <s v="United States"/>
    <x v="1"/>
    <x v="7"/>
    <s v="Burnsville"/>
    <n v="55337"/>
    <x v="122"/>
    <d v="2015-05-04T00:00:00"/>
    <n v="2.97"/>
    <n v="17"/>
    <n v="136.25"/>
    <n v="88165"/>
    <x v="1"/>
    <n v="437.28894091592292"/>
  </r>
  <r>
    <n v="2650"/>
    <s v="Joanne Chu"/>
    <x v="0"/>
    <n v="0.05"/>
    <n v="35.99"/>
    <n v="5.99"/>
    <x v="1"/>
    <x v="3"/>
    <x v="1"/>
    <x v="12"/>
    <x v="2"/>
    <s v="Accessory41"/>
    <n v="0.38"/>
    <s v="United States"/>
    <x v="3"/>
    <x v="28"/>
    <s v="Baldwin"/>
    <n v="15234"/>
    <x v="122"/>
    <d v="2015-05-05T00:00:00"/>
    <n v="524.31719999999996"/>
    <n v="26"/>
    <n v="759.88"/>
    <n v="88815"/>
    <x v="3"/>
    <n v="1025.0263398061097"/>
  </r>
  <r>
    <n v="2689"/>
    <s v="Marlene Gray"/>
    <x v="0"/>
    <n v="0.09"/>
    <n v="3.75"/>
    <n v="0.5"/>
    <x v="1"/>
    <x v="2"/>
    <x v="2"/>
    <x v="13"/>
    <x v="5"/>
    <s v="Avery 496"/>
    <n v="0.37"/>
    <s v="United States"/>
    <x v="3"/>
    <x v="33"/>
    <s v="Clifton"/>
    <n v="7011"/>
    <x v="122"/>
    <d v="2015-05-06T00:00:00"/>
    <n v="51.218699999999998"/>
    <n v="21"/>
    <n v="74.23"/>
    <n v="90624"/>
    <x v="3"/>
    <n v="283.50144287943743"/>
  </r>
  <r>
    <n v="2693"/>
    <s v="Lloyd Cannon"/>
    <x v="0"/>
    <n v="0.01"/>
    <n v="30.98"/>
    <n v="9.18"/>
    <x v="1"/>
    <x v="2"/>
    <x v="2"/>
    <x v="7"/>
    <x v="5"/>
    <s v="Xerox 1951"/>
    <n v="0.4"/>
    <s v="United States"/>
    <x v="3"/>
    <x v="42"/>
    <s v="Bennington"/>
    <n v="5201"/>
    <x v="122"/>
    <d v="2015-05-04T00:00:00"/>
    <n v="380.46800000000002"/>
    <n v="20"/>
    <n v="627.19000000000005"/>
    <n v="90624"/>
    <x v="3"/>
    <n v="1023.6897105558493"/>
  </r>
  <r>
    <n v="411"/>
    <s v="Carolyn Proctor"/>
    <x v="1"/>
    <n v="0.05"/>
    <n v="178.47"/>
    <n v="19.989999999999998"/>
    <x v="2"/>
    <x v="1"/>
    <x v="2"/>
    <x v="6"/>
    <x v="5"/>
    <s v="Hot File® 7-Pocket, Floor Stand"/>
    <n v="0.55000000000000004"/>
    <s v="United States"/>
    <x v="2"/>
    <x v="8"/>
    <s v="Oakland"/>
    <n v="94601"/>
    <x v="122"/>
    <d v="2015-05-07T00:00:00"/>
    <n v="943"/>
    <n v="9"/>
    <n v="1531.31"/>
    <n v="87905"/>
    <x v="2"/>
    <n v="2024.7839334847513"/>
  </r>
  <r>
    <n v="3176"/>
    <s v="Jackie McCullough"/>
    <x v="1"/>
    <n v="0.06"/>
    <n v="10.97"/>
    <n v="6.5"/>
    <x v="1"/>
    <x v="1"/>
    <x v="1"/>
    <x v="1"/>
    <x v="5"/>
    <s v="Micro Innovations 104 Keyboard"/>
    <n v="0.64"/>
    <s v="United States"/>
    <x v="0"/>
    <x v="12"/>
    <s v="Jacksonville"/>
    <n v="32216"/>
    <x v="122"/>
    <d v="2015-05-06T00:00:00"/>
    <n v="65.597999999999999"/>
    <n v="19"/>
    <n v="215.25"/>
    <n v="90820"/>
    <x v="0"/>
    <n v="379.05408315631581"/>
  </r>
  <r>
    <n v="3356"/>
    <s v="Richard Tan"/>
    <x v="4"/>
    <n v="7.0000000000000007E-2"/>
    <n v="5.34"/>
    <n v="5.63"/>
    <x v="1"/>
    <x v="3"/>
    <x v="2"/>
    <x v="5"/>
    <x v="5"/>
    <s v="Pressboard Data Binder, Crimson, 12&quot; X 8 1/2&quot;"/>
    <n v="0.39"/>
    <s v="United States"/>
    <x v="2"/>
    <x v="37"/>
    <s v="Eagle"/>
    <n v="83616"/>
    <x v="122"/>
    <d v="2015-05-06T00:00:00"/>
    <n v="-116.3455"/>
    <n v="13"/>
    <n v="66.650000000000006"/>
    <n v="88588"/>
    <x v="2"/>
    <n v="-19.163784406827887"/>
  </r>
  <r>
    <n v="3356"/>
    <s v="Richard Tan"/>
    <x v="4"/>
    <n v="0.03"/>
    <n v="160.97999999999999"/>
    <n v="30"/>
    <x v="0"/>
    <x v="3"/>
    <x v="0"/>
    <x v="9"/>
    <x v="3"/>
    <s v="Office Star - Mid Back Dual function Ergonomic High Back Chair with 2-Way Adjustable Arms"/>
    <n v="0.62"/>
    <s v="United States"/>
    <x v="2"/>
    <x v="37"/>
    <s v="Eagle"/>
    <n v="83616"/>
    <x v="122"/>
    <d v="2015-05-05T00:00:00"/>
    <n v="1304.9000000000001"/>
    <n v="18"/>
    <n v="2934.16"/>
    <n v="88588"/>
    <x v="2"/>
    <n v="3011.4846877513874"/>
  </r>
  <r>
    <n v="3356"/>
    <s v="Richard Tan"/>
    <x v="4"/>
    <n v="0.04"/>
    <n v="65.989999999999995"/>
    <n v="5.63"/>
    <x v="2"/>
    <x v="3"/>
    <x v="1"/>
    <x v="12"/>
    <x v="5"/>
    <s v="2190"/>
    <n v="0.56000000000000005"/>
    <s v="United States"/>
    <x v="2"/>
    <x v="37"/>
    <s v="Eagle"/>
    <n v="83616"/>
    <x v="122"/>
    <d v="2015-05-04T00:00:00"/>
    <n v="605.04719999999998"/>
    <n v="15"/>
    <n v="876.88"/>
    <n v="88588"/>
    <x v="2"/>
    <n v="988.4985347531225"/>
  </r>
  <r>
    <n v="1765"/>
    <s v="Ralph Woods Scott"/>
    <x v="3"/>
    <n v="0"/>
    <n v="5.77"/>
    <n v="4.97"/>
    <x v="1"/>
    <x v="1"/>
    <x v="2"/>
    <x v="5"/>
    <x v="5"/>
    <s v="Avery Binding System Hidden Tab™ Executive Style Index Sets"/>
    <n v="0.35"/>
    <s v="United States"/>
    <x v="1"/>
    <x v="6"/>
    <s v="Creve Coeur"/>
    <n v="63141"/>
    <x v="122"/>
    <d v="2015-05-05T00:00:00"/>
    <n v="3.5581"/>
    <n v="8"/>
    <n v="52.43"/>
    <n v="89777"/>
    <x v="1"/>
    <n v="259.0676056919894"/>
  </r>
  <r>
    <n v="693"/>
    <s v="Richard McClure"/>
    <x v="1"/>
    <n v="0"/>
    <n v="230.98"/>
    <n v="23.78"/>
    <x v="0"/>
    <x v="0"/>
    <x v="0"/>
    <x v="0"/>
    <x v="0"/>
    <s v="Bush® Cubix Conference Tables, Fully Assembled"/>
    <n v="0.6"/>
    <s v="United States"/>
    <x v="2"/>
    <x v="3"/>
    <s v="Thornton"/>
    <n v="80229"/>
    <x v="123"/>
    <d v="2015-05-07T00:00:00"/>
    <n v="6095.8602000000001"/>
    <n v="36"/>
    <n v="8834.58"/>
    <n v="87813"/>
    <x v="2"/>
    <n v="7943.8700469961168"/>
  </r>
  <r>
    <n v="2273"/>
    <s v="Debra Block"/>
    <x v="2"/>
    <n v="0.04"/>
    <n v="120.98"/>
    <n v="3.99"/>
    <x v="1"/>
    <x v="3"/>
    <x v="2"/>
    <x v="8"/>
    <x v="5"/>
    <s v="Belkin 325VA UPS Surge Protector, 6'"/>
    <n v="0.6"/>
    <s v="United States"/>
    <x v="1"/>
    <x v="18"/>
    <s v="Harlingen"/>
    <n v="78550"/>
    <x v="123"/>
    <d v="2015-05-05T00:00:00"/>
    <n v="1389.5771999999999"/>
    <n v="17"/>
    <n v="2013.88"/>
    <n v="90109"/>
    <x v="1"/>
    <n v="2101.3106811937018"/>
  </r>
  <r>
    <n v="2273"/>
    <s v="Debra Block"/>
    <x v="2"/>
    <n v="0.02"/>
    <n v="55.99"/>
    <n v="5"/>
    <x v="1"/>
    <x v="3"/>
    <x v="1"/>
    <x v="12"/>
    <x v="1"/>
    <s v="Accessory36"/>
    <n v="0.83"/>
    <s v="United States"/>
    <x v="1"/>
    <x v="18"/>
    <s v="Harlingen"/>
    <n v="78550"/>
    <x v="123"/>
    <d v="2015-05-05T00:00:00"/>
    <n v="-222.816"/>
    <n v="4"/>
    <n v="201.32"/>
    <n v="90109"/>
    <x v="1"/>
    <n v="478.85829307425831"/>
  </r>
  <r>
    <n v="2274"/>
    <s v="Marlene Harrison"/>
    <x v="2"/>
    <n v="0.05"/>
    <n v="23.99"/>
    <n v="15.68"/>
    <x v="0"/>
    <x v="3"/>
    <x v="0"/>
    <x v="11"/>
    <x v="3"/>
    <s v="Westinghouse Floor Lamp with Metal Mesh Shade, Black"/>
    <n v="0.62"/>
    <s v="United States"/>
    <x v="1"/>
    <x v="18"/>
    <s v="Houston"/>
    <n v="77036"/>
    <x v="123"/>
    <d v="2015-05-09T00:00:00"/>
    <n v="-133.71"/>
    <n v="12"/>
    <n v="298.51"/>
    <n v="90109"/>
    <x v="1"/>
    <n v="767.09032411515523"/>
  </r>
  <r>
    <n v="2379"/>
    <s v="Mildred Briggs"/>
    <x v="2"/>
    <n v="0.06"/>
    <n v="122.99"/>
    <n v="19.989999999999998"/>
    <x v="1"/>
    <x v="0"/>
    <x v="2"/>
    <x v="5"/>
    <x v="5"/>
    <s v="GBC Therma-A-Bind 250T Electric Binding System"/>
    <n v="0.37"/>
    <s v="United States"/>
    <x v="1"/>
    <x v="25"/>
    <s v="Garden City"/>
    <n v="48135"/>
    <x v="123"/>
    <d v="2015-05-07T00:00:00"/>
    <n v="1019.7096"/>
    <n v="12"/>
    <n v="1477.84"/>
    <n v="86655"/>
    <x v="1"/>
    <n v="1957.6582861264585"/>
  </r>
  <r>
    <n v="2380"/>
    <s v="Lisa Branch"/>
    <x v="2"/>
    <n v="0.08"/>
    <n v="68.81"/>
    <n v="60"/>
    <x v="0"/>
    <x v="0"/>
    <x v="2"/>
    <x v="8"/>
    <x v="3"/>
    <s v="Holmes Replacement Filter for HEPA Air Cleaner, Very Large Room, HEPA Filter"/>
    <n v="0.41"/>
    <s v="United States"/>
    <x v="1"/>
    <x v="25"/>
    <s v="Grand Rapids"/>
    <n v="49505"/>
    <x v="123"/>
    <d v="2015-05-07T00:00:00"/>
    <n v="-1069.72"/>
    <n v="17"/>
    <n v="1162.46"/>
    <n v="86655"/>
    <x v="1"/>
    <n v="970.58633719316572"/>
  </r>
  <r>
    <n v="2382"/>
    <s v="Geoffrey Saunders"/>
    <x v="2"/>
    <n v="0.06"/>
    <n v="122.99"/>
    <n v="19.989999999999998"/>
    <x v="1"/>
    <x v="0"/>
    <x v="2"/>
    <x v="5"/>
    <x v="5"/>
    <s v="GBC Therma-A-Bind 250T Electric Binding System"/>
    <n v="0.37"/>
    <s v="United States"/>
    <x v="3"/>
    <x v="11"/>
    <s v="New York City"/>
    <n v="10024"/>
    <x v="123"/>
    <d v="2015-05-07T00:00:00"/>
    <n v="1408.1865"/>
    <n v="48"/>
    <n v="5911.35"/>
    <n v="962"/>
    <x v="3"/>
    <n v="2355.4686242778198"/>
  </r>
  <r>
    <n v="2382"/>
    <s v="Geoffrey Saunders"/>
    <x v="2"/>
    <n v="0.08"/>
    <n v="68.81"/>
    <n v="60"/>
    <x v="0"/>
    <x v="0"/>
    <x v="2"/>
    <x v="8"/>
    <x v="3"/>
    <s v="Holmes Replacement Filter for HEPA Air Cleaner, Very Large Room, HEPA Filter"/>
    <n v="0.41"/>
    <s v="United States"/>
    <x v="3"/>
    <x v="11"/>
    <s v="New York City"/>
    <n v="10024"/>
    <x v="123"/>
    <d v="2015-05-07T00:00:00"/>
    <n v="-1069.72"/>
    <n v="68"/>
    <n v="4649.8500000000004"/>
    <n v="962"/>
    <x v="3"/>
    <n v="970.58633719316572"/>
  </r>
  <r>
    <n v="1101"/>
    <s v="Kimberly McCarthy"/>
    <x v="4"/>
    <n v="0.02"/>
    <n v="15.14"/>
    <n v="4.53"/>
    <x v="1"/>
    <x v="0"/>
    <x v="2"/>
    <x v="6"/>
    <x v="5"/>
    <s v="Eldon® Gobal File Keepers"/>
    <n v="0.81"/>
    <s v="United States"/>
    <x v="2"/>
    <x v="8"/>
    <s v="Oxnard"/>
    <n v="93030"/>
    <x v="123"/>
    <d v="2015-05-06T00:00:00"/>
    <n v="5.8840000000000003"/>
    <n v="3"/>
    <n v="51.02"/>
    <n v="91488"/>
    <x v="2"/>
    <n v="479.40678113620964"/>
  </r>
  <r>
    <n v="2509"/>
    <s v="Sidney Larson"/>
    <x v="4"/>
    <n v="0.05"/>
    <n v="30.98"/>
    <n v="9.18"/>
    <x v="1"/>
    <x v="2"/>
    <x v="2"/>
    <x v="7"/>
    <x v="5"/>
    <s v="Xerox 1951"/>
    <n v="0.4"/>
    <s v="United States"/>
    <x v="3"/>
    <x v="29"/>
    <s v="South Portland"/>
    <n v="4106"/>
    <x v="123"/>
    <d v="2015-05-05T00:00:00"/>
    <n v="308.67"/>
    <n v="15"/>
    <n v="462.57"/>
    <n v="87029"/>
    <x v="3"/>
    <n v="646.48505123796679"/>
  </r>
  <r>
    <n v="1979"/>
    <s v="Marianne Weiner Ennis"/>
    <x v="3"/>
    <n v="0.05"/>
    <n v="20.99"/>
    <n v="3.3"/>
    <x v="1"/>
    <x v="3"/>
    <x v="1"/>
    <x v="12"/>
    <x v="1"/>
    <s v="Accessory39"/>
    <n v="0.81"/>
    <s v="United States"/>
    <x v="2"/>
    <x v="3"/>
    <s v="Littleton"/>
    <n v="80122"/>
    <x v="123"/>
    <d v="2015-05-06T00:00:00"/>
    <n v="21.883400000000002"/>
    <n v="4"/>
    <n v="72.75"/>
    <n v="87757"/>
    <x v="2"/>
    <n v="657.60078333677734"/>
  </r>
  <r>
    <n v="1416"/>
    <s v="Betsy Gibson"/>
    <x v="0"/>
    <n v="0.02"/>
    <n v="417.4"/>
    <n v="75.23"/>
    <x v="0"/>
    <x v="0"/>
    <x v="0"/>
    <x v="0"/>
    <x v="0"/>
    <s v="Bretford “Just In Time” Height-Adjustable Multi-Task Work Tables"/>
    <n v="0.79"/>
    <s v="United States"/>
    <x v="1"/>
    <x v="2"/>
    <s v="Indianapolis"/>
    <n v="46203"/>
    <x v="124"/>
    <d v="2015-05-07T00:00:00"/>
    <n v="-634.86540000000002"/>
    <n v="1"/>
    <n v="471.21"/>
    <n v="90538"/>
    <x v="1"/>
    <n v="3494.7726418972184"/>
  </r>
  <r>
    <n v="2420"/>
    <s v="Wesley Cho"/>
    <x v="1"/>
    <n v="0.04"/>
    <n v="9.11"/>
    <n v="2.15"/>
    <x v="1"/>
    <x v="1"/>
    <x v="2"/>
    <x v="7"/>
    <x v="2"/>
    <s v="Black Print Carbonless Snap-Off® Rapid Letter, 8 1/2&quot; x 7&quot;"/>
    <n v="0.4"/>
    <s v="United States"/>
    <x v="0"/>
    <x v="21"/>
    <s v="Richmond"/>
    <n v="23223"/>
    <x v="124"/>
    <d v="2015-05-06T00:00:00"/>
    <n v="-23.071999999999999"/>
    <n v="11"/>
    <n v="100.87"/>
    <n v="86752"/>
    <x v="0"/>
    <n v="-24.072484612329312"/>
  </r>
  <r>
    <n v="1986"/>
    <s v="Lynda Rosenthal"/>
    <x v="3"/>
    <n v="0.01"/>
    <n v="15.31"/>
    <n v="8.7799999999999994"/>
    <x v="1"/>
    <x v="2"/>
    <x v="2"/>
    <x v="6"/>
    <x v="5"/>
    <s v="Eldon Jumbo ProFile™ Portable File Boxes Graphite/Black"/>
    <n v="0.56999999999999995"/>
    <s v="United States"/>
    <x v="1"/>
    <x v="18"/>
    <s v="Midland"/>
    <n v="79701"/>
    <x v="124"/>
    <d v="2015-05-07T00:00:00"/>
    <n v="12.146000000000001"/>
    <n v="23"/>
    <n v="377"/>
    <n v="90888"/>
    <x v="1"/>
    <n v="638.68515485585851"/>
  </r>
  <r>
    <n v="1986"/>
    <s v="Lynda Rosenthal"/>
    <x v="3"/>
    <n v="0.05"/>
    <n v="7.99"/>
    <n v="5.03"/>
    <x v="2"/>
    <x v="2"/>
    <x v="1"/>
    <x v="12"/>
    <x v="6"/>
    <s v="Bell Sonecor JB700 Caller ID"/>
    <n v="0.6"/>
    <s v="United States"/>
    <x v="1"/>
    <x v="18"/>
    <s v="Midland"/>
    <n v="79701"/>
    <x v="124"/>
    <d v="2015-05-08T00:00:00"/>
    <n v="5.6870000000000003"/>
    <n v="4"/>
    <n v="42.99"/>
    <n v="90888"/>
    <x v="1"/>
    <n v="421.77465709953475"/>
  </r>
  <r>
    <n v="1261"/>
    <s v="Vickie Gonzalez"/>
    <x v="0"/>
    <n v="0.02"/>
    <n v="73.98"/>
    <n v="14.52"/>
    <x v="1"/>
    <x v="2"/>
    <x v="1"/>
    <x v="1"/>
    <x v="5"/>
    <s v="Keytronic French Keyboard"/>
    <n v="0.65"/>
    <s v="United States"/>
    <x v="2"/>
    <x v="3"/>
    <s v="Broomfield"/>
    <n v="80020"/>
    <x v="125"/>
    <d v="2015-05-10T00:00:00"/>
    <n v="43.537999999999997"/>
    <n v="5"/>
    <n v="378.23"/>
    <n v="89730"/>
    <x v="2"/>
    <n v="1162.1729543667843"/>
  </r>
  <r>
    <n v="1502"/>
    <s v="Renee Huang"/>
    <x v="0"/>
    <n v="0.08"/>
    <n v="3.69"/>
    <n v="0.5"/>
    <x v="1"/>
    <x v="0"/>
    <x v="2"/>
    <x v="13"/>
    <x v="5"/>
    <s v="Avery 487"/>
    <n v="0.38"/>
    <s v="United States"/>
    <x v="0"/>
    <x v="12"/>
    <s v="Coral Springs"/>
    <n v="33065"/>
    <x v="125"/>
    <d v="2015-05-10T00:00:00"/>
    <n v="-3.6547000000000001"/>
    <n v="38"/>
    <n v="129.43"/>
    <n v="89193"/>
    <x v="0"/>
    <n v="202.56619382644459"/>
  </r>
  <r>
    <n v="1725"/>
    <s v="Linda Blake"/>
    <x v="1"/>
    <n v="0.05"/>
    <n v="35.99"/>
    <n v="1.1000000000000001"/>
    <x v="1"/>
    <x v="3"/>
    <x v="1"/>
    <x v="12"/>
    <x v="5"/>
    <s v="Accessory35"/>
    <n v="0.55000000000000004"/>
    <s v="United States"/>
    <x v="3"/>
    <x v="27"/>
    <s v="Hilliard"/>
    <n v="43026"/>
    <x v="125"/>
    <d v="2015-05-09T00:00:00"/>
    <n v="149.166"/>
    <n v="9"/>
    <n v="261.56"/>
    <n v="87193"/>
    <x v="3"/>
    <n v="354.50703667743437"/>
  </r>
  <r>
    <n v="2962"/>
    <s v="Leonard Strauss"/>
    <x v="1"/>
    <n v="7.0000000000000007E-2"/>
    <n v="4.76"/>
    <n v="0.88"/>
    <x v="2"/>
    <x v="1"/>
    <x v="2"/>
    <x v="7"/>
    <x v="2"/>
    <s v="Wirebound Voice Message Log Book"/>
    <n v="0.39"/>
    <s v="United States"/>
    <x v="2"/>
    <x v="3"/>
    <s v="Louisville"/>
    <n v="80027"/>
    <x v="125"/>
    <d v="2015-05-09T00:00:00"/>
    <n v="33.347700000000003"/>
    <n v="10"/>
    <n v="48.33"/>
    <n v="88611"/>
    <x v="2"/>
    <n v="-125.38143434060328"/>
  </r>
  <r>
    <n v="3248"/>
    <s v="Earl Donnelly"/>
    <x v="1"/>
    <n v="7.0000000000000007E-2"/>
    <n v="2.78"/>
    <n v="1.49"/>
    <x v="1"/>
    <x v="0"/>
    <x v="2"/>
    <x v="5"/>
    <x v="5"/>
    <s v="Wilson Jones Suede Grain Vinyl Binders"/>
    <n v="0.36"/>
    <s v="United States"/>
    <x v="0"/>
    <x v="17"/>
    <s v="Slidell"/>
    <n v="70458"/>
    <x v="125"/>
    <d v="2015-05-08T00:00:00"/>
    <n v="-340.53109999999998"/>
    <n v="17"/>
    <n v="47.12"/>
    <n v="87297"/>
    <x v="0"/>
    <n v="-420.40711542328876"/>
  </r>
  <r>
    <n v="3338"/>
    <s v="Constance Robertson"/>
    <x v="1"/>
    <n v="0.08"/>
    <n v="6.48"/>
    <n v="8.4"/>
    <x v="1"/>
    <x v="1"/>
    <x v="2"/>
    <x v="7"/>
    <x v="5"/>
    <s v="Xerox 212"/>
    <n v="0.37"/>
    <s v="United States"/>
    <x v="0"/>
    <x v="12"/>
    <s v="Tampa"/>
    <n v="33614"/>
    <x v="125"/>
    <d v="2015-05-07T00:00:00"/>
    <n v="58.811999999999998"/>
    <n v="7"/>
    <n v="45"/>
    <n v="85979"/>
    <x v="0"/>
    <n v="172.91542033318379"/>
  </r>
  <r>
    <n v="1997"/>
    <s v="Harriet Bowman"/>
    <x v="4"/>
    <n v="0.01"/>
    <n v="16.48"/>
    <n v="1.99"/>
    <x v="1"/>
    <x v="1"/>
    <x v="1"/>
    <x v="1"/>
    <x v="1"/>
    <s v="Maxell DVD-RAM Discs"/>
    <n v="0.42"/>
    <s v="United States"/>
    <x v="0"/>
    <x v="23"/>
    <s v="Hilton Head Island"/>
    <n v="29915"/>
    <x v="125"/>
    <d v="2015-05-08T00:00:00"/>
    <n v="739.67399999999998"/>
    <n v="7"/>
    <n v="122.93"/>
    <n v="90334"/>
    <x v="0"/>
    <n v="827.36867231862789"/>
  </r>
  <r>
    <n v="3077"/>
    <s v="Lynne Reid"/>
    <x v="4"/>
    <n v="7.0000000000000007E-2"/>
    <n v="300.97000000000003"/>
    <n v="7.18"/>
    <x v="1"/>
    <x v="0"/>
    <x v="1"/>
    <x v="1"/>
    <x v="5"/>
    <s v="Gyration Ultra Professional Cordless Optical Suite"/>
    <n v="0.48"/>
    <s v="United States"/>
    <x v="3"/>
    <x v="27"/>
    <s v="Strongsville"/>
    <n v="44136"/>
    <x v="125"/>
    <d v="2015-05-09T00:00:00"/>
    <n v="-807.59"/>
    <n v="2"/>
    <n v="582.20000000000005"/>
    <n v="88239"/>
    <x v="3"/>
    <n v="307.85570598175815"/>
  </r>
  <r>
    <n v="3079"/>
    <s v="Andrew Levine"/>
    <x v="4"/>
    <n v="7.0000000000000007E-2"/>
    <n v="300.97000000000003"/>
    <n v="7.18"/>
    <x v="1"/>
    <x v="0"/>
    <x v="1"/>
    <x v="1"/>
    <x v="5"/>
    <s v="Gyration Ultra Professional Cordless Optical Suite"/>
    <n v="0.48"/>
    <s v="United States"/>
    <x v="3"/>
    <x v="28"/>
    <s v="Philadelphia"/>
    <n v="19112"/>
    <x v="125"/>
    <d v="2015-05-09T00:00:00"/>
    <n v="-807.59"/>
    <n v="7"/>
    <n v="2037.69"/>
    <n v="41253"/>
    <x v="3"/>
    <n v="307.85570598175815"/>
  </r>
  <r>
    <n v="2187"/>
    <s v="Joanne Spivey"/>
    <x v="1"/>
    <n v="0.09"/>
    <n v="16.98"/>
    <n v="12.39"/>
    <x v="1"/>
    <x v="3"/>
    <x v="2"/>
    <x v="15"/>
    <x v="5"/>
    <s v="Brown Kraft Recycled Envelopes"/>
    <n v="0.35"/>
    <s v="United States"/>
    <x v="1"/>
    <x v="6"/>
    <s v="Independence"/>
    <n v="64055"/>
    <x v="126"/>
    <d v="2015-05-10T00:00:00"/>
    <n v="-48.57"/>
    <n v="5"/>
    <n v="86.8"/>
    <n v="89440"/>
    <x v="1"/>
    <n v="211.83649511401634"/>
  </r>
  <r>
    <n v="2189"/>
    <s v="Frank Cross"/>
    <x v="1"/>
    <n v="0.09"/>
    <n v="16.98"/>
    <n v="12.39"/>
    <x v="1"/>
    <x v="3"/>
    <x v="2"/>
    <x v="15"/>
    <x v="5"/>
    <s v="Brown Kraft Recycled Envelopes"/>
    <n v="0.35"/>
    <s v="United States"/>
    <x v="3"/>
    <x v="11"/>
    <s v="New York City"/>
    <n v="10177"/>
    <x v="126"/>
    <d v="2015-05-10T00:00:00"/>
    <n v="-48.57"/>
    <n v="22"/>
    <n v="381.91"/>
    <n v="7364"/>
    <x v="3"/>
    <n v="211.83649511401634"/>
  </r>
  <r>
    <n v="2063"/>
    <s v="Todd D Norris"/>
    <x v="2"/>
    <n v="0.06"/>
    <n v="300.97000000000003"/>
    <n v="7.18"/>
    <x v="1"/>
    <x v="3"/>
    <x v="1"/>
    <x v="1"/>
    <x v="5"/>
    <s v="Gyration Ultra Professional Cordless Optical Suite"/>
    <n v="0.48"/>
    <s v="United States"/>
    <x v="0"/>
    <x v="21"/>
    <s v="Newport News"/>
    <n v="23602"/>
    <x v="126"/>
    <d v="2015-05-08T00:00:00"/>
    <n v="-729.98800000000006"/>
    <n v="1"/>
    <n v="291.39999999999998"/>
    <n v="87147"/>
    <x v="0"/>
    <n v="469.97234112666615"/>
  </r>
  <r>
    <n v="2880"/>
    <s v="Grace Black"/>
    <x v="2"/>
    <n v="0.09"/>
    <n v="243.98"/>
    <n v="43.32"/>
    <x v="0"/>
    <x v="0"/>
    <x v="0"/>
    <x v="9"/>
    <x v="3"/>
    <s v="Hon Deluxe Fabric Upholstered Stacking Chairs, Rounded Back"/>
    <n v="0.55000000000000004"/>
    <s v="United States"/>
    <x v="0"/>
    <x v="12"/>
    <s v="North Miami Beach"/>
    <n v="33160"/>
    <x v="126"/>
    <d v="2015-05-13T00:00:00"/>
    <n v="1059.288"/>
    <n v="25"/>
    <n v="5587.89"/>
    <n v="88627"/>
    <x v="0"/>
    <n v="3348.3167379797342"/>
  </r>
  <r>
    <n v="2991"/>
    <s v="Sean Herbert"/>
    <x v="2"/>
    <n v="0.05"/>
    <n v="70.97"/>
    <n v="3.5"/>
    <x v="1"/>
    <x v="2"/>
    <x v="2"/>
    <x v="8"/>
    <x v="5"/>
    <s v="Tripp Lite Isotel 8 Ultra 8 Outlet Metal Surge"/>
    <n v="0.59"/>
    <s v="United States"/>
    <x v="1"/>
    <x v="30"/>
    <s v="Racine"/>
    <n v="53402"/>
    <x v="126"/>
    <d v="2015-05-13T00:00:00"/>
    <n v="18.218"/>
    <n v="2"/>
    <n v="141.59"/>
    <n v="91466"/>
    <x v="1"/>
    <n v="542.28908430299475"/>
  </r>
  <r>
    <n v="2992"/>
    <s v="Lindsay Webb"/>
    <x v="2"/>
    <n v="0"/>
    <n v="5.28"/>
    <n v="6.26"/>
    <x v="1"/>
    <x v="2"/>
    <x v="2"/>
    <x v="7"/>
    <x v="5"/>
    <s v="Xerox 1928"/>
    <n v="0.4"/>
    <s v="United States"/>
    <x v="1"/>
    <x v="30"/>
    <s v="Sheboygan"/>
    <n v="53081"/>
    <x v="126"/>
    <d v="2015-05-15T00:00:00"/>
    <n v="25.058"/>
    <n v="36"/>
    <n v="203.05"/>
    <n v="91466"/>
    <x v="1"/>
    <n v="294.87671876330933"/>
  </r>
  <r>
    <n v="453"/>
    <s v="George Terry"/>
    <x v="3"/>
    <n v="0.03"/>
    <n v="29.34"/>
    <n v="7.87"/>
    <x v="1"/>
    <x v="3"/>
    <x v="0"/>
    <x v="11"/>
    <x v="5"/>
    <s v="Seth Thomas 14&quot; Putty-Colored Wall Clock"/>
    <n v="0.54"/>
    <s v="United States"/>
    <x v="2"/>
    <x v="8"/>
    <s v="Los Gatos"/>
    <n v="95032"/>
    <x v="126"/>
    <d v="2015-05-10T00:00:00"/>
    <n v="-41.32"/>
    <n v="1"/>
    <n v="32.4"/>
    <n v="86011"/>
    <x v="2"/>
    <n v="534.14983408728676"/>
  </r>
  <r>
    <n v="1028"/>
    <s v="Marguerite Rodgers"/>
    <x v="3"/>
    <n v="0.05"/>
    <n v="83.1"/>
    <n v="6.13"/>
    <x v="2"/>
    <x v="0"/>
    <x v="1"/>
    <x v="1"/>
    <x v="5"/>
    <s v="Micro Innovations Micro Digital Wireless Keyboard and Mouse, Gray"/>
    <n v="0.45"/>
    <s v="United States"/>
    <x v="3"/>
    <x v="11"/>
    <s v="Commack"/>
    <n v="11725"/>
    <x v="126"/>
    <d v="2015-05-09T00:00:00"/>
    <n v="1152.5277000000001"/>
    <n v="20"/>
    <n v="1670.33"/>
    <n v="89007"/>
    <x v="3"/>
    <n v="1697.7518394082758"/>
  </r>
  <r>
    <n v="1080"/>
    <s v="Colleen Fletcher"/>
    <x v="3"/>
    <n v="0.08"/>
    <n v="13.9"/>
    <n v="7.59"/>
    <x v="1"/>
    <x v="3"/>
    <x v="2"/>
    <x v="16"/>
    <x v="1"/>
    <s v="Acme Hot Forged Carbon Steel Scissors with Nickel-Plated Handles, 3 7/8&quot; Cut, 8&quot;L"/>
    <n v="0.56000000000000005"/>
    <s v="United States"/>
    <x v="1"/>
    <x v="10"/>
    <s v="Saint Charles"/>
    <n v="60174"/>
    <x v="126"/>
    <d v="2015-05-09T00:00:00"/>
    <n v="9.8620000000000001"/>
    <n v="14"/>
    <n v="196.41"/>
    <n v="88461"/>
    <x v="1"/>
    <n v="514.02800263855829"/>
  </r>
  <r>
    <n v="2882"/>
    <s v="Andrew Gonzalez"/>
    <x v="0"/>
    <n v="0.05"/>
    <n v="6.48"/>
    <n v="8.73"/>
    <x v="1"/>
    <x v="1"/>
    <x v="2"/>
    <x v="7"/>
    <x v="5"/>
    <s v="Xerox 227"/>
    <n v="0.37"/>
    <s v="United States"/>
    <x v="0"/>
    <x v="9"/>
    <s v="Charlotte"/>
    <n v="28206"/>
    <x v="127"/>
    <d v="2015-05-09T00:00:00"/>
    <n v="-160.38470000000001"/>
    <n v="35"/>
    <n v="232.5"/>
    <n v="4839"/>
    <x v="0"/>
    <n v="269.89819639401298"/>
  </r>
  <r>
    <n v="2883"/>
    <s v="Stuart Sharma"/>
    <x v="0"/>
    <n v="0.05"/>
    <n v="6.48"/>
    <n v="8.73"/>
    <x v="1"/>
    <x v="1"/>
    <x v="2"/>
    <x v="7"/>
    <x v="5"/>
    <s v="Xerox 227"/>
    <n v="0.37"/>
    <s v="United States"/>
    <x v="3"/>
    <x v="27"/>
    <s v="North Olmsted"/>
    <n v="44070"/>
    <x v="127"/>
    <d v="2015-05-09T00:00:00"/>
    <n v="-120.59"/>
    <n v="9"/>
    <n v="59.79"/>
    <n v="87632"/>
    <x v="3"/>
    <n v="310.64899280850244"/>
  </r>
  <r>
    <n v="62"/>
    <s v="Pam Gilbert"/>
    <x v="1"/>
    <n v="0.02"/>
    <n v="5.98"/>
    <n v="5.15"/>
    <x v="1"/>
    <x v="3"/>
    <x v="2"/>
    <x v="7"/>
    <x v="5"/>
    <s v="Xerox 193"/>
    <n v="0.36"/>
    <s v="United States"/>
    <x v="1"/>
    <x v="18"/>
    <s v="Round Rock"/>
    <n v="78664"/>
    <x v="127"/>
    <d v="2015-05-11T00:00:00"/>
    <n v="2.14"/>
    <n v="3"/>
    <n v="22.85"/>
    <n v="87407"/>
    <x v="1"/>
    <n v="83.761611706708806"/>
  </r>
  <r>
    <n v="1650"/>
    <s v="Dan Lamm"/>
    <x v="1"/>
    <n v="0.05"/>
    <n v="6.48"/>
    <n v="2.74"/>
    <x v="1"/>
    <x v="3"/>
    <x v="1"/>
    <x v="1"/>
    <x v="1"/>
    <s v="Sony MFD2HD Formatted Diskettes, 10/Pack"/>
    <n v="0.71"/>
    <s v="United States"/>
    <x v="0"/>
    <x v="9"/>
    <s v="Asheboro"/>
    <n v="27203"/>
    <x v="127"/>
    <d v="2015-05-09T00:00:00"/>
    <n v="15.096"/>
    <n v="15"/>
    <n v="94.27"/>
    <n v="91042"/>
    <x v="0"/>
    <n v="303.07384035559119"/>
  </r>
  <r>
    <n v="1650"/>
    <s v="Dan Lamm"/>
    <x v="1"/>
    <n v="0.09"/>
    <n v="12.53"/>
    <n v="0.5"/>
    <x v="1"/>
    <x v="3"/>
    <x v="2"/>
    <x v="13"/>
    <x v="5"/>
    <s v="Avery 485"/>
    <n v="0.38"/>
    <s v="United States"/>
    <x v="0"/>
    <x v="9"/>
    <s v="Asheboro"/>
    <n v="27203"/>
    <x v="127"/>
    <d v="2015-05-10T00:00:00"/>
    <n v="14.9124"/>
    <n v="7"/>
    <n v="82.21"/>
    <n v="91042"/>
    <x v="0"/>
    <n v="-40.794822864307875"/>
  </r>
  <r>
    <n v="1650"/>
    <s v="Dan Lamm"/>
    <x v="1"/>
    <n v="0.08"/>
    <n v="65.989999999999995"/>
    <n v="8.99"/>
    <x v="2"/>
    <x v="3"/>
    <x v="1"/>
    <x v="12"/>
    <x v="5"/>
    <s v="i270"/>
    <n v="0.55000000000000004"/>
    <s v="United States"/>
    <x v="0"/>
    <x v="9"/>
    <s v="Asheboro"/>
    <n v="27203"/>
    <x v="127"/>
    <d v="2015-05-11T00:00:00"/>
    <n v="-135.226"/>
    <n v="8"/>
    <n v="417.47"/>
    <n v="91042"/>
    <x v="0"/>
    <n v="273.31096106255495"/>
  </r>
  <r>
    <n v="43"/>
    <s v="Theodore Moran"/>
    <x v="1"/>
    <n v="0"/>
    <n v="99.99"/>
    <n v="19.989999999999998"/>
    <x v="1"/>
    <x v="1"/>
    <x v="1"/>
    <x v="3"/>
    <x v="5"/>
    <s v="AT&amp;T 2230 Dual Handset Phone With Caller ID/Call Waiting"/>
    <n v="0.52"/>
    <s v="United States"/>
    <x v="2"/>
    <x v="4"/>
    <s v="Redmond"/>
    <n v="98052"/>
    <x v="128"/>
    <d v="2015-05-11T00:00:00"/>
    <n v="25.913820000000001"/>
    <n v="6"/>
    <n v="647.07000000000005"/>
    <n v="91454"/>
    <x v="2"/>
    <n v="930.0947897767835"/>
  </r>
  <r>
    <n v="1778"/>
    <s v="Ray Oakley"/>
    <x v="1"/>
    <n v="0.06"/>
    <n v="13.99"/>
    <n v="7.51"/>
    <x v="1"/>
    <x v="1"/>
    <x v="1"/>
    <x v="3"/>
    <x v="6"/>
    <s v="Sharp EL500L Fraction Calculator"/>
    <n v="0.39"/>
    <s v="United States"/>
    <x v="1"/>
    <x v="2"/>
    <s v="West Lafayette"/>
    <n v="47906"/>
    <x v="128"/>
    <d v="2015-05-12T00:00:00"/>
    <n v="6.4832400000000003"/>
    <n v="21"/>
    <n v="287.99"/>
    <n v="89943"/>
    <x v="1"/>
    <n v="148.10101113702402"/>
  </r>
  <r>
    <n v="1778"/>
    <s v="Ray Oakley"/>
    <x v="1"/>
    <n v="0.06"/>
    <n v="15.04"/>
    <n v="1.97"/>
    <x v="1"/>
    <x v="1"/>
    <x v="2"/>
    <x v="7"/>
    <x v="2"/>
    <s v="White GlueTop Scratch Pads"/>
    <n v="0.39"/>
    <s v="United States"/>
    <x v="1"/>
    <x v="2"/>
    <s v="West Lafayette"/>
    <n v="47906"/>
    <x v="128"/>
    <d v="2015-05-10T00:00:00"/>
    <n v="2.3319999999999999"/>
    <n v="3"/>
    <n v="46.86"/>
    <n v="89943"/>
    <x v="1"/>
    <n v="-5.9821027699493143"/>
  </r>
  <r>
    <n v="3283"/>
    <s v="William Woodard"/>
    <x v="1"/>
    <n v="0.03"/>
    <n v="17.48"/>
    <n v="1.99"/>
    <x v="1"/>
    <x v="3"/>
    <x v="1"/>
    <x v="1"/>
    <x v="1"/>
    <s v="Maxell Pro 80 Minute CD-R, 10/Pack"/>
    <n v="0.45"/>
    <s v="United States"/>
    <x v="0"/>
    <x v="12"/>
    <s v="Kendall"/>
    <n v="33156"/>
    <x v="128"/>
    <d v="2015-05-11T00:00:00"/>
    <n v="710.80740000000003"/>
    <n v="31"/>
    <n v="537.79999999999995"/>
    <n v="90753"/>
    <x v="0"/>
    <n v="826.34460555343594"/>
  </r>
  <r>
    <n v="995"/>
    <s v="Lloyd Spencer"/>
    <x v="2"/>
    <n v="0.09"/>
    <n v="7.64"/>
    <n v="5.83"/>
    <x v="1"/>
    <x v="0"/>
    <x v="2"/>
    <x v="7"/>
    <x v="2"/>
    <s v="Rediform Wirebound &quot;Phone Memo&quot; Message Book, 11 x 5-3/4"/>
    <n v="0.36"/>
    <s v="United States"/>
    <x v="3"/>
    <x v="29"/>
    <s v="West Scarborough"/>
    <n v="4070"/>
    <x v="128"/>
    <d v="2015-05-15T00:00:00"/>
    <n v="4.032"/>
    <n v="9"/>
    <n v="72.83"/>
    <n v="89434"/>
    <x v="3"/>
    <n v="136.6563605302581"/>
  </r>
  <r>
    <n v="2820"/>
    <s v="Laurence Simon"/>
    <x v="2"/>
    <n v="0.08"/>
    <n v="6.48"/>
    <n v="2.74"/>
    <x v="1"/>
    <x v="2"/>
    <x v="1"/>
    <x v="1"/>
    <x v="1"/>
    <s v="Sony MFD2HD Formatted Diskettes, 10/Pack"/>
    <n v="0.71"/>
    <s v="United States"/>
    <x v="1"/>
    <x v="6"/>
    <s v="Oakville"/>
    <n v="63129"/>
    <x v="128"/>
    <d v="2015-05-12T00:00:00"/>
    <n v="-82.64"/>
    <n v="18"/>
    <n v="113.68"/>
    <n v="87899"/>
    <x v="1"/>
    <n v="295.86039783063541"/>
  </r>
  <r>
    <n v="1709"/>
    <s v="Dennis Bowen"/>
    <x v="4"/>
    <n v="0.04"/>
    <n v="95.43"/>
    <n v="19.989999999999998"/>
    <x v="1"/>
    <x v="0"/>
    <x v="2"/>
    <x v="6"/>
    <x v="5"/>
    <s v="Fellowes Stor/Drawer® Steel Plus™ Storage Drawers"/>
    <n v="0.79"/>
    <s v="United States"/>
    <x v="3"/>
    <x v="28"/>
    <s v="Pottstown"/>
    <n v="19464"/>
    <x v="128"/>
    <d v="2015-05-12T00:00:00"/>
    <n v="13.536"/>
    <n v="33"/>
    <n v="3251.76"/>
    <n v="88783"/>
    <x v="3"/>
    <n v="1136.2691143078425"/>
  </r>
  <r>
    <n v="1595"/>
    <s v="Chad Henson"/>
    <x v="1"/>
    <n v="0.01"/>
    <n v="500.98"/>
    <n v="26"/>
    <x v="0"/>
    <x v="3"/>
    <x v="0"/>
    <x v="9"/>
    <x v="3"/>
    <s v="Global Troy™ Executive Leather Low-Back Tilter"/>
    <n v="0.6"/>
    <s v="United States"/>
    <x v="3"/>
    <x v="44"/>
    <s v="Huntington"/>
    <n v="25705"/>
    <x v="129"/>
    <d v="2015-05-12T00:00:00"/>
    <n v="5078.5379999999996"/>
    <n v="14"/>
    <n v="7360.2"/>
    <n v="90796"/>
    <x v="3"/>
    <n v="7811.8509110712957"/>
  </r>
  <r>
    <n v="1595"/>
    <s v="Chad Henson"/>
    <x v="1"/>
    <n v="0.08"/>
    <n v="9.77"/>
    <n v="6.02"/>
    <x v="1"/>
    <x v="3"/>
    <x v="0"/>
    <x v="11"/>
    <x v="6"/>
    <s v="DAX Solid Wood Frames"/>
    <n v="0.48"/>
    <s v="United States"/>
    <x v="3"/>
    <x v="44"/>
    <s v="Huntington"/>
    <n v="25705"/>
    <x v="129"/>
    <d v="2015-05-12T00:00:00"/>
    <n v="23.276"/>
    <n v="9"/>
    <n v="89.06"/>
    <n v="90796"/>
    <x v="3"/>
    <n v="201.41811435471411"/>
  </r>
  <r>
    <n v="1595"/>
    <s v="Chad Henson"/>
    <x v="1"/>
    <n v="0.09"/>
    <n v="3.28"/>
    <n v="0.98"/>
    <x v="1"/>
    <x v="3"/>
    <x v="2"/>
    <x v="2"/>
    <x v="2"/>
    <s v="Newell 329"/>
    <n v="0.59"/>
    <s v="United States"/>
    <x v="3"/>
    <x v="44"/>
    <s v="Huntington"/>
    <n v="25705"/>
    <x v="129"/>
    <d v="2015-05-13T00:00:00"/>
    <n v="17.754000000000001"/>
    <n v="42"/>
    <n v="134.97"/>
    <n v="90796"/>
    <x v="3"/>
    <n v="120.94867145644773"/>
  </r>
  <r>
    <n v="1609"/>
    <s v="Jerry Ennis"/>
    <x v="1"/>
    <n v="0.03"/>
    <n v="2.16"/>
    <n v="6.05"/>
    <x v="1"/>
    <x v="1"/>
    <x v="2"/>
    <x v="5"/>
    <x v="5"/>
    <s v="Peel &amp; Stick Add-On Corner Pockets"/>
    <n v="0.37"/>
    <s v="United States"/>
    <x v="2"/>
    <x v="8"/>
    <s v="Sacramento"/>
    <n v="95823"/>
    <x v="129"/>
    <d v="2015-05-12T00:00:00"/>
    <n v="-90.585499999999996"/>
    <n v="7"/>
    <n v="17.309999999999999"/>
    <n v="87824"/>
    <x v="2"/>
    <n v="-25.51729666737193"/>
  </r>
  <r>
    <n v="1609"/>
    <s v="Jerry Ennis"/>
    <x v="1"/>
    <n v="0.03"/>
    <n v="9.7100000000000009"/>
    <n v="9.4499999999999993"/>
    <x v="1"/>
    <x v="1"/>
    <x v="2"/>
    <x v="6"/>
    <x v="5"/>
    <s v="Filing/Storage Totes and Swivel Casters"/>
    <n v="0.6"/>
    <s v="United States"/>
    <x v="2"/>
    <x v="8"/>
    <s v="Sacramento"/>
    <n v="95823"/>
    <x v="129"/>
    <d v="2015-05-11T00:00:00"/>
    <n v="-36.9"/>
    <n v="2"/>
    <n v="23.56"/>
    <n v="87824"/>
    <x v="2"/>
    <n v="338.25957406031142"/>
  </r>
  <r>
    <n v="2464"/>
    <s v="Joe George"/>
    <x v="1"/>
    <n v="0.09"/>
    <n v="1.74"/>
    <n v="4.08"/>
    <x v="2"/>
    <x v="1"/>
    <x v="0"/>
    <x v="11"/>
    <x v="1"/>
    <s v="Eldon Regeneration Recycled Desk Accessories, Smoke"/>
    <n v="0.53"/>
    <s v="United States"/>
    <x v="0"/>
    <x v="17"/>
    <s v="Bossier City"/>
    <n v="71111"/>
    <x v="129"/>
    <d v="2015-05-13T00:00:00"/>
    <n v="608.26199999999994"/>
    <n v="4"/>
    <n v="10.41"/>
    <n v="88713"/>
    <x v="0"/>
    <n v="645.47827380577758"/>
  </r>
  <r>
    <n v="2464"/>
    <s v="Joe George"/>
    <x v="1"/>
    <n v="0.08"/>
    <n v="227.55"/>
    <n v="32.479999999999997"/>
    <x v="0"/>
    <x v="1"/>
    <x v="0"/>
    <x v="0"/>
    <x v="0"/>
    <s v="Hon Rectangular Conference Tables"/>
    <n v="0.68"/>
    <s v="United States"/>
    <x v="0"/>
    <x v="17"/>
    <s v="Bossier City"/>
    <n v="71111"/>
    <x v="129"/>
    <d v="2015-05-11T00:00:00"/>
    <n v="-570.16959999999995"/>
    <n v="16"/>
    <n v="2849.64"/>
    <n v="88713"/>
    <x v="0"/>
    <n v="1341.1280275564261"/>
  </r>
  <r>
    <n v="1693"/>
    <s v="Melinda Thornton"/>
    <x v="2"/>
    <n v="0.01"/>
    <n v="15.67"/>
    <n v="1.39"/>
    <x v="2"/>
    <x v="1"/>
    <x v="2"/>
    <x v="15"/>
    <x v="5"/>
    <s v="#10 White Business Envelopes,4 1/8 x 9 1/2"/>
    <n v="0.38"/>
    <s v="United States"/>
    <x v="0"/>
    <x v="21"/>
    <s v="Reston"/>
    <n v="20190"/>
    <x v="129"/>
    <d v="2015-05-11T00:00:00"/>
    <n v="-273.98"/>
    <n v="11"/>
    <n v="188.09"/>
    <n v="90190"/>
    <x v="0"/>
    <n v="-278.2186110812986"/>
  </r>
  <r>
    <n v="2935"/>
    <s v="Shirley Riley"/>
    <x v="2"/>
    <n v="0.02"/>
    <n v="3.8"/>
    <n v="1.49"/>
    <x v="1"/>
    <x v="0"/>
    <x v="2"/>
    <x v="5"/>
    <x v="5"/>
    <s v="Durable Pressboard Binders"/>
    <n v="0.38"/>
    <s v="United States"/>
    <x v="3"/>
    <x v="35"/>
    <s v="Boston"/>
    <n v="2215"/>
    <x v="129"/>
    <d v="2015-05-15T00:00:00"/>
    <n v="7.31"/>
    <n v="5"/>
    <n v="20.46"/>
    <n v="87617"/>
    <x v="3"/>
    <n v="70.90936572253878"/>
  </r>
  <r>
    <n v="1671"/>
    <s v="Mitchell Ross"/>
    <x v="0"/>
    <n v="0.03"/>
    <n v="223.98"/>
    <n v="15.01"/>
    <x v="1"/>
    <x v="0"/>
    <x v="2"/>
    <x v="5"/>
    <x v="5"/>
    <s v="GBC DocuBind TL200 Manual Binding Machine"/>
    <n v="0.38"/>
    <s v="United States"/>
    <x v="0"/>
    <x v="21"/>
    <s v="Burke"/>
    <n v="22015"/>
    <x v="130"/>
    <d v="2015-05-13T00:00:00"/>
    <n v="0.69599999999999995"/>
    <n v="21"/>
    <n v="4881.84"/>
    <n v="86725"/>
    <x v="0"/>
    <n v="1331.3175177265091"/>
  </r>
  <r>
    <n v="14"/>
    <s v="Gwendolyn F Tyson"/>
    <x v="4"/>
    <n v="0.09"/>
    <n v="78.69"/>
    <n v="19.989999999999998"/>
    <x v="1"/>
    <x v="0"/>
    <x v="0"/>
    <x v="11"/>
    <x v="5"/>
    <s v="Howard Miller 12-3/4 Diameter Accuwave DS ™ Wall Clock"/>
    <n v="0.43"/>
    <s v="United States"/>
    <x v="1"/>
    <x v="7"/>
    <s v="Prior Lake"/>
    <n v="55372"/>
    <x v="130"/>
    <d v="2015-05-14T00:00:00"/>
    <n v="803.47050000000002"/>
    <n v="16"/>
    <n v="1164.45"/>
    <n v="86838"/>
    <x v="1"/>
    <n v="1560.4648652860731"/>
  </r>
  <r>
    <n v="14"/>
    <s v="Gwendolyn F Tyson"/>
    <x v="4"/>
    <n v="0.08"/>
    <n v="3.28"/>
    <n v="2.31"/>
    <x v="1"/>
    <x v="0"/>
    <x v="2"/>
    <x v="2"/>
    <x v="2"/>
    <s v="Newell 321"/>
    <n v="0.56000000000000005"/>
    <s v="United States"/>
    <x v="1"/>
    <x v="7"/>
    <s v="Prior Lake"/>
    <n v="55372"/>
    <x v="130"/>
    <d v="2015-05-13T00:00:00"/>
    <n v="-24.03"/>
    <n v="7"/>
    <n v="22.23"/>
    <n v="86838"/>
    <x v="1"/>
    <n v="102.80896648533162"/>
  </r>
  <r>
    <n v="14"/>
    <s v="Gwendolyn F Tyson"/>
    <x v="4"/>
    <n v="0.05"/>
    <n v="3.28"/>
    <n v="4.2"/>
    <x v="1"/>
    <x v="0"/>
    <x v="2"/>
    <x v="2"/>
    <x v="2"/>
    <s v="Newell 351"/>
    <n v="0.56000000000000005"/>
    <s v="United States"/>
    <x v="1"/>
    <x v="7"/>
    <s v="Prior Lake"/>
    <n v="55372"/>
    <x v="130"/>
    <d v="2015-05-13T00:00:00"/>
    <n v="-37.03"/>
    <n v="4"/>
    <n v="13.99"/>
    <n v="86838"/>
    <x v="1"/>
    <n v="161.56016152789729"/>
  </r>
  <r>
    <n v="14"/>
    <s v="Gwendolyn F Tyson"/>
    <x v="4"/>
    <n v="0.05"/>
    <n v="3.58"/>
    <n v="1.63"/>
    <x v="1"/>
    <x v="0"/>
    <x v="2"/>
    <x v="14"/>
    <x v="2"/>
    <s v="OIC Colored Binder Clips, Assorted Sizes"/>
    <n v="0.36"/>
    <s v="United States"/>
    <x v="1"/>
    <x v="7"/>
    <s v="Prior Lake"/>
    <n v="55372"/>
    <x v="130"/>
    <d v="2015-05-13T00:00:00"/>
    <n v="-0.71"/>
    <n v="4"/>
    <n v="14.26"/>
    <n v="86838"/>
    <x v="1"/>
    <n v="-37.577161249933823"/>
  </r>
  <r>
    <n v="1826"/>
    <s v="Kate Peck"/>
    <x v="4"/>
    <n v="0"/>
    <n v="9.27"/>
    <n v="4.3899999999999997"/>
    <x v="1"/>
    <x v="3"/>
    <x v="2"/>
    <x v="7"/>
    <x v="2"/>
    <s v="Wirebound Message Books, Four 2 3/4&quot; x 5&quot; Forms per Page, 600 Sets per Book"/>
    <n v="0.38"/>
    <s v="United States"/>
    <x v="1"/>
    <x v="20"/>
    <s v="Bettendorf"/>
    <n v="52722"/>
    <x v="130"/>
    <d v="2015-05-14T00:00:00"/>
    <n v="-7.61"/>
    <n v="1"/>
    <n v="10.65"/>
    <n v="86959"/>
    <x v="1"/>
    <n v="108.17164163116101"/>
  </r>
  <r>
    <n v="1267"/>
    <s v="Rosemary Branch"/>
    <x v="3"/>
    <n v="0.04"/>
    <n v="5.98"/>
    <n v="4.38"/>
    <x v="1"/>
    <x v="3"/>
    <x v="1"/>
    <x v="1"/>
    <x v="1"/>
    <s v="Imation 3.5&quot; DS/HD IBM Formatted Diskettes, 10/Pack"/>
    <n v="0.75"/>
    <s v="United States"/>
    <x v="0"/>
    <x v="12"/>
    <s v="Boca Raton"/>
    <n v="33433"/>
    <x v="130"/>
    <d v="2015-05-14T00:00:00"/>
    <n v="-1522.3040000000001"/>
    <n v="11"/>
    <n v="69.75"/>
    <n v="89515"/>
    <x v="0"/>
    <n v="-984.12795026891297"/>
  </r>
  <r>
    <n v="1389"/>
    <s v="Jean Khan"/>
    <x v="1"/>
    <n v="0.08"/>
    <n v="2.62"/>
    <n v="0.8"/>
    <x v="2"/>
    <x v="0"/>
    <x v="2"/>
    <x v="14"/>
    <x v="2"/>
    <s v="Staples Metal Binder Clips"/>
    <n v="0.39"/>
    <s v="United States"/>
    <x v="2"/>
    <x v="8"/>
    <s v="Menlo Park"/>
    <n v="94025"/>
    <x v="131"/>
    <d v="2015-05-15T00:00:00"/>
    <n v="21.769500000000001"/>
    <n v="12"/>
    <n v="31.55"/>
    <n v="88728"/>
    <x v="2"/>
    <n v="-132.86319693818325"/>
  </r>
  <r>
    <n v="578"/>
    <s v="Evan K Bullard"/>
    <x v="4"/>
    <n v="0.03"/>
    <n v="162.93"/>
    <n v="19.989999999999998"/>
    <x v="1"/>
    <x v="3"/>
    <x v="2"/>
    <x v="15"/>
    <x v="5"/>
    <s v="Multimedia Mailers"/>
    <n v="0.39"/>
    <s v="United States"/>
    <x v="3"/>
    <x v="22"/>
    <s v="Naugatuck"/>
    <n v="6770"/>
    <x v="131"/>
    <d v="2015-05-14T00:00:00"/>
    <n v="293.14"/>
    <n v="3"/>
    <n v="515.88"/>
    <n v="88644"/>
    <x v="3"/>
    <n v="1317.251594834067"/>
  </r>
  <r>
    <n v="579"/>
    <s v="Marlene Abrams"/>
    <x v="4"/>
    <n v="0.01"/>
    <n v="11.58"/>
    <n v="5.72"/>
    <x v="1"/>
    <x v="3"/>
    <x v="2"/>
    <x v="15"/>
    <x v="5"/>
    <s v="Peel &amp; Seel® Recycled Catalog Envelopes, Brown"/>
    <n v="0.35"/>
    <s v="United States"/>
    <x v="3"/>
    <x v="22"/>
    <s v="Seymour"/>
    <n v="6478"/>
    <x v="131"/>
    <d v="2015-05-15T00:00:00"/>
    <n v="-6.61"/>
    <n v="2"/>
    <n v="25.06"/>
    <n v="88644"/>
    <x v="3"/>
    <n v="121.64972694138402"/>
  </r>
  <r>
    <n v="580"/>
    <s v="Kathryn Patrick"/>
    <x v="4"/>
    <n v="0.01"/>
    <n v="55.99"/>
    <n v="5"/>
    <x v="1"/>
    <x v="3"/>
    <x v="1"/>
    <x v="12"/>
    <x v="1"/>
    <s v="Accessory6"/>
    <n v="0.8"/>
    <s v="United States"/>
    <x v="3"/>
    <x v="29"/>
    <s v="Auburn"/>
    <n v="4210"/>
    <x v="131"/>
    <d v="2015-05-14T00:00:00"/>
    <n v="-57.540999999999997"/>
    <n v="12"/>
    <n v="578.24"/>
    <n v="88644"/>
    <x v="3"/>
    <n v="562.77181164913509"/>
  </r>
  <r>
    <n v="585"/>
    <s v="William Larson"/>
    <x v="4"/>
    <n v="0.06"/>
    <n v="13.9"/>
    <n v="7.59"/>
    <x v="1"/>
    <x v="3"/>
    <x v="2"/>
    <x v="16"/>
    <x v="1"/>
    <s v="Acme Hot Forged Carbon Steel Scissors with Nickel-Plated Handles, 3 7/8&quot; Cut, 8&quot;L"/>
    <n v="0.56000000000000005"/>
    <s v="United States"/>
    <x v="3"/>
    <x v="47"/>
    <s v="Concord"/>
    <n v="3301"/>
    <x v="131"/>
    <d v="2015-05-14T00:00:00"/>
    <n v="-67.59"/>
    <n v="12"/>
    <n v="170.45"/>
    <n v="88644"/>
    <x v="3"/>
    <n v="259.66584717434409"/>
  </r>
  <r>
    <n v="3257"/>
    <s v="Sharon Marcus"/>
    <x v="4"/>
    <n v="0"/>
    <n v="25.38"/>
    <n v="8.99"/>
    <x v="1"/>
    <x v="1"/>
    <x v="0"/>
    <x v="11"/>
    <x v="1"/>
    <s v="Executive Impressions 13&quot; Chairman Wall Clock"/>
    <n v="0.5"/>
    <s v="United States"/>
    <x v="2"/>
    <x v="4"/>
    <s v="Longview"/>
    <n v="98632"/>
    <x v="131"/>
    <d v="2015-05-15T00:00:00"/>
    <n v="470.33800000000002"/>
    <n v="26"/>
    <n v="700.41"/>
    <n v="88826"/>
    <x v="2"/>
    <n v="846.02545696116101"/>
  </r>
  <r>
    <n v="1085"/>
    <s v="Ted Dunlap"/>
    <x v="3"/>
    <n v="0.06"/>
    <n v="30.42"/>
    <n v="8.65"/>
    <x v="1"/>
    <x v="3"/>
    <x v="1"/>
    <x v="1"/>
    <x v="5"/>
    <s v="Fellowes Internet Keyboard, Platinum"/>
    <n v="0.74"/>
    <s v="United States"/>
    <x v="3"/>
    <x v="11"/>
    <s v="Deer Park"/>
    <n v="11729"/>
    <x v="131"/>
    <d v="2015-05-15T00:00:00"/>
    <n v="-159.25"/>
    <n v="10"/>
    <n v="309.05"/>
    <n v="86124"/>
    <x v="3"/>
    <n v="584.74060506251601"/>
  </r>
  <r>
    <n v="1085"/>
    <s v="Ted Dunlap"/>
    <x v="3"/>
    <n v="0.02"/>
    <n v="37.94"/>
    <n v="5.08"/>
    <x v="1"/>
    <x v="3"/>
    <x v="2"/>
    <x v="7"/>
    <x v="2"/>
    <s v="Snap-A-Way® Black Print Carbonless Ruled Speed Letter, Triplicate"/>
    <n v="0.38"/>
    <s v="United States"/>
    <x v="3"/>
    <x v="11"/>
    <s v="Deer Park"/>
    <n v="11729"/>
    <x v="131"/>
    <d v="2015-05-14T00:00:00"/>
    <n v="206.517"/>
    <n v="8"/>
    <n v="299.3"/>
    <n v="86124"/>
    <x v="3"/>
    <n v="611.39180522854122"/>
  </r>
  <r>
    <n v="156"/>
    <s v="Diana Xu"/>
    <x v="0"/>
    <n v="0.01"/>
    <n v="95.99"/>
    <n v="4.9000000000000004"/>
    <x v="1"/>
    <x v="3"/>
    <x v="1"/>
    <x v="12"/>
    <x v="5"/>
    <s v="T60"/>
    <n v="0.56000000000000005"/>
    <s v="United States"/>
    <x v="2"/>
    <x v="3"/>
    <s v="Fort Collins"/>
    <n v="80525"/>
    <x v="132"/>
    <d v="2015-05-15T00:00:00"/>
    <n v="713.88"/>
    <n v="13"/>
    <n v="1050.08"/>
    <n v="87671"/>
    <x v="2"/>
    <n v="1553.0538246725382"/>
  </r>
  <r>
    <n v="497"/>
    <s v="Steve McKee"/>
    <x v="0"/>
    <n v="7.0000000000000007E-2"/>
    <n v="152.47999999999999"/>
    <n v="6.5"/>
    <x v="1"/>
    <x v="0"/>
    <x v="1"/>
    <x v="1"/>
    <x v="5"/>
    <s v="Adesso Programmable 142-Key Keyboard"/>
    <n v="0.74"/>
    <s v="United States"/>
    <x v="0"/>
    <x v="34"/>
    <s v="Murfreesboro"/>
    <n v="37130"/>
    <x v="132"/>
    <d v="2015-05-16T00:00:00"/>
    <n v="171.83879999999999"/>
    <n v="35"/>
    <n v="5062.49"/>
    <n v="90706"/>
    <x v="0"/>
    <n v="1320.131899968206"/>
  </r>
  <r>
    <n v="910"/>
    <s v="Carla Hauser"/>
    <x v="0"/>
    <n v="0"/>
    <n v="5.28"/>
    <n v="5.61"/>
    <x v="1"/>
    <x v="3"/>
    <x v="2"/>
    <x v="7"/>
    <x v="5"/>
    <s v="Xerox 1954"/>
    <n v="0.4"/>
    <s v="United States"/>
    <x v="0"/>
    <x v="1"/>
    <s v="Texarkana"/>
    <n v="71854"/>
    <x v="132"/>
    <d v="2015-05-14T00:00:00"/>
    <n v="-149.21199999999999"/>
    <n v="15"/>
    <n v="85.26"/>
    <n v="90187"/>
    <x v="0"/>
    <n v="278.25796312645798"/>
  </r>
  <r>
    <n v="353"/>
    <s v="Bonnie Chambers"/>
    <x v="2"/>
    <n v="0.08"/>
    <n v="4.8899999999999997"/>
    <n v="4.93"/>
    <x v="2"/>
    <x v="2"/>
    <x v="1"/>
    <x v="1"/>
    <x v="1"/>
    <s v="Maxell 3.5&quot; DS/HD IBM-Formatted Diskettes, 10/Pack"/>
    <n v="0.66"/>
    <s v="United States"/>
    <x v="2"/>
    <x v="41"/>
    <s v="Glendale"/>
    <n v="85301"/>
    <x v="132"/>
    <d v="2015-05-14T00:00:00"/>
    <n v="-165.45"/>
    <n v="17"/>
    <n v="84.76"/>
    <n v="89647"/>
    <x v="2"/>
    <n v="142.83416527824116"/>
  </r>
  <r>
    <n v="353"/>
    <s v="Bonnie Chambers"/>
    <x v="2"/>
    <n v="7.0000000000000007E-2"/>
    <n v="6.68"/>
    <n v="6.92"/>
    <x v="1"/>
    <x v="2"/>
    <x v="2"/>
    <x v="7"/>
    <x v="5"/>
    <s v="Xerox 1898"/>
    <n v="0.37"/>
    <s v="United States"/>
    <x v="2"/>
    <x v="41"/>
    <s v="Glendale"/>
    <n v="85301"/>
    <x v="132"/>
    <d v="2015-05-21T00:00:00"/>
    <n v="-141.12"/>
    <n v="16"/>
    <n v="104.84"/>
    <n v="89647"/>
    <x v="2"/>
    <n v="76.140346395407619"/>
  </r>
  <r>
    <n v="539"/>
    <s v="Alice Coley"/>
    <x v="4"/>
    <n v="0.05"/>
    <n v="59.78"/>
    <n v="10.29"/>
    <x v="1"/>
    <x v="0"/>
    <x v="2"/>
    <x v="5"/>
    <x v="5"/>
    <s v="GBC Recycled Regency Composition Covers"/>
    <n v="0.39"/>
    <s v="United States"/>
    <x v="1"/>
    <x v="10"/>
    <s v="Urbana"/>
    <n v="61801"/>
    <x v="132"/>
    <d v="2015-05-15T00:00:00"/>
    <n v="159.52969999999999"/>
    <n v="7"/>
    <n v="414.49"/>
    <n v="91174"/>
    <x v="1"/>
    <n v="566.88912627902357"/>
  </r>
  <r>
    <n v="540"/>
    <s v="Ruth Lamm"/>
    <x v="4"/>
    <n v="0.08"/>
    <n v="20.99"/>
    <n v="1.25"/>
    <x v="1"/>
    <x v="0"/>
    <x v="1"/>
    <x v="12"/>
    <x v="1"/>
    <s v="Accessory29"/>
    <n v="0.83"/>
    <s v="United States"/>
    <x v="1"/>
    <x v="10"/>
    <s v="Vernon Hills"/>
    <n v="60061"/>
    <x v="132"/>
    <d v="2015-05-16T00:00:00"/>
    <n v="15.3714"/>
    <n v="28"/>
    <n v="469.69"/>
    <n v="91174"/>
    <x v="1"/>
    <n v="393.76749098535066"/>
  </r>
  <r>
    <n v="1069"/>
    <s v="Pam Bennett"/>
    <x v="4"/>
    <n v="0.02"/>
    <n v="15.94"/>
    <n v="5.45"/>
    <x v="1"/>
    <x v="2"/>
    <x v="2"/>
    <x v="2"/>
    <x v="1"/>
    <s v="Boston 16701 Slimline Battery Pencil Sharpener"/>
    <n v="0.55000000000000004"/>
    <s v="United States"/>
    <x v="1"/>
    <x v="10"/>
    <s v="Carbondale"/>
    <n v="62901"/>
    <x v="132"/>
    <d v="2015-05-15T00:00:00"/>
    <n v="139.61199999999999"/>
    <n v="41"/>
    <n v="664.34"/>
    <n v="87110"/>
    <x v="1"/>
    <n v="467.65033936488283"/>
  </r>
  <r>
    <n v="1023"/>
    <s v="Glen Newman"/>
    <x v="0"/>
    <n v="0.02"/>
    <n v="39.06"/>
    <n v="10.55"/>
    <x v="1"/>
    <x v="0"/>
    <x v="2"/>
    <x v="5"/>
    <x v="5"/>
    <s v="Ibico Recycled Linen-Style Covers"/>
    <n v="0.37"/>
    <s v="United States"/>
    <x v="3"/>
    <x v="28"/>
    <s v="Wilkinsburg"/>
    <n v="15221"/>
    <x v="133"/>
    <d v="2015-05-15T00:00:00"/>
    <n v="442.0899"/>
    <n v="16"/>
    <n v="640.71"/>
    <n v="88633"/>
    <x v="3"/>
    <n v="1078.9544646532679"/>
  </r>
  <r>
    <n v="1023"/>
    <s v="Glen Newman"/>
    <x v="0"/>
    <n v="0.1"/>
    <n v="37.700000000000003"/>
    <n v="2.99"/>
    <x v="1"/>
    <x v="0"/>
    <x v="2"/>
    <x v="5"/>
    <x v="5"/>
    <s v="Vinyl Sectional Post Binders"/>
    <n v="0.35"/>
    <s v="United States"/>
    <x v="3"/>
    <x v="28"/>
    <s v="Wilkinsburg"/>
    <n v="15221"/>
    <x v="133"/>
    <d v="2015-05-16T00:00:00"/>
    <n v="455.12400000000002"/>
    <n v="18"/>
    <n v="659.6"/>
    <n v="88633"/>
    <x v="3"/>
    <n v="809.59636079742882"/>
  </r>
  <r>
    <n v="18"/>
    <s v="Laurie Hanna"/>
    <x v="1"/>
    <n v="0.05"/>
    <n v="26.48"/>
    <n v="6.93"/>
    <x v="1"/>
    <x v="0"/>
    <x v="0"/>
    <x v="11"/>
    <x v="5"/>
    <s v="DAX Natural Wood-Tone Poster Frame"/>
    <n v="0.49"/>
    <s v="United States"/>
    <x v="2"/>
    <x v="24"/>
    <s v="Helena"/>
    <n v="59601"/>
    <x v="133"/>
    <d v="2015-05-16T00:00:00"/>
    <n v="314.48129999999998"/>
    <n v="17"/>
    <n v="455.77"/>
    <n v="90031"/>
    <x v="2"/>
    <n v="596.22741008711819"/>
  </r>
  <r>
    <n v="21"/>
    <s v="Tony Wilkins Winters"/>
    <x v="1"/>
    <n v="0.05"/>
    <n v="26.48"/>
    <n v="6.93"/>
    <x v="1"/>
    <x v="0"/>
    <x v="0"/>
    <x v="11"/>
    <x v="5"/>
    <s v="DAX Natural Wood-Tone Poster Frame"/>
    <n v="0.49"/>
    <s v="United States"/>
    <x v="3"/>
    <x v="11"/>
    <s v="New York City"/>
    <n v="10012"/>
    <x v="133"/>
    <d v="2015-05-16T00:00:00"/>
    <n v="384.38"/>
    <n v="70"/>
    <n v="1876.69"/>
    <n v="41793"/>
    <x v="3"/>
    <n v="667.80547684820635"/>
  </r>
  <r>
    <n v="1989"/>
    <s v="David Weaver"/>
    <x v="1"/>
    <n v="0.01"/>
    <n v="30.98"/>
    <n v="6.5"/>
    <x v="1"/>
    <x v="3"/>
    <x v="1"/>
    <x v="1"/>
    <x v="5"/>
    <s v="Belkin ErgoBoard™ Keyboard"/>
    <n v="0.64"/>
    <s v="United States"/>
    <x v="2"/>
    <x v="15"/>
    <s v="Holladay"/>
    <n v="84117"/>
    <x v="133"/>
    <d v="2015-05-16T00:00:00"/>
    <n v="46.29"/>
    <n v="11"/>
    <n v="363.37"/>
    <n v="90001"/>
    <x v="2"/>
    <n v="483.95472423118906"/>
  </r>
  <r>
    <n v="1989"/>
    <s v="David Weaver"/>
    <x v="1"/>
    <n v="0.01"/>
    <n v="40.99"/>
    <n v="19.989999999999998"/>
    <x v="1"/>
    <x v="3"/>
    <x v="2"/>
    <x v="7"/>
    <x v="5"/>
    <s v="White Dual Perf Computer Printout Paper, 2700 Sheets, 1 Part, Heavyweight, 20 lbs., 14 7/8 x 11"/>
    <n v="0.36"/>
    <s v="United States"/>
    <x v="2"/>
    <x v="15"/>
    <s v="Holladay"/>
    <n v="84117"/>
    <x v="133"/>
    <d v="2015-05-18T00:00:00"/>
    <n v="177.79"/>
    <n v="11"/>
    <n v="480.75"/>
    <n v="90001"/>
    <x v="2"/>
    <n v="790.10047763328623"/>
  </r>
  <r>
    <n v="266"/>
    <s v="Ross Frederick"/>
    <x v="4"/>
    <n v="0.08"/>
    <n v="6.48"/>
    <n v="7.03"/>
    <x v="1"/>
    <x v="3"/>
    <x v="2"/>
    <x v="7"/>
    <x v="5"/>
    <s v="Xerox 214"/>
    <n v="0.37"/>
    <s v="United States"/>
    <x v="1"/>
    <x v="18"/>
    <s v="San Antonio"/>
    <n v="78207"/>
    <x v="133"/>
    <d v="2015-05-16T00:00:00"/>
    <n v="8.9320000000000004"/>
    <n v="10"/>
    <n v="67.86"/>
    <n v="90594"/>
    <x v="1"/>
    <n v="128.15843496354594"/>
  </r>
  <r>
    <n v="266"/>
    <s v="Ross Frederick"/>
    <x v="4"/>
    <n v="0.01"/>
    <n v="20.34"/>
    <n v="35"/>
    <x v="1"/>
    <x v="3"/>
    <x v="2"/>
    <x v="6"/>
    <x v="4"/>
    <s v="Tennsco Commercial Shelving"/>
    <n v="0.84"/>
    <s v="United States"/>
    <x v="1"/>
    <x v="18"/>
    <s v="San Antonio"/>
    <n v="78207"/>
    <x v="133"/>
    <d v="2015-05-16T00:00:00"/>
    <n v="229.63800000000001"/>
    <n v="33"/>
    <n v="747.28"/>
    <n v="90594"/>
    <x v="1"/>
    <n v="1607.5804914586911"/>
  </r>
  <r>
    <n v="491"/>
    <s v="Toni Swanson"/>
    <x v="4"/>
    <n v="0.08"/>
    <n v="2.94"/>
    <n v="0.96"/>
    <x v="1"/>
    <x v="1"/>
    <x v="2"/>
    <x v="2"/>
    <x v="2"/>
    <s v="Newell 343"/>
    <n v="0.57999999999999996"/>
    <s v="United States"/>
    <x v="3"/>
    <x v="11"/>
    <s v="New York City"/>
    <n v="10154"/>
    <x v="133"/>
    <d v="2015-05-17T00:00:00"/>
    <n v="-2.12"/>
    <n v="23"/>
    <n v="66.7"/>
    <n v="8353"/>
    <x v="3"/>
    <n v="83.591507297596223"/>
  </r>
  <r>
    <n v="494"/>
    <s v="Jimmy Alston Holder"/>
    <x v="4"/>
    <n v="0.06"/>
    <n v="8.32"/>
    <n v="2.38"/>
    <x v="1"/>
    <x v="1"/>
    <x v="1"/>
    <x v="1"/>
    <x v="1"/>
    <s v="Imation 3.5 IBM Formatted Diskettes, 10/Box"/>
    <n v="0.74"/>
    <s v="United States"/>
    <x v="2"/>
    <x v="4"/>
    <s v="Seattle"/>
    <n v="98115"/>
    <x v="133"/>
    <d v="2015-05-17T00:00:00"/>
    <n v="-36.630000000000003"/>
    <n v="12"/>
    <n v="101.26"/>
    <n v="88905"/>
    <x v="2"/>
    <n v="250.56293077894469"/>
  </r>
  <r>
    <n v="494"/>
    <s v="Jimmy Alston Holder"/>
    <x v="4"/>
    <n v="0.08"/>
    <n v="2.94"/>
    <n v="0.96"/>
    <x v="1"/>
    <x v="1"/>
    <x v="2"/>
    <x v="2"/>
    <x v="2"/>
    <s v="Newell 343"/>
    <n v="0.57999999999999996"/>
    <s v="United States"/>
    <x v="2"/>
    <x v="4"/>
    <s v="Seattle"/>
    <n v="98115"/>
    <x v="133"/>
    <d v="2015-05-17T00:00:00"/>
    <n v="-2.12"/>
    <n v="6"/>
    <n v="17.399999999999999"/>
    <n v="88905"/>
    <x v="2"/>
    <n v="83.591507297596223"/>
  </r>
  <r>
    <n v="3041"/>
    <s v="Carrie Duke"/>
    <x v="3"/>
    <n v="0.08"/>
    <n v="73.98"/>
    <n v="4"/>
    <x v="1"/>
    <x v="3"/>
    <x v="1"/>
    <x v="1"/>
    <x v="5"/>
    <s v="Keytronic 105-Key Spanish Keyboard"/>
    <n v="0.77"/>
    <s v="United States"/>
    <x v="1"/>
    <x v="38"/>
    <s v="Garden City"/>
    <n v="67846"/>
    <x v="133"/>
    <d v="2015-05-18T00:00:00"/>
    <n v="97.16"/>
    <n v="17"/>
    <n v="1181.67"/>
    <n v="86102"/>
    <x v="1"/>
    <n v="866.9879527744672"/>
  </r>
  <r>
    <n v="3041"/>
    <s v="Carrie Duke"/>
    <x v="3"/>
    <n v="0.02"/>
    <n v="3.68"/>
    <n v="1.32"/>
    <x v="1"/>
    <x v="3"/>
    <x v="2"/>
    <x v="16"/>
    <x v="2"/>
    <s v="*Staples* vLetter Openers, 2/Pack"/>
    <n v="0.83"/>
    <s v="United States"/>
    <x v="1"/>
    <x v="38"/>
    <s v="Garden City"/>
    <n v="67846"/>
    <x v="133"/>
    <d v="2015-05-17T00:00:00"/>
    <n v="-20.65"/>
    <n v="8"/>
    <n v="29.93"/>
    <n v="86102"/>
    <x v="1"/>
    <n v="541.53315931480847"/>
  </r>
  <r>
    <n v="136"/>
    <s v="Dale Gillespie"/>
    <x v="0"/>
    <n v="0.04"/>
    <n v="18.97"/>
    <n v="9.5399999999999991"/>
    <x v="1"/>
    <x v="0"/>
    <x v="2"/>
    <x v="7"/>
    <x v="5"/>
    <s v="Xerox 1939"/>
    <n v="0.37"/>
    <s v="United States"/>
    <x v="2"/>
    <x v="8"/>
    <s v="Petaluma"/>
    <n v="94952"/>
    <x v="134"/>
    <d v="2015-05-17T00:00:00"/>
    <n v="3.04"/>
    <n v="5"/>
    <n v="101.74"/>
    <n v="88534"/>
    <x v="2"/>
    <n v="525.27805917602336"/>
  </r>
  <r>
    <n v="136"/>
    <s v="Dale Gillespie"/>
    <x v="0"/>
    <n v="0.09"/>
    <n v="10.98"/>
    <n v="3.37"/>
    <x v="1"/>
    <x v="0"/>
    <x v="2"/>
    <x v="16"/>
    <x v="1"/>
    <s v="Fiskars® Softgrip Scissors"/>
    <n v="0.56999999999999995"/>
    <s v="United States"/>
    <x v="2"/>
    <x v="8"/>
    <s v="Petaluma"/>
    <n v="94952"/>
    <x v="134"/>
    <d v="2015-05-17T00:00:00"/>
    <n v="2.706"/>
    <n v="8"/>
    <n v="84.52"/>
    <n v="88534"/>
    <x v="2"/>
    <n v="462.56202985451228"/>
  </r>
  <r>
    <n v="688"/>
    <s v="Ashley Reese"/>
    <x v="0"/>
    <n v="7.0000000000000007E-2"/>
    <n v="279.48"/>
    <n v="35"/>
    <x v="1"/>
    <x v="0"/>
    <x v="2"/>
    <x v="6"/>
    <x v="4"/>
    <s v="Tennsco Snap-Together Open Shelving Units, Starter Sets and Add-On Units"/>
    <n v="0.8"/>
    <s v="United States"/>
    <x v="1"/>
    <x v="6"/>
    <s v="Saint Louis"/>
    <n v="63116"/>
    <x v="134"/>
    <d v="2015-05-16T00:00:00"/>
    <n v="-207.28"/>
    <n v="10"/>
    <n v="2716.09"/>
    <n v="88503"/>
    <x v="1"/>
    <n v="2167.4101646380959"/>
  </r>
  <r>
    <n v="1042"/>
    <s v="Jerome Burch"/>
    <x v="0"/>
    <n v="0"/>
    <n v="14.42"/>
    <n v="6.75"/>
    <x v="2"/>
    <x v="0"/>
    <x v="2"/>
    <x v="8"/>
    <x v="6"/>
    <s v="Holmes Odor Grabber"/>
    <n v="0.52"/>
    <s v="United States"/>
    <x v="2"/>
    <x v="8"/>
    <s v="Yuba City"/>
    <n v="95991"/>
    <x v="134"/>
    <d v="2015-05-17T00:00:00"/>
    <n v="9.33"/>
    <n v="6"/>
    <n v="98.96"/>
    <n v="87847"/>
    <x v="2"/>
    <n v="509.24470936012386"/>
  </r>
  <r>
    <n v="1390"/>
    <s v="Hazel Jones"/>
    <x v="0"/>
    <n v="0.1"/>
    <n v="8.17"/>
    <n v="1.69"/>
    <x v="1"/>
    <x v="3"/>
    <x v="2"/>
    <x v="7"/>
    <x v="2"/>
    <s v="Wirebound Message Forms, Four 2 3/4 x 5 Forms per Page, Pink Paper"/>
    <n v="0.38"/>
    <s v="United States"/>
    <x v="2"/>
    <x v="8"/>
    <s v="Stockton"/>
    <n v="95207"/>
    <x v="134"/>
    <d v="2015-05-16T00:00:00"/>
    <n v="100.2984"/>
    <n v="19"/>
    <n v="145.36000000000001"/>
    <n v="88731"/>
    <x v="2"/>
    <n v="351.76410743866666"/>
  </r>
  <r>
    <n v="1390"/>
    <s v="Hazel Jones"/>
    <x v="0"/>
    <n v="0.03"/>
    <n v="110.99"/>
    <n v="2.5"/>
    <x v="1"/>
    <x v="3"/>
    <x v="1"/>
    <x v="12"/>
    <x v="5"/>
    <s v="T18"/>
    <n v="0.56999999999999995"/>
    <s v="United States"/>
    <x v="2"/>
    <x v="8"/>
    <s v="Stockton"/>
    <n v="95207"/>
    <x v="134"/>
    <d v="2015-05-18T00:00:00"/>
    <n v="2495.3987999999999"/>
    <n v="38"/>
    <n v="3616.52"/>
    <n v="88731"/>
    <x v="2"/>
    <n v="3353.1331670584786"/>
  </r>
  <r>
    <n v="1721"/>
    <s v="Jennifer Zimmerman"/>
    <x v="1"/>
    <n v="0.04"/>
    <n v="12.44"/>
    <n v="6.27"/>
    <x v="1"/>
    <x v="3"/>
    <x v="2"/>
    <x v="6"/>
    <x v="6"/>
    <s v="Eldon Simplefile® Box Office®"/>
    <n v="0.56999999999999995"/>
    <s v="United States"/>
    <x v="0"/>
    <x v="1"/>
    <s v="Jonesboro"/>
    <n v="72401"/>
    <x v="134"/>
    <d v="2015-05-17T00:00:00"/>
    <n v="-258.56599999999997"/>
    <n v="37"/>
    <n v="464.94"/>
    <n v="90787"/>
    <x v="0"/>
    <n v="29.320175911628127"/>
  </r>
  <r>
    <n v="1723"/>
    <s v="Constance Flowers"/>
    <x v="1"/>
    <n v="0.04"/>
    <n v="12.44"/>
    <n v="6.27"/>
    <x v="1"/>
    <x v="3"/>
    <x v="2"/>
    <x v="6"/>
    <x v="6"/>
    <s v="Eldon Simplefile® Box Office®"/>
    <n v="0.56999999999999995"/>
    <s v="United States"/>
    <x v="2"/>
    <x v="8"/>
    <s v="San Diego"/>
    <n v="92037"/>
    <x v="134"/>
    <d v="2015-05-17T00:00:00"/>
    <n v="-59.06"/>
    <n v="146"/>
    <n v="1834.61"/>
    <n v="32710"/>
    <x v="2"/>
    <n v="233.61945168124399"/>
  </r>
  <r>
    <n v="2610"/>
    <s v="Tommy Lutz"/>
    <x v="1"/>
    <n v="0.09"/>
    <n v="5.4"/>
    <n v="7.78"/>
    <x v="1"/>
    <x v="3"/>
    <x v="2"/>
    <x v="5"/>
    <x v="5"/>
    <s v="3M Organizer Strips"/>
    <n v="0.37"/>
    <s v="United States"/>
    <x v="2"/>
    <x v="8"/>
    <s v="Davis"/>
    <n v="95616"/>
    <x v="134"/>
    <d v="2015-05-17T00:00:00"/>
    <n v="-136.25200000000001"/>
    <n v="9"/>
    <n v="49.24"/>
    <n v="86118"/>
    <x v="2"/>
    <n v="-25.028005248818431"/>
  </r>
  <r>
    <n v="3354"/>
    <s v="Sara Faulkner"/>
    <x v="1"/>
    <n v="0.03"/>
    <n v="28.53"/>
    <n v="1.49"/>
    <x v="1"/>
    <x v="3"/>
    <x v="2"/>
    <x v="5"/>
    <x v="5"/>
    <s v="Lock-Up Easel 'Spel-Binder'"/>
    <n v="0.38"/>
    <s v="United States"/>
    <x v="2"/>
    <x v="8"/>
    <s v="Calexico"/>
    <n v="92231"/>
    <x v="134"/>
    <d v="2015-05-17T00:00:00"/>
    <n v="137.67570000000001"/>
    <n v="7"/>
    <n v="199.53"/>
    <n v="88589"/>
    <x v="2"/>
    <n v="202.0620497753699"/>
  </r>
  <r>
    <n v="3354"/>
    <s v="Sara Faulkner"/>
    <x v="1"/>
    <n v="7.0000000000000007E-2"/>
    <n v="5.98"/>
    <n v="7.15"/>
    <x v="1"/>
    <x v="3"/>
    <x v="2"/>
    <x v="7"/>
    <x v="5"/>
    <s v="Universal Premium White Copier/Laser Paper (20Lb. and 87 Bright)"/>
    <n v="0.36"/>
    <s v="United States"/>
    <x v="2"/>
    <x v="8"/>
    <s v="Calexico"/>
    <n v="92231"/>
    <x v="134"/>
    <d v="2015-05-18T00:00:00"/>
    <n v="-62"/>
    <n v="6"/>
    <n v="37.049999999999997"/>
    <n v="88589"/>
    <x v="2"/>
    <n v="40.317346648531128"/>
  </r>
  <r>
    <n v="2070"/>
    <s v="Kelly Collins"/>
    <x v="2"/>
    <n v="7.0000000000000007E-2"/>
    <n v="35.99"/>
    <n v="5.99"/>
    <x v="1"/>
    <x v="3"/>
    <x v="1"/>
    <x v="12"/>
    <x v="2"/>
    <s v="Accessory41"/>
    <n v="0.38"/>
    <s v="United States"/>
    <x v="1"/>
    <x v="25"/>
    <s v="Eastpointe"/>
    <n v="48021"/>
    <x v="134"/>
    <d v="2015-05-20T00:00:00"/>
    <n v="17.8398"/>
    <n v="5"/>
    <n v="153.61000000000001"/>
    <n v="88558"/>
    <x v="1"/>
    <n v="282.92077789609914"/>
  </r>
  <r>
    <n v="2071"/>
    <s v="Victor Cherry"/>
    <x v="2"/>
    <n v="0.08"/>
    <n v="65.989999999999995"/>
    <n v="5.92"/>
    <x v="2"/>
    <x v="3"/>
    <x v="1"/>
    <x v="12"/>
    <x v="5"/>
    <s v="i500plus"/>
    <n v="0.57999999999999996"/>
    <s v="United States"/>
    <x v="1"/>
    <x v="25"/>
    <s v="Farmington Hills"/>
    <n v="48336"/>
    <x v="134"/>
    <d v="2015-05-23T00:00:00"/>
    <n v="183.84299999999999"/>
    <n v="20"/>
    <n v="1063.81"/>
    <n v="88558"/>
    <x v="1"/>
    <n v="622.38533646961707"/>
  </r>
  <r>
    <n v="1984"/>
    <s v="Lynne Wilcox"/>
    <x v="3"/>
    <n v="0.1"/>
    <n v="7.37"/>
    <n v="5.53"/>
    <x v="1"/>
    <x v="1"/>
    <x v="1"/>
    <x v="1"/>
    <x v="1"/>
    <s v="Imation 3.5&quot; Unformatted DS/HD Diskettes, 10/Box"/>
    <n v="0.69"/>
    <s v="United States"/>
    <x v="0"/>
    <x v="23"/>
    <s v="Hilton Head Island"/>
    <n v="29915"/>
    <x v="134"/>
    <d v="2015-05-16T00:00:00"/>
    <n v="290.202"/>
    <n v="38"/>
    <n v="269.33"/>
    <n v="91258"/>
    <x v="0"/>
    <n v="789.6080697119047"/>
  </r>
  <r>
    <n v="91"/>
    <s v="Wallace Werner"/>
    <x v="1"/>
    <n v="7.0000000000000007E-2"/>
    <n v="19.84"/>
    <n v="4.0999999999999996"/>
    <x v="1"/>
    <x v="2"/>
    <x v="2"/>
    <x v="2"/>
    <x v="2"/>
    <s v="Prismacolor Color Pencil Set"/>
    <n v="0.44"/>
    <s v="United States"/>
    <x v="2"/>
    <x v="8"/>
    <s v="Vallejo"/>
    <n v="94591"/>
    <x v="135"/>
    <d v="2015-05-18T00:00:00"/>
    <n v="117.852"/>
    <n v="9"/>
    <n v="170.8"/>
    <n v="87175"/>
    <x v="2"/>
    <n v="280.55005835625917"/>
  </r>
  <r>
    <n v="92"/>
    <s v="Victoria Baker Hoover"/>
    <x v="1"/>
    <n v="7.0000000000000007E-2"/>
    <n v="8.34"/>
    <n v="1.43"/>
    <x v="1"/>
    <x v="2"/>
    <x v="2"/>
    <x v="7"/>
    <x v="2"/>
    <s v="REDIFORM Incoming/Outgoing Call Register, 11&quot; X 8 1/2&quot;, 100 Messages"/>
    <n v="0.35"/>
    <s v="United States"/>
    <x v="0"/>
    <x v="17"/>
    <s v="Terrytown"/>
    <n v="70056"/>
    <x v="135"/>
    <d v="2015-05-19T00:00:00"/>
    <n v="-190.68"/>
    <n v="16"/>
    <n v="132.08000000000001"/>
    <n v="87175"/>
    <x v="0"/>
    <n v="-220.0297643512375"/>
  </r>
  <r>
    <n v="92"/>
    <s v="Victoria Baker Hoover"/>
    <x v="1"/>
    <n v="0.09"/>
    <n v="4.9800000000000004"/>
    <n v="6.07"/>
    <x v="1"/>
    <x v="2"/>
    <x v="2"/>
    <x v="7"/>
    <x v="5"/>
    <s v="Xerox 1897"/>
    <n v="0.36"/>
    <s v="United States"/>
    <x v="0"/>
    <x v="17"/>
    <s v="Terrytown"/>
    <n v="70056"/>
    <x v="135"/>
    <d v="2015-05-18T00:00:00"/>
    <n v="325.39800000000002"/>
    <n v="9"/>
    <n v="45.34"/>
    <n v="87175"/>
    <x v="0"/>
    <n v="421.2615340532667"/>
  </r>
  <r>
    <n v="772"/>
    <s v="Jean Webster"/>
    <x v="2"/>
    <n v="0.02"/>
    <n v="4.0599999999999996"/>
    <n v="6.89"/>
    <x v="2"/>
    <x v="0"/>
    <x v="2"/>
    <x v="8"/>
    <x v="5"/>
    <s v="Eureka Disposable Bags for Sanitaire® Vibra Groomer I® Upright Vac"/>
    <n v="0.6"/>
    <s v="United States"/>
    <x v="3"/>
    <x v="28"/>
    <s v="Allentown"/>
    <n v="18103"/>
    <x v="135"/>
    <d v="2015-05-21T00:00:00"/>
    <n v="12.706"/>
    <n v="12"/>
    <n v="64.41"/>
    <n v="88668"/>
    <x v="3"/>
    <n v="327.14666193569525"/>
  </r>
  <r>
    <n v="772"/>
    <s v="Jean Webster"/>
    <x v="2"/>
    <n v="7.0000000000000007E-2"/>
    <n v="9.49"/>
    <n v="5.76"/>
    <x v="1"/>
    <x v="0"/>
    <x v="1"/>
    <x v="3"/>
    <x v="6"/>
    <s v="Sharp EL501VB Scientific Calculator, Battery Operated, 10-Digit Display, Hard Case"/>
    <n v="0.39"/>
    <s v="United States"/>
    <x v="3"/>
    <x v="28"/>
    <s v="Allentown"/>
    <n v="18103"/>
    <x v="135"/>
    <d v="2015-05-21T00:00:00"/>
    <n v="7.71516"/>
    <n v="37"/>
    <n v="344.57"/>
    <n v="88668"/>
    <x v="3"/>
    <n v="182.44192589213947"/>
  </r>
  <r>
    <n v="1906"/>
    <s v="Penny Tuttle"/>
    <x v="2"/>
    <n v="7.0000000000000007E-2"/>
    <n v="172.99"/>
    <n v="19.989999999999998"/>
    <x v="1"/>
    <x v="3"/>
    <x v="2"/>
    <x v="5"/>
    <x v="5"/>
    <s v="Ibico EB-19 Dual Function Manual Binding System"/>
    <n v="0.39"/>
    <s v="United States"/>
    <x v="3"/>
    <x v="27"/>
    <s v="Lima"/>
    <n v="45801"/>
    <x v="135"/>
    <d v="2015-05-17T00:00:00"/>
    <n v="2502.6851999999999"/>
    <n v="22"/>
    <n v="3627.08"/>
    <n v="86500"/>
    <x v="3"/>
    <n v="3651.9741104605541"/>
  </r>
  <r>
    <n v="1907"/>
    <s v="Amy Hall"/>
    <x v="2"/>
    <n v="0.09"/>
    <n v="7.64"/>
    <n v="1.39"/>
    <x v="1"/>
    <x v="3"/>
    <x v="2"/>
    <x v="15"/>
    <x v="5"/>
    <s v="#10- 4 1/8&quot; x 9 1/2&quot; Security-Tint Envelopes"/>
    <n v="0.36"/>
    <s v="United States"/>
    <x v="3"/>
    <x v="27"/>
    <s v="Lorain"/>
    <n v="44052"/>
    <x v="135"/>
    <d v="2015-05-26T00:00:00"/>
    <n v="0.68799999999999994"/>
    <n v="1"/>
    <n v="8.34"/>
    <n v="86500"/>
    <x v="3"/>
    <n v="19.549922473231085"/>
  </r>
  <r>
    <n v="2858"/>
    <s v="Jerry Webster"/>
    <x v="4"/>
    <n v="0.06"/>
    <n v="2.94"/>
    <n v="0.96"/>
    <x v="1"/>
    <x v="3"/>
    <x v="2"/>
    <x v="2"/>
    <x v="2"/>
    <s v="Newell 343"/>
    <n v="0.57999999999999996"/>
    <s v="United States"/>
    <x v="0"/>
    <x v="12"/>
    <s v="Fruit Cove"/>
    <n v="32259"/>
    <x v="135"/>
    <d v="2015-05-18T00:00:00"/>
    <n v="-8.8759999999999994"/>
    <n v="3"/>
    <n v="8.7899999999999991"/>
    <n v="88279"/>
    <x v="0"/>
    <n v="118.8257082740862"/>
  </r>
  <r>
    <n v="3132"/>
    <s v="Anita Kang"/>
    <x v="4"/>
    <n v="0.04"/>
    <n v="62.05"/>
    <n v="3.99"/>
    <x v="1"/>
    <x v="3"/>
    <x v="2"/>
    <x v="8"/>
    <x v="5"/>
    <s v="Acco Smartsocket™ Table Surge Protector, 6 Color-Coded Adapter Outlets"/>
    <n v="0.55000000000000004"/>
    <s v="United States"/>
    <x v="1"/>
    <x v="10"/>
    <s v="Mundelein"/>
    <n v="60060"/>
    <x v="135"/>
    <d v="2015-05-18T00:00:00"/>
    <n v="1644.0768"/>
    <n v="40"/>
    <n v="2382.7199999999998"/>
    <n v="86794"/>
    <x v="1"/>
    <n v="2068.7223808327017"/>
  </r>
  <r>
    <n v="3113"/>
    <s v="Wayne English"/>
    <x v="3"/>
    <n v="7.0000000000000007E-2"/>
    <n v="34.54"/>
    <n v="14.72"/>
    <x v="1"/>
    <x v="3"/>
    <x v="2"/>
    <x v="5"/>
    <x v="5"/>
    <s v="GBC Recycled Grain Textured Covers"/>
    <n v="0.37"/>
    <s v="United States"/>
    <x v="0"/>
    <x v="17"/>
    <s v="New Iberia"/>
    <n v="70560"/>
    <x v="135"/>
    <d v="2015-05-18T00:00:00"/>
    <n v="-20.182259999999999"/>
    <n v="17"/>
    <n v="574.97"/>
    <n v="86860"/>
    <x v="0"/>
    <n v="593.68263725585939"/>
  </r>
  <r>
    <n v="3113"/>
    <s v="Wayne English"/>
    <x v="3"/>
    <n v="0.02"/>
    <n v="12.28"/>
    <n v="6.47"/>
    <x v="1"/>
    <x v="3"/>
    <x v="2"/>
    <x v="7"/>
    <x v="5"/>
    <s v="Xerox 1881"/>
    <n v="0.38"/>
    <s v="United States"/>
    <x v="0"/>
    <x v="17"/>
    <s v="New Iberia"/>
    <n v="70560"/>
    <x v="135"/>
    <d v="2015-05-17T00:00:00"/>
    <n v="-156.97219999999999"/>
    <n v="9"/>
    <n v="115.22"/>
    <n v="86860"/>
    <x v="0"/>
    <n v="197.19091841401479"/>
  </r>
  <r>
    <n v="3113"/>
    <s v="Wayne English"/>
    <x v="3"/>
    <n v="0.06"/>
    <n v="34.58"/>
    <n v="8.99"/>
    <x v="2"/>
    <x v="3"/>
    <x v="2"/>
    <x v="2"/>
    <x v="1"/>
    <s v="Panasonic KP-350BK Electric Pencil Sharpener with Auto Stop"/>
    <n v="0.56000000000000005"/>
    <s v="United States"/>
    <x v="0"/>
    <x v="17"/>
    <s v="New Iberia"/>
    <n v="70560"/>
    <x v="135"/>
    <d v="2015-05-19T00:00:00"/>
    <n v="384.5043"/>
    <n v="13"/>
    <n v="456.58"/>
    <n v="86860"/>
    <x v="0"/>
    <n v="932.1614013870701"/>
  </r>
  <r>
    <n v="2035"/>
    <s v="Jon Ward"/>
    <x v="0"/>
    <n v="0.1"/>
    <n v="1.89"/>
    <n v="0.76"/>
    <x v="1"/>
    <x v="1"/>
    <x v="2"/>
    <x v="14"/>
    <x v="2"/>
    <s v="Revere Boxed Rubber Bands by Revere"/>
    <n v="0.83"/>
    <s v="United States"/>
    <x v="0"/>
    <x v="12"/>
    <s v="Palm Beach Gardens"/>
    <n v="33403"/>
    <x v="136"/>
    <d v="2015-05-20T00:00:00"/>
    <n v="-40.432000000000002"/>
    <n v="20"/>
    <n v="36.72"/>
    <n v="87117"/>
    <x v="0"/>
    <n v="507.36862251315102"/>
  </r>
  <r>
    <n v="1554"/>
    <s v="Joan Floyd"/>
    <x v="1"/>
    <n v="0.04"/>
    <n v="10.98"/>
    <n v="3.99"/>
    <x v="1"/>
    <x v="0"/>
    <x v="2"/>
    <x v="8"/>
    <x v="5"/>
    <s v="Staples Surge Protector 6 outlet"/>
    <n v="0.57999999999999996"/>
    <s v="United States"/>
    <x v="0"/>
    <x v="0"/>
    <s v="Gulfport"/>
    <n v="39503"/>
    <x v="136"/>
    <d v="2015-05-18T00:00:00"/>
    <n v="481.03199999999998"/>
    <n v="15"/>
    <n v="172.22"/>
    <n v="87485"/>
    <x v="0"/>
    <n v="718.37065150195053"/>
  </r>
  <r>
    <n v="3086"/>
    <s v="Ted Durham"/>
    <x v="1"/>
    <n v="0.05"/>
    <n v="39.99"/>
    <n v="10.25"/>
    <x v="2"/>
    <x v="1"/>
    <x v="1"/>
    <x v="1"/>
    <x v="5"/>
    <s v="Zoom V.92 V.44 PCI Internal Controllerless FaxModem"/>
    <n v="0.55000000000000004"/>
    <s v="United States"/>
    <x v="0"/>
    <x v="12"/>
    <s v="North Port"/>
    <n v="34287"/>
    <x v="136"/>
    <d v="2015-05-19T00:00:00"/>
    <n v="4.29"/>
    <n v="3"/>
    <n v="130.91"/>
    <n v="88380"/>
    <x v="0"/>
    <n v="360.43136960471321"/>
  </r>
  <r>
    <n v="487"/>
    <s v="Molly Vincent"/>
    <x v="4"/>
    <n v="0.1"/>
    <n v="3.36"/>
    <n v="6.27"/>
    <x v="2"/>
    <x v="3"/>
    <x v="2"/>
    <x v="5"/>
    <x v="5"/>
    <s v="Cardinal Poly Pocket Divider Pockets for Ring Binders"/>
    <n v="0.4"/>
    <s v="United States"/>
    <x v="3"/>
    <x v="29"/>
    <s v="Sanford"/>
    <n v="4073"/>
    <x v="136"/>
    <d v="2015-05-19T00:00:00"/>
    <n v="-67.0565"/>
    <n v="5"/>
    <n v="20.87"/>
    <n v="91063"/>
    <x v="3"/>
    <n v="-50.934301796720973"/>
  </r>
  <r>
    <n v="488"/>
    <s v="Ronnie Creech"/>
    <x v="4"/>
    <n v="7.0000000000000007E-2"/>
    <n v="12.28"/>
    <n v="4.8600000000000003"/>
    <x v="1"/>
    <x v="3"/>
    <x v="2"/>
    <x v="7"/>
    <x v="5"/>
    <s v="Xerox 1933"/>
    <n v="0.38"/>
    <s v="United States"/>
    <x v="3"/>
    <x v="29"/>
    <s v="South Portland"/>
    <n v="4106"/>
    <x v="136"/>
    <d v="2015-05-20T00:00:00"/>
    <n v="-7.94"/>
    <n v="2"/>
    <n v="25.7"/>
    <n v="91063"/>
    <x v="3"/>
    <n v="83.996340343517318"/>
  </r>
  <r>
    <n v="489"/>
    <s v="Eileen Cheek"/>
    <x v="4"/>
    <n v="0.09"/>
    <n v="20.99"/>
    <n v="0.99"/>
    <x v="1"/>
    <x v="3"/>
    <x v="1"/>
    <x v="12"/>
    <x v="2"/>
    <s v="Accessory25"/>
    <n v="0.56999999999999995"/>
    <s v="United States"/>
    <x v="3"/>
    <x v="35"/>
    <s v="Norwood"/>
    <n v="2062"/>
    <x v="136"/>
    <d v="2015-05-18T00:00:00"/>
    <n v="122.292"/>
    <n v="14"/>
    <n v="229.57"/>
    <n v="91063"/>
    <x v="3"/>
    <n v="282.39110826719741"/>
  </r>
  <r>
    <n v="266"/>
    <s v="Ross Frederick"/>
    <x v="3"/>
    <n v="0"/>
    <n v="73.98"/>
    <n v="12.14"/>
    <x v="2"/>
    <x v="3"/>
    <x v="1"/>
    <x v="1"/>
    <x v="5"/>
    <s v="Keytronic 105-Key Spanish Keyboard"/>
    <n v="0.67"/>
    <s v="United States"/>
    <x v="1"/>
    <x v="18"/>
    <s v="San Antonio"/>
    <n v="78207"/>
    <x v="136"/>
    <d v="2015-05-20T00:00:00"/>
    <n v="326.25"/>
    <n v="17"/>
    <n v="1300.81"/>
    <n v="90593"/>
    <x v="1"/>
    <n v="1214.0991148720686"/>
  </r>
  <r>
    <n v="1433"/>
    <s v="Frances Jackson"/>
    <x v="1"/>
    <n v="7.0000000000000007E-2"/>
    <n v="300.98"/>
    <n v="64.73"/>
    <x v="0"/>
    <x v="3"/>
    <x v="0"/>
    <x v="9"/>
    <x v="3"/>
    <s v="Global Leather and Oak Executive Chair, Black"/>
    <n v="0.56000000000000005"/>
    <s v="United States"/>
    <x v="1"/>
    <x v="2"/>
    <s v="Jeffersonville"/>
    <n v="47130"/>
    <x v="137"/>
    <d v="2015-05-21T00:00:00"/>
    <n v="1399.64"/>
    <n v="14"/>
    <n v="4285.5600000000004"/>
    <n v="86828"/>
    <x v="1"/>
    <n v="4415.5037552046479"/>
  </r>
  <r>
    <n v="1433"/>
    <s v="Frances Jackson"/>
    <x v="1"/>
    <n v="0.01"/>
    <n v="20.98"/>
    <n v="45"/>
    <x v="0"/>
    <x v="3"/>
    <x v="2"/>
    <x v="6"/>
    <x v="3"/>
    <s v="Tennsco Lockers, Sand"/>
    <n v="0.61"/>
    <s v="United States"/>
    <x v="1"/>
    <x v="2"/>
    <s v="Jeffersonville"/>
    <n v="47130"/>
    <x v="137"/>
    <d v="2015-05-19T00:00:00"/>
    <n v="232.642"/>
    <n v="28"/>
    <n v="631.37"/>
    <n v="86828"/>
    <x v="1"/>
    <n v="1879.0638667721537"/>
  </r>
  <r>
    <n v="2431"/>
    <s v="Troy Cassidy"/>
    <x v="1"/>
    <n v="7.0000000000000007E-2"/>
    <n v="155.06"/>
    <n v="7.07"/>
    <x v="1"/>
    <x v="1"/>
    <x v="2"/>
    <x v="6"/>
    <x v="5"/>
    <s v="Dual Level, Single-Width Filing Carts"/>
    <n v="0.59"/>
    <s v="United States"/>
    <x v="2"/>
    <x v="8"/>
    <s v="Los Angeles"/>
    <n v="90004"/>
    <x v="137"/>
    <d v="2015-05-19T00:00:00"/>
    <n v="-121.75"/>
    <n v="14"/>
    <n v="2039.07"/>
    <n v="5920"/>
    <x v="2"/>
    <n v="606.25102857702393"/>
  </r>
  <r>
    <n v="2432"/>
    <s v="Lindsay Tate"/>
    <x v="1"/>
    <n v="7.0000000000000007E-2"/>
    <n v="155.06"/>
    <n v="7.07"/>
    <x v="1"/>
    <x v="1"/>
    <x v="2"/>
    <x v="6"/>
    <x v="5"/>
    <s v="Dual Level, Single-Width Filing Carts"/>
    <n v="0.59"/>
    <s v="United States"/>
    <x v="1"/>
    <x v="19"/>
    <s v="Midwest City"/>
    <n v="73110"/>
    <x v="137"/>
    <d v="2015-05-19T00:00:00"/>
    <n v="24.35"/>
    <n v="3"/>
    <n v="436.94"/>
    <n v="89096"/>
    <x v="1"/>
    <n v="755.86118661708736"/>
  </r>
  <r>
    <n v="3264"/>
    <s v="Becky Puckett"/>
    <x v="4"/>
    <n v="0.04"/>
    <n v="9.99"/>
    <n v="11.59"/>
    <x v="1"/>
    <x v="3"/>
    <x v="2"/>
    <x v="7"/>
    <x v="5"/>
    <s v="Hammermill Color Copier Paper (28Lb. and 96 Bright)"/>
    <n v="0.4"/>
    <s v="United States"/>
    <x v="2"/>
    <x v="8"/>
    <s v="Eureka"/>
    <n v="95501"/>
    <x v="137"/>
    <d v="2015-05-21T00:00:00"/>
    <n v="-92.32"/>
    <n v="5"/>
    <n v="52.09"/>
    <n v="89835"/>
    <x v="2"/>
    <n v="212.87571467435149"/>
  </r>
  <r>
    <n v="918"/>
    <s v="Kerry Jernigan"/>
    <x v="0"/>
    <n v="0.09"/>
    <n v="58.14"/>
    <n v="36.61"/>
    <x v="0"/>
    <x v="3"/>
    <x v="0"/>
    <x v="10"/>
    <x v="0"/>
    <s v="O'Sullivan 3-Shelf Heavy-Duty Bookcases"/>
    <n v="0.61"/>
    <s v="United States"/>
    <x v="2"/>
    <x v="8"/>
    <s v="Rancho Cucamonga"/>
    <n v="91730"/>
    <x v="138"/>
    <d v="2015-05-21T00:00:00"/>
    <n v="187.41200000000001"/>
    <n v="39"/>
    <n v="2115.06"/>
    <n v="90493"/>
    <x v="2"/>
    <n v="1956.9144547763574"/>
  </r>
  <r>
    <n v="2973"/>
    <s v="Sally Liu"/>
    <x v="0"/>
    <n v="0.1"/>
    <n v="442.14"/>
    <n v="14.7"/>
    <x v="0"/>
    <x v="2"/>
    <x v="1"/>
    <x v="3"/>
    <x v="3"/>
    <s v="Okidata ML390 Turbo Dot Matrix Printers"/>
    <n v="0.56000000000000005"/>
    <s v="United States"/>
    <x v="1"/>
    <x v="30"/>
    <s v="New Berlin"/>
    <n v="53151"/>
    <x v="138"/>
    <d v="2015-05-21T00:00:00"/>
    <n v="137.68794"/>
    <n v="6"/>
    <n v="2411.4299999999998"/>
    <n v="87187"/>
    <x v="1"/>
    <n v="2485.8286523446536"/>
  </r>
  <r>
    <n v="1159"/>
    <s v="Arlene Weeks"/>
    <x v="1"/>
    <n v="0.04"/>
    <n v="100.98"/>
    <n v="35.840000000000003"/>
    <x v="0"/>
    <x v="1"/>
    <x v="0"/>
    <x v="10"/>
    <x v="0"/>
    <s v="Bush Westfield Collection Bookcases, Fully Assembled"/>
    <n v="0.62"/>
    <s v="United States"/>
    <x v="3"/>
    <x v="33"/>
    <s v="Union City"/>
    <n v="7086"/>
    <x v="138"/>
    <d v="2015-05-21T00:00:00"/>
    <n v="-152.76"/>
    <n v="1"/>
    <n v="110.75"/>
    <n v="90854"/>
    <x v="3"/>
    <n v="1441.4308830983746"/>
  </r>
  <r>
    <n v="2346"/>
    <s v="Sylvia Kumar"/>
    <x v="1"/>
    <n v="0.1"/>
    <n v="218.75"/>
    <n v="69.64"/>
    <x v="0"/>
    <x v="3"/>
    <x v="0"/>
    <x v="0"/>
    <x v="0"/>
    <s v="BoxOffice By Design Rectangular and Half-Moon Meeting Room Tables"/>
    <n v="0.77"/>
    <s v="United States"/>
    <x v="0"/>
    <x v="32"/>
    <s v="Pleasure Ridge Park"/>
    <n v="40258"/>
    <x v="138"/>
    <d v="2015-05-21T00:00:00"/>
    <n v="62.298000000000002"/>
    <n v="17"/>
    <n v="2805.18"/>
    <n v="89505"/>
    <x v="0"/>
    <n v="3078.8227466766357"/>
  </r>
  <r>
    <n v="2825"/>
    <s v="Carole Rosen"/>
    <x v="2"/>
    <n v="0.02"/>
    <n v="27.48"/>
    <n v="4"/>
    <x v="1"/>
    <x v="1"/>
    <x v="1"/>
    <x v="1"/>
    <x v="5"/>
    <s v="Belkin MediaBoard 104- Keyboard"/>
    <n v="0.75"/>
    <s v="United States"/>
    <x v="2"/>
    <x v="37"/>
    <s v="Boise"/>
    <n v="83701"/>
    <x v="138"/>
    <d v="2015-05-27T00:00:00"/>
    <n v="19.308"/>
    <n v="3"/>
    <n v="87.21"/>
    <n v="89497"/>
    <x v="2"/>
    <n v="514.4028659370091"/>
  </r>
  <r>
    <n v="2825"/>
    <s v="Carole Rosen"/>
    <x v="2"/>
    <n v="0.08"/>
    <n v="10.06"/>
    <n v="2.06"/>
    <x v="1"/>
    <x v="1"/>
    <x v="2"/>
    <x v="7"/>
    <x v="2"/>
    <s v="Riverleaf Stik-Withit® Designer Note Cubes®"/>
    <n v="0.39"/>
    <s v="United States"/>
    <x v="2"/>
    <x v="37"/>
    <s v="Boise"/>
    <n v="83701"/>
    <x v="138"/>
    <d v="2015-05-24T00:00:00"/>
    <n v="0.33"/>
    <n v="4"/>
    <n v="40.15"/>
    <n v="89497"/>
    <x v="2"/>
    <n v="47.892131818030343"/>
  </r>
  <r>
    <n v="699"/>
    <s v="Jenny Gold"/>
    <x v="4"/>
    <n v="0.1"/>
    <n v="4.26"/>
    <n v="1.2"/>
    <x v="1"/>
    <x v="1"/>
    <x v="2"/>
    <x v="2"/>
    <x v="2"/>
    <s v="Dixon Prang® Watercolor Pencils, 10-Color Set with Brush"/>
    <n v="0.44"/>
    <s v="United States"/>
    <x v="2"/>
    <x v="8"/>
    <s v="Los Angeles"/>
    <n v="90041"/>
    <x v="138"/>
    <d v="2015-05-21T00:00:00"/>
    <n v="15.42"/>
    <n v="88"/>
    <n v="351.56"/>
    <n v="3042"/>
    <x v="2"/>
    <n v="-17.260366062418804"/>
  </r>
  <r>
    <n v="700"/>
    <s v="Joseph Grossman"/>
    <x v="4"/>
    <n v="0.1"/>
    <n v="4.26"/>
    <n v="1.2"/>
    <x v="1"/>
    <x v="1"/>
    <x v="2"/>
    <x v="2"/>
    <x v="2"/>
    <s v="Dixon Prang® Watercolor Pencils, 10-Color Set with Brush"/>
    <n v="0.44"/>
    <s v="United States"/>
    <x v="2"/>
    <x v="8"/>
    <s v="Santa Maria"/>
    <n v="93454"/>
    <x v="138"/>
    <d v="2015-05-21T00:00:00"/>
    <n v="33.923999999999999"/>
    <n v="22"/>
    <n v="87.89"/>
    <n v="87980"/>
    <x v="2"/>
    <n v="1.6882059045444677"/>
  </r>
  <r>
    <n v="1106"/>
    <s v="Maxine Collier Grady"/>
    <x v="4"/>
    <n v="0.04"/>
    <n v="6.35"/>
    <n v="1.02"/>
    <x v="1"/>
    <x v="0"/>
    <x v="2"/>
    <x v="7"/>
    <x v="2"/>
    <s v="Telephone Message Books with Fax/Mobile Section, 5 1/2&quot; x 3 3/16&quot;"/>
    <n v="0.39"/>
    <s v="United States"/>
    <x v="1"/>
    <x v="18"/>
    <s v="Dallas"/>
    <n v="75220"/>
    <x v="138"/>
    <d v="2015-05-23T00:00:00"/>
    <n v="81.91"/>
    <n v="52"/>
    <n v="318.47000000000003"/>
    <n v="20261"/>
    <x v="1"/>
    <n v="70.39064484593483"/>
  </r>
  <r>
    <n v="1108"/>
    <s v="Dwight Bishop"/>
    <x v="4"/>
    <n v="0.09"/>
    <n v="31.74"/>
    <n v="12.62"/>
    <x v="2"/>
    <x v="0"/>
    <x v="2"/>
    <x v="5"/>
    <x v="5"/>
    <s v="GBC Wire Binding Strips"/>
    <n v="0.37"/>
    <s v="United States"/>
    <x v="1"/>
    <x v="18"/>
    <s v="Lancaster"/>
    <n v="75146"/>
    <x v="138"/>
    <d v="2015-05-20T00:00:00"/>
    <n v="67.107500000000002"/>
    <n v="9"/>
    <n v="270.55"/>
    <n v="86409"/>
    <x v="1"/>
    <n v="323.51872701495989"/>
  </r>
  <r>
    <n v="1108"/>
    <s v="Dwight Bishop"/>
    <x v="4"/>
    <n v="0.04"/>
    <n v="6.35"/>
    <n v="1.02"/>
    <x v="1"/>
    <x v="0"/>
    <x v="2"/>
    <x v="7"/>
    <x v="2"/>
    <s v="Telephone Message Books with Fax/Mobile Section, 5 1/2&quot; x 3 3/16&quot;"/>
    <n v="0.39"/>
    <s v="United States"/>
    <x v="1"/>
    <x v="18"/>
    <s v="Lancaster"/>
    <n v="75146"/>
    <x v="138"/>
    <d v="2015-05-23T00:00:00"/>
    <n v="54.937800000000003"/>
    <n v="13"/>
    <n v="79.62"/>
    <n v="86409"/>
    <x v="1"/>
    <n v="42.770418256693219"/>
  </r>
  <r>
    <n v="1108"/>
    <s v="Dwight Bishop"/>
    <x v="4"/>
    <n v="0.02"/>
    <n v="65.989999999999995"/>
    <n v="8.99"/>
    <x v="2"/>
    <x v="0"/>
    <x v="1"/>
    <x v="12"/>
    <x v="5"/>
    <s v="Talkabout T8367"/>
    <n v="0.56000000000000005"/>
    <s v="United States"/>
    <x v="1"/>
    <x v="18"/>
    <s v="Lancaster"/>
    <n v="75146"/>
    <x v="138"/>
    <d v="2015-05-21T00:00:00"/>
    <n v="168.23699999999999"/>
    <n v="8"/>
    <n v="479.79"/>
    <n v="86409"/>
    <x v="1"/>
    <n v="638.242035662803"/>
  </r>
  <r>
    <n v="1974"/>
    <s v="Robert Brantley"/>
    <x v="4"/>
    <n v="0.09"/>
    <n v="20.48"/>
    <n v="6.32"/>
    <x v="1"/>
    <x v="1"/>
    <x v="2"/>
    <x v="8"/>
    <x v="5"/>
    <s v="Kensington 6 Outlet Guardian Standard Surge Protector"/>
    <n v="0.57999999999999996"/>
    <s v="United States"/>
    <x v="1"/>
    <x v="25"/>
    <s v="Dearborn Heights"/>
    <n v="48127"/>
    <x v="138"/>
    <d v="2015-05-21T00:00:00"/>
    <n v="-16.89"/>
    <n v="5"/>
    <n v="99.02"/>
    <n v="89040"/>
    <x v="1"/>
    <n v="264.9610479374856"/>
  </r>
  <r>
    <n v="1974"/>
    <s v="Robert Brantley"/>
    <x v="4"/>
    <n v="0.06"/>
    <n v="15.67"/>
    <n v="1.39"/>
    <x v="1"/>
    <x v="1"/>
    <x v="2"/>
    <x v="15"/>
    <x v="5"/>
    <s v="#10 White Business Envelopes,4 1/8 x 9 1/2"/>
    <n v="0.38"/>
    <s v="United States"/>
    <x v="1"/>
    <x v="25"/>
    <s v="Dearborn Heights"/>
    <n v="48127"/>
    <x v="138"/>
    <d v="2015-05-21T00:00:00"/>
    <n v="25.51"/>
    <n v="3"/>
    <n v="46.4"/>
    <n v="89040"/>
    <x v="1"/>
    <n v="10.635587082610321"/>
  </r>
  <r>
    <n v="2159"/>
    <s v="Wesley Field"/>
    <x v="4"/>
    <n v="0.08"/>
    <n v="30.98"/>
    <n v="8.74"/>
    <x v="1"/>
    <x v="3"/>
    <x v="2"/>
    <x v="7"/>
    <x v="5"/>
    <s v="Xerox 1979"/>
    <n v="0.4"/>
    <s v="United States"/>
    <x v="1"/>
    <x v="25"/>
    <s v="Westland"/>
    <n v="48185"/>
    <x v="138"/>
    <d v="2015-05-21T00:00:00"/>
    <n v="371.27199999999999"/>
    <n v="25"/>
    <n v="727.2"/>
    <n v="90387"/>
    <x v="1"/>
    <n v="648.16551339838907"/>
  </r>
  <r>
    <n v="2162"/>
    <s v="Brenda Jain"/>
    <x v="4"/>
    <n v="0.09"/>
    <n v="159.31"/>
    <n v="60"/>
    <x v="0"/>
    <x v="3"/>
    <x v="0"/>
    <x v="0"/>
    <x v="3"/>
    <s v="Hon Non-Folding Utility Tables"/>
    <n v="0.55000000000000004"/>
    <s v="United States"/>
    <x v="3"/>
    <x v="28"/>
    <s v="Sharon"/>
    <n v="16146"/>
    <x v="138"/>
    <d v="2015-05-22T00:00:00"/>
    <n v="77.000895400000005"/>
    <n v="41"/>
    <n v="6173.42"/>
    <n v="90387"/>
    <x v="3"/>
    <n v="2480.19916436013"/>
  </r>
  <r>
    <n v="2162"/>
    <s v="Brenda Jain"/>
    <x v="4"/>
    <n v="0.06"/>
    <n v="55.99"/>
    <n v="5"/>
    <x v="1"/>
    <x v="3"/>
    <x v="1"/>
    <x v="12"/>
    <x v="1"/>
    <s v="Accessory36"/>
    <n v="0.83"/>
    <s v="United States"/>
    <x v="3"/>
    <x v="28"/>
    <s v="Sharon"/>
    <n v="16146"/>
    <x v="138"/>
    <d v="2015-05-22T00:00:00"/>
    <n v="27.968599999999999"/>
    <n v="33"/>
    <n v="1553.7"/>
    <n v="90387"/>
    <x v="3"/>
    <n v="642.22941209978467"/>
  </r>
  <r>
    <n v="871"/>
    <s v="Sandy Ellington"/>
    <x v="3"/>
    <n v="0.01"/>
    <n v="5.94"/>
    <n v="9.92"/>
    <x v="1"/>
    <x v="2"/>
    <x v="2"/>
    <x v="5"/>
    <x v="5"/>
    <s v="Storex Dura Pro™ Binders"/>
    <n v="0.38"/>
    <s v="United States"/>
    <x v="2"/>
    <x v="26"/>
    <s v="Reno"/>
    <n v="89502"/>
    <x v="138"/>
    <d v="2015-05-23T00:00:00"/>
    <n v="-239.315"/>
    <n v="12"/>
    <n v="74.77"/>
    <n v="90578"/>
    <x v="2"/>
    <n v="225.40868651415181"/>
  </r>
  <r>
    <n v="871"/>
    <s v="Sandy Ellington"/>
    <x v="3"/>
    <n v="0"/>
    <n v="6.48"/>
    <n v="5.1100000000000003"/>
    <x v="1"/>
    <x v="2"/>
    <x v="2"/>
    <x v="7"/>
    <x v="5"/>
    <s v="Xerox 231"/>
    <n v="0.37"/>
    <s v="United States"/>
    <x v="2"/>
    <x v="26"/>
    <s v="Reno"/>
    <n v="89502"/>
    <x v="138"/>
    <d v="2015-05-22T00:00:00"/>
    <n v="-33.31"/>
    <n v="18"/>
    <n v="127.81"/>
    <n v="90578"/>
    <x v="2"/>
    <n v="303.40632087491286"/>
  </r>
  <r>
    <n v="922"/>
    <s v="Dolores Abrams"/>
    <x v="3"/>
    <n v="0.01"/>
    <n v="65.989999999999995"/>
    <n v="8.99"/>
    <x v="2"/>
    <x v="0"/>
    <x v="1"/>
    <x v="12"/>
    <x v="5"/>
    <s v="5180"/>
    <n v="0.56000000000000005"/>
    <s v="United States"/>
    <x v="2"/>
    <x v="8"/>
    <s v="Rancho Cucamonga"/>
    <n v="91730"/>
    <x v="138"/>
    <d v="2015-05-21T00:00:00"/>
    <n v="396.97199999999998"/>
    <n v="14"/>
    <n v="782"/>
    <n v="87135"/>
    <x v="2"/>
    <n v="1067.3470417175506"/>
  </r>
  <r>
    <n v="1708"/>
    <s v="Lillian Day"/>
    <x v="3"/>
    <n v="0.03"/>
    <n v="205.99"/>
    <n v="3"/>
    <x v="1"/>
    <x v="0"/>
    <x v="1"/>
    <x v="12"/>
    <x v="5"/>
    <s v="6185"/>
    <n v="0.57999999999999996"/>
    <s v="United States"/>
    <x v="3"/>
    <x v="27"/>
    <s v="Shaker Heights"/>
    <n v="44118"/>
    <x v="138"/>
    <d v="2015-05-21T00:00:00"/>
    <n v="3670.3515000000002"/>
    <n v="29"/>
    <n v="5319.35"/>
    <n v="88784"/>
    <x v="3"/>
    <n v="4778.0795405791014"/>
  </r>
  <r>
    <n v="276"/>
    <s v="Lucille Rankin"/>
    <x v="0"/>
    <n v="0.04"/>
    <n v="1.98"/>
    <n v="0.7"/>
    <x v="2"/>
    <x v="3"/>
    <x v="2"/>
    <x v="14"/>
    <x v="2"/>
    <s v="Brites Rubber Bands, 1 1/2 oz. Box"/>
    <n v="0.83"/>
    <s v="United States"/>
    <x v="3"/>
    <x v="22"/>
    <s v="Newington"/>
    <n v="6111"/>
    <x v="139"/>
    <d v="2015-05-22T00:00:00"/>
    <n v="-1"/>
    <n v="3"/>
    <n v="8.3000000000000007"/>
    <n v="89291"/>
    <x v="3"/>
    <n v="532.74181916601117"/>
  </r>
  <r>
    <n v="282"/>
    <s v="Vickie Andrews"/>
    <x v="0"/>
    <n v="0.03"/>
    <n v="55.99"/>
    <n v="5"/>
    <x v="1"/>
    <x v="3"/>
    <x v="1"/>
    <x v="12"/>
    <x v="1"/>
    <s v="Accessory36"/>
    <n v="0.83"/>
    <s v="United States"/>
    <x v="3"/>
    <x v="33"/>
    <s v="Belleville"/>
    <n v="7109"/>
    <x v="139"/>
    <d v="2015-05-22T00:00:00"/>
    <n v="-221.25399999999999"/>
    <n v="9"/>
    <n v="416.95"/>
    <n v="89291"/>
    <x v="3"/>
    <n v="684.09233052592651"/>
  </r>
  <r>
    <n v="825"/>
    <s v="Marvin Hunt"/>
    <x v="0"/>
    <n v="0"/>
    <n v="11.97"/>
    <n v="4.9800000000000004"/>
    <x v="1"/>
    <x v="2"/>
    <x v="2"/>
    <x v="8"/>
    <x v="5"/>
    <s v="Staples 6 Outlet Surge"/>
    <n v="0.57999999999999996"/>
    <s v="United States"/>
    <x v="1"/>
    <x v="18"/>
    <s v="Abilene"/>
    <n v="79605"/>
    <x v="139"/>
    <d v="2015-05-24T00:00:00"/>
    <n v="3.3839999999999999"/>
    <n v="4"/>
    <n v="53.3"/>
    <n v="89258"/>
    <x v="1"/>
    <n v="618.12056221428679"/>
  </r>
  <r>
    <n v="406"/>
    <s v="June Frank Hammond"/>
    <x v="1"/>
    <n v="0.03"/>
    <n v="4.9800000000000004"/>
    <n v="0.8"/>
    <x v="1"/>
    <x v="0"/>
    <x v="2"/>
    <x v="7"/>
    <x v="2"/>
    <s v="Rediform S.O.S. Phone Message Books"/>
    <n v="0.36"/>
    <s v="United States"/>
    <x v="3"/>
    <x v="33"/>
    <s v="South Vineland"/>
    <n v="8360"/>
    <x v="139"/>
    <d v="2015-05-22T00:00:00"/>
    <n v="50.2044"/>
    <n v="15"/>
    <n v="72.760000000000005"/>
    <n v="87804"/>
    <x v="3"/>
    <n v="-6.0285182548060057"/>
  </r>
  <r>
    <n v="1106"/>
    <s v="Maxine Collier Grady"/>
    <x v="1"/>
    <n v="0.01"/>
    <n v="9.31"/>
    <n v="3.98"/>
    <x v="1"/>
    <x v="0"/>
    <x v="2"/>
    <x v="16"/>
    <x v="1"/>
    <s v="Acme® Forged Steel Scissors with Black Enamel Handles"/>
    <n v="0.56000000000000005"/>
    <s v="United States"/>
    <x v="1"/>
    <x v="18"/>
    <s v="Dallas"/>
    <n v="75220"/>
    <x v="139"/>
    <d v="2015-05-22T00:00:00"/>
    <n v="-10.9"/>
    <n v="61"/>
    <n v="586.96"/>
    <n v="646"/>
    <x v="1"/>
    <n v="212.31232308556136"/>
  </r>
  <r>
    <n v="1107"/>
    <s v="Joanna Keith"/>
    <x v="1"/>
    <n v="0.01"/>
    <n v="9.31"/>
    <n v="3.98"/>
    <x v="1"/>
    <x v="0"/>
    <x v="2"/>
    <x v="16"/>
    <x v="1"/>
    <s v="Acme® Forged Steel Scissors with Black Enamel Handles"/>
    <n v="0.56000000000000005"/>
    <s v="United States"/>
    <x v="1"/>
    <x v="18"/>
    <s v="Lake Jackson"/>
    <n v="77566"/>
    <x v="139"/>
    <d v="2015-05-22T00:00:00"/>
    <n v="2.1800000000000002"/>
    <n v="15"/>
    <n v="144.33000000000001"/>
    <n v="86411"/>
    <x v="1"/>
    <n v="225.70657953432269"/>
  </r>
  <r>
    <n v="820"/>
    <s v="Catherine Mullins"/>
    <x v="2"/>
    <n v="0.09"/>
    <n v="5.84"/>
    <n v="0.83"/>
    <x v="1"/>
    <x v="0"/>
    <x v="2"/>
    <x v="2"/>
    <x v="2"/>
    <s v="Avery Hi-Liter® Smear-Safe Highlighters"/>
    <n v="0.49"/>
    <s v="United States"/>
    <x v="2"/>
    <x v="4"/>
    <s v="Walla Walla"/>
    <n v="99362"/>
    <x v="139"/>
    <d v="2015-05-25T00:00:00"/>
    <n v="-2.87"/>
    <n v="1"/>
    <n v="5.9"/>
    <n v="90244"/>
    <x v="2"/>
    <n v="93.805995858125286"/>
  </r>
  <r>
    <n v="1527"/>
    <s v="Neil Parker"/>
    <x v="2"/>
    <n v="0.09"/>
    <n v="50.98"/>
    <n v="6.5"/>
    <x v="1"/>
    <x v="2"/>
    <x v="1"/>
    <x v="1"/>
    <x v="5"/>
    <s v="Microsoft Natural Multimedia Keyboard"/>
    <n v="0.73"/>
    <s v="United States"/>
    <x v="0"/>
    <x v="16"/>
    <s v="Decatur"/>
    <n v="35601"/>
    <x v="139"/>
    <d v="2015-05-28T00:00:00"/>
    <n v="70.176000000000002"/>
    <n v="28"/>
    <n v="1395.41"/>
    <n v="86815"/>
    <x v="0"/>
    <n v="705.71345248347166"/>
  </r>
  <r>
    <n v="3319"/>
    <s v="Marlene Davidson"/>
    <x v="2"/>
    <n v="0.03"/>
    <n v="20.98"/>
    <n v="1.49"/>
    <x v="1"/>
    <x v="0"/>
    <x v="2"/>
    <x v="5"/>
    <x v="5"/>
    <s v="Avery Legal 4-Ring Binder"/>
    <n v="0.35"/>
    <s v="United States"/>
    <x v="0"/>
    <x v="34"/>
    <s v="Hendersonville"/>
    <n v="37075"/>
    <x v="139"/>
    <d v="2015-05-21T00:00:00"/>
    <n v="30.024000000000001"/>
    <n v="20"/>
    <n v="431.43"/>
    <n v="90104"/>
    <x v="0"/>
    <n v="116.45313776740879"/>
  </r>
  <r>
    <n v="1129"/>
    <s v="Pam Patton"/>
    <x v="4"/>
    <n v="0.02"/>
    <n v="7.64"/>
    <n v="1.39"/>
    <x v="1"/>
    <x v="2"/>
    <x v="2"/>
    <x v="15"/>
    <x v="5"/>
    <s v="#10- 4 1/8&quot; x 9 1/2&quot; Security-Tint Envelopes"/>
    <n v="0.36"/>
    <s v="United States"/>
    <x v="3"/>
    <x v="35"/>
    <s v="Boston"/>
    <n v="2118"/>
    <x v="139"/>
    <d v="2015-05-23T00:00:00"/>
    <n v="117.38"/>
    <n v="52"/>
    <n v="406.91"/>
    <n v="13735"/>
    <x v="3"/>
    <n v="148.73816681132584"/>
  </r>
  <r>
    <n v="1131"/>
    <s v="Benjamin Strauss"/>
    <x v="4"/>
    <n v="0.02"/>
    <n v="7.64"/>
    <n v="1.39"/>
    <x v="1"/>
    <x v="2"/>
    <x v="2"/>
    <x v="15"/>
    <x v="5"/>
    <s v="#10- 4 1/8&quot; x 9 1/2&quot; Security-Tint Envelopes"/>
    <n v="0.36"/>
    <s v="United States"/>
    <x v="1"/>
    <x v="18"/>
    <s v="El Paso"/>
    <n v="79907"/>
    <x v="139"/>
    <d v="2015-05-23T00:00:00"/>
    <n v="70.193700000000007"/>
    <n v="13"/>
    <n v="101.73"/>
    <n v="88103"/>
    <x v="1"/>
    <n v="100.41818186727491"/>
  </r>
  <r>
    <n v="1254"/>
    <s v="Anne Bland"/>
    <x v="4"/>
    <n v="0.04"/>
    <n v="2.08"/>
    <n v="1.49"/>
    <x v="1"/>
    <x v="2"/>
    <x v="2"/>
    <x v="5"/>
    <x v="5"/>
    <s v="Economy Binders"/>
    <n v="0.36"/>
    <s v="United States"/>
    <x v="1"/>
    <x v="18"/>
    <s v="Channelview"/>
    <n v="77530"/>
    <x v="139"/>
    <d v="2015-05-23T00:00:00"/>
    <n v="-11.281499999999999"/>
    <n v="16"/>
    <n v="33.770000000000003"/>
    <n v="89982"/>
    <x v="1"/>
    <n v="-10.887818645150904"/>
  </r>
  <r>
    <n v="19"/>
    <s v="Jim Rodgers"/>
    <x v="3"/>
    <n v="7.0000000000000007E-2"/>
    <n v="12.99"/>
    <n v="9.44"/>
    <x v="1"/>
    <x v="0"/>
    <x v="1"/>
    <x v="3"/>
    <x v="6"/>
    <s v="Hewlett Packard 6S Scientific Calculator"/>
    <n v="0.39"/>
    <s v="United States"/>
    <x v="2"/>
    <x v="24"/>
    <s v="Missoula"/>
    <n v="59801"/>
    <x v="139"/>
    <d v="2015-05-23T00:00:00"/>
    <n v="-114.6399"/>
    <n v="18"/>
    <n v="231.79"/>
    <n v="90032"/>
    <x v="2"/>
    <n v="291.08698920614847"/>
  </r>
  <r>
    <n v="21"/>
    <s v="Tony Wilkins Winters"/>
    <x v="3"/>
    <n v="0.08"/>
    <n v="5"/>
    <n v="3.39"/>
    <x v="1"/>
    <x v="0"/>
    <x v="2"/>
    <x v="14"/>
    <x v="2"/>
    <s v="Advantus Plastic Paper Clips"/>
    <n v="0.37"/>
    <s v="United States"/>
    <x v="3"/>
    <x v="11"/>
    <s v="New York City"/>
    <n v="10012"/>
    <x v="139"/>
    <d v="2015-05-22T00:00:00"/>
    <n v="-17.489999999999998"/>
    <n v="58"/>
    <n v="293.06"/>
    <n v="42949"/>
    <x v="3"/>
    <n v="175.08680859967191"/>
  </r>
  <r>
    <n v="21"/>
    <s v="Tony Wilkins Winters"/>
    <x v="3"/>
    <n v="7.0000000000000007E-2"/>
    <n v="12.99"/>
    <n v="9.44"/>
    <x v="1"/>
    <x v="0"/>
    <x v="1"/>
    <x v="3"/>
    <x v="6"/>
    <s v="Hewlett Packard 6S Scientific Calculator"/>
    <n v="0.39"/>
    <s v="United States"/>
    <x v="3"/>
    <x v="11"/>
    <s v="New York City"/>
    <n v="10012"/>
    <x v="139"/>
    <d v="2015-05-23T00:00:00"/>
    <n v="-114.6399"/>
    <n v="71"/>
    <n v="914.29"/>
    <n v="42949"/>
    <x v="3"/>
    <n v="291.08698920614847"/>
  </r>
  <r>
    <n v="3206"/>
    <s v="Dana Rankin"/>
    <x v="3"/>
    <n v="0.06"/>
    <n v="218.08"/>
    <n v="18.059999999999999"/>
    <x v="2"/>
    <x v="1"/>
    <x v="0"/>
    <x v="9"/>
    <x v="4"/>
    <s v="Lifetime Advantage™ Folding Chairs, 4/Carton"/>
    <n v="0.56999999999999995"/>
    <s v="United States"/>
    <x v="2"/>
    <x v="37"/>
    <s v="Twin Falls"/>
    <n v="83301"/>
    <x v="139"/>
    <d v="2015-05-23T00:00:00"/>
    <n v="969.42"/>
    <n v="7"/>
    <n v="1488.51"/>
    <n v="87934"/>
    <x v="2"/>
    <n v="2336.1328039334344"/>
  </r>
  <r>
    <n v="2385"/>
    <s v="Janice Frye"/>
    <x v="0"/>
    <n v="0.1"/>
    <n v="130.97999999999999"/>
    <n v="30"/>
    <x v="0"/>
    <x v="0"/>
    <x v="0"/>
    <x v="9"/>
    <x v="3"/>
    <s v="Office Star - Contemporary Task Swivel chair with 2-way adjustable arms, Plum"/>
    <n v="0.78"/>
    <s v="United States"/>
    <x v="2"/>
    <x v="43"/>
    <s v="Las Cruces"/>
    <n v="88001"/>
    <x v="140"/>
    <d v="2015-05-24T00:00:00"/>
    <n v="2000.11"/>
    <n v="18"/>
    <n v="2259.9899999999998"/>
    <n v="89184"/>
    <x v="2"/>
    <n v="3984.3445450491122"/>
  </r>
  <r>
    <n v="2699"/>
    <s v="Marcia Greenberg"/>
    <x v="0"/>
    <n v="0.06"/>
    <n v="4.9800000000000004"/>
    <n v="4.95"/>
    <x v="1"/>
    <x v="3"/>
    <x v="2"/>
    <x v="5"/>
    <x v="5"/>
    <s v="Cardinal Holdit Business Card Pockets"/>
    <n v="0.37"/>
    <s v="United States"/>
    <x v="2"/>
    <x v="41"/>
    <s v="Bullhead City"/>
    <n v="86442"/>
    <x v="140"/>
    <d v="2015-05-24T00:00:00"/>
    <n v="-103.224"/>
    <n v="16"/>
    <n v="78.989999999999995"/>
    <n v="87677"/>
    <x v="2"/>
    <n v="241.58308722621118"/>
  </r>
  <r>
    <n v="181"/>
    <s v="Wesley Waller"/>
    <x v="1"/>
    <n v="7.0000000000000007E-2"/>
    <n v="1.68"/>
    <n v="1.57"/>
    <x v="1"/>
    <x v="3"/>
    <x v="2"/>
    <x v="2"/>
    <x v="2"/>
    <s v="Newell 323"/>
    <n v="0.59"/>
    <s v="United States"/>
    <x v="2"/>
    <x v="8"/>
    <s v="San Francisco"/>
    <n v="94122"/>
    <x v="140"/>
    <d v="2015-05-23T00:00:00"/>
    <n v="-35.75"/>
    <n v="116"/>
    <n v="186.59"/>
    <n v="3585"/>
    <x v="2"/>
    <n v="90.670109999577306"/>
  </r>
  <r>
    <n v="188"/>
    <s v="Alex Harrell"/>
    <x v="1"/>
    <n v="7.0000000000000007E-2"/>
    <n v="10.06"/>
    <n v="2.06"/>
    <x v="1"/>
    <x v="3"/>
    <x v="2"/>
    <x v="7"/>
    <x v="2"/>
    <s v="Riverleaf Stik-Withit® Designer Note Cubes®"/>
    <n v="0.39"/>
    <s v="United States"/>
    <x v="1"/>
    <x v="18"/>
    <s v="Gainesville"/>
    <n v="76240"/>
    <x v="140"/>
    <d v="2015-05-22T00:00:00"/>
    <n v="152.65559999999999"/>
    <n v="23"/>
    <n v="221.24"/>
    <n v="88361"/>
    <x v="1"/>
    <n v="157.16480841134225"/>
  </r>
  <r>
    <n v="188"/>
    <s v="Alex Harrell"/>
    <x v="1"/>
    <n v="7.0000000000000007E-2"/>
    <n v="1.68"/>
    <n v="1.57"/>
    <x v="1"/>
    <x v="3"/>
    <x v="2"/>
    <x v="2"/>
    <x v="2"/>
    <s v="Newell 323"/>
    <n v="0.59"/>
    <s v="United States"/>
    <x v="1"/>
    <x v="18"/>
    <s v="Gainesville"/>
    <n v="76240"/>
    <x v="140"/>
    <d v="2015-05-23T00:00:00"/>
    <n v="7.15"/>
    <n v="29"/>
    <n v="46.65"/>
    <n v="88361"/>
    <x v="1"/>
    <n v="134.60081348978073"/>
  </r>
  <r>
    <n v="1246"/>
    <s v="Lois Hansen"/>
    <x v="2"/>
    <n v="0.03"/>
    <n v="256.99"/>
    <n v="11.25"/>
    <x v="1"/>
    <x v="2"/>
    <x v="1"/>
    <x v="1"/>
    <x v="5"/>
    <s v="Hayes Optima 56K V.90 Internal Voice Modem"/>
    <n v="0.51"/>
    <s v="United States"/>
    <x v="3"/>
    <x v="11"/>
    <s v="New York City"/>
    <n v="10009"/>
    <x v="140"/>
    <d v="2015-05-22T00:00:00"/>
    <n v="1489.8"/>
    <n v="32"/>
    <n v="8216.2800000000007"/>
    <n v="46853"/>
    <x v="3"/>
    <n v="2792.9872232019779"/>
  </r>
  <r>
    <n v="1257"/>
    <s v="Ryan Foster"/>
    <x v="4"/>
    <n v="0.01"/>
    <n v="115.99"/>
    <n v="56.14"/>
    <x v="0"/>
    <x v="2"/>
    <x v="1"/>
    <x v="3"/>
    <x v="3"/>
    <s v="Hewlett-Packard Deskjet 5550 Color Inkjet Printer"/>
    <n v="0.4"/>
    <s v="United States"/>
    <x v="2"/>
    <x v="3"/>
    <s v="Aurora"/>
    <n v="80013"/>
    <x v="140"/>
    <d v="2015-05-23T00:00:00"/>
    <n v="-164.39519999999999"/>
    <n v="5"/>
    <n v="604.35"/>
    <n v="86535"/>
    <x v="2"/>
    <n v="1949.2149644661174"/>
  </r>
  <r>
    <n v="2976"/>
    <s v="Fred Barber"/>
    <x v="4"/>
    <n v="0.01"/>
    <n v="35.99"/>
    <n v="0.99"/>
    <x v="1"/>
    <x v="0"/>
    <x v="1"/>
    <x v="12"/>
    <x v="1"/>
    <s v="Accessory31"/>
    <n v="0.35"/>
    <s v="United States"/>
    <x v="1"/>
    <x v="30"/>
    <s v="Oak Creek"/>
    <n v="53154"/>
    <x v="140"/>
    <d v="2015-05-23T00:00:00"/>
    <n v="882.48239999999998"/>
    <n v="41"/>
    <n v="1278.96"/>
    <n v="89047"/>
    <x v="1"/>
    <n v="968.81333213871449"/>
  </r>
  <r>
    <n v="2198"/>
    <s v="Lester Woodward Maynard"/>
    <x v="3"/>
    <n v="0.03"/>
    <n v="25.98"/>
    <n v="4.08"/>
    <x v="1"/>
    <x v="0"/>
    <x v="2"/>
    <x v="2"/>
    <x v="1"/>
    <s v="Boston 1799 Powerhouse™ Electric Pencil Sharpener"/>
    <n v="0.56999999999999995"/>
    <s v="United States"/>
    <x v="3"/>
    <x v="11"/>
    <s v="Lindenhurst"/>
    <n v="11757"/>
    <x v="140"/>
    <d v="2015-05-25T00:00:00"/>
    <n v="295.90649999999999"/>
    <n v="16"/>
    <n v="428.85"/>
    <n v="89174"/>
    <x v="3"/>
    <n v="780.09677629826081"/>
  </r>
  <r>
    <n v="2198"/>
    <s v="Lester Woodward Maynard"/>
    <x v="3"/>
    <n v="0.1"/>
    <n v="20.98"/>
    <n v="53.03"/>
    <x v="0"/>
    <x v="0"/>
    <x v="2"/>
    <x v="6"/>
    <x v="3"/>
    <s v="Tennsco Lockers, Gray"/>
    <n v="0.78"/>
    <s v="United States"/>
    <x v="3"/>
    <x v="11"/>
    <s v="Lindenhurst"/>
    <n v="11757"/>
    <x v="140"/>
    <d v="2015-05-22T00:00:00"/>
    <n v="-2111.36"/>
    <n v="16"/>
    <n v="342.54"/>
    <n v="89174"/>
    <x v="3"/>
    <n v="-23.003701256391299"/>
  </r>
  <r>
    <n v="2526"/>
    <s v="Derek Sweeney"/>
    <x v="0"/>
    <n v="0.01"/>
    <n v="2.16"/>
    <n v="6.05"/>
    <x v="1"/>
    <x v="3"/>
    <x v="2"/>
    <x v="5"/>
    <x v="5"/>
    <s v="Peel &amp; Stick Add-On Corner Pockets"/>
    <n v="0.37"/>
    <s v="United States"/>
    <x v="0"/>
    <x v="17"/>
    <s v="Lafayette"/>
    <n v="70506"/>
    <x v="141"/>
    <d v="2015-05-25T00:00:00"/>
    <n v="395.76"/>
    <n v="24"/>
    <n v="58.05"/>
    <n v="87208"/>
    <x v="0"/>
    <n v="807.16520806867254"/>
  </r>
  <r>
    <n v="2527"/>
    <s v="Gretchen Orr"/>
    <x v="0"/>
    <n v="7.0000000000000007E-2"/>
    <n v="21.38"/>
    <n v="8.99"/>
    <x v="1"/>
    <x v="3"/>
    <x v="2"/>
    <x v="2"/>
    <x v="1"/>
    <s v="Boston 1730 StandUp Electric Pencil Sharpener"/>
    <n v="0.59"/>
    <s v="United States"/>
    <x v="0"/>
    <x v="17"/>
    <s v="Lake Charles"/>
    <n v="70601"/>
    <x v="141"/>
    <d v="2015-05-25T00:00:00"/>
    <n v="-39.396000000000001"/>
    <n v="3"/>
    <n v="68.64"/>
    <n v="87208"/>
    <x v="0"/>
    <n v="646.24369602612228"/>
  </r>
  <r>
    <n v="1182"/>
    <s v="Jesse Williamson"/>
    <x v="1"/>
    <n v="7.0000000000000007E-2"/>
    <n v="2.61"/>
    <n v="0.5"/>
    <x v="1"/>
    <x v="2"/>
    <x v="2"/>
    <x v="13"/>
    <x v="5"/>
    <s v="Avery 494"/>
    <n v="0.39"/>
    <s v="United States"/>
    <x v="2"/>
    <x v="15"/>
    <s v="Spanish Fork"/>
    <n v="84660"/>
    <x v="141"/>
    <d v="2015-05-23T00:00:00"/>
    <n v="27.013500000000001"/>
    <n v="15"/>
    <n v="39.15"/>
    <n v="86913"/>
    <x v="2"/>
    <n v="-7.5163532949742127"/>
  </r>
  <r>
    <n v="3249"/>
    <s v="Nicole Goldstein"/>
    <x v="1"/>
    <n v="0.03"/>
    <n v="42.8"/>
    <n v="2.99"/>
    <x v="1"/>
    <x v="3"/>
    <x v="2"/>
    <x v="5"/>
    <x v="5"/>
    <s v="Wilson Jones Elliptical Ring 3 1/2&quot; Capacity Binders, 800 sheets"/>
    <n v="0.36"/>
    <s v="United States"/>
    <x v="3"/>
    <x v="36"/>
    <s v="Annapolis"/>
    <n v="21403"/>
    <x v="141"/>
    <d v="2015-05-24T00:00:00"/>
    <n v="462.92099999999999"/>
    <n v="16"/>
    <n v="670.9"/>
    <n v="87298"/>
    <x v="3"/>
    <n v="604.66735919293137"/>
  </r>
  <r>
    <n v="460"/>
    <s v="Anne Armstrong"/>
    <x v="2"/>
    <n v="7.0000000000000007E-2"/>
    <n v="16.91"/>
    <n v="6.25"/>
    <x v="1"/>
    <x v="2"/>
    <x v="2"/>
    <x v="6"/>
    <x v="5"/>
    <s v="Tenex Personal Self-Stacking Standard File Box, Black/Gray"/>
    <n v="0.57999999999999996"/>
    <s v="United States"/>
    <x v="3"/>
    <x v="33"/>
    <s v="Millville"/>
    <n v="8332"/>
    <x v="141"/>
    <d v="2015-05-30T00:00:00"/>
    <n v="7.9"/>
    <n v="31"/>
    <n v="492.9"/>
    <n v="86014"/>
    <x v="3"/>
    <n v="416.82329619720588"/>
  </r>
  <r>
    <n v="2858"/>
    <s v="Jerry Webster"/>
    <x v="2"/>
    <n v="0.04"/>
    <n v="67.28"/>
    <n v="19.989999999999998"/>
    <x v="1"/>
    <x v="3"/>
    <x v="2"/>
    <x v="5"/>
    <x v="5"/>
    <s v="Catalog Binders with Expanding Posts"/>
    <n v="0.4"/>
    <s v="United States"/>
    <x v="0"/>
    <x v="12"/>
    <s v="Fruit Cove"/>
    <n v="32259"/>
    <x v="141"/>
    <d v="2015-05-28T00:00:00"/>
    <n v="14.754"/>
    <n v="30"/>
    <n v="2051.6799999999998"/>
    <n v="88282"/>
    <x v="0"/>
    <n v="801.19757945446861"/>
  </r>
  <r>
    <n v="2858"/>
    <s v="Jerry Webster"/>
    <x v="2"/>
    <n v="0.1"/>
    <n v="130.97999999999999"/>
    <n v="54.74"/>
    <x v="0"/>
    <x v="3"/>
    <x v="0"/>
    <x v="10"/>
    <x v="0"/>
    <s v="O'Sullivan Elevations Bookcase, Cherry Finish"/>
    <n v="0.69"/>
    <s v="United States"/>
    <x v="0"/>
    <x v="12"/>
    <s v="Fruit Cove"/>
    <n v="32259"/>
    <x v="141"/>
    <d v="2015-05-23T00:00:00"/>
    <n v="669.61199999999997"/>
    <n v="42"/>
    <n v="5295.03"/>
    <n v="88282"/>
    <x v="0"/>
    <n v="3029.6649167515752"/>
  </r>
  <r>
    <n v="2858"/>
    <s v="Jerry Webster"/>
    <x v="2"/>
    <n v="0.04"/>
    <n v="2.78"/>
    <n v="1.25"/>
    <x v="1"/>
    <x v="3"/>
    <x v="2"/>
    <x v="2"/>
    <x v="2"/>
    <s v="Newell 318"/>
    <n v="0.59"/>
    <s v="United States"/>
    <x v="0"/>
    <x v="12"/>
    <s v="Fruit Cove"/>
    <n v="32259"/>
    <x v="141"/>
    <d v="2015-05-23T00:00:00"/>
    <n v="213"/>
    <n v="28"/>
    <n v="80.27"/>
    <n v="88282"/>
    <x v="0"/>
    <n v="442.08036407039788"/>
  </r>
  <r>
    <n v="398"/>
    <s v="Bruce Stark"/>
    <x v="4"/>
    <n v="0.05"/>
    <n v="63.94"/>
    <n v="14.48"/>
    <x v="1"/>
    <x v="3"/>
    <x v="0"/>
    <x v="11"/>
    <x v="5"/>
    <s v="Howard Miller 16&quot; Diameter Gallery Wall Clock"/>
    <n v="0.46"/>
    <s v="United States"/>
    <x v="3"/>
    <x v="27"/>
    <s v="Dayton"/>
    <n v="45406"/>
    <x v="141"/>
    <d v="2015-05-25T00:00:00"/>
    <n v="1372.6307999999999"/>
    <n v="31"/>
    <n v="1989.32"/>
    <n v="89320"/>
    <x v="3"/>
    <n v="2005.1981895174617"/>
  </r>
  <r>
    <n v="540"/>
    <s v="Ruth Lamm"/>
    <x v="4"/>
    <n v="0.05"/>
    <n v="204.1"/>
    <n v="13.99"/>
    <x v="1"/>
    <x v="0"/>
    <x v="1"/>
    <x v="3"/>
    <x v="6"/>
    <s v="Soundgear Copyboard Conference Phone, Optional Battery"/>
    <n v="0.37"/>
    <s v="United States"/>
    <x v="1"/>
    <x v="10"/>
    <s v="Vernon Hills"/>
    <n v="60061"/>
    <x v="141"/>
    <d v="2015-05-25T00:00:00"/>
    <n v="5924.1122999999998"/>
    <n v="41"/>
    <n v="8585.67"/>
    <n v="91175"/>
    <x v="1"/>
    <n v="7007.7917894269403"/>
  </r>
  <r>
    <n v="2458"/>
    <s v="Troy Casey"/>
    <x v="4"/>
    <n v="0.05"/>
    <n v="12.88"/>
    <n v="4.59"/>
    <x v="1"/>
    <x v="2"/>
    <x v="2"/>
    <x v="16"/>
    <x v="2"/>
    <s v="Martin-Yale Premier Letter Opener"/>
    <n v="0.82"/>
    <s v="United States"/>
    <x v="1"/>
    <x v="7"/>
    <s v="Edina"/>
    <n v="55410"/>
    <x v="141"/>
    <d v="2015-05-25T00:00:00"/>
    <n v="5.98"/>
    <n v="3"/>
    <n v="42.35"/>
    <n v="91286"/>
    <x v="1"/>
    <n v="502.04485602882357"/>
  </r>
  <r>
    <n v="1814"/>
    <s v="Albert Tyson"/>
    <x v="3"/>
    <n v="0.09"/>
    <n v="77.510000000000005"/>
    <n v="4"/>
    <x v="2"/>
    <x v="2"/>
    <x v="1"/>
    <x v="1"/>
    <x v="5"/>
    <s v="Micro Innovations Media Access Pro Keyboard"/>
    <n v="0.76"/>
    <s v="United States"/>
    <x v="0"/>
    <x v="0"/>
    <s v="Olive Branch"/>
    <n v="38654"/>
    <x v="141"/>
    <d v="2015-05-25T00:00:00"/>
    <n v="-986.524"/>
    <n v="17"/>
    <n v="1300.54"/>
    <n v="90524"/>
    <x v="0"/>
    <n v="-298.36922476576729"/>
  </r>
  <r>
    <n v="1814"/>
    <s v="Albert Tyson"/>
    <x v="3"/>
    <n v="0"/>
    <n v="2.88"/>
    <n v="0.7"/>
    <x v="1"/>
    <x v="2"/>
    <x v="2"/>
    <x v="2"/>
    <x v="2"/>
    <s v="Newell 340"/>
    <n v="0.56000000000000005"/>
    <s v="United States"/>
    <x v="0"/>
    <x v="0"/>
    <s v="Olive Branch"/>
    <n v="38654"/>
    <x v="141"/>
    <d v="2015-05-25T00:00:00"/>
    <n v="-141.666"/>
    <n v="13"/>
    <n v="38.06"/>
    <n v="90524"/>
    <x v="0"/>
    <n v="217.20297993490297"/>
  </r>
  <r>
    <n v="2450"/>
    <s v="Tonya Miller"/>
    <x v="3"/>
    <n v="0.08"/>
    <n v="4.13"/>
    <n v="1.17"/>
    <x v="1"/>
    <x v="2"/>
    <x v="2"/>
    <x v="2"/>
    <x v="2"/>
    <s v="Newell 31"/>
    <n v="0.56999999999999995"/>
    <s v="United States"/>
    <x v="1"/>
    <x v="30"/>
    <s v="Janesville"/>
    <n v="53545"/>
    <x v="141"/>
    <d v="2015-05-25T00:00:00"/>
    <n v="-5.54"/>
    <n v="1"/>
    <n v="4.21"/>
    <n v="90322"/>
    <x v="1"/>
    <n v="328.95119313132466"/>
  </r>
  <r>
    <n v="357"/>
    <s v="Barbara McNamara"/>
    <x v="0"/>
    <n v="7.0000000000000007E-2"/>
    <n v="124.49"/>
    <n v="51.94"/>
    <x v="0"/>
    <x v="3"/>
    <x v="0"/>
    <x v="0"/>
    <x v="0"/>
    <s v="Bevis 36 x 72 Conference Tables"/>
    <n v="0.63"/>
    <s v="United States"/>
    <x v="2"/>
    <x v="41"/>
    <s v="Kingman"/>
    <n v="86401"/>
    <x v="142"/>
    <d v="2015-05-25T00:00:00"/>
    <n v="1074.44"/>
    <n v="14"/>
    <n v="1714.93"/>
    <n v="91131"/>
    <x v="2"/>
    <n v="3526.6917597602942"/>
  </r>
  <r>
    <n v="885"/>
    <s v="Malcolm Robertson"/>
    <x v="0"/>
    <n v="0.06"/>
    <n v="25.98"/>
    <n v="14.36"/>
    <x v="0"/>
    <x v="3"/>
    <x v="0"/>
    <x v="9"/>
    <x v="3"/>
    <s v="Global Stack Chair without Arms, Black"/>
    <n v="0.6"/>
    <s v="United States"/>
    <x v="1"/>
    <x v="18"/>
    <s v="Amarillo"/>
    <n v="79109"/>
    <x v="142"/>
    <d v="2015-05-25T00:00:00"/>
    <n v="55.887999999999998"/>
    <n v="41"/>
    <n v="1033.56"/>
    <n v="89537"/>
    <x v="1"/>
    <n v="1118.0054689525305"/>
  </r>
  <r>
    <n v="1623"/>
    <s v="Patrick Adcock"/>
    <x v="1"/>
    <n v="0.06"/>
    <n v="15.01"/>
    <n v="8.4"/>
    <x v="1"/>
    <x v="0"/>
    <x v="2"/>
    <x v="5"/>
    <x v="5"/>
    <s v="GBC Prepunched Paper, 19-Hole, for Binding Systems, 24-lb"/>
    <n v="0.39"/>
    <s v="United States"/>
    <x v="1"/>
    <x v="2"/>
    <s v="Schererville"/>
    <n v="46375"/>
    <x v="142"/>
    <d v="2015-05-26T00:00:00"/>
    <n v="1.6169"/>
    <n v="22"/>
    <n v="333.04"/>
    <n v="87611"/>
    <x v="1"/>
    <n v="190.81175452227743"/>
  </r>
  <r>
    <n v="1623"/>
    <s v="Patrick Adcock"/>
    <x v="1"/>
    <n v="0.09"/>
    <n v="40.479999999999997"/>
    <n v="19.989999999999998"/>
    <x v="1"/>
    <x v="0"/>
    <x v="1"/>
    <x v="1"/>
    <x v="5"/>
    <s v="Keytronic Designer 104- Key Black Keyboard"/>
    <n v="0.77"/>
    <s v="United States"/>
    <x v="1"/>
    <x v="2"/>
    <s v="Schererville"/>
    <n v="46375"/>
    <x v="142"/>
    <d v="2015-05-26T00:00:00"/>
    <n v="65.394000000000005"/>
    <n v="12"/>
    <n v="472.44"/>
    <n v="87611"/>
    <x v="1"/>
    <n v="952.28783856876976"/>
  </r>
  <r>
    <n v="1623"/>
    <s v="Patrick Adcock"/>
    <x v="1"/>
    <n v="0.05"/>
    <n v="12.28"/>
    <n v="6.13"/>
    <x v="1"/>
    <x v="0"/>
    <x v="2"/>
    <x v="6"/>
    <x v="5"/>
    <s v="Recycled Eldon Regeneration Jumbo File"/>
    <n v="0.56999999999999995"/>
    <s v="United States"/>
    <x v="1"/>
    <x v="2"/>
    <s v="Schererville"/>
    <n v="46375"/>
    <x v="142"/>
    <d v="2015-05-25T00:00:00"/>
    <n v="1.3360000000000001"/>
    <n v="1"/>
    <n v="18.73"/>
    <n v="87611"/>
    <x v="1"/>
    <n v="275.45070760992115"/>
  </r>
  <r>
    <n v="3096"/>
    <s v="Mike Howard"/>
    <x v="1"/>
    <n v="0.08"/>
    <n v="40.98"/>
    <n v="7.2"/>
    <x v="2"/>
    <x v="1"/>
    <x v="2"/>
    <x v="8"/>
    <x v="5"/>
    <s v="Kensington 6 Outlet SmartSocket Surge Protector"/>
    <n v="0.6"/>
    <s v="United States"/>
    <x v="3"/>
    <x v="27"/>
    <s v="Hilliard"/>
    <n v="43026"/>
    <x v="142"/>
    <d v="2015-05-25T00:00:00"/>
    <n v="-16.64"/>
    <n v="3"/>
    <n v="119.86"/>
    <n v="86221"/>
    <x v="3"/>
    <n v="279.53437856062288"/>
  </r>
  <r>
    <n v="3096"/>
    <s v="Mike Howard"/>
    <x v="1"/>
    <n v="0.08"/>
    <n v="8.1199999999999992"/>
    <n v="2.83"/>
    <x v="2"/>
    <x v="1"/>
    <x v="1"/>
    <x v="1"/>
    <x v="1"/>
    <s v="Imation Neon Mac Format Diskettes, 10/Pack"/>
    <n v="0.77"/>
    <s v="United States"/>
    <x v="3"/>
    <x v="27"/>
    <s v="Hilliard"/>
    <n v="43026"/>
    <x v="142"/>
    <d v="2015-05-25T00:00:00"/>
    <n v="-59.73"/>
    <n v="12"/>
    <n v="98.77"/>
    <n v="86221"/>
    <x v="3"/>
    <n v="152.97027891272714"/>
  </r>
  <r>
    <n v="3096"/>
    <s v="Mike Howard"/>
    <x v="1"/>
    <n v="0.02"/>
    <n v="262.11"/>
    <n v="62.74"/>
    <x v="0"/>
    <x v="1"/>
    <x v="0"/>
    <x v="0"/>
    <x v="0"/>
    <s v="Bevis Boat-Shaped Conference Table"/>
    <n v="0.75"/>
    <s v="United States"/>
    <x v="3"/>
    <x v="27"/>
    <s v="Hilliard"/>
    <n v="43026"/>
    <x v="142"/>
    <d v="2015-05-25T00:00:00"/>
    <n v="-633.441237"/>
    <n v="9"/>
    <n v="2495.35"/>
    <n v="86221"/>
    <x v="3"/>
    <n v="2318.818579562068"/>
  </r>
  <r>
    <n v="3366"/>
    <s v="Dana Boyle"/>
    <x v="2"/>
    <n v="0.1"/>
    <n v="80.97"/>
    <n v="33.6"/>
    <x v="0"/>
    <x v="2"/>
    <x v="1"/>
    <x v="3"/>
    <x v="3"/>
    <s v="Lexmark Z25 Color Inkjet Printer"/>
    <n v="0.37"/>
    <s v="United States"/>
    <x v="3"/>
    <x v="27"/>
    <s v="Troy"/>
    <n v="45373"/>
    <x v="142"/>
    <d v="2015-05-29T00:00:00"/>
    <n v="66.22"/>
    <n v="11"/>
    <n v="837.57"/>
    <n v="90501"/>
    <x v="3"/>
    <n v="1435.2504018731677"/>
  </r>
  <r>
    <n v="3366"/>
    <s v="Dana Boyle"/>
    <x v="2"/>
    <n v="0.02"/>
    <n v="6.48"/>
    <n v="5.1100000000000003"/>
    <x v="1"/>
    <x v="2"/>
    <x v="2"/>
    <x v="7"/>
    <x v="5"/>
    <s v="Xerox 231"/>
    <n v="0.37"/>
    <s v="United States"/>
    <x v="3"/>
    <x v="27"/>
    <s v="Troy"/>
    <n v="45373"/>
    <x v="142"/>
    <d v="2015-05-28T00:00:00"/>
    <n v="-23.53"/>
    <n v="8"/>
    <n v="56.22"/>
    <n v="90501"/>
    <x v="3"/>
    <n v="178.94362676043687"/>
  </r>
  <r>
    <n v="1450"/>
    <s v="Veronica Peck"/>
    <x v="4"/>
    <n v="0.1"/>
    <n v="218.08"/>
    <n v="18.059999999999999"/>
    <x v="2"/>
    <x v="1"/>
    <x v="0"/>
    <x v="9"/>
    <x v="4"/>
    <s v="Lifetime Advantage™ Folding Chairs, 4/Carton"/>
    <n v="0.56999999999999995"/>
    <s v="United States"/>
    <x v="2"/>
    <x v="8"/>
    <s v="South Lake Tahoe"/>
    <n v="96150"/>
    <x v="142"/>
    <d v="2015-05-25T00:00:00"/>
    <n v="1318.83"/>
    <n v="12"/>
    <n v="2366.5100000000002"/>
    <n v="86735"/>
    <x v="2"/>
    <n v="2479.2379819140765"/>
  </r>
  <r>
    <n v="2422"/>
    <s v="Arlene Wiggins Dalton"/>
    <x v="3"/>
    <n v="0.05"/>
    <n v="150.97999999999999"/>
    <n v="43.71"/>
    <x v="0"/>
    <x v="2"/>
    <x v="0"/>
    <x v="9"/>
    <x v="3"/>
    <s v="Global Airflow Leather Mesh Back Chair, Black"/>
    <n v="0.55000000000000004"/>
    <s v="United States"/>
    <x v="1"/>
    <x v="18"/>
    <s v="Huntsville"/>
    <n v="77340"/>
    <x v="142"/>
    <d v="2015-05-25T00:00:00"/>
    <n v="650.29999999999995"/>
    <n v="12"/>
    <n v="1857.08"/>
    <n v="89053"/>
    <x v="1"/>
    <n v="2836.0666767110674"/>
  </r>
  <r>
    <n v="3063"/>
    <s v="Ann Steele"/>
    <x v="3"/>
    <n v="0.03"/>
    <n v="20.99"/>
    <n v="0.99"/>
    <x v="1"/>
    <x v="1"/>
    <x v="1"/>
    <x v="12"/>
    <x v="2"/>
    <s v="Accessory25"/>
    <n v="0.56999999999999995"/>
    <s v="United States"/>
    <x v="2"/>
    <x v="4"/>
    <s v="Kirkland"/>
    <n v="98034"/>
    <x v="142"/>
    <d v="2015-05-26T00:00:00"/>
    <n v="4.1821999999999999"/>
    <n v="9"/>
    <n v="158.87"/>
    <n v="88449"/>
    <x v="2"/>
    <n v="360.42432223031847"/>
  </r>
  <r>
    <n v="444"/>
    <s v="Thelma Abrams"/>
    <x v="0"/>
    <n v="0"/>
    <n v="7.59"/>
    <n v="4"/>
    <x v="1"/>
    <x v="0"/>
    <x v="0"/>
    <x v="11"/>
    <x v="2"/>
    <s v="Master Giant Foot® Doorstop, Safety Yellow"/>
    <n v="0.42"/>
    <s v="United States"/>
    <x v="1"/>
    <x v="10"/>
    <s v="Urbana"/>
    <n v="61801"/>
    <x v="143"/>
    <d v="2015-05-28T00:00:00"/>
    <n v="86.438000000000002"/>
    <n v="43"/>
    <n v="355.92"/>
    <n v="88085"/>
    <x v="1"/>
    <n v="489.89499582737722"/>
  </r>
  <r>
    <n v="526"/>
    <s v="April Hu"/>
    <x v="1"/>
    <n v="0.09"/>
    <n v="17.98"/>
    <n v="8.51"/>
    <x v="1"/>
    <x v="2"/>
    <x v="1"/>
    <x v="3"/>
    <x v="6"/>
    <s v="Canon P1-DHIII Palm Printing Calculator"/>
    <n v="0.4"/>
    <s v="United States"/>
    <x v="2"/>
    <x v="41"/>
    <s v="Mesa"/>
    <n v="85204"/>
    <x v="143"/>
    <d v="2015-05-27T00:00:00"/>
    <n v="-6.6120000000000001"/>
    <n v="12"/>
    <n v="211.13"/>
    <n v="90026"/>
    <x v="2"/>
    <n v="222.6933933150014"/>
  </r>
  <r>
    <n v="1008"/>
    <s v="Priscilla Frank"/>
    <x v="1"/>
    <n v="0.01"/>
    <n v="3.15"/>
    <n v="0.49"/>
    <x v="1"/>
    <x v="2"/>
    <x v="2"/>
    <x v="13"/>
    <x v="5"/>
    <s v="Self-Adhesive Removable Labels"/>
    <n v="0.37"/>
    <s v="United States"/>
    <x v="3"/>
    <x v="29"/>
    <s v="Gorham"/>
    <n v="4038"/>
    <x v="143"/>
    <d v="2015-05-27T00:00:00"/>
    <n v="17.505299999999998"/>
    <n v="8"/>
    <n v="25.37"/>
    <n v="88371"/>
    <x v="3"/>
    <n v="7.1891838830543087"/>
  </r>
  <r>
    <n v="744"/>
    <s v="Joy Maxwell"/>
    <x v="2"/>
    <n v="0.09"/>
    <n v="125.99"/>
    <n v="8.99"/>
    <x v="1"/>
    <x v="1"/>
    <x v="1"/>
    <x v="12"/>
    <x v="5"/>
    <s v="SC7868i"/>
    <n v="0.55000000000000004"/>
    <s v="United States"/>
    <x v="2"/>
    <x v="41"/>
    <s v="Oro Valley"/>
    <n v="85737"/>
    <x v="143"/>
    <d v="2015-06-02T00:00:00"/>
    <n v="916.68060000000003"/>
    <n v="20"/>
    <n v="2104.9899999999998"/>
    <n v="87727"/>
    <x v="2"/>
    <n v="1667.4094547220529"/>
  </r>
  <r>
    <n v="3287"/>
    <s v="Mary Norman"/>
    <x v="2"/>
    <n v="0.08"/>
    <n v="30.56"/>
    <n v="2.99"/>
    <x v="1"/>
    <x v="0"/>
    <x v="2"/>
    <x v="5"/>
    <x v="5"/>
    <s v="Surelock™ Post Binders"/>
    <n v="0.35"/>
    <s v="United States"/>
    <x v="2"/>
    <x v="8"/>
    <s v="Granite Bay"/>
    <n v="95746"/>
    <x v="143"/>
    <d v="2015-05-27T00:00:00"/>
    <n v="352.87979999999999"/>
    <n v="17"/>
    <n v="511.42"/>
    <n v="89897"/>
    <x v="2"/>
    <n v="485.49867606055597"/>
  </r>
  <r>
    <n v="827"/>
    <s v="Sheryl Marsh"/>
    <x v="4"/>
    <n v="0.01"/>
    <n v="6.98"/>
    <n v="1.6"/>
    <x v="1"/>
    <x v="2"/>
    <x v="2"/>
    <x v="7"/>
    <x v="2"/>
    <s v="Adams Phone Message Book, Professional, 400 Message Capacity, 5 3/6” x 11”"/>
    <n v="0.38"/>
    <s v="United States"/>
    <x v="1"/>
    <x v="18"/>
    <s v="Amarillo"/>
    <n v="79109"/>
    <x v="143"/>
    <d v="2015-05-26T00:00:00"/>
    <n v="0.34599999999999997"/>
    <n v="3"/>
    <n v="21.93"/>
    <n v="89259"/>
    <x v="1"/>
    <n v="55.860773350521868"/>
  </r>
  <r>
    <n v="1237"/>
    <s v="Eva Simpson"/>
    <x v="4"/>
    <n v="0.05"/>
    <n v="300.98"/>
    <n v="13.99"/>
    <x v="1"/>
    <x v="3"/>
    <x v="1"/>
    <x v="3"/>
    <x v="6"/>
    <s v="Polycom VoiceStation 100"/>
    <n v="0.39"/>
    <s v="United States"/>
    <x v="1"/>
    <x v="18"/>
    <s v="Carrollton"/>
    <n v="75007"/>
    <x v="143"/>
    <d v="2015-05-26T00:00:00"/>
    <n v="3985.3089"/>
    <n v="20"/>
    <n v="5775.81"/>
    <n v="86077"/>
    <x v="1"/>
    <n v="5351.6095626076658"/>
  </r>
  <r>
    <n v="1237"/>
    <s v="Eva Simpson"/>
    <x v="4"/>
    <n v="0.04"/>
    <n v="205.99"/>
    <n v="5"/>
    <x v="2"/>
    <x v="3"/>
    <x v="1"/>
    <x v="12"/>
    <x v="5"/>
    <s v="Phone 918"/>
    <n v="0.59"/>
    <s v="United States"/>
    <x v="1"/>
    <x v="18"/>
    <s v="Carrollton"/>
    <n v="75007"/>
    <x v="143"/>
    <d v="2015-05-26T00:00:00"/>
    <n v="13.956799999999999"/>
    <n v="11"/>
    <n v="1878.24"/>
    <n v="86077"/>
    <x v="1"/>
    <n v="829.37407327336973"/>
  </r>
  <r>
    <n v="1472"/>
    <s v="Tommy Ellis Ritchie"/>
    <x v="4"/>
    <n v="0.05"/>
    <n v="20.27"/>
    <n v="3.99"/>
    <x v="1"/>
    <x v="2"/>
    <x v="2"/>
    <x v="8"/>
    <x v="5"/>
    <s v="Fellowes Mighty 8 Compact Surge Protector"/>
    <n v="0.56999999999999995"/>
    <s v="United States"/>
    <x v="3"/>
    <x v="27"/>
    <s v="Westlake"/>
    <n v="44145"/>
    <x v="143"/>
    <d v="2015-05-26T00:00:00"/>
    <n v="309.25400000000002"/>
    <n v="30"/>
    <n v="621.55999999999995"/>
    <n v="87079"/>
    <x v="3"/>
    <n v="611.37982753942617"/>
  </r>
  <r>
    <n v="2339"/>
    <s v="Gordon Boswell"/>
    <x v="4"/>
    <n v="0.05"/>
    <n v="11.58"/>
    <n v="6.97"/>
    <x v="1"/>
    <x v="2"/>
    <x v="2"/>
    <x v="15"/>
    <x v="5"/>
    <s v="Peel &amp; Seel® Recycled Catalog Envelopes, Brown"/>
    <n v="0.35"/>
    <s v="United States"/>
    <x v="1"/>
    <x v="18"/>
    <s v="Cloverleaf"/>
    <n v="77015"/>
    <x v="143"/>
    <d v="2015-05-28T00:00:00"/>
    <n v="2.806"/>
    <n v="6"/>
    <n v="73.959999999999994"/>
    <n v="91482"/>
    <x v="1"/>
    <n v="169.84669523086706"/>
  </r>
  <r>
    <n v="2652"/>
    <s v="Brenda Ross"/>
    <x v="4"/>
    <n v="0.06"/>
    <n v="47.9"/>
    <n v="5.86"/>
    <x v="1"/>
    <x v="1"/>
    <x v="2"/>
    <x v="7"/>
    <x v="5"/>
    <s v="Xerox 1938"/>
    <n v="0.37"/>
    <s v="United States"/>
    <x v="2"/>
    <x v="8"/>
    <s v="Bakersfield"/>
    <n v="93309"/>
    <x v="143"/>
    <d v="2015-05-27T00:00:00"/>
    <n v="21.78"/>
    <n v="2"/>
    <n v="94.2"/>
    <n v="89361"/>
    <x v="2"/>
    <n v="223.03425455930412"/>
  </r>
  <r>
    <n v="129"/>
    <s v="Kara Allison"/>
    <x v="3"/>
    <n v="7.0000000000000007E-2"/>
    <n v="15.74"/>
    <n v="1.39"/>
    <x v="1"/>
    <x v="0"/>
    <x v="2"/>
    <x v="15"/>
    <x v="5"/>
    <s v="#10-4 1/8&quot; x 9 1/2&quot; Premium Diagonal Seam Envelopes"/>
    <n v="0.4"/>
    <s v="United States"/>
    <x v="1"/>
    <x v="10"/>
    <s v="Alton"/>
    <n v="62002"/>
    <x v="143"/>
    <d v="2015-05-26T00:00:00"/>
    <n v="149.8887"/>
    <n v="14"/>
    <n v="217.23"/>
    <n v="86694"/>
    <x v="1"/>
    <n v="356.40242355269669"/>
  </r>
  <r>
    <n v="1054"/>
    <s v="Keith R Atkinson"/>
    <x v="3"/>
    <n v="0.03"/>
    <n v="5.44"/>
    <n v="7.46"/>
    <x v="2"/>
    <x v="3"/>
    <x v="2"/>
    <x v="5"/>
    <x v="5"/>
    <s v="Wilson Jones Custom Binder Spines &amp; Labels"/>
    <n v="0.36"/>
    <s v="United States"/>
    <x v="2"/>
    <x v="41"/>
    <s v="Surprise"/>
    <n v="85374"/>
    <x v="143"/>
    <d v="2015-05-27T00:00:00"/>
    <n v="-51.704000000000001"/>
    <n v="4"/>
    <n v="26.31"/>
    <n v="90069"/>
    <x v="2"/>
    <n v="205.47234133855886"/>
  </r>
  <r>
    <n v="1054"/>
    <s v="Keith R Atkinson"/>
    <x v="3"/>
    <n v="0.08"/>
    <n v="26.38"/>
    <n v="5.58"/>
    <x v="1"/>
    <x v="3"/>
    <x v="2"/>
    <x v="7"/>
    <x v="5"/>
    <s v="Xerox 1883"/>
    <n v="0.39"/>
    <s v="United States"/>
    <x v="2"/>
    <x v="41"/>
    <s v="Surprise"/>
    <n v="85374"/>
    <x v="143"/>
    <d v="2015-05-26T00:00:00"/>
    <n v="144.7482"/>
    <n v="8"/>
    <n v="209.78"/>
    <n v="90069"/>
    <x v="2"/>
    <n v="494.40063198375719"/>
  </r>
  <r>
    <n v="1054"/>
    <s v="Keith R Atkinson"/>
    <x v="3"/>
    <n v="0.06"/>
    <n v="20.99"/>
    <n v="2.5"/>
    <x v="1"/>
    <x v="3"/>
    <x v="1"/>
    <x v="12"/>
    <x v="2"/>
    <s v="Accessory37"/>
    <n v="0.81"/>
    <s v="United States"/>
    <x v="2"/>
    <x v="41"/>
    <s v="Surprise"/>
    <n v="85374"/>
    <x v="143"/>
    <d v="2015-05-27T00:00:00"/>
    <n v="-112.18899999999999"/>
    <n v="1"/>
    <n v="17.829999999999998"/>
    <n v="90069"/>
    <x v="2"/>
    <n v="491.58733193370705"/>
  </r>
  <r>
    <n v="2391"/>
    <s v="Jacob McNeill"/>
    <x v="3"/>
    <n v="0.06"/>
    <n v="4.7699999999999996"/>
    <n v="2.39"/>
    <x v="1"/>
    <x v="3"/>
    <x v="1"/>
    <x v="1"/>
    <x v="1"/>
    <s v="Imation Primaris 3.5&quot; 2HD Unformatted Diskettes, 10/Pack"/>
    <n v="0.72"/>
    <s v="United States"/>
    <x v="3"/>
    <x v="11"/>
    <s v="Oceanside"/>
    <n v="11572"/>
    <x v="143"/>
    <d v="2015-05-26T00:00:00"/>
    <n v="-45.64"/>
    <n v="9"/>
    <n v="42.46"/>
    <n v="91122"/>
    <x v="3"/>
    <n v="431.06823578233286"/>
  </r>
  <r>
    <n v="2391"/>
    <s v="Jacob McNeill"/>
    <x v="3"/>
    <n v="0.1"/>
    <n v="27.18"/>
    <n v="8.23"/>
    <x v="1"/>
    <x v="3"/>
    <x v="2"/>
    <x v="15"/>
    <x v="5"/>
    <s v="Tyvek ® Top-Opening Peel &amp; Seel Envelopes, Plain White"/>
    <n v="0.38"/>
    <s v="United States"/>
    <x v="3"/>
    <x v="11"/>
    <s v="Oceanside"/>
    <n v="11572"/>
    <x v="143"/>
    <d v="2015-05-27T00:00:00"/>
    <n v="204.49"/>
    <n v="12"/>
    <n v="314.06"/>
    <n v="91122"/>
    <x v="3"/>
    <n v="609.79996003156384"/>
  </r>
  <r>
    <n v="2868"/>
    <s v="Eugene Clayton"/>
    <x v="3"/>
    <n v="0.08"/>
    <n v="15.99"/>
    <n v="13.18"/>
    <x v="2"/>
    <x v="3"/>
    <x v="2"/>
    <x v="5"/>
    <x v="5"/>
    <s v="GBC Pre-Punched Binding Paper, Plastic, White, 8-1/2&quot; x 11&quot;"/>
    <n v="0.37"/>
    <s v="United States"/>
    <x v="2"/>
    <x v="4"/>
    <s v="Edmonds"/>
    <n v="98026"/>
    <x v="143"/>
    <d v="2015-05-27T00:00:00"/>
    <n v="-66.584999999999994"/>
    <n v="4"/>
    <n v="66.02"/>
    <n v="85828"/>
    <x v="2"/>
    <n v="356.65576424919965"/>
  </r>
  <r>
    <n v="2266"/>
    <s v="Brandon Beach"/>
    <x v="0"/>
    <n v="0.02"/>
    <n v="11.33"/>
    <n v="6.12"/>
    <x v="1"/>
    <x v="3"/>
    <x v="2"/>
    <x v="8"/>
    <x v="6"/>
    <s v="Holmes Replacement Filter for HEPA Air Cleaner, Medium Room"/>
    <n v="0.42"/>
    <s v="United States"/>
    <x v="1"/>
    <x v="6"/>
    <s v="Kirkwood"/>
    <n v="63122"/>
    <x v="144"/>
    <d v="2015-05-28T00:00:00"/>
    <n v="-14.52"/>
    <n v="3"/>
    <n v="35.35"/>
    <n v="86610"/>
    <x v="1"/>
    <n v="452.64471321961395"/>
  </r>
  <r>
    <n v="2266"/>
    <s v="Brandon Beach"/>
    <x v="0"/>
    <n v="0.01"/>
    <n v="15.67"/>
    <n v="1.39"/>
    <x v="1"/>
    <x v="3"/>
    <x v="2"/>
    <x v="15"/>
    <x v="5"/>
    <s v="#10 White Business Envelopes,4 1/8 x 9 1/2"/>
    <n v="0.38"/>
    <s v="United States"/>
    <x v="1"/>
    <x v="6"/>
    <s v="Kirkwood"/>
    <n v="63122"/>
    <x v="144"/>
    <d v="2015-05-27T00:00:00"/>
    <n v="171.26490000000001"/>
    <n v="16"/>
    <n v="248.21"/>
    <n v="86610"/>
    <x v="1"/>
    <n v="499.11814402793755"/>
  </r>
  <r>
    <n v="2928"/>
    <s v="Leslie Woodard"/>
    <x v="0"/>
    <n v="0.02"/>
    <n v="5.58"/>
    <n v="2.99"/>
    <x v="1"/>
    <x v="1"/>
    <x v="2"/>
    <x v="5"/>
    <x v="5"/>
    <s v="Avery Heavy-Duty EZD ™ Binder With Locking Rings"/>
    <n v="0.37"/>
    <s v="United States"/>
    <x v="0"/>
    <x v="23"/>
    <s v="Charleston"/>
    <n v="29418"/>
    <x v="144"/>
    <d v="2015-05-28T00:00:00"/>
    <n v="689.32799999999997"/>
    <n v="42"/>
    <n v="236.83"/>
    <n v="90218"/>
    <x v="0"/>
    <n v="998.38132625915887"/>
  </r>
  <r>
    <n v="2928"/>
    <s v="Leslie Woodard"/>
    <x v="0"/>
    <n v="0.02"/>
    <n v="54.1"/>
    <n v="19.989999999999998"/>
    <x v="1"/>
    <x v="1"/>
    <x v="2"/>
    <x v="6"/>
    <x v="5"/>
    <s v="Desktop 3-Pocket Hot File®"/>
    <n v="0.59"/>
    <s v="United States"/>
    <x v="0"/>
    <x v="23"/>
    <s v="Charleston"/>
    <n v="29418"/>
    <x v="144"/>
    <d v="2015-05-27T00:00:00"/>
    <n v="-33.585999999999999"/>
    <n v="36"/>
    <n v="1944.87"/>
    <n v="90218"/>
    <x v="0"/>
    <n v="1062.8497917383952"/>
  </r>
  <r>
    <n v="2941"/>
    <s v="Leah Pollock"/>
    <x v="0"/>
    <n v="0.05"/>
    <n v="2.62"/>
    <n v="0.8"/>
    <x v="1"/>
    <x v="0"/>
    <x v="2"/>
    <x v="14"/>
    <x v="2"/>
    <s v="Staples Metal Binder Clips"/>
    <n v="0.39"/>
    <s v="United States"/>
    <x v="3"/>
    <x v="33"/>
    <s v="Morristown"/>
    <n v="7960"/>
    <x v="144"/>
    <d v="2015-05-27T00:00:00"/>
    <n v="12.71"/>
    <n v="8"/>
    <n v="21.41"/>
    <n v="87618"/>
    <x v="3"/>
    <n v="252.40037907206448"/>
  </r>
  <r>
    <n v="241"/>
    <s v="Amy Ellis Holder"/>
    <x v="2"/>
    <n v="0.01"/>
    <n v="5.94"/>
    <n v="9.92"/>
    <x v="1"/>
    <x v="0"/>
    <x v="2"/>
    <x v="5"/>
    <x v="5"/>
    <s v="Storex Dura Pro™ Binders"/>
    <n v="0.38"/>
    <s v="United States"/>
    <x v="2"/>
    <x v="3"/>
    <s v="Grand Junction"/>
    <n v="81503"/>
    <x v="144"/>
    <d v="2015-06-02T00:00:00"/>
    <n v="-256.51900000000001"/>
    <n v="13"/>
    <n v="79.930000000000007"/>
    <n v="90480"/>
    <x v="2"/>
    <n v="47.05474729967402"/>
  </r>
  <r>
    <n v="241"/>
    <s v="Amy Ellis Holder"/>
    <x v="2"/>
    <n v="0.02"/>
    <n v="125.99"/>
    <n v="3"/>
    <x v="1"/>
    <x v="0"/>
    <x v="1"/>
    <x v="12"/>
    <x v="5"/>
    <s v="270c"/>
    <n v="0.59"/>
    <s v="United States"/>
    <x v="2"/>
    <x v="3"/>
    <s v="Grand Junction"/>
    <n v="81503"/>
    <x v="144"/>
    <d v="2015-05-26T00:00:00"/>
    <n v="398.358"/>
    <n v="8"/>
    <n v="873.18"/>
    <n v="90480"/>
    <x v="2"/>
    <n v="1070.4793253915634"/>
  </r>
  <r>
    <n v="451"/>
    <s v="Joyce Murray"/>
    <x v="0"/>
    <n v="0.04"/>
    <n v="37.700000000000003"/>
    <n v="2.99"/>
    <x v="1"/>
    <x v="2"/>
    <x v="2"/>
    <x v="5"/>
    <x v="5"/>
    <s v="Vinyl Sectional Post Binders"/>
    <n v="0.35"/>
    <s v="United States"/>
    <x v="2"/>
    <x v="8"/>
    <s v="Los Altos"/>
    <n v="94024"/>
    <x v="145"/>
    <d v="2015-05-28T00:00:00"/>
    <n v="299.6739"/>
    <n v="12"/>
    <n v="434.31"/>
    <n v="86012"/>
    <x v="2"/>
    <n v="729.53750747472009"/>
  </r>
  <r>
    <n v="452"/>
    <s v="Leslie Rowland"/>
    <x v="0"/>
    <n v="0.01"/>
    <n v="55.99"/>
    <n v="5"/>
    <x v="1"/>
    <x v="2"/>
    <x v="1"/>
    <x v="12"/>
    <x v="1"/>
    <s v="Accessory36"/>
    <n v="0.83"/>
    <s v="United States"/>
    <x v="2"/>
    <x v="8"/>
    <s v="Los Banos"/>
    <n v="93635"/>
    <x v="145"/>
    <d v="2015-05-28T00:00:00"/>
    <n v="-235.89500000000001"/>
    <n v="1"/>
    <n v="51.83"/>
    <n v="86012"/>
    <x v="2"/>
    <n v="712.75546512413723"/>
  </r>
  <r>
    <n v="865"/>
    <s v="Dana Burgess"/>
    <x v="0"/>
    <n v="0.03"/>
    <n v="14.2"/>
    <n v="5.3"/>
    <x v="1"/>
    <x v="3"/>
    <x v="0"/>
    <x v="11"/>
    <x v="2"/>
    <s v="Coloredge Poster Frame"/>
    <n v="0.46"/>
    <s v="United States"/>
    <x v="1"/>
    <x v="2"/>
    <s v="East Chicago"/>
    <n v="46312"/>
    <x v="145"/>
    <d v="2015-05-28T00:00:00"/>
    <n v="122.21"/>
    <n v="18"/>
    <n v="267.2"/>
    <n v="90674"/>
    <x v="1"/>
    <n v="605.62666673420995"/>
  </r>
  <r>
    <n v="370"/>
    <s v="Sam Oh"/>
    <x v="3"/>
    <n v="0.02"/>
    <n v="20.99"/>
    <n v="4.8099999999999996"/>
    <x v="1"/>
    <x v="3"/>
    <x v="1"/>
    <x v="12"/>
    <x v="6"/>
    <s v="1726 Digital Answering Machine"/>
    <n v="0.57999999999999996"/>
    <s v="United States"/>
    <x v="3"/>
    <x v="29"/>
    <s v="Lewiston"/>
    <n v="4240"/>
    <x v="145"/>
    <d v="2015-05-29T00:00:00"/>
    <n v="49.787999999999997"/>
    <n v="15"/>
    <n v="266.39"/>
    <n v="90291"/>
    <x v="3"/>
    <n v="556.56410104937299"/>
  </r>
  <r>
    <n v="371"/>
    <s v="Roberta Mullins Peters"/>
    <x v="3"/>
    <n v="0.05"/>
    <n v="5.4"/>
    <n v="7.78"/>
    <x v="2"/>
    <x v="3"/>
    <x v="2"/>
    <x v="5"/>
    <x v="5"/>
    <s v="3M Organizer Strips"/>
    <n v="0.37"/>
    <s v="United States"/>
    <x v="3"/>
    <x v="35"/>
    <s v="Everett"/>
    <n v="2149"/>
    <x v="145"/>
    <d v="2015-05-29T00:00:00"/>
    <n v="-132.62950000000001"/>
    <n v="9"/>
    <n v="51.82"/>
    <n v="90291"/>
    <x v="3"/>
    <n v="126.41687163134696"/>
  </r>
  <r>
    <n v="250"/>
    <s v="Brenda Nelson Blanchard"/>
    <x v="0"/>
    <n v="0.02"/>
    <n v="2.58"/>
    <n v="1.3"/>
    <x v="2"/>
    <x v="3"/>
    <x v="2"/>
    <x v="2"/>
    <x v="2"/>
    <s v="DIXON Oriole® Pencils"/>
    <n v="0.59"/>
    <s v="United States"/>
    <x v="1"/>
    <x v="7"/>
    <s v="Richfield"/>
    <n v="55423"/>
    <x v="146"/>
    <d v="2015-05-29T00:00:00"/>
    <n v="1.1080000000000001"/>
    <n v="39"/>
    <n v="109.74"/>
    <n v="87214"/>
    <x v="1"/>
    <n v="367.09662854568376"/>
  </r>
  <r>
    <n v="250"/>
    <s v="Brenda Nelson Blanchard"/>
    <x v="0"/>
    <n v="0.02"/>
    <n v="65.989999999999995"/>
    <n v="3.9"/>
    <x v="1"/>
    <x v="3"/>
    <x v="1"/>
    <x v="12"/>
    <x v="5"/>
    <s v="StarTAC Series"/>
    <n v="0.55000000000000004"/>
    <s v="United States"/>
    <x v="1"/>
    <x v="7"/>
    <s v="Richfield"/>
    <n v="55423"/>
    <x v="146"/>
    <d v="2015-05-29T00:00:00"/>
    <n v="1061.3789999999999"/>
    <n v="27"/>
    <n v="1543.55"/>
    <n v="87214"/>
    <x v="1"/>
    <n v="1772.346898407613"/>
  </r>
  <r>
    <n v="3011"/>
    <s v="Tammy Raynor"/>
    <x v="0"/>
    <n v="0.03"/>
    <n v="5.98"/>
    <n v="5.35"/>
    <x v="1"/>
    <x v="3"/>
    <x v="2"/>
    <x v="7"/>
    <x v="5"/>
    <s v="Xerox 1947"/>
    <n v="0.4"/>
    <s v="United States"/>
    <x v="3"/>
    <x v="35"/>
    <s v="Boston"/>
    <n v="2113"/>
    <x v="146"/>
    <d v="2015-05-29T00:00:00"/>
    <n v="-23.5"/>
    <n v="16"/>
    <n v="107.08"/>
    <n v="56486"/>
    <x v="3"/>
    <n v="382.17211070553645"/>
  </r>
  <r>
    <n v="3154"/>
    <s v="Faye Manning"/>
    <x v="0"/>
    <n v="0.03"/>
    <n v="17.7"/>
    <n v="9.4700000000000006"/>
    <x v="1"/>
    <x v="1"/>
    <x v="2"/>
    <x v="6"/>
    <x v="5"/>
    <s v="Portfile® Personal File Boxes"/>
    <n v="0.59"/>
    <s v="United States"/>
    <x v="0"/>
    <x v="12"/>
    <s v="Saint Petersburg"/>
    <n v="33710"/>
    <x v="146"/>
    <d v="2015-05-30T00:00:00"/>
    <n v="28.182600000000001"/>
    <n v="11"/>
    <n v="201.77"/>
    <n v="86900"/>
    <x v="0"/>
    <n v="714.68053584915674"/>
  </r>
  <r>
    <n v="1627"/>
    <s v="Aaron Day"/>
    <x v="1"/>
    <n v="0.06"/>
    <n v="43.57"/>
    <n v="16.36"/>
    <x v="1"/>
    <x v="3"/>
    <x v="2"/>
    <x v="6"/>
    <x v="5"/>
    <s v="Trav-L-File Heavy-Duty Shuttle II, Black"/>
    <n v="0.55000000000000004"/>
    <s v="United States"/>
    <x v="0"/>
    <x v="34"/>
    <s v="Greeneville"/>
    <n v="37743"/>
    <x v="146"/>
    <d v="2015-05-30T00:00:00"/>
    <n v="-38.808"/>
    <n v="17"/>
    <n v="710.16"/>
    <n v="90602"/>
    <x v="0"/>
    <n v="600.93431342968074"/>
  </r>
  <r>
    <n v="2765"/>
    <s v="Tracy Schultz"/>
    <x v="2"/>
    <n v="0.03"/>
    <n v="5.85"/>
    <n v="2.27"/>
    <x v="1"/>
    <x v="3"/>
    <x v="2"/>
    <x v="2"/>
    <x v="2"/>
    <s v="Dixon My First Ticonderoga Pencil, #2"/>
    <n v="0.56000000000000005"/>
    <s v="United States"/>
    <x v="3"/>
    <x v="33"/>
    <s v="Lindenwold"/>
    <n v="8021"/>
    <x v="146"/>
    <d v="2015-05-30T00:00:00"/>
    <n v="-5.08"/>
    <n v="7"/>
    <n v="41.4"/>
    <n v="90725"/>
    <x v="3"/>
    <n v="238.24468875555263"/>
  </r>
  <r>
    <n v="15"/>
    <s v="Timothy Reese"/>
    <x v="4"/>
    <n v="0.01"/>
    <n v="35.94"/>
    <n v="6.66"/>
    <x v="1"/>
    <x v="0"/>
    <x v="2"/>
    <x v="15"/>
    <x v="5"/>
    <s v="Tyvek ® Top-Opening Peel &amp; Seel ® Envelopes, Gray"/>
    <n v="0.4"/>
    <s v="United States"/>
    <x v="3"/>
    <x v="11"/>
    <s v="Smithtown"/>
    <n v="11787"/>
    <x v="146"/>
    <d v="2015-05-28T00:00:00"/>
    <n v="261.87569999999999"/>
    <n v="10"/>
    <n v="379.53"/>
    <n v="86839"/>
    <x v="3"/>
    <n v="531.41372889183344"/>
  </r>
  <r>
    <n v="2709"/>
    <s v="Stanley Steele"/>
    <x v="4"/>
    <n v="7.0000000000000007E-2"/>
    <n v="60.97"/>
    <n v="4.5"/>
    <x v="1"/>
    <x v="1"/>
    <x v="2"/>
    <x v="8"/>
    <x v="5"/>
    <s v="Tripp Lite Isotel 6 Outlet Surge Protector with Fax/Modem Protection"/>
    <n v="0.56000000000000005"/>
    <s v="United States"/>
    <x v="3"/>
    <x v="36"/>
    <s v="Ellicott City"/>
    <n v="21042"/>
    <x v="146"/>
    <d v="2015-05-30T00:00:00"/>
    <n v="-41.77"/>
    <n v="1"/>
    <n v="57.84"/>
    <n v="89240"/>
    <x v="3"/>
    <n v="312.63506078878544"/>
  </r>
  <r>
    <n v="2709"/>
    <s v="Stanley Steele"/>
    <x v="4"/>
    <n v="0"/>
    <n v="90.98"/>
    <n v="56.2"/>
    <x v="1"/>
    <x v="1"/>
    <x v="0"/>
    <x v="11"/>
    <x v="6"/>
    <s v="Eldon ClusterMat Chair Mat with Cordless Antistatic Protection"/>
    <n v="0.74"/>
    <s v="United States"/>
    <x v="3"/>
    <x v="36"/>
    <s v="Ellicott City"/>
    <n v="21042"/>
    <x v="146"/>
    <d v="2015-05-30T00:00:00"/>
    <n v="-1014.11"/>
    <n v="15"/>
    <n v="1425.71"/>
    <n v="89240"/>
    <x v="3"/>
    <n v="1035.786449367321"/>
  </r>
  <r>
    <n v="3206"/>
    <s v="Dana Rankin"/>
    <x v="3"/>
    <n v="0.05"/>
    <n v="35.44"/>
    <n v="5.09"/>
    <x v="1"/>
    <x v="1"/>
    <x v="2"/>
    <x v="7"/>
    <x v="5"/>
    <s v="Xerox 1932"/>
    <n v="0.38"/>
    <s v="United States"/>
    <x v="2"/>
    <x v="37"/>
    <s v="Twin Falls"/>
    <n v="83301"/>
    <x v="146"/>
    <d v="2015-05-29T00:00:00"/>
    <n v="553.33169999999996"/>
    <n v="23"/>
    <n v="801.93"/>
    <n v="87935"/>
    <x v="2"/>
    <n v="910.22152554834599"/>
  </r>
  <r>
    <n v="663"/>
    <s v="Hilda Bennett"/>
    <x v="0"/>
    <n v="0.02"/>
    <n v="14.58"/>
    <n v="7.4"/>
    <x v="1"/>
    <x v="2"/>
    <x v="0"/>
    <x v="11"/>
    <x v="5"/>
    <s v="DAX Clear Channel Poster Frame"/>
    <n v="0.48"/>
    <s v="United States"/>
    <x v="3"/>
    <x v="27"/>
    <s v="Steubenville"/>
    <n v="43952"/>
    <x v="147"/>
    <d v="2015-06-01T00:00:00"/>
    <n v="10.802"/>
    <n v="17"/>
    <n v="261.33999999999997"/>
    <n v="90922"/>
    <x v="3"/>
    <n v="604.44642385794816"/>
  </r>
  <r>
    <n v="1026"/>
    <s v="Eugene Kerr"/>
    <x v="1"/>
    <n v="0.1"/>
    <n v="5.98"/>
    <n v="3.85"/>
    <x v="1"/>
    <x v="0"/>
    <x v="1"/>
    <x v="1"/>
    <x v="1"/>
    <s v="Imation 3.5&quot; IBM-Formatted Diskettes, 10/Pack"/>
    <n v="0.68"/>
    <s v="United States"/>
    <x v="3"/>
    <x v="11"/>
    <s v="Central Islip"/>
    <n v="11722"/>
    <x v="147"/>
    <d v="2015-05-30T00:00:00"/>
    <n v="18.922000000000001"/>
    <n v="26"/>
    <n v="151.55000000000001"/>
    <n v="89008"/>
    <x v="3"/>
    <n v="269.09079058200069"/>
  </r>
  <r>
    <n v="1026"/>
    <s v="Eugene Kerr"/>
    <x v="1"/>
    <n v="7.0000000000000007E-2"/>
    <n v="2.61"/>
    <n v="0.5"/>
    <x v="1"/>
    <x v="0"/>
    <x v="2"/>
    <x v="13"/>
    <x v="5"/>
    <s v="Avery 494"/>
    <n v="0.39"/>
    <s v="United States"/>
    <x v="3"/>
    <x v="11"/>
    <s v="Central Islip"/>
    <n v="11722"/>
    <x v="147"/>
    <d v="2015-06-01T00:00:00"/>
    <n v="39.350700000000003"/>
    <n v="22"/>
    <n v="57.03"/>
    <n v="89008"/>
    <x v="3"/>
    <n v="-34.358456314276097"/>
  </r>
  <r>
    <n v="1713"/>
    <s v="Rosemary Stark"/>
    <x v="1"/>
    <n v="0.01"/>
    <n v="23.99"/>
    <n v="6.3"/>
    <x v="1"/>
    <x v="3"/>
    <x v="1"/>
    <x v="3"/>
    <x v="6"/>
    <s v="TI 36X Solar Scientific Calculator"/>
    <n v="0.38"/>
    <s v="United States"/>
    <x v="0"/>
    <x v="5"/>
    <s v="Newnan"/>
    <n v="30265"/>
    <x v="147"/>
    <d v="2015-05-31T00:00:00"/>
    <n v="-6.202"/>
    <n v="11"/>
    <n v="284.39"/>
    <n v="87748"/>
    <x v="0"/>
    <n v="186.66499487058641"/>
  </r>
  <r>
    <n v="2670"/>
    <s v="Yvonne Mann"/>
    <x v="1"/>
    <n v="0.05"/>
    <n v="165.2"/>
    <n v="19.989999999999998"/>
    <x v="1"/>
    <x v="2"/>
    <x v="2"/>
    <x v="6"/>
    <x v="5"/>
    <s v="Economy Rollaway Files"/>
    <n v="0.59"/>
    <s v="United States"/>
    <x v="2"/>
    <x v="8"/>
    <s v="Los Angeles"/>
    <n v="90049"/>
    <x v="147"/>
    <d v="2015-05-29T00:00:00"/>
    <n v="2008.71"/>
    <n v="167"/>
    <n v="23939.200000000001"/>
    <n v="37924"/>
    <x v="2"/>
    <n v="3249.3592438993255"/>
  </r>
  <r>
    <n v="2670"/>
    <s v="Yvonne Mann"/>
    <x v="1"/>
    <n v="0.09"/>
    <n v="17.989999999999998"/>
    <n v="8.65"/>
    <x v="1"/>
    <x v="2"/>
    <x v="2"/>
    <x v="2"/>
    <x v="5"/>
    <s v="Model L Table or Wall-Mount Pencil Sharpener"/>
    <n v="0.56999999999999995"/>
    <s v="United States"/>
    <x v="2"/>
    <x v="8"/>
    <s v="Los Angeles"/>
    <n v="90049"/>
    <x v="147"/>
    <d v="2015-05-29T00:00:00"/>
    <n v="-80.53"/>
    <n v="71"/>
    <n v="1191.58"/>
    <n v="37924"/>
    <x v="2"/>
    <n v="292.20155694708615"/>
  </r>
  <r>
    <n v="2671"/>
    <s v="Lloyd Fuller"/>
    <x v="1"/>
    <n v="0.05"/>
    <n v="165.2"/>
    <n v="19.989999999999998"/>
    <x v="1"/>
    <x v="2"/>
    <x v="2"/>
    <x v="6"/>
    <x v="5"/>
    <s v="Economy Rollaway Files"/>
    <n v="0.59"/>
    <s v="United States"/>
    <x v="0"/>
    <x v="34"/>
    <s v="Brentwood"/>
    <n v="37027"/>
    <x v="147"/>
    <d v="2015-05-29T00:00:00"/>
    <n v="-48.957999999999998"/>
    <n v="42"/>
    <n v="6938.19"/>
    <n v="90551"/>
    <x v="0"/>
    <n v="1142.2542837762512"/>
  </r>
  <r>
    <n v="759"/>
    <s v="Bernice F Day"/>
    <x v="2"/>
    <n v="0"/>
    <n v="20.99"/>
    <n v="3.3"/>
    <x v="1"/>
    <x v="0"/>
    <x v="1"/>
    <x v="12"/>
    <x v="1"/>
    <s v="Accessory39"/>
    <n v="0.81"/>
    <s v="United States"/>
    <x v="1"/>
    <x v="10"/>
    <s v="Quincy"/>
    <n v="62301"/>
    <x v="147"/>
    <d v="2015-06-05T00:00:00"/>
    <n v="-92.960999999999999"/>
    <n v="5"/>
    <n v="92.96"/>
    <n v="86639"/>
    <x v="1"/>
    <n v="442.74162540956996"/>
  </r>
  <r>
    <n v="649"/>
    <s v="Roger Meyer"/>
    <x v="4"/>
    <n v="0.02"/>
    <n v="3.78"/>
    <n v="0.71"/>
    <x v="1"/>
    <x v="2"/>
    <x v="2"/>
    <x v="14"/>
    <x v="2"/>
    <s v="Staples Bulldog Clip"/>
    <n v="0.39"/>
    <s v="United States"/>
    <x v="1"/>
    <x v="10"/>
    <s v="Buffalo Grove"/>
    <n v="60089"/>
    <x v="147"/>
    <d v="2015-05-30T00:00:00"/>
    <n v="106.7499"/>
    <n v="40"/>
    <n v="154.71"/>
    <n v="91366"/>
    <x v="1"/>
    <n v="131.89937443887862"/>
  </r>
  <r>
    <n v="2393"/>
    <s v="Debbie Dillon"/>
    <x v="4"/>
    <n v="0.02"/>
    <n v="6.48"/>
    <n v="7.91"/>
    <x v="1"/>
    <x v="3"/>
    <x v="2"/>
    <x v="7"/>
    <x v="5"/>
    <s v="Xerox 216"/>
    <n v="0.37"/>
    <s v="United States"/>
    <x v="0"/>
    <x v="5"/>
    <s v="Roswell"/>
    <n v="30076"/>
    <x v="147"/>
    <d v="2015-05-31T00:00:00"/>
    <n v="-1191.5260000000001"/>
    <n v="2"/>
    <n v="16.5"/>
    <n v="86950"/>
    <x v="0"/>
    <n v="-1037.1684775425638"/>
  </r>
  <r>
    <n v="1060"/>
    <s v="Gene Gilliam"/>
    <x v="2"/>
    <n v="7.0000000000000007E-2"/>
    <n v="6.3"/>
    <n v="0.5"/>
    <x v="1"/>
    <x v="0"/>
    <x v="2"/>
    <x v="13"/>
    <x v="5"/>
    <s v="Avery 51"/>
    <n v="0.39"/>
    <s v="United States"/>
    <x v="0"/>
    <x v="5"/>
    <s v="Atlanta"/>
    <n v="30318"/>
    <x v="148"/>
    <d v="2015-05-30T00:00:00"/>
    <n v="4.1673999999999998"/>
    <n v="20"/>
    <n v="121.87"/>
    <n v="57061"/>
    <x v="0"/>
    <n v="23.43114311123831"/>
  </r>
  <r>
    <n v="1062"/>
    <s v="Willie Robinson"/>
    <x v="2"/>
    <n v="0.04"/>
    <n v="22.38"/>
    <n v="15.1"/>
    <x v="1"/>
    <x v="0"/>
    <x v="2"/>
    <x v="5"/>
    <x v="5"/>
    <s v="Avery Flip-Chart Easel Binder, Black"/>
    <n v="0.38"/>
    <s v="United States"/>
    <x v="3"/>
    <x v="11"/>
    <s v="Coram"/>
    <n v="11727"/>
    <x v="148"/>
    <d v="2015-06-07T00:00:00"/>
    <n v="16.021799999999999"/>
    <n v="18"/>
    <n v="403.53"/>
    <n v="91355"/>
    <x v="3"/>
    <n v="500.99958403027341"/>
  </r>
  <r>
    <n v="1062"/>
    <s v="Willie Robinson"/>
    <x v="2"/>
    <n v="0.06"/>
    <n v="17.78"/>
    <n v="5.03"/>
    <x v="1"/>
    <x v="0"/>
    <x v="0"/>
    <x v="11"/>
    <x v="5"/>
    <s v="Seth Thomas 13 1/2&quot; Wall Clock"/>
    <n v="0.54"/>
    <s v="United States"/>
    <x v="3"/>
    <x v="11"/>
    <s v="Coram"/>
    <n v="11727"/>
    <x v="148"/>
    <d v="2015-06-02T00:00:00"/>
    <n v="38.067300000000003"/>
    <n v="3"/>
    <n v="55.17"/>
    <n v="91355"/>
    <x v="3"/>
    <n v="350.60657049300329"/>
  </r>
  <r>
    <n v="1934"/>
    <s v="Scott Moore"/>
    <x v="2"/>
    <n v="0.04"/>
    <n v="180.98"/>
    <n v="30"/>
    <x v="0"/>
    <x v="2"/>
    <x v="0"/>
    <x v="9"/>
    <x v="3"/>
    <s v="Office Star - Ergonomic Mid Back Chair with 2-Way Adjustable Arms"/>
    <n v="0.69"/>
    <s v="United States"/>
    <x v="1"/>
    <x v="18"/>
    <s v="Georgetown"/>
    <n v="78626"/>
    <x v="148"/>
    <d v="2015-05-30T00:00:00"/>
    <n v="52.988"/>
    <n v="3"/>
    <n v="561.65"/>
    <n v="86688"/>
    <x v="1"/>
    <n v="1941.176913875353"/>
  </r>
  <r>
    <n v="1935"/>
    <s v="Diana Coble Hubbard"/>
    <x v="2"/>
    <n v="0.06"/>
    <n v="3.25"/>
    <n v="49"/>
    <x v="1"/>
    <x v="2"/>
    <x v="2"/>
    <x v="8"/>
    <x v="4"/>
    <s v="Bravo II™ Megaboss® 12-Amp Hard Body Upright, Replacement Belts, 2 Belts per Pack"/>
    <n v="0.56000000000000005"/>
    <s v="United States"/>
    <x v="1"/>
    <x v="18"/>
    <s v="Grand Prairie"/>
    <n v="75051"/>
    <x v="148"/>
    <d v="2015-06-05T00:00:00"/>
    <n v="10.507999999999999"/>
    <n v="2"/>
    <n v="55.6"/>
    <n v="86688"/>
    <x v="1"/>
    <n v="1548.2614905853534"/>
  </r>
  <r>
    <n v="1935"/>
    <s v="Diana Coble Hubbard"/>
    <x v="2"/>
    <n v="0.01"/>
    <n v="110.98"/>
    <n v="13.99"/>
    <x v="1"/>
    <x v="2"/>
    <x v="0"/>
    <x v="11"/>
    <x v="6"/>
    <s v="Rubbermaid ClusterMat Chairmats, Mat Size- 66&quot; x 60&quot;, Lip 20&quot; x 11&quot; -90 Degree Angle"/>
    <n v="0.69"/>
    <s v="United States"/>
    <x v="1"/>
    <x v="18"/>
    <s v="Grand Prairie"/>
    <n v="75051"/>
    <x v="148"/>
    <d v="2015-06-04T00:00:00"/>
    <n v="1448.7309"/>
    <n v="19"/>
    <n v="2099.61"/>
    <n v="86688"/>
    <x v="1"/>
    <n v="2532.0181184373696"/>
  </r>
  <r>
    <n v="1935"/>
    <s v="Diana Coble Hubbard"/>
    <x v="2"/>
    <n v="0.05"/>
    <n v="3.95"/>
    <n v="2"/>
    <x v="2"/>
    <x v="2"/>
    <x v="2"/>
    <x v="14"/>
    <x v="2"/>
    <s v="Advantus Map Pennant Flags and Round Head Tacks"/>
    <n v="0.53"/>
    <s v="United States"/>
    <x v="1"/>
    <x v="18"/>
    <s v="Grand Prairie"/>
    <n v="75051"/>
    <x v="148"/>
    <d v="2015-06-07T00:00:00"/>
    <n v="1.004"/>
    <n v="23"/>
    <n v="96.6"/>
    <n v="86688"/>
    <x v="1"/>
    <n v="141.13014160976232"/>
  </r>
  <r>
    <n v="2980"/>
    <s v="Joanna Kenney"/>
    <x v="2"/>
    <n v="0.04"/>
    <n v="2.88"/>
    <n v="1.01"/>
    <x v="1"/>
    <x v="3"/>
    <x v="2"/>
    <x v="2"/>
    <x v="2"/>
    <s v="Sanford Colorific Colored Pencils, 12/Box"/>
    <n v="0.55000000000000004"/>
    <s v="United States"/>
    <x v="3"/>
    <x v="27"/>
    <s v="Sandusky"/>
    <n v="44870"/>
    <x v="148"/>
    <d v="2015-06-04T00:00:00"/>
    <n v="15.246"/>
    <n v="39"/>
    <n v="111.92"/>
    <n v="86548"/>
    <x v="3"/>
    <n v="200.00770153946218"/>
  </r>
  <r>
    <n v="3124"/>
    <s v="Neil Barbee"/>
    <x v="3"/>
    <n v="0.05"/>
    <n v="120.98"/>
    <n v="9.07"/>
    <x v="1"/>
    <x v="2"/>
    <x v="2"/>
    <x v="5"/>
    <x v="5"/>
    <s v="GBC VeloBinder Electric Binding Machine"/>
    <n v="0.35"/>
    <s v="United States"/>
    <x v="1"/>
    <x v="10"/>
    <s v="Moline"/>
    <n v="61265"/>
    <x v="148"/>
    <d v="2015-05-31T00:00:00"/>
    <n v="881.04719999999998"/>
    <n v="11"/>
    <n v="1276.8800000000001"/>
    <n v="87286"/>
    <x v="1"/>
    <n v="1658.2664030461124"/>
  </r>
  <r>
    <n v="1802"/>
    <s v="Jack Morse"/>
    <x v="0"/>
    <n v="0.04"/>
    <n v="3.68"/>
    <n v="1.32"/>
    <x v="1"/>
    <x v="3"/>
    <x v="2"/>
    <x v="16"/>
    <x v="2"/>
    <s v="*Staples* vLetter Openers, 2/Pack"/>
    <n v="0.83"/>
    <s v="United States"/>
    <x v="0"/>
    <x v="12"/>
    <s v="Dunedin"/>
    <n v="34698"/>
    <x v="149"/>
    <d v="2015-06-02T00:00:00"/>
    <n v="300.92579999999998"/>
    <n v="11"/>
    <n v="41.29"/>
    <n v="91543"/>
    <x v="0"/>
    <n v="946.60028288154706"/>
  </r>
  <r>
    <n v="2817"/>
    <s v="Paul W French"/>
    <x v="1"/>
    <n v="0.05"/>
    <n v="4.71"/>
    <n v="0.7"/>
    <x v="2"/>
    <x v="3"/>
    <x v="2"/>
    <x v="14"/>
    <x v="2"/>
    <s v="Plymouth Boxed Rubber Bands by Plymouth"/>
    <n v="0.8"/>
    <s v="United States"/>
    <x v="3"/>
    <x v="27"/>
    <s v="Newark"/>
    <n v="43055"/>
    <x v="149"/>
    <d v="2015-06-02T00:00:00"/>
    <n v="-2.3759999999999999"/>
    <n v="2"/>
    <n v="12.16"/>
    <n v="89743"/>
    <x v="3"/>
    <n v="215.84274014008687"/>
  </r>
  <r>
    <n v="2817"/>
    <s v="Paul W French"/>
    <x v="1"/>
    <n v="0.04"/>
    <n v="55.99"/>
    <n v="1.25"/>
    <x v="2"/>
    <x v="3"/>
    <x v="1"/>
    <x v="12"/>
    <x v="1"/>
    <s v="Accessory32"/>
    <n v="0.35"/>
    <s v="United States"/>
    <x v="3"/>
    <x v="27"/>
    <s v="Newark"/>
    <n v="43055"/>
    <x v="149"/>
    <d v="2015-06-02T00:00:00"/>
    <n v="-18.3216"/>
    <n v="3"/>
    <n v="147.56"/>
    <n v="89743"/>
    <x v="3"/>
    <n v="7.960570280828307"/>
  </r>
  <r>
    <n v="3069"/>
    <s v="Tiffany Merrill"/>
    <x v="1"/>
    <n v="0.03"/>
    <n v="120.98"/>
    <n v="30"/>
    <x v="0"/>
    <x v="1"/>
    <x v="0"/>
    <x v="9"/>
    <x v="3"/>
    <s v="Hon Every-Day® Chair Series Swivel Task Chairs"/>
    <n v="0.64"/>
    <s v="United States"/>
    <x v="1"/>
    <x v="7"/>
    <s v="Oakdale"/>
    <n v="55128"/>
    <x v="149"/>
    <d v="2015-06-03T00:00:00"/>
    <n v="638.02800000000002"/>
    <n v="15"/>
    <n v="1894.45"/>
    <n v="88191"/>
    <x v="1"/>
    <n v="2175.699939118716"/>
  </r>
  <r>
    <n v="3069"/>
    <s v="Tiffany Merrill"/>
    <x v="1"/>
    <n v="0.01"/>
    <n v="15.68"/>
    <n v="3.73"/>
    <x v="1"/>
    <x v="1"/>
    <x v="0"/>
    <x v="11"/>
    <x v="1"/>
    <s v="Artistic Insta-Plaque"/>
    <n v="0.46"/>
    <s v="United States"/>
    <x v="1"/>
    <x v="7"/>
    <s v="Oakdale"/>
    <n v="55128"/>
    <x v="149"/>
    <d v="2015-06-03T00:00:00"/>
    <n v="138.49680000000001"/>
    <n v="12"/>
    <n v="200.72"/>
    <n v="88191"/>
    <x v="1"/>
    <n v="275.32945051684811"/>
  </r>
  <r>
    <n v="3141"/>
    <s v="Jerome McIntosh"/>
    <x v="2"/>
    <n v="0.09"/>
    <n v="6.84"/>
    <n v="8.3699999999999992"/>
    <x v="1"/>
    <x v="1"/>
    <x v="2"/>
    <x v="16"/>
    <x v="1"/>
    <s v="Acme Design Line 8&quot; Stainless Steel Bent Scissors w/Champagne Handles, 3-1/8&quot; Cut"/>
    <n v="0.57999999999999996"/>
    <s v="United States"/>
    <x v="1"/>
    <x v="18"/>
    <s v="Pasadena"/>
    <n v="77506"/>
    <x v="149"/>
    <d v="2015-06-08T00:00:00"/>
    <n v="-88.584999999999994"/>
    <n v="13"/>
    <n v="87.1"/>
    <n v="86369"/>
    <x v="1"/>
    <n v="272.47287186044963"/>
  </r>
  <r>
    <n v="3141"/>
    <s v="Jerome McIntosh"/>
    <x v="2"/>
    <n v="7.0000000000000007E-2"/>
    <n v="48.91"/>
    <n v="35"/>
    <x v="2"/>
    <x v="1"/>
    <x v="2"/>
    <x v="6"/>
    <x v="4"/>
    <s v="Tennsco Industrial Shelving"/>
    <n v="0.83"/>
    <s v="United States"/>
    <x v="1"/>
    <x v="18"/>
    <s v="Pasadena"/>
    <n v="77506"/>
    <x v="149"/>
    <d v="2015-06-03T00:00:00"/>
    <n v="-485.68"/>
    <n v="15"/>
    <n v="736.86"/>
    <n v="86369"/>
    <x v="1"/>
    <n v="872.48269297620959"/>
  </r>
  <r>
    <n v="2737"/>
    <s v="Rachel Bates"/>
    <x v="4"/>
    <n v="0.03"/>
    <n v="15.31"/>
    <n v="8.7799999999999994"/>
    <x v="1"/>
    <x v="0"/>
    <x v="2"/>
    <x v="6"/>
    <x v="5"/>
    <s v="Eldon Jumbo ProFile™ Portable File Boxes Graphite/Black"/>
    <n v="0.56999999999999995"/>
    <s v="United States"/>
    <x v="3"/>
    <x v="42"/>
    <s v="Rutland"/>
    <n v="5701"/>
    <x v="149"/>
    <d v="2015-06-02T00:00:00"/>
    <n v="-57.56"/>
    <n v="12"/>
    <n v="194.08"/>
    <n v="89019"/>
    <x v="3"/>
    <n v="326.34583316725747"/>
  </r>
  <r>
    <n v="2828"/>
    <s v="Monica Howard"/>
    <x v="4"/>
    <n v="7.0000000000000007E-2"/>
    <n v="39.479999999999997"/>
    <n v="1.99"/>
    <x v="1"/>
    <x v="3"/>
    <x v="1"/>
    <x v="1"/>
    <x v="1"/>
    <s v="80 Minute CD-R Spindle, 100/Pack - Staples"/>
    <n v="0.54"/>
    <s v="United States"/>
    <x v="2"/>
    <x v="8"/>
    <s v="El Centro"/>
    <n v="92243"/>
    <x v="149"/>
    <d v="2015-06-02T00:00:00"/>
    <n v="322.25069999999999"/>
    <n v="12"/>
    <n v="467.03"/>
    <n v="87721"/>
    <x v="2"/>
    <n v="561.00698461447405"/>
  </r>
  <r>
    <n v="797"/>
    <s v="Eileen Riddle"/>
    <x v="3"/>
    <n v="0.04"/>
    <n v="9.11"/>
    <n v="2.25"/>
    <x v="1"/>
    <x v="3"/>
    <x v="2"/>
    <x v="2"/>
    <x v="2"/>
    <s v="Dixon Ticonderoga Core-Lock Colored Pencils"/>
    <n v="0.52"/>
    <s v="United States"/>
    <x v="2"/>
    <x v="15"/>
    <s v="Roy"/>
    <n v="84067"/>
    <x v="149"/>
    <d v="2015-06-04T00:00:00"/>
    <n v="-3.496"/>
    <n v="2"/>
    <n v="18.59"/>
    <n v="86868"/>
    <x v="2"/>
    <n v="330.93325493118249"/>
  </r>
  <r>
    <n v="797"/>
    <s v="Eileen Riddle"/>
    <x v="3"/>
    <n v="7.0000000000000007E-2"/>
    <n v="64.650000000000006"/>
    <n v="35"/>
    <x v="1"/>
    <x v="3"/>
    <x v="2"/>
    <x v="6"/>
    <x v="4"/>
    <s v="Space Solutions Commercial Steel Shelving"/>
    <n v="0.8"/>
    <s v="United States"/>
    <x v="2"/>
    <x v="15"/>
    <s v="Roy"/>
    <n v="84067"/>
    <x v="149"/>
    <d v="2015-06-03T00:00:00"/>
    <n v="-717.072"/>
    <n v="13"/>
    <n v="834.08"/>
    <n v="86868"/>
    <x v="2"/>
    <n v="892.32451494844395"/>
  </r>
  <r>
    <n v="1556"/>
    <s v="Carol Wood"/>
    <x v="3"/>
    <n v="0.06"/>
    <n v="2.89"/>
    <n v="0.99"/>
    <x v="1"/>
    <x v="1"/>
    <x v="2"/>
    <x v="13"/>
    <x v="5"/>
    <s v="Avery 482"/>
    <n v="0.38"/>
    <s v="United States"/>
    <x v="0"/>
    <x v="21"/>
    <s v="Alexandria"/>
    <n v="22304"/>
    <x v="149"/>
    <d v="2015-06-03T00:00:00"/>
    <n v="-2.0097"/>
    <n v="6"/>
    <n v="16.670000000000002"/>
    <n v="87425"/>
    <x v="0"/>
    <n v="119.62307759247338"/>
  </r>
  <r>
    <n v="1556"/>
    <s v="Carol Wood"/>
    <x v="3"/>
    <n v="0.08"/>
    <n v="22.84"/>
    <n v="11.54"/>
    <x v="1"/>
    <x v="1"/>
    <x v="2"/>
    <x v="7"/>
    <x v="5"/>
    <s v="Xerox 1964"/>
    <n v="0.39"/>
    <s v="United States"/>
    <x v="0"/>
    <x v="21"/>
    <s v="Alexandria"/>
    <n v="22304"/>
    <x v="149"/>
    <d v="2015-06-03T00:00:00"/>
    <n v="-477.37200000000001"/>
    <n v="9"/>
    <n v="195.16"/>
    <n v="87425"/>
    <x v="0"/>
    <n v="-17.96314077286781"/>
  </r>
  <r>
    <n v="1690"/>
    <s v="Neil Bailey"/>
    <x v="3"/>
    <n v="0.09"/>
    <n v="95.43"/>
    <n v="19.989999999999998"/>
    <x v="1"/>
    <x v="3"/>
    <x v="2"/>
    <x v="6"/>
    <x v="5"/>
    <s v="Fellowes Stor/Drawer® Steel Plus™ Storage Drawers"/>
    <n v="0.79"/>
    <s v="United States"/>
    <x v="3"/>
    <x v="28"/>
    <s v="Harrisburg"/>
    <n v="17112"/>
    <x v="149"/>
    <d v="2015-06-02T00:00:00"/>
    <n v="-143.23500000000001"/>
    <n v="22"/>
    <n v="2053.6"/>
    <n v="91078"/>
    <x v="3"/>
    <n v="1139.9923218832382"/>
  </r>
  <r>
    <n v="2443"/>
    <s v="Danny Richmond"/>
    <x v="3"/>
    <n v="0.06"/>
    <n v="2.2799999999999998"/>
    <n v="5.2"/>
    <x v="1"/>
    <x v="3"/>
    <x v="2"/>
    <x v="2"/>
    <x v="2"/>
    <s v="Binney &amp; Smith inkTank™ Erasable Pocket Highlighter, Chisel Tip, Yellow"/>
    <n v="0.41"/>
    <s v="United States"/>
    <x v="0"/>
    <x v="12"/>
    <s v="Miami"/>
    <n v="33142"/>
    <x v="149"/>
    <d v="2015-06-03T00:00:00"/>
    <n v="-2002.6314"/>
    <n v="13"/>
    <n v="30.47"/>
    <n v="89301"/>
    <x v="0"/>
    <n v="-1760.74334176194"/>
  </r>
  <r>
    <n v="142"/>
    <s v="Brooke Weeks Taylor"/>
    <x v="0"/>
    <n v="0.03"/>
    <n v="22.84"/>
    <n v="11.54"/>
    <x v="1"/>
    <x v="0"/>
    <x v="2"/>
    <x v="7"/>
    <x v="5"/>
    <s v="Xerox 1964"/>
    <n v="0.39"/>
    <s v="United States"/>
    <x v="3"/>
    <x v="22"/>
    <s v="Ansonia"/>
    <n v="6401"/>
    <x v="150"/>
    <d v="2015-06-03T00:00:00"/>
    <n v="91.956000000000003"/>
    <n v="13"/>
    <n v="312.58999999999997"/>
    <n v="91087"/>
    <x v="3"/>
    <n v="706.96647639709181"/>
  </r>
  <r>
    <n v="144"/>
    <s v="Marguerite Moss"/>
    <x v="0"/>
    <n v="0.05"/>
    <n v="10.98"/>
    <n v="3.37"/>
    <x v="1"/>
    <x v="0"/>
    <x v="2"/>
    <x v="16"/>
    <x v="1"/>
    <s v="Fiskars® Softgrip Scissors"/>
    <n v="0.56999999999999995"/>
    <s v="United States"/>
    <x v="3"/>
    <x v="35"/>
    <s v="Yarmouth"/>
    <n v="2664"/>
    <x v="150"/>
    <d v="2015-06-03T00:00:00"/>
    <n v="-2.544"/>
    <n v="6"/>
    <n v="64.400000000000006"/>
    <n v="91087"/>
    <x v="3"/>
    <n v="483.61945112048789"/>
  </r>
  <r>
    <n v="1461"/>
    <s v="Norman Adams"/>
    <x v="1"/>
    <n v="0.05"/>
    <n v="12.95"/>
    <n v="4.9800000000000004"/>
    <x v="1"/>
    <x v="1"/>
    <x v="2"/>
    <x v="5"/>
    <x v="5"/>
    <s v="GBC Binding covers"/>
    <n v="0.4"/>
    <s v="United States"/>
    <x v="1"/>
    <x v="2"/>
    <s v="Lafayette"/>
    <n v="47905"/>
    <x v="150"/>
    <d v="2015-06-04T00:00:00"/>
    <n v="134.16825"/>
    <n v="19"/>
    <n v="252.36"/>
    <n v="86397"/>
    <x v="1"/>
    <n v="220.58792778209013"/>
  </r>
  <r>
    <n v="1997"/>
    <s v="Harriet Bowman"/>
    <x v="2"/>
    <n v="0"/>
    <n v="24.92"/>
    <n v="12.98"/>
    <x v="1"/>
    <x v="1"/>
    <x v="2"/>
    <x v="5"/>
    <x v="5"/>
    <s v="GBC Standard Therm-A-Bind Covers"/>
    <n v="0.39"/>
    <s v="United States"/>
    <x v="0"/>
    <x v="23"/>
    <s v="Hilton Head Island"/>
    <n v="29915"/>
    <x v="150"/>
    <d v="2015-06-02T00:00:00"/>
    <n v="-23.155999999999999"/>
    <n v="1"/>
    <n v="32.659999999999997"/>
    <n v="90335"/>
    <x v="0"/>
    <n v="425.08961399828542"/>
  </r>
  <r>
    <n v="2334"/>
    <s v="Stephanie Hawkins"/>
    <x v="2"/>
    <n v="0.06"/>
    <n v="3.74"/>
    <n v="0.94"/>
    <x v="1"/>
    <x v="2"/>
    <x v="2"/>
    <x v="14"/>
    <x v="2"/>
    <s v="Rubber Band Ball"/>
    <n v="0.83"/>
    <s v="United States"/>
    <x v="1"/>
    <x v="30"/>
    <s v="Greenfield"/>
    <n v="53220"/>
    <x v="150"/>
    <d v="2015-06-09T00:00:00"/>
    <n v="-7.6849999999999996"/>
    <n v="12"/>
    <n v="44.75"/>
    <n v="89610"/>
    <x v="1"/>
    <n v="427.23936542258741"/>
  </r>
  <r>
    <n v="210"/>
    <s v="Floyd Dale"/>
    <x v="4"/>
    <n v="0.09"/>
    <n v="5.4"/>
    <n v="7.78"/>
    <x v="2"/>
    <x v="2"/>
    <x v="2"/>
    <x v="5"/>
    <x v="5"/>
    <s v="3M Organizer Strips"/>
    <n v="0.37"/>
    <s v="United States"/>
    <x v="3"/>
    <x v="11"/>
    <s v="Troy"/>
    <n v="12180"/>
    <x v="150"/>
    <d v="2015-06-02T00:00:00"/>
    <n v="-21.487749999999998"/>
    <n v="4"/>
    <n v="27.3"/>
    <n v="85966"/>
    <x v="3"/>
    <n v="55.968349830326758"/>
  </r>
  <r>
    <n v="210"/>
    <s v="Floyd Dale"/>
    <x v="4"/>
    <n v="0.02"/>
    <n v="20.28"/>
    <n v="6.68"/>
    <x v="1"/>
    <x v="2"/>
    <x v="0"/>
    <x v="11"/>
    <x v="5"/>
    <s v="Seth Thomas 8 1/2&quot; Cubicle Clock"/>
    <n v="0.53"/>
    <s v="United States"/>
    <x v="3"/>
    <x v="11"/>
    <s v="Troy"/>
    <n v="12180"/>
    <x v="150"/>
    <d v="2015-06-02T00:00:00"/>
    <n v="44.677500000000002"/>
    <n v="3"/>
    <n v="64.75"/>
    <n v="85966"/>
    <x v="3"/>
    <n v="401.40566868796475"/>
  </r>
  <r>
    <n v="210"/>
    <s v="Floyd Dale"/>
    <x v="4"/>
    <n v="0"/>
    <n v="11.55"/>
    <n v="2.36"/>
    <x v="1"/>
    <x v="2"/>
    <x v="2"/>
    <x v="2"/>
    <x v="2"/>
    <s v="Newell 309"/>
    <n v="0.55000000000000004"/>
    <s v="United States"/>
    <x v="3"/>
    <x v="11"/>
    <s v="Troy"/>
    <n v="12180"/>
    <x v="150"/>
    <d v="2015-06-03T00:00:00"/>
    <n v="23.594999999999999"/>
    <n v="5"/>
    <n v="62.98"/>
    <n v="85966"/>
    <x v="3"/>
    <n v="262.90250810744368"/>
  </r>
  <r>
    <n v="211"/>
    <s v="Anna Wood"/>
    <x v="4"/>
    <n v="0.05"/>
    <n v="2.08"/>
    <n v="2.56"/>
    <x v="1"/>
    <x v="2"/>
    <x v="2"/>
    <x v="16"/>
    <x v="1"/>
    <s v="Kleencut® Forged Office Shears by Acme United Corporation"/>
    <n v="0.55000000000000004"/>
    <s v="United States"/>
    <x v="3"/>
    <x v="11"/>
    <s v="Utica"/>
    <n v="13501"/>
    <x v="150"/>
    <d v="2015-06-03T00:00:00"/>
    <n v="-36.25"/>
    <n v="20"/>
    <n v="42.29"/>
    <n v="85966"/>
    <x v="3"/>
    <n v="144.43443946020977"/>
  </r>
  <r>
    <n v="3374"/>
    <s v="Jamie Ward"/>
    <x v="4"/>
    <n v="0.01"/>
    <n v="179.29"/>
    <n v="29.21"/>
    <x v="0"/>
    <x v="3"/>
    <x v="0"/>
    <x v="0"/>
    <x v="0"/>
    <s v="Bevis Round Conference Table Top, X-Base"/>
    <n v="0.76"/>
    <s v="United States"/>
    <x v="3"/>
    <x v="36"/>
    <s v="Odenton"/>
    <n v="21113"/>
    <x v="150"/>
    <d v="2015-06-04T00:00:00"/>
    <n v="66.362219999999994"/>
    <n v="8"/>
    <n v="1487.9"/>
    <n v="87473"/>
    <x v="3"/>
    <n v="1908.3060246321322"/>
  </r>
  <r>
    <n v="1170"/>
    <s v="Jessie Houston"/>
    <x v="3"/>
    <n v="0.09"/>
    <n v="9.7799999999999994"/>
    <n v="1.39"/>
    <x v="1"/>
    <x v="1"/>
    <x v="2"/>
    <x v="15"/>
    <x v="5"/>
    <s v="Staples #10 Laser &amp; Inkjet Envelopes, 4 1/8&quot; x 9 1/2&quot;, 100/Box"/>
    <n v="0.39"/>
    <s v="United States"/>
    <x v="3"/>
    <x v="48"/>
    <s v="Newark"/>
    <n v="19711"/>
    <x v="150"/>
    <d v="2015-06-03T00:00:00"/>
    <n v="125.20740000000001"/>
    <n v="19"/>
    <n v="181.46"/>
    <n v="87520"/>
    <x v="3"/>
    <n v="271.02664963863236"/>
  </r>
  <r>
    <n v="1170"/>
    <s v="Jessie Houston"/>
    <x v="3"/>
    <n v="0"/>
    <n v="200.99"/>
    <n v="8.08"/>
    <x v="1"/>
    <x v="1"/>
    <x v="1"/>
    <x v="12"/>
    <x v="5"/>
    <s v="5125"/>
    <n v="0.59"/>
    <s v="United States"/>
    <x v="3"/>
    <x v="48"/>
    <s v="Newark"/>
    <n v="19711"/>
    <x v="150"/>
    <d v="2015-06-04T00:00:00"/>
    <n v="281.53440000000001"/>
    <n v="6"/>
    <n v="1076.3"/>
    <n v="87520"/>
    <x v="3"/>
    <n v="1440.8235181310001"/>
  </r>
  <r>
    <n v="2487"/>
    <s v="Michelle Bryant Phillips"/>
    <x v="3"/>
    <n v="0.02"/>
    <n v="136.97999999999999"/>
    <n v="24.49"/>
    <x v="2"/>
    <x v="0"/>
    <x v="0"/>
    <x v="11"/>
    <x v="4"/>
    <s v="3M Polarizing Task Lamp with Clamp Arm, Light Gray"/>
    <n v="0.59"/>
    <s v="United States"/>
    <x v="0"/>
    <x v="5"/>
    <s v="Tucker"/>
    <n v="30084"/>
    <x v="150"/>
    <d v="2015-06-03T00:00:00"/>
    <n v="88.56"/>
    <n v="8"/>
    <n v="1140.95"/>
    <n v="91417"/>
    <x v="0"/>
    <n v="1420.686331989898"/>
  </r>
  <r>
    <n v="1389"/>
    <s v="Jean Khan"/>
    <x v="1"/>
    <n v="0.09"/>
    <n v="2.61"/>
    <n v="0.5"/>
    <x v="1"/>
    <x v="1"/>
    <x v="2"/>
    <x v="13"/>
    <x v="5"/>
    <s v="Avery 494"/>
    <n v="0.39"/>
    <s v="United States"/>
    <x v="2"/>
    <x v="8"/>
    <s v="Menlo Park"/>
    <n v="94025"/>
    <x v="151"/>
    <d v="2015-06-05T00:00:00"/>
    <n v="29.380199999999999"/>
    <n v="17"/>
    <n v="42.58"/>
    <n v="88729"/>
    <x v="2"/>
    <n v="-77.684427420086649"/>
  </r>
  <r>
    <n v="87"/>
    <s v="Norman Shields"/>
    <x v="2"/>
    <n v="0.05"/>
    <n v="161.55000000000001"/>
    <n v="19.989999999999998"/>
    <x v="1"/>
    <x v="3"/>
    <x v="2"/>
    <x v="6"/>
    <x v="5"/>
    <s v="Fellowes Super Stor/Drawer® Files"/>
    <n v="0.66"/>
    <s v="United States"/>
    <x v="2"/>
    <x v="8"/>
    <s v="Vacaville"/>
    <n v="95687"/>
    <x v="151"/>
    <d v="2015-06-08T00:00:00"/>
    <n v="1892.424"/>
    <n v="19"/>
    <n v="3127.69"/>
    <n v="90596"/>
    <x v="2"/>
    <n v="3228.8438369218743"/>
  </r>
  <r>
    <n v="2268"/>
    <s v="Carlos Adkins"/>
    <x v="2"/>
    <n v="0.08"/>
    <n v="259.70999999999998"/>
    <n v="66.67"/>
    <x v="0"/>
    <x v="0"/>
    <x v="0"/>
    <x v="0"/>
    <x v="0"/>
    <s v="Bevis Round Bullnose 29&quot; High Table Top"/>
    <n v="0.61"/>
    <s v="United States"/>
    <x v="0"/>
    <x v="12"/>
    <s v="Land O Lakes"/>
    <n v="34639"/>
    <x v="151"/>
    <d v="2015-06-07T00:00:00"/>
    <n v="138.22200000000001"/>
    <n v="17"/>
    <n v="4086.5"/>
    <n v="89571"/>
    <x v="0"/>
    <n v="3156.2644426973006"/>
  </r>
  <r>
    <n v="1357"/>
    <s v="Marguerite Yu"/>
    <x v="4"/>
    <n v="0.03"/>
    <n v="125.99"/>
    <n v="7.69"/>
    <x v="1"/>
    <x v="2"/>
    <x v="1"/>
    <x v="12"/>
    <x v="5"/>
    <s v="Timeport L7089"/>
    <n v="0.57999999999999996"/>
    <s v="United States"/>
    <x v="1"/>
    <x v="18"/>
    <s v="Weslaco"/>
    <n v="78596"/>
    <x v="151"/>
    <d v="2015-06-05T00:00:00"/>
    <n v="500.95800000000003"/>
    <n v="9"/>
    <n v="981.65"/>
    <n v="88184"/>
    <x v="1"/>
    <n v="1262.7231725347301"/>
  </r>
  <r>
    <n v="1737"/>
    <s v="Danielle Myers"/>
    <x v="3"/>
    <n v="0.09"/>
    <n v="30.93"/>
    <n v="3.92"/>
    <x v="1"/>
    <x v="3"/>
    <x v="0"/>
    <x v="11"/>
    <x v="1"/>
    <s v="Advantus Employee of the Month Certificate Frame, 11 x 13-1/2"/>
    <n v="0.44"/>
    <s v="United States"/>
    <x v="0"/>
    <x v="9"/>
    <s v="Garner"/>
    <n v="27529"/>
    <x v="151"/>
    <d v="2015-06-05T00:00:00"/>
    <n v="-130.42400000000001"/>
    <n v="16"/>
    <n v="451.83"/>
    <n v="85866"/>
    <x v="0"/>
    <n v="215.94266137289429"/>
  </r>
  <r>
    <n v="1737"/>
    <s v="Danielle Myers"/>
    <x v="3"/>
    <n v="0.03"/>
    <n v="1.68"/>
    <n v="0.7"/>
    <x v="2"/>
    <x v="3"/>
    <x v="2"/>
    <x v="2"/>
    <x v="2"/>
    <s v="Newell 308"/>
    <n v="0.6"/>
    <s v="United States"/>
    <x v="0"/>
    <x v="9"/>
    <s v="Garner"/>
    <n v="27529"/>
    <x v="151"/>
    <d v="2015-06-05T00:00:00"/>
    <n v="-106.42100000000001"/>
    <n v="11"/>
    <n v="20.239999999999998"/>
    <n v="85866"/>
    <x v="0"/>
    <n v="150.30214029575558"/>
  </r>
  <r>
    <n v="1998"/>
    <s v="Judy Frazier"/>
    <x v="3"/>
    <n v="0.06"/>
    <n v="4.42"/>
    <n v="4.99"/>
    <x v="1"/>
    <x v="3"/>
    <x v="2"/>
    <x v="15"/>
    <x v="5"/>
    <s v="Grip Seal Envelopes"/>
    <n v="0.38"/>
    <s v="United States"/>
    <x v="3"/>
    <x v="11"/>
    <s v="East Massapequa"/>
    <n v="11758"/>
    <x v="151"/>
    <d v="2015-06-05T00:00:00"/>
    <n v="-10.435"/>
    <n v="3"/>
    <n v="14.85"/>
    <n v="90568"/>
    <x v="3"/>
    <n v="255.28223326475643"/>
  </r>
  <r>
    <n v="3151"/>
    <s v="Glenda Hunter"/>
    <x v="3"/>
    <n v="0.01"/>
    <n v="145.97999999999999"/>
    <n v="46.2"/>
    <x v="0"/>
    <x v="3"/>
    <x v="0"/>
    <x v="0"/>
    <x v="0"/>
    <s v="Bevis Rectangular Conference Tables"/>
    <n v="0.69"/>
    <s v="United States"/>
    <x v="2"/>
    <x v="8"/>
    <s v="Twentynine Palms"/>
    <n v="92277"/>
    <x v="151"/>
    <d v="2015-06-03T00:00:00"/>
    <n v="-134.512"/>
    <n v="9"/>
    <n v="1370.79"/>
    <n v="88543"/>
    <x v="2"/>
    <n v="2197.9152729819798"/>
  </r>
  <r>
    <n v="754"/>
    <s v="Helen Lyons"/>
    <x v="1"/>
    <n v="0.06"/>
    <n v="218.75"/>
    <n v="69.64"/>
    <x v="0"/>
    <x v="3"/>
    <x v="0"/>
    <x v="0"/>
    <x v="0"/>
    <s v="BoxOffice By Design Rectangular and Half-Moon Meeting Room Tables"/>
    <n v="0.77"/>
    <s v="United States"/>
    <x v="2"/>
    <x v="41"/>
    <s v="Prescott Valley"/>
    <n v="86314"/>
    <x v="152"/>
    <d v="2015-06-05T00:00:00"/>
    <n v="-453.2"/>
    <n v="4"/>
    <n v="905.4"/>
    <n v="90437"/>
    <x v="2"/>
    <n v="2577.3730911484549"/>
  </r>
  <r>
    <n v="1233"/>
    <s v="Gary Hester"/>
    <x v="1"/>
    <n v="0.09"/>
    <n v="99.99"/>
    <n v="19.989999999999998"/>
    <x v="1"/>
    <x v="1"/>
    <x v="1"/>
    <x v="1"/>
    <x v="5"/>
    <s v="US Robotics 56K V.92 External Faxmodem"/>
    <n v="0.52"/>
    <s v="United States"/>
    <x v="1"/>
    <x v="18"/>
    <s v="Flower Mound"/>
    <n v="75028"/>
    <x v="152"/>
    <d v="2015-06-06T00:00:00"/>
    <n v="-161.47499999999999"/>
    <n v="1"/>
    <n v="97.65"/>
    <n v="89376"/>
    <x v="1"/>
    <n v="678.72831631581812"/>
  </r>
  <r>
    <n v="1233"/>
    <s v="Gary Hester"/>
    <x v="1"/>
    <n v="0.04"/>
    <n v="205.99"/>
    <n v="5.26"/>
    <x v="1"/>
    <x v="1"/>
    <x v="1"/>
    <x v="12"/>
    <x v="5"/>
    <s v="i470"/>
    <n v="0.56000000000000005"/>
    <s v="United States"/>
    <x v="1"/>
    <x v="18"/>
    <s v="Flower Mound"/>
    <n v="75028"/>
    <x v="152"/>
    <d v="2015-06-05T00:00:00"/>
    <n v="-0.81399999999999995"/>
    <n v="6"/>
    <n v="1018.61"/>
    <n v="89376"/>
    <x v="1"/>
    <n v="834.52767330199276"/>
  </r>
  <r>
    <n v="3238"/>
    <s v="Kathleen P Bloom"/>
    <x v="2"/>
    <n v="0.06"/>
    <n v="115.99"/>
    <n v="5.92"/>
    <x v="1"/>
    <x v="3"/>
    <x v="1"/>
    <x v="12"/>
    <x v="5"/>
    <s v="8890"/>
    <n v="0.57999999999999996"/>
    <s v="United States"/>
    <x v="2"/>
    <x v="14"/>
    <s v="Corvallis"/>
    <n v="97330"/>
    <x v="152"/>
    <d v="2015-06-06T00:00:00"/>
    <n v="-13.068"/>
    <n v="5"/>
    <n v="495.82"/>
    <n v="89564"/>
    <x v="2"/>
    <n v="672.83485134634407"/>
  </r>
  <r>
    <n v="2391"/>
    <s v="Jacob McNeill"/>
    <x v="3"/>
    <n v="0"/>
    <n v="999.99"/>
    <n v="13.99"/>
    <x v="1"/>
    <x v="3"/>
    <x v="1"/>
    <x v="3"/>
    <x v="6"/>
    <s v="Polycom Soundstation EX Audio-Conferencing Telephone, Black"/>
    <n v="0.36"/>
    <s v="United States"/>
    <x v="3"/>
    <x v="11"/>
    <s v="Oceanside"/>
    <n v="11572"/>
    <x v="152"/>
    <d v="2015-06-06T00:00:00"/>
    <n v="-1455.9972"/>
    <n v="1"/>
    <n v="1009.99"/>
    <n v="91123"/>
    <x v="3"/>
    <n v="2166.0657510802766"/>
  </r>
  <r>
    <n v="2391"/>
    <s v="Jacob McNeill"/>
    <x v="3"/>
    <n v="0.05"/>
    <n v="6.48"/>
    <n v="5.14"/>
    <x v="2"/>
    <x v="3"/>
    <x v="2"/>
    <x v="7"/>
    <x v="5"/>
    <s v="Xerox 23"/>
    <n v="0.37"/>
    <s v="United States"/>
    <x v="3"/>
    <x v="11"/>
    <s v="Oceanside"/>
    <n v="11572"/>
    <x v="152"/>
    <d v="2015-06-05T00:00:00"/>
    <n v="-22.56"/>
    <n v="13"/>
    <n v="92.16"/>
    <n v="91123"/>
    <x v="3"/>
    <n v="169.54682951538405"/>
  </r>
  <r>
    <n v="2548"/>
    <s v="Wayne Bass"/>
    <x v="3"/>
    <n v="0.09"/>
    <n v="5.98"/>
    <n v="1.67"/>
    <x v="1"/>
    <x v="0"/>
    <x v="2"/>
    <x v="2"/>
    <x v="2"/>
    <s v="Dixon Ticonderoga® Erasable Colored Pencil Set, 12-Color"/>
    <n v="0.51"/>
    <s v="United States"/>
    <x v="2"/>
    <x v="8"/>
    <s v="Los Angeles"/>
    <n v="90068"/>
    <x v="152"/>
    <d v="2015-06-07T00:00:00"/>
    <n v="23.87"/>
    <n v="81"/>
    <n v="448.26"/>
    <n v="29889"/>
    <x v="2"/>
    <n v="282.72870293499619"/>
  </r>
  <r>
    <n v="2549"/>
    <s v="Martha Bowers"/>
    <x v="3"/>
    <n v="0.09"/>
    <n v="5.98"/>
    <n v="1.67"/>
    <x v="1"/>
    <x v="0"/>
    <x v="2"/>
    <x v="2"/>
    <x v="2"/>
    <s v="Dixon Ticonderoga® Erasable Colored Pencil Set, 12-Color"/>
    <n v="0.51"/>
    <s v="United States"/>
    <x v="3"/>
    <x v="27"/>
    <s v="Whitehall"/>
    <n v="43213"/>
    <x v="152"/>
    <d v="2015-06-07T00:00:00"/>
    <n v="35.805"/>
    <n v="20"/>
    <n v="110.68"/>
    <n v="88658"/>
    <x v="3"/>
    <n v="294.95044993162975"/>
  </r>
  <r>
    <n v="2882"/>
    <s v="Andrew Gonzalez"/>
    <x v="1"/>
    <n v="0.09"/>
    <n v="363.25"/>
    <n v="19.989999999999998"/>
    <x v="1"/>
    <x v="1"/>
    <x v="2"/>
    <x v="8"/>
    <x v="5"/>
    <s v="Hoover WindTunnel™ Plus Canister Vacuum"/>
    <n v="0.56999999999999995"/>
    <s v="United States"/>
    <x v="0"/>
    <x v="9"/>
    <s v="Charlotte"/>
    <n v="28206"/>
    <x v="153"/>
    <d v="2015-06-06T00:00:00"/>
    <n v="732.26980000000003"/>
    <n v="21"/>
    <n v="7497.05"/>
    <n v="21958"/>
    <x v="0"/>
    <n v="2460.3449821420286"/>
  </r>
  <r>
    <n v="2884"/>
    <s v="Stuart C Robinson"/>
    <x v="1"/>
    <n v="0.09"/>
    <n v="363.25"/>
    <n v="19.989999999999998"/>
    <x v="1"/>
    <x v="1"/>
    <x v="2"/>
    <x v="8"/>
    <x v="5"/>
    <s v="Hoover WindTunnel™ Plus Canister Vacuum"/>
    <n v="0.56999999999999995"/>
    <s v="United States"/>
    <x v="3"/>
    <x v="27"/>
    <s v="North Ridgeville"/>
    <n v="44039"/>
    <x v="153"/>
    <d v="2015-06-06T00:00:00"/>
    <n v="1231.6569"/>
    <n v="5"/>
    <n v="1785.01"/>
    <n v="87633"/>
    <x v="3"/>
    <n v="2971.7302179679623"/>
  </r>
  <r>
    <n v="269"/>
    <s v="Calvin Boyette"/>
    <x v="2"/>
    <n v="0.09"/>
    <n v="35.94"/>
    <n v="6.66"/>
    <x v="1"/>
    <x v="2"/>
    <x v="2"/>
    <x v="15"/>
    <x v="5"/>
    <s v="Tyvek ® Top-Opening Peel &amp; Seel ® Envelopes, Gray"/>
    <n v="0.4"/>
    <s v="United States"/>
    <x v="2"/>
    <x v="41"/>
    <s v="Gilbert"/>
    <n v="85234"/>
    <x v="153"/>
    <d v="2015-06-10T00:00:00"/>
    <n v="144.2928"/>
    <n v="6"/>
    <n v="209.12"/>
    <n v="88942"/>
    <x v="2"/>
    <n v="464.61962116739448"/>
  </r>
  <r>
    <n v="269"/>
    <s v="Calvin Boyette"/>
    <x v="2"/>
    <n v="0"/>
    <n v="170.98"/>
    <n v="13.99"/>
    <x v="1"/>
    <x v="2"/>
    <x v="0"/>
    <x v="11"/>
    <x v="6"/>
    <s v="Tenex Antistatic Computer Chair Mats"/>
    <n v="0.75"/>
    <s v="United States"/>
    <x v="2"/>
    <x v="41"/>
    <s v="Gilbert"/>
    <n v="85234"/>
    <x v="153"/>
    <d v="2015-06-12T00:00:00"/>
    <n v="888.14729999999997"/>
    <n v="7"/>
    <n v="1287.17"/>
    <n v="88942"/>
    <x v="2"/>
    <n v="2202.4360493551621"/>
  </r>
  <r>
    <n v="269"/>
    <s v="Calvin Boyette"/>
    <x v="2"/>
    <n v="0.09"/>
    <n v="4.9800000000000004"/>
    <n v="7.44"/>
    <x v="1"/>
    <x v="2"/>
    <x v="2"/>
    <x v="7"/>
    <x v="5"/>
    <s v="Xerox 1922"/>
    <n v="0.36"/>
    <s v="United States"/>
    <x v="2"/>
    <x v="41"/>
    <s v="Gilbert"/>
    <n v="85234"/>
    <x v="153"/>
    <d v="2015-06-07T00:00:00"/>
    <n v="-46.005000000000003"/>
    <n v="9"/>
    <n v="46.17"/>
    <n v="88942"/>
    <x v="2"/>
    <n v="161.05799710739529"/>
  </r>
  <r>
    <n v="272"/>
    <s v="Eleanor Swain"/>
    <x v="2"/>
    <n v="0.09"/>
    <n v="35.94"/>
    <n v="6.66"/>
    <x v="1"/>
    <x v="2"/>
    <x v="2"/>
    <x v="15"/>
    <x v="5"/>
    <s v="Tyvek ® Top-Opening Peel &amp; Seel ® Envelopes, Gray"/>
    <n v="0.4"/>
    <s v="United States"/>
    <x v="0"/>
    <x v="9"/>
    <s v="Charlotte"/>
    <n v="28204"/>
    <x v="153"/>
    <d v="2015-06-10T00:00:00"/>
    <n v="72.1858"/>
    <n v="24"/>
    <n v="836.47"/>
    <n v="36069"/>
    <x v="0"/>
    <n v="390.78019840356944"/>
  </r>
  <r>
    <n v="272"/>
    <s v="Eleanor Swain"/>
    <x v="2"/>
    <n v="0.09"/>
    <n v="4.9800000000000004"/>
    <n v="7.44"/>
    <x v="1"/>
    <x v="2"/>
    <x v="2"/>
    <x v="7"/>
    <x v="5"/>
    <s v="Xerox 1922"/>
    <n v="0.36"/>
    <s v="United States"/>
    <x v="0"/>
    <x v="9"/>
    <s v="Charlotte"/>
    <n v="28204"/>
    <x v="153"/>
    <d v="2015-06-07T00:00:00"/>
    <n v="-122.3733"/>
    <n v="37"/>
    <n v="189.83"/>
    <n v="36069"/>
    <x v="0"/>
    <n v="82.854893532782228"/>
  </r>
  <r>
    <n v="518"/>
    <s v="Mark Ritchie"/>
    <x v="2"/>
    <n v="7.0000000000000007E-2"/>
    <n v="12.64"/>
    <n v="4.9800000000000004"/>
    <x v="1"/>
    <x v="2"/>
    <x v="0"/>
    <x v="11"/>
    <x v="1"/>
    <s v="Nu-Dell Executive Frame"/>
    <n v="0.48"/>
    <s v="United States"/>
    <x v="1"/>
    <x v="6"/>
    <s v="Clayton"/>
    <n v="63105"/>
    <x v="153"/>
    <d v="2015-06-12T00:00:00"/>
    <n v="113.41500000000001"/>
    <n v="16"/>
    <n v="199.76"/>
    <n v="90867"/>
    <x v="1"/>
    <n v="393.27435581598877"/>
  </r>
  <r>
    <n v="2506"/>
    <s v="Alfred Harmon"/>
    <x v="4"/>
    <n v="0.02"/>
    <n v="6.48"/>
    <n v="8.74"/>
    <x v="1"/>
    <x v="2"/>
    <x v="2"/>
    <x v="7"/>
    <x v="5"/>
    <s v="Xerox 1984"/>
    <n v="0.36"/>
    <s v="United States"/>
    <x v="3"/>
    <x v="22"/>
    <s v="Cheshire"/>
    <n v="6408"/>
    <x v="153"/>
    <d v="2015-06-07T00:00:00"/>
    <n v="-6.835"/>
    <n v="1"/>
    <n v="10.72"/>
    <n v="87033"/>
    <x v="3"/>
    <n v="221.05351435264322"/>
  </r>
  <r>
    <n v="2507"/>
    <s v="Jeanette Davies"/>
    <x v="4"/>
    <n v="0.06"/>
    <n v="699.99"/>
    <n v="24.49"/>
    <x v="2"/>
    <x v="2"/>
    <x v="1"/>
    <x v="4"/>
    <x v="4"/>
    <s v="Canon PC1060 Personal Laser Copier"/>
    <n v="0.41"/>
    <s v="United States"/>
    <x v="3"/>
    <x v="29"/>
    <s v="Bangor"/>
    <n v="4401"/>
    <x v="153"/>
    <d v="2015-06-07T00:00:00"/>
    <n v="7024.2069000000001"/>
    <n v="15"/>
    <n v="10180.01"/>
    <n v="87033"/>
    <x v="3"/>
    <n v="9962.1393208293885"/>
  </r>
  <r>
    <n v="2516"/>
    <s v="Leo E Underwood"/>
    <x v="4"/>
    <n v="0.02"/>
    <n v="17.149999999999999"/>
    <n v="4.96"/>
    <x v="1"/>
    <x v="2"/>
    <x v="2"/>
    <x v="6"/>
    <x v="5"/>
    <s v="Advantus Rolling Storage Box"/>
    <n v="0.57999999999999996"/>
    <s v="United States"/>
    <x v="3"/>
    <x v="33"/>
    <s v="Englewood"/>
    <n v="7631"/>
    <x v="153"/>
    <d v="2015-06-07T00:00:00"/>
    <n v="36.494999999999997"/>
    <n v="11"/>
    <n v="190.85"/>
    <n v="87033"/>
    <x v="3"/>
    <n v="377.2392582608461"/>
  </r>
  <r>
    <n v="2520"/>
    <s v="Sandy Mueller"/>
    <x v="4"/>
    <n v="7.0000000000000007E-2"/>
    <n v="30.98"/>
    <n v="8.74"/>
    <x v="1"/>
    <x v="2"/>
    <x v="2"/>
    <x v="7"/>
    <x v="5"/>
    <s v="Xerox 1979"/>
    <n v="0.4"/>
    <s v="United States"/>
    <x v="3"/>
    <x v="40"/>
    <s v="Providence"/>
    <n v="2908"/>
    <x v="153"/>
    <d v="2015-06-06T00:00:00"/>
    <n v="255.76920000000001"/>
    <n v="12"/>
    <n v="370.68"/>
    <n v="87033"/>
    <x v="3"/>
    <n v="566.93518131369353"/>
  </r>
  <r>
    <n v="2522"/>
    <s v="Harriet Wooten"/>
    <x v="4"/>
    <n v="0.04"/>
    <n v="1360.14"/>
    <n v="14.7"/>
    <x v="0"/>
    <x v="2"/>
    <x v="1"/>
    <x v="3"/>
    <x v="3"/>
    <s v="Okidata ML395C Color Dot Matrix Printer"/>
    <n v="0.59"/>
    <s v="United States"/>
    <x v="3"/>
    <x v="42"/>
    <s v="Burlington"/>
    <n v="5401"/>
    <x v="153"/>
    <d v="2015-06-08T00:00:00"/>
    <n v="2639.01"/>
    <n v="6"/>
    <n v="7303.05"/>
    <n v="87033"/>
    <x v="3"/>
    <n v="7710.8397277490758"/>
  </r>
  <r>
    <n v="699"/>
    <s v="Jenny Gold"/>
    <x v="0"/>
    <n v="0.02"/>
    <n v="6.47"/>
    <n v="1.22"/>
    <x v="1"/>
    <x v="1"/>
    <x v="2"/>
    <x v="2"/>
    <x v="2"/>
    <s v="Staples Pen Style Liquid Stix; Assorted (yellow, pink, green, blue, orange), 5/Pack"/>
    <n v="0.4"/>
    <s v="United States"/>
    <x v="2"/>
    <x v="8"/>
    <s v="Los Angeles"/>
    <n v="90041"/>
    <x v="154"/>
    <d v="2015-06-07T00:00:00"/>
    <n v="40.200000000000003"/>
    <n v="30"/>
    <n v="193.95"/>
    <n v="55392"/>
    <x v="2"/>
    <n v="312.4599585566915"/>
  </r>
  <r>
    <n v="699"/>
    <s v="Jenny Gold"/>
    <x v="0"/>
    <n v="7.0000000000000007E-2"/>
    <n v="2.84"/>
    <n v="0.93"/>
    <x v="1"/>
    <x v="1"/>
    <x v="2"/>
    <x v="2"/>
    <x v="2"/>
    <s v="SANFORD Liquid Accent™ Tank-Style Highlighters"/>
    <n v="0.54"/>
    <s v="United States"/>
    <x v="2"/>
    <x v="8"/>
    <s v="Los Angeles"/>
    <n v="90041"/>
    <x v="154"/>
    <d v="2015-06-08T00:00:00"/>
    <n v="3.21"/>
    <n v="59"/>
    <n v="158.80000000000001"/>
    <n v="55392"/>
    <x v="2"/>
    <n v="338.5162051889962"/>
  </r>
  <r>
    <n v="711"/>
    <s v="Pam Anthony"/>
    <x v="0"/>
    <n v="7.0000000000000007E-2"/>
    <n v="2.84"/>
    <n v="0.93"/>
    <x v="1"/>
    <x v="1"/>
    <x v="2"/>
    <x v="2"/>
    <x v="2"/>
    <s v="SANFORD Liquid Accent™ Tank-Style Highlighters"/>
    <n v="0.54"/>
    <s v="United States"/>
    <x v="3"/>
    <x v="35"/>
    <s v="Winthrop"/>
    <n v="2152"/>
    <x v="154"/>
    <d v="2015-06-08T00:00:00"/>
    <n v="3.8519999999999999"/>
    <n v="15"/>
    <n v="40.369999999999997"/>
    <n v="87978"/>
    <x v="3"/>
    <n v="339.17362970276565"/>
  </r>
  <r>
    <n v="3045"/>
    <s v="Jordan Beard"/>
    <x v="1"/>
    <n v="0"/>
    <n v="6.48"/>
    <n v="5.19"/>
    <x v="1"/>
    <x v="0"/>
    <x v="2"/>
    <x v="7"/>
    <x v="5"/>
    <s v="Xerox 1995"/>
    <n v="0.37"/>
    <s v="United States"/>
    <x v="1"/>
    <x v="38"/>
    <s v="Leavenworth"/>
    <n v="66048"/>
    <x v="154"/>
    <d v="2015-06-07T00:00:00"/>
    <n v="-14.074999999999999"/>
    <n v="12"/>
    <n v="84.04"/>
    <n v="86104"/>
    <x v="1"/>
    <n v="82.321216900967656"/>
  </r>
  <r>
    <n v="1142"/>
    <s v="Russell Chan"/>
    <x v="4"/>
    <n v="0.01"/>
    <n v="18.97"/>
    <n v="9.5399999999999991"/>
    <x v="1"/>
    <x v="2"/>
    <x v="2"/>
    <x v="7"/>
    <x v="5"/>
    <s v="Xerox 1939"/>
    <n v="0.37"/>
    <s v="United States"/>
    <x v="1"/>
    <x v="18"/>
    <s v="Waco"/>
    <n v="76706"/>
    <x v="154"/>
    <d v="2015-06-09T00:00:00"/>
    <n v="85.875"/>
    <n v="11"/>
    <n v="227.67"/>
    <n v="86575"/>
    <x v="1"/>
    <n v="392.15600608861587"/>
  </r>
  <r>
    <n v="2107"/>
    <s v="Leigh Burnette Hurley"/>
    <x v="4"/>
    <n v="0.05"/>
    <n v="399.98"/>
    <n v="12.06"/>
    <x v="0"/>
    <x v="3"/>
    <x v="1"/>
    <x v="3"/>
    <x v="0"/>
    <s v="Okidata ML320 Series Turbo Dot Matrix Printers"/>
    <n v="0.56000000000000005"/>
    <s v="United States"/>
    <x v="1"/>
    <x v="10"/>
    <s v="Chicago"/>
    <n v="60601"/>
    <x v="154"/>
    <d v="2015-06-06T00:00:00"/>
    <n v="567.59"/>
    <n v="24"/>
    <n v="9666.7199999999993"/>
    <n v="39015"/>
    <x v="1"/>
    <n v="2446.3515897732887"/>
  </r>
  <r>
    <n v="2107"/>
    <s v="Leigh Burnette Hurley"/>
    <x v="4"/>
    <n v="7.0000000000000007E-2"/>
    <n v="6.48"/>
    <n v="5.74"/>
    <x v="1"/>
    <x v="3"/>
    <x v="2"/>
    <x v="7"/>
    <x v="5"/>
    <s v="Xerox 1994"/>
    <n v="0.37"/>
    <s v="United States"/>
    <x v="1"/>
    <x v="10"/>
    <s v="Chicago"/>
    <n v="60601"/>
    <x v="154"/>
    <d v="2015-06-06T00:00:00"/>
    <n v="-28.45"/>
    <n v="20"/>
    <n v="134.58000000000001"/>
    <n v="39015"/>
    <x v="1"/>
    <n v="60.83193933270428"/>
  </r>
  <r>
    <n v="2108"/>
    <s v="Alfred Barber"/>
    <x v="4"/>
    <n v="7.0000000000000007E-2"/>
    <n v="6.48"/>
    <n v="5.74"/>
    <x v="1"/>
    <x v="3"/>
    <x v="2"/>
    <x v="7"/>
    <x v="5"/>
    <s v="Xerox 1994"/>
    <n v="0.37"/>
    <s v="United States"/>
    <x v="1"/>
    <x v="6"/>
    <s v="Mehlville"/>
    <n v="63129"/>
    <x v="154"/>
    <d v="2015-06-06T00:00:00"/>
    <n v="-14.225"/>
    <n v="5"/>
    <n v="33.65"/>
    <n v="87862"/>
    <x v="1"/>
    <n v="75.398705233593404"/>
  </r>
  <r>
    <n v="2848"/>
    <s v="Eileen Dalton"/>
    <x v="4"/>
    <n v="0"/>
    <n v="49.99"/>
    <n v="19.989999999999998"/>
    <x v="1"/>
    <x v="3"/>
    <x v="1"/>
    <x v="1"/>
    <x v="5"/>
    <s v="Zoom V.92 USB External Faxmodem"/>
    <n v="0.41"/>
    <s v="United States"/>
    <x v="0"/>
    <x v="34"/>
    <s v="Columbia"/>
    <n v="38401"/>
    <x v="154"/>
    <d v="2015-06-08T00:00:00"/>
    <n v="38.886000000000003"/>
    <n v="16"/>
    <n v="832.97"/>
    <n v="85929"/>
    <x v="0"/>
    <n v="739.47695118869001"/>
  </r>
  <r>
    <n v="1106"/>
    <s v="Maxine Collier Grady"/>
    <x v="3"/>
    <n v="0.08"/>
    <n v="140.81"/>
    <n v="24.49"/>
    <x v="1"/>
    <x v="1"/>
    <x v="0"/>
    <x v="9"/>
    <x v="4"/>
    <s v="Hon Olson Stacker Stools"/>
    <n v="0.56999999999999995"/>
    <s v="United States"/>
    <x v="1"/>
    <x v="18"/>
    <s v="Dallas"/>
    <n v="75220"/>
    <x v="154"/>
    <d v="2015-06-08T00:00:00"/>
    <n v="1232.79"/>
    <n v="81"/>
    <n v="11272.77"/>
    <n v="45824"/>
    <x v="1"/>
    <n v="2610.4500764188797"/>
  </r>
  <r>
    <n v="1340"/>
    <s v="Marie Bass"/>
    <x v="3"/>
    <n v="7.0000000000000007E-2"/>
    <n v="3.98"/>
    <n v="0.83"/>
    <x v="1"/>
    <x v="2"/>
    <x v="2"/>
    <x v="2"/>
    <x v="2"/>
    <s v="Fluorescent Highlighters by Dixon"/>
    <n v="0.51"/>
    <s v="United States"/>
    <x v="3"/>
    <x v="11"/>
    <s v="New York City"/>
    <n v="10170"/>
    <x v="154"/>
    <d v="2015-06-09T00:00:00"/>
    <n v="27.38"/>
    <n v="76"/>
    <n v="282.85000000000002"/>
    <n v="24455"/>
    <x v="3"/>
    <n v="309.53212347080694"/>
  </r>
  <r>
    <n v="1341"/>
    <s v="Edward Bynum"/>
    <x v="3"/>
    <n v="0"/>
    <n v="20.89"/>
    <n v="1.99"/>
    <x v="1"/>
    <x v="2"/>
    <x v="1"/>
    <x v="1"/>
    <x v="1"/>
    <s v="IBM 80 Minute CD-R Spindle, 50/Pack"/>
    <n v="0.48"/>
    <s v="United States"/>
    <x v="3"/>
    <x v="28"/>
    <s v="Chambersburg"/>
    <n v="17201"/>
    <x v="154"/>
    <d v="2015-06-08T00:00:00"/>
    <n v="-5.2949999999999999"/>
    <n v="4"/>
    <n v="84.56"/>
    <n v="91245"/>
    <x v="3"/>
    <n v="382.43893027729609"/>
  </r>
  <r>
    <n v="1341"/>
    <s v="Edward Bynum"/>
    <x v="3"/>
    <n v="7.0000000000000007E-2"/>
    <n v="3.98"/>
    <n v="0.83"/>
    <x v="1"/>
    <x v="2"/>
    <x v="2"/>
    <x v="2"/>
    <x v="2"/>
    <s v="Fluorescent Highlighters by Dixon"/>
    <n v="0.51"/>
    <s v="United States"/>
    <x v="3"/>
    <x v="28"/>
    <s v="Chambersburg"/>
    <n v="17201"/>
    <x v="154"/>
    <d v="2015-06-09T00:00:00"/>
    <n v="41.07"/>
    <n v="19"/>
    <n v="70.709999999999994"/>
    <n v="91245"/>
    <x v="3"/>
    <n v="323.5510356102215"/>
  </r>
  <r>
    <n v="2432"/>
    <s v="Lindsay Tate"/>
    <x v="3"/>
    <n v="0.09"/>
    <n v="5.4"/>
    <n v="7.78"/>
    <x v="2"/>
    <x v="1"/>
    <x v="2"/>
    <x v="5"/>
    <x v="5"/>
    <s v="3M Organizer Strips"/>
    <n v="0.37"/>
    <s v="United States"/>
    <x v="1"/>
    <x v="19"/>
    <s v="Midwest City"/>
    <n v="73110"/>
    <x v="154"/>
    <d v="2015-06-08T00:00:00"/>
    <n v="-34.764499999999998"/>
    <n v="6"/>
    <n v="37.380000000000003"/>
    <n v="89097"/>
    <x v="1"/>
    <n v="171.26385204115024"/>
  </r>
  <r>
    <n v="1374"/>
    <s v="Earl Buck"/>
    <x v="0"/>
    <n v="0.06"/>
    <n v="44.01"/>
    <n v="3.5"/>
    <x v="1"/>
    <x v="2"/>
    <x v="2"/>
    <x v="8"/>
    <x v="5"/>
    <s v="Acco Smartsocket® Color-Coded Six-Outlet AC Adapter Model Surge Protectors"/>
    <n v="0.59"/>
    <s v="United States"/>
    <x v="2"/>
    <x v="8"/>
    <s v="Stockton"/>
    <n v="95207"/>
    <x v="155"/>
    <d v="2015-06-08T00:00:00"/>
    <n v="-21.231999999999999"/>
    <n v="1"/>
    <n v="46.94"/>
    <n v="88212"/>
    <x v="2"/>
    <n v="621.05536468146749"/>
  </r>
  <r>
    <n v="2794"/>
    <s v="Connie Bunn"/>
    <x v="1"/>
    <n v="7.0000000000000007E-2"/>
    <n v="4.76"/>
    <n v="0.88"/>
    <x v="1"/>
    <x v="3"/>
    <x v="2"/>
    <x v="7"/>
    <x v="2"/>
    <s v="Wirebound Voice Message Log Book"/>
    <n v="0.39"/>
    <s v="United States"/>
    <x v="1"/>
    <x v="20"/>
    <s v="Marshalltown"/>
    <n v="50158"/>
    <x v="155"/>
    <d v="2015-06-07T00:00:00"/>
    <n v="15.8148"/>
    <n v="5"/>
    <n v="22.92"/>
    <n v="87555"/>
    <x v="1"/>
    <n v="-32.183948529315913"/>
  </r>
  <r>
    <n v="737"/>
    <s v="Danny Vaughn"/>
    <x v="2"/>
    <n v="0.02"/>
    <n v="48.04"/>
    <n v="5.79"/>
    <x v="1"/>
    <x v="1"/>
    <x v="2"/>
    <x v="7"/>
    <x v="5"/>
    <s v="Xerox 1937"/>
    <n v="0.37"/>
    <s v="United States"/>
    <x v="3"/>
    <x v="33"/>
    <s v="Bloomfield"/>
    <n v="7003"/>
    <x v="155"/>
    <d v="2015-06-14T00:00:00"/>
    <n v="422.45249999999999"/>
    <n v="12"/>
    <n v="612.25"/>
    <n v="90360"/>
    <x v="3"/>
    <n v="725.27585339061022"/>
  </r>
  <r>
    <n v="1384"/>
    <s v="George McLamb"/>
    <x v="2"/>
    <n v="0.02"/>
    <n v="70.97"/>
    <n v="3.5"/>
    <x v="1"/>
    <x v="1"/>
    <x v="2"/>
    <x v="8"/>
    <x v="5"/>
    <s v="Tripp Lite Isotel 8 Ultra 8 Outlet Metal Surge"/>
    <n v="0.59"/>
    <s v="United States"/>
    <x v="0"/>
    <x v="21"/>
    <s v="Alexandria"/>
    <n v="22304"/>
    <x v="155"/>
    <d v="2015-06-14T00:00:00"/>
    <n v="23.616"/>
    <n v="21"/>
    <n v="1533.59"/>
    <n v="89408"/>
    <x v="0"/>
    <n v="508.26708473574371"/>
  </r>
  <r>
    <n v="1672"/>
    <s v="Sidney Scarborough"/>
    <x v="2"/>
    <n v="0.02"/>
    <n v="284.98"/>
    <n v="69.55"/>
    <x v="0"/>
    <x v="0"/>
    <x v="0"/>
    <x v="9"/>
    <x v="3"/>
    <s v="Global Commerce™ Series High-Back Swivel/Tilt Chairs"/>
    <n v="0.6"/>
    <s v="United States"/>
    <x v="0"/>
    <x v="21"/>
    <s v="Charlottesville"/>
    <n v="22901"/>
    <x v="155"/>
    <d v="2015-06-12T00:00:00"/>
    <n v="15.528"/>
    <n v="3"/>
    <n v="926.3"/>
    <n v="86723"/>
    <x v="0"/>
    <n v="3220.7377877527292"/>
  </r>
  <r>
    <n v="1672"/>
    <s v="Sidney Scarborough"/>
    <x v="2"/>
    <n v="0.08"/>
    <n v="55.48"/>
    <n v="14.3"/>
    <x v="1"/>
    <x v="0"/>
    <x v="2"/>
    <x v="7"/>
    <x v="5"/>
    <s v="Xerox 194"/>
    <n v="0.37"/>
    <s v="United States"/>
    <x v="0"/>
    <x v="21"/>
    <s v="Charlottesville"/>
    <n v="22901"/>
    <x v="155"/>
    <d v="2015-06-09T00:00:00"/>
    <n v="-225.56379999999999"/>
    <n v="17"/>
    <n v="942.53"/>
    <n v="86723"/>
    <x v="0"/>
    <n v="300.46095678253658"/>
  </r>
  <r>
    <n v="3397"/>
    <s v="Andrea Shaw"/>
    <x v="2"/>
    <n v="0"/>
    <n v="1270.99"/>
    <n v="19.989999999999998"/>
    <x v="1"/>
    <x v="0"/>
    <x v="2"/>
    <x v="5"/>
    <x v="5"/>
    <s v="Fellowes PB500 Electric Punch Plastic Comb Binding Machine with Manual Bind"/>
    <n v="0.35"/>
    <s v="United States"/>
    <x v="1"/>
    <x v="10"/>
    <s v="Danville"/>
    <n v="61832"/>
    <x v="155"/>
    <d v="2015-06-09T00:00:00"/>
    <n v="6384.4389000000001"/>
    <n v="7"/>
    <n v="9252.81"/>
    <n v="87535"/>
    <x v="1"/>
    <n v="11071.191327682498"/>
  </r>
  <r>
    <n v="92"/>
    <s v="Victoria Baker Hoover"/>
    <x v="4"/>
    <n v="0.04"/>
    <n v="12.98"/>
    <n v="3.14"/>
    <x v="2"/>
    <x v="3"/>
    <x v="2"/>
    <x v="16"/>
    <x v="1"/>
    <s v="Acme® 8&quot; Straight Scissors"/>
    <n v="0.6"/>
    <s v="United States"/>
    <x v="0"/>
    <x v="17"/>
    <s v="Terrytown"/>
    <n v="70056"/>
    <x v="155"/>
    <d v="2015-06-09T00:00:00"/>
    <n v="22.818000000000001"/>
    <n v="16"/>
    <n v="216.04"/>
    <n v="87178"/>
    <x v="0"/>
    <n v="190.61660444935191"/>
  </r>
  <r>
    <n v="2583"/>
    <s v="Wendy Pridgen Pearce"/>
    <x v="4"/>
    <n v="0.04"/>
    <n v="510.14"/>
    <n v="14.7"/>
    <x v="0"/>
    <x v="2"/>
    <x v="1"/>
    <x v="3"/>
    <x v="3"/>
    <s v="Okidata ML520 Series Dot Matrix Printers"/>
    <n v="0.56000000000000005"/>
    <s v="United States"/>
    <x v="1"/>
    <x v="25"/>
    <s v="Holland"/>
    <n v="49423"/>
    <x v="155"/>
    <d v="2015-06-09T00:00:00"/>
    <n v="-251.40389999999999"/>
    <n v="3"/>
    <n v="1527.97"/>
    <n v="89657"/>
    <x v="1"/>
    <n v="2062.8467708109811"/>
  </r>
  <r>
    <n v="2583"/>
    <s v="Wendy Pridgen Pearce"/>
    <x v="4"/>
    <n v="0"/>
    <n v="4.76"/>
    <n v="3.01"/>
    <x v="1"/>
    <x v="2"/>
    <x v="2"/>
    <x v="7"/>
    <x v="2"/>
    <s v="TOPS Voice Message Log Book, Flash Format"/>
    <n v="0.36"/>
    <s v="United States"/>
    <x v="1"/>
    <x v="25"/>
    <s v="Holland"/>
    <n v="49423"/>
    <x v="155"/>
    <d v="2015-06-09T00:00:00"/>
    <n v="-2.3450000000000002"/>
    <n v="23"/>
    <n v="110.86"/>
    <n v="89657"/>
    <x v="1"/>
    <n v="75.105658658887791"/>
  </r>
  <r>
    <n v="2920"/>
    <s v="Ernest Peele"/>
    <x v="4"/>
    <n v="0.05"/>
    <n v="535.64"/>
    <n v="14.7"/>
    <x v="0"/>
    <x v="2"/>
    <x v="1"/>
    <x v="3"/>
    <x v="3"/>
    <s v="Epson LQ-870 Dot Matrix Printer"/>
    <n v="0.59"/>
    <s v="United States"/>
    <x v="1"/>
    <x v="10"/>
    <s v="Chicago"/>
    <n v="60603"/>
    <x v="155"/>
    <d v="2015-06-09T00:00:00"/>
    <n v="-1220.9145000000001"/>
    <n v="2"/>
    <n v="1068.5999999999999"/>
    <n v="59365"/>
    <x v="1"/>
    <n v="1168.2660829095553"/>
  </r>
  <r>
    <n v="3005"/>
    <s v="Teresa Watts"/>
    <x v="0"/>
    <n v="0.05"/>
    <n v="122.99"/>
    <n v="19.989999999999998"/>
    <x v="2"/>
    <x v="3"/>
    <x v="2"/>
    <x v="5"/>
    <x v="5"/>
    <s v="GBC Therma-A-Bind 250T Electric Binding System"/>
    <n v="0.37"/>
    <s v="United States"/>
    <x v="2"/>
    <x v="37"/>
    <s v="Coeur D Alene"/>
    <n v="83814"/>
    <x v="156"/>
    <d v="2015-06-11T00:00:00"/>
    <n v="1039.7541000000001"/>
    <n v="12"/>
    <n v="1506.89"/>
    <n v="91389"/>
    <x v="2"/>
    <n v="2121.8563674658267"/>
  </r>
  <r>
    <n v="2638"/>
    <s v="Alicia Wood Shah"/>
    <x v="2"/>
    <n v="0.05"/>
    <n v="100.97"/>
    <n v="7.18"/>
    <x v="2"/>
    <x v="1"/>
    <x v="1"/>
    <x v="1"/>
    <x v="5"/>
    <s v="Gyration Ultra Cordless Optical Suite"/>
    <n v="0.46"/>
    <s v="United States"/>
    <x v="2"/>
    <x v="37"/>
    <s v="Boise"/>
    <n v="83704"/>
    <x v="156"/>
    <d v="2015-06-08T00:00:00"/>
    <n v="881.46810000000005"/>
    <n v="13"/>
    <n v="1277.49"/>
    <n v="90951"/>
    <x v="2"/>
    <n v="1372.3428036270063"/>
  </r>
  <r>
    <n v="3137"/>
    <s v="Alison Sharp"/>
    <x v="3"/>
    <n v="0.09"/>
    <n v="304.99"/>
    <n v="19.989999999999998"/>
    <x v="1"/>
    <x v="3"/>
    <x v="2"/>
    <x v="5"/>
    <x v="5"/>
    <s v="Ibico Hi-Tech Manual Binding System"/>
    <n v="0.4"/>
    <s v="United States"/>
    <x v="3"/>
    <x v="47"/>
    <s v="Laconia"/>
    <n v="3246"/>
    <x v="156"/>
    <d v="2015-06-09T00:00:00"/>
    <n v="1623.9494999999999"/>
    <n v="8"/>
    <n v="2353.5500000000002"/>
    <n v="86795"/>
    <x v="3"/>
    <n v="3282.0612775549257"/>
  </r>
  <r>
    <n v="349"/>
    <s v="Kim Weiss"/>
    <x v="0"/>
    <n v="0"/>
    <n v="8.34"/>
    <n v="2.64"/>
    <x v="2"/>
    <x v="2"/>
    <x v="2"/>
    <x v="16"/>
    <x v="1"/>
    <s v="Acme® Elite Stainless Steel Scissors"/>
    <n v="0.59"/>
    <s v="United States"/>
    <x v="0"/>
    <x v="12"/>
    <s v="Miami"/>
    <n v="33132"/>
    <x v="157"/>
    <d v="2015-06-11T00:00:00"/>
    <n v="5.8624999999999998"/>
    <n v="23"/>
    <n v="212.89"/>
    <n v="17446"/>
    <x v="0"/>
    <n v="470.70506790002446"/>
  </r>
  <r>
    <n v="351"/>
    <s v="Juanita Coley Knox"/>
    <x v="0"/>
    <n v="0"/>
    <n v="8.34"/>
    <n v="2.64"/>
    <x v="2"/>
    <x v="2"/>
    <x v="2"/>
    <x v="16"/>
    <x v="1"/>
    <s v="Acme® Elite Stainless Steel Scissors"/>
    <n v="0.59"/>
    <s v="United States"/>
    <x v="3"/>
    <x v="11"/>
    <s v="Watertown"/>
    <n v="13601"/>
    <x v="157"/>
    <d v="2015-06-11T00:00:00"/>
    <n v="10.5"/>
    <n v="6"/>
    <n v="55.54"/>
    <n v="88685"/>
    <x v="3"/>
    <n v="475.45398718757264"/>
  </r>
  <r>
    <n v="2584"/>
    <s v="Seth Matthews"/>
    <x v="0"/>
    <n v="0.04"/>
    <n v="6.3"/>
    <n v="0.5"/>
    <x v="1"/>
    <x v="2"/>
    <x v="2"/>
    <x v="13"/>
    <x v="5"/>
    <s v="Avery 48"/>
    <n v="0.39"/>
    <s v="United States"/>
    <x v="1"/>
    <x v="25"/>
    <s v="Inkster"/>
    <n v="48141"/>
    <x v="157"/>
    <d v="2015-06-11T00:00:00"/>
    <n v="67.606200000000001"/>
    <n v="15"/>
    <n v="97.98"/>
    <n v="89658"/>
    <x v="1"/>
    <n v="357.93788485157592"/>
  </r>
  <r>
    <n v="1151"/>
    <s v="Edna Huang"/>
    <x v="2"/>
    <n v="0.05"/>
    <n v="7.59"/>
    <n v="4"/>
    <x v="1"/>
    <x v="3"/>
    <x v="0"/>
    <x v="11"/>
    <x v="2"/>
    <s v="Master Giant Foot® Doorstop, Safety Yellow"/>
    <n v="0.42"/>
    <s v="United States"/>
    <x v="3"/>
    <x v="35"/>
    <s v="South Hadley"/>
    <n v="1075"/>
    <x v="157"/>
    <d v="2015-06-09T00:00:00"/>
    <n v="6.0926999999999998"/>
    <n v="1"/>
    <n v="8.83"/>
    <n v="91344"/>
    <x v="3"/>
    <n v="173.37109433492623"/>
  </r>
  <r>
    <n v="218"/>
    <s v="Frances Saunders"/>
    <x v="4"/>
    <n v="0.05"/>
    <n v="119.99"/>
    <n v="56.14"/>
    <x v="0"/>
    <x v="1"/>
    <x v="1"/>
    <x v="3"/>
    <x v="0"/>
    <s v="Hewlett-Packard 2600DN Business Color Inkjet Printer"/>
    <n v="0.39"/>
    <s v="United States"/>
    <x v="2"/>
    <x v="15"/>
    <s v="Murray"/>
    <n v="84107"/>
    <x v="157"/>
    <d v="2015-06-11T00:00:00"/>
    <n v="-102.5121"/>
    <n v="6"/>
    <n v="730.37"/>
    <n v="88048"/>
    <x v="2"/>
    <n v="1930.9973004441604"/>
  </r>
  <r>
    <n v="3361"/>
    <s v="Oscar Kenney"/>
    <x v="4"/>
    <n v="0.03"/>
    <n v="4.9800000000000004"/>
    <n v="4.95"/>
    <x v="1"/>
    <x v="2"/>
    <x v="2"/>
    <x v="5"/>
    <x v="5"/>
    <s v="Cardinal Holdit Business Card Pockets"/>
    <n v="0.37"/>
    <s v="United States"/>
    <x v="1"/>
    <x v="30"/>
    <s v="West Bend"/>
    <n v="53095"/>
    <x v="157"/>
    <d v="2015-06-11T00:00:00"/>
    <n v="-47.995249999999999"/>
    <n v="19"/>
    <n v="95"/>
    <n v="91438"/>
    <x v="1"/>
    <n v="71.154927924177571"/>
  </r>
  <r>
    <n v="326"/>
    <s v="Brenda May"/>
    <x v="3"/>
    <n v="0.06"/>
    <n v="7.99"/>
    <n v="5.03"/>
    <x v="1"/>
    <x v="1"/>
    <x v="1"/>
    <x v="12"/>
    <x v="6"/>
    <s v="Bell Sonecor JB700 Caller ID"/>
    <n v="0.6"/>
    <s v="United States"/>
    <x v="1"/>
    <x v="10"/>
    <s v="Batavia"/>
    <n v="60510"/>
    <x v="157"/>
    <d v="2015-06-10T00:00:00"/>
    <n v="-29.172000000000001"/>
    <n v="4"/>
    <n v="28.46"/>
    <n v="90973"/>
    <x v="1"/>
    <n v="402.31078351443523"/>
  </r>
  <r>
    <n v="3079"/>
    <s v="Andrew Levine"/>
    <x v="0"/>
    <n v="0"/>
    <n v="2.21"/>
    <n v="1"/>
    <x v="2"/>
    <x v="0"/>
    <x v="2"/>
    <x v="2"/>
    <x v="2"/>
    <s v="Quartet Alpha® White Chalk, 12/Pack"/>
    <n v="0.38"/>
    <s v="United States"/>
    <x v="3"/>
    <x v="28"/>
    <s v="Philadelphia"/>
    <n v="19112"/>
    <x v="158"/>
    <d v="2015-06-11T00:00:00"/>
    <n v="10.01"/>
    <n v="33"/>
    <n v="87.18"/>
    <n v="48483"/>
    <x v="3"/>
    <n v="196.39299758932555"/>
  </r>
  <r>
    <n v="3243"/>
    <s v="Marlene Phillips"/>
    <x v="1"/>
    <n v="0"/>
    <n v="7.28"/>
    <n v="3.52"/>
    <x v="1"/>
    <x v="0"/>
    <x v="1"/>
    <x v="1"/>
    <x v="1"/>
    <s v="Imation 3.5&quot; DS-HD Macintosh Formatted Diskettes, 10/Pack"/>
    <n v="0.68"/>
    <s v="United States"/>
    <x v="3"/>
    <x v="22"/>
    <s v="Bristol"/>
    <n v="6010"/>
    <x v="158"/>
    <d v="2015-06-10T00:00:00"/>
    <n v="-25.103999999999999"/>
    <n v="3"/>
    <n v="24.44"/>
    <n v="88329"/>
    <x v="3"/>
    <n v="285.04306930162664"/>
  </r>
  <r>
    <n v="254"/>
    <s v="Brett Hawkins"/>
    <x v="4"/>
    <n v="0.1"/>
    <n v="280.98"/>
    <n v="35.67"/>
    <x v="0"/>
    <x v="2"/>
    <x v="0"/>
    <x v="0"/>
    <x v="0"/>
    <s v="Global Adaptabilities™ Conference Tables"/>
    <n v="0.66"/>
    <s v="United States"/>
    <x v="2"/>
    <x v="3"/>
    <s v="Highlands Ranch"/>
    <n v="80126"/>
    <x v="158"/>
    <d v="2015-06-11T00:00:00"/>
    <n v="-53.744999999999997"/>
    <n v="5"/>
    <n v="1332.82"/>
    <n v="86268"/>
    <x v="2"/>
    <n v="2170.3211667150008"/>
  </r>
  <r>
    <n v="597"/>
    <s v="Alexandra Wise"/>
    <x v="3"/>
    <n v="0.1"/>
    <n v="6.48"/>
    <n v="5.9"/>
    <x v="1"/>
    <x v="0"/>
    <x v="2"/>
    <x v="7"/>
    <x v="5"/>
    <s v="Xerox 1976"/>
    <n v="0.37"/>
    <s v="United States"/>
    <x v="1"/>
    <x v="2"/>
    <s v="Columbus"/>
    <n v="47201"/>
    <x v="158"/>
    <d v="2015-06-10T00:00:00"/>
    <n v="-51.634999999999998"/>
    <n v="19"/>
    <n v="116.8"/>
    <n v="86310"/>
    <x v="1"/>
    <n v="200.91652819317807"/>
  </r>
  <r>
    <n v="2431"/>
    <s v="Troy Cassidy"/>
    <x v="3"/>
    <n v="0.05"/>
    <n v="8.85"/>
    <n v="5.6"/>
    <x v="1"/>
    <x v="1"/>
    <x v="2"/>
    <x v="5"/>
    <x v="5"/>
    <s v="GBC Standard Plastic Binding Systems Combs"/>
    <n v="0.36"/>
    <s v="United States"/>
    <x v="2"/>
    <x v="8"/>
    <s v="Los Angeles"/>
    <n v="90004"/>
    <x v="158"/>
    <d v="2015-06-11T00:00:00"/>
    <n v="-9.1769999999999996"/>
    <n v="21"/>
    <n v="199.08"/>
    <n v="24869"/>
    <x v="2"/>
    <n v="248.35939721654387"/>
  </r>
  <r>
    <n v="2433"/>
    <s v="Debra P May"/>
    <x v="3"/>
    <n v="0.05"/>
    <n v="8.85"/>
    <n v="5.6"/>
    <x v="1"/>
    <x v="1"/>
    <x v="2"/>
    <x v="5"/>
    <x v="5"/>
    <s v="GBC Standard Plastic Binding Systems Combs"/>
    <n v="0.36"/>
    <s v="United States"/>
    <x v="1"/>
    <x v="19"/>
    <s v="Moore"/>
    <n v="73160"/>
    <x v="158"/>
    <d v="2015-06-11T00:00:00"/>
    <n v="-7.3415999999999997"/>
    <n v="5"/>
    <n v="47.4"/>
    <n v="89095"/>
    <x v="1"/>
    <n v="250.23889402740451"/>
  </r>
  <r>
    <n v="1265"/>
    <s v="Danielle Kramer"/>
    <x v="0"/>
    <n v="0.05"/>
    <n v="5.28"/>
    <n v="6.26"/>
    <x v="1"/>
    <x v="2"/>
    <x v="2"/>
    <x v="7"/>
    <x v="5"/>
    <s v="Xerox 1928"/>
    <n v="0.4"/>
    <s v="United States"/>
    <x v="1"/>
    <x v="19"/>
    <s v="Altus"/>
    <n v="73521"/>
    <x v="159"/>
    <d v="2015-06-12T00:00:00"/>
    <n v="-11.375999999999999"/>
    <n v="1"/>
    <n v="7.15"/>
    <n v="89729"/>
    <x v="1"/>
    <n v="434.76831855885405"/>
  </r>
  <r>
    <n v="2779"/>
    <s v="Jacob Burgess"/>
    <x v="0"/>
    <n v="0.01"/>
    <n v="35.99"/>
    <n v="5.99"/>
    <x v="1"/>
    <x v="3"/>
    <x v="1"/>
    <x v="12"/>
    <x v="2"/>
    <s v="Accessory41"/>
    <n v="0.38"/>
    <s v="United States"/>
    <x v="0"/>
    <x v="9"/>
    <s v="Wilson"/>
    <n v="27893"/>
    <x v="159"/>
    <d v="2015-06-12T00:00:00"/>
    <n v="-60.704000000000001"/>
    <n v="11"/>
    <n v="345.07"/>
    <n v="87161"/>
    <x v="0"/>
    <n v="452.38313917559532"/>
  </r>
  <r>
    <n v="3251"/>
    <s v="Peter Brooks"/>
    <x v="0"/>
    <n v="0.02"/>
    <n v="5.28"/>
    <n v="6.26"/>
    <x v="1"/>
    <x v="3"/>
    <x v="2"/>
    <x v="7"/>
    <x v="5"/>
    <s v="Xerox 1928"/>
    <n v="0.4"/>
    <s v="United States"/>
    <x v="3"/>
    <x v="11"/>
    <s v="New York City"/>
    <n v="10112"/>
    <x v="159"/>
    <d v="2015-06-12T00:00:00"/>
    <n v="-131.16"/>
    <n v="76"/>
    <n v="412.72"/>
    <n v="39076"/>
    <x v="3"/>
    <n v="301.49247161499784"/>
  </r>
  <r>
    <n v="3252"/>
    <s v="Milton Harrell"/>
    <x v="0"/>
    <n v="0.02"/>
    <n v="5.28"/>
    <n v="6.26"/>
    <x v="1"/>
    <x v="3"/>
    <x v="2"/>
    <x v="7"/>
    <x v="5"/>
    <s v="Xerox 1928"/>
    <n v="0.4"/>
    <s v="United States"/>
    <x v="3"/>
    <x v="11"/>
    <s v="Rotterdam"/>
    <n v="12306"/>
    <x v="159"/>
    <d v="2015-06-12T00:00:00"/>
    <n v="-65.58"/>
    <n v="19"/>
    <n v="103.18"/>
    <n v="87299"/>
    <x v="3"/>
    <n v="368.64807848883322"/>
  </r>
  <r>
    <n v="1466"/>
    <s v="Wesley Reid"/>
    <x v="1"/>
    <n v="0"/>
    <n v="65.989999999999995"/>
    <n v="8.99"/>
    <x v="1"/>
    <x v="0"/>
    <x v="1"/>
    <x v="12"/>
    <x v="5"/>
    <s v="5180"/>
    <n v="0.56000000000000005"/>
    <s v="United States"/>
    <x v="1"/>
    <x v="13"/>
    <s v="Columbus"/>
    <n v="68601"/>
    <x v="159"/>
    <d v="2015-06-13T00:00:00"/>
    <n v="253.3032"/>
    <n v="10"/>
    <n v="575.07000000000005"/>
    <n v="91115"/>
    <x v="1"/>
    <n v="805.53309669851183"/>
  </r>
  <r>
    <n v="2649"/>
    <s v="Leo J Olson"/>
    <x v="1"/>
    <n v="0.01"/>
    <n v="39.979999999999997"/>
    <n v="4"/>
    <x v="1"/>
    <x v="3"/>
    <x v="1"/>
    <x v="1"/>
    <x v="5"/>
    <s v="Microsoft Natural Keyboard Elite"/>
    <n v="0.7"/>
    <s v="United States"/>
    <x v="3"/>
    <x v="36"/>
    <s v="Edgewood"/>
    <n v="21040"/>
    <x v="159"/>
    <d v="2015-06-12T00:00:00"/>
    <n v="-30.808"/>
    <n v="5"/>
    <n v="203.29"/>
    <n v="88814"/>
    <x v="3"/>
    <n v="413.97563862718653"/>
  </r>
  <r>
    <n v="3008"/>
    <s v="Penny Rich"/>
    <x v="1"/>
    <n v="0.01"/>
    <n v="12.28"/>
    <n v="6.47"/>
    <x v="1"/>
    <x v="2"/>
    <x v="2"/>
    <x v="7"/>
    <x v="5"/>
    <s v="Xerox 1881"/>
    <n v="0.38"/>
    <s v="United States"/>
    <x v="1"/>
    <x v="7"/>
    <s v="Minnetonka Mills"/>
    <n v="55343"/>
    <x v="159"/>
    <d v="2015-06-12T00:00:00"/>
    <n v="47.61"/>
    <n v="12"/>
    <n v="160.66"/>
    <n v="89415"/>
    <x v="1"/>
    <n v="240.21818648914467"/>
  </r>
  <r>
    <n v="2543"/>
    <s v="Josephine Dalton"/>
    <x v="4"/>
    <n v="0.05"/>
    <n v="15.68"/>
    <n v="3.73"/>
    <x v="1"/>
    <x v="0"/>
    <x v="0"/>
    <x v="11"/>
    <x v="1"/>
    <s v="Artistic Insta-Plaque"/>
    <n v="0.46"/>
    <s v="United States"/>
    <x v="0"/>
    <x v="21"/>
    <s v="Richmond"/>
    <n v="23223"/>
    <x v="159"/>
    <d v="2015-06-12T00:00:00"/>
    <n v="3.54"/>
    <n v="17"/>
    <n v="257.48"/>
    <n v="87917"/>
    <x v="0"/>
    <n v="145.8473839049453"/>
  </r>
  <r>
    <n v="2543"/>
    <s v="Josephine Dalton"/>
    <x v="4"/>
    <n v="0.02"/>
    <n v="195.99"/>
    <n v="4.2"/>
    <x v="1"/>
    <x v="0"/>
    <x v="1"/>
    <x v="12"/>
    <x v="5"/>
    <s v="T65"/>
    <n v="0.56000000000000005"/>
    <s v="United States"/>
    <x v="0"/>
    <x v="21"/>
    <s v="Richmond"/>
    <n v="23223"/>
    <x v="159"/>
    <d v="2015-06-12T00:00:00"/>
    <n v="40.283999999999999"/>
    <n v="19"/>
    <n v="3194.99"/>
    <n v="87917"/>
    <x v="0"/>
    <n v="864.35112312716319"/>
  </r>
  <r>
    <n v="2840"/>
    <s v="Bob Berg"/>
    <x v="4"/>
    <n v="0.05"/>
    <n v="15.68"/>
    <n v="3.73"/>
    <x v="1"/>
    <x v="3"/>
    <x v="0"/>
    <x v="11"/>
    <x v="1"/>
    <s v="Artistic Insta-Plaque"/>
    <n v="0.46"/>
    <s v="United States"/>
    <x v="0"/>
    <x v="12"/>
    <s v="North Miami"/>
    <n v="33161"/>
    <x v="159"/>
    <d v="2015-06-13T00:00:00"/>
    <n v="1166.6279999999999"/>
    <n v="17"/>
    <n v="260.01"/>
    <n v="87885"/>
    <x v="0"/>
    <n v="1345.9160094153121"/>
  </r>
  <r>
    <n v="2840"/>
    <s v="Bob Berg"/>
    <x v="4"/>
    <n v="0"/>
    <n v="14.98"/>
    <n v="8.99"/>
    <x v="1"/>
    <x v="3"/>
    <x v="0"/>
    <x v="11"/>
    <x v="1"/>
    <s v="GE 4 Foot Flourescent Tube, 40 Watt"/>
    <n v="0.39"/>
    <s v="United States"/>
    <x v="0"/>
    <x v="12"/>
    <s v="North Miami"/>
    <n v="33161"/>
    <x v="159"/>
    <d v="2015-06-12T00:00:00"/>
    <n v="-40.604199999999999"/>
    <n v="18"/>
    <n v="273.79000000000002"/>
    <n v="87885"/>
    <x v="0"/>
    <n v="227.72799082380536"/>
  </r>
  <r>
    <n v="2840"/>
    <s v="Bob Berg"/>
    <x v="4"/>
    <n v="0.02"/>
    <n v="38.76"/>
    <n v="13.26"/>
    <x v="1"/>
    <x v="3"/>
    <x v="2"/>
    <x v="7"/>
    <x v="5"/>
    <s v="Xerox 1892"/>
    <n v="0.36"/>
    <s v="United States"/>
    <x v="0"/>
    <x v="12"/>
    <s v="North Miami"/>
    <n v="33161"/>
    <x v="159"/>
    <d v="2015-06-12T00:00:00"/>
    <n v="-294.084"/>
    <n v="1"/>
    <n v="44.62"/>
    <n v="87885"/>
    <x v="0"/>
    <n v="122.53278067568911"/>
  </r>
  <r>
    <n v="3078"/>
    <s v="Kate McKenna"/>
    <x v="3"/>
    <n v="0.04"/>
    <n v="35.44"/>
    <n v="5.09"/>
    <x v="1"/>
    <x v="0"/>
    <x v="2"/>
    <x v="7"/>
    <x v="5"/>
    <s v="Xerox 1932"/>
    <n v="0.38"/>
    <s v="United States"/>
    <x v="3"/>
    <x v="27"/>
    <s v="Toledo"/>
    <n v="43615"/>
    <x v="159"/>
    <d v="2015-06-11T00:00:00"/>
    <n v="118.6317"/>
    <n v="5"/>
    <n v="171.93"/>
    <n v="88240"/>
    <x v="3"/>
    <n v="491.58507759240905"/>
  </r>
  <r>
    <n v="3078"/>
    <s v="Kate McKenna"/>
    <x v="3"/>
    <n v="0.08"/>
    <n v="3.98"/>
    <n v="0.7"/>
    <x v="1"/>
    <x v="0"/>
    <x v="2"/>
    <x v="2"/>
    <x v="2"/>
    <s v="4009® Highlighters by Sanford"/>
    <n v="0.52"/>
    <s v="United States"/>
    <x v="3"/>
    <x v="27"/>
    <s v="Toledo"/>
    <n v="43615"/>
    <x v="159"/>
    <d v="2015-06-14T00:00:00"/>
    <n v="23.303999999999998"/>
    <n v="9"/>
    <n v="35.19"/>
    <n v="88240"/>
    <x v="3"/>
    <n v="263.9928161691866"/>
  </r>
  <r>
    <n v="3079"/>
    <s v="Andrew Levine"/>
    <x v="3"/>
    <n v="0.04"/>
    <n v="35.44"/>
    <n v="5.09"/>
    <x v="1"/>
    <x v="0"/>
    <x v="2"/>
    <x v="7"/>
    <x v="5"/>
    <s v="Xerox 1932"/>
    <n v="0.38"/>
    <s v="United States"/>
    <x v="3"/>
    <x v="28"/>
    <s v="Philadelphia"/>
    <n v="19112"/>
    <x v="159"/>
    <d v="2015-06-11T00:00:00"/>
    <n v="150.72"/>
    <n v="21"/>
    <n v="722.1"/>
    <n v="53476"/>
    <x v="3"/>
    <n v="524.44432217993108"/>
  </r>
  <r>
    <n v="3079"/>
    <s v="Andrew Levine"/>
    <x v="3"/>
    <n v="0.08"/>
    <n v="3.98"/>
    <n v="0.7"/>
    <x v="1"/>
    <x v="0"/>
    <x v="2"/>
    <x v="2"/>
    <x v="2"/>
    <s v="4009® Highlighters by Sanford"/>
    <n v="0.52"/>
    <s v="United States"/>
    <x v="3"/>
    <x v="28"/>
    <s v="Philadelphia"/>
    <n v="19112"/>
    <x v="159"/>
    <d v="2015-06-14T00:00:00"/>
    <n v="19.420000000000002"/>
    <n v="36"/>
    <n v="140.78"/>
    <n v="53476"/>
    <x v="3"/>
    <n v="260.01550026345348"/>
  </r>
  <r>
    <n v="3079"/>
    <s v="Andrew Levine"/>
    <x v="3"/>
    <n v="0.01"/>
    <n v="1.76"/>
    <n v="0.7"/>
    <x v="1"/>
    <x v="0"/>
    <x v="2"/>
    <x v="2"/>
    <x v="2"/>
    <s v="Newell 310"/>
    <n v="0.56000000000000005"/>
    <s v="United States"/>
    <x v="3"/>
    <x v="28"/>
    <s v="Philadelphia"/>
    <n v="19112"/>
    <x v="159"/>
    <d v="2015-06-12T00:00:00"/>
    <n v="3.13"/>
    <n v="71"/>
    <n v="129.72"/>
    <n v="53476"/>
    <x v="3"/>
    <n v="315.8845495235924"/>
  </r>
  <r>
    <n v="3079"/>
    <s v="Andrew Levine"/>
    <x v="3"/>
    <n v="0.01"/>
    <n v="193.17"/>
    <n v="19.989999999999998"/>
    <x v="2"/>
    <x v="0"/>
    <x v="2"/>
    <x v="6"/>
    <x v="5"/>
    <s v="Fellowes Staxonsteel® Drawer Files"/>
    <n v="0.71"/>
    <s v="United States"/>
    <x v="3"/>
    <x v="28"/>
    <s v="Philadelphia"/>
    <n v="19112"/>
    <x v="159"/>
    <d v="2015-06-11T00:00:00"/>
    <n v="1141.07"/>
    <n v="63"/>
    <n v="12190.98"/>
    <n v="53476"/>
    <x v="3"/>
    <n v="2656.5101818751114"/>
  </r>
  <r>
    <n v="2046"/>
    <s v="Eileen Schwartz"/>
    <x v="0"/>
    <n v="0.04"/>
    <n v="4.28"/>
    <n v="5.68"/>
    <x v="1"/>
    <x v="3"/>
    <x v="2"/>
    <x v="7"/>
    <x v="5"/>
    <s v="Xerox 199"/>
    <n v="0.4"/>
    <s v="United States"/>
    <x v="1"/>
    <x v="38"/>
    <s v="Liberal"/>
    <n v="67901"/>
    <x v="160"/>
    <d v="2015-06-14T00:00:00"/>
    <n v="-27.375"/>
    <n v="7"/>
    <n v="31.54"/>
    <n v="88219"/>
    <x v="1"/>
    <n v="375.39020731259222"/>
  </r>
  <r>
    <n v="2046"/>
    <s v="Eileen Schwartz"/>
    <x v="0"/>
    <n v="0.06"/>
    <n v="376.13"/>
    <n v="85.63"/>
    <x v="0"/>
    <x v="3"/>
    <x v="0"/>
    <x v="0"/>
    <x v="0"/>
    <s v="Bretford Rectangular Conference Table Tops"/>
    <n v="0.74"/>
    <s v="United States"/>
    <x v="1"/>
    <x v="38"/>
    <s v="Liberal"/>
    <n v="67901"/>
    <x v="160"/>
    <d v="2015-06-14T00:00:00"/>
    <n v="-435.75749999999999"/>
    <n v="13"/>
    <n v="4634.6899999999996"/>
    <n v="88219"/>
    <x v="1"/>
    <n v="3797.8511314949847"/>
  </r>
  <r>
    <n v="2046"/>
    <s v="Eileen Schwartz"/>
    <x v="0"/>
    <n v="0.06"/>
    <n v="424.21"/>
    <n v="110.2"/>
    <x v="0"/>
    <x v="3"/>
    <x v="0"/>
    <x v="0"/>
    <x v="0"/>
    <s v="Bush Advantage Collection® Racetrack Conference Table"/>
    <n v="0.67"/>
    <s v="United States"/>
    <x v="1"/>
    <x v="38"/>
    <s v="Liberal"/>
    <n v="67901"/>
    <x v="160"/>
    <d v="2015-06-13T00:00:00"/>
    <n v="682.53"/>
    <n v="17"/>
    <n v="7304.03"/>
    <n v="88219"/>
    <x v="1"/>
    <n v="5714.5652174448023"/>
  </r>
  <r>
    <n v="2046"/>
    <s v="Eileen Schwartz"/>
    <x v="0"/>
    <n v="0.06"/>
    <n v="195.99"/>
    <n v="8.99"/>
    <x v="1"/>
    <x v="3"/>
    <x v="1"/>
    <x v="12"/>
    <x v="5"/>
    <s v="T28 WORLD"/>
    <n v="0.6"/>
    <s v="United States"/>
    <x v="1"/>
    <x v="38"/>
    <s v="Liberal"/>
    <n v="67901"/>
    <x v="160"/>
    <d v="2015-06-14T00:00:00"/>
    <n v="-277.22199999999998"/>
    <n v="4"/>
    <n v="632.65"/>
    <n v="88219"/>
    <x v="1"/>
    <n v="964.70777362101455"/>
  </r>
  <r>
    <n v="62"/>
    <s v="Pam Gilbert"/>
    <x v="1"/>
    <n v="0.04"/>
    <n v="29.14"/>
    <n v="4.8600000000000003"/>
    <x v="1"/>
    <x v="3"/>
    <x v="2"/>
    <x v="7"/>
    <x v="2"/>
    <s v="Snap-A-Way® Black Print Carbonless Speed Message, No Reply Area, Duplicate"/>
    <n v="0.38"/>
    <s v="United States"/>
    <x v="1"/>
    <x v="18"/>
    <s v="Round Rock"/>
    <n v="78664"/>
    <x v="160"/>
    <d v="2015-06-14T00:00:00"/>
    <n v="349.40910000000002"/>
    <n v="17"/>
    <n v="506.39"/>
    <n v="87408"/>
    <x v="1"/>
    <n v="507.32993862240062"/>
  </r>
  <r>
    <n v="387"/>
    <s v="Angela Howe"/>
    <x v="1"/>
    <n v="0.1"/>
    <n v="8.8800000000000008"/>
    <n v="6.28"/>
    <x v="2"/>
    <x v="3"/>
    <x v="2"/>
    <x v="5"/>
    <x v="5"/>
    <s v="GBC Instant Index™ System for Binding Systems"/>
    <n v="0.35"/>
    <s v="United States"/>
    <x v="1"/>
    <x v="13"/>
    <s v="Grand Island"/>
    <n v="68801"/>
    <x v="160"/>
    <d v="2015-06-14T00:00:00"/>
    <n v="-27.283750000000001"/>
    <n v="15"/>
    <n v="126.9"/>
    <n v="90339"/>
    <x v="1"/>
    <n v="-49.445233019815362"/>
  </r>
  <r>
    <n v="1016"/>
    <s v="Francis Sherrill"/>
    <x v="1"/>
    <n v="0.02"/>
    <n v="6.48"/>
    <n v="7.86"/>
    <x v="2"/>
    <x v="2"/>
    <x v="2"/>
    <x v="7"/>
    <x v="5"/>
    <s v="Xerox 213"/>
    <n v="0.37"/>
    <s v="United States"/>
    <x v="0"/>
    <x v="9"/>
    <s v="Asheville"/>
    <n v="28806"/>
    <x v="160"/>
    <d v="2015-06-13T00:00:00"/>
    <n v="111.22199999999999"/>
    <n v="1"/>
    <n v="11.41"/>
    <n v="88389"/>
    <x v="0"/>
    <n v="228.4686684139416"/>
  </r>
  <r>
    <n v="1745"/>
    <s v="Herbert Holden"/>
    <x v="1"/>
    <n v="0.04"/>
    <n v="124.49"/>
    <n v="51.94"/>
    <x v="0"/>
    <x v="1"/>
    <x v="0"/>
    <x v="0"/>
    <x v="0"/>
    <s v="Bevis 36 x 72 Conference Tables"/>
    <n v="0.63"/>
    <s v="United States"/>
    <x v="0"/>
    <x v="5"/>
    <s v="Atlanta"/>
    <n v="30305"/>
    <x v="160"/>
    <d v="2015-06-14T00:00:00"/>
    <n v="-247.55157"/>
    <n v="4"/>
    <n v="605.82000000000005"/>
    <n v="12224"/>
    <x v="0"/>
    <n v="1871.3281299221201"/>
  </r>
  <r>
    <n v="1745"/>
    <s v="Herbert Holden"/>
    <x v="1"/>
    <n v="0.1"/>
    <n v="35.99"/>
    <n v="5"/>
    <x v="1"/>
    <x v="1"/>
    <x v="1"/>
    <x v="12"/>
    <x v="2"/>
    <s v="Accessory17"/>
    <n v="0.82"/>
    <s v="United States"/>
    <x v="0"/>
    <x v="5"/>
    <s v="Atlanta"/>
    <n v="30305"/>
    <x v="160"/>
    <d v="2015-06-12T00:00:00"/>
    <n v="-277.20924000000002"/>
    <n v="54"/>
    <n v="1569"/>
    <n v="12224"/>
    <x v="0"/>
    <n v="188.12322668686087"/>
  </r>
  <r>
    <n v="1748"/>
    <s v="Helen Simpson"/>
    <x v="1"/>
    <n v="0.04"/>
    <n v="124.49"/>
    <n v="51.94"/>
    <x v="0"/>
    <x v="1"/>
    <x v="0"/>
    <x v="0"/>
    <x v="0"/>
    <s v="Bevis 36 x 72 Conference Tables"/>
    <n v="0.63"/>
    <s v="United States"/>
    <x v="1"/>
    <x v="19"/>
    <s v="Enid"/>
    <n v="73703"/>
    <x v="160"/>
    <d v="2015-06-14T00:00:00"/>
    <n v="-93.064499999999995"/>
    <n v="1"/>
    <n v="151.46"/>
    <n v="87245"/>
    <x v="1"/>
    <n v="2029.5268633776045"/>
  </r>
  <r>
    <n v="1781"/>
    <s v="Jackie Capps"/>
    <x v="1"/>
    <n v="0"/>
    <n v="55.48"/>
    <n v="14.3"/>
    <x v="1"/>
    <x v="3"/>
    <x v="2"/>
    <x v="7"/>
    <x v="5"/>
    <s v="Xerox 194"/>
    <n v="0.37"/>
    <s v="United States"/>
    <x v="2"/>
    <x v="8"/>
    <s v="San Carlos"/>
    <n v="94070"/>
    <x v="160"/>
    <d v="2015-06-14T00:00:00"/>
    <n v="454.44779999999997"/>
    <n v="11"/>
    <n v="658.62"/>
    <n v="89857"/>
    <x v="2"/>
    <n v="976.45724977019813"/>
  </r>
  <r>
    <n v="2257"/>
    <s v="Bernard Thompson"/>
    <x v="1"/>
    <n v="0.06"/>
    <n v="6.68"/>
    <n v="6.93"/>
    <x v="1"/>
    <x v="3"/>
    <x v="2"/>
    <x v="7"/>
    <x v="5"/>
    <s v="HP Office Paper (20Lb. and 87 Bright)"/>
    <n v="0.37"/>
    <s v="United States"/>
    <x v="0"/>
    <x v="9"/>
    <s v="Raleigh"/>
    <n v="27604"/>
    <x v="160"/>
    <d v="2015-06-13T00:00:00"/>
    <n v="7.6245000000000003"/>
    <n v="14"/>
    <n v="91.92"/>
    <n v="87965"/>
    <x v="0"/>
    <n v="122.64742027706788"/>
  </r>
  <r>
    <n v="1466"/>
    <s v="Wesley Reid"/>
    <x v="2"/>
    <n v="0.04"/>
    <n v="130.97999999999999"/>
    <n v="54.74"/>
    <x v="0"/>
    <x v="0"/>
    <x v="0"/>
    <x v="10"/>
    <x v="0"/>
    <s v="O'Sullivan Elevations Bookcase, Cherry Finish"/>
    <n v="0.69"/>
    <s v="United States"/>
    <x v="1"/>
    <x v="13"/>
    <s v="Columbus"/>
    <n v="68601"/>
    <x v="160"/>
    <d v="2015-06-12T00:00:00"/>
    <n v="-723.78399999999999"/>
    <n v="14"/>
    <n v="1781.66"/>
    <n v="91116"/>
    <x v="1"/>
    <n v="1633.4053096334956"/>
  </r>
  <r>
    <n v="1469"/>
    <s v="Vicki Zhu Daniels"/>
    <x v="2"/>
    <n v="0.04"/>
    <n v="105.29"/>
    <n v="10.119999999999999"/>
    <x v="1"/>
    <x v="0"/>
    <x v="0"/>
    <x v="11"/>
    <x v="4"/>
    <s v="Eldon Antistatic Chair Mats for Low to Medium Pile Carpets"/>
    <n v="0.79"/>
    <s v="United States"/>
    <x v="2"/>
    <x v="15"/>
    <s v="Clearfield"/>
    <n v="84015"/>
    <x v="160"/>
    <d v="2015-06-16T00:00:00"/>
    <n v="589.18799999999999"/>
    <n v="9"/>
    <n v="940.64"/>
    <n v="91116"/>
    <x v="2"/>
    <n v="1550.8495507527098"/>
  </r>
  <r>
    <n v="1469"/>
    <s v="Vicki Zhu Daniels"/>
    <x v="2"/>
    <n v="7.0000000000000007E-2"/>
    <n v="31.76"/>
    <n v="45.51"/>
    <x v="0"/>
    <x v="0"/>
    <x v="0"/>
    <x v="0"/>
    <x v="0"/>
    <s v="Hon iLevel™ Computer Training Table"/>
    <n v="0.65"/>
    <s v="United States"/>
    <x v="2"/>
    <x v="15"/>
    <s v="Clearfield"/>
    <n v="84015"/>
    <x v="160"/>
    <d v="2015-06-14T00:00:00"/>
    <n v="-1314.992"/>
    <n v="18"/>
    <n v="439.27"/>
    <n v="91116"/>
    <x v="2"/>
    <n v="408.9357505385222"/>
  </r>
  <r>
    <n v="3179"/>
    <s v="Marie Pittman"/>
    <x v="2"/>
    <n v="7.0000000000000007E-2"/>
    <n v="35.44"/>
    <n v="7.5"/>
    <x v="1"/>
    <x v="3"/>
    <x v="2"/>
    <x v="7"/>
    <x v="5"/>
    <s v="Xerox 1906"/>
    <n v="0.38"/>
    <s v="United States"/>
    <x v="1"/>
    <x v="7"/>
    <s v="Owatonna"/>
    <n v="55060"/>
    <x v="160"/>
    <d v="2015-06-19T00:00:00"/>
    <n v="262.2"/>
    <n v="11"/>
    <n v="380"/>
    <n v="86989"/>
    <x v="1"/>
    <n v="573.16407271477112"/>
  </r>
  <r>
    <n v="550"/>
    <s v="Edna Monroe Talley"/>
    <x v="4"/>
    <n v="0.06"/>
    <n v="549.99"/>
    <n v="49"/>
    <x v="0"/>
    <x v="3"/>
    <x v="1"/>
    <x v="4"/>
    <x v="3"/>
    <s v="Sharp 1540cs Digital Laser Copier"/>
    <n v="0.35"/>
    <s v="United States"/>
    <x v="1"/>
    <x v="18"/>
    <s v="Seguin"/>
    <n v="78155"/>
    <x v="160"/>
    <d v="2015-06-13T00:00:00"/>
    <n v="4637.4071999999996"/>
    <n v="13"/>
    <n v="6720.88"/>
    <n v="90910"/>
    <x v="1"/>
    <n v="7923.7971662789951"/>
  </r>
  <r>
    <n v="550"/>
    <s v="Edna Monroe Talley"/>
    <x v="4"/>
    <n v="0.08"/>
    <n v="115.99"/>
    <n v="5.99"/>
    <x v="2"/>
    <x v="3"/>
    <x v="1"/>
    <x v="12"/>
    <x v="5"/>
    <s v="2160"/>
    <n v="0.56999999999999995"/>
    <s v="United States"/>
    <x v="1"/>
    <x v="18"/>
    <s v="Seguin"/>
    <n v="78155"/>
    <x v="160"/>
    <d v="2015-06-13T00:00:00"/>
    <n v="-239.54150000000001"/>
    <n v="1"/>
    <n v="102.21"/>
    <n v="90910"/>
    <x v="1"/>
    <n v="272.1052076279567"/>
  </r>
  <r>
    <n v="3230"/>
    <s v="Monica Stuart"/>
    <x v="0"/>
    <n v="0.06"/>
    <n v="4.91"/>
    <n v="5.68"/>
    <x v="2"/>
    <x v="0"/>
    <x v="2"/>
    <x v="5"/>
    <x v="5"/>
    <s v="Acco Pressboard Covers with Storage Hooks, 14 7/8&quot; x 11&quot;, Light Blue"/>
    <n v="0.36"/>
    <s v="United States"/>
    <x v="1"/>
    <x v="30"/>
    <s v="Waukesha"/>
    <n v="53186"/>
    <x v="161"/>
    <d v="2015-06-13T00:00:00"/>
    <n v="-31.68825"/>
    <n v="10"/>
    <n v="53.89"/>
    <n v="87436"/>
    <x v="1"/>
    <n v="235.23061435841237"/>
  </r>
  <r>
    <n v="3230"/>
    <s v="Monica Stuart"/>
    <x v="0"/>
    <n v="7.0000000000000007E-2"/>
    <n v="48.94"/>
    <n v="5.86"/>
    <x v="2"/>
    <x v="0"/>
    <x v="2"/>
    <x v="7"/>
    <x v="5"/>
    <s v="Xerox 1916"/>
    <n v="0.35"/>
    <s v="United States"/>
    <x v="1"/>
    <x v="30"/>
    <s v="Waukesha"/>
    <n v="53186"/>
    <x v="161"/>
    <d v="2015-06-14T00:00:00"/>
    <n v="690.7038"/>
    <n v="21"/>
    <n v="1001.02"/>
    <n v="87436"/>
    <x v="1"/>
    <n v="1102.9872312188286"/>
  </r>
  <r>
    <n v="2143"/>
    <s v="Lester Sawyer"/>
    <x v="1"/>
    <n v="0.08"/>
    <n v="17.149999999999999"/>
    <n v="4.96"/>
    <x v="1"/>
    <x v="2"/>
    <x v="2"/>
    <x v="6"/>
    <x v="5"/>
    <s v="Advantus Rolling Storage Box"/>
    <n v="0.57999999999999996"/>
    <s v="United States"/>
    <x v="0"/>
    <x v="21"/>
    <s v="Fairfax"/>
    <n v="20151"/>
    <x v="161"/>
    <d v="2015-06-16T00:00:00"/>
    <n v="33.659999999999997"/>
    <n v="12"/>
    <n v="200.61"/>
    <n v="87569"/>
    <x v="0"/>
    <n v="319.43423105473084"/>
  </r>
  <r>
    <n v="2771"/>
    <s v="Kevin Wolfe"/>
    <x v="1"/>
    <n v="7.0000000000000007E-2"/>
    <n v="177.98"/>
    <n v="0.99"/>
    <x v="1"/>
    <x v="3"/>
    <x v="2"/>
    <x v="8"/>
    <x v="5"/>
    <s v="Kensington 7 Outlet MasterPiece Power Center"/>
    <n v="0.56000000000000005"/>
    <s v="United States"/>
    <x v="0"/>
    <x v="5"/>
    <s v="East Point"/>
    <n v="30344"/>
    <x v="161"/>
    <d v="2015-06-13T00:00:00"/>
    <n v="-191.548"/>
    <n v="3"/>
    <n v="536.29"/>
    <n v="88974"/>
    <x v="0"/>
    <n v="442.54147252090115"/>
  </r>
  <r>
    <n v="1129"/>
    <s v="Pam Patton"/>
    <x v="2"/>
    <n v="0.03"/>
    <n v="30.98"/>
    <n v="6.5"/>
    <x v="1"/>
    <x v="3"/>
    <x v="1"/>
    <x v="1"/>
    <x v="5"/>
    <s v="Logitech Internet Navigator Keyboard"/>
    <n v="0.79"/>
    <s v="United States"/>
    <x v="3"/>
    <x v="35"/>
    <s v="Boston"/>
    <n v="2118"/>
    <x v="161"/>
    <d v="2015-06-17T00:00:00"/>
    <n v="-144.19999999999999"/>
    <n v="44"/>
    <n v="1332.09"/>
    <n v="39430"/>
    <x v="3"/>
    <n v="482.60565151226285"/>
  </r>
  <r>
    <n v="1132"/>
    <s v="Michael Robbins"/>
    <x v="2"/>
    <n v="0.03"/>
    <n v="30.98"/>
    <n v="6.5"/>
    <x v="1"/>
    <x v="3"/>
    <x v="1"/>
    <x v="1"/>
    <x v="5"/>
    <s v="Logitech Internet Navigator Keyboard"/>
    <n v="0.79"/>
    <s v="United States"/>
    <x v="1"/>
    <x v="18"/>
    <s v="Euless"/>
    <n v="76039"/>
    <x v="161"/>
    <d v="2015-06-17T00:00:00"/>
    <n v="-115.36"/>
    <n v="11"/>
    <n v="333.02"/>
    <n v="88104"/>
    <x v="1"/>
    <n v="512.13855334577022"/>
  </r>
  <r>
    <n v="1505"/>
    <s v="Kay Schultz"/>
    <x v="2"/>
    <n v="0"/>
    <n v="85.99"/>
    <n v="0.99"/>
    <x v="1"/>
    <x v="0"/>
    <x v="1"/>
    <x v="12"/>
    <x v="2"/>
    <s v="Accessory4"/>
    <n v="0.85"/>
    <s v="United States"/>
    <x v="1"/>
    <x v="18"/>
    <s v="College Station"/>
    <n v="77840"/>
    <x v="161"/>
    <d v="2015-06-18T00:00:00"/>
    <n v="-138.0368"/>
    <n v="6"/>
    <n v="464.86"/>
    <n v="86181"/>
    <x v="1"/>
    <n v="569.63972811383758"/>
  </r>
  <r>
    <n v="5"/>
    <s v="Ronnie Proctor"/>
    <x v="3"/>
    <n v="0.02"/>
    <n v="500.98"/>
    <n v="26"/>
    <x v="0"/>
    <x v="2"/>
    <x v="0"/>
    <x v="9"/>
    <x v="3"/>
    <s v="Global Troy™ Executive Leather Low-Back Tilter"/>
    <n v="0.6"/>
    <s v="United States"/>
    <x v="2"/>
    <x v="8"/>
    <s v="San Gabriel"/>
    <n v="91776"/>
    <x v="161"/>
    <d v="2015-06-15T00:00:00"/>
    <n v="4390.3665000000001"/>
    <n v="12"/>
    <n v="6362.85"/>
    <n v="90193"/>
    <x v="2"/>
    <n v="7334.4939948180236"/>
  </r>
  <r>
    <n v="1044"/>
    <s v="Erin Ballard"/>
    <x v="0"/>
    <n v="0.02"/>
    <n v="209.84"/>
    <n v="21.21"/>
    <x v="1"/>
    <x v="2"/>
    <x v="0"/>
    <x v="11"/>
    <x v="4"/>
    <s v="Luxo Professional Fluorescent Magnifier Lamp with Clamp-Mount Base"/>
    <n v="0.59"/>
    <s v="United States"/>
    <x v="2"/>
    <x v="8"/>
    <s v="Los Angeles"/>
    <n v="90004"/>
    <x v="162"/>
    <d v="2015-06-14T00:00:00"/>
    <n v="2593.14"/>
    <n v="62"/>
    <n v="13546.94"/>
    <n v="28001"/>
    <x v="2"/>
    <n v="4333.7404078108011"/>
  </r>
  <r>
    <n v="1044"/>
    <s v="Erin Ballard"/>
    <x v="0"/>
    <n v="0.01"/>
    <n v="194.3"/>
    <n v="11.54"/>
    <x v="1"/>
    <x v="2"/>
    <x v="0"/>
    <x v="11"/>
    <x v="4"/>
    <s v="Electrix Halogen Magnifier Lamp"/>
    <n v="0.59"/>
    <s v="United States"/>
    <x v="2"/>
    <x v="8"/>
    <s v="Los Angeles"/>
    <n v="90004"/>
    <x v="162"/>
    <d v="2015-06-16T00:00:00"/>
    <n v="1162.76"/>
    <n v="32"/>
    <n v="6401.65"/>
    <n v="28001"/>
    <x v="2"/>
    <n v="2559.6408683708555"/>
  </r>
  <r>
    <n v="1519"/>
    <s v="Randall Boykin"/>
    <x v="0"/>
    <n v="0.06"/>
    <n v="55.48"/>
    <n v="4.8499999999999996"/>
    <x v="1"/>
    <x v="1"/>
    <x v="2"/>
    <x v="7"/>
    <x v="5"/>
    <s v="Xerox 1888"/>
    <n v="0.37"/>
    <s v="United States"/>
    <x v="3"/>
    <x v="29"/>
    <s v="Auburn"/>
    <n v="4210"/>
    <x v="162"/>
    <d v="2015-06-14T00:00:00"/>
    <n v="711.05190000000005"/>
    <n v="19"/>
    <n v="1030.51"/>
    <n v="89957"/>
    <x v="3"/>
    <n v="1201.9482465769424"/>
  </r>
  <r>
    <n v="1522"/>
    <s v="Earl Watts"/>
    <x v="0"/>
    <n v="0.1"/>
    <n v="122.99"/>
    <n v="70.2"/>
    <x v="0"/>
    <x v="1"/>
    <x v="0"/>
    <x v="9"/>
    <x v="3"/>
    <s v="Global High-Back Leather Tilter, Burgundy"/>
    <n v="0.74"/>
    <s v="United States"/>
    <x v="1"/>
    <x v="7"/>
    <s v="Hopkins"/>
    <n v="55305"/>
    <x v="162"/>
    <d v="2015-06-15T00:00:00"/>
    <n v="-899.67499999999995"/>
    <n v="17"/>
    <n v="2026.91"/>
    <n v="89957"/>
    <x v="1"/>
    <n v="2047.8112158178719"/>
  </r>
  <r>
    <n v="3339"/>
    <s v="Lester Copeland"/>
    <x v="1"/>
    <n v="0.03"/>
    <n v="2.61"/>
    <n v="0.5"/>
    <x v="1"/>
    <x v="1"/>
    <x v="2"/>
    <x v="13"/>
    <x v="5"/>
    <s v="Avery 494"/>
    <n v="0.39"/>
    <s v="United States"/>
    <x v="0"/>
    <x v="12"/>
    <s v="Titusville"/>
    <n v="32780"/>
    <x v="162"/>
    <d v="2015-06-15T00:00:00"/>
    <n v="4.0442999999999998"/>
    <n v="7"/>
    <n v="19.02"/>
    <n v="85981"/>
    <x v="0"/>
    <n v="-63.97870625706954"/>
  </r>
  <r>
    <n v="3339"/>
    <s v="Lester Copeland"/>
    <x v="1"/>
    <n v="0.01"/>
    <n v="11.66"/>
    <n v="7.95"/>
    <x v="1"/>
    <x v="1"/>
    <x v="2"/>
    <x v="2"/>
    <x v="1"/>
    <s v="Hunt BOSTON® Vista® Battery-Operated Pencil Sharpener, Black"/>
    <n v="0.57999999999999996"/>
    <s v="United States"/>
    <x v="0"/>
    <x v="12"/>
    <s v="Titusville"/>
    <n v="32780"/>
    <x v="162"/>
    <d v="2015-06-15T00:00:00"/>
    <n v="-10.368399999999999"/>
    <n v="16"/>
    <n v="193.87"/>
    <n v="85981"/>
    <x v="0"/>
    <n v="326.67239058388037"/>
  </r>
  <r>
    <n v="1644"/>
    <s v="Sam Woodward"/>
    <x v="2"/>
    <n v="0.09"/>
    <n v="107.53"/>
    <n v="5.81"/>
    <x v="1"/>
    <x v="0"/>
    <x v="0"/>
    <x v="11"/>
    <x v="6"/>
    <s v="Tenex Contemporary Contur Chairmats for Low and Medium Pile Carpet, Computer, 39&quot; x 49&quot;"/>
    <n v="0.65"/>
    <s v="United States"/>
    <x v="1"/>
    <x v="18"/>
    <s v="Friendswood"/>
    <n v="77546"/>
    <x v="162"/>
    <d v="2015-06-16T00:00:00"/>
    <n v="69.545100000000005"/>
    <n v="1"/>
    <n v="100.79"/>
    <n v="87342"/>
    <x v="1"/>
    <n v="757.20690437203928"/>
  </r>
  <r>
    <n v="1738"/>
    <s v="Dean Solomon"/>
    <x v="2"/>
    <n v="0.04"/>
    <n v="35.44"/>
    <n v="19.989999999999998"/>
    <x v="1"/>
    <x v="3"/>
    <x v="2"/>
    <x v="7"/>
    <x v="5"/>
    <s v="Xerox 1880"/>
    <n v="0.38"/>
    <s v="United States"/>
    <x v="0"/>
    <x v="9"/>
    <s v="Gastonia"/>
    <n v="28052"/>
    <x v="162"/>
    <d v="2015-06-21T00:00:00"/>
    <n v="-108.27249999999999"/>
    <n v="11"/>
    <n v="406.26"/>
    <n v="85868"/>
    <x v="0"/>
    <n v="558.83129056647056"/>
  </r>
  <r>
    <n v="1775"/>
    <s v="Marlene Kirk"/>
    <x v="2"/>
    <n v="0.09"/>
    <n v="12.95"/>
    <n v="4.9800000000000004"/>
    <x v="1"/>
    <x v="1"/>
    <x v="2"/>
    <x v="5"/>
    <x v="5"/>
    <s v="GBC Binding covers"/>
    <n v="0.4"/>
    <s v="United States"/>
    <x v="1"/>
    <x v="2"/>
    <s v="South Bend"/>
    <n v="46614"/>
    <x v="162"/>
    <d v="2015-06-21T00:00:00"/>
    <n v="123.89175"/>
    <n v="21"/>
    <n v="269.54000000000002"/>
    <n v="89944"/>
    <x v="1"/>
    <n v="265.88775680134444"/>
  </r>
  <r>
    <n v="547"/>
    <s v="Henry Ball"/>
    <x v="3"/>
    <n v="0.03"/>
    <n v="13.73"/>
    <n v="6.85"/>
    <x v="2"/>
    <x v="3"/>
    <x v="0"/>
    <x v="11"/>
    <x v="2"/>
    <s v="DAX Wood Document Frame."/>
    <n v="0.54"/>
    <s v="United States"/>
    <x v="3"/>
    <x v="44"/>
    <s v="Morgantown"/>
    <n v="26501"/>
    <x v="162"/>
    <d v="2015-06-15T00:00:00"/>
    <n v="39.585299999999997"/>
    <n v="4"/>
    <n v="57.37"/>
    <n v="86250"/>
    <x v="3"/>
    <n v="457.68205348651981"/>
  </r>
  <r>
    <n v="2979"/>
    <s v="Lloyd Dolan"/>
    <x v="3"/>
    <n v="0.01"/>
    <n v="5.84"/>
    <n v="0.83"/>
    <x v="1"/>
    <x v="3"/>
    <x v="2"/>
    <x v="2"/>
    <x v="2"/>
    <s v="Avery Hi-Liter® Smear-Safe Highlighters"/>
    <n v="0.49"/>
    <s v="United States"/>
    <x v="1"/>
    <x v="39"/>
    <s v="Dickinson"/>
    <n v="58601"/>
    <x v="162"/>
    <d v="2015-06-16T00:00:00"/>
    <n v="16.091999999999999"/>
    <n v="4"/>
    <n v="23.89"/>
    <n v="86546"/>
    <x v="1"/>
    <n v="296.38816786414782"/>
  </r>
  <r>
    <n v="3120"/>
    <s v="Daniel Christian"/>
    <x v="3"/>
    <n v="0.08"/>
    <n v="315.98"/>
    <n v="19.989999999999998"/>
    <x v="1"/>
    <x v="2"/>
    <x v="2"/>
    <x v="5"/>
    <x v="5"/>
    <s v="GBC ProClick™ 150 Presentation Binding System"/>
    <n v="0.38"/>
    <s v="United States"/>
    <x v="0"/>
    <x v="17"/>
    <s v="New Orleans"/>
    <n v="70117"/>
    <x v="162"/>
    <d v="2015-06-14T00:00:00"/>
    <n v="44.52"/>
    <n v="9"/>
    <n v="2642.48"/>
    <n v="90160"/>
    <x v="0"/>
    <n v="1719.5422715362665"/>
  </r>
  <r>
    <n v="1860"/>
    <s v="Gina B Hess"/>
    <x v="0"/>
    <n v="0.09"/>
    <n v="5.98"/>
    <n v="1.49"/>
    <x v="1"/>
    <x v="2"/>
    <x v="2"/>
    <x v="5"/>
    <x v="5"/>
    <s v="Avery Hanging File Binders"/>
    <n v="0.39"/>
    <s v="United States"/>
    <x v="3"/>
    <x v="35"/>
    <s v="Webster"/>
    <n v="1570"/>
    <x v="163"/>
    <d v="2015-06-17T00:00:00"/>
    <n v="13.2294"/>
    <n v="5"/>
    <n v="28.01"/>
    <n v="86846"/>
    <x v="3"/>
    <n v="295.57303300318722"/>
  </r>
  <r>
    <n v="33"/>
    <s v="Ricky Hensley"/>
    <x v="3"/>
    <n v="0.03"/>
    <n v="4.24"/>
    <n v="5.41"/>
    <x v="1"/>
    <x v="3"/>
    <x v="2"/>
    <x v="5"/>
    <x v="5"/>
    <s v="Storex DuraTech Recycled Plastic Frosted Binders"/>
    <n v="0.35"/>
    <s v="United States"/>
    <x v="2"/>
    <x v="14"/>
    <s v="Gresham"/>
    <n v="97030"/>
    <x v="163"/>
    <d v="2015-06-17T00:00:00"/>
    <n v="-84.437600000000003"/>
    <n v="13"/>
    <n v="58.68"/>
    <n v="89201"/>
    <x v="2"/>
    <n v="185.43587197333017"/>
  </r>
  <r>
    <n v="33"/>
    <s v="Ricky Hensley"/>
    <x v="3"/>
    <n v="0.04"/>
    <n v="2.94"/>
    <n v="0.7"/>
    <x v="1"/>
    <x v="3"/>
    <x v="2"/>
    <x v="2"/>
    <x v="2"/>
    <s v="Newell 338"/>
    <n v="0.57999999999999996"/>
    <s v="United States"/>
    <x v="2"/>
    <x v="14"/>
    <s v="Gresham"/>
    <n v="97030"/>
    <x v="163"/>
    <d v="2015-06-16T00:00:00"/>
    <n v="24.312000000000001"/>
    <n v="18"/>
    <n v="53.1"/>
    <n v="89201"/>
    <x v="2"/>
    <n v="347.1077157503164"/>
  </r>
  <r>
    <n v="736"/>
    <s v="Meredith Walters"/>
    <x v="3"/>
    <n v="0.06"/>
    <n v="350.98"/>
    <n v="30"/>
    <x v="0"/>
    <x v="1"/>
    <x v="0"/>
    <x v="9"/>
    <x v="3"/>
    <s v="Office Star - Professional Matrix Back Chair with 2-to-1 Synchro Tilt and Mesh Fabric Seat"/>
    <n v="0.61"/>
    <s v="United States"/>
    <x v="3"/>
    <x v="47"/>
    <s v="Salem"/>
    <n v="3079"/>
    <x v="163"/>
    <d v="2015-06-17T00:00:00"/>
    <n v="797.85599999999999"/>
    <n v="6"/>
    <n v="2016.32"/>
    <n v="90361"/>
    <x v="3"/>
    <n v="3218.7553000589032"/>
  </r>
  <r>
    <n v="738"/>
    <s v="Peggy Rowe"/>
    <x v="3"/>
    <n v="0.02"/>
    <n v="70.98"/>
    <n v="46.74"/>
    <x v="0"/>
    <x v="1"/>
    <x v="0"/>
    <x v="10"/>
    <x v="0"/>
    <s v="Hon Metal Bookcases, Putty"/>
    <n v="0.56000000000000005"/>
    <s v="United States"/>
    <x v="3"/>
    <x v="33"/>
    <s v="Cranford"/>
    <n v="7016"/>
    <x v="163"/>
    <d v="2015-06-16T00:00:00"/>
    <n v="-178.21600000000001"/>
    <n v="4"/>
    <n v="313.63"/>
    <n v="90361"/>
    <x v="3"/>
    <n v="1789.5002972113869"/>
  </r>
  <r>
    <n v="741"/>
    <s v="Stacey Hale"/>
    <x v="3"/>
    <n v="0.04"/>
    <n v="27.48"/>
    <n v="4"/>
    <x v="1"/>
    <x v="1"/>
    <x v="1"/>
    <x v="1"/>
    <x v="5"/>
    <s v="Belkin MediaBoard 104- Keyboard"/>
    <n v="0.75"/>
    <s v="United States"/>
    <x v="3"/>
    <x v="33"/>
    <s v="Summit"/>
    <n v="7901"/>
    <x v="163"/>
    <d v="2015-06-17T00:00:00"/>
    <n v="-26.655999999999999"/>
    <n v="15"/>
    <n v="397.17"/>
    <n v="90361"/>
    <x v="3"/>
    <n v="575.37865700431848"/>
  </r>
  <r>
    <n v="2183"/>
    <s v="Sheryl Reese"/>
    <x v="3"/>
    <n v="0"/>
    <n v="1.48"/>
    <n v="0.7"/>
    <x v="1"/>
    <x v="2"/>
    <x v="2"/>
    <x v="14"/>
    <x v="2"/>
    <s v="Binder Clips by OIC"/>
    <n v="0.37"/>
    <s v="United States"/>
    <x v="0"/>
    <x v="32"/>
    <s v="Owensboro"/>
    <n v="42301"/>
    <x v="163"/>
    <d v="2015-06-17T00:00:00"/>
    <n v="-203.09800000000001"/>
    <n v="12"/>
    <n v="19.32"/>
    <n v="91571"/>
    <x v="0"/>
    <n v="-8.0163482766107599"/>
  </r>
  <r>
    <n v="2512"/>
    <s v="Frances Holt"/>
    <x v="3"/>
    <n v="0.04"/>
    <n v="6.48"/>
    <n v="9.5399999999999991"/>
    <x v="1"/>
    <x v="2"/>
    <x v="2"/>
    <x v="7"/>
    <x v="5"/>
    <s v="Xerox 1905"/>
    <n v="0.37"/>
    <s v="United States"/>
    <x v="3"/>
    <x v="35"/>
    <s v="Cambridge"/>
    <n v="2138"/>
    <x v="163"/>
    <d v="2015-06-17T00:00:00"/>
    <n v="-223.94399999999999"/>
    <n v="19"/>
    <n v="125.37"/>
    <n v="87030"/>
    <x v="3"/>
    <n v="204.20094371247353"/>
  </r>
  <r>
    <n v="1038"/>
    <s v="Jon Hale"/>
    <x v="0"/>
    <n v="0.1"/>
    <n v="7.64"/>
    <n v="5.83"/>
    <x v="1"/>
    <x v="3"/>
    <x v="2"/>
    <x v="7"/>
    <x v="2"/>
    <s v="Rediform Wirebound &quot;Phone Memo&quot; Message Book, 11 x 5-3/4"/>
    <n v="0.36"/>
    <s v="United States"/>
    <x v="0"/>
    <x v="12"/>
    <s v="Belle Glade"/>
    <n v="33430"/>
    <x v="164"/>
    <d v="2015-06-17T00:00:00"/>
    <n v="-403.18740000000003"/>
    <n v="5"/>
    <n v="39.36"/>
    <n v="90641"/>
    <x v="0"/>
    <n v="-67.675674333439815"/>
  </r>
  <r>
    <n v="2677"/>
    <s v="Geoffrey Rivera"/>
    <x v="0"/>
    <n v="0.03"/>
    <n v="41.32"/>
    <n v="58.66"/>
    <x v="2"/>
    <x v="0"/>
    <x v="0"/>
    <x v="11"/>
    <x v="6"/>
    <s v="Deflect-o EconoMat Studded, No Bevel Mat for Low Pile Carpeting"/>
    <n v="0.76"/>
    <s v="United States"/>
    <x v="0"/>
    <x v="21"/>
    <s v="Winchester"/>
    <n v="22601"/>
    <x v="164"/>
    <d v="2015-06-17T00:00:00"/>
    <n v="-32.816000000000003"/>
    <n v="10"/>
    <n v="419.27"/>
    <n v="86633"/>
    <x v="0"/>
    <n v="2164.7859081787155"/>
  </r>
  <r>
    <n v="2677"/>
    <s v="Geoffrey Rivera"/>
    <x v="0"/>
    <n v="0"/>
    <n v="6.88"/>
    <n v="2"/>
    <x v="1"/>
    <x v="0"/>
    <x v="2"/>
    <x v="7"/>
    <x v="2"/>
    <s v="Adams Phone Message Book, 200 Message Capacity, 8 1/16” x 11”"/>
    <n v="0.39"/>
    <s v="United States"/>
    <x v="0"/>
    <x v="21"/>
    <s v="Winchester"/>
    <n v="22601"/>
    <x v="164"/>
    <d v="2015-06-16T00:00:00"/>
    <n v="-15.61"/>
    <n v="5"/>
    <n v="36"/>
    <n v="86633"/>
    <x v="0"/>
    <n v="302.95645814781216"/>
  </r>
  <r>
    <n v="2720"/>
    <s v="Donna Block"/>
    <x v="0"/>
    <n v="0"/>
    <n v="40.479999999999997"/>
    <n v="19.989999999999998"/>
    <x v="1"/>
    <x v="0"/>
    <x v="1"/>
    <x v="1"/>
    <x v="5"/>
    <s v="Keytronic Designer 104- Key Black Keyboard"/>
    <n v="0.77"/>
    <s v="United States"/>
    <x v="0"/>
    <x v="5"/>
    <s v="Dalton"/>
    <n v="30721"/>
    <x v="164"/>
    <d v="2015-06-17T00:00:00"/>
    <n v="-25.634"/>
    <n v="6"/>
    <n v="264.95"/>
    <n v="88766"/>
    <x v="0"/>
    <n v="1211.048010820062"/>
  </r>
  <r>
    <n v="1492"/>
    <s v="Don Beard"/>
    <x v="1"/>
    <n v="0.04"/>
    <n v="119.99"/>
    <n v="14"/>
    <x v="0"/>
    <x v="3"/>
    <x v="1"/>
    <x v="3"/>
    <x v="3"/>
    <s v="Epson C82 Color Inkjet Printer"/>
    <n v="0.36"/>
    <s v="United States"/>
    <x v="1"/>
    <x v="6"/>
    <s v="Ozark"/>
    <n v="65721"/>
    <x v="164"/>
    <d v="2015-06-18T00:00:00"/>
    <n v="509.95830000000001"/>
    <n v="6"/>
    <n v="739.07"/>
    <n v="88004"/>
    <x v="1"/>
    <n v="1388.8177764827767"/>
  </r>
  <r>
    <n v="2355"/>
    <s v="Clyde Burnett"/>
    <x v="4"/>
    <n v="0.06"/>
    <n v="146.34"/>
    <n v="43.75"/>
    <x v="0"/>
    <x v="1"/>
    <x v="0"/>
    <x v="0"/>
    <x v="0"/>
    <s v="Bevis Round Conference Table Top &amp; Single Column Base"/>
    <n v="0.65"/>
    <s v="United States"/>
    <x v="2"/>
    <x v="8"/>
    <s v="Coachella"/>
    <n v="92236"/>
    <x v="164"/>
    <d v="2015-06-18T00:00:00"/>
    <n v="-89.27"/>
    <n v="12"/>
    <n v="1721.24"/>
    <n v="91306"/>
    <x v="2"/>
    <n v="1894.1646585580847"/>
  </r>
  <r>
    <n v="3096"/>
    <s v="Mike Howard"/>
    <x v="0"/>
    <n v="0.04"/>
    <n v="33.89"/>
    <n v="5.0999999999999996"/>
    <x v="2"/>
    <x v="1"/>
    <x v="2"/>
    <x v="6"/>
    <x v="5"/>
    <s v="File Shuttle II and Handi-File, Black"/>
    <n v="0.6"/>
    <s v="United States"/>
    <x v="3"/>
    <x v="27"/>
    <s v="Hilliard"/>
    <n v="43026"/>
    <x v="165"/>
    <d v="2015-06-18T00:00:00"/>
    <n v="72.983999999999995"/>
    <n v="6"/>
    <n v="200.83"/>
    <n v="86222"/>
    <x v="3"/>
    <n v="609.98806056071362"/>
  </r>
  <r>
    <n v="283"/>
    <s v="Pauline Boyette"/>
    <x v="1"/>
    <n v="0.1"/>
    <n v="1.68"/>
    <n v="1.57"/>
    <x v="1"/>
    <x v="3"/>
    <x v="2"/>
    <x v="2"/>
    <x v="2"/>
    <s v="Newell 323"/>
    <n v="0.59"/>
    <s v="United States"/>
    <x v="3"/>
    <x v="33"/>
    <s v="Newark"/>
    <n v="7101"/>
    <x v="165"/>
    <d v="2015-06-18T00:00:00"/>
    <n v="-11.57"/>
    <n v="11"/>
    <n v="18.71"/>
    <n v="89293"/>
    <x v="3"/>
    <n v="95.605884735420602"/>
  </r>
  <r>
    <n v="286"/>
    <s v="Virginia Gay"/>
    <x v="2"/>
    <n v="0"/>
    <n v="4.13"/>
    <n v="5.34"/>
    <x v="1"/>
    <x v="0"/>
    <x v="2"/>
    <x v="5"/>
    <x v="5"/>
    <s v="ACCOHIDE® Binder by Acco"/>
    <n v="0.38"/>
    <s v="United States"/>
    <x v="1"/>
    <x v="38"/>
    <s v="Shawnee"/>
    <n v="66203"/>
    <x v="165"/>
    <d v="2015-06-21T00:00:00"/>
    <n v="-61.87"/>
    <n v="9"/>
    <n v="40.950000000000003"/>
    <n v="89761"/>
    <x v="1"/>
    <n v="120.72947090999592"/>
  </r>
  <r>
    <n v="286"/>
    <s v="Virginia Gay"/>
    <x v="2"/>
    <n v="0.1"/>
    <n v="130.97999999999999"/>
    <n v="54.74"/>
    <x v="0"/>
    <x v="0"/>
    <x v="0"/>
    <x v="10"/>
    <x v="0"/>
    <s v="O'Sullivan Elevations Bookcase, Cherry Finish"/>
    <n v="0.69"/>
    <s v="United States"/>
    <x v="1"/>
    <x v="38"/>
    <s v="Shawnee"/>
    <n v="66203"/>
    <x v="165"/>
    <d v="2015-06-21T00:00:00"/>
    <n v="-530.24"/>
    <n v="9"/>
    <n v="1155.73"/>
    <n v="89761"/>
    <x v="1"/>
    <n v="1791.9490095835433"/>
  </r>
  <r>
    <n v="646"/>
    <s v="Robin High"/>
    <x v="2"/>
    <n v="0.03"/>
    <n v="51.75"/>
    <n v="19.989999999999998"/>
    <x v="1"/>
    <x v="3"/>
    <x v="0"/>
    <x v="11"/>
    <x v="5"/>
    <s v="Howard Miller 13-3/4&quot; Diameter Brushed Chrome Round Wall Clock"/>
    <n v="0.55000000000000004"/>
    <s v="United States"/>
    <x v="1"/>
    <x v="7"/>
    <s v="Shakopee"/>
    <n v="55379"/>
    <x v="165"/>
    <d v="2015-06-22T00:00:00"/>
    <n v="261.44400000000002"/>
    <n v="16"/>
    <n v="818.81"/>
    <n v="90735"/>
    <x v="1"/>
    <n v="1136.4422365630185"/>
  </r>
  <r>
    <n v="1189"/>
    <s v="Dwight Stephenson"/>
    <x v="2"/>
    <n v="0.06"/>
    <n v="10.89"/>
    <n v="4.5"/>
    <x v="1"/>
    <x v="1"/>
    <x v="2"/>
    <x v="8"/>
    <x v="5"/>
    <s v="Belkin 6 Outlet Metallic Surge Strip"/>
    <n v="0.59"/>
    <s v="United States"/>
    <x v="2"/>
    <x v="8"/>
    <s v="Huntington Beach"/>
    <n v="92646"/>
    <x v="165"/>
    <d v="2015-06-22T00:00:00"/>
    <n v="-25.111999999999998"/>
    <n v="14"/>
    <n v="149.32"/>
    <n v="87584"/>
    <x v="2"/>
    <n v="271.33295812448938"/>
  </r>
  <r>
    <n v="1189"/>
    <s v="Dwight Stephenson"/>
    <x v="2"/>
    <n v="0.03"/>
    <n v="10.64"/>
    <n v="5.16"/>
    <x v="1"/>
    <x v="1"/>
    <x v="0"/>
    <x v="11"/>
    <x v="5"/>
    <s v="Eldon Expressions Punched Metal &amp; Wood Desk Accessories, Pewter &amp; Cherry"/>
    <n v="0.56999999999999995"/>
    <s v="United States"/>
    <x v="2"/>
    <x v="8"/>
    <s v="Huntington Beach"/>
    <n v="92646"/>
    <x v="165"/>
    <d v="2015-06-22T00:00:00"/>
    <n v="17.376000000000001"/>
    <n v="16"/>
    <n v="177.01"/>
    <n v="87584"/>
    <x v="2"/>
    <n v="335.50192681809307"/>
  </r>
  <r>
    <n v="1189"/>
    <s v="Dwight Stephenson"/>
    <x v="2"/>
    <n v="0.03"/>
    <n v="7.96"/>
    <n v="4.95"/>
    <x v="1"/>
    <x v="1"/>
    <x v="0"/>
    <x v="11"/>
    <x v="5"/>
    <s v="Staples Plastic Wall Frames"/>
    <n v="0.41"/>
    <s v="United States"/>
    <x v="2"/>
    <x v="8"/>
    <s v="Huntington Beach"/>
    <n v="92646"/>
    <x v="165"/>
    <d v="2015-06-19T00:00:00"/>
    <n v="24.260400000000001"/>
    <n v="4"/>
    <n v="35.159999999999997"/>
    <n v="87584"/>
    <x v="2"/>
    <n v="195.36113815924412"/>
  </r>
  <r>
    <n v="1193"/>
    <s v="Louis Parrish"/>
    <x v="2"/>
    <n v="0.03"/>
    <n v="10.64"/>
    <n v="5.16"/>
    <x v="1"/>
    <x v="1"/>
    <x v="0"/>
    <x v="11"/>
    <x v="5"/>
    <s v="Eldon Expressions Punched Metal &amp; Wood Desk Accessories, Pewter &amp; Cherry"/>
    <n v="0.56999999999999995"/>
    <s v="United States"/>
    <x v="3"/>
    <x v="31"/>
    <s v="Washington"/>
    <n v="20016"/>
    <x v="165"/>
    <d v="2015-06-22T00:00:00"/>
    <n v="14.48"/>
    <n v="63"/>
    <n v="696.96"/>
    <n v="5984"/>
    <x v="3"/>
    <n v="332.53634832607378"/>
  </r>
  <r>
    <n v="1193"/>
    <s v="Louis Parrish"/>
    <x v="2"/>
    <n v="0.03"/>
    <n v="7.96"/>
    <n v="4.95"/>
    <x v="1"/>
    <x v="1"/>
    <x v="0"/>
    <x v="11"/>
    <x v="5"/>
    <s v="Staples Plastic Wall Frames"/>
    <n v="0.41"/>
    <s v="United States"/>
    <x v="3"/>
    <x v="31"/>
    <s v="Washington"/>
    <n v="20016"/>
    <x v="165"/>
    <d v="2015-06-19T00:00:00"/>
    <n v="22.25"/>
    <n v="17"/>
    <n v="149.41"/>
    <n v="5984"/>
    <x v="3"/>
    <n v="193.30243684696663"/>
  </r>
  <r>
    <n v="3098"/>
    <s v="Lorraine Boykin"/>
    <x v="2"/>
    <n v="0"/>
    <n v="11.7"/>
    <n v="6.96"/>
    <x v="2"/>
    <x v="1"/>
    <x v="2"/>
    <x v="8"/>
    <x v="6"/>
    <s v="Harmony HEPA Quiet Air Purifiers"/>
    <n v="0.5"/>
    <s v="United States"/>
    <x v="3"/>
    <x v="11"/>
    <s v="Shirley"/>
    <n v="11967"/>
    <x v="165"/>
    <d v="2015-06-19T00:00:00"/>
    <n v="-11.247999999999999"/>
    <n v="10"/>
    <n v="131.69"/>
    <n v="89315"/>
    <x v="3"/>
    <n v="238.68861276205467"/>
  </r>
  <r>
    <n v="907"/>
    <s v="Rachel Casey"/>
    <x v="4"/>
    <n v="0.09"/>
    <n v="2.6"/>
    <n v="2.4"/>
    <x v="1"/>
    <x v="2"/>
    <x v="2"/>
    <x v="2"/>
    <x v="2"/>
    <s v="12 Colored Short Pencils"/>
    <n v="0.57999999999999996"/>
    <s v="United States"/>
    <x v="0"/>
    <x v="32"/>
    <s v="Henderson"/>
    <n v="42420"/>
    <x v="165"/>
    <d v="2015-06-19T00:00:00"/>
    <n v="1107.4079999999999"/>
    <n v="12"/>
    <n v="31.73"/>
    <n v="86460"/>
    <x v="0"/>
    <n v="1311.2785647842779"/>
  </r>
  <r>
    <n v="317"/>
    <s v="Katherine Kearney"/>
    <x v="3"/>
    <n v="0.09"/>
    <n v="7.38"/>
    <n v="5.21"/>
    <x v="1"/>
    <x v="3"/>
    <x v="0"/>
    <x v="11"/>
    <x v="5"/>
    <s v="Eldon® Expressions™ Wood Desk Accessories, Oak"/>
    <n v="0.56000000000000005"/>
    <s v="United States"/>
    <x v="2"/>
    <x v="8"/>
    <s v="Lemon Grove"/>
    <n v="91945"/>
    <x v="165"/>
    <d v="2015-06-18T00:00:00"/>
    <n v="-27.16"/>
    <n v="9"/>
    <n v="66.55"/>
    <n v="86041"/>
    <x v="2"/>
    <n v="383.29818707082057"/>
  </r>
  <r>
    <n v="317"/>
    <s v="Katherine Kearney"/>
    <x v="3"/>
    <n v="0.04"/>
    <n v="5.98"/>
    <n v="5.15"/>
    <x v="1"/>
    <x v="3"/>
    <x v="2"/>
    <x v="7"/>
    <x v="5"/>
    <s v="Xerox 193"/>
    <n v="0.36"/>
    <s v="United States"/>
    <x v="2"/>
    <x v="8"/>
    <s v="Lemon Grove"/>
    <n v="91945"/>
    <x v="165"/>
    <d v="2015-06-18T00:00:00"/>
    <n v="-52.344000000000001"/>
    <n v="17"/>
    <n v="103.49"/>
    <n v="86041"/>
    <x v="2"/>
    <n v="218.26948928312021"/>
  </r>
  <r>
    <n v="317"/>
    <s v="Katherine Kearney"/>
    <x v="3"/>
    <n v="0.04"/>
    <n v="15.42"/>
    <n v="10.68"/>
    <x v="1"/>
    <x v="3"/>
    <x v="2"/>
    <x v="6"/>
    <x v="5"/>
    <s v="Decoflex Hanging Personal Folder File, Blue"/>
    <n v="0.57999999999999996"/>
    <s v="United States"/>
    <x v="2"/>
    <x v="8"/>
    <s v="Lemon Grove"/>
    <n v="91945"/>
    <x v="165"/>
    <d v="2015-06-18T00:00:00"/>
    <n v="-119.93600000000001"/>
    <n v="12"/>
    <n v="192.18"/>
    <n v="86041"/>
    <x v="2"/>
    <n v="514.33674872615518"/>
  </r>
  <r>
    <n v="395"/>
    <s v="Monica McCormick"/>
    <x v="0"/>
    <n v="0.04"/>
    <n v="15.98"/>
    <n v="4"/>
    <x v="1"/>
    <x v="3"/>
    <x v="1"/>
    <x v="1"/>
    <x v="5"/>
    <s v="Logitech Access Keyboard"/>
    <n v="0.37"/>
    <s v="United States"/>
    <x v="0"/>
    <x v="9"/>
    <s v="Albemarle"/>
    <n v="28001"/>
    <x v="166"/>
    <d v="2015-06-19T00:00:00"/>
    <n v="-19.207999999999998"/>
    <n v="4"/>
    <n v="64.59"/>
    <n v="86384"/>
    <x v="0"/>
    <n v="349.04196423374606"/>
  </r>
  <r>
    <n v="395"/>
    <s v="Monica McCormick"/>
    <x v="0"/>
    <n v="0.06"/>
    <n v="22.84"/>
    <n v="5.47"/>
    <x v="1"/>
    <x v="3"/>
    <x v="2"/>
    <x v="7"/>
    <x v="5"/>
    <s v="Xerox 1929"/>
    <n v="0.39"/>
    <s v="United States"/>
    <x v="0"/>
    <x v="9"/>
    <s v="Albemarle"/>
    <n v="28001"/>
    <x v="166"/>
    <d v="2015-06-20T00:00:00"/>
    <n v="7.44"/>
    <n v="20"/>
    <n v="461.94"/>
    <n v="86384"/>
    <x v="0"/>
    <n v="441.86052269024105"/>
  </r>
  <r>
    <n v="152"/>
    <s v="Kent Kerr"/>
    <x v="2"/>
    <n v="0.1"/>
    <n v="39.979999999999997"/>
    <n v="4"/>
    <x v="1"/>
    <x v="0"/>
    <x v="1"/>
    <x v="1"/>
    <x v="5"/>
    <s v="Microsoft Natural Keyboard Elite"/>
    <n v="0.7"/>
    <s v="United States"/>
    <x v="0"/>
    <x v="34"/>
    <s v="Knoxville"/>
    <n v="37918"/>
    <x v="166"/>
    <d v="2015-06-22T00:00:00"/>
    <n v="360.24"/>
    <n v="21"/>
    <n v="772.56"/>
    <n v="89525"/>
    <x v="0"/>
    <n v="828.16353716696983"/>
  </r>
  <r>
    <n v="1958"/>
    <s v="Vickie Martinez"/>
    <x v="2"/>
    <n v="0.09"/>
    <n v="30.98"/>
    <n v="6.5"/>
    <x v="2"/>
    <x v="1"/>
    <x v="1"/>
    <x v="1"/>
    <x v="5"/>
    <s v="Belkin ErgoBoard™ Keyboard"/>
    <n v="0.64"/>
    <s v="United States"/>
    <x v="2"/>
    <x v="14"/>
    <s v="West Linn"/>
    <n v="97068"/>
    <x v="166"/>
    <d v="2015-06-22T00:00:00"/>
    <n v="-55.97"/>
    <n v="7"/>
    <n v="204.34"/>
    <n v="89819"/>
    <x v="2"/>
    <n v="297.47590050795696"/>
  </r>
  <r>
    <n v="2954"/>
    <s v="William Sharma"/>
    <x v="2"/>
    <n v="0.09"/>
    <n v="12.22"/>
    <n v="2.85"/>
    <x v="1"/>
    <x v="1"/>
    <x v="0"/>
    <x v="11"/>
    <x v="1"/>
    <s v="Aluminum Document Frame"/>
    <n v="0.55000000000000004"/>
    <s v="United States"/>
    <x v="1"/>
    <x v="7"/>
    <s v="Maplewood"/>
    <n v="55119"/>
    <x v="166"/>
    <d v="2015-06-25T00:00:00"/>
    <n v="70.676699999999997"/>
    <n v="9"/>
    <n v="102.43"/>
    <n v="86427"/>
    <x v="1"/>
    <n v="274.91273320290435"/>
  </r>
  <r>
    <n v="553"/>
    <s v="Kristine Connolly"/>
    <x v="4"/>
    <n v="0.08"/>
    <n v="124.49"/>
    <n v="51.94"/>
    <x v="0"/>
    <x v="3"/>
    <x v="0"/>
    <x v="0"/>
    <x v="0"/>
    <s v="Bevis 36 x 72 Conference Tables"/>
    <n v="0.63"/>
    <s v="United States"/>
    <x v="2"/>
    <x v="8"/>
    <s v="Los Angeles"/>
    <n v="90008"/>
    <x v="166"/>
    <d v="2015-06-19T00:00:00"/>
    <n v="-500.38"/>
    <n v="56"/>
    <n v="6831.37"/>
    <n v="359"/>
    <x v="2"/>
    <n v="1630.1790783671886"/>
  </r>
  <r>
    <n v="555"/>
    <s v="Walter Young"/>
    <x v="4"/>
    <n v="0.08"/>
    <n v="124.49"/>
    <n v="51.94"/>
    <x v="0"/>
    <x v="3"/>
    <x v="0"/>
    <x v="0"/>
    <x v="0"/>
    <s v="Bevis 36 x 72 Conference Tables"/>
    <n v="0.63"/>
    <s v="United States"/>
    <x v="2"/>
    <x v="15"/>
    <s v="Pleasant Grove"/>
    <n v="84062"/>
    <x v="166"/>
    <d v="2015-06-19T00:00:00"/>
    <n v="-250.19"/>
    <n v="14"/>
    <n v="1707.84"/>
    <n v="86192"/>
    <x v="2"/>
    <n v="1886.3800738500322"/>
  </r>
  <r>
    <n v="2016"/>
    <s v="Wayne Bean"/>
    <x v="4"/>
    <n v="0.1"/>
    <n v="10.48"/>
    <n v="2.89"/>
    <x v="1"/>
    <x v="3"/>
    <x v="2"/>
    <x v="2"/>
    <x v="1"/>
    <s v="Staples Battery-Operated Desktop Pencil Sharpener"/>
    <n v="0.6"/>
    <s v="United States"/>
    <x v="1"/>
    <x v="25"/>
    <s v="Southgate"/>
    <n v="48195"/>
    <x v="166"/>
    <d v="2015-06-19T00:00:00"/>
    <n v="-8.9039999999999999"/>
    <n v="4"/>
    <n v="40.29"/>
    <n v="86874"/>
    <x v="1"/>
    <n v="185.95523655036968"/>
  </r>
  <r>
    <n v="594"/>
    <s v="Charlie Moore"/>
    <x v="0"/>
    <n v="0.04"/>
    <n v="39.479999999999997"/>
    <n v="1.99"/>
    <x v="1"/>
    <x v="1"/>
    <x v="1"/>
    <x v="1"/>
    <x v="1"/>
    <s v="80 Minute CD-R Spindle, 100/Pack - Staples"/>
    <n v="0.54"/>
    <s v="United States"/>
    <x v="1"/>
    <x v="2"/>
    <s v="Anderson"/>
    <n v="46016"/>
    <x v="167"/>
    <d v="2015-06-22T00:00:00"/>
    <n v="484.8492"/>
    <n v="18"/>
    <n v="702.68"/>
    <n v="86311"/>
    <x v="1"/>
    <n v="995.64956185775191"/>
  </r>
  <r>
    <n v="594"/>
    <s v="Charlie Moore"/>
    <x v="0"/>
    <n v="0.04"/>
    <n v="3.7"/>
    <n v="1.61"/>
    <x v="1"/>
    <x v="1"/>
    <x v="0"/>
    <x v="11"/>
    <x v="2"/>
    <s v="3M Hangers With Command Adhesive"/>
    <n v="0.44"/>
    <s v="United States"/>
    <x v="1"/>
    <x v="2"/>
    <s v="Anderson"/>
    <n v="46016"/>
    <x v="167"/>
    <d v="2015-06-20T00:00:00"/>
    <n v="18"/>
    <n v="18"/>
    <n v="67.239999999999995"/>
    <n v="86311"/>
    <x v="1"/>
    <n v="311.85761210545945"/>
  </r>
  <r>
    <n v="1009"/>
    <s v="Kristin George"/>
    <x v="1"/>
    <n v="0.1"/>
    <n v="550.98"/>
    <n v="45.7"/>
    <x v="0"/>
    <x v="3"/>
    <x v="0"/>
    <x v="0"/>
    <x v="0"/>
    <s v="Chromcraft Bull-Nose Wood Oval Conference Tables &amp; Bases"/>
    <n v="0.71"/>
    <s v="United States"/>
    <x v="3"/>
    <x v="29"/>
    <s v="Saco"/>
    <n v="4072"/>
    <x v="167"/>
    <d v="2015-06-21T00:00:00"/>
    <n v="818.54617499999995"/>
    <n v="14"/>
    <n v="6963.67"/>
    <n v="88372"/>
    <x v="3"/>
    <n v="4182.6183065313417"/>
  </r>
  <r>
    <n v="1956"/>
    <s v="Justin Frank"/>
    <x v="1"/>
    <n v="0.09"/>
    <n v="40.98"/>
    <n v="6.5"/>
    <x v="1"/>
    <x v="1"/>
    <x v="1"/>
    <x v="1"/>
    <x v="5"/>
    <s v="Targus USB Numeric Keypad"/>
    <n v="0.74"/>
    <s v="United States"/>
    <x v="2"/>
    <x v="3"/>
    <s v="Louisville"/>
    <n v="80027"/>
    <x v="167"/>
    <d v="2015-06-21T00:00:00"/>
    <n v="-50.244999999999997"/>
    <n v="19"/>
    <n v="746.91"/>
    <n v="89820"/>
    <x v="2"/>
    <n v="417.74769030931992"/>
  </r>
  <r>
    <n v="796"/>
    <s v="Amanda Conner"/>
    <x v="3"/>
    <n v="0.1"/>
    <n v="14.42"/>
    <n v="6.75"/>
    <x v="1"/>
    <x v="3"/>
    <x v="2"/>
    <x v="8"/>
    <x v="6"/>
    <s v="Holmes Odor Grabber"/>
    <n v="0.52"/>
    <s v="United States"/>
    <x v="1"/>
    <x v="13"/>
    <s v="Papillion"/>
    <n v="68046"/>
    <x v="167"/>
    <d v="2015-06-22T00:00:00"/>
    <n v="-20.103999999999999"/>
    <n v="1"/>
    <n v="15.49"/>
    <n v="86869"/>
    <x v="1"/>
    <n v="415.29011656370966"/>
  </r>
  <r>
    <n v="2323"/>
    <s v="Emma Buckley"/>
    <x v="3"/>
    <n v="0.06"/>
    <n v="4.9800000000000004"/>
    <n v="4.62"/>
    <x v="2"/>
    <x v="0"/>
    <x v="1"/>
    <x v="1"/>
    <x v="1"/>
    <s v="Imation 3.5&quot;, DISKETTE 44766 HGHLD3.52HD/FM, 10/Pack"/>
    <n v="0.64"/>
    <s v="United States"/>
    <x v="2"/>
    <x v="8"/>
    <s v="Coachella"/>
    <n v="92236"/>
    <x v="167"/>
    <d v="2015-06-19T00:00:00"/>
    <n v="-27.004999999999999"/>
    <n v="7"/>
    <n v="38.74"/>
    <n v="88722"/>
    <x v="2"/>
    <n v="354.69747047655733"/>
  </r>
  <r>
    <n v="3138"/>
    <s v="Herbert Donnelly Swanson"/>
    <x v="3"/>
    <n v="0.05"/>
    <n v="4.0599999999999996"/>
    <n v="6.89"/>
    <x v="2"/>
    <x v="3"/>
    <x v="2"/>
    <x v="8"/>
    <x v="5"/>
    <s v="Eureka Disposable Bags for Sanitaire® Vibra Groomer I® Upright Vac"/>
    <n v="0.6"/>
    <s v="United States"/>
    <x v="3"/>
    <x v="47"/>
    <s v="Londonderry"/>
    <n v="3053"/>
    <x v="167"/>
    <d v="2015-06-21T00:00:00"/>
    <n v="-122.83499999999999"/>
    <n v="22"/>
    <n v="92.57"/>
    <n v="86796"/>
    <x v="3"/>
    <n v="298.82150790814705"/>
  </r>
  <r>
    <n v="3167"/>
    <s v="Ray Silverman"/>
    <x v="3"/>
    <n v="7.0000000000000007E-2"/>
    <n v="280.98"/>
    <n v="57"/>
    <x v="0"/>
    <x v="3"/>
    <x v="0"/>
    <x v="9"/>
    <x v="3"/>
    <s v="Hon 2090 “Pillow Soft” Series Mid Back Swivel/Tilt Chairs"/>
    <n v="0.78"/>
    <s v="United States"/>
    <x v="0"/>
    <x v="12"/>
    <s v="Ponte Vedra Beach"/>
    <n v="32004"/>
    <x v="167"/>
    <d v="2015-06-20T00:00:00"/>
    <n v="-283.9914"/>
    <n v="14"/>
    <n v="3936.61"/>
    <n v="86491"/>
    <x v="0"/>
    <n v="2801.4843684534512"/>
  </r>
  <r>
    <n v="3167"/>
    <s v="Ray Silverman"/>
    <x v="3"/>
    <n v="0"/>
    <n v="4.9800000000000004"/>
    <n v="7.44"/>
    <x v="1"/>
    <x v="3"/>
    <x v="2"/>
    <x v="7"/>
    <x v="5"/>
    <s v="Xerox 1922"/>
    <n v="0.36"/>
    <s v="United States"/>
    <x v="0"/>
    <x v="12"/>
    <s v="Ponte Vedra Beach"/>
    <n v="32004"/>
    <x v="167"/>
    <d v="2015-06-21T00:00:00"/>
    <n v="-195.34200000000001"/>
    <n v="15"/>
    <n v="78.31"/>
    <n v="86491"/>
    <x v="0"/>
    <n v="158.43033997783152"/>
  </r>
  <r>
    <n v="3167"/>
    <s v="Ray Silverman"/>
    <x v="3"/>
    <n v="0.1"/>
    <n v="3.98"/>
    <n v="0.83"/>
    <x v="1"/>
    <x v="3"/>
    <x v="2"/>
    <x v="2"/>
    <x v="2"/>
    <s v="Fluorescent Highlighters by Dixon"/>
    <n v="0.51"/>
    <s v="United States"/>
    <x v="0"/>
    <x v="12"/>
    <s v="Ponte Vedra Beach"/>
    <n v="32004"/>
    <x v="167"/>
    <d v="2015-06-21T00:00:00"/>
    <n v="-89.709199999999996"/>
    <n v="11"/>
    <n v="42.46"/>
    <n v="86491"/>
    <x v="0"/>
    <n v="139.36548658090209"/>
  </r>
  <r>
    <n v="491"/>
    <s v="Toni Swanson"/>
    <x v="0"/>
    <n v="0.02"/>
    <n v="1360.14"/>
    <n v="14.7"/>
    <x v="0"/>
    <x v="1"/>
    <x v="1"/>
    <x v="3"/>
    <x v="3"/>
    <s v="Okidata ML395C Color Dot Matrix Printer"/>
    <n v="0.59"/>
    <s v="United States"/>
    <x v="3"/>
    <x v="11"/>
    <s v="New York City"/>
    <n v="10154"/>
    <x v="168"/>
    <d v="2015-06-22T00:00:00"/>
    <n v="2028.12"/>
    <n v="22"/>
    <n v="23939.200000000001"/>
    <n v="6562"/>
    <x v="3"/>
    <n v="7316.3626789029113"/>
  </r>
  <r>
    <n v="494"/>
    <s v="Jimmy Alston Holder"/>
    <x v="0"/>
    <n v="0.02"/>
    <n v="1360.14"/>
    <n v="14.7"/>
    <x v="0"/>
    <x v="1"/>
    <x v="1"/>
    <x v="3"/>
    <x v="3"/>
    <s v="Okidata ML395C Color Dot Matrix Printer"/>
    <n v="0.59"/>
    <s v="United States"/>
    <x v="2"/>
    <x v="4"/>
    <s v="Seattle"/>
    <n v="98115"/>
    <x v="168"/>
    <d v="2015-06-22T00:00:00"/>
    <n v="3042.18"/>
    <n v="6"/>
    <n v="8637.44"/>
    <n v="88908"/>
    <x v="2"/>
    <n v="8354.7862029419721"/>
  </r>
  <r>
    <n v="896"/>
    <s v="Jennifer Siegel"/>
    <x v="0"/>
    <n v="0.06"/>
    <n v="47.98"/>
    <n v="3.61"/>
    <x v="1"/>
    <x v="3"/>
    <x v="1"/>
    <x v="1"/>
    <x v="1"/>
    <s v="DS/HD IBM Formatted Diskettes, 200/Pack - Staples"/>
    <n v="0.71"/>
    <s v="United States"/>
    <x v="1"/>
    <x v="18"/>
    <s v="Denton"/>
    <n v="76201"/>
    <x v="168"/>
    <d v="2015-06-22T00:00:00"/>
    <n v="35.954999999999998"/>
    <n v="11"/>
    <n v="517.67999999999995"/>
    <n v="90167"/>
    <x v="1"/>
    <n v="764.39830541104823"/>
  </r>
  <r>
    <n v="2352"/>
    <s v="Kerry Beach"/>
    <x v="0"/>
    <n v="0.06"/>
    <n v="59.76"/>
    <n v="9.7100000000000009"/>
    <x v="1"/>
    <x v="1"/>
    <x v="2"/>
    <x v="6"/>
    <x v="5"/>
    <s v="Advantus 10-Drawer Portable Organizer, Chrome Metal Frame, Smoke Drawers"/>
    <n v="0.56999999999999995"/>
    <s v="United States"/>
    <x v="3"/>
    <x v="36"/>
    <s v="Cumberland"/>
    <n v="21501"/>
    <x v="168"/>
    <d v="2015-06-23T00:00:00"/>
    <n v="756.67470000000003"/>
    <n v="18"/>
    <n v="1096.6300000000001"/>
    <n v="86165"/>
    <x v="3"/>
    <n v="1562.6411487962355"/>
  </r>
  <r>
    <n v="2352"/>
    <s v="Kerry Beach"/>
    <x v="0"/>
    <n v="7.0000000000000007E-2"/>
    <n v="195.99"/>
    <n v="4.2"/>
    <x v="1"/>
    <x v="1"/>
    <x v="1"/>
    <x v="12"/>
    <x v="5"/>
    <s v="T65"/>
    <n v="0.56000000000000005"/>
    <s v="United States"/>
    <x v="3"/>
    <x v="36"/>
    <s v="Cumberland"/>
    <n v="21501"/>
    <x v="168"/>
    <d v="2015-06-23T00:00:00"/>
    <n v="-222.34299999999999"/>
    <n v="4"/>
    <n v="632.12"/>
    <n v="86165"/>
    <x v="3"/>
    <n v="819.72133405668126"/>
  </r>
  <r>
    <n v="1123"/>
    <s v="Peggy Lanier"/>
    <x v="1"/>
    <n v="0.09"/>
    <n v="175.99"/>
    <n v="4.99"/>
    <x v="1"/>
    <x v="0"/>
    <x v="1"/>
    <x v="12"/>
    <x v="5"/>
    <s v="5165"/>
    <n v="0.59"/>
    <s v="United States"/>
    <x v="2"/>
    <x v="8"/>
    <s v="Roseville"/>
    <n v="95661"/>
    <x v="168"/>
    <d v="2015-06-22T00:00:00"/>
    <n v="2169.7464"/>
    <n v="22"/>
    <n v="3144.56"/>
    <n v="87016"/>
    <x v="2"/>
    <n v="2967.5721787738216"/>
  </r>
  <r>
    <n v="1124"/>
    <s v="Randy Jiang"/>
    <x v="1"/>
    <n v="0.09"/>
    <n v="160.97999999999999"/>
    <n v="35.020000000000003"/>
    <x v="0"/>
    <x v="0"/>
    <x v="0"/>
    <x v="10"/>
    <x v="0"/>
    <s v="Rush Hierlooms Collection Rich Wood Bookcases"/>
    <n v="0.72"/>
    <s v="United States"/>
    <x v="3"/>
    <x v="22"/>
    <s v="Norwich"/>
    <n v="6360"/>
    <x v="168"/>
    <d v="2015-06-21T00:00:00"/>
    <n v="-229.93"/>
    <n v="18"/>
    <n v="2653.02"/>
    <n v="87016"/>
    <x v="3"/>
    <n v="1597.7086765909369"/>
  </r>
  <r>
    <n v="1432"/>
    <s v="Kerry Green"/>
    <x v="2"/>
    <n v="7.0000000000000007E-2"/>
    <n v="10.98"/>
    <n v="4.8"/>
    <x v="1"/>
    <x v="3"/>
    <x v="2"/>
    <x v="15"/>
    <x v="5"/>
    <s v="Manila Recycled Extra-Heavyweight Clasp Envelopes, 6&quot; x 9&quot;"/>
    <n v="0.36"/>
    <s v="United States"/>
    <x v="1"/>
    <x v="2"/>
    <s v="Indianapolis"/>
    <n v="46203"/>
    <x v="168"/>
    <d v="2015-06-27T00:00:00"/>
    <n v="52.92"/>
    <n v="16"/>
    <n v="165.21"/>
    <n v="86827"/>
    <x v="1"/>
    <n v="190.96858538389449"/>
  </r>
  <r>
    <n v="491"/>
    <s v="Toni Swanson"/>
    <x v="3"/>
    <n v="0.02"/>
    <n v="9.06"/>
    <n v="9.86"/>
    <x v="1"/>
    <x v="1"/>
    <x v="2"/>
    <x v="7"/>
    <x v="5"/>
    <s v="Southworth 25% Cotton Linen-Finish Paper &amp; Envelopes"/>
    <n v="0.4"/>
    <s v="United States"/>
    <x v="3"/>
    <x v="11"/>
    <s v="New York City"/>
    <n v="10154"/>
    <x v="168"/>
    <d v="2015-06-22T00:00:00"/>
    <n v="-63.51"/>
    <n v="24"/>
    <n v="239.82"/>
    <n v="42852"/>
    <x v="3"/>
    <n v="364.1951063599758"/>
  </r>
  <r>
    <n v="494"/>
    <s v="Jimmy Alston Holder"/>
    <x v="3"/>
    <n v="0.02"/>
    <n v="9.06"/>
    <n v="9.86"/>
    <x v="1"/>
    <x v="1"/>
    <x v="2"/>
    <x v="7"/>
    <x v="5"/>
    <s v="Southworth 25% Cotton Linen-Finish Paper &amp; Envelopes"/>
    <n v="0.4"/>
    <s v="United States"/>
    <x v="2"/>
    <x v="4"/>
    <s v="Seattle"/>
    <n v="98115"/>
    <x v="168"/>
    <d v="2015-06-22T00:00:00"/>
    <n v="-31.754999999999999"/>
    <n v="6"/>
    <n v="59.95"/>
    <n v="88908"/>
    <x v="2"/>
    <n v="396.71304317422778"/>
  </r>
  <r>
    <n v="1424"/>
    <s v="Robyn Zhou"/>
    <x v="3"/>
    <n v="0.05"/>
    <n v="8.0399999999999991"/>
    <n v="8.94"/>
    <x v="1"/>
    <x v="2"/>
    <x v="2"/>
    <x v="5"/>
    <x v="5"/>
    <s v="Fellowes Twister Kit, Gray/Clear, 3/pkg"/>
    <n v="0.4"/>
    <s v="United States"/>
    <x v="2"/>
    <x v="3"/>
    <s v="Englewood"/>
    <n v="80112"/>
    <x v="168"/>
    <d v="2015-06-22T00:00:00"/>
    <n v="-164.3948"/>
    <n v="15"/>
    <n v="121.36"/>
    <n v="89449"/>
    <x v="2"/>
    <n v="271.81212999427521"/>
  </r>
  <r>
    <n v="2487"/>
    <s v="Michelle Bryant Phillips"/>
    <x v="3"/>
    <n v="0.04"/>
    <n v="3.08"/>
    <n v="0.99"/>
    <x v="1"/>
    <x v="0"/>
    <x v="2"/>
    <x v="13"/>
    <x v="5"/>
    <s v="Avery 481"/>
    <n v="0.37"/>
    <s v="United States"/>
    <x v="0"/>
    <x v="5"/>
    <s v="Tucker"/>
    <n v="30084"/>
    <x v="168"/>
    <d v="2015-06-21T00:00:00"/>
    <n v="257.08319999999998"/>
    <n v="14"/>
    <n v="43.41"/>
    <n v="91415"/>
    <x v="0"/>
    <n v="410.34025904183113"/>
  </r>
  <r>
    <n v="2487"/>
    <s v="Michelle Bryant Phillips"/>
    <x v="3"/>
    <n v="0.1"/>
    <n v="2.78"/>
    <n v="1.25"/>
    <x v="1"/>
    <x v="0"/>
    <x v="2"/>
    <x v="2"/>
    <x v="2"/>
    <s v="Newell 318"/>
    <n v="0.59"/>
    <s v="United States"/>
    <x v="0"/>
    <x v="5"/>
    <s v="Tucker"/>
    <n v="30084"/>
    <x v="168"/>
    <d v="2015-06-21T00:00:00"/>
    <n v="0.78539999999999999"/>
    <n v="18"/>
    <n v="46.42"/>
    <n v="91415"/>
    <x v="0"/>
    <n v="297.34111195161483"/>
  </r>
  <r>
    <n v="2713"/>
    <s v="Lynda Banks"/>
    <x v="0"/>
    <n v="7.0000000000000007E-2"/>
    <n v="2.88"/>
    <n v="0.5"/>
    <x v="1"/>
    <x v="3"/>
    <x v="2"/>
    <x v="13"/>
    <x v="5"/>
    <s v="Avery 492"/>
    <n v="0.39"/>
    <s v="United States"/>
    <x v="1"/>
    <x v="25"/>
    <s v="Kalamazoo"/>
    <n v="49001"/>
    <x v="169"/>
    <d v="2015-06-24T00:00:00"/>
    <n v="17.429400000000001"/>
    <n v="9"/>
    <n v="25.26"/>
    <n v="88701"/>
    <x v="1"/>
    <n v="245.5758061597067"/>
  </r>
  <r>
    <n v="2713"/>
    <s v="Lynda Banks"/>
    <x v="0"/>
    <n v="0.03"/>
    <n v="348.21"/>
    <n v="40.19"/>
    <x v="0"/>
    <x v="3"/>
    <x v="0"/>
    <x v="0"/>
    <x v="0"/>
    <s v="Bretford CR4500 Series Slim Rectangular Table"/>
    <n v="0.62"/>
    <s v="United States"/>
    <x v="1"/>
    <x v="25"/>
    <s v="Kalamazoo"/>
    <n v="49001"/>
    <x v="169"/>
    <d v="2015-06-22T00:00:00"/>
    <n v="-178.86959999999999"/>
    <n v="2"/>
    <n v="736.16"/>
    <n v="88701"/>
    <x v="1"/>
    <n v="2637.5839492121977"/>
  </r>
  <r>
    <n v="2049"/>
    <s v="Kenneth Pollock"/>
    <x v="1"/>
    <n v="0.03"/>
    <n v="15.28"/>
    <n v="1.99"/>
    <x v="1"/>
    <x v="3"/>
    <x v="1"/>
    <x v="1"/>
    <x v="1"/>
    <s v="Memorex 4.7GB DVD+R, 3/Pack"/>
    <n v="0.42"/>
    <s v="United States"/>
    <x v="0"/>
    <x v="21"/>
    <s v="Harrisonburg"/>
    <n v="22801"/>
    <x v="169"/>
    <d v="2015-06-23T00:00:00"/>
    <n v="-266.68599999999998"/>
    <n v="19"/>
    <n v="290.98"/>
    <n v="88220"/>
    <x v="0"/>
    <n v="-206.4622817488048"/>
  </r>
  <r>
    <n v="2049"/>
    <s v="Kenneth Pollock"/>
    <x v="1"/>
    <n v="0.09"/>
    <n v="1.76"/>
    <n v="0.7"/>
    <x v="1"/>
    <x v="3"/>
    <x v="2"/>
    <x v="2"/>
    <x v="2"/>
    <s v="Newell 326"/>
    <n v="0.56000000000000005"/>
    <s v="United States"/>
    <x v="0"/>
    <x v="21"/>
    <s v="Harrisonburg"/>
    <n v="22801"/>
    <x v="169"/>
    <d v="2015-06-24T00:00:00"/>
    <n v="-12.278"/>
    <n v="13"/>
    <n v="21.77"/>
    <n v="88220"/>
    <x v="0"/>
    <n v="52.758171503333358"/>
  </r>
  <r>
    <n v="2305"/>
    <s v="Pat Kinney"/>
    <x v="1"/>
    <n v="0"/>
    <n v="90.48"/>
    <n v="19.989999999999998"/>
    <x v="1"/>
    <x v="0"/>
    <x v="2"/>
    <x v="15"/>
    <x v="5"/>
    <s v="Tyvek® Side-Opening Peel &amp; Seel® Expanding Envelopes"/>
    <n v="0.4"/>
    <s v="United States"/>
    <x v="1"/>
    <x v="46"/>
    <s v="Watertown"/>
    <n v="57201"/>
    <x v="169"/>
    <d v="2015-06-24T00:00:00"/>
    <n v="800.25509999999997"/>
    <n v="12"/>
    <n v="1159.79"/>
    <n v="89869"/>
    <x v="1"/>
    <n v="1613.4007592376004"/>
  </r>
  <r>
    <n v="648"/>
    <s v="Steve O'Brien"/>
    <x v="3"/>
    <n v="0.02"/>
    <n v="25.38"/>
    <n v="8.99"/>
    <x v="1"/>
    <x v="2"/>
    <x v="0"/>
    <x v="11"/>
    <x v="1"/>
    <s v="Executive Impressions 13&quot; Chairman Wall Clock"/>
    <n v="0.5"/>
    <s v="United States"/>
    <x v="1"/>
    <x v="10"/>
    <s v="Bolingbrook"/>
    <n v="60440"/>
    <x v="169"/>
    <d v="2015-06-22T00:00:00"/>
    <n v="-10.36"/>
    <n v="1"/>
    <n v="34.11"/>
    <n v="91365"/>
    <x v="1"/>
    <n v="588.20251312569201"/>
  </r>
  <r>
    <n v="792"/>
    <s v="Holly Pate"/>
    <x v="3"/>
    <n v="0.09"/>
    <n v="6.48"/>
    <n v="9.68"/>
    <x v="1"/>
    <x v="3"/>
    <x v="2"/>
    <x v="7"/>
    <x v="5"/>
    <s v="Xerox 1993"/>
    <n v="0.36"/>
    <s v="United States"/>
    <x v="1"/>
    <x v="19"/>
    <s v="Mustang"/>
    <n v="73064"/>
    <x v="169"/>
    <d v="2015-06-22T00:00:00"/>
    <n v="-204.16"/>
    <n v="16"/>
    <n v="99.92"/>
    <n v="88753"/>
    <x v="1"/>
    <n v="156.53687584250974"/>
  </r>
  <r>
    <n v="1511"/>
    <s v="Joseph Dawson"/>
    <x v="0"/>
    <n v="0.09"/>
    <n v="20.98"/>
    <n v="1.49"/>
    <x v="1"/>
    <x v="3"/>
    <x v="2"/>
    <x v="5"/>
    <x v="5"/>
    <s v="Avery Legal 4-Ring Binder"/>
    <n v="0.35"/>
    <s v="United States"/>
    <x v="1"/>
    <x v="2"/>
    <s v="Muncie"/>
    <n v="47302"/>
    <x v="170"/>
    <d v="2015-06-24T00:00:00"/>
    <n v="199.1823"/>
    <n v="14"/>
    <n v="288.67"/>
    <n v="90303"/>
    <x v="1"/>
    <n v="469.30474812569258"/>
  </r>
  <r>
    <n v="2874"/>
    <s v="Marian Willis"/>
    <x v="0"/>
    <n v="0.03"/>
    <n v="304.99"/>
    <n v="19.989999999999998"/>
    <x v="1"/>
    <x v="2"/>
    <x v="2"/>
    <x v="5"/>
    <x v="5"/>
    <s v="Ibico Hi-Tech Manual Binding System"/>
    <n v="0.4"/>
    <s v="United States"/>
    <x v="1"/>
    <x v="13"/>
    <s v="La Vista"/>
    <n v="68128"/>
    <x v="170"/>
    <d v="2015-06-24T00:00:00"/>
    <n v="4033.6089000000002"/>
    <n v="19"/>
    <n v="5845.81"/>
    <n v="89874"/>
    <x v="1"/>
    <n v="5908.6859476687669"/>
  </r>
  <r>
    <n v="2874"/>
    <s v="Marian Willis"/>
    <x v="0"/>
    <n v="0.09"/>
    <n v="65.989999999999995"/>
    <n v="8.99"/>
    <x v="1"/>
    <x v="2"/>
    <x v="1"/>
    <x v="12"/>
    <x v="5"/>
    <s v="V 3600 Series"/>
    <n v="0.57999999999999996"/>
    <s v="United States"/>
    <x v="1"/>
    <x v="13"/>
    <s v="La Vista"/>
    <n v="68128"/>
    <x v="170"/>
    <d v="2015-06-24T00:00:00"/>
    <n v="141.7824"/>
    <n v="12"/>
    <n v="633.85"/>
    <n v="89874"/>
    <x v="1"/>
    <n v="980.4565016832214"/>
  </r>
  <r>
    <n v="2963"/>
    <s v="Frances Johnson"/>
    <x v="0"/>
    <n v="0.01"/>
    <n v="7.98"/>
    <n v="6.5"/>
    <x v="1"/>
    <x v="1"/>
    <x v="2"/>
    <x v="6"/>
    <x v="6"/>
    <s v="Iris Project Case"/>
    <n v="0.59"/>
    <s v="United States"/>
    <x v="3"/>
    <x v="36"/>
    <s v="Middle River"/>
    <n v="21220"/>
    <x v="170"/>
    <d v="2015-06-23T00:00:00"/>
    <n v="-34.591999999999999"/>
    <n v="4"/>
    <n v="34.909999999999997"/>
    <n v="88612"/>
    <x v="3"/>
    <n v="551.07118718051311"/>
  </r>
  <r>
    <n v="3132"/>
    <s v="Anita Kang"/>
    <x v="1"/>
    <n v="0.1"/>
    <n v="180.98"/>
    <n v="26.2"/>
    <x v="0"/>
    <x v="3"/>
    <x v="0"/>
    <x v="9"/>
    <x v="3"/>
    <s v="Global Ergonomic Managers Chair"/>
    <n v="0.59"/>
    <s v="United States"/>
    <x v="1"/>
    <x v="10"/>
    <s v="Mundelein"/>
    <n v="60060"/>
    <x v="170"/>
    <d v="2015-06-23T00:00:00"/>
    <n v="-64.664000000000001"/>
    <n v="3"/>
    <n v="519.41999999999996"/>
    <n v="86790"/>
    <x v="1"/>
    <n v="1480.2041046890156"/>
  </r>
  <r>
    <n v="437"/>
    <s v="Alice Berger McIntyre"/>
    <x v="2"/>
    <n v="0.05"/>
    <n v="125.99"/>
    <n v="8.08"/>
    <x v="1"/>
    <x v="0"/>
    <x v="1"/>
    <x v="12"/>
    <x v="5"/>
    <s v="StarTAC ST7762"/>
    <n v="0.56999999999999995"/>
    <s v="United States"/>
    <x v="3"/>
    <x v="35"/>
    <s v="Lunenburg"/>
    <n v="1462"/>
    <x v="170"/>
    <d v="2015-06-27T00:00:00"/>
    <n v="427.11840000000001"/>
    <n v="9"/>
    <n v="952.26"/>
    <n v="90695"/>
    <x v="3"/>
    <n v="1203.8897432714746"/>
  </r>
  <r>
    <n v="1127"/>
    <s v="Ray Grady"/>
    <x v="2"/>
    <n v="0.04"/>
    <n v="4.71"/>
    <n v="0.7"/>
    <x v="1"/>
    <x v="1"/>
    <x v="2"/>
    <x v="14"/>
    <x v="2"/>
    <s v="Plymouth Boxed Rubber Bands by Plymouth"/>
    <n v="0.8"/>
    <s v="United States"/>
    <x v="1"/>
    <x v="18"/>
    <s v="Eagle Pass"/>
    <n v="78852"/>
    <x v="170"/>
    <d v="2015-06-26T00:00:00"/>
    <n v="4.53"/>
    <n v="19"/>
    <n v="90.52"/>
    <n v="87222"/>
    <x v="1"/>
    <n v="365.05998171369748"/>
  </r>
  <r>
    <n v="1128"/>
    <s v="Kurt O'Connor"/>
    <x v="2"/>
    <n v="0.06"/>
    <n v="4.2"/>
    <n v="2.2599999999999998"/>
    <x v="1"/>
    <x v="1"/>
    <x v="2"/>
    <x v="7"/>
    <x v="2"/>
    <s v="Important Message Pads, 50 4-1/4 x 5-1/2 Forms per Pad"/>
    <n v="0.36"/>
    <s v="United States"/>
    <x v="1"/>
    <x v="18"/>
    <s v="Edinburg"/>
    <n v="78539"/>
    <x v="170"/>
    <d v="2015-06-27T00:00:00"/>
    <n v="9.7799999999999994"/>
    <n v="13"/>
    <n v="55.97"/>
    <n v="87222"/>
    <x v="1"/>
    <n v="33.017897129597905"/>
  </r>
  <r>
    <n v="2279"/>
    <s v="Lucille McGee"/>
    <x v="2"/>
    <n v="0.04"/>
    <n v="4.4800000000000004"/>
    <n v="2.5"/>
    <x v="2"/>
    <x v="2"/>
    <x v="2"/>
    <x v="15"/>
    <x v="5"/>
    <s v="Ampad #10 Peel &amp; Seel® Holiday Envelopes"/>
    <n v="0.37"/>
    <s v="United States"/>
    <x v="3"/>
    <x v="28"/>
    <s v="Greensburg"/>
    <n v="15601"/>
    <x v="170"/>
    <d v="2015-06-26T00:00:00"/>
    <n v="10.32"/>
    <n v="7"/>
    <n v="35.93"/>
    <n v="85949"/>
    <x v="3"/>
    <n v="39.769191654274266"/>
  </r>
  <r>
    <n v="101"/>
    <s v="Claudia Boyle"/>
    <x v="4"/>
    <n v="0.1"/>
    <n v="19.98"/>
    <n v="4"/>
    <x v="1"/>
    <x v="1"/>
    <x v="1"/>
    <x v="1"/>
    <x v="5"/>
    <s v="Belkin 105-Key Black Keyboard"/>
    <n v="0.68"/>
    <s v="United States"/>
    <x v="3"/>
    <x v="29"/>
    <s v="Biddeford"/>
    <n v="4005"/>
    <x v="170"/>
    <d v="2015-06-24T00:00:00"/>
    <n v="-16.2"/>
    <n v="16"/>
    <n v="303.58999999999997"/>
    <n v="88205"/>
    <x v="3"/>
    <n v="276.48775464130841"/>
  </r>
  <r>
    <n v="102"/>
    <s v="Caroline Johnston"/>
    <x v="4"/>
    <n v="0.1"/>
    <n v="19.98"/>
    <n v="4"/>
    <x v="1"/>
    <x v="1"/>
    <x v="1"/>
    <x v="1"/>
    <x v="5"/>
    <s v="Belkin 105-Key Black Keyboard"/>
    <n v="0.68"/>
    <s v="United States"/>
    <x v="3"/>
    <x v="35"/>
    <s v="Boston"/>
    <n v="2129"/>
    <x v="170"/>
    <d v="2015-06-24T00:00:00"/>
    <n v="-20.25"/>
    <n v="65"/>
    <n v="1233.32"/>
    <n v="3397"/>
    <x v="3"/>
    <n v="272.34045046565979"/>
  </r>
  <r>
    <n v="102"/>
    <s v="Caroline Johnston"/>
    <x v="4"/>
    <n v="0.09"/>
    <n v="2.88"/>
    <n v="1.49"/>
    <x v="1"/>
    <x v="1"/>
    <x v="2"/>
    <x v="5"/>
    <x v="5"/>
    <s v="Avery Durable Binders"/>
    <n v="0.36"/>
    <s v="United States"/>
    <x v="3"/>
    <x v="35"/>
    <s v="Boston"/>
    <n v="2129"/>
    <x v="170"/>
    <d v="2015-06-23T00:00:00"/>
    <n v="-3.3809999999999998"/>
    <n v="17"/>
    <n v="47.31"/>
    <n v="3397"/>
    <x v="3"/>
    <n v="-92.7077659799711"/>
  </r>
  <r>
    <n v="109"/>
    <s v="Tom McFarland"/>
    <x v="4"/>
    <n v="0.09"/>
    <n v="2.88"/>
    <n v="1.49"/>
    <x v="1"/>
    <x v="1"/>
    <x v="2"/>
    <x v="5"/>
    <x v="5"/>
    <s v="Avery Durable Binders"/>
    <n v="0.36"/>
    <s v="United States"/>
    <x v="3"/>
    <x v="33"/>
    <s v="Lodi"/>
    <n v="7644"/>
    <x v="170"/>
    <d v="2015-06-23T00:00:00"/>
    <n v="-2.7048000000000001"/>
    <n v="4"/>
    <n v="11.13"/>
    <n v="88205"/>
    <x v="3"/>
    <n v="-92.01531978649615"/>
  </r>
  <r>
    <n v="522"/>
    <s v="Aaron Riggs"/>
    <x v="4"/>
    <n v="0.02"/>
    <n v="150.97999999999999"/>
    <n v="13.99"/>
    <x v="2"/>
    <x v="0"/>
    <x v="1"/>
    <x v="3"/>
    <x v="6"/>
    <s v="Canon MP41DH Printing Calculator"/>
    <n v="0.38"/>
    <s v="United States"/>
    <x v="2"/>
    <x v="14"/>
    <s v="Redmond"/>
    <n v="97756"/>
    <x v="170"/>
    <d v="2015-06-24T00:00:00"/>
    <n v="26.1"/>
    <n v="3"/>
    <n v="480.37"/>
    <n v="89327"/>
    <x v="2"/>
    <n v="747.56231556146463"/>
  </r>
  <r>
    <n v="522"/>
    <s v="Aaron Riggs"/>
    <x v="4"/>
    <n v="0.1"/>
    <n v="5.43"/>
    <n v="0.95"/>
    <x v="1"/>
    <x v="0"/>
    <x v="2"/>
    <x v="7"/>
    <x v="2"/>
    <s v="Wirebound Message Book, 4 per Page"/>
    <n v="0.36"/>
    <s v="United States"/>
    <x v="2"/>
    <x v="14"/>
    <s v="Redmond"/>
    <n v="97756"/>
    <x v="170"/>
    <d v="2015-06-24T00:00:00"/>
    <n v="-2.58"/>
    <n v="1"/>
    <n v="5.76"/>
    <n v="89327"/>
    <x v="2"/>
    <n v="-85.53241453314341"/>
  </r>
  <r>
    <n v="522"/>
    <s v="Aaron Riggs"/>
    <x v="4"/>
    <n v="0.01"/>
    <n v="179.29"/>
    <n v="29.21"/>
    <x v="0"/>
    <x v="0"/>
    <x v="0"/>
    <x v="0"/>
    <x v="0"/>
    <s v="Bevis Round Conference Table Top, X-Base"/>
    <n v="0.74"/>
    <s v="United States"/>
    <x v="2"/>
    <x v="14"/>
    <s v="Redmond"/>
    <n v="97756"/>
    <x v="170"/>
    <d v="2015-06-23T00:00:00"/>
    <n v="2800.12"/>
    <n v="21"/>
    <n v="3112.13"/>
    <n v="89327"/>
    <x v="2"/>
    <n v="4682.0840367151804"/>
  </r>
  <r>
    <n v="445"/>
    <s v="Judy Barrett"/>
    <x v="1"/>
    <n v="0.09"/>
    <n v="200.98"/>
    <n v="55.96"/>
    <x v="0"/>
    <x v="0"/>
    <x v="0"/>
    <x v="10"/>
    <x v="0"/>
    <s v="O'Sullivan Living Dimensions 3-Shelf Bookcases"/>
    <n v="0.75"/>
    <s v="United States"/>
    <x v="1"/>
    <x v="13"/>
    <s v="Norfolk"/>
    <n v="68701"/>
    <x v="171"/>
    <d v="2015-06-24T00:00:00"/>
    <n v="-512.87199999999996"/>
    <n v="9"/>
    <n v="1766.68"/>
    <n v="88084"/>
    <x v="1"/>
    <n v="2036.9992165169956"/>
  </r>
  <r>
    <n v="445"/>
    <s v="Judy Barrett"/>
    <x v="1"/>
    <n v="0.09"/>
    <n v="2.78"/>
    <n v="0.97"/>
    <x v="1"/>
    <x v="0"/>
    <x v="2"/>
    <x v="2"/>
    <x v="2"/>
    <s v="Newell 333"/>
    <n v="0.59"/>
    <s v="United States"/>
    <x v="1"/>
    <x v="13"/>
    <s v="Norfolk"/>
    <n v="68701"/>
    <x v="171"/>
    <d v="2015-06-24T00:00:00"/>
    <n v="-3.7839999999999998"/>
    <n v="11"/>
    <n v="29.02"/>
    <n v="88084"/>
    <x v="1"/>
    <n v="88.013628081403667"/>
  </r>
  <r>
    <n v="2333"/>
    <s v="Megan Woods"/>
    <x v="1"/>
    <n v="0.06"/>
    <n v="180.98"/>
    <n v="26.2"/>
    <x v="0"/>
    <x v="0"/>
    <x v="0"/>
    <x v="9"/>
    <x v="3"/>
    <s v="Global Ergonomic Managers Chair"/>
    <n v="0.59"/>
    <s v="United States"/>
    <x v="1"/>
    <x v="30"/>
    <s v="Green Bay"/>
    <n v="54302"/>
    <x v="171"/>
    <d v="2015-06-24T00:00:00"/>
    <n v="-122.235"/>
    <n v="1"/>
    <n v="191.73"/>
    <n v="89611"/>
    <x v="1"/>
    <n v="1438.6468800181158"/>
  </r>
  <r>
    <n v="1548"/>
    <s v="John Bray"/>
    <x v="2"/>
    <n v="0"/>
    <n v="599.99"/>
    <n v="24.49"/>
    <x v="1"/>
    <x v="3"/>
    <x v="1"/>
    <x v="4"/>
    <x v="4"/>
    <s v="Canon Image Class D660 Copier"/>
    <n v="0.44"/>
    <s v="United States"/>
    <x v="1"/>
    <x v="2"/>
    <s v="Richmond"/>
    <n v="47374"/>
    <x v="171"/>
    <d v="2015-06-25T00:00:00"/>
    <n v="-367.16500000000002"/>
    <n v="18"/>
    <n v="11015.82"/>
    <n v="88487"/>
    <x v="1"/>
    <n v="2263.2346366262336"/>
  </r>
  <r>
    <n v="2215"/>
    <s v="Christopher High"/>
    <x v="2"/>
    <n v="7.0000000000000007E-2"/>
    <n v="3.28"/>
    <n v="3.97"/>
    <x v="1"/>
    <x v="3"/>
    <x v="2"/>
    <x v="2"/>
    <x v="2"/>
    <s v="Newell 337"/>
    <n v="0.56000000000000005"/>
    <s v="United States"/>
    <x v="3"/>
    <x v="27"/>
    <s v="Massillon"/>
    <n v="44646"/>
    <x v="171"/>
    <d v="2015-06-23T00:00:00"/>
    <n v="-22.175999999999998"/>
    <n v="4"/>
    <n v="14.76"/>
    <n v="90314"/>
    <x v="3"/>
    <n v="233.23901404487586"/>
  </r>
  <r>
    <n v="2216"/>
    <s v="Clara Kaplan"/>
    <x v="2"/>
    <n v="0.02"/>
    <n v="256.99"/>
    <n v="11.25"/>
    <x v="1"/>
    <x v="3"/>
    <x v="1"/>
    <x v="1"/>
    <x v="5"/>
    <s v="Hayes Optima 56K V.90 Internal Voice Modem"/>
    <n v="0.51"/>
    <s v="United States"/>
    <x v="3"/>
    <x v="27"/>
    <s v="Medina"/>
    <n v="44256"/>
    <x v="171"/>
    <d v="2015-06-30T00:00:00"/>
    <n v="-214.10400000000001"/>
    <n v="3"/>
    <n v="808.44"/>
    <n v="90314"/>
    <x v="3"/>
    <n v="1024.3149707635298"/>
  </r>
  <r>
    <n v="2216"/>
    <s v="Clara Kaplan"/>
    <x v="2"/>
    <n v="0.01"/>
    <n v="6.48"/>
    <n v="5.14"/>
    <x v="1"/>
    <x v="3"/>
    <x v="2"/>
    <x v="7"/>
    <x v="5"/>
    <s v="Xerox 23"/>
    <n v="0.37"/>
    <s v="United States"/>
    <x v="3"/>
    <x v="27"/>
    <s v="Medina"/>
    <n v="44256"/>
    <x v="171"/>
    <d v="2015-06-25T00:00:00"/>
    <n v="-26.936"/>
    <n v="10"/>
    <n v="67.41"/>
    <n v="90314"/>
    <x v="3"/>
    <n v="152.45424753416927"/>
  </r>
  <r>
    <n v="2352"/>
    <s v="Kerry Beach"/>
    <x v="3"/>
    <n v="0.09"/>
    <n v="71.37"/>
    <n v="69"/>
    <x v="1"/>
    <x v="2"/>
    <x v="0"/>
    <x v="0"/>
    <x v="4"/>
    <s v="Lesro Sheffield Collection Coffee Table, End Table, Center Table, Corner Table"/>
    <n v="0.68"/>
    <s v="United States"/>
    <x v="3"/>
    <x v="36"/>
    <s v="Cumberland"/>
    <n v="21501"/>
    <x v="171"/>
    <d v="2015-06-24T00:00:00"/>
    <n v="-1537.1356000000001"/>
    <n v="19"/>
    <n v="1302.98"/>
    <n v="86166"/>
    <x v="3"/>
    <n v="930.8312425098427"/>
  </r>
  <r>
    <n v="2044"/>
    <s v="Jay Simon"/>
    <x v="2"/>
    <n v="0.09"/>
    <n v="20.99"/>
    <n v="2.5"/>
    <x v="1"/>
    <x v="3"/>
    <x v="1"/>
    <x v="12"/>
    <x v="2"/>
    <s v="Accessory37"/>
    <n v="0.81"/>
    <s v="United States"/>
    <x v="0"/>
    <x v="1"/>
    <s v="Rogers"/>
    <n v="72756"/>
    <x v="172"/>
    <d v="2015-07-01T00:00:00"/>
    <n v="-136.12200000000001"/>
    <n v="6"/>
    <n v="100.11"/>
    <n v="88692"/>
    <x v="0"/>
    <n v="325.99326956343373"/>
  </r>
  <r>
    <n v="3325"/>
    <s v="Diane Barr"/>
    <x v="2"/>
    <n v="0"/>
    <n v="8.74"/>
    <n v="8.2899999999999991"/>
    <x v="1"/>
    <x v="1"/>
    <x v="2"/>
    <x v="15"/>
    <x v="5"/>
    <s v="#10- 4 1/8&quot; x 9 1/2&quot; Recycled Envelopes"/>
    <n v="0.38"/>
    <s v="United States"/>
    <x v="2"/>
    <x v="14"/>
    <s v="Coos Bay"/>
    <n v="97420"/>
    <x v="172"/>
    <d v="2015-06-26T00:00:00"/>
    <n v="-79.400000000000006"/>
    <n v="14"/>
    <n v="131.62"/>
    <n v="90986"/>
    <x v="2"/>
    <n v="178.85916300861336"/>
  </r>
  <r>
    <n v="721"/>
    <s v="Melvin Duke"/>
    <x v="3"/>
    <n v="0.04"/>
    <n v="10.64"/>
    <n v="5.16"/>
    <x v="1"/>
    <x v="3"/>
    <x v="0"/>
    <x v="11"/>
    <x v="5"/>
    <s v="Eldon Expressions Punched Metal &amp; Wood Desk Accessories, Pewter &amp; Cherry"/>
    <n v="0.56999999999999995"/>
    <s v="United States"/>
    <x v="1"/>
    <x v="2"/>
    <s v="Frankfort"/>
    <n v="46041"/>
    <x v="172"/>
    <d v="2015-06-25T00:00:00"/>
    <n v="24.096"/>
    <n v="6"/>
    <n v="66.900000000000006"/>
    <n v="91053"/>
    <x v="1"/>
    <n v="485.97161872317957"/>
  </r>
  <r>
    <n v="721"/>
    <s v="Melvin Duke"/>
    <x v="3"/>
    <n v="0.03"/>
    <n v="2.78"/>
    <n v="1.34"/>
    <x v="2"/>
    <x v="3"/>
    <x v="2"/>
    <x v="2"/>
    <x v="2"/>
    <s v="Prang Drawing Pencil Set"/>
    <n v="0.45"/>
    <s v="United States"/>
    <x v="1"/>
    <x v="2"/>
    <s v="Frankfort"/>
    <n v="46041"/>
    <x v="172"/>
    <d v="2015-06-26T00:00:00"/>
    <n v="6.9720000000000004"/>
    <n v="15"/>
    <n v="43.13"/>
    <n v="91053"/>
    <x v="1"/>
    <n v="162.87758341606735"/>
  </r>
  <r>
    <n v="3084"/>
    <s v="Debbie Hsu"/>
    <x v="3"/>
    <n v="0.01"/>
    <n v="7.1"/>
    <n v="6.05"/>
    <x v="1"/>
    <x v="0"/>
    <x v="2"/>
    <x v="5"/>
    <x v="5"/>
    <s v="Wilson Jones Hanging View Binder, White, 1&quot;"/>
    <n v="0.39"/>
    <s v="United States"/>
    <x v="2"/>
    <x v="4"/>
    <s v="Lacey"/>
    <n v="98503"/>
    <x v="172"/>
    <d v="2015-06-25T00:00:00"/>
    <n v="-39.186250000000001"/>
    <n v="18"/>
    <n v="133.19"/>
    <n v="89880"/>
    <x v="2"/>
    <n v="295.85201801593018"/>
  </r>
  <r>
    <n v="3084"/>
    <s v="Debbie Hsu"/>
    <x v="3"/>
    <n v="0.05"/>
    <n v="18.97"/>
    <n v="9.0299999999999994"/>
    <x v="1"/>
    <x v="0"/>
    <x v="2"/>
    <x v="7"/>
    <x v="5"/>
    <s v="Computer Printout Paper with Letter-Trim Perforations"/>
    <n v="0.37"/>
    <s v="United States"/>
    <x v="2"/>
    <x v="4"/>
    <s v="Lacey"/>
    <n v="98503"/>
    <x v="172"/>
    <d v="2015-06-25T00:00:00"/>
    <n v="-1.89"/>
    <n v="5"/>
    <n v="97.33"/>
    <n v="89880"/>
    <x v="2"/>
    <n v="410.54314647120106"/>
  </r>
  <r>
    <n v="1416"/>
    <s v="Betsy Gibson"/>
    <x v="1"/>
    <n v="0.04"/>
    <n v="46.89"/>
    <n v="5.0999999999999996"/>
    <x v="1"/>
    <x v="0"/>
    <x v="2"/>
    <x v="8"/>
    <x v="6"/>
    <s v="Bionaire Personal Warm Mist Humidifier/Vaporizer"/>
    <n v="0.46"/>
    <s v="United States"/>
    <x v="1"/>
    <x v="2"/>
    <s v="Indianapolis"/>
    <n v="46203"/>
    <x v="173"/>
    <d v="2015-06-27T00:00:00"/>
    <n v="87.12"/>
    <n v="4"/>
    <n v="182.61"/>
    <n v="90540"/>
    <x v="1"/>
    <n v="358.44457624090779"/>
  </r>
  <r>
    <n v="1551"/>
    <s v="Laurence Flowers"/>
    <x v="2"/>
    <n v="7.0000000000000007E-2"/>
    <n v="17.7"/>
    <n v="9.4700000000000006"/>
    <x v="1"/>
    <x v="1"/>
    <x v="2"/>
    <x v="6"/>
    <x v="5"/>
    <s v="Portfile® Personal File Boxes"/>
    <n v="0.59"/>
    <s v="United States"/>
    <x v="0"/>
    <x v="0"/>
    <s v="Biloxi"/>
    <n v="39530"/>
    <x v="173"/>
    <d v="2015-07-01T00:00:00"/>
    <n v="-243.54400000000001"/>
    <n v="18"/>
    <n v="300.67"/>
    <n v="87488"/>
    <x v="0"/>
    <n v="199.74905333474251"/>
  </r>
  <r>
    <n v="3128"/>
    <s v="Cathy Burgess"/>
    <x v="2"/>
    <n v="0.08"/>
    <n v="3.69"/>
    <n v="2.5"/>
    <x v="1"/>
    <x v="0"/>
    <x v="2"/>
    <x v="15"/>
    <x v="5"/>
    <s v="Colored Envelopes"/>
    <n v="0.39"/>
    <s v="United States"/>
    <x v="0"/>
    <x v="17"/>
    <s v="Shreveport"/>
    <n v="71109"/>
    <x v="173"/>
    <d v="2015-06-30T00:00:00"/>
    <n v="-139.07599999999999"/>
    <n v="9"/>
    <n v="31.98"/>
    <n v="89810"/>
    <x v="0"/>
    <n v="-82.761070279535474"/>
  </r>
  <r>
    <n v="3176"/>
    <s v="Jackie McCullough"/>
    <x v="2"/>
    <n v="0.02"/>
    <n v="58.14"/>
    <n v="36.61"/>
    <x v="0"/>
    <x v="1"/>
    <x v="0"/>
    <x v="10"/>
    <x v="0"/>
    <s v="O'Sullivan 3-Shelf Heavy-Duty Bookcases"/>
    <n v="0.61"/>
    <s v="United States"/>
    <x v="0"/>
    <x v="12"/>
    <s v="Jacksonville"/>
    <n v="32216"/>
    <x v="173"/>
    <d v="2015-07-01T00:00:00"/>
    <n v="0.25800000000000001"/>
    <n v="22"/>
    <n v="1358.02"/>
    <n v="90821"/>
    <x v="0"/>
    <n v="1572.3440293163624"/>
  </r>
  <r>
    <n v="3176"/>
    <s v="Jackie McCullough"/>
    <x v="2"/>
    <n v="0.03"/>
    <n v="15.57"/>
    <n v="1.39"/>
    <x v="1"/>
    <x v="1"/>
    <x v="2"/>
    <x v="15"/>
    <x v="5"/>
    <s v="Park Ridge™ Embossed Executive Business Envelopes"/>
    <n v="0.38"/>
    <s v="United States"/>
    <x v="0"/>
    <x v="12"/>
    <s v="Jacksonville"/>
    <n v="32216"/>
    <x v="173"/>
    <d v="2015-07-01T00:00:00"/>
    <n v="63.222000000000001"/>
    <n v="22"/>
    <n v="358.84"/>
    <n v="90821"/>
    <x v="0"/>
    <n v="135.77070063992727"/>
  </r>
  <r>
    <n v="447"/>
    <s v="Valerie Moon"/>
    <x v="3"/>
    <n v="0.04"/>
    <n v="130.97999999999999"/>
    <n v="30"/>
    <x v="0"/>
    <x v="3"/>
    <x v="0"/>
    <x v="9"/>
    <x v="3"/>
    <s v="Office Star - Contemporary Task Swivel chair with 2-way adjustable arms, Plum"/>
    <n v="0.78"/>
    <s v="United States"/>
    <x v="1"/>
    <x v="7"/>
    <s v="Roseville"/>
    <n v="55113"/>
    <x v="173"/>
    <d v="2015-06-28T00:00:00"/>
    <n v="-82.903999999999996"/>
    <n v="1"/>
    <n v="159.51"/>
    <n v="90449"/>
    <x v="1"/>
    <n v="1810.9895487200745"/>
  </r>
  <r>
    <n v="447"/>
    <s v="Valerie Moon"/>
    <x v="3"/>
    <n v="0.05"/>
    <n v="200.99"/>
    <n v="4.2"/>
    <x v="1"/>
    <x v="3"/>
    <x v="1"/>
    <x v="12"/>
    <x v="5"/>
    <s v="2160i"/>
    <n v="0.59"/>
    <s v="United States"/>
    <x v="1"/>
    <x v="7"/>
    <s v="Roseville"/>
    <n v="55113"/>
    <x v="173"/>
    <d v="2015-06-25T00:00:00"/>
    <n v="1268.8064999999999"/>
    <n v="11"/>
    <n v="1838.85"/>
    <n v="90449"/>
    <x v="1"/>
    <n v="2340.4686798261137"/>
  </r>
  <r>
    <n v="1419"/>
    <s v="Brooke Lancaster"/>
    <x v="3"/>
    <n v="0.01"/>
    <n v="124.49"/>
    <n v="51.94"/>
    <x v="0"/>
    <x v="0"/>
    <x v="0"/>
    <x v="0"/>
    <x v="0"/>
    <s v="Bevis 36 x 72 Conference Tables"/>
    <n v="0.63"/>
    <s v="United States"/>
    <x v="1"/>
    <x v="2"/>
    <s v="Lafayette"/>
    <n v="47905"/>
    <x v="173"/>
    <d v="2015-06-26T00:00:00"/>
    <n v="-94.674644999999998"/>
    <n v="18"/>
    <n v="2376.12"/>
    <n v="90540"/>
    <x v="1"/>
    <n v="2271.1200183876908"/>
  </r>
  <r>
    <n v="1442"/>
    <s v="Rodney Field"/>
    <x v="3"/>
    <n v="0.04"/>
    <n v="177.98"/>
    <n v="0.99"/>
    <x v="1"/>
    <x v="3"/>
    <x v="2"/>
    <x v="8"/>
    <x v="5"/>
    <s v="Kensington 7 Outlet MasterPiece Power Center"/>
    <n v="0.56000000000000005"/>
    <s v="United States"/>
    <x v="1"/>
    <x v="6"/>
    <s v="Springfield"/>
    <n v="65807"/>
    <x v="173"/>
    <d v="2015-06-27T00:00:00"/>
    <n v="1909.8855000000001"/>
    <n v="15"/>
    <n v="2767.95"/>
    <n v="89076"/>
    <x v="1"/>
    <n v="2817.8062708171965"/>
  </r>
  <r>
    <n v="2903"/>
    <s v="Frances Powers"/>
    <x v="3"/>
    <n v="0.06"/>
    <n v="70.89"/>
    <n v="89.3"/>
    <x v="0"/>
    <x v="0"/>
    <x v="0"/>
    <x v="0"/>
    <x v="0"/>
    <s v="KI Conference Tables"/>
    <n v="0.72"/>
    <s v="United States"/>
    <x v="3"/>
    <x v="27"/>
    <s v="Reynoldsburg"/>
    <n v="43068"/>
    <x v="173"/>
    <d v="2015-06-25T00:00:00"/>
    <n v="65.077020000000005"/>
    <n v="6"/>
    <n v="364.26"/>
    <n v="87374"/>
    <x v="3"/>
    <n v="3341.1421550383875"/>
  </r>
  <r>
    <n v="3261"/>
    <s v="Steven Long"/>
    <x v="3"/>
    <n v="7.0000000000000007E-2"/>
    <n v="105.34"/>
    <n v="24.49"/>
    <x v="2"/>
    <x v="1"/>
    <x v="0"/>
    <x v="11"/>
    <x v="4"/>
    <s v="Deflect-o DuraMat Antistatic Studded Beveled Mat for Medium Pile Carpeting"/>
    <n v="0.61"/>
    <s v="United States"/>
    <x v="1"/>
    <x v="25"/>
    <s v="Adrian"/>
    <n v="49221"/>
    <x v="173"/>
    <d v="2015-06-26T00:00:00"/>
    <n v="710.67240000000004"/>
    <n v="10"/>
    <n v="1029.96"/>
    <n v="90296"/>
    <x v="1"/>
    <n v="1922.2943432647264"/>
  </r>
  <r>
    <n v="2197"/>
    <s v="Karen O'Donnell"/>
    <x v="0"/>
    <n v="0.08"/>
    <n v="100.97"/>
    <n v="7.18"/>
    <x v="1"/>
    <x v="0"/>
    <x v="1"/>
    <x v="1"/>
    <x v="5"/>
    <s v="Gyration Ultra Cordless Optical Suite"/>
    <n v="0.46"/>
    <s v="United States"/>
    <x v="3"/>
    <x v="11"/>
    <s v="Levittown"/>
    <n v="11756"/>
    <x v="174"/>
    <d v="2015-06-27T00:00:00"/>
    <n v="126.22499999999999"/>
    <n v="7"/>
    <n v="650.25"/>
    <n v="89176"/>
    <x v="3"/>
    <n v="891.48720397741283"/>
  </r>
  <r>
    <n v="2197"/>
    <s v="Karen O'Donnell"/>
    <x v="0"/>
    <n v="0"/>
    <n v="13.4"/>
    <n v="4.95"/>
    <x v="1"/>
    <x v="0"/>
    <x v="0"/>
    <x v="11"/>
    <x v="1"/>
    <s v="Electrix 20W Halogen Replacement Bulb for Zoom-In Desk Lamp"/>
    <n v="0.37"/>
    <s v="United States"/>
    <x v="3"/>
    <x v="11"/>
    <s v="Levittown"/>
    <n v="11756"/>
    <x v="174"/>
    <d v="2015-06-27T00:00:00"/>
    <n v="187.7628"/>
    <n v="19"/>
    <n v="272.12"/>
    <n v="89176"/>
    <x v="3"/>
    <n v="596.55613218945609"/>
  </r>
  <r>
    <n v="2062"/>
    <s v="Alfred Singh"/>
    <x v="2"/>
    <n v="0.04"/>
    <n v="291.73"/>
    <n v="48.8"/>
    <x v="0"/>
    <x v="3"/>
    <x v="0"/>
    <x v="9"/>
    <x v="3"/>
    <s v="Hon 4070 Series Pagoda™ Armless Upholstered Stacking Chairs"/>
    <n v="0.56000000000000005"/>
    <s v="United States"/>
    <x v="0"/>
    <x v="21"/>
    <s v="Mechanicsville"/>
    <n v="23111"/>
    <x v="174"/>
    <d v="2015-06-30T00:00:00"/>
    <n v="-115.90389999999999"/>
    <n v="22"/>
    <n v="6676.61"/>
    <n v="87148"/>
    <x v="0"/>
    <n v="2496.3531296775145"/>
  </r>
  <r>
    <n v="2587"/>
    <s v="Eugene H Walsh"/>
    <x v="3"/>
    <n v="0.02"/>
    <n v="22.72"/>
    <n v="8.99"/>
    <x v="1"/>
    <x v="2"/>
    <x v="0"/>
    <x v="11"/>
    <x v="1"/>
    <s v="Executive Impressions 14&quot; Two-Color Numerals Wall Clock"/>
    <n v="0.44"/>
    <s v="United States"/>
    <x v="1"/>
    <x v="30"/>
    <s v="Manitowoc"/>
    <n v="54220"/>
    <x v="174"/>
    <d v="2015-06-26T00:00:00"/>
    <n v="200.0172"/>
    <n v="12"/>
    <n v="289.88"/>
    <n v="91167"/>
    <x v="1"/>
    <n v="745.4288983840944"/>
  </r>
  <r>
    <n v="1380"/>
    <s v="Jeanne Walker"/>
    <x v="2"/>
    <n v="0.05"/>
    <n v="2.89"/>
    <n v="0.5"/>
    <x v="1"/>
    <x v="2"/>
    <x v="2"/>
    <x v="13"/>
    <x v="5"/>
    <s v="Avery 498"/>
    <n v="0.38"/>
    <s v="United States"/>
    <x v="3"/>
    <x v="47"/>
    <s v="Portsmouth"/>
    <n v="3801"/>
    <x v="175"/>
    <d v="2015-07-03T00:00:00"/>
    <n v="18.0642"/>
    <n v="9"/>
    <n v="26.18"/>
    <n v="88213"/>
    <x v="3"/>
    <n v="71.35834765157216"/>
  </r>
  <r>
    <n v="936"/>
    <s v="Robyn Garner"/>
    <x v="3"/>
    <n v="0.05"/>
    <n v="5.98"/>
    <n v="5.46"/>
    <x v="1"/>
    <x v="3"/>
    <x v="2"/>
    <x v="7"/>
    <x v="5"/>
    <s v="Xerox 1983"/>
    <n v="0.36"/>
    <s v="United States"/>
    <x v="2"/>
    <x v="8"/>
    <s v="Redlands"/>
    <n v="92374"/>
    <x v="175"/>
    <d v="2015-06-27T00:00:00"/>
    <n v="-31.885000000000002"/>
    <n v="17"/>
    <n v="104.95"/>
    <n v="90589"/>
    <x v="2"/>
    <n v="241.17983943518001"/>
  </r>
  <r>
    <n v="937"/>
    <s v="Kelly Shaw"/>
    <x v="3"/>
    <n v="0.01"/>
    <n v="65.989999999999995"/>
    <n v="3.99"/>
    <x v="1"/>
    <x v="3"/>
    <x v="1"/>
    <x v="12"/>
    <x v="5"/>
    <s v="StarTAC 7760"/>
    <n v="0.59"/>
    <s v="United States"/>
    <x v="2"/>
    <x v="8"/>
    <s v="Redondo Beach"/>
    <n v="90278"/>
    <x v="175"/>
    <d v="2015-06-28T00:00:00"/>
    <n v="-95.210499999999996"/>
    <n v="3"/>
    <n v="166.59"/>
    <n v="90589"/>
    <x v="2"/>
    <n v="541.33077404683149"/>
  </r>
  <r>
    <n v="2617"/>
    <s v="Gerald Crabtree"/>
    <x v="3"/>
    <n v="0.1"/>
    <n v="3.25"/>
    <n v="49"/>
    <x v="1"/>
    <x v="3"/>
    <x v="2"/>
    <x v="8"/>
    <x v="4"/>
    <s v="Bravo II™ Megaboss® 12-Amp Hard Body Upright, Replacement Belts, 2 Belts per Pack"/>
    <n v="0.56000000000000005"/>
    <s v="United States"/>
    <x v="1"/>
    <x v="46"/>
    <s v="Aberdeen"/>
    <n v="57401"/>
    <x v="175"/>
    <d v="2015-06-28T00:00:00"/>
    <n v="-286.245"/>
    <n v="6"/>
    <n v="40.69"/>
    <n v="91496"/>
    <x v="1"/>
    <n v="1308.766999562501"/>
  </r>
  <r>
    <n v="2987"/>
    <s v="Natalie Watts"/>
    <x v="0"/>
    <n v="0.09"/>
    <n v="100.98"/>
    <n v="35.840000000000003"/>
    <x v="0"/>
    <x v="2"/>
    <x v="0"/>
    <x v="10"/>
    <x v="0"/>
    <s v="Bush Westfield Collection Bookcases, Fully Assembled"/>
    <n v="0.62"/>
    <s v="United States"/>
    <x v="1"/>
    <x v="20"/>
    <s v="West Des Moines"/>
    <n v="50265"/>
    <x v="176"/>
    <d v="2015-06-28T00:00:00"/>
    <n v="-103.624"/>
    <n v="17"/>
    <n v="1700.38"/>
    <n v="91180"/>
    <x v="1"/>
    <n v="1810.5800072700113"/>
  </r>
  <r>
    <n v="2987"/>
    <s v="Natalie Watts"/>
    <x v="0"/>
    <n v="0.1"/>
    <n v="5.78"/>
    <n v="7.96"/>
    <x v="1"/>
    <x v="2"/>
    <x v="2"/>
    <x v="7"/>
    <x v="5"/>
    <s v="Xerox 196"/>
    <n v="0.36"/>
    <s v="United States"/>
    <x v="1"/>
    <x v="20"/>
    <s v="West Des Moines"/>
    <n v="50265"/>
    <x v="176"/>
    <d v="2015-06-28T00:00:00"/>
    <n v="-57.823999999999998"/>
    <n v="6"/>
    <n v="35.96"/>
    <n v="91180"/>
    <x v="1"/>
    <n v="369.46854628886797"/>
  </r>
  <r>
    <n v="3209"/>
    <s v="Elsie Floyd"/>
    <x v="0"/>
    <n v="0.03"/>
    <n v="4.9800000000000004"/>
    <n v="4.62"/>
    <x v="2"/>
    <x v="3"/>
    <x v="1"/>
    <x v="1"/>
    <x v="1"/>
    <s v="Imation 3.5&quot;, DISKETTE 44766 HGHLD3.52HD/FM, 10/Pack"/>
    <n v="0.64"/>
    <s v="United States"/>
    <x v="2"/>
    <x v="8"/>
    <s v="Beverly Hills"/>
    <n v="90210"/>
    <x v="176"/>
    <d v="2015-06-29T00:00:00"/>
    <n v="-30.45"/>
    <n v="8"/>
    <n v="44.24"/>
    <n v="90739"/>
    <x v="2"/>
    <n v="469.01347603571406"/>
  </r>
  <r>
    <n v="1357"/>
    <s v="Marguerite Yu"/>
    <x v="1"/>
    <n v="7.0000000000000007E-2"/>
    <n v="119.99"/>
    <n v="16.8"/>
    <x v="0"/>
    <x v="2"/>
    <x v="1"/>
    <x v="3"/>
    <x v="0"/>
    <s v="Epson C62 Color Inkjet Printer"/>
    <n v="0.35"/>
    <s v="United States"/>
    <x v="1"/>
    <x v="18"/>
    <s v="Weslaco"/>
    <n v="78596"/>
    <x v="176"/>
    <d v="2015-06-30T00:00:00"/>
    <n v="1206.5961"/>
    <n v="15"/>
    <n v="1748.69"/>
    <n v="88185"/>
    <x v="1"/>
    <n v="2181.8850802642123"/>
  </r>
  <r>
    <n v="1733"/>
    <s v="Nina Horne Kelly"/>
    <x v="1"/>
    <n v="0.02"/>
    <n v="30.98"/>
    <n v="17.079999999999998"/>
    <x v="1"/>
    <x v="0"/>
    <x v="2"/>
    <x v="7"/>
    <x v="5"/>
    <s v="Xerox 197"/>
    <n v="0.4"/>
    <s v="United States"/>
    <x v="3"/>
    <x v="31"/>
    <s v="Washington"/>
    <n v="20012"/>
    <x v="176"/>
    <d v="2015-06-29T00:00:00"/>
    <n v="-32.28"/>
    <n v="13"/>
    <n v="438.25"/>
    <n v="59937"/>
    <x v="3"/>
    <n v="480.79218157721954"/>
  </r>
  <r>
    <n v="1735"/>
    <s v="Eric West"/>
    <x v="1"/>
    <n v="0.02"/>
    <n v="30.98"/>
    <n v="17.079999999999998"/>
    <x v="1"/>
    <x v="0"/>
    <x v="2"/>
    <x v="7"/>
    <x v="5"/>
    <s v="Xerox 197"/>
    <n v="0.4"/>
    <s v="United States"/>
    <x v="3"/>
    <x v="11"/>
    <s v="Hempstead"/>
    <n v="11550"/>
    <x v="176"/>
    <d v="2015-06-29T00:00:00"/>
    <n v="-16.14"/>
    <n v="3"/>
    <n v="101.13"/>
    <n v="88444"/>
    <x v="3"/>
    <n v="497.31995673647083"/>
  </r>
  <r>
    <n v="1191"/>
    <s v="John Morse"/>
    <x v="2"/>
    <n v="0.03"/>
    <n v="28.53"/>
    <n v="1.49"/>
    <x v="1"/>
    <x v="0"/>
    <x v="2"/>
    <x v="5"/>
    <x v="5"/>
    <s v="Lock-Up Easel 'Spel-Binder'"/>
    <n v="0.38"/>
    <s v="United States"/>
    <x v="3"/>
    <x v="22"/>
    <s v="New Britain"/>
    <n v="6050"/>
    <x v="176"/>
    <d v="2015-07-01T00:00:00"/>
    <n v="59.4405"/>
    <n v="3"/>
    <n v="88.84"/>
    <n v="87587"/>
    <x v="3"/>
    <n v="195.16738212733267"/>
  </r>
  <r>
    <n v="1193"/>
    <s v="Louis Parrish"/>
    <x v="2"/>
    <n v="0.09"/>
    <n v="49.99"/>
    <n v="19.989999999999998"/>
    <x v="1"/>
    <x v="0"/>
    <x v="1"/>
    <x v="1"/>
    <x v="5"/>
    <s v="Zoom V.92 USB External Faxmodem"/>
    <n v="0.41"/>
    <s v="United States"/>
    <x v="3"/>
    <x v="31"/>
    <s v="Washington"/>
    <n v="20016"/>
    <x v="176"/>
    <d v="2015-06-30T00:00:00"/>
    <n v="-17.03"/>
    <n v="48"/>
    <n v="2373.3200000000002"/>
    <n v="11206"/>
    <x v="3"/>
    <n v="680.71063692912583"/>
  </r>
  <r>
    <n v="1193"/>
    <s v="Louis Parrish"/>
    <x v="2"/>
    <n v="0.03"/>
    <n v="28.53"/>
    <n v="1.49"/>
    <x v="1"/>
    <x v="0"/>
    <x v="2"/>
    <x v="5"/>
    <x v="5"/>
    <s v="Lock-Up Easel 'Spel-Binder'"/>
    <n v="0.38"/>
    <s v="United States"/>
    <x v="3"/>
    <x v="31"/>
    <s v="Washington"/>
    <n v="20016"/>
    <x v="176"/>
    <d v="2015-07-01T00:00:00"/>
    <n v="39.627000000000002"/>
    <n v="11"/>
    <n v="325.73"/>
    <n v="11206"/>
    <x v="3"/>
    <n v="174.87784847690972"/>
  </r>
  <r>
    <n v="1203"/>
    <s v="Judy Merritt"/>
    <x v="2"/>
    <n v="0.09"/>
    <n v="49.99"/>
    <n v="19.989999999999998"/>
    <x v="1"/>
    <x v="0"/>
    <x v="1"/>
    <x v="1"/>
    <x v="5"/>
    <s v="Zoom V.92 USB External Faxmodem"/>
    <n v="0.41"/>
    <s v="United States"/>
    <x v="3"/>
    <x v="40"/>
    <s v="Cranston"/>
    <n v="2920"/>
    <x v="176"/>
    <d v="2015-06-30T00:00:00"/>
    <n v="-8.5150000000000006"/>
    <n v="12"/>
    <n v="593.33000000000004"/>
    <n v="87587"/>
    <x v="3"/>
    <n v="689.43021595521168"/>
  </r>
  <r>
    <n v="2801"/>
    <s v="Jimmy Wang"/>
    <x v="2"/>
    <n v="0"/>
    <n v="17.52"/>
    <n v="8.17"/>
    <x v="1"/>
    <x v="2"/>
    <x v="2"/>
    <x v="8"/>
    <x v="6"/>
    <s v="Bionaire 99.97% HEPA Air Cleaner"/>
    <n v="0.5"/>
    <s v="United States"/>
    <x v="2"/>
    <x v="41"/>
    <s v="Chandler"/>
    <n v="85224"/>
    <x v="176"/>
    <d v="2015-07-03T00:00:00"/>
    <n v="52.764000000000003"/>
    <n v="15"/>
    <n v="284.33999999999997"/>
    <n v="91049"/>
    <x v="2"/>
    <n v="497.50798028093982"/>
  </r>
  <r>
    <n v="3226"/>
    <s v="Arthur Gold"/>
    <x v="4"/>
    <n v="0.06"/>
    <n v="22.24"/>
    <n v="1.99"/>
    <x v="1"/>
    <x v="0"/>
    <x v="1"/>
    <x v="1"/>
    <x v="1"/>
    <s v="Verbatim DVD-R, 3.95GB, SR, Mitsubishi Branded, Jewel"/>
    <n v="0.43"/>
    <s v="United States"/>
    <x v="0"/>
    <x v="34"/>
    <s v="Hendersonville"/>
    <n v="37075"/>
    <x v="176"/>
    <d v="2015-06-30T00:00:00"/>
    <n v="95.388000000000005"/>
    <n v="12"/>
    <n v="255.88"/>
    <n v="86509"/>
    <x v="0"/>
    <n v="180.81936494038362"/>
  </r>
  <r>
    <n v="2448"/>
    <s v="Melanie Morrow"/>
    <x v="1"/>
    <n v="0.09"/>
    <n v="6.48"/>
    <n v="7.03"/>
    <x v="1"/>
    <x v="1"/>
    <x v="2"/>
    <x v="7"/>
    <x v="5"/>
    <s v="Xerox 214"/>
    <n v="0.37"/>
    <s v="United States"/>
    <x v="1"/>
    <x v="7"/>
    <s v="Edina"/>
    <n v="55410"/>
    <x v="177"/>
    <d v="2015-07-01T00:00:00"/>
    <n v="-126.208"/>
    <n v="16"/>
    <n v="96.96"/>
    <n v="87790"/>
    <x v="1"/>
    <n v="-61.024110659428068"/>
  </r>
  <r>
    <n v="3374"/>
    <s v="Jamie Ward"/>
    <x v="1"/>
    <n v="0.05"/>
    <n v="73.98"/>
    <n v="12.14"/>
    <x v="1"/>
    <x v="2"/>
    <x v="1"/>
    <x v="1"/>
    <x v="5"/>
    <s v="Keytronic 105-Key Spanish Keyboard"/>
    <n v="0.67"/>
    <s v="United States"/>
    <x v="3"/>
    <x v="36"/>
    <s v="Odenton"/>
    <n v="21113"/>
    <x v="177"/>
    <d v="2015-06-30T00:00:00"/>
    <n v="-1.9039999999999999"/>
    <n v="8"/>
    <n v="600.4"/>
    <n v="87474"/>
    <x v="3"/>
    <n v="754.15636223681975"/>
  </r>
  <r>
    <n v="3374"/>
    <s v="Jamie Ward"/>
    <x v="1"/>
    <n v="0"/>
    <n v="5.98"/>
    <n v="7.15"/>
    <x v="1"/>
    <x v="2"/>
    <x v="2"/>
    <x v="7"/>
    <x v="5"/>
    <s v="Universal Premium White Copier/Laser Paper (20Lb. and 87 Bright)"/>
    <n v="0.36"/>
    <s v="United States"/>
    <x v="3"/>
    <x v="36"/>
    <s v="Odenton"/>
    <n v="21113"/>
    <x v="177"/>
    <d v="2015-07-01T00:00:00"/>
    <n v="-37.048000000000002"/>
    <n v="5"/>
    <n v="34.25"/>
    <n v="87474"/>
    <x v="3"/>
    <n v="142.56667705863063"/>
  </r>
  <r>
    <n v="3374"/>
    <s v="Jamie Ward"/>
    <x v="1"/>
    <n v="0.09"/>
    <n v="3.57"/>
    <n v="4.17"/>
    <x v="1"/>
    <x v="2"/>
    <x v="2"/>
    <x v="2"/>
    <x v="1"/>
    <s v="Barrel Sharpener"/>
    <n v="0.59"/>
    <s v="United States"/>
    <x v="3"/>
    <x v="36"/>
    <s v="Odenton"/>
    <n v="21113"/>
    <x v="177"/>
    <d v="2015-07-01T00:00:00"/>
    <n v="-56.887999999999998"/>
    <n v="9"/>
    <n v="31.45"/>
    <n v="87474"/>
    <x v="3"/>
    <n v="164.03059226228345"/>
  </r>
  <r>
    <n v="1502"/>
    <s v="Renee Huang"/>
    <x v="2"/>
    <n v="0.08"/>
    <n v="5.84"/>
    <n v="1"/>
    <x v="2"/>
    <x v="0"/>
    <x v="2"/>
    <x v="2"/>
    <x v="2"/>
    <s v="Quartet Omega® Colored Chalk, 12/Pack"/>
    <n v="0.38"/>
    <s v="United States"/>
    <x v="0"/>
    <x v="12"/>
    <s v="Coral Springs"/>
    <n v="33065"/>
    <x v="177"/>
    <d v="2015-07-03T00:00:00"/>
    <n v="731.92200000000003"/>
    <n v="11"/>
    <n v="61.39"/>
    <n v="89194"/>
    <x v="0"/>
    <n v="683.91287134250422"/>
  </r>
  <r>
    <n v="1502"/>
    <s v="Renee Huang"/>
    <x v="2"/>
    <n v="0"/>
    <n v="205.99"/>
    <n v="8.99"/>
    <x v="1"/>
    <x v="0"/>
    <x v="1"/>
    <x v="12"/>
    <x v="5"/>
    <s v="StarTAC 8000"/>
    <n v="0.6"/>
    <s v="United States"/>
    <x v="0"/>
    <x v="12"/>
    <s v="Coral Springs"/>
    <n v="33065"/>
    <x v="177"/>
    <d v="2015-07-02T00:00:00"/>
    <n v="186.55799999999999"/>
    <n v="13"/>
    <n v="2435.52"/>
    <n v="89194"/>
    <x v="0"/>
    <n v="1291.3330191328839"/>
  </r>
  <r>
    <n v="1109"/>
    <s v="Dennis Welch"/>
    <x v="4"/>
    <n v="0.08"/>
    <n v="8.3699999999999992"/>
    <n v="10.16"/>
    <x v="1"/>
    <x v="1"/>
    <x v="0"/>
    <x v="11"/>
    <x v="4"/>
    <s v="Westinghouse Clip-On Gooseneck Lamps"/>
    <n v="0.59"/>
    <s v="United States"/>
    <x v="1"/>
    <x v="18"/>
    <s v="Laredo"/>
    <n v="78041"/>
    <x v="177"/>
    <d v="2015-06-29T00:00:00"/>
    <n v="-169.232"/>
    <n v="13"/>
    <n v="108.99"/>
    <n v="86410"/>
    <x v="1"/>
    <n v="192.07147766358085"/>
  </r>
  <r>
    <n v="1183"/>
    <s v="Becky O'Brien"/>
    <x v="3"/>
    <n v="0.04"/>
    <n v="35.99"/>
    <n v="3.3"/>
    <x v="1"/>
    <x v="2"/>
    <x v="1"/>
    <x v="12"/>
    <x v="1"/>
    <s v="Accessory9"/>
    <n v="0.39"/>
    <s v="United States"/>
    <x v="2"/>
    <x v="15"/>
    <s v="Springville"/>
    <n v="84663"/>
    <x v="177"/>
    <d v="2015-06-29T00:00:00"/>
    <n v="184.19550000000001"/>
    <n v="9"/>
    <n v="266.95"/>
    <n v="86914"/>
    <x v="2"/>
    <n v="558.76046593817762"/>
  </r>
  <r>
    <n v="699"/>
    <s v="Jenny Gold"/>
    <x v="1"/>
    <n v="0.01"/>
    <n v="7.89"/>
    <n v="2.82"/>
    <x v="1"/>
    <x v="1"/>
    <x v="2"/>
    <x v="14"/>
    <x v="2"/>
    <s v="Staples Vinyl Coated Paper Clips, 800/Box"/>
    <n v="0.4"/>
    <s v="United States"/>
    <x v="2"/>
    <x v="8"/>
    <s v="Los Angeles"/>
    <n v="90041"/>
    <x v="178"/>
    <d v="2015-07-01T00:00:00"/>
    <n v="38.700000000000003"/>
    <n v="32"/>
    <n v="274.26"/>
    <n v="36647"/>
    <x v="2"/>
    <n v="73.704686515300835"/>
  </r>
  <r>
    <n v="699"/>
    <s v="Jenny Gold"/>
    <x v="1"/>
    <n v="0.09"/>
    <n v="3.68"/>
    <n v="1.32"/>
    <x v="1"/>
    <x v="1"/>
    <x v="2"/>
    <x v="16"/>
    <x v="2"/>
    <s v="*Staples* vLetter Openers, 2/Pack"/>
    <n v="0.83"/>
    <s v="United States"/>
    <x v="2"/>
    <x v="8"/>
    <s v="Los Angeles"/>
    <n v="90041"/>
    <x v="178"/>
    <d v="2015-07-01T00:00:00"/>
    <n v="-21.91"/>
    <n v="24"/>
    <n v="83.16"/>
    <n v="36647"/>
    <x v="2"/>
    <n v="261.53074957316397"/>
  </r>
  <r>
    <n v="699"/>
    <s v="Jenny Gold"/>
    <x v="1"/>
    <n v="0.1"/>
    <n v="9.7100000000000009"/>
    <n v="9.4499999999999993"/>
    <x v="1"/>
    <x v="1"/>
    <x v="2"/>
    <x v="6"/>
    <x v="5"/>
    <s v="Filing/Storage Totes and Swivel Casters"/>
    <n v="0.6"/>
    <s v="United States"/>
    <x v="2"/>
    <x v="8"/>
    <s v="Los Angeles"/>
    <n v="90041"/>
    <x v="178"/>
    <d v="2015-07-03T00:00:00"/>
    <n v="-119.77"/>
    <n v="27"/>
    <n v="261.93"/>
    <n v="36647"/>
    <x v="2"/>
    <n v="207.13983890663965"/>
  </r>
  <r>
    <n v="702"/>
    <s v="Kelly O'Connor"/>
    <x v="1"/>
    <n v="0.01"/>
    <n v="7.89"/>
    <n v="2.82"/>
    <x v="1"/>
    <x v="1"/>
    <x v="2"/>
    <x v="14"/>
    <x v="2"/>
    <s v="Staples Vinyl Coated Paper Clips, 800/Box"/>
    <n v="0.4"/>
    <s v="United States"/>
    <x v="2"/>
    <x v="8"/>
    <s v="Santa Rosa"/>
    <n v="95404"/>
    <x v="178"/>
    <d v="2015-07-01T00:00:00"/>
    <n v="46.44"/>
    <n v="8"/>
    <n v="68.56"/>
    <n v="87979"/>
    <x v="2"/>
    <n v="81.630645606540327"/>
  </r>
  <r>
    <n v="702"/>
    <s v="Kelly O'Connor"/>
    <x v="1"/>
    <n v="0.09"/>
    <n v="3.68"/>
    <n v="1.32"/>
    <x v="1"/>
    <x v="1"/>
    <x v="2"/>
    <x v="16"/>
    <x v="2"/>
    <s v="*Staples* vLetter Openers, 2/Pack"/>
    <n v="0.83"/>
    <s v="United States"/>
    <x v="2"/>
    <x v="8"/>
    <s v="Santa Rosa"/>
    <n v="95404"/>
    <x v="178"/>
    <d v="2015-07-01T00:00:00"/>
    <n v="-17.527999999999999"/>
    <n v="6"/>
    <n v="20.79"/>
    <n v="87979"/>
    <x v="2"/>
    <n v="266.0180302886435"/>
  </r>
  <r>
    <n v="702"/>
    <s v="Kelly O'Connor"/>
    <x v="1"/>
    <n v="0.1"/>
    <n v="9.7100000000000009"/>
    <n v="9.4499999999999993"/>
    <x v="1"/>
    <x v="1"/>
    <x v="2"/>
    <x v="6"/>
    <x v="5"/>
    <s v="Filing/Storage Totes and Swivel Casters"/>
    <n v="0.6"/>
    <s v="United States"/>
    <x v="2"/>
    <x v="8"/>
    <s v="Santa Rosa"/>
    <n v="95404"/>
    <x v="178"/>
    <d v="2015-07-03T00:00:00"/>
    <n v="-95.816000000000003"/>
    <n v="7"/>
    <n v="67.91"/>
    <n v="87979"/>
    <x v="2"/>
    <n v="231.66935106058685"/>
  </r>
  <r>
    <n v="1307"/>
    <s v="Teresa Hill"/>
    <x v="2"/>
    <n v="0.04"/>
    <n v="8.33"/>
    <n v="1.99"/>
    <x v="1"/>
    <x v="0"/>
    <x v="1"/>
    <x v="1"/>
    <x v="1"/>
    <s v="80 Minute Slim Jewel Case CD-R , 10/Pack - Staples"/>
    <n v="0.52"/>
    <s v="United States"/>
    <x v="2"/>
    <x v="14"/>
    <s v="Coos Bay"/>
    <n v="97420"/>
    <x v="178"/>
    <d v="2015-07-07T00:00:00"/>
    <n v="44.892000000000003"/>
    <n v="16"/>
    <n v="131.26"/>
    <n v="91451"/>
    <x v="2"/>
    <n v="240.55622125648759"/>
  </r>
  <r>
    <n v="2089"/>
    <s v="Annie Odom"/>
    <x v="2"/>
    <n v="0.06"/>
    <n v="38.06"/>
    <n v="4.5"/>
    <x v="1"/>
    <x v="3"/>
    <x v="2"/>
    <x v="8"/>
    <x v="5"/>
    <s v="Fellowes Superior 10 Outlet Split Surge Protector"/>
    <n v="0.56000000000000005"/>
    <s v="United States"/>
    <x v="3"/>
    <x v="11"/>
    <s v="New City"/>
    <n v="10956"/>
    <x v="178"/>
    <d v="2015-07-06T00:00:00"/>
    <n v="450.45960000000002"/>
    <n v="17"/>
    <n v="652.84"/>
    <n v="88348"/>
    <x v="3"/>
    <n v="847.45911505868605"/>
  </r>
  <r>
    <n v="2089"/>
    <s v="Annie Odom"/>
    <x v="2"/>
    <n v="0.08"/>
    <n v="599.99"/>
    <n v="24.49"/>
    <x v="1"/>
    <x v="3"/>
    <x v="1"/>
    <x v="4"/>
    <x v="4"/>
    <s v="Hewlett Packard LaserJet 3310 Copier"/>
    <n v="0.37"/>
    <s v="United States"/>
    <x v="3"/>
    <x v="11"/>
    <s v="New City"/>
    <n v="10956"/>
    <x v="178"/>
    <d v="2015-07-08T00:00:00"/>
    <n v="8798.1831000000002"/>
    <n v="22"/>
    <n v="12750.99"/>
    <n v="88348"/>
    <x v="3"/>
    <n v="11537.736862504467"/>
  </r>
  <r>
    <n v="2089"/>
    <s v="Annie Odom"/>
    <x v="2"/>
    <n v="0.1"/>
    <n v="3.98"/>
    <n v="2.97"/>
    <x v="2"/>
    <x v="3"/>
    <x v="2"/>
    <x v="7"/>
    <x v="2"/>
    <s v="Unpadded Memo Slips"/>
    <n v="0.35"/>
    <s v="United States"/>
    <x v="3"/>
    <x v="11"/>
    <s v="New City"/>
    <n v="10956"/>
    <x v="178"/>
    <d v="2015-07-04T00:00:00"/>
    <n v="-5.3849999999999998"/>
    <n v="5"/>
    <n v="20.54"/>
    <n v="88348"/>
    <x v="3"/>
    <n v="-51.602356719202902"/>
  </r>
  <r>
    <n v="2882"/>
    <s v="Andrew Gonzalez"/>
    <x v="2"/>
    <n v="0.05"/>
    <n v="63.94"/>
    <n v="14.48"/>
    <x v="2"/>
    <x v="1"/>
    <x v="0"/>
    <x v="11"/>
    <x v="5"/>
    <s v="Howard Miller 16&quot; Diameter Gallery Wall Clock"/>
    <n v="0.46"/>
    <s v="United States"/>
    <x v="0"/>
    <x v="9"/>
    <s v="Charlotte"/>
    <n v="28206"/>
    <x v="178"/>
    <d v="2015-07-07T00:00:00"/>
    <n v="270.87430000000001"/>
    <n v="21"/>
    <n v="1336.35"/>
    <n v="40224"/>
    <x v="0"/>
    <n v="832.82477315961467"/>
  </r>
  <r>
    <n v="2885"/>
    <s v="Gary Frazier"/>
    <x v="2"/>
    <n v="0.05"/>
    <n v="63.94"/>
    <n v="14.48"/>
    <x v="2"/>
    <x v="1"/>
    <x v="0"/>
    <x v="11"/>
    <x v="5"/>
    <s v="Howard Miller 16&quot; Diameter Gallery Wall Clock"/>
    <n v="0.46"/>
    <s v="United States"/>
    <x v="3"/>
    <x v="27"/>
    <s v="North Royalton"/>
    <n v="44133"/>
    <x v="178"/>
    <d v="2015-07-07T00:00:00"/>
    <n v="219.54419999999999"/>
    <n v="5"/>
    <n v="318.18"/>
    <n v="87634"/>
    <x v="3"/>
    <n v="780.26143042715569"/>
  </r>
  <r>
    <n v="1384"/>
    <s v="George McLamb"/>
    <x v="3"/>
    <n v="7.0000000000000007E-2"/>
    <n v="11.29"/>
    <n v="5.03"/>
    <x v="1"/>
    <x v="1"/>
    <x v="2"/>
    <x v="6"/>
    <x v="5"/>
    <s v="X-Rack™ File for Hanging Folders"/>
    <n v="0.59"/>
    <s v="United States"/>
    <x v="0"/>
    <x v="21"/>
    <s v="Alexandria"/>
    <n v="22304"/>
    <x v="178"/>
    <d v="2015-07-02T00:00:00"/>
    <n v="-163.03"/>
    <n v="11"/>
    <n v="123.18"/>
    <n v="89407"/>
    <x v="0"/>
    <n v="260.65600012521253"/>
  </r>
  <r>
    <n v="1472"/>
    <s v="Tommy Ellis Ritchie"/>
    <x v="3"/>
    <n v="0.02"/>
    <n v="30.98"/>
    <n v="6.5"/>
    <x v="2"/>
    <x v="2"/>
    <x v="1"/>
    <x v="1"/>
    <x v="5"/>
    <s v="Logitech Internet Navigator Keyboard"/>
    <n v="0.79"/>
    <s v="United States"/>
    <x v="3"/>
    <x v="27"/>
    <s v="Westlake"/>
    <n v="44145"/>
    <x v="178"/>
    <d v="2015-07-01T00:00:00"/>
    <n v="-44.624000000000002"/>
    <n v="17"/>
    <n v="552.89"/>
    <n v="87078"/>
    <x v="3"/>
    <n v="660.6665446952519"/>
  </r>
  <r>
    <n v="2276"/>
    <s v="Dennis Block Richardson"/>
    <x v="3"/>
    <n v="0.01"/>
    <n v="195.99"/>
    <n v="8.99"/>
    <x v="1"/>
    <x v="1"/>
    <x v="1"/>
    <x v="12"/>
    <x v="5"/>
    <s v="T28 WORLD"/>
    <n v="0.6"/>
    <s v="United States"/>
    <x v="3"/>
    <x v="11"/>
    <s v="Niagara Falls"/>
    <n v="14304"/>
    <x v="178"/>
    <d v="2015-06-30T00:00:00"/>
    <n v="2653.7813999999998"/>
    <n v="22"/>
    <n v="3846.06"/>
    <n v="91502"/>
    <x v="3"/>
    <n v="3881.254841568825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CA8CCB2-9F30-4C0B-A375-560851026256}" name="PivotTable XII"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E36:J44" firstHeaderRow="1" firstDataRow="2" firstDataCol="1"/>
  <pivotFields count="30">
    <pivotField showAll="0"/>
    <pivotField showAll="0"/>
    <pivotField showAll="0">
      <items count="6">
        <item x="0"/>
        <item x="1"/>
        <item x="2"/>
        <item x="4"/>
        <item x="3"/>
        <item t="default"/>
      </items>
    </pivotField>
    <pivotField showAll="0"/>
    <pivotField showAll="0"/>
    <pivotField showAll="0"/>
    <pivotField showAll="0">
      <items count="4">
        <item x="0"/>
        <item x="2"/>
        <item x="1"/>
        <item t="default"/>
      </items>
    </pivotField>
    <pivotField showAll="0"/>
    <pivotField showAll="0">
      <items count="4">
        <item x="0"/>
        <item x="2"/>
        <item x="1"/>
        <item t="default"/>
      </items>
    </pivotField>
    <pivotField showAll="0"/>
    <pivotField showAll="0">
      <items count="8">
        <item x="0"/>
        <item x="3"/>
        <item x="4"/>
        <item x="6"/>
        <item x="5"/>
        <item x="1"/>
        <item x="2"/>
        <item t="default"/>
      </items>
    </pivotField>
    <pivotField showAll="0"/>
    <pivotField showAll="0"/>
    <pivotField showAll="0"/>
    <pivotField showAll="0"/>
    <pivotField showAll="0"/>
    <pivotField showAll="0"/>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4" showAll="0"/>
    <pivotField showAll="0"/>
    <pivotField showAll="0"/>
    <pivotField dataField="1" showAll="0"/>
    <pivotField showAll="0"/>
    <pivotField axis="axisCol" showAll="0">
      <items count="5">
        <item x="1"/>
        <item x="3"/>
        <item x="0"/>
        <item x="2"/>
        <item t="default"/>
      </items>
    </pivotField>
    <pivotField showAll="0"/>
    <pivotField dragToRow="0" dragToCol="0" dragToPage="0" showAll="0" defaultSubtotal="0"/>
    <pivotField axis="axisRow" showAll="0">
      <items count="15">
        <item sd="0" x="0"/>
        <item sd="0" x="1"/>
        <item sd="0" x="2"/>
        <item sd="0" x="3"/>
        <item sd="0" x="4"/>
        <item sd="0" x="5"/>
        <item sd="0" x="6"/>
        <item sd="0" x="7"/>
        <item sd="0" x="8"/>
        <item sd="0" x="9"/>
        <item sd="0" x="10"/>
        <item sd="0" x="11"/>
        <item sd="0" x="12"/>
        <item sd="0" x="13"/>
        <item t="default"/>
      </items>
    </pivotField>
    <pivotField dragToRow="0" dragToCol="0" dragToPage="0" showAll="0" defaultSubtotal="0"/>
    <pivotField dragToRow="0" dragToCol="0" dragToPage="0" showAll="0" defaultSubtotal="0"/>
  </pivotFields>
  <rowFields count="1">
    <field x="27"/>
  </rowFields>
  <rowItems count="7">
    <i>
      <x v="1"/>
    </i>
    <i>
      <x v="2"/>
    </i>
    <i>
      <x v="3"/>
    </i>
    <i>
      <x v="4"/>
    </i>
    <i>
      <x v="5"/>
    </i>
    <i>
      <x v="6"/>
    </i>
    <i t="grand">
      <x/>
    </i>
  </rowItems>
  <colFields count="1">
    <field x="24"/>
  </colFields>
  <colItems count="5">
    <i>
      <x/>
    </i>
    <i>
      <x v="1"/>
    </i>
    <i>
      <x v="2"/>
    </i>
    <i>
      <x v="3"/>
    </i>
    <i t="grand">
      <x/>
    </i>
  </colItems>
  <dataFields count="1">
    <dataField name="Sum of Sales" fld="22" baseField="0" baseItem="0"/>
  </dataFields>
  <chartFormats count="4">
    <chartFormat chart="3" format="12" series="1">
      <pivotArea type="data" outline="0" fieldPosition="0">
        <references count="2">
          <reference field="4294967294" count="1" selected="0">
            <x v="0"/>
          </reference>
          <reference field="24" count="1" selected="0">
            <x v="0"/>
          </reference>
        </references>
      </pivotArea>
    </chartFormat>
    <chartFormat chart="3" format="13" series="1">
      <pivotArea type="data" outline="0" fieldPosition="0">
        <references count="2">
          <reference field="4294967294" count="1" selected="0">
            <x v="0"/>
          </reference>
          <reference field="24" count="1" selected="0">
            <x v="1"/>
          </reference>
        </references>
      </pivotArea>
    </chartFormat>
    <chartFormat chart="3" format="14" series="1">
      <pivotArea type="data" outline="0" fieldPosition="0">
        <references count="2">
          <reference field="4294967294" count="1" selected="0">
            <x v="0"/>
          </reference>
          <reference field="24" count="1" selected="0">
            <x v="2"/>
          </reference>
        </references>
      </pivotArea>
    </chartFormat>
    <chartFormat chart="3" format="15" series="1">
      <pivotArea type="data" outline="0" fieldPosition="0">
        <references count="2">
          <reference field="4294967294" count="1" selected="0">
            <x v="0"/>
          </reference>
          <reference field="2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0873568-0D3B-4938-9D31-9199CA17564F}" name="PivotTable X"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M25:N30" firstHeaderRow="1" firstDataRow="1" firstDataCol="1"/>
  <pivotFields count="30">
    <pivotField showAll="0"/>
    <pivotField showAll="0"/>
    <pivotField showAll="0">
      <items count="6">
        <item x="0"/>
        <item x="1"/>
        <item x="2"/>
        <item x="4"/>
        <item x="3"/>
        <item t="default"/>
      </items>
    </pivotField>
    <pivotField showAll="0"/>
    <pivotField showAll="0"/>
    <pivotField dataField="1" showAll="0"/>
    <pivotField showAll="0">
      <items count="4">
        <item x="0"/>
        <item x="2"/>
        <item x="1"/>
        <item t="default"/>
      </items>
    </pivotField>
    <pivotField axis="axisRow" showAll="0">
      <items count="5">
        <item x="1"/>
        <item x="3"/>
        <item x="2"/>
        <item x="0"/>
        <item t="default"/>
      </items>
    </pivotField>
    <pivotField showAll="0">
      <items count="4">
        <item x="0"/>
        <item x="2"/>
        <item x="1"/>
        <item t="default"/>
      </items>
    </pivotField>
    <pivotField showAll="0"/>
    <pivotField showAll="0">
      <items count="8">
        <item x="0"/>
        <item x="3"/>
        <item x="4"/>
        <item x="6"/>
        <item x="5"/>
        <item x="1"/>
        <item x="2"/>
        <item t="default"/>
      </items>
    </pivotField>
    <pivotField showAll="0"/>
    <pivotField showAll="0"/>
    <pivotField showAll="0"/>
    <pivotField showAll="0"/>
    <pivotField showAll="0"/>
    <pivotField showAll="0"/>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4" showAll="0"/>
    <pivotField showAll="0"/>
    <pivotField showAll="0"/>
    <pivotField showAll="0"/>
    <pivotField showAll="0"/>
    <pivotField showAll="0">
      <items count="5">
        <item x="1"/>
        <item x="3"/>
        <item x="0"/>
        <item x="2"/>
        <item t="default"/>
      </items>
    </pivotField>
    <pivotField showAll="0"/>
    <pivotField dragToRow="0" dragToCol="0" dragToPage="0" showAll="0" defaultSubtotal="0"/>
    <pivotField showAll="0">
      <items count="15">
        <item x="0"/>
        <item x="1"/>
        <item x="2"/>
        <item x="3"/>
        <item x="4"/>
        <item x="5"/>
        <item x="6"/>
        <item x="7"/>
        <item x="8"/>
        <item x="9"/>
        <item x="10"/>
        <item x="11"/>
        <item x="12"/>
        <item x="13"/>
        <item t="default"/>
      </items>
    </pivotField>
    <pivotField dragToRow="0" dragToCol="0" dragToPage="0" showAll="0" defaultSubtotal="0"/>
    <pivotField dragToRow="0" dragToCol="0" dragToPage="0" showAll="0" defaultSubtotal="0"/>
  </pivotFields>
  <rowFields count="1">
    <field x="7"/>
  </rowFields>
  <rowItems count="5">
    <i>
      <x/>
    </i>
    <i>
      <x v="1"/>
    </i>
    <i>
      <x v="2"/>
    </i>
    <i>
      <x v="3"/>
    </i>
    <i t="grand">
      <x/>
    </i>
  </rowItems>
  <colItems count="1">
    <i/>
  </colItems>
  <dataFields count="1">
    <dataField name="Sum of Shipping Cost" fld="5" baseField="0" baseItem="0"/>
  </dataFields>
  <chartFormats count="5">
    <chartFormat chart="7" format="5" series="1">
      <pivotArea type="data" outline="0" fieldPosition="0">
        <references count="1">
          <reference field="4294967294" count="1" selected="0">
            <x v="0"/>
          </reference>
        </references>
      </pivotArea>
    </chartFormat>
    <chartFormat chart="7" format="6">
      <pivotArea type="data" outline="0" fieldPosition="0">
        <references count="2">
          <reference field="4294967294" count="1" selected="0">
            <x v="0"/>
          </reference>
          <reference field="7" count="1" selected="0">
            <x v="0"/>
          </reference>
        </references>
      </pivotArea>
    </chartFormat>
    <chartFormat chart="7" format="7">
      <pivotArea type="data" outline="0" fieldPosition="0">
        <references count="2">
          <reference field="4294967294" count="1" selected="0">
            <x v="0"/>
          </reference>
          <reference field="7" count="1" selected="0">
            <x v="1"/>
          </reference>
        </references>
      </pivotArea>
    </chartFormat>
    <chartFormat chart="7" format="8">
      <pivotArea type="data" outline="0" fieldPosition="0">
        <references count="2">
          <reference field="4294967294" count="1" selected="0">
            <x v="0"/>
          </reference>
          <reference field="7" count="1" selected="0">
            <x v="2"/>
          </reference>
        </references>
      </pivotArea>
    </chartFormat>
    <chartFormat chart="7" format="9">
      <pivotArea type="data" outline="0" fieldPosition="0">
        <references count="2">
          <reference field="4294967294" count="1" selected="0">
            <x v="0"/>
          </reference>
          <reference field="7"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BC1F4BD-36EC-487A-A218-A66C1CDB3E78}" name="PivotTable Xi"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P17:Q35" firstHeaderRow="1" firstDataRow="1" firstDataCol="1"/>
  <pivotFields count="30">
    <pivotField showAll="0"/>
    <pivotField showAll="0"/>
    <pivotField showAll="0">
      <items count="6">
        <item x="0"/>
        <item x="1"/>
        <item x="2"/>
        <item x="4"/>
        <item x="3"/>
        <item t="default"/>
      </items>
    </pivotField>
    <pivotField showAll="0"/>
    <pivotField showAll="0"/>
    <pivotField showAll="0"/>
    <pivotField showAll="0">
      <items count="4">
        <item x="0"/>
        <item x="2"/>
        <item x="1"/>
        <item t="default"/>
      </items>
    </pivotField>
    <pivotField showAll="0"/>
    <pivotField showAll="0">
      <items count="4">
        <item x="0"/>
        <item x="2"/>
        <item x="1"/>
        <item t="default"/>
      </items>
    </pivotField>
    <pivotField axis="axisRow" showAll="0">
      <items count="18">
        <item x="8"/>
        <item x="5"/>
        <item x="10"/>
        <item x="9"/>
        <item x="1"/>
        <item x="4"/>
        <item x="15"/>
        <item x="13"/>
        <item x="11"/>
        <item x="3"/>
        <item x="7"/>
        <item x="2"/>
        <item x="14"/>
        <item x="16"/>
        <item x="6"/>
        <item x="0"/>
        <item x="12"/>
        <item t="default"/>
      </items>
    </pivotField>
    <pivotField showAll="0">
      <items count="8">
        <item x="0"/>
        <item x="3"/>
        <item x="4"/>
        <item x="6"/>
        <item x="5"/>
        <item x="1"/>
        <item x="2"/>
        <item t="default"/>
      </items>
    </pivotField>
    <pivotField showAll="0"/>
    <pivotField showAll="0"/>
    <pivotField showAll="0"/>
    <pivotField showAll="0"/>
    <pivotField showAll="0"/>
    <pivotField showAll="0"/>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4" showAll="0"/>
    <pivotField dataField="1" showAll="0"/>
    <pivotField showAll="0"/>
    <pivotField showAll="0"/>
    <pivotField showAll="0"/>
    <pivotField showAll="0">
      <items count="5">
        <item x="1"/>
        <item x="3"/>
        <item x="0"/>
        <item x="2"/>
        <item t="default"/>
      </items>
    </pivotField>
    <pivotField showAll="0"/>
    <pivotField dragToRow="0" dragToCol="0" dragToPage="0" showAll="0" defaultSubtotal="0"/>
    <pivotField showAll="0">
      <items count="15">
        <item x="0"/>
        <item x="1"/>
        <item x="2"/>
        <item x="3"/>
        <item x="4"/>
        <item x="5"/>
        <item x="6"/>
        <item x="7"/>
        <item x="8"/>
        <item x="9"/>
        <item x="10"/>
        <item x="11"/>
        <item x="12"/>
        <item x="13"/>
        <item t="default"/>
      </items>
    </pivotField>
    <pivotField dragToRow="0" dragToCol="0" dragToPage="0" showAll="0" defaultSubtotal="0"/>
    <pivotField dragToRow="0" dragToCol="0" dragToPage="0" showAll="0" defaultSubtotal="0"/>
  </pivotFields>
  <rowFields count="1">
    <field x="9"/>
  </rowFields>
  <rowItems count="18">
    <i>
      <x/>
    </i>
    <i>
      <x v="1"/>
    </i>
    <i>
      <x v="2"/>
    </i>
    <i>
      <x v="3"/>
    </i>
    <i>
      <x v="4"/>
    </i>
    <i>
      <x v="5"/>
    </i>
    <i>
      <x v="6"/>
    </i>
    <i>
      <x v="7"/>
    </i>
    <i>
      <x v="8"/>
    </i>
    <i>
      <x v="9"/>
    </i>
    <i>
      <x v="10"/>
    </i>
    <i>
      <x v="11"/>
    </i>
    <i>
      <x v="12"/>
    </i>
    <i>
      <x v="13"/>
    </i>
    <i>
      <x v="14"/>
    </i>
    <i>
      <x v="15"/>
    </i>
    <i>
      <x v="16"/>
    </i>
    <i t="grand">
      <x/>
    </i>
  </rowItems>
  <colItems count="1">
    <i/>
  </colItems>
  <dataFields count="1">
    <dataField name="Sum of Profit" fld="20" baseField="0" baseItem="0"/>
  </dataFields>
  <chartFormats count="1">
    <chartFormat chart="1"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72326B9-81E1-4094-BE1B-93558D6803F0}" name="PivotTable VI"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E17:G22" firstHeaderRow="0" firstDataRow="1" firstDataCol="1"/>
  <pivotFields count="30">
    <pivotField showAll="0"/>
    <pivotField showAll="0"/>
    <pivotField showAll="0">
      <items count="6">
        <item x="0"/>
        <item x="1"/>
        <item x="2"/>
        <item x="4"/>
        <item x="3"/>
        <item t="default"/>
      </items>
    </pivotField>
    <pivotField showAll="0"/>
    <pivotField showAll="0"/>
    <pivotField showAll="0"/>
    <pivotField showAll="0"/>
    <pivotField showAll="0"/>
    <pivotField showAll="0">
      <items count="4">
        <item x="0"/>
        <item x="2"/>
        <item x="1"/>
        <item t="default"/>
      </items>
    </pivotField>
    <pivotField showAll="0"/>
    <pivotField showAll="0"/>
    <pivotField showAll="0"/>
    <pivotField showAll="0"/>
    <pivotField showAll="0"/>
    <pivotField showAll="0">
      <items count="5">
        <item x="1"/>
        <item x="3"/>
        <item x="0"/>
        <item x="2"/>
        <item t="default"/>
      </items>
    </pivotField>
    <pivotField showAll="0"/>
    <pivotField showAll="0"/>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4" showAll="0"/>
    <pivotField showAll="0"/>
    <pivotField showAll="0"/>
    <pivotField dataField="1" showAll="0"/>
    <pivotField showAll="0"/>
    <pivotField axis="axisRow" showAll="0">
      <items count="5">
        <item x="1"/>
        <item x="3"/>
        <item x="0"/>
        <item x="2"/>
        <item t="default"/>
      </items>
    </pivotField>
    <pivotField showAll="0"/>
    <pivotField dataField="1" dragToRow="0" dragToCol="0" dragToPage="0" showAll="0" defaultSubtotal="0"/>
    <pivotField showAll="0">
      <items count="15">
        <item x="0"/>
        <item x="1"/>
        <item x="2"/>
        <item x="3"/>
        <item x="4"/>
        <item x="5"/>
        <item x="6"/>
        <item x="7"/>
        <item x="8"/>
        <item x="9"/>
        <item x="10"/>
        <item x="11"/>
        <item x="12"/>
        <item x="13"/>
        <item t="default"/>
      </items>
    </pivotField>
    <pivotField dragToRow="0" dragToCol="0" dragToPage="0" showAll="0" defaultSubtotal="0"/>
    <pivotField dragToRow="0" dragToCol="0" dragToPage="0" showAll="0" defaultSubtotal="0"/>
  </pivotFields>
  <rowFields count="1">
    <field x="24"/>
  </rowFields>
  <rowItems count="5">
    <i>
      <x/>
    </i>
    <i>
      <x v="1"/>
    </i>
    <i>
      <x v="2"/>
    </i>
    <i>
      <x v="3"/>
    </i>
    <i t="grand">
      <x/>
    </i>
  </rowItems>
  <colFields count="1">
    <field x="-2"/>
  </colFields>
  <colItems count="2">
    <i>
      <x/>
    </i>
    <i i="1">
      <x v="1"/>
    </i>
  </colItems>
  <dataFields count="2">
    <dataField name="Sum of Sales" fld="22" baseField="0" baseItem="0"/>
    <dataField name="Sum of Average" fld="26" baseField="0" baseItem="0"/>
  </dataFields>
  <chartFormats count="3">
    <chartFormat chart="1" format="1"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9" format="3" series="1">
      <pivotArea type="data" outline="0" fieldPosition="0">
        <references count="1">
          <reference field="4294967294" count="1" selected="0">
            <x v="1"/>
          </reference>
        </references>
      </pivotArea>
    </chartFormat>
  </chartFormats>
  <pivotTableStyleInfo name="PivotStyleLight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BC053F7-D3BF-4537-B116-DE33D31AB472}" name="PivotTable III"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N7:O11" firstHeaderRow="1" firstDataRow="1" firstDataCol="1"/>
  <pivotFields count="30">
    <pivotField showAll="0"/>
    <pivotField showAll="0"/>
    <pivotField showAll="0"/>
    <pivotField showAll="0"/>
    <pivotField showAll="0"/>
    <pivotField showAll="0"/>
    <pivotField showAll="0"/>
    <pivotField showAll="0"/>
    <pivotField axis="axisRow" showAll="0">
      <items count="4">
        <item sd="0" x="0"/>
        <item sd="0" x="2"/>
        <item sd="0" x="1"/>
        <item t="default"/>
      </items>
    </pivotField>
    <pivotField axis="axisRow" showAll="0">
      <items count="18">
        <item x="8"/>
        <item x="5"/>
        <item x="10"/>
        <item x="9"/>
        <item x="1"/>
        <item x="4"/>
        <item x="15"/>
        <item x="13"/>
        <item x="11"/>
        <item x="3"/>
        <item x="7"/>
        <item x="2"/>
        <item x="14"/>
        <item x="16"/>
        <item x="6"/>
        <item x="0"/>
        <item x="12"/>
        <item t="default"/>
      </items>
    </pivotField>
    <pivotField showAll="0"/>
    <pivotField showAll="0"/>
    <pivotField showAll="0"/>
    <pivotField showAll="0"/>
    <pivotField showAll="0">
      <items count="5">
        <item x="1"/>
        <item x="3"/>
        <item x="0"/>
        <item x="2"/>
        <item t="default"/>
      </items>
    </pivotField>
    <pivotField showAll="0"/>
    <pivotField showAll="0"/>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4" showAll="0"/>
    <pivotField showAll="0"/>
    <pivotField showAll="0"/>
    <pivotField dataField="1" showAll="0"/>
    <pivotField showAll="0"/>
    <pivotField showAll="0">
      <items count="5">
        <item x="1"/>
        <item x="3"/>
        <item x="0"/>
        <item x="2"/>
        <item t="default"/>
      </items>
    </pivotField>
    <pivotField showAll="0"/>
    <pivotField dragToRow="0" dragToCol="0" dragToPage="0" showAll="0" defaultSubtotal="0"/>
    <pivotField showAll="0">
      <items count="15">
        <item x="0"/>
        <item x="1"/>
        <item x="2"/>
        <item x="3"/>
        <item x="4"/>
        <item x="5"/>
        <item x="6"/>
        <item x="7"/>
        <item x="8"/>
        <item x="9"/>
        <item x="10"/>
        <item x="11"/>
        <item x="12"/>
        <item x="13"/>
        <item t="default"/>
      </items>
    </pivotField>
    <pivotField dragToRow="0" dragToCol="0" dragToPage="0" showAll="0" defaultSubtotal="0"/>
    <pivotField dragToRow="0" dragToCol="0" dragToPage="0" showAll="0" defaultSubtotal="0"/>
  </pivotFields>
  <rowFields count="2">
    <field x="8"/>
    <field x="9"/>
  </rowFields>
  <rowItems count="4">
    <i>
      <x/>
    </i>
    <i>
      <x v="1"/>
    </i>
    <i>
      <x v="2"/>
    </i>
    <i t="grand">
      <x/>
    </i>
  </rowItems>
  <colItems count="1">
    <i/>
  </colItems>
  <dataFields count="1">
    <dataField name="Sum of Sales" fld="22" baseField="0" baseItem="0"/>
  </dataFields>
  <chartFormats count="2">
    <chartFormat chart="1" format="12" series="1">
      <pivotArea type="data" outline="0" fieldPosition="0">
        <references count="1">
          <reference field="4294967294" count="1" selected="0">
            <x v="0"/>
          </reference>
        </references>
      </pivotArea>
    </chartFormat>
    <chartFormat chart="1" format="13">
      <pivotArea type="data" outline="0" fieldPosition="0">
        <references count="2">
          <reference field="4294967294" count="1" selected="0">
            <x v="0"/>
          </reference>
          <reference field="8" count="1" selected="0">
            <x v="2"/>
          </reference>
        </references>
      </pivotArea>
    </chartFormat>
  </chartFormats>
  <pivotTableStyleInfo name="PivotStyleLight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D63C036-5E41-4623-9CA6-EA955F68B7D9}" name="PivotTable IX"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E27:K32" firstHeaderRow="1" firstDataRow="2" firstDataCol="1"/>
  <pivotFields count="30">
    <pivotField showAll="0"/>
    <pivotField showAll="0"/>
    <pivotField axis="axisCol" showAll="0">
      <items count="6">
        <item x="0"/>
        <item x="1"/>
        <item x="2"/>
        <item x="4"/>
        <item x="3"/>
        <item t="default"/>
      </items>
    </pivotField>
    <pivotField showAll="0"/>
    <pivotField showAll="0"/>
    <pivotField dataField="1" showAll="0"/>
    <pivotField axis="axisRow" showAll="0">
      <items count="4">
        <item x="0"/>
        <item x="2"/>
        <item x="1"/>
        <item t="default"/>
      </items>
    </pivotField>
    <pivotField showAll="0"/>
    <pivotField showAll="0">
      <items count="4">
        <item x="0"/>
        <item x="2"/>
        <item x="1"/>
        <item t="default"/>
      </items>
    </pivotField>
    <pivotField showAll="0"/>
    <pivotField showAll="0">
      <items count="8">
        <item x="0"/>
        <item x="3"/>
        <item x="4"/>
        <item x="6"/>
        <item x="5"/>
        <item x="1"/>
        <item x="2"/>
        <item t="default"/>
      </items>
    </pivotField>
    <pivotField showAll="0"/>
    <pivotField showAll="0"/>
    <pivotField showAll="0"/>
    <pivotField showAll="0"/>
    <pivotField showAll="0"/>
    <pivotField showAll="0"/>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4" showAll="0"/>
    <pivotField showAll="0"/>
    <pivotField showAll="0"/>
    <pivotField showAll="0"/>
    <pivotField showAll="0"/>
    <pivotField showAll="0">
      <items count="5">
        <item x="1"/>
        <item x="3"/>
        <item x="0"/>
        <item x="2"/>
        <item t="default"/>
      </items>
    </pivotField>
    <pivotField showAll="0"/>
    <pivotField dragToRow="0" dragToCol="0" dragToPage="0" showAll="0" defaultSubtotal="0"/>
    <pivotField showAll="0">
      <items count="15">
        <item x="0"/>
        <item x="1"/>
        <item x="2"/>
        <item x="3"/>
        <item x="4"/>
        <item x="5"/>
        <item x="6"/>
        <item x="7"/>
        <item x="8"/>
        <item x="9"/>
        <item x="10"/>
        <item x="11"/>
        <item x="12"/>
        <item x="13"/>
        <item t="default"/>
      </items>
    </pivotField>
    <pivotField dragToRow="0" dragToCol="0" dragToPage="0" showAll="0" defaultSubtotal="0"/>
    <pivotField dragToRow="0" dragToCol="0" dragToPage="0" showAll="0" defaultSubtotal="0"/>
  </pivotFields>
  <rowFields count="1">
    <field x="6"/>
  </rowFields>
  <rowItems count="4">
    <i>
      <x/>
    </i>
    <i>
      <x v="1"/>
    </i>
    <i>
      <x v="2"/>
    </i>
    <i t="grand">
      <x/>
    </i>
  </rowItems>
  <colFields count="1">
    <field x="2"/>
  </colFields>
  <colItems count="6">
    <i>
      <x/>
    </i>
    <i>
      <x v="1"/>
    </i>
    <i>
      <x v="2"/>
    </i>
    <i>
      <x v="3"/>
    </i>
    <i>
      <x v="4"/>
    </i>
    <i t="grand">
      <x/>
    </i>
  </colItems>
  <dataFields count="1">
    <dataField name="Sum of Shipping Cost" fld="5" baseField="0" baseItem="0"/>
  </dataFields>
  <chartFormats count="10">
    <chartFormat chart="1" format="10" series="1">
      <pivotArea type="data" outline="0" fieldPosition="0">
        <references count="1">
          <reference field="2" count="1" selected="0">
            <x v="0"/>
          </reference>
        </references>
      </pivotArea>
    </chartFormat>
    <chartFormat chart="1" format="11" series="1">
      <pivotArea type="data" outline="0" fieldPosition="0">
        <references count="1">
          <reference field="2" count="1" selected="0">
            <x v="1"/>
          </reference>
        </references>
      </pivotArea>
    </chartFormat>
    <chartFormat chart="1" format="12" series="1">
      <pivotArea type="data" outline="0" fieldPosition="0">
        <references count="1">
          <reference field="2" count="1" selected="0">
            <x v="2"/>
          </reference>
        </references>
      </pivotArea>
    </chartFormat>
    <chartFormat chart="1" format="13" series="1">
      <pivotArea type="data" outline="0" fieldPosition="0">
        <references count="1">
          <reference field="2" count="1" selected="0">
            <x v="3"/>
          </reference>
        </references>
      </pivotArea>
    </chartFormat>
    <chartFormat chart="1" format="14" series="1">
      <pivotArea type="data" outline="0" fieldPosition="0">
        <references count="1">
          <reference field="2" count="1" selected="0">
            <x v="4"/>
          </reference>
        </references>
      </pivotArea>
    </chartFormat>
    <chartFormat chart="1" format="15" series="1">
      <pivotArea type="data" outline="0" fieldPosition="0">
        <references count="2">
          <reference field="4294967294" count="1" selected="0">
            <x v="0"/>
          </reference>
          <reference field="2" count="1" selected="0">
            <x v="0"/>
          </reference>
        </references>
      </pivotArea>
    </chartFormat>
    <chartFormat chart="1" format="16" series="1">
      <pivotArea type="data" outline="0" fieldPosition="0">
        <references count="2">
          <reference field="4294967294" count="1" selected="0">
            <x v="0"/>
          </reference>
          <reference field="2" count="1" selected="0">
            <x v="1"/>
          </reference>
        </references>
      </pivotArea>
    </chartFormat>
    <chartFormat chart="1" format="17" series="1">
      <pivotArea type="data" outline="0" fieldPosition="0">
        <references count="2">
          <reference field="4294967294" count="1" selected="0">
            <x v="0"/>
          </reference>
          <reference field="2" count="1" selected="0">
            <x v="2"/>
          </reference>
        </references>
      </pivotArea>
    </chartFormat>
    <chartFormat chart="1" format="18" series="1">
      <pivotArea type="data" outline="0" fieldPosition="0">
        <references count="2">
          <reference field="4294967294" count="1" selected="0">
            <x v="0"/>
          </reference>
          <reference field="2" count="1" selected="0">
            <x v="3"/>
          </reference>
        </references>
      </pivotArea>
    </chartFormat>
    <chartFormat chart="1" format="19" series="1">
      <pivotArea type="data" outline="0" fieldPosition="0">
        <references count="2">
          <reference field="4294967294" count="1" selected="0">
            <x v="0"/>
          </reference>
          <reference field="2"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BAD86B9-50F8-4146-939B-C11472F45898}" name="PivotTable IV"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Q7:R13" firstHeaderRow="1" firstDataRow="1" firstDataCol="1"/>
  <pivotFields count="30">
    <pivotField showAll="0"/>
    <pivotField showAll="0"/>
    <pivotField axis="axisRow" showAll="0">
      <items count="6">
        <item x="0"/>
        <item x="1"/>
        <item x="2"/>
        <item x="4"/>
        <item x="3"/>
        <item t="default"/>
      </items>
    </pivotField>
    <pivotField showAll="0"/>
    <pivotField showAll="0"/>
    <pivotField showAll="0"/>
    <pivotField showAll="0"/>
    <pivotField showAll="0"/>
    <pivotField showAll="0">
      <items count="4">
        <item x="0"/>
        <item x="2"/>
        <item x="1"/>
        <item t="default"/>
      </items>
    </pivotField>
    <pivotField showAll="0"/>
    <pivotField showAll="0"/>
    <pivotField showAll="0"/>
    <pivotField showAll="0"/>
    <pivotField showAll="0"/>
    <pivotField showAll="0">
      <items count="5">
        <item x="1"/>
        <item x="3"/>
        <item x="0"/>
        <item x="2"/>
        <item t="default"/>
      </items>
    </pivotField>
    <pivotField showAll="0"/>
    <pivotField showAll="0"/>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4" showAll="0"/>
    <pivotField showAll="0"/>
    <pivotField showAll="0"/>
    <pivotField dataField="1" showAll="0"/>
    <pivotField showAll="0"/>
    <pivotField showAll="0">
      <items count="5">
        <item x="1"/>
        <item x="3"/>
        <item x="0"/>
        <item x="2"/>
        <item t="default"/>
      </items>
    </pivotField>
    <pivotField showAll="0"/>
    <pivotField dragToRow="0" dragToCol="0" dragToPage="0" showAll="0" defaultSubtotal="0"/>
    <pivotField showAll="0">
      <items count="15">
        <item x="0"/>
        <item x="1"/>
        <item x="2"/>
        <item x="3"/>
        <item x="4"/>
        <item x="5"/>
        <item x="6"/>
        <item x="7"/>
        <item x="8"/>
        <item x="9"/>
        <item x="10"/>
        <item x="11"/>
        <item x="12"/>
        <item x="13"/>
        <item t="default"/>
      </items>
    </pivotField>
    <pivotField dragToRow="0" dragToCol="0" dragToPage="0" showAll="0" defaultSubtotal="0"/>
    <pivotField dragToRow="0" dragToCol="0" dragToPage="0" showAll="0" defaultSubtotal="0"/>
  </pivotFields>
  <rowFields count="1">
    <field x="2"/>
  </rowFields>
  <rowItems count="6">
    <i>
      <x/>
    </i>
    <i>
      <x v="1"/>
    </i>
    <i>
      <x v="2"/>
    </i>
    <i>
      <x v="3"/>
    </i>
    <i>
      <x v="4"/>
    </i>
    <i t="grand">
      <x/>
    </i>
  </rowItems>
  <colItems count="1">
    <i/>
  </colItems>
  <dataFields count="1">
    <dataField name="Sum of Sales" fld="22" baseField="0" baseItem="0"/>
  </dataFields>
  <chartFormats count="6">
    <chartFormat chart="5" format="1" series="1">
      <pivotArea type="data" outline="0" fieldPosition="0">
        <references count="1">
          <reference field="4294967294" count="1" selected="0">
            <x v="0"/>
          </reference>
        </references>
      </pivotArea>
    </chartFormat>
    <chartFormat chart="5" format="2">
      <pivotArea type="data" outline="0" fieldPosition="0">
        <references count="2">
          <reference field="4294967294" count="1" selected="0">
            <x v="0"/>
          </reference>
          <reference field="2" count="1" selected="0">
            <x v="0"/>
          </reference>
        </references>
      </pivotArea>
    </chartFormat>
    <chartFormat chart="5" format="3">
      <pivotArea type="data" outline="0" fieldPosition="0">
        <references count="2">
          <reference field="4294967294" count="1" selected="0">
            <x v="0"/>
          </reference>
          <reference field="2" count="1" selected="0">
            <x v="1"/>
          </reference>
        </references>
      </pivotArea>
    </chartFormat>
    <chartFormat chart="5" format="4">
      <pivotArea type="data" outline="0" fieldPosition="0">
        <references count="2">
          <reference field="4294967294" count="1" selected="0">
            <x v="0"/>
          </reference>
          <reference field="2" count="1" selected="0">
            <x v="2"/>
          </reference>
        </references>
      </pivotArea>
    </chartFormat>
    <chartFormat chart="5" format="5">
      <pivotArea type="data" outline="0" fieldPosition="0">
        <references count="2">
          <reference field="4294967294" count="1" selected="0">
            <x v="0"/>
          </reference>
          <reference field="2" count="1" selected="0">
            <x v="3"/>
          </reference>
        </references>
      </pivotArea>
    </chartFormat>
    <chartFormat chart="5" format="6">
      <pivotArea type="data" outline="0" fieldPosition="0">
        <references count="2">
          <reference field="4294967294" count="1" selected="0">
            <x v="0"/>
          </reference>
          <reference field="2" count="1" selected="0">
            <x v="4"/>
          </reference>
        </references>
      </pivotArea>
    </chartFormat>
  </chartFormats>
  <pivotTableStyleInfo name="PivotStyleLight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CCD3920-6F4F-43AF-8C89-93D80EA86DC3}" name="PivotTable II"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K7:L12" firstHeaderRow="1" firstDataRow="1" firstDataCol="1"/>
  <pivotFields count="30">
    <pivotField showAll="0"/>
    <pivotField showAll="0"/>
    <pivotField showAll="0">
      <items count="6">
        <item x="0"/>
        <item x="1"/>
        <item x="2"/>
        <item x="4"/>
        <item x="3"/>
        <item t="default"/>
      </items>
    </pivotField>
    <pivotField showAll="0"/>
    <pivotField showAll="0"/>
    <pivotField showAll="0"/>
    <pivotField showAll="0"/>
    <pivotField showAll="0"/>
    <pivotField showAll="0">
      <items count="4">
        <item x="0"/>
        <item x="2"/>
        <item x="1"/>
        <item t="default"/>
      </items>
    </pivotField>
    <pivotField showAll="0"/>
    <pivotField showAll="0"/>
    <pivotField showAll="0"/>
    <pivotField showAll="0"/>
    <pivotField showAll="0"/>
    <pivotField axis="axisRow" showAll="0">
      <items count="5">
        <item x="1"/>
        <item x="3"/>
        <item x="0"/>
        <item x="2"/>
        <item t="default"/>
      </items>
    </pivotField>
    <pivotField showAll="0"/>
    <pivotField showAll="0"/>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4" showAll="0"/>
    <pivotField showAll="0"/>
    <pivotField showAll="0"/>
    <pivotField dataField="1" showAll="0"/>
    <pivotField showAll="0"/>
    <pivotField showAll="0">
      <items count="5">
        <item x="1"/>
        <item x="3"/>
        <item x="0"/>
        <item x="2"/>
        <item t="default"/>
      </items>
    </pivotField>
    <pivotField showAll="0"/>
    <pivotField dragToRow="0" dragToCol="0" dragToPage="0" showAll="0" defaultSubtotal="0"/>
    <pivotField showAll="0">
      <items count="15">
        <item x="0"/>
        <item x="1"/>
        <item x="2"/>
        <item x="3"/>
        <item x="4"/>
        <item x="5"/>
        <item x="6"/>
        <item x="7"/>
        <item x="8"/>
        <item x="9"/>
        <item x="10"/>
        <item x="11"/>
        <item x="12"/>
        <item x="13"/>
        <item t="default"/>
      </items>
    </pivotField>
    <pivotField dragToRow="0" dragToCol="0" dragToPage="0" showAll="0" defaultSubtotal="0"/>
    <pivotField dragToRow="0" dragToCol="0" dragToPage="0" showAll="0" defaultSubtotal="0"/>
  </pivotFields>
  <rowFields count="1">
    <field x="14"/>
  </rowFields>
  <rowItems count="5">
    <i>
      <x/>
    </i>
    <i>
      <x v="1"/>
    </i>
    <i>
      <x v="2"/>
    </i>
    <i>
      <x v="3"/>
    </i>
    <i t="grand">
      <x/>
    </i>
  </rowItems>
  <colItems count="1">
    <i/>
  </colItems>
  <dataFields count="1">
    <dataField name="Sum of Sales" fld="22" baseField="0" baseItem="0"/>
  </dataFields>
  <chartFormats count="5">
    <chartFormat chart="1" format="1" series="1">
      <pivotArea type="data" outline="0" fieldPosition="0">
        <references count="1">
          <reference field="4294967294" count="1" selected="0">
            <x v="0"/>
          </reference>
        </references>
      </pivotArea>
    </chartFormat>
    <chartFormat chart="1" format="2">
      <pivotArea type="data" outline="0" fieldPosition="0">
        <references count="2">
          <reference field="4294967294" count="1" selected="0">
            <x v="0"/>
          </reference>
          <reference field="14" count="1" selected="0">
            <x v="0"/>
          </reference>
        </references>
      </pivotArea>
    </chartFormat>
    <chartFormat chart="1" format="3">
      <pivotArea type="data" outline="0" fieldPosition="0">
        <references count="2">
          <reference field="4294967294" count="1" selected="0">
            <x v="0"/>
          </reference>
          <reference field="14" count="1" selected="0">
            <x v="1"/>
          </reference>
        </references>
      </pivotArea>
    </chartFormat>
    <chartFormat chart="1" format="4">
      <pivotArea type="data" outline="0" fieldPosition="0">
        <references count="2">
          <reference field="4294967294" count="1" selected="0">
            <x v="0"/>
          </reference>
          <reference field="14" count="1" selected="0">
            <x v="2"/>
          </reference>
        </references>
      </pivotArea>
    </chartFormat>
    <chartFormat chart="1" format="5">
      <pivotArea type="data" outline="0" fieldPosition="0">
        <references count="2">
          <reference field="4294967294" count="1" selected="0">
            <x v="0"/>
          </reference>
          <reference field="14" count="1" selected="0">
            <x v="3"/>
          </reference>
        </references>
      </pivotArea>
    </chartFormat>
  </chartFormats>
  <pivotTableStyleInfo name="PivotStyleLight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129347E-6B61-4F03-8F33-A15493C17525}" name="PivotTable VIII"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L17:N21" firstHeaderRow="0" firstDataRow="1" firstDataCol="1"/>
  <pivotFields count="30">
    <pivotField showAll="0"/>
    <pivotField showAll="0"/>
    <pivotField showAll="0">
      <items count="6">
        <item x="0"/>
        <item x="1"/>
        <item x="2"/>
        <item x="4"/>
        <item x="3"/>
        <item t="default"/>
      </items>
    </pivotField>
    <pivotField showAll="0"/>
    <pivotField dataField="1" showAll="0"/>
    <pivotField showAll="0"/>
    <pivotField showAll="0">
      <items count="4">
        <item x="0"/>
        <item x="2"/>
        <item x="1"/>
        <item t="default"/>
      </items>
    </pivotField>
    <pivotField showAll="0"/>
    <pivotField axis="axisRow" showAll="0">
      <items count="4">
        <item sd="0" x="0"/>
        <item sd="0" x="2"/>
        <item sd="0" x="1"/>
        <item t="default"/>
      </items>
    </pivotField>
    <pivotField showAll="0"/>
    <pivotField showAll="0">
      <items count="8">
        <item x="0"/>
        <item x="3"/>
        <item x="4"/>
        <item x="6"/>
        <item x="5"/>
        <item x="1"/>
        <item x="2"/>
        <item t="default"/>
      </items>
    </pivotField>
    <pivotField showAll="0"/>
    <pivotField showAll="0"/>
    <pivotField showAll="0"/>
    <pivotField showAll="0"/>
    <pivotField showAll="0"/>
    <pivotField showAll="0"/>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4" showAll="0"/>
    <pivotField showAll="0"/>
    <pivotField showAll="0"/>
    <pivotField dataField="1" showAll="0"/>
    <pivotField showAll="0"/>
    <pivotField showAll="0">
      <items count="5">
        <item x="1"/>
        <item x="3"/>
        <item x="0"/>
        <item x="2"/>
        <item t="default"/>
      </items>
    </pivotField>
    <pivotField showAll="0"/>
    <pivotField dragToRow="0" dragToCol="0" dragToPage="0" showAll="0" defaultSubtotal="0"/>
    <pivotField showAll="0">
      <items count="15">
        <item x="0"/>
        <item x="1"/>
        <item x="2"/>
        <item x="3"/>
        <item x="4"/>
        <item x="5"/>
        <item x="6"/>
        <item x="7"/>
        <item x="8"/>
        <item x="9"/>
        <item x="10"/>
        <item x="11"/>
        <item x="12"/>
        <item x="13"/>
        <item t="default"/>
      </items>
    </pivotField>
    <pivotField dragToRow="0" dragToCol="0" dragToPage="0" showAll="0" defaultSubtotal="0"/>
    <pivotField dragToRow="0" dragToCol="0" dragToPage="0" showAll="0" defaultSubtotal="0"/>
  </pivotFields>
  <rowFields count="1">
    <field x="8"/>
  </rowFields>
  <rowItems count="4">
    <i>
      <x/>
    </i>
    <i>
      <x v="1"/>
    </i>
    <i>
      <x v="2"/>
    </i>
    <i t="grand">
      <x/>
    </i>
  </rowItems>
  <colFields count="1">
    <field x="-2"/>
  </colFields>
  <colItems count="2">
    <i>
      <x/>
    </i>
    <i i="1">
      <x v="1"/>
    </i>
  </colItems>
  <dataFields count="2">
    <dataField name="Sum of Sales" fld="22" baseField="0" baseItem="0"/>
    <dataField name="Sum of Unit Price" fld="4" baseField="0" baseItem="0"/>
  </dataFields>
  <chartFormats count="8">
    <chartFormat chart="1" format="2" series="1">
      <pivotArea type="data" outline="0" fieldPosition="0">
        <references count="1">
          <reference field="4294967294" count="1" selected="0">
            <x v="0"/>
          </reference>
        </references>
      </pivotArea>
    </chartFormat>
    <chartFormat chart="1" format="3">
      <pivotArea type="data" outline="0" fieldPosition="0">
        <references count="2">
          <reference field="4294967294" count="1" selected="0">
            <x v="0"/>
          </reference>
          <reference field="8" count="1" selected="0">
            <x v="0"/>
          </reference>
        </references>
      </pivotArea>
    </chartFormat>
    <chartFormat chart="1" format="4">
      <pivotArea type="data" outline="0" fieldPosition="0">
        <references count="2">
          <reference field="4294967294" count="1" selected="0">
            <x v="0"/>
          </reference>
          <reference field="8" count="1" selected="0">
            <x v="1"/>
          </reference>
        </references>
      </pivotArea>
    </chartFormat>
    <chartFormat chart="1" format="5">
      <pivotArea type="data" outline="0" fieldPosition="0">
        <references count="2">
          <reference field="4294967294" count="1" selected="0">
            <x v="0"/>
          </reference>
          <reference field="8" count="1" selected="0">
            <x v="2"/>
          </reference>
        </references>
      </pivotArea>
    </chartFormat>
    <chartFormat chart="1" format="6" series="1">
      <pivotArea type="data" outline="0" fieldPosition="0">
        <references count="1">
          <reference field="4294967294" count="1" selected="0">
            <x v="1"/>
          </reference>
        </references>
      </pivotArea>
    </chartFormat>
    <chartFormat chart="1" format="7">
      <pivotArea type="data" outline="0" fieldPosition="0">
        <references count="2">
          <reference field="4294967294" count="1" selected="0">
            <x v="1"/>
          </reference>
          <reference field="8" count="1" selected="0">
            <x v="0"/>
          </reference>
        </references>
      </pivotArea>
    </chartFormat>
    <chartFormat chart="1" format="8">
      <pivotArea type="data" outline="0" fieldPosition="0">
        <references count="2">
          <reference field="4294967294" count="1" selected="0">
            <x v="1"/>
          </reference>
          <reference field="8" count="1" selected="0">
            <x v="1"/>
          </reference>
        </references>
      </pivotArea>
    </chartFormat>
    <chartFormat chart="1" format="9">
      <pivotArea type="data" outline="0" fieldPosition="0">
        <references count="2">
          <reference field="4294967294" count="1" selected="0">
            <x v="1"/>
          </reference>
          <reference field="8"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D07A516A-55C3-455C-BCF4-43DE7CF5215F}" name="PivotTable I"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B7:I13" firstHeaderRow="1" firstDataRow="2" firstDataCol="1"/>
  <pivotFields count="30">
    <pivotField showAll="0"/>
    <pivotField showAll="0"/>
    <pivotField showAll="0"/>
    <pivotField showAll="0"/>
    <pivotField showAll="0"/>
    <pivotField showAll="0"/>
    <pivotField showAll="0"/>
    <pivotField showAll="0"/>
    <pivotField showAll="0">
      <items count="4">
        <item x="0"/>
        <item x="2"/>
        <item x="1"/>
        <item t="default"/>
      </items>
    </pivotField>
    <pivotField showAll="0"/>
    <pivotField showAll="0"/>
    <pivotField showAll="0"/>
    <pivotField showAll="0"/>
    <pivotField showAll="0"/>
    <pivotField axis="axisRow" showAll="0">
      <items count="5">
        <item sd="0" x="1"/>
        <item sd="0" x="3"/>
        <item sd="0" x="0"/>
        <item sd="0" x="2"/>
        <item t="default"/>
      </items>
    </pivotField>
    <pivotField showAll="0"/>
    <pivotField showAll="0"/>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4" showAll="0"/>
    <pivotField showAll="0"/>
    <pivotField showAll="0"/>
    <pivotField dataField="1" showAll="0"/>
    <pivotField showAll="0"/>
    <pivotField showAll="0">
      <items count="5">
        <item x="1"/>
        <item x="3"/>
        <item x="0"/>
        <item x="2"/>
        <item t="default"/>
      </items>
    </pivotField>
    <pivotField showAll="0"/>
    <pivotField dragToRow="0" dragToCol="0" dragToPage="0" showAll="0" defaultSubtotal="0"/>
    <pivotField axis="axisCol" showAll="0">
      <items count="15">
        <item sd="0" x="0"/>
        <item sd="0" x="1"/>
        <item sd="0" x="2"/>
        <item sd="0" x="3"/>
        <item sd="0" x="4"/>
        <item sd="0" x="5"/>
        <item sd="0" x="6"/>
        <item sd="0" x="7"/>
        <item sd="0" x="8"/>
        <item sd="0" x="9"/>
        <item sd="0" x="10"/>
        <item sd="0" x="11"/>
        <item sd="0" x="12"/>
        <item sd="0" x="13"/>
        <item t="default"/>
      </items>
    </pivotField>
    <pivotField dragToRow="0" dragToCol="0" dragToPage="0" showAll="0" defaultSubtotal="0"/>
    <pivotField dragToRow="0" dragToCol="0" dragToPage="0" showAll="0" defaultSubtotal="0"/>
  </pivotFields>
  <rowFields count="1">
    <field x="14"/>
  </rowFields>
  <rowItems count="5">
    <i>
      <x/>
    </i>
    <i>
      <x v="1"/>
    </i>
    <i>
      <x v="2"/>
    </i>
    <i>
      <x v="3"/>
    </i>
    <i t="grand">
      <x/>
    </i>
  </rowItems>
  <colFields count="1">
    <field x="27"/>
  </colFields>
  <colItems count="7">
    <i>
      <x v="1"/>
    </i>
    <i>
      <x v="2"/>
    </i>
    <i>
      <x v="3"/>
    </i>
    <i>
      <x v="4"/>
    </i>
    <i>
      <x v="5"/>
    </i>
    <i>
      <x v="6"/>
    </i>
    <i t="grand">
      <x/>
    </i>
  </colItems>
  <dataFields count="1">
    <dataField name="Sum of Sales" fld="22" baseField="0" baseItem="0"/>
  </dataFields>
  <chartFormats count="12">
    <chartFormat chart="7" format="188" series="1">
      <pivotArea type="data" outline="0" fieldPosition="0">
        <references count="1">
          <reference field="27" count="1" selected="0">
            <x v="1"/>
          </reference>
        </references>
      </pivotArea>
    </chartFormat>
    <chartFormat chart="7" format="189" series="1">
      <pivotArea type="data" outline="0" fieldPosition="0">
        <references count="1">
          <reference field="27" count="1" selected="0">
            <x v="2"/>
          </reference>
        </references>
      </pivotArea>
    </chartFormat>
    <chartFormat chart="7" format="190" series="1">
      <pivotArea type="data" outline="0" fieldPosition="0">
        <references count="1">
          <reference field="27" count="1" selected="0">
            <x v="3"/>
          </reference>
        </references>
      </pivotArea>
    </chartFormat>
    <chartFormat chart="7" format="191" series="1">
      <pivotArea type="data" outline="0" fieldPosition="0">
        <references count="1">
          <reference field="27" count="1" selected="0">
            <x v="4"/>
          </reference>
        </references>
      </pivotArea>
    </chartFormat>
    <chartFormat chart="7" format="192" series="1">
      <pivotArea type="data" outline="0" fieldPosition="0">
        <references count="1">
          <reference field="27" count="1" selected="0">
            <x v="5"/>
          </reference>
        </references>
      </pivotArea>
    </chartFormat>
    <chartFormat chart="7" format="193" series="1">
      <pivotArea type="data" outline="0" fieldPosition="0">
        <references count="1">
          <reference field="27" count="1" selected="0">
            <x v="6"/>
          </reference>
        </references>
      </pivotArea>
    </chartFormat>
    <chartFormat chart="7" format="194" series="1">
      <pivotArea type="data" outline="0" fieldPosition="0">
        <references count="2">
          <reference field="4294967294" count="1" selected="0">
            <x v="0"/>
          </reference>
          <reference field="27" count="1" selected="0">
            <x v="1"/>
          </reference>
        </references>
      </pivotArea>
    </chartFormat>
    <chartFormat chart="7" format="195" series="1">
      <pivotArea type="data" outline="0" fieldPosition="0">
        <references count="2">
          <reference field="4294967294" count="1" selected="0">
            <x v="0"/>
          </reference>
          <reference field="27" count="1" selected="0">
            <x v="2"/>
          </reference>
        </references>
      </pivotArea>
    </chartFormat>
    <chartFormat chart="7" format="196" series="1">
      <pivotArea type="data" outline="0" fieldPosition="0">
        <references count="2">
          <reference field="4294967294" count="1" selected="0">
            <x v="0"/>
          </reference>
          <reference field="27" count="1" selected="0">
            <x v="3"/>
          </reference>
        </references>
      </pivotArea>
    </chartFormat>
    <chartFormat chart="7" format="197" series="1">
      <pivotArea type="data" outline="0" fieldPosition="0">
        <references count="2">
          <reference field="4294967294" count="1" selected="0">
            <x v="0"/>
          </reference>
          <reference field="27" count="1" selected="0">
            <x v="4"/>
          </reference>
        </references>
      </pivotArea>
    </chartFormat>
    <chartFormat chart="7" format="198" series="1">
      <pivotArea type="data" outline="0" fieldPosition="0">
        <references count="2">
          <reference field="4294967294" count="1" selected="0">
            <x v="0"/>
          </reference>
          <reference field="27" count="1" selected="0">
            <x v="5"/>
          </reference>
        </references>
      </pivotArea>
    </chartFormat>
    <chartFormat chart="7" format="199" series="1">
      <pivotArea type="data" outline="0" fieldPosition="0">
        <references count="2">
          <reference field="4294967294" count="1" selected="0">
            <x v="0"/>
          </reference>
          <reference field="27" count="1" selected="0">
            <x v="6"/>
          </reference>
        </references>
      </pivotArea>
    </chartFormat>
  </chartFormats>
  <pivotTableStyleInfo name="PivotStyleLight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73F689B7-477F-4C03-A28B-3A984363AD32}" name="PivotTable VII"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I17:J25" firstHeaderRow="1" firstDataRow="1" firstDataCol="1"/>
  <pivotFields count="30">
    <pivotField showAll="0"/>
    <pivotField showAll="0"/>
    <pivotField showAll="0">
      <items count="6">
        <item x="0"/>
        <item x="1"/>
        <item x="2"/>
        <item x="4"/>
        <item x="3"/>
        <item t="default"/>
      </items>
    </pivotField>
    <pivotField showAll="0"/>
    <pivotField showAll="0"/>
    <pivotField showAll="0"/>
    <pivotField showAll="0">
      <items count="4">
        <item x="0"/>
        <item x="2"/>
        <item x="1"/>
        <item t="default"/>
      </items>
    </pivotField>
    <pivotField showAll="0"/>
    <pivotField showAll="0">
      <items count="4">
        <item x="0"/>
        <item x="2"/>
        <item x="1"/>
        <item t="default"/>
      </items>
    </pivotField>
    <pivotField showAll="0"/>
    <pivotField axis="axisRow" showAll="0" sortType="ascending">
      <items count="8">
        <item x="0"/>
        <item x="3"/>
        <item x="4"/>
        <item x="6"/>
        <item x="5"/>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4" showAll="0"/>
    <pivotField showAll="0"/>
    <pivotField showAll="0"/>
    <pivotField dataField="1" showAll="0"/>
    <pivotField showAll="0"/>
    <pivotField showAll="0">
      <items count="5">
        <item x="1"/>
        <item x="3"/>
        <item x="0"/>
        <item x="2"/>
        <item t="default"/>
      </items>
    </pivotField>
    <pivotField showAll="0"/>
    <pivotField dragToRow="0" dragToCol="0" dragToPage="0" showAll="0" defaultSubtotal="0"/>
    <pivotField showAll="0">
      <items count="15">
        <item x="0"/>
        <item x="1"/>
        <item x="2"/>
        <item x="3"/>
        <item x="4"/>
        <item x="5"/>
        <item x="6"/>
        <item x="7"/>
        <item x="8"/>
        <item x="9"/>
        <item x="10"/>
        <item x="11"/>
        <item x="12"/>
        <item x="13"/>
        <item t="default"/>
      </items>
    </pivotField>
    <pivotField dragToRow="0" dragToCol="0" dragToPage="0" showAll="0" defaultSubtotal="0"/>
    <pivotField dragToRow="0" dragToCol="0" dragToPage="0" showAll="0" defaultSubtotal="0"/>
  </pivotFields>
  <rowFields count="1">
    <field x="10"/>
  </rowFields>
  <rowItems count="8">
    <i>
      <x v="6"/>
    </i>
    <i>
      <x v="5"/>
    </i>
    <i>
      <x v="3"/>
    </i>
    <i>
      <x v="2"/>
    </i>
    <i>
      <x/>
    </i>
    <i>
      <x v="1"/>
    </i>
    <i>
      <x v="4"/>
    </i>
    <i t="grand">
      <x/>
    </i>
  </rowItems>
  <colItems count="1">
    <i/>
  </colItems>
  <dataFields count="1">
    <dataField name="Sum of Sales" fld="22" baseField="0" baseItem="0"/>
  </dataFields>
  <chartFormats count="1">
    <chartFormat chart="5"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D48ADEDB-335F-4565-92F5-5FB5B0A4963B}" name="PivotTable V"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B17:C197" firstHeaderRow="1" firstDataRow="1" firstDataCol="1"/>
  <pivotFields count="30">
    <pivotField showAll="0"/>
    <pivotField showAll="0"/>
    <pivotField showAll="0"/>
    <pivotField showAll="0"/>
    <pivotField showAll="0"/>
    <pivotField showAll="0"/>
    <pivotField showAll="0"/>
    <pivotField showAll="0"/>
    <pivotField showAll="0">
      <items count="4">
        <item x="0"/>
        <item x="2"/>
        <item x="1"/>
        <item t="default"/>
      </items>
    </pivotField>
    <pivotField showAll="0"/>
    <pivotField showAll="0"/>
    <pivotField showAll="0"/>
    <pivotField showAll="0"/>
    <pivotField showAll="0"/>
    <pivotField showAll="0">
      <items count="5">
        <item x="1"/>
        <item x="3"/>
        <item x="0"/>
        <item x="2"/>
        <item t="default"/>
      </items>
    </pivotField>
    <pivotField showAll="0"/>
    <pivotField showAll="0"/>
    <pivotField showAll="0"/>
    <pivotField axis="axisRow"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4" showAll="0"/>
    <pivotField showAll="0"/>
    <pivotField showAll="0"/>
    <pivotField dataField="1" showAll="0"/>
    <pivotField showAll="0"/>
    <pivotField showAll="0">
      <items count="5">
        <item x="1"/>
        <item x="3"/>
        <item x="0"/>
        <item x="2"/>
        <item t="default"/>
      </items>
    </pivotField>
    <pivotField showAll="0"/>
    <pivotField dragToRow="0" dragToCol="0" dragToPage="0" showAll="0" defaultSubtotal="0"/>
    <pivotField showAll="0">
      <items count="15">
        <item x="0"/>
        <item x="1"/>
        <item x="2"/>
        <item x="3"/>
        <item x="4"/>
        <item x="5"/>
        <item x="6"/>
        <item x="7"/>
        <item x="8"/>
        <item x="9"/>
        <item x="10"/>
        <item x="11"/>
        <item x="12"/>
        <item x="13"/>
        <item t="default"/>
      </items>
    </pivotField>
    <pivotField dragToRow="0" dragToCol="0" dragToPage="0" showAll="0" defaultSubtotal="0"/>
    <pivotField dragToRow="0" dragToCol="0" dragToPage="0" showAll="0" defaultSubtotal="0"/>
  </pivotFields>
  <rowFields count="1">
    <field x="18"/>
  </rowFields>
  <rowItems count="180">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t="grand">
      <x/>
    </i>
  </rowItems>
  <colItems count="1">
    <i/>
  </colItems>
  <dataFields count="1">
    <dataField name="Sum of Sales" fld="22" baseField="0" baseItem="0"/>
  </dataFields>
  <chartFormats count="2">
    <chartFormat chart="1" format="1"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0"/>
          </reference>
        </references>
      </pivotArea>
    </chartFormat>
  </chartFormats>
  <pivotTableStyleInfo name="PivotStyleLight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1EB4794D-3324-44F4-AC0A-47CA9DF97B86}" name="PivotTable 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2:D52" firstHeaderRow="1" firstDataRow="1" firstDataCol="1"/>
  <pivotFields count="3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0">
        <item x="16"/>
        <item x="41"/>
        <item x="1"/>
        <item x="8"/>
        <item x="3"/>
        <item x="22"/>
        <item x="48"/>
        <item x="31"/>
        <item x="12"/>
        <item x="5"/>
        <item x="37"/>
        <item x="10"/>
        <item x="2"/>
        <item x="20"/>
        <item x="38"/>
        <item x="32"/>
        <item x="17"/>
        <item x="29"/>
        <item x="36"/>
        <item x="35"/>
        <item x="25"/>
        <item x="7"/>
        <item x="0"/>
        <item x="6"/>
        <item x="24"/>
        <item x="13"/>
        <item x="26"/>
        <item x="47"/>
        <item x="33"/>
        <item x="43"/>
        <item x="11"/>
        <item x="9"/>
        <item x="39"/>
        <item x="27"/>
        <item x="19"/>
        <item x="14"/>
        <item x="28"/>
        <item x="40"/>
        <item x="23"/>
        <item x="46"/>
        <item x="34"/>
        <item x="18"/>
        <item x="15"/>
        <item x="42"/>
        <item x="21"/>
        <item x="4"/>
        <item x="44"/>
        <item x="30"/>
        <item x="45"/>
        <item t="default"/>
      </items>
    </pivotField>
    <pivotField showAll="0"/>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4" showAll="0"/>
    <pivotField showAll="0"/>
    <pivotField showAll="0"/>
    <pivotField dataField="1" showAll="0"/>
    <pivotField showAll="0"/>
    <pivotField showAll="0"/>
    <pivotField showAll="0"/>
    <pivotField dragToRow="0" dragToCol="0" dragToPage="0" showAll="0" defaultSubtotal="0"/>
    <pivotField showAll="0">
      <items count="15">
        <item x="0"/>
        <item x="1"/>
        <item x="2"/>
        <item x="3"/>
        <item x="4"/>
        <item x="5"/>
        <item x="6"/>
        <item x="7"/>
        <item x="8"/>
        <item x="9"/>
        <item x="10"/>
        <item x="11"/>
        <item x="12"/>
        <item x="13"/>
        <item t="default"/>
      </items>
    </pivotField>
    <pivotField dragToRow="0" dragToCol="0" dragToPage="0" showAll="0" defaultSubtotal="0"/>
    <pivotField dragToRow="0" dragToCol="0" dragToPage="0" showAll="0" defaultSubtotal="0"/>
  </pivotFields>
  <rowFields count="1">
    <field x="15"/>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22" baseField="0" baseItem="0"/>
  </dataFields>
  <pivotTableStyleInfo name="PivotStyleMedium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F45EB739-4EFD-4A2B-9658-FAE19609BA74}" name="PivotTable 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C2:D13" firstHeaderRow="1" firstDataRow="1" firstDataCol="1"/>
  <pivotFields count="3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axis="axisRow" showAll="0" measureFilter="1">
      <items count="50">
        <item x="16"/>
        <item x="41"/>
        <item x="1"/>
        <item x="8"/>
        <item x="3"/>
        <item x="22"/>
        <item x="48"/>
        <item x="31"/>
        <item x="12"/>
        <item x="5"/>
        <item x="37"/>
        <item x="10"/>
        <item x="2"/>
        <item x="20"/>
        <item x="38"/>
        <item x="32"/>
        <item x="17"/>
        <item x="29"/>
        <item x="36"/>
        <item x="35"/>
        <item x="25"/>
        <item x="7"/>
        <item x="0"/>
        <item x="6"/>
        <item x="24"/>
        <item x="13"/>
        <item x="26"/>
        <item x="47"/>
        <item x="33"/>
        <item x="43"/>
        <item x="11"/>
        <item x="9"/>
        <item x="39"/>
        <item x="27"/>
        <item x="19"/>
        <item x="14"/>
        <item x="28"/>
        <item x="40"/>
        <item x="23"/>
        <item x="46"/>
        <item x="34"/>
        <item x="18"/>
        <item x="15"/>
        <item x="42"/>
        <item x="21"/>
        <item x="4"/>
        <item x="44"/>
        <item x="30"/>
        <item x="45"/>
        <item t="default"/>
      </items>
    </pivotField>
    <pivotField showAll="0"/>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4" showAll="0"/>
    <pivotField showAll="0"/>
    <pivotField showAll="0"/>
    <pivotField showAll="0"/>
    <pivotField showAll="0"/>
    <pivotField showAll="0"/>
    <pivotField showAll="0"/>
    <pivotField dragToRow="0" dragToCol="0" dragToPage="0" showAll="0" defaultSubtotal="0"/>
    <pivotField showAll="0">
      <items count="15">
        <item x="0"/>
        <item x="1"/>
        <item x="2"/>
        <item x="3"/>
        <item x="4"/>
        <item x="5"/>
        <item x="6"/>
        <item x="7"/>
        <item x="8"/>
        <item x="9"/>
        <item x="10"/>
        <item x="11"/>
        <item x="12"/>
        <item x="13"/>
        <item t="default"/>
      </items>
    </pivotField>
    <pivotField dragToRow="0" dragToCol="0" dragToPage="0" showAll="0" defaultSubtotal="0"/>
    <pivotField dragToRow="0" dragToCol="0" dragToPage="0" showAll="0" defaultSubtotal="0"/>
  </pivotFields>
  <rowFields count="1">
    <field x="15"/>
  </rowFields>
  <rowItems count="11">
    <i>
      <x/>
    </i>
    <i>
      <x v="3"/>
    </i>
    <i>
      <x v="4"/>
    </i>
    <i>
      <x v="8"/>
    </i>
    <i>
      <x v="11"/>
    </i>
    <i>
      <x v="12"/>
    </i>
    <i>
      <x v="30"/>
    </i>
    <i>
      <x v="33"/>
    </i>
    <i>
      <x v="41"/>
    </i>
    <i>
      <x v="45"/>
    </i>
    <i t="grand">
      <x/>
    </i>
  </rowItems>
  <colItems count="1">
    <i/>
  </colItems>
  <dataFields count="1">
    <dataField name="Sum of Unit Price" fld="4" baseField="0" baseItem="0"/>
  </dataFields>
  <pivotTableStyleInfo name="PivotStyleMedium15" showRowHeaders="1" showColHeaders="1" showRowStripes="0" showColStripes="0" showLastColumn="1"/>
  <filters count="1">
    <filter fld="15" type="count" evalOrder="-1" id="5"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64B88561-9A4B-4B1A-8750-DBED713D8F98}" name="PivotTable 3"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
  <location ref="C2:F6" firstHeaderRow="0" firstDataRow="1" firstDataCol="1"/>
  <pivotFields count="30">
    <pivotField showAll="0"/>
    <pivotField showAll="0"/>
    <pivotField showAll="0"/>
    <pivotField showAll="0"/>
    <pivotField dataField="1" showAll="0"/>
    <pivotField dataField="1" showAll="0"/>
    <pivotField showAll="0"/>
    <pivotField showAll="0"/>
    <pivotField showAll="0"/>
    <pivotField showAll="0"/>
    <pivotField showAll="0"/>
    <pivotField showAll="0"/>
    <pivotField showAll="0"/>
    <pivotField showAll="0"/>
    <pivotField axis="axisRow" showAll="0">
      <items count="5">
        <item x="1"/>
        <item x="3"/>
        <item x="0"/>
        <item x="2"/>
        <item t="default"/>
      </items>
    </pivotField>
    <pivotField showAll="0" measureFilter="1"/>
    <pivotField showAll="0"/>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4" showAll="0"/>
    <pivotField dataField="1" showAll="0"/>
    <pivotField showAll="0"/>
    <pivotField showAll="0"/>
    <pivotField showAll="0"/>
    <pivotField showAll="0"/>
    <pivotField showAll="0"/>
    <pivotField dragToRow="0" dragToCol="0" dragToPage="0" showAll="0" defaultSubtotal="0"/>
    <pivotField showAll="0">
      <items count="15">
        <item x="0"/>
        <item x="1"/>
        <item x="2"/>
        <item x="3"/>
        <item x="4"/>
        <item x="5"/>
        <item x="6"/>
        <item x="7"/>
        <item x="8"/>
        <item x="9"/>
        <item x="10"/>
        <item x="11"/>
        <item x="12"/>
        <item x="13"/>
        <item t="default"/>
      </items>
    </pivotField>
    <pivotField dragToRow="0" dragToCol="0" dragToPage="0" showAll="0" defaultSubtotal="0"/>
    <pivotField dragToRow="0" dragToCol="0" dragToPage="0" showAll="0" defaultSubtotal="0"/>
  </pivotFields>
  <rowFields count="1">
    <field x="14"/>
  </rowFields>
  <rowItems count="4">
    <i>
      <x/>
    </i>
    <i>
      <x v="1"/>
    </i>
    <i>
      <x v="2"/>
    </i>
    <i>
      <x v="3"/>
    </i>
  </rowItems>
  <colFields count="1">
    <field x="-2"/>
  </colFields>
  <colItems count="3">
    <i>
      <x/>
    </i>
    <i i="1">
      <x v="1"/>
    </i>
    <i i="2">
      <x v="2"/>
    </i>
  </colItems>
  <dataFields count="3">
    <dataField name="Sum of Profit" fld="20" baseField="0" baseItem="0"/>
    <dataField name="Sum of Unit Price" fld="4" baseField="0" baseItem="0"/>
    <dataField name="Sum of Shipping Cost" fld="5" baseField="0" baseItem="0"/>
  </dataFields>
  <pivotTableStyleInfo name="PivotStyleMedium15" showRowHeaders="1" showColHeaders="1" showRowStripes="0" showColStripes="0" showLastColumn="1"/>
  <filters count="1">
    <filter fld="15" type="count" evalOrder="-1" id="5" iMeasureFld="1">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56618BF7-C4DE-4BEC-9F8F-E1BB8E4C7AA4}" name="PivotTable 4"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C2:D20" firstHeaderRow="1" firstDataRow="1" firstDataCol="1"/>
  <pivotFields count="30">
    <pivotField showAll="0"/>
    <pivotField showAll="0"/>
    <pivotField showAll="0"/>
    <pivotField showAll="0"/>
    <pivotField dataField="1" showAll="0"/>
    <pivotField showAll="0"/>
    <pivotField showAll="0"/>
    <pivotField showAll="0"/>
    <pivotField showAll="0"/>
    <pivotField axis="axisRow" showAll="0" sortType="descending">
      <items count="18">
        <item x="8"/>
        <item x="5"/>
        <item x="10"/>
        <item x="9"/>
        <item x="1"/>
        <item x="4"/>
        <item x="15"/>
        <item x="13"/>
        <item x="11"/>
        <item x="3"/>
        <item x="7"/>
        <item x="2"/>
        <item x="14"/>
        <item x="16"/>
        <item x="6"/>
        <item x="0"/>
        <item x="1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4" showAll="0"/>
    <pivotField showAll="0"/>
    <pivotField showAll="0"/>
    <pivotField showAll="0"/>
    <pivotField showAll="0"/>
    <pivotField showAll="0"/>
    <pivotField showAll="0"/>
    <pivotField dragToRow="0" dragToCol="0" dragToPage="0" showAll="0" defaultSubtotal="0"/>
    <pivotField showAll="0">
      <items count="15">
        <item x="0"/>
        <item x="1"/>
        <item x="2"/>
        <item x="3"/>
        <item x="4"/>
        <item x="5"/>
        <item x="6"/>
        <item x="7"/>
        <item x="8"/>
        <item x="9"/>
        <item x="10"/>
        <item x="11"/>
        <item x="12"/>
        <item x="13"/>
        <item t="default"/>
      </items>
    </pivotField>
    <pivotField dragToRow="0" dragToCol="0" dragToPage="0" showAll="0" defaultSubtotal="0"/>
    <pivotField dragToRow="0" dragToCol="0" dragToPage="0" showAll="0" defaultSubtotal="0"/>
  </pivotFields>
  <rowFields count="1">
    <field x="9"/>
  </rowFields>
  <rowItems count="18">
    <i>
      <x v="9"/>
    </i>
    <i>
      <x v="16"/>
    </i>
    <i>
      <x v="3"/>
    </i>
    <i>
      <x v="15"/>
    </i>
    <i>
      <x v="1"/>
    </i>
    <i>
      <x v="5"/>
    </i>
    <i>
      <x v="14"/>
    </i>
    <i>
      <x v="2"/>
    </i>
    <i>
      <x v="4"/>
    </i>
    <i>
      <x/>
    </i>
    <i>
      <x v="8"/>
    </i>
    <i>
      <x v="10"/>
    </i>
    <i>
      <x v="13"/>
    </i>
    <i>
      <x v="11"/>
    </i>
    <i>
      <x v="6"/>
    </i>
    <i>
      <x v="7"/>
    </i>
    <i>
      <x v="12"/>
    </i>
    <i t="grand">
      <x/>
    </i>
  </rowItems>
  <colItems count="1">
    <i/>
  </colItems>
  <dataFields count="1">
    <dataField name="Sum of Unit Price" fld="4" baseField="0" baseItem="0"/>
  </dataFields>
  <chartFormats count="1">
    <chartFormat chart="0"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018C2BD9-43E8-4EC0-BF09-E099A8323014}"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C2:E9" firstHeaderRow="0" firstDataRow="1" firstDataCol="1"/>
  <pivotFields count="3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5">
        <item x="1"/>
        <item x="3"/>
        <item x="0"/>
        <item x="2"/>
        <item t="default"/>
      </items>
    </pivotField>
    <pivotField showAll="0"/>
    <pivotField showAll="0"/>
    <pivotField showAll="0"/>
    <pivotField numFmtId="14" showAll="0"/>
    <pivotField numFmtId="14" showAll="0"/>
    <pivotField showAll="0"/>
    <pivotField showAll="0"/>
    <pivotField dataField="1" showAll="0"/>
    <pivotField showAll="0"/>
    <pivotField showAll="0"/>
    <pivotField dataField="1" showAll="0"/>
    <pivotField dragToRow="0" dragToCol="0" dragToPage="0" showAll="0" defaultSubtotal="0"/>
    <pivotField axis="axisRow" showAll="0" defaultSubtotal="0">
      <items count="14">
        <item x="0"/>
        <item x="1"/>
        <item x="2"/>
        <item x="3"/>
        <item x="4"/>
        <item x="5"/>
        <item x="6"/>
        <item x="7"/>
        <item x="8"/>
        <item x="9"/>
        <item x="10"/>
        <item x="11"/>
        <item x="12"/>
        <item x="13"/>
      </items>
    </pivotField>
    <pivotField dragToRow="0" dragToCol="0" dragToPage="0" showAll="0" defaultSubtotal="0"/>
    <pivotField dragToRow="0" dragToCol="0" dragToPage="0" showAll="0" defaultSubtotal="0"/>
  </pivotFields>
  <rowFields count="1">
    <field x="27"/>
  </rowFields>
  <rowItems count="7">
    <i>
      <x v="1"/>
    </i>
    <i>
      <x v="2"/>
    </i>
    <i>
      <x v="3"/>
    </i>
    <i>
      <x v="4"/>
    </i>
    <i>
      <x v="5"/>
    </i>
    <i>
      <x v="6"/>
    </i>
    <i t="grand">
      <x/>
    </i>
  </rowItems>
  <colFields count="1">
    <field x="-2"/>
  </colFields>
  <colItems count="2">
    <i>
      <x/>
    </i>
    <i i="1">
      <x v="1"/>
    </i>
  </colItems>
  <dataFields count="2">
    <dataField name="Sum of Predicted" fld="25" baseField="0" baseItem="0"/>
    <dataField name="Sum of Sales" fld="22" baseField="0" baseItem="0"/>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F587FE20-5440-4D2A-B416-92884722655C}" name="PivotTable 5" cacheId="2" applyNumberFormats="0" applyBorderFormats="0" applyFontFormats="0" applyPatternFormats="0" applyAlignmentFormats="0" applyWidthHeightFormats="1" dataCaption="Values" missingCaption="0" updatedVersion="8" minRefreshableVersion="3" useAutoFormatting="1" rowGrandTotals="0" colGrandTotals="0" itemPrintTitles="1" createdVersion="8" indent="0" compact="0" outline="1" outlineData="1" compactData="0" multipleFieldFilters="0">
  <location ref="B6:I27" firstHeaderRow="1" firstDataRow="2" firstDataCol="2" rowPageCount="3" colPageCount="1"/>
  <pivotFields count="30">
    <pivotField compact="0" showAll="0"/>
    <pivotField compact="0" showAll="0"/>
    <pivotField compact="0" showAll="0"/>
    <pivotField compact="0" showAll="0"/>
    <pivotField compact="0" showAll="0"/>
    <pivotField compact="0" showAll="0"/>
    <pivotField axis="axisPage" compact="0" multipleItemSelectionAllowed="1" showAll="0">
      <items count="4">
        <item x="0"/>
        <item x="2"/>
        <item x="1"/>
        <item t="default"/>
      </items>
    </pivotField>
    <pivotField axis="axisPage" compact="0" multipleItemSelectionAllowed="1" showAll="0">
      <items count="5">
        <item x="1"/>
        <item x="3"/>
        <item x="2"/>
        <item x="0"/>
        <item t="default"/>
      </items>
    </pivotField>
    <pivotField axis="axisRow" compact="0" showAll="0">
      <items count="4">
        <item x="0"/>
        <item x="2"/>
        <item x="1"/>
        <item t="default"/>
      </items>
    </pivotField>
    <pivotField axis="axisRow" compact="0" showAll="0">
      <items count="18">
        <item x="8"/>
        <item x="5"/>
        <item x="10"/>
        <item x="9"/>
        <item x="1"/>
        <item x="4"/>
        <item x="15"/>
        <item x="13"/>
        <item x="11"/>
        <item x="3"/>
        <item x="7"/>
        <item x="2"/>
        <item x="14"/>
        <item x="16"/>
        <item x="6"/>
        <item x="0"/>
        <item x="12"/>
        <item t="default"/>
      </items>
    </pivotField>
    <pivotField compact="0" showAll="0"/>
    <pivotField compact="0" showAll="0"/>
    <pivotField compact="0" showAll="0"/>
    <pivotField compact="0" showAll="0"/>
    <pivotField axis="axisPage" compact="0" showAll="0">
      <items count="5">
        <item x="1"/>
        <item x="3"/>
        <item x="0"/>
        <item x="2"/>
        <item t="default"/>
      </items>
    </pivotField>
    <pivotField compact="0" showAll="0"/>
    <pivotField compact="0" showAll="0"/>
    <pivotField compact="0" showAll="0"/>
    <pivotField compact="0"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compact="0" numFmtId="14" showAll="0"/>
    <pivotField compact="0" showAll="0"/>
    <pivotField compact="0" showAll="0"/>
    <pivotField dataField="1" compact="0" showAll="0"/>
    <pivotField compact="0" showAll="0"/>
    <pivotField compact="0" showAll="0"/>
    <pivotField compact="0" showAll="0"/>
    <pivotField compact="0" dragToRow="0" dragToCol="0" dragToPage="0" showAll="0" defaultSubtotal="0"/>
    <pivotField axis="axisCol" compact="0" showAll="0">
      <items count="15">
        <item x="0"/>
        <item x="1"/>
        <item x="2"/>
        <item x="3"/>
        <item x="4"/>
        <item x="5"/>
        <item x="6"/>
        <item x="7"/>
        <item x="8"/>
        <item x="9"/>
        <item x="10"/>
        <item x="11"/>
        <item x="12"/>
        <item x="13"/>
        <item t="default"/>
      </items>
    </pivotField>
    <pivotField compact="0" dragToRow="0" dragToCol="0" dragToPage="0" showAll="0" defaultSubtotal="0"/>
    <pivotField compact="0" dragToRow="0" dragToCol="0" dragToPage="0" showAll="0" defaultSubtotal="0"/>
  </pivotFields>
  <rowFields count="2">
    <field x="8"/>
    <field x="9"/>
  </rowFields>
  <rowItems count="20">
    <i>
      <x/>
    </i>
    <i r="1">
      <x v="2"/>
    </i>
    <i r="1">
      <x v="3"/>
    </i>
    <i r="1">
      <x v="8"/>
    </i>
    <i r="1">
      <x v="15"/>
    </i>
    <i>
      <x v="1"/>
    </i>
    <i r="1">
      <x/>
    </i>
    <i r="1">
      <x v="1"/>
    </i>
    <i r="1">
      <x v="6"/>
    </i>
    <i r="1">
      <x v="7"/>
    </i>
    <i r="1">
      <x v="10"/>
    </i>
    <i r="1">
      <x v="11"/>
    </i>
    <i r="1">
      <x v="12"/>
    </i>
    <i r="1">
      <x v="13"/>
    </i>
    <i r="1">
      <x v="14"/>
    </i>
    <i>
      <x v="2"/>
    </i>
    <i r="1">
      <x v="4"/>
    </i>
    <i r="1">
      <x v="5"/>
    </i>
    <i r="1">
      <x v="9"/>
    </i>
    <i r="1">
      <x v="16"/>
    </i>
  </rowItems>
  <colFields count="1">
    <field x="27"/>
  </colFields>
  <colItems count="6">
    <i>
      <x v="1"/>
    </i>
    <i>
      <x v="2"/>
    </i>
    <i>
      <x v="3"/>
    </i>
    <i>
      <x v="4"/>
    </i>
    <i>
      <x v="5"/>
    </i>
    <i>
      <x v="6"/>
    </i>
  </colItems>
  <pageFields count="3">
    <pageField fld="14" hier="-1"/>
    <pageField fld="7" hier="-1"/>
    <pageField fld="6" hier="-1"/>
  </pageFields>
  <dataFields count="1">
    <dataField name="Sum of Sales" fld="22" baseField="8"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E2959DF1-6EA8-49A8-B3FE-BB87EBD0504C}" name="PivotTable 6" cacheId="2" applyNumberFormats="0" applyBorderFormats="0" applyFontFormats="0" applyPatternFormats="0" applyAlignmentFormats="0" applyWidthHeightFormats="1" dataCaption="Values" errorCaption="0" showError="1" missingCaption="0" updatedVersion="8" minRefreshableVersion="3" useAutoFormatting="1" rowGrandTotals="0" colGrandTotals="0" itemPrintTitles="1" createdVersion="8" indent="0" compact="0" outline="1" outlineData="1" compactData="0" multipleFieldFilters="0" chartFormat="4">
  <location ref="L6:S27" firstHeaderRow="1" firstDataRow="2" firstDataCol="2" rowPageCount="3" colPageCount="1"/>
  <pivotFields count="30">
    <pivotField compact="0" showAll="0"/>
    <pivotField compact="0" showAll="0"/>
    <pivotField compact="0" showAll="0">
      <items count="6">
        <item x="0"/>
        <item x="1"/>
        <item x="2"/>
        <item x="4"/>
        <item x="3"/>
        <item t="default"/>
      </items>
    </pivotField>
    <pivotField compact="0" showAll="0"/>
    <pivotField compact="0" showAll="0"/>
    <pivotField compact="0" showAll="0"/>
    <pivotField axis="axisPage" compact="0" showAll="0">
      <items count="4">
        <item x="0"/>
        <item x="2"/>
        <item x="1"/>
        <item t="default"/>
      </items>
    </pivotField>
    <pivotField axis="axisPage" compact="0" showAll="0">
      <items count="5">
        <item x="1"/>
        <item x="3"/>
        <item x="2"/>
        <item x="0"/>
        <item t="default"/>
      </items>
    </pivotField>
    <pivotField axis="axisRow" compact="0" showAll="0">
      <items count="4">
        <item x="0"/>
        <item x="2"/>
        <item x="1"/>
        <item t="default"/>
      </items>
    </pivotField>
    <pivotField axis="axisRow" compact="0" showAll="0">
      <items count="18">
        <item x="8"/>
        <item x="5"/>
        <item x="10"/>
        <item x="9"/>
        <item x="1"/>
        <item x="4"/>
        <item x="15"/>
        <item x="13"/>
        <item x="11"/>
        <item x="3"/>
        <item x="7"/>
        <item x="2"/>
        <item x="14"/>
        <item x="16"/>
        <item x="6"/>
        <item x="0"/>
        <item x="12"/>
        <item t="default"/>
      </items>
    </pivotField>
    <pivotField compact="0" showAll="0"/>
    <pivotField compact="0" showAll="0"/>
    <pivotField compact="0" showAll="0"/>
    <pivotField compact="0" showAll="0"/>
    <pivotField axis="axisPage" compact="0" showAll="0">
      <items count="5">
        <item x="1"/>
        <item x="3"/>
        <item x="0"/>
        <item x="2"/>
        <item t="default"/>
      </items>
    </pivotField>
    <pivotField compact="0" showAll="0"/>
    <pivotField compact="0" showAll="0"/>
    <pivotField compact="0" showAll="0"/>
    <pivotField compact="0"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compact="0" numFmtId="14" showAll="0"/>
    <pivotField dataField="1" compact="0" showAll="0"/>
    <pivotField compact="0" showAll="0"/>
    <pivotField compact="0" showAll="0"/>
    <pivotField compact="0" showAll="0"/>
    <pivotField compact="0" showAll="0"/>
    <pivotField compact="0" showAll="0"/>
    <pivotField compact="0" dragToRow="0" dragToCol="0" dragToPage="0" showAll="0" defaultSubtotal="0"/>
    <pivotField axis="axisCol" compact="0" showAll="0">
      <items count="15">
        <item x="0"/>
        <item x="1"/>
        <item x="2"/>
        <item x="3"/>
        <item x="4"/>
        <item x="5"/>
        <item x="6"/>
        <item x="7"/>
        <item x="8"/>
        <item x="9"/>
        <item x="10"/>
        <item x="11"/>
        <item x="12"/>
        <item x="13"/>
        <item t="default"/>
      </items>
    </pivotField>
    <pivotField compact="0" dragToRow="0" dragToCol="0" dragToPage="0" showAll="0" defaultSubtotal="0"/>
    <pivotField compact="0" dragToRow="0" dragToCol="0" dragToPage="0" showAll="0" defaultSubtotal="0"/>
  </pivotFields>
  <rowFields count="2">
    <field x="8"/>
    <field x="9"/>
  </rowFields>
  <rowItems count="20">
    <i>
      <x/>
    </i>
    <i r="1">
      <x v="2"/>
    </i>
    <i r="1">
      <x v="3"/>
    </i>
    <i r="1">
      <x v="8"/>
    </i>
    <i r="1">
      <x v="15"/>
    </i>
    <i>
      <x v="1"/>
    </i>
    <i r="1">
      <x/>
    </i>
    <i r="1">
      <x v="1"/>
    </i>
    <i r="1">
      <x v="6"/>
    </i>
    <i r="1">
      <x v="7"/>
    </i>
    <i r="1">
      <x v="10"/>
    </i>
    <i r="1">
      <x v="11"/>
    </i>
    <i r="1">
      <x v="12"/>
    </i>
    <i r="1">
      <x v="13"/>
    </i>
    <i r="1">
      <x v="14"/>
    </i>
    <i>
      <x v="2"/>
    </i>
    <i r="1">
      <x v="4"/>
    </i>
    <i r="1">
      <x v="5"/>
    </i>
    <i r="1">
      <x v="9"/>
    </i>
    <i r="1">
      <x v="16"/>
    </i>
  </rowItems>
  <colFields count="1">
    <field x="27"/>
  </colFields>
  <colItems count="6">
    <i>
      <x v="1"/>
    </i>
    <i>
      <x v="2"/>
    </i>
    <i>
      <x v="3"/>
    </i>
    <i>
      <x v="4"/>
    </i>
    <i>
      <x v="5"/>
    </i>
    <i>
      <x v="6"/>
    </i>
  </colItems>
  <pageFields count="3">
    <pageField fld="14" hier="-1"/>
    <pageField fld="7" hier="-1"/>
    <pageField fld="6" hier="-1"/>
  </pageFields>
  <dataFields count="1">
    <dataField name="Sum of Profit" fld="20" baseField="8" baseItem="0" numFmtId="10">
      <extLst>
        <ext xmlns:x14="http://schemas.microsoft.com/office/spreadsheetml/2009/9/main" uri="{E15A36E0-9728-4e99-A89B-3F7291B0FE68}">
          <x14:dataField pivotShowAs="percentOfParentRow"/>
        </ext>
      </extLst>
    </dataField>
  </dataFields>
  <pivotTableStyleInfo name="PivotStyleLight17" showRowHeaders="1" showColHeaders="1" showRowStripes="0" showColStripes="0" showLastColumn="1"/>
  <extLst>
    <ext xmlns:x14="http://schemas.microsoft.com/office/spreadsheetml/2009/9/main" uri="{962EF5D1-5CA2-4c93-8EF4-DBF5C05439D2}">
      <x14:pivotTableDefinition xmlns:xm="http://schemas.microsoft.com/office/excel/2006/main" hideValuesRow="1">
        <x14:conditionalFormats count="1">
          <x14:conditionalFormat priority="1" id="{3A996BD2-1481-4B84-B414-B753B3A470D5}">
            <x14:pivotAreas count="3">
              <pivotArea type="data" collapsedLevelsAreSubtotals="1" fieldPosition="0">
                <references count="3">
                  <reference field="4294967294" count="1" selected="0">
                    <x v="0"/>
                  </reference>
                  <reference field="8" count="1" selected="0">
                    <x v="0"/>
                  </reference>
                  <reference field="9" count="4">
                    <x v="2"/>
                    <x v="3"/>
                    <x v="8"/>
                    <x v="15"/>
                  </reference>
                </references>
              </pivotArea>
              <pivotArea type="data" collapsedLevelsAreSubtotals="1" fieldPosition="0">
                <references count="3">
                  <reference field="4294967294" count="1" selected="0">
                    <x v="0"/>
                  </reference>
                  <reference field="8" count="1" selected="0">
                    <x v="1"/>
                  </reference>
                  <reference field="9" count="9">
                    <x v="0"/>
                    <x v="1"/>
                    <x v="6"/>
                    <x v="7"/>
                    <x v="10"/>
                    <x v="11"/>
                    <x v="12"/>
                    <x v="13"/>
                    <x v="14"/>
                  </reference>
                </references>
              </pivotArea>
              <pivotArea type="data" collapsedLevelsAreSubtotals="1" fieldPosition="0">
                <references count="3">
                  <reference field="4294967294" count="1" selected="0">
                    <x v="0"/>
                  </reference>
                  <reference field="8" count="1" selected="0">
                    <x v="2"/>
                  </reference>
                  <reference field="9" count="4">
                    <x v="4"/>
                    <x v="5"/>
                    <x v="9"/>
                    <x v="16"/>
                  </reference>
                </references>
              </pivotArea>
            </x14:pivotAreas>
          </x14:conditionalFormat>
        </x14:conditionalFormats>
      </x14:pivotTableDefinition>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7A0ADC97-217E-45E0-AFEC-2F8A83E469ED}" name="PivotTable 7" cacheId="2" applyNumberFormats="0" applyBorderFormats="0" applyFontFormats="0" applyPatternFormats="0" applyAlignmentFormats="0" applyWidthHeightFormats="1" dataCaption="Values" updatedVersion="8" minRefreshableVersion="3" useAutoFormatting="1" itemPrintTitles="1" createdVersion="8" indent="0" compact="0" outline="1" outlineData="1" compactData="0" chartFormat="4">
  <location ref="B6:G27" firstHeaderRow="0" firstDataRow="1" firstDataCol="2" rowPageCount="1" colPageCount="1"/>
  <pivotFields count="30">
    <pivotField compact="0" showAll="0"/>
    <pivotField compact="0" showAll="0"/>
    <pivotField compact="0" showAll="0">
      <items count="6">
        <item x="0"/>
        <item x="1"/>
        <item x="2"/>
        <item x="4"/>
        <item x="3"/>
        <item t="default"/>
      </items>
    </pivotField>
    <pivotField compact="0" showAll="0"/>
    <pivotField compact="0" showAll="0"/>
    <pivotField dataField="1" compact="0" showAll="0"/>
    <pivotField compact="0" showAll="0">
      <items count="4">
        <item x="0"/>
        <item x="2"/>
        <item x="1"/>
        <item t="default"/>
      </items>
    </pivotField>
    <pivotField compact="0" showAll="0"/>
    <pivotField axis="axisRow" compact="0" showAll="0">
      <items count="4">
        <item x="0"/>
        <item x="2"/>
        <item x="1"/>
        <item t="default"/>
      </items>
    </pivotField>
    <pivotField axis="axisRow" compact="0" showAll="0">
      <items count="18">
        <item x="8"/>
        <item x="5"/>
        <item x="10"/>
        <item x="9"/>
        <item x="1"/>
        <item x="4"/>
        <item x="15"/>
        <item x="13"/>
        <item x="11"/>
        <item x="3"/>
        <item x="7"/>
        <item x="2"/>
        <item x="14"/>
        <item x="16"/>
        <item x="6"/>
        <item x="0"/>
        <item x="12"/>
        <item t="default"/>
      </items>
    </pivotField>
    <pivotField compact="0" showAll="0">
      <items count="8">
        <item x="0"/>
        <item x="3"/>
        <item x="4"/>
        <item x="6"/>
        <item x="5"/>
        <item x="1"/>
        <item x="2"/>
        <item t="default"/>
      </items>
    </pivotField>
    <pivotField compact="0" showAll="0"/>
    <pivotField dataField="1" compact="0" showAll="0"/>
    <pivotField compact="0" showAll="0"/>
    <pivotField axis="axisPage" compact="0" showAll="0">
      <items count="5">
        <item x="1"/>
        <item x="3"/>
        <item x="0"/>
        <item x="2"/>
        <item t="default"/>
      </items>
    </pivotField>
    <pivotField compact="0" showAll="0"/>
    <pivotField compact="0" showAll="0"/>
    <pivotField compact="0" showAll="0"/>
    <pivotField compact="0"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compact="0" numFmtId="14" showAll="0"/>
    <pivotField dataField="1" compact="0" showAll="0"/>
    <pivotField compact="0" showAll="0"/>
    <pivotField dataField="1" compact="0" showAll="0"/>
    <pivotField compact="0" showAll="0"/>
    <pivotField compact="0" showAll="0">
      <items count="5">
        <item x="1"/>
        <item x="3"/>
        <item x="0"/>
        <item x="2"/>
        <item t="default"/>
      </items>
    </pivotField>
    <pivotField compact="0" showAll="0"/>
    <pivotField compact="0" dragToRow="0" dragToCol="0" dragToPage="0" showAll="0" defaultSubtotal="0"/>
    <pivotField compact="0" showAll="0">
      <items count="15">
        <item x="0"/>
        <item x="1"/>
        <item x="2"/>
        <item x="3"/>
        <item x="4"/>
        <item x="5"/>
        <item x="6"/>
        <item x="7"/>
        <item x="8"/>
        <item x="9"/>
        <item x="10"/>
        <item x="11"/>
        <item x="12"/>
        <item x="13"/>
        <item t="default"/>
      </items>
    </pivotField>
    <pivotField compact="0" dragToRow="0" dragToCol="0" dragToPage="0" showAll="0" defaultSubtotal="0"/>
    <pivotField compact="0" dragToRow="0" dragToCol="0" dragToPage="0" showAll="0" defaultSubtotal="0"/>
  </pivotFields>
  <rowFields count="2">
    <field x="8"/>
    <field x="9"/>
  </rowFields>
  <rowItems count="21">
    <i>
      <x/>
    </i>
    <i r="1">
      <x v="2"/>
    </i>
    <i r="1">
      <x v="3"/>
    </i>
    <i r="1">
      <x v="8"/>
    </i>
    <i r="1">
      <x v="15"/>
    </i>
    <i>
      <x v="1"/>
    </i>
    <i r="1">
      <x/>
    </i>
    <i r="1">
      <x v="1"/>
    </i>
    <i r="1">
      <x v="6"/>
    </i>
    <i r="1">
      <x v="7"/>
    </i>
    <i r="1">
      <x v="10"/>
    </i>
    <i r="1">
      <x v="11"/>
    </i>
    <i r="1">
      <x v="12"/>
    </i>
    <i r="1">
      <x v="13"/>
    </i>
    <i r="1">
      <x v="14"/>
    </i>
    <i>
      <x v="2"/>
    </i>
    <i r="1">
      <x v="4"/>
    </i>
    <i r="1">
      <x v="5"/>
    </i>
    <i r="1">
      <x v="9"/>
    </i>
    <i r="1">
      <x v="16"/>
    </i>
    <i t="grand">
      <x/>
    </i>
  </rowItems>
  <colFields count="1">
    <field x="-2"/>
  </colFields>
  <colItems count="4">
    <i>
      <x/>
    </i>
    <i i="1">
      <x v="1"/>
    </i>
    <i i="2">
      <x v="2"/>
    </i>
    <i i="3">
      <x v="3"/>
    </i>
  </colItems>
  <pageFields count="1">
    <pageField fld="14" hier="-1"/>
  </pageFields>
  <dataFields count="4">
    <dataField name="Sum of Shipping Cost" fld="5" baseField="8" baseItem="0" numFmtId="10">
      <extLst>
        <ext xmlns:x14="http://schemas.microsoft.com/office/spreadsheetml/2009/9/main" uri="{E15A36E0-9728-4e99-A89B-3F7291B0FE68}">
          <x14:dataField pivotShowAs="percentOfParent"/>
        </ext>
      </extLst>
    </dataField>
    <dataField name="Sum of Sales" fld="22" baseField="8" baseItem="0" numFmtId="10">
      <extLst>
        <ext xmlns:x14="http://schemas.microsoft.com/office/spreadsheetml/2009/9/main" uri="{E15A36E0-9728-4e99-A89B-3F7291B0FE68}">
          <x14:dataField pivotShowAs="percentOfParent"/>
        </ext>
      </extLst>
    </dataField>
    <dataField name="Sum of Profit" fld="20" baseField="8" baseItem="0" numFmtId="10">
      <extLst>
        <ext xmlns:x14="http://schemas.microsoft.com/office/spreadsheetml/2009/9/main" uri="{E15A36E0-9728-4e99-A89B-3F7291B0FE68}">
          <x14:dataField pivotShowAs="percentOfParent"/>
        </ext>
      </extLst>
    </dataField>
    <dataField name="Sum of Product Base Margin" fld="12" showDataAs="percentOfTotal" baseField="0" baseItem="0" numFmtId="10"/>
  </dataFields>
  <formats count="8">
    <format dxfId="16">
      <pivotArea fieldPosition="0">
        <references count="3">
          <reference field="4294967294" count="3" selected="0">
            <x v="0"/>
            <x v="1"/>
            <x v="2"/>
          </reference>
          <reference field="8" count="1" selected="0">
            <x v="0"/>
          </reference>
          <reference field="9" count="4">
            <x v="2"/>
            <x v="3"/>
            <x v="8"/>
            <x v="15"/>
          </reference>
        </references>
      </pivotArea>
    </format>
    <format dxfId="15">
      <pivotArea fieldPosition="0">
        <references count="2">
          <reference field="4294967294" count="3" selected="0">
            <x v="0"/>
            <x v="1"/>
            <x v="2"/>
          </reference>
          <reference field="8" count="1">
            <x v="1"/>
          </reference>
        </references>
      </pivotArea>
    </format>
    <format dxfId="14">
      <pivotArea fieldPosition="0">
        <references count="3">
          <reference field="4294967294" count="3" selected="0">
            <x v="0"/>
            <x v="1"/>
            <x v="2"/>
          </reference>
          <reference field="8" count="1" selected="0">
            <x v="1"/>
          </reference>
          <reference field="9" count="9">
            <x v="0"/>
            <x v="1"/>
            <x v="6"/>
            <x v="7"/>
            <x v="10"/>
            <x v="11"/>
            <x v="12"/>
            <x v="13"/>
            <x v="14"/>
          </reference>
        </references>
      </pivotArea>
    </format>
    <format dxfId="13">
      <pivotArea fieldPosition="0">
        <references count="2">
          <reference field="4294967294" count="3" selected="0">
            <x v="0"/>
            <x v="1"/>
            <x v="2"/>
          </reference>
          <reference field="8" count="1">
            <x v="2"/>
          </reference>
        </references>
      </pivotArea>
    </format>
    <format dxfId="12">
      <pivotArea fieldPosition="0">
        <references count="3">
          <reference field="4294967294" count="3" selected="0">
            <x v="0"/>
            <x v="1"/>
            <x v="2"/>
          </reference>
          <reference field="8" count="1" selected="0">
            <x v="2"/>
          </reference>
          <reference field="9" count="4">
            <x v="4"/>
            <x v="5"/>
            <x v="9"/>
            <x v="16"/>
          </reference>
        </references>
      </pivotArea>
    </format>
    <format dxfId="11">
      <pivotArea outline="0" fieldPosition="0">
        <references count="1">
          <reference field="4294967294" count="1">
            <x v="0"/>
          </reference>
        </references>
      </pivotArea>
    </format>
    <format dxfId="10">
      <pivotArea outline="0" fieldPosition="0">
        <references count="1">
          <reference field="4294967294" count="1">
            <x v="1"/>
          </reference>
        </references>
      </pivotArea>
    </format>
    <format dxfId="9">
      <pivotArea outline="0" fieldPosition="0">
        <references count="1">
          <reference field="4294967294" count="1">
            <x v="2"/>
          </reference>
        </references>
      </pivotArea>
    </format>
  </formats>
  <conditionalFormats count="4">
    <conditionalFormat priority="6">
      <pivotAreas count="6">
        <pivotArea type="data" collapsedLevelsAreSubtotals="1" fieldPosition="0">
          <references count="3">
            <reference field="4294967294" count="1" selected="0">
              <x v="0"/>
            </reference>
            <reference field="8" count="1" selected="0">
              <x v="0"/>
            </reference>
            <reference field="9" count="4">
              <x v="2"/>
              <x v="3"/>
              <x v="8"/>
              <x v="15"/>
            </reference>
          </references>
        </pivotArea>
        <pivotArea type="data" collapsedLevelsAreSubtotals="1" fieldPosition="0">
          <references count="2">
            <reference field="4294967294" count="1" selected="0">
              <x v="0"/>
            </reference>
            <reference field="8" count="1">
              <x v="0"/>
            </reference>
          </references>
        </pivotArea>
        <pivotArea type="data" collapsedLevelsAreSubtotals="1" fieldPosition="0">
          <references count="2">
            <reference field="4294967294" count="1" selected="0">
              <x v="0"/>
            </reference>
            <reference field="8" count="1">
              <x v="1"/>
            </reference>
          </references>
        </pivotArea>
        <pivotArea type="data" collapsedLevelsAreSubtotals="1" fieldPosition="0">
          <references count="3">
            <reference field="4294967294" count="1" selected="0">
              <x v="0"/>
            </reference>
            <reference field="8" count="1" selected="0">
              <x v="1"/>
            </reference>
            <reference field="9" count="9">
              <x v="0"/>
              <x v="1"/>
              <x v="6"/>
              <x v="7"/>
              <x v="10"/>
              <x v="11"/>
              <x v="12"/>
              <x v="13"/>
              <x v="14"/>
            </reference>
          </references>
        </pivotArea>
        <pivotArea type="data" collapsedLevelsAreSubtotals="1" fieldPosition="0">
          <references count="2">
            <reference field="4294967294" count="1" selected="0">
              <x v="0"/>
            </reference>
            <reference field="8" count="1">
              <x v="2"/>
            </reference>
          </references>
        </pivotArea>
        <pivotArea type="data" collapsedLevelsAreSubtotals="1" fieldPosition="0">
          <references count="3">
            <reference field="4294967294" count="1" selected="0">
              <x v="0"/>
            </reference>
            <reference field="8" count="1" selected="0">
              <x v="2"/>
            </reference>
            <reference field="9" count="4">
              <x v="4"/>
              <x v="5"/>
              <x v="9"/>
              <x v="16"/>
            </reference>
          </references>
        </pivotArea>
      </pivotAreas>
    </conditionalFormat>
    <conditionalFormat priority="4">
      <pivotAreas count="6">
        <pivotArea type="data" collapsedLevelsAreSubtotals="1" fieldPosition="0">
          <references count="3">
            <reference field="4294967294" count="1" selected="0">
              <x v="1"/>
            </reference>
            <reference field="8" count="1" selected="0">
              <x v="0"/>
            </reference>
            <reference field="9" count="4">
              <x v="2"/>
              <x v="3"/>
              <x v="8"/>
              <x v="15"/>
            </reference>
          </references>
        </pivotArea>
        <pivotArea type="data" collapsedLevelsAreSubtotals="1" fieldPosition="0">
          <references count="2">
            <reference field="4294967294" count="1" selected="0">
              <x v="1"/>
            </reference>
            <reference field="8" count="1">
              <x v="0"/>
            </reference>
          </references>
        </pivotArea>
        <pivotArea type="data" collapsedLevelsAreSubtotals="1" fieldPosition="0">
          <references count="2">
            <reference field="4294967294" count="1" selected="0">
              <x v="1"/>
            </reference>
            <reference field="8" count="1">
              <x v="1"/>
            </reference>
          </references>
        </pivotArea>
        <pivotArea type="data" collapsedLevelsAreSubtotals="1" fieldPosition="0">
          <references count="3">
            <reference field="4294967294" count="1" selected="0">
              <x v="1"/>
            </reference>
            <reference field="8" count="1" selected="0">
              <x v="1"/>
            </reference>
            <reference field="9" count="9">
              <x v="0"/>
              <x v="1"/>
              <x v="6"/>
              <x v="7"/>
              <x v="10"/>
              <x v="11"/>
              <x v="12"/>
              <x v="13"/>
              <x v="14"/>
            </reference>
          </references>
        </pivotArea>
        <pivotArea type="data" collapsedLevelsAreSubtotals="1" fieldPosition="0">
          <references count="2">
            <reference field="4294967294" count="1" selected="0">
              <x v="1"/>
            </reference>
            <reference field="8" count="1">
              <x v="2"/>
            </reference>
          </references>
        </pivotArea>
        <pivotArea type="data" collapsedLevelsAreSubtotals="1" fieldPosition="0">
          <references count="3">
            <reference field="4294967294" count="1" selected="0">
              <x v="1"/>
            </reference>
            <reference field="8" count="1" selected="0">
              <x v="2"/>
            </reference>
            <reference field="9" count="4">
              <x v="4"/>
              <x v="5"/>
              <x v="9"/>
              <x v="16"/>
            </reference>
          </references>
        </pivotArea>
      </pivotAreas>
    </conditionalFormat>
    <conditionalFormat priority="3">
      <pivotAreas count="6">
        <pivotArea type="data" collapsedLevelsAreSubtotals="1" fieldPosition="0">
          <references count="3">
            <reference field="4294967294" count="1" selected="0">
              <x v="2"/>
            </reference>
            <reference field="8" count="1" selected="0">
              <x v="0"/>
            </reference>
            <reference field="9" count="4">
              <x v="2"/>
              <x v="3"/>
              <x v="8"/>
              <x v="15"/>
            </reference>
          </references>
        </pivotArea>
        <pivotArea type="data" collapsedLevelsAreSubtotals="1" fieldPosition="0">
          <references count="2">
            <reference field="4294967294" count="1" selected="0">
              <x v="2"/>
            </reference>
            <reference field="8" count="1">
              <x v="0"/>
            </reference>
          </references>
        </pivotArea>
        <pivotArea type="data" collapsedLevelsAreSubtotals="1" fieldPosition="0">
          <references count="2">
            <reference field="4294967294" count="1" selected="0">
              <x v="2"/>
            </reference>
            <reference field="8" count="1">
              <x v="1"/>
            </reference>
          </references>
        </pivotArea>
        <pivotArea type="data" collapsedLevelsAreSubtotals="1" fieldPosition="0">
          <references count="3">
            <reference field="4294967294" count="1" selected="0">
              <x v="2"/>
            </reference>
            <reference field="8" count="1" selected="0">
              <x v="1"/>
            </reference>
            <reference field="9" count="9">
              <x v="0"/>
              <x v="1"/>
              <x v="6"/>
              <x v="7"/>
              <x v="10"/>
              <x v="11"/>
              <x v="12"/>
              <x v="13"/>
              <x v="14"/>
            </reference>
          </references>
        </pivotArea>
        <pivotArea type="data" collapsedLevelsAreSubtotals="1" fieldPosition="0">
          <references count="2">
            <reference field="4294967294" count="1" selected="0">
              <x v="2"/>
            </reference>
            <reference field="8" count="1">
              <x v="2"/>
            </reference>
          </references>
        </pivotArea>
        <pivotArea type="data" collapsedLevelsAreSubtotals="1" fieldPosition="0">
          <references count="3">
            <reference field="4294967294" count="1" selected="0">
              <x v="2"/>
            </reference>
            <reference field="8" count="1" selected="0">
              <x v="2"/>
            </reference>
            <reference field="9" count="4">
              <x v="4"/>
              <x v="5"/>
              <x v="9"/>
              <x v="16"/>
            </reference>
          </references>
        </pivotArea>
      </pivotAreas>
    </conditionalFormat>
    <conditionalFormat priority="1">
      <pivotAreas count="3">
        <pivotArea type="data" collapsedLevelsAreSubtotals="1" fieldPosition="0">
          <references count="3">
            <reference field="4294967294" count="1" selected="0">
              <x v="3"/>
            </reference>
            <reference field="8" count="1" selected="0">
              <x v="0"/>
            </reference>
            <reference field="9" count="4">
              <x v="2"/>
              <x v="3"/>
              <x v="8"/>
              <x v="15"/>
            </reference>
          </references>
        </pivotArea>
        <pivotArea type="data" collapsedLevelsAreSubtotals="1" fieldPosition="0">
          <references count="3">
            <reference field="4294967294" count="1" selected="0">
              <x v="3"/>
            </reference>
            <reference field="8" count="1" selected="0">
              <x v="2"/>
            </reference>
            <reference field="9" count="4">
              <x v="4"/>
              <x v="5"/>
              <x v="9"/>
              <x v="16"/>
            </reference>
          </references>
        </pivotArea>
        <pivotArea type="data" collapsedLevelsAreSubtotals="1" fieldPosition="0">
          <references count="3">
            <reference field="4294967294" count="1" selected="0">
              <x v="3"/>
            </reference>
            <reference field="8" count="1" selected="0">
              <x v="1"/>
            </reference>
            <reference field="9" count="9">
              <x v="0"/>
              <x v="1"/>
              <x v="6"/>
              <x v="7"/>
              <x v="10"/>
              <x v="11"/>
              <x v="12"/>
              <x v="13"/>
              <x v="14"/>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59A8BD06-096E-4CAC-8103-237952F632AE}" name="PivotTable 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B3:E10" firstHeaderRow="1" firstDataRow="2" firstDataCol="1"/>
  <pivotFields count="7">
    <pivotField showAll="0"/>
    <pivotField showAll="0"/>
    <pivotField axis="axisCol" showAll="0">
      <items count="3">
        <item x="0"/>
        <item x="1"/>
        <item t="default"/>
      </items>
    </pivotField>
    <pivotField dataField="1" showAll="0"/>
    <pivotField showAll="0"/>
    <pivotField axis="axisRow" showAll="0">
      <items count="6">
        <item x="0"/>
        <item x="4"/>
        <item x="2"/>
        <item x="1"/>
        <item x="3"/>
        <item t="default"/>
      </items>
    </pivotField>
    <pivotField showAll="0"/>
  </pivotFields>
  <rowFields count="1">
    <field x="5"/>
  </rowFields>
  <rowItems count="6">
    <i>
      <x/>
    </i>
    <i>
      <x v="1"/>
    </i>
    <i>
      <x v="2"/>
    </i>
    <i>
      <x v="3"/>
    </i>
    <i>
      <x v="4"/>
    </i>
    <i t="grand">
      <x/>
    </i>
  </rowItems>
  <colFields count="1">
    <field x="2"/>
  </colFields>
  <colItems count="3">
    <i>
      <x/>
    </i>
    <i>
      <x v="1"/>
    </i>
    <i t="grand">
      <x/>
    </i>
  </colItems>
  <dataFields count="1">
    <dataField name="Sum of YearlyIncome" fld="3" baseField="0" baseItem="0"/>
  </dataFields>
  <chartFormats count="2">
    <chartFormat chart="1" format="0" series="1">
      <pivotArea type="data" outline="0" fieldPosition="0">
        <references count="2">
          <reference field="4294967294" count="1" selected="0">
            <x v="0"/>
          </reference>
          <reference field="2" count="1" selected="0">
            <x v="0"/>
          </reference>
        </references>
      </pivotArea>
    </chartFormat>
    <chartFormat chart="1" format="1" series="1">
      <pivotArea type="data" outline="0" fieldPosition="0">
        <references count="2">
          <reference field="4294967294" count="1" selected="0">
            <x v="0"/>
          </reference>
          <reference field="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01543993-9E6F-4A9C-8635-0B05CEE0E9FA}" name="PivotTable 9" cacheId="1" applyNumberFormats="0" applyBorderFormats="0" applyFontFormats="0" applyPatternFormats="0" applyAlignmentFormats="0" applyWidthHeightFormats="1" dataCaption="Values" tag="b188a171-0dd9-4212-8f71-16d0c43b6f91" updatedVersion="8" minRefreshableVersion="3" useAutoFormatting="1" itemPrintTitles="1" createdVersion="5" indent="0" outline="1" outlineData="1" multipleFieldFilters="0" chartFormat="1">
  <location ref="B3:E55" firstHeaderRow="1" firstDataRow="2" firstDataCol="1"/>
  <pivotFields count="4">
    <pivotField dataField="1" subtotalTop="0" showAll="0" defaultSubtotal="0"/>
    <pivotField axis="axisRow" allDrilled="1" subtotalTop="0" showAll="0" dataSourceSort="1" defaultSubtotal="0" defaultAttributeDrillState="1">
      <items count="16">
        <item x="0"/>
        <item x="1"/>
        <item x="2"/>
        <item x="3"/>
        <item x="4"/>
        <item x="5"/>
        <item x="6"/>
        <item x="7"/>
        <item x="8"/>
        <item x="9"/>
        <item x="10"/>
        <item x="11"/>
        <item x="12"/>
        <item x="13"/>
        <item x="14"/>
        <item x="15"/>
      </items>
    </pivotField>
    <pivotField axis="axisCol" allDrilled="1" subtotalTop="0" showAll="0" dataSourceSort="1" defaultSubtotal="0" defaultAttributeDrillState="1">
      <items count="2">
        <item x="0"/>
        <item x="1"/>
      </items>
    </pivotField>
    <pivotField axis="axisRow" allDrilled="1" subtotalTop="0" showAll="0" dataSourceSort="1" defaultSubtotal="0" defaultAttributeDrillState="1">
      <items count="3">
        <item x="0"/>
        <item x="1"/>
        <item x="2"/>
      </items>
    </pivotField>
  </pivotFields>
  <rowFields count="2">
    <field x="3"/>
    <field x="1"/>
  </rowFields>
  <rowItems count="51">
    <i>
      <x/>
    </i>
    <i r="1">
      <x/>
    </i>
    <i r="1">
      <x v="1"/>
    </i>
    <i r="1">
      <x v="2"/>
    </i>
    <i r="1">
      <x v="3"/>
    </i>
    <i r="1">
      <x v="4"/>
    </i>
    <i r="1">
      <x v="5"/>
    </i>
    <i r="1">
      <x v="6"/>
    </i>
    <i r="1">
      <x v="7"/>
    </i>
    <i r="1">
      <x v="8"/>
    </i>
    <i r="1">
      <x v="9"/>
    </i>
    <i r="1">
      <x v="10"/>
    </i>
    <i r="1">
      <x v="11"/>
    </i>
    <i r="1">
      <x v="12"/>
    </i>
    <i r="1">
      <x v="13"/>
    </i>
    <i r="1">
      <x v="14"/>
    </i>
    <i r="1">
      <x v="15"/>
    </i>
    <i>
      <x v="1"/>
    </i>
    <i r="1">
      <x/>
    </i>
    <i r="1">
      <x v="1"/>
    </i>
    <i r="1">
      <x v="2"/>
    </i>
    <i r="1">
      <x v="3"/>
    </i>
    <i r="1">
      <x v="4"/>
    </i>
    <i r="1">
      <x v="5"/>
    </i>
    <i r="1">
      <x v="6"/>
    </i>
    <i r="1">
      <x v="7"/>
    </i>
    <i r="1">
      <x v="8"/>
    </i>
    <i r="1">
      <x v="9"/>
    </i>
    <i r="1">
      <x v="10"/>
    </i>
    <i r="1">
      <x v="11"/>
    </i>
    <i r="1">
      <x v="12"/>
    </i>
    <i r="1">
      <x v="13"/>
    </i>
    <i r="1">
      <x v="14"/>
    </i>
    <i r="1">
      <x v="15"/>
    </i>
    <i>
      <x v="2"/>
    </i>
    <i r="1">
      <x/>
    </i>
    <i r="1">
      <x v="1"/>
    </i>
    <i r="1">
      <x v="2"/>
    </i>
    <i r="1">
      <x v="3"/>
    </i>
    <i r="1">
      <x v="4"/>
    </i>
    <i r="1">
      <x v="5"/>
    </i>
    <i r="1">
      <x v="6"/>
    </i>
    <i r="1">
      <x v="7"/>
    </i>
    <i r="1">
      <x v="8"/>
    </i>
    <i r="1">
      <x v="9"/>
    </i>
    <i r="1">
      <x v="10"/>
    </i>
    <i r="1">
      <x v="11"/>
    </i>
    <i r="1">
      <x v="12"/>
    </i>
    <i r="1">
      <x v="13"/>
    </i>
    <i r="1">
      <x v="15"/>
    </i>
    <i t="grand">
      <x/>
    </i>
  </rowItems>
  <colFields count="1">
    <field x="2"/>
  </colFields>
  <colItems count="3">
    <i>
      <x/>
    </i>
    <i>
      <x v="1"/>
    </i>
    <i t="grand">
      <x/>
    </i>
  </colItems>
  <dataFields count="1">
    <dataField name="Sum of Sales" fld="0" baseField="0" baseItem="0"/>
  </dataFields>
  <chartFormats count="3">
    <chartFormat chart="0" format="5" series="1">
      <pivotArea type="data" outline="0" fieldPosition="0">
        <references count="1">
          <reference field="4294967294" count="1" selected="0">
            <x v="0"/>
          </reference>
        </references>
      </pivotArea>
    </chartFormat>
    <chartFormat chart="0" format="7" series="1">
      <pivotArea type="data" outline="0" fieldPosition="0">
        <references count="2">
          <reference field="4294967294" count="1" selected="0">
            <x v="0"/>
          </reference>
          <reference field="2" count="1" selected="0">
            <x v="0"/>
          </reference>
        </references>
      </pivotArea>
    </chartFormat>
    <chartFormat chart="0" format="8" series="1">
      <pivotArea type="data" outline="0" fieldPosition="0">
        <references count="2">
          <reference field="4294967294" count="1" selected="0">
            <x v="0"/>
          </reference>
          <reference field="2" count="1" selected="0">
            <x v="1"/>
          </reference>
        </references>
      </pivotArea>
    </chartFormat>
  </chartFormats>
  <pivotHierarchies count="4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8"/>
    <rowHierarchyUsage hierarchyUsage="30"/>
  </rowHierarchiesUsage>
  <colHierarchiesUsage count="1">
    <colHierarchyUsage hierarchyUsage="29"/>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activeTabTopLevelEntity name="[Table4]"/>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823F195A-365D-4763-B926-2750E930DE3C}" sourceName="Region">
  <pivotTables>
    <pivotTable tabId="13" name="PivotTable 6"/>
    <pivotTable tabId="32" name="PivotTable I"/>
    <pivotTable tabId="32" name="PivotTable II"/>
    <pivotTable tabId="32" name="PivotTable III"/>
    <pivotTable tabId="32" name="PivotTable IV"/>
    <pivotTable tabId="32" name="PivotTable V"/>
    <pivotTable tabId="32" name="PivotTable VI"/>
  </pivotTables>
  <data>
    <tabular pivotCacheId="364218867">
      <items count="4">
        <i x="1" s="1"/>
        <i x="3" s="1"/>
        <i x="0"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 xr10:uid="{7A1B75EC-8A65-45B2-8C83-3AEBD399C016}" sourceName="Product Category">
  <pivotTables>
    <pivotTable tabId="13" name="PivotTable 6"/>
    <pivotTable tabId="32" name="PivotTable I"/>
    <pivotTable tabId="32" name="PivotTable II"/>
    <pivotTable tabId="32" name="PivotTable III"/>
    <pivotTable tabId="32" name="PivotTable IV"/>
    <pivotTable tabId="32" name="PivotTable V"/>
    <pivotTable tabId="32" name="PivotTable VI"/>
  </pivotTables>
  <data>
    <tabular pivotCacheId="364218867">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Priority" xr10:uid="{F90D0ACD-6BDE-46A3-B2A4-F87FBB05D220}" sourceName="Order Priority">
  <pivotTables>
    <pivotTable tabId="13" name="PivotTable 6"/>
    <pivotTable tabId="32" name="PivotTable II"/>
    <pivotTable tabId="32" name="PivotTable VI"/>
  </pivotTables>
  <data>
    <tabular pivotCacheId="364218867">
      <items count="5">
        <i x="0" s="1"/>
        <i x="1" s="1"/>
        <i x="2" s="1"/>
        <i x="4" s="1"/>
        <i x="3"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1" xr10:uid="{233F369D-7AA1-40E0-A222-721108E1A436}" sourceName="Product Category">
  <pivotTables>
    <pivotTable tabId="14" name="PivotTable 7"/>
    <pivotTable tabId="32" name="PivotTable VII"/>
    <pivotTable tabId="32" name="PivotTable VIII"/>
    <pivotTable tabId="32" name="PivotTable IX"/>
    <pivotTable tabId="32" name="PivotTable X"/>
    <pivotTable tabId="32" name="PivotTable Xi"/>
    <pivotTable tabId="32" name="PivotTable XII"/>
  </pivotTables>
  <data>
    <tabular pivotCacheId="364218867">
      <items count="3">
        <i x="0" s="1"/>
        <i x="2" s="1"/>
        <i x="1"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E8BCD961-D354-4C58-A3B2-68B8791D95A2}" sourceName="Ship Mode">
  <pivotTables>
    <pivotTable tabId="14" name="PivotTable 7"/>
    <pivotTable tabId="32" name="PivotTable VII"/>
    <pivotTable tabId="32" name="PivotTable VIII"/>
    <pivotTable tabId="32" name="PivotTable IX"/>
    <pivotTable tabId="32" name="PivotTable X"/>
    <pivotTable tabId="32" name="PivotTable Xi"/>
    <pivotTable tabId="32" name="PivotTable XII"/>
  </pivotTables>
  <data>
    <tabular pivotCacheId="364218867">
      <items count="3">
        <i x="0" s="1"/>
        <i x="2" s="1"/>
        <i x="1"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Priority1" xr10:uid="{6D8AC643-B205-4977-89A6-9920EECA297C}" sourceName="Order Priority">
  <pivotTables>
    <pivotTable tabId="14" name="PivotTable 7"/>
    <pivotTable tabId="32" name="PivotTable VII"/>
    <pivotTable tabId="32" name="PivotTable VIII"/>
    <pivotTable tabId="32" name="PivotTable IX"/>
    <pivotTable tabId="32" name="PivotTable X"/>
    <pivotTable tabId="32" name="PivotTable Xi"/>
    <pivotTable tabId="32" name="PivotTable XII"/>
  </pivotTables>
  <data>
    <tabular pivotCacheId="364218867">
      <items count="5">
        <i x="0" s="1"/>
        <i x="1" s="1"/>
        <i x="2" s="1"/>
        <i x="4" s="1"/>
        <i x="3"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nager" xr10:uid="{CFC5C79F-6873-443B-AA85-F889344F7513}" sourceName="Manager">
  <pivotTables>
    <pivotTable tabId="14" name="PivotTable 7"/>
    <pivotTable tabId="32" name="PivotTable VII"/>
    <pivotTable tabId="32" name="PivotTable VIII"/>
    <pivotTable tabId="32" name="PivotTable IX"/>
    <pivotTable tabId="32" name="PivotTable X"/>
    <pivotTable tabId="32" name="PivotTable Xi"/>
    <pivotTable tabId="32" name="PivotTable XII"/>
  </pivotTables>
  <data>
    <tabular pivotCacheId="364218867">
      <items count="4">
        <i x="1" s="1"/>
        <i x="3" s="1"/>
        <i x="0" s="1"/>
        <i x="2" s="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Segment" xr10:uid="{ACB22877-0BA7-4B8C-A4D3-34D4DA86325D}" sourceName="Customer Segment">
  <pivotTables>
    <pivotTable tabId="32" name="PivotTable X"/>
  </pivotTables>
  <data>
    <tabular pivotCacheId="364218867">
      <items count="4">
        <i x="1" s="1"/>
        <i x="3" s="1"/>
        <i x="2" s="1"/>
        <i x="0" s="1"/>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1" xr10:uid="{19593D2B-CF8E-492F-BB0C-57A5982B3A8D}" sourceName="[Table1].[Region]">
  <pivotTables>
    <pivotTable tabId="15" name="PivotTable 9"/>
  </pivotTables>
  <data>
    <olap pivotCacheId="1627569288">
      <levels count="2">
        <level uniqueName="[Table1].[Region].[(All)]" sourceCaption="(All)" count="0"/>
        <level uniqueName="[Table1].[Region].[Region]" sourceCaption="Region" count="4">
          <ranges>
            <range startItem="0">
              <i n="[Table1].[Region].&amp;[Central]" c="Central"/>
              <i n="[Table1].[Region].&amp;[East]" c="East"/>
              <i n="[Table1].[Region].&amp;[South]" c="South"/>
              <i n="[Table1].[Region].&amp;[West]" c="West"/>
            </range>
          </ranges>
        </level>
      </levels>
      <selections count="1">
        <selection n="[Table1].[Region].[All]"/>
      </selections>
    </olap>
  </data>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Priority2" xr10:uid="{635A871C-60F0-43DE-A17C-19769E9DD9BB}" sourceName="[Table1].[Order Priority]">
  <pivotTables>
    <pivotTable tabId="15" name="PivotTable 9"/>
  </pivotTables>
  <data>
    <olap pivotCacheId="1627569288">
      <levels count="2">
        <level uniqueName="[Table1].[Order Priority].[(All)]" sourceCaption="(All)" count="0"/>
        <level uniqueName="[Table1].[Order Priority].[Order Priority]" sourceCaption="Order Priority" count="5">
          <ranges>
            <range startItem="0">
              <i n="[Table1].[Order Priority].&amp;[Critical]" c="Critical"/>
              <i n="[Table1].[Order Priority].&amp;[High]" c="High"/>
              <i n="[Table1].[Order Priority].&amp;[Low]" c="Low"/>
              <i n="[Table1].[Order Priority].&amp;[Medium]" c="Medium"/>
              <i n="[Table1].[Order Priority].&amp;[Not Specified]" c="Not Specified"/>
            </range>
          </ranges>
        </level>
      </levels>
      <selections count="1">
        <selection n="[Table1].[Order Priority].[All]"/>
      </selections>
    </olap>
  </data>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Date__Month" xr10:uid="{B7041A41-13A4-4481-9372-D37993178788}" sourceName="[Table1].[Order Date (Month)]">
  <pivotTables>
    <pivotTable tabId="15" name="PivotTable 9"/>
  </pivotTables>
  <data>
    <olap pivotCacheId="1627569288">
      <levels count="2">
        <level uniqueName="[Table1].[Order Date (Month)].[(All)]" sourceCaption="(All)" count="0"/>
        <level uniqueName="[Table1].[Order Date (Month)].[Order Date (Month)]" sourceCaption="Order Date (Month)" count="6">
          <ranges>
            <range startItem="0">
              <i n="[Table1].[Order Date (Month)].&amp;[Jan]" c="Jan"/>
              <i n="[Table1].[Order Date (Month)].&amp;[Feb]" c="Feb"/>
              <i n="[Table1].[Order Date (Month)].&amp;[Mar]" c="Mar"/>
              <i n="[Table1].[Order Date (Month)].&amp;[Apr]" c="Apr"/>
              <i n="[Table1].[Order Date (Month)].&amp;[May]" c="May"/>
              <i n="[Table1].[Order Date (Month)].&amp;[Jun]" c="Jun"/>
            </range>
          </ranges>
        </level>
      </levels>
      <selections count="1">
        <selection n="[Table1].[Order Date (Month)].[All]"/>
      </selections>
    </olap>
  </data>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s" xr10:uid="{3D0DDA0D-4E22-4938-B63C-624A30CDC8CC}" sourceName="Months">
  <pivotTables>
    <pivotTable tabId="32" name="PivotTable VIII"/>
    <pivotTable tabId="32" name="PivotTable IX"/>
    <pivotTable tabId="32" name="PivotTable X"/>
    <pivotTable tabId="32" name="PivotTable Xi"/>
    <pivotTable tabId="32" name="PivotTable XII"/>
  </pivotTables>
  <data>
    <tabular pivotCacheId="364218867">
      <items count="14">
        <i x="1" s="1"/>
        <i x="2" s="1"/>
        <i x="3" s="1"/>
        <i x="4" s="1"/>
        <i x="5" s="1"/>
        <i x="6" s="1"/>
        <i x="7" s="1" nd="1"/>
        <i x="8" s="1" nd="1"/>
        <i x="9" s="1" nd="1"/>
        <i x="10" s="1" nd="1"/>
        <i x="11" s="1" nd="1"/>
        <i x="12" s="1" nd="1"/>
        <i x="0" s="1" nd="1"/>
        <i x="13" s="1" nd="1"/>
      </items>
    </tabular>
  </data>
  <extLst>
    <x:ext xmlns:x15="http://schemas.microsoft.com/office/spreadsheetml/2010/11/main" uri="{470722E0-AACD-4C17-9CDC-17EF765DBC7E}">
      <x15:slicerCacheHideItemsWithNoData/>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s1" xr10:uid="{3963B7C3-54C5-4616-B42F-3DA292FEE461}" sourceName="Months">
  <pivotTables>
    <pivotTable tabId="32" name="PivotTable I"/>
    <pivotTable tabId="32" name="PivotTable II"/>
    <pivotTable tabId="32" name="PivotTable III"/>
    <pivotTable tabId="32" name="PivotTable IV"/>
    <pivotTable tabId="32" name="PivotTable V"/>
    <pivotTable tabId="32" name="PivotTable VI"/>
  </pivotTables>
  <data>
    <tabular pivotCacheId="364218867">
      <items count="14">
        <i x="1" s="1"/>
        <i x="2" s="1"/>
        <i x="3" s="1"/>
        <i x="4" s="1"/>
        <i x="5" s="1"/>
        <i x="6" s="1"/>
        <i x="7" s="1" nd="1"/>
        <i x="8" s="1" nd="1"/>
        <i x="9" s="1" nd="1"/>
        <i x="10" s="1" nd="1"/>
        <i x="11" s="1" nd="1"/>
        <i x="12" s="1" nd="1"/>
        <i x="0" s="1" nd="1"/>
        <i x="13" s="1" nd="1"/>
      </items>
    </tabular>
  </data>
  <extLst>
    <x:ext xmlns:x15="http://schemas.microsoft.com/office/spreadsheetml/2010/11/main" uri="{470722E0-AACD-4C17-9CDC-17EF765DBC7E}">
      <x15:slicerCacheHideItemsWithNoData/>
    </x:ext>
  </extLst>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2" xr10:uid="{ED2890E4-112C-4EBF-9EB4-C5A28148AA7B}" sourceName="Region">
  <pivotTables>
    <pivotTable tabId="35" name="PivotTable1"/>
  </pivotTables>
  <data>
    <tabular pivotCacheId="364218867">
      <items count="4">
        <i x="1" s="1"/>
        <i x="3" s="1"/>
        <i x="0" s="1"/>
        <i x="2" s="1"/>
      </items>
    </tabular>
  </data>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nager1" xr10:uid="{540FA0F9-70F0-4DC4-91E3-EF2FF4F264FB}" sourceName="Manager">
  <pivotTables>
    <pivotTable tabId="32" name="PivotTable I"/>
    <pivotTable tabId="32" name="PivotTable II"/>
    <pivotTable tabId="32" name="PivotTable III"/>
    <pivotTable tabId="32" name="PivotTable IV"/>
    <pivotTable tabId="32" name="PivotTable V"/>
    <pivotTable tabId="32" name="PivotTable VI"/>
  </pivotTables>
  <data>
    <tabular pivotCacheId="364218867">
      <items count="4">
        <i x="1" s="1"/>
        <i x="3" s="1"/>
        <i x="0" s="1"/>
        <i x="2" s="1"/>
      </items>
    </tabular>
  </data>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ontainer" xr10:uid="{0E4A5765-40D3-4279-937B-B19FC95DD031}" sourceName="Product Container">
  <pivotTables>
    <pivotTable tabId="14" name="PivotTable 7"/>
    <pivotTable tabId="32" name="PivotTable VII"/>
    <pivotTable tabId="32" name="PivotTable VIII"/>
    <pivotTable tabId="32" name="PivotTable IX"/>
    <pivotTable tabId="32" name="PivotTable X"/>
    <pivotTable tabId="32" name="PivotTable Xi"/>
    <pivotTable tabId="32" name="PivotTable XII"/>
  </pivotTables>
  <data>
    <tabular pivotCacheId="364218867">
      <items count="7">
        <i x="0" s="1"/>
        <i x="3" s="1"/>
        <i x="4" s="1"/>
        <i x="6" s="1"/>
        <i x="5"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72264444-D0A4-4EA9-9DDC-FBBF47932614}" cache="Slicer_Region" caption="Region" columnCount="4" style="SlicerStyleLight4" rowHeight="241300"/>
  <slicer name="Product Category" xr10:uid="{9B11AC9A-046F-4509-9D26-F8537E4EB550}" cache="Slicer_Product_Category" caption="Product Category" columnCount="3" style="SlicerStyleLight4" rowHeight="241300"/>
  <slicer name="Order Priority" xr10:uid="{0EBD40E6-CA77-4895-9B80-FB320BEA520D}" cache="Slicer_Order_Priority" caption="Order Priority" style="SlicerStyleLight4" rowHeight="241300"/>
  <slicer name="Months" xr10:uid="{F0358E77-FFB4-460F-BA62-46EEE87B5487}" cache="Slicer_Months1" caption="Months" columnCount="6" style="SlicerStyleLight4" rowHeight="241300"/>
  <slicer name="Manager 1" xr10:uid="{799A8765-FC4C-41BB-84B9-1F8994D2951F}" cache="Slicer_Manager1" caption="Manager" style="SlicerStyleLight4"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Category 1" xr10:uid="{440D6C64-1727-4136-9E92-52C0E2398611}" cache="Slicer_Product_Category1" caption="Product Category" style="SlicerStyleLight5" rowHeight="241300"/>
  <slicer name="Ship Mode" xr10:uid="{7CA747AD-F290-4403-8CF8-644A2F5D2015}" cache="Slicer_Ship_Mode" caption="Ship Mode" columnCount="3" style="SlicerStyleLight5" rowHeight="241300"/>
  <slicer name="Order Priority 1" xr10:uid="{392173E7-14CC-472F-9868-D56F1CDE772C}" cache="Slicer_Order_Priority1" caption="Order Priority" style="SlicerStyleLight5" rowHeight="241300"/>
  <slicer name="Manager" xr10:uid="{4B7CEC5C-17D9-4A2C-9D15-C834A3C2B3A0}" cache="Slicer_Manager" caption="Manager" columnCount="4" style="SlicerStyleLight5" rowHeight="241300"/>
  <slicer name="Customer Segment" xr10:uid="{C8239FAC-D6EA-46CF-BE1A-A9F373FA64F3}" cache="Slicer_Customer_Segment" caption="Customer Segment" columnCount="4" style="SlicerStyleLight5" rowHeight="241300"/>
  <slicer name="Months 1" xr10:uid="{BA3910AF-DD93-4C15-886B-1CACA65E65DD}" cache="Slicer_Months" caption="Months" columnCount="6" style="SlicerStyleLight5" rowHeight="241300"/>
  <slicer name="Product Container" xr10:uid="{D190C279-A505-4AAE-9F77-1903870B8184}" cache="Slicer_Product_Container" caption="Product Container" style="SlicerStyleLight5"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2" xr10:uid="{80532E57-BFFA-4446-9667-636E58CC4C16}" cache="Slicer_Region2" caption="Region"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FBE6E06F-9908-436D-BB07-F619BAF4BBFC}" cache="Slicer_Region1" caption="Region" level="1" rowHeight="241300"/>
  <slicer name="Order Priority 2" xr10:uid="{49B9E9E3-7FDF-4BEF-8C97-FCF2520EC5AB}" cache="Slicer_Order_Priority2" caption="Order Priority" level="1" rowHeight="241300"/>
  <slicer name="Order Date (Month)" xr10:uid="{ACC931AB-9157-4EFA-B411-35C05DE033AA}" cache="Slicer_Order_Date__Month" caption="Order Date (Month)" level="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17C8C640-05FE-46FD-967C-E29769FAA830}" name="Table2" displayName="Table2" ref="A3:S1939" totalsRowShown="0" headerRowDxfId="67" headerRowBorderDxfId="66">
  <autoFilter ref="A3:S1939" xr:uid="{17C8C640-05FE-46FD-967C-E29769FAA830}"/>
  <tableColumns count="19">
    <tableColumn id="7" xr3:uid="{72D0D890-26F3-4EAB-9444-D295E5C515FD}" name="Order Priority" dataDxfId="65"/>
    <tableColumn id="8" xr3:uid="{7064F7D6-AF34-434D-A234-85998E28EABE}" name="Ship Mode" dataDxfId="64"/>
    <tableColumn id="9" xr3:uid="{C54CB771-EA3B-436B-8FEA-01280C2CC169}" name="Customer Segment" dataDxfId="63"/>
    <tableColumn id="1" xr3:uid="{11472653-3EAA-4E22-B04D-7B4FA576890C}" name="Discount" dataDxfId="62"/>
    <tableColumn id="2" xr3:uid="{7EE47A0E-EEBD-48B4-8C69-4163C684995A}" name="Unit Price" dataDxfId="61"/>
    <tableColumn id="3" xr3:uid="{F16F695F-2A26-4E18-B787-B05CF3299F65}" name="Shipping Cost" dataDxfId="60"/>
    <tableColumn id="4" xr3:uid="{0F2770BF-F729-4F06-A410-E03EF749C28B}" name="Product Base Margin" dataDxfId="59"/>
    <tableColumn id="5" xr3:uid="{1057BFF4-7A3C-4592-9D22-5BA1C23AAF46}" name="Profit" dataDxfId="58"/>
    <tableColumn id="12" xr3:uid="{A197B93B-164C-4850-B18D-A741BCD4CCDE}" name="OP_Critical" dataDxfId="57">
      <calculatedColumnFormula>IF(Table2[[#This Row],[Order Priority]]=Introduction!$B$42,1,0)</calculatedColumnFormula>
    </tableColumn>
    <tableColumn id="11" xr3:uid="{AF52B83F-D8F8-4A1B-BF1C-A513450CE4DF}" name="OP_High" dataDxfId="56">
      <calculatedColumnFormula>IF(Table2[[#This Row],[Order Priority]]=Introduction!$B$43,1,0)</calculatedColumnFormula>
    </tableColumn>
    <tableColumn id="13" xr3:uid="{17F33B32-4851-4ECB-BEA8-43C00EE9FCD8}" name="OP_Low" dataDxfId="55">
      <calculatedColumnFormula>IF(Table2[[#This Row],[Order Priority]]=Introduction!$B$44,1,0)</calculatedColumnFormula>
    </tableColumn>
    <tableColumn id="10" xr3:uid="{E6BDEDBB-61B7-4C19-94DD-D7932B20A2EF}" name="OP_Medium" dataDxfId="54">
      <calculatedColumnFormula>IF(Table2[[#This Row],[Order Priority]]=Introduction!$B$45,1,0)</calculatedColumnFormula>
    </tableColumn>
    <tableColumn id="15" xr3:uid="{8EC4F2E6-CBB8-42A7-9569-AC922C3DEA89}" name="SM_DT" dataDxfId="53">
      <calculatedColumnFormula>IF(Table2[[#This Row],[Ship Mode]]=Introduction!$C$42,1,0)</calculatedColumnFormula>
    </tableColumn>
    <tableColumn id="14" xr3:uid="{359A98AD-B644-4AC2-9FC1-B018389D4AF6}" name="SM_RA" dataDxfId="52">
      <calculatedColumnFormula>IF(Table2[[#This Row],[Ship Mode]]=Introduction!$C$44,1,0)</calculatedColumnFormula>
    </tableColumn>
    <tableColumn id="16" xr3:uid="{4A0F7443-9BEF-4376-BF36-91EDBA970FD3}" name="CS_SB" dataDxfId="51">
      <calculatedColumnFormula>IF(Table2[[#This Row],[Customer Segment]]=Introduction!$D$45,1,0)</calculatedColumnFormula>
    </tableColumn>
    <tableColumn id="17" xr3:uid="{61EDF0E0-A6D7-447B-9B75-0C9769673DAC}" name="CS_Con" dataDxfId="50">
      <calculatedColumnFormula>IF(Table2[[#This Row],[Customer Segment]]=Introduction!$D$42,1,0)</calculatedColumnFormula>
    </tableColumn>
    <tableColumn id="18" xr3:uid="{758EC0F1-AC47-4448-B84D-2084D7553841}" name="CS_HO" dataDxfId="49">
      <calculatedColumnFormula>IF(Table2[[#This Row],[Customer Segment]]=Introduction!$D$44,1,0)</calculatedColumnFormula>
    </tableColumn>
    <tableColumn id="19" xr3:uid="{2E0BECDF-A5DF-4D4C-BBF8-1BF3E6F32CF9}" name="Sales" dataDxfId="48"/>
    <tableColumn id="20" xr3:uid="{49071139-67C6-41FE-8CAD-C91A90D58803}" name="Predicted" dataDxfId="47">
      <calculatedColumnFormula>$C$1+$D$1*Table2[[#This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calculatedColumnFormula>
    </tableColumn>
  </tableColumns>
  <tableStyleInfo name="TableStyleLight20"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9C21045-511F-44AB-8E61-67E69CA1351D}" name="Table1" displayName="Table1" ref="A1:Z1937" totalsRowShown="0" headerRowDxfId="46" headerRowBorderDxfId="45" tableBorderDxfId="44" totalsRowBorderDxfId="43">
  <autoFilter ref="A1:Z1937" xr:uid="{19C21045-511F-44AB-8E61-67E69CA1351D}"/>
  <tableColumns count="26">
    <tableColumn id="1" xr3:uid="{F1BC92C3-68CF-4B5B-AADC-46811DE7FD8C}" name="Customer ID" dataDxfId="42"/>
    <tableColumn id="2" xr3:uid="{AE82A1EF-1A85-4411-84CE-AFE797337CDD}" name="Customer Name" dataDxfId="41"/>
    <tableColumn id="3" xr3:uid="{D0B45CED-0094-41CD-B2E6-A3BC5A802158}" name="Order Priority" dataDxfId="40"/>
    <tableColumn id="4" xr3:uid="{93A048C1-0CC5-4D97-8A9A-D04473DC8C84}" name="Discount" dataDxfId="39"/>
    <tableColumn id="5" xr3:uid="{192BC4D6-20D6-4F90-84C0-900361F63EA9}" name="Unit Price" dataDxfId="38"/>
    <tableColumn id="6" xr3:uid="{C816C2FC-30C1-48CB-B7A6-49E9427DF8CB}" name="Shipping Cost" dataDxfId="37"/>
    <tableColumn id="7" xr3:uid="{005427F1-D39A-4A7A-A015-078985A5DE2B}" name="Ship Mode" dataDxfId="36"/>
    <tableColumn id="8" xr3:uid="{ABDE9547-E59C-420F-A81E-AF2297FBA5BA}" name="Customer Segment" dataDxfId="35"/>
    <tableColumn id="9" xr3:uid="{1221FFBF-67FB-4812-9B35-1802C9EFE69B}" name="Product Category" dataDxfId="34"/>
    <tableColumn id="10" xr3:uid="{F8DE8133-B51A-4C00-8F96-44BE7E6DF754}" name="Product Sub-Category" dataDxfId="33"/>
    <tableColumn id="11" xr3:uid="{56A253CE-3589-4C02-9A21-7B6F463899EE}" name="Product Container" dataDxfId="32"/>
    <tableColumn id="12" xr3:uid="{D7FA70BF-C680-4DFF-B5A5-9849AE239C05}" name="Product Name" dataDxfId="31"/>
    <tableColumn id="13" xr3:uid="{E510CA5E-B604-47C0-B248-D8A1647366C0}" name="Product Base Margin" dataDxfId="30"/>
    <tableColumn id="14" xr3:uid="{51084392-40FE-46EE-83FD-AA3A4781B404}" name="Country" dataDxfId="29"/>
    <tableColumn id="15" xr3:uid="{3A4F19E5-C1A7-4252-B618-BE0FEB69E882}" name="Region" dataDxfId="28"/>
    <tableColumn id="16" xr3:uid="{C2308404-0212-4712-AD72-0B0B902D51A7}" name="State or Province" dataDxfId="27"/>
    <tableColumn id="17" xr3:uid="{C0E8764A-06B5-41D4-9247-8B0F4E66C869}" name="City" dataDxfId="26"/>
    <tableColumn id="18" xr3:uid="{14D98A90-CD7D-4CB5-AD52-FF852EC54634}" name="Postal Code" dataDxfId="25"/>
    <tableColumn id="19" xr3:uid="{EB7D5F42-8F9E-4AF3-BE35-FDB7AE8EDFEA}" name="Order Date" dataDxfId="24"/>
    <tableColumn id="20" xr3:uid="{6523FAF5-81ED-410D-AF44-14170A43D591}" name="Ship Date" dataDxfId="23"/>
    <tableColumn id="21" xr3:uid="{D7111234-91AB-4BAF-95BC-E2697AB2BD4C}" name="Profit" dataDxfId="22"/>
    <tableColumn id="22" xr3:uid="{C0F007FE-025C-43FC-BC0A-7CC583F8771A}" name="New Quantity" dataDxfId="21"/>
    <tableColumn id="23" xr3:uid="{948D1E5D-43F9-4739-B021-A1DE845F9118}" name="Sales" dataDxfId="20"/>
    <tableColumn id="24" xr3:uid="{0B32AF12-D6EA-4670-BE51-144353484F7B}" name="Order ID" dataDxfId="19"/>
    <tableColumn id="27" xr3:uid="{F9875FC0-E54C-4A30-8DB7-AF5F6DD33D8F}" name="Manager" dataDxfId="18"/>
    <tableColumn id="25" xr3:uid="{3EB080BD-ABFC-41A8-811D-EC0996974D24}" name="Predicted" dataDxfId="17"/>
  </tableColumns>
  <tableStyleInfo name="TableStyleMedium1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C2F833F-CCF2-44E6-A4F3-733A3E88303E}" name="Table4" displayName="Table4" ref="A1:F1125" totalsRowShown="0" headerRowDxfId="8" dataDxfId="7" tableBorderDxfId="6">
  <autoFilter ref="A1:F1125" xr:uid="{8C2F833F-CCF2-44E6-A4F3-733A3E88303E}"/>
  <tableColumns count="6">
    <tableColumn id="1" xr3:uid="{E24B0437-D89A-4D0C-811E-1B4BC9DBCC10}" name="ID" dataDxfId="5"/>
    <tableColumn id="2" xr3:uid="{4CB530BE-429E-4441-9DE6-89FD7930A004}" name="Customer ID" dataDxfId="4"/>
    <tableColumn id="4" xr3:uid="{1CEC71D2-9550-4DE3-8248-105DE246A45A}" name="MaritalStatus" dataDxfId="3"/>
    <tableColumn id="5" xr3:uid="{D1C88D8B-90ED-49B4-A17F-22F6F6ADF4A7}" name="YearlyIncome" dataDxfId="2"/>
    <tableColumn id="7" xr3:uid="{4765A506-D4A5-49A2-9E35-672208AADA15}" name="EnglishEducation" dataDxfId="1"/>
    <tableColumn id="8" xr3:uid="{A2EDE9B0-8D21-473A-9023-5FE898D017C8}" name="HouseOwnerFlag" dataDxfId="0"/>
  </tableColumns>
  <tableStyleInfo name="TableStyleMedium2" showFirstColumn="0" showLastColumn="0"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Wood Type">
  <a:themeElements>
    <a:clrScheme name="Red">
      <a:dk1>
        <a:sysClr val="windowText" lastClr="000000"/>
      </a:dk1>
      <a:lt1>
        <a:sysClr val="window" lastClr="FFFFFF"/>
      </a:lt1>
      <a:dk2>
        <a:srgbClr val="323232"/>
      </a:dk2>
      <a:lt2>
        <a:srgbClr val="E5C243"/>
      </a:lt2>
      <a:accent1>
        <a:srgbClr val="A5300F"/>
      </a:accent1>
      <a:accent2>
        <a:srgbClr val="D55816"/>
      </a:accent2>
      <a:accent3>
        <a:srgbClr val="E19825"/>
      </a:accent3>
      <a:accent4>
        <a:srgbClr val="B19C7D"/>
      </a:accent4>
      <a:accent5>
        <a:srgbClr val="7F5F52"/>
      </a:accent5>
      <a:accent6>
        <a:srgbClr val="B27D49"/>
      </a:accent6>
      <a:hlink>
        <a:srgbClr val="6B9F25"/>
      </a:hlink>
      <a:folHlink>
        <a:srgbClr val="B26B02"/>
      </a:folHlink>
    </a:clrScheme>
    <a:fontScheme name="Wood Type">
      <a:majorFont>
        <a:latin typeface="Rockwell Condensed" panose="02060603050405020104"/>
        <a:ea typeface=""/>
        <a:cs typeface=""/>
        <a:font script="Grek" typeface="Cambria"/>
        <a:font script="Cyrl" typeface="Cambria"/>
        <a:font script="Jpan" typeface="HG明朝B"/>
        <a:font script="Hang" typeface="바탕"/>
        <a:font script="Hans" typeface="方正姚体"/>
        <a:font script="Hant" typeface="微軟正黑體"/>
        <a:font script="Arab" typeface="Times New Roman"/>
        <a:font script="Hebr" typeface="David"/>
        <a:font script="Thai" typeface="JasmineUPC"/>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ajorFont>
      <a:minorFont>
        <a:latin typeface="Rockwell" panose="02060603020205020403"/>
        <a:ea typeface=""/>
        <a:cs typeface=""/>
        <a:font script="Grek" typeface="Cambria"/>
        <a:font script="Cyrl" typeface="Cambria"/>
        <a:font script="Jpan" typeface="HG明朝B"/>
        <a:font script="Hang" typeface="바탕"/>
        <a:font script="Hans" typeface="方正姚体"/>
        <a:font script="Hant" typeface="標楷體"/>
        <a:font script="Arab" typeface="Times New Roman"/>
        <a:font script="Hebr" typeface="David"/>
        <a:font script="Thai" typeface="JasmineUPC"/>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inorFont>
    </a:fontScheme>
    <a:fmtScheme name="Office 2007-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solidFill>
          <a:schemeClr val="phClr">
            <a:shade val="97000"/>
            <a:satMod val="150000"/>
          </a:schemeClr>
        </a:solidFill>
        <a:blipFill rotWithShape="1">
          <a:blip xmlns:r="http://schemas.openxmlformats.org/officeDocument/2006/relationships" r:embed="rId1">
            <a:duotone>
              <a:schemeClr val="phClr">
                <a:tint val="75000"/>
                <a:shade val="58000"/>
                <a:satMod val="120000"/>
              </a:schemeClr>
              <a:schemeClr val="phClr">
                <a:tint val="50000"/>
                <a:shade val="96000"/>
              </a:schemeClr>
            </a:duotone>
          </a:blip>
          <a:tile tx="0" ty="0" sx="100000" sy="100000" flip="none" algn="tl"/>
        </a:blipFill>
      </a:bgFillStyleLst>
    </a:fmtScheme>
  </a:themeElements>
  <a:objectDefaults/>
  <a:extraClrSchemeLst/>
  <a:extLst>
    <a:ext uri="{05A4C25C-085E-4340-85A3-A5531E510DB2}">
      <thm15:themeFamily xmlns:thm15="http://schemas.microsoft.com/office/thememl/2012/main" name="Wood Type" id="{7ACABC62-BF99-48CF-A9DC-4DB89C7B13DC}" vid="{142A1326-48AB-42A9-8428-CB14AA30176D}"/>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350" row="8">
    <wetp:webextensionref xmlns:r="http://schemas.openxmlformats.org/officeDocument/2006/relationships" r:id="rId1"/>
  </wetp:taskpane>
</wetp:taskpanes>
</file>

<file path=xl/webextensions/webextension1.xml><?xml version="1.0" encoding="utf-8"?>
<we:webextension xmlns:we="http://schemas.microsoft.com/office/webextensions/webextension/2010/11" id="{B938ACC6-B63B-468E-AC44-E177792AD11D}">
  <we:reference id="wa200000018" version="22.0.3.0" store="en-US" storeType="OMEX"/>
  <we:alternateReferences>
    <we:reference id="WA200000018" version="22.0.3.0" store="" storeType="OMEX"/>
  </we:alternateReferences>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PsiNormal</we:customFunctionIds>
        <we:customFunctionIds>PsiBernoulli</we:customFunctionIds>
        <we:customFunctionIds>PsiBeta</we:customFunctionIds>
        <we:customFunctionIds>PsiBetaGen</we:customFunctionIds>
        <we:customFunctionIds>PsiBetaSubj</we:customFunctionIds>
        <we:customFunctionIds>PsiBinomial</we:customFunctionIds>
        <we:customFunctionIds>PsiCauchy</we:customFunctionIds>
        <we:customFunctionIds>PsiChiSquare</we:customFunctionIds>
        <we:customFunctionIds>PsiCumul</we:customFunctionIds>
        <we:customFunctionIds>PsiCumulD</we:customFunctionIds>
        <we:customFunctionIds>PsiDiscrete</we:customFunctionIds>
        <we:customFunctionIds>PsiDisUniform</we:customFunctionIds>
        <we:customFunctionIds>PsiErf</we:customFunctionIds>
        <we:customFunctionIds>PsiErlang</we:customFunctionIds>
        <we:customFunctionIds>PsiExponential</we:customFunctionIds>
        <we:customFunctionIds>PsiGamma</we:customFunctionIds>
        <we:customFunctionIds>PsiGeneral</we:customFunctionIds>
        <we:customFunctionIds>PsiGeometric</we:customFunctionIds>
        <we:customFunctionIds>PsiHistogram</we:customFunctionIds>
        <we:customFunctionIds>PsiHyperGeo</we:customFunctionIds>
        <we:customFunctionIds>PsiIntUniform</we:customFunctionIds>
        <we:customFunctionIds>PsiInvNormal</we:customFunctionIds>
        <we:customFunctionIds>PsiLaplace</we:customFunctionIds>
        <we:customFunctionIds>PsiLogarithmic</we:customFunctionIds>
        <we:customFunctionIds>PsiLogistic</we:customFunctionIds>
        <we:customFunctionIds>PsiLogLogistic</we:customFunctionIds>
        <we:customFunctionIds>PsiLogNormal</we:customFunctionIds>
        <we:customFunctionIds>PsiLogNorm2</we:customFunctionIds>
        <we:customFunctionIds>PsiMaxExtreme</we:customFunctionIds>
        <we:customFunctionIds>PsiMinExtreme</we:customFunctionIds>
        <we:customFunctionIds>PsiMyerson</we:customFunctionIds>
        <we:customFunctionIds>PsiNegBinomial</we:customFunctionIds>
        <we:customFunctionIds>PsiNormalSkew</we:customFunctionIds>
        <we:customFunctionIds>PsiPareto</we:customFunctionIds>
        <we:customFunctionIds>PsiPareto2</we:customFunctionIds>
        <we:customFunctionIds>PsiPearson5</we:customFunctionIds>
        <we:customFunctionIds>PsiPearson6</we:customFunctionIds>
        <we:customFunctionIds>PsiPert</we:customFunctionIds>
        <we:customFunctionIds>PsiPoisson</we:customFunctionIds>
        <we:customFunctionIds>PsiRayleigh</we:customFunctionIds>
        <we:customFunctionIds>PsiStudent</we:customFunctionIds>
        <we:customFunctionIds>PsiTriangular</we:customFunctionIds>
        <we:customFunctionIds>PsiTriangGen</we:customFunctionIds>
        <we:customFunctionIds>PsiUniform</we:customFunctionIds>
        <we:customFunctionIds>PsiWeibull</we:customFunctionIds>
        <we:customFunctionIds>PsiBurr12</we:customFunctionIds>
        <we:customFunctionIds>PsiDagum</we:customFunctionIds>
        <we:customFunctionIds>PsiDblTriang</we:customFunctionIds>
        <we:customFunctionIds>PsiFdist</we:customFunctionIds>
        <we:customFunctionIds>PsiFatigueLife</we:customFunctionIds>
        <we:customFunctionIds>PsiFrechet</we:customFunctionIds>
        <we:customFunctionIds>PsiHypSecant</we:customFunctionIds>
        <we:customFunctionIds>PsiJohnsonSB</we:customFunctionIds>
        <we:customFunctionIds>PsiJohnsonSU</we:customFunctionIds>
        <we:customFunctionIds>PsiKumaraswamy</we:customFunctionIds>
        <we:customFunctionIds>PsiLevy</we:customFunctionIds>
        <we:customFunctionIds>PsiReciprocal</we:customFunctionIds>
        <we:customFunctionIds>PsiMVLogNormal</we:customFunctionIds>
        <we:customFunctionIds>PsiMVNormal</we:customFunctionIds>
        <we:customFunctionIds>PsiMVResample</we:customFunctionIds>
        <we:customFunctionIds>PsiMVShuffle</we:customFunctionIds>
        <we:customFunctionIds>PsiMean</we:customFunctionIds>
        <we:customFunctionIds>PsiTheoMean</we:customFunctionIds>
        <we:customFunctionIds>PsiLock</we:customFunctionIds>
        <we:customFunctionIds>PsiName</we:customFunctionIds>
        <we:customFunctionIds>PsiShift</we:customFunctionIds>
        <we:customFunctionIds>PsiSample</we:customFunctionIds>
        <we:customFunctionIds>PsiTruncate</we:customFunctionIds>
        <we:customFunctionIds>PsiSeed</we:customFunctionIds>
        <we:customFunctionIds>PsiOutput</we:customFunctionIds>
        <we:customFunctionIds>PsiInput</we:customFunctionIds>
        <we:customFunctionIds>PsiSimParam</we:customFunctionIds>
        <we:customFunctionIds>PsiSenParam</we:customFunctionIds>
        <we:customFunctionIds>PsiOptParam</we:customFunctionIds>
        <we:customFunctionIds>PsiSlurp</we:customFunctionIds>
        <we:customFunctionIds>PsiSip</we:customFunctionIds>
        <we:customFunctionIds>PsiTSSip</we:customFunctionIds>
        <we:customFunctionIds>PsiCorrMatrix</we:customFunctionIds>
        <we:customFunctionIds>PsiCorrDepen</we:customFunctionIds>
        <we:customFunctionIds>PsiCorrIndep</we:customFunctionIds>
        <we:customFunctionIds>PsiFit</we:customFunctionIds>
        <we:customFunctionIds>PsiData</we:customFunctionIds>
        <we:customFunctionIds>PsiKurtosis</we:customFunctionIds>
        <we:customFunctionIds>PsiTheoKurtosis</we:customFunctionIds>
        <we:customFunctionIds>PsiMax</we:customFunctionIds>
        <we:customFunctionIds>PsiTheoMax</we:customFunctionIds>
        <we:customFunctionIds>PsiMin</we:customFunctionIds>
        <we:customFunctionIds>PsiTheoMin</we:customFunctionIds>
        <we:customFunctionIds>PsiMode</we:customFunctionIds>
        <we:customFunctionIds>PsiTheoMode</we:customFunctionIds>
        <we:customFunctionIds>PsiPercentile</we:customFunctionIds>
        <we:customFunctionIds>PsiTheoPercentile</we:customFunctionIds>
        <we:customFunctionIds>PsiPtoX</we:customFunctionIds>
        <we:customFunctionIds>PsiTheoPtoX</we:customFunctionIds>
        <we:customFunctionIds>PsiPercentileD</we:customFunctionIds>
        <we:customFunctionIds>PsiTheoPercentileD</we:customFunctionIds>
        <we:customFunctionIds>PsiQtoX</we:customFunctionIds>
        <we:customFunctionIds>PsiTheoQtoX</we:customFunctionIds>
        <we:customFunctionIds>PsiRange</we:customFunctionIds>
        <we:customFunctionIds>PsiTheoRange</we:customFunctionIds>
        <we:customFunctionIds>PsiSkewness</we:customFunctionIds>
        <we:customFunctionIds>PsiTheoSkewness</we:customFunctionIds>
        <we:customFunctionIds>PsiStdDev</we:customFunctionIds>
        <we:customFunctionIds>PsiTheoStdDev</we:customFunctionIds>
        <we:customFunctionIds>PsiTarget</we:customFunctionIds>
        <we:customFunctionIds>PsiTheoTarget</we:customFunctionIds>
        <we:customFunctionIds>PsiXtoP</we:customFunctionIds>
        <we:customFunctionIds>PsiTheoXtoP</we:customFunctionIds>
        <we:customFunctionIds>PsiTargetD</we:customFunctionIds>
        <we:customFunctionIds>PsiTheoTargetD</we:customFunctionIds>
        <we:customFunctionIds>PsiXtoQ</we:customFunctionIds>
        <we:customFunctionIds>PsiTheoXtoQ</we:customFunctionIds>
        <we:customFunctionIds>PsiTheoXtoY</we:customFunctionIds>
        <we:customFunctionIds>PsiVariance</we:customFunctionIds>
        <we:customFunctionIds>PsiTheoVariance</we:customFunctionIds>
        <we:customFunctionIds>PsiAbsDev</we:customFunctionIds>
        <we:customFunctionIds>PsiCITrials</we:customFunctionIds>
        <we:customFunctionIds>PsiCorrelation</we:customFunctionIds>
        <we:customFunctionIds>PsiFrequency</we:customFunctionIds>
        <we:customFunctionIds>PsiMeanCI</we:customFunctionIds>
        <we:customFunctionIds>PsiMeanCIB</we:customFunctionIds>
        <we:customFunctionIds>PsiSemiDev</we:customFunctionIds>
        <we:customFunctionIds>PsiSemiDev2</we:customFunctionIds>
        <we:customFunctionIds>PsiSemiVar</we:customFunctionIds>
        <we:customFunctionIds>PsiSemiVar2</we:customFunctionIds>
        <we:customFunctionIds>PsiStdDevCI</we:customFunctionIds>
        <we:customFunctionIds>PsiBVaR</we:customFunctionIds>
        <we:customFunctionIds>PsiCVaR</we:customFunctionIds>
        <we:customFunctionIds>PsiCurrentTrial</we:customFunctionIds>
        <we:customFunctionIds>PsiCurrentSim</we:customFunctionIds>
        <we:customFunctionIds>PsiCount</we:customFunctionIds>
        <we:customFunctionIds>PsiSenValue</we:customFunctionIds>
        <we:customFunctionIds>PsiCurrentOpt</we:customFunctionIds>
        <we:customFunctionIds>PsiMedian</we:customFunctionIds>
        <we:customFunctionIds>PsiTheoMedian</we:customFunctionIds>
        <we:customFunctionIds>PsiDim</we:customFunctionIds>
        <we:customFunctionIds>PsiCube</we:customFunctionIds>
        <we:customFunctionIds>PsiReduce</we:customFunctionIds>
        <we:customFunctionIds>PsiJoin</we:customFunctionIds>
        <we:customFunctionIds>PsiOptStatus</we:customFunctionIds>
        <we:customFunctionIds>PsiPivotCube</we:customFunctionIds>
        <we:customFunctionIds>PsiCalcValue</we:customFunctionIds>
        <we:customFunctionIds>PsiOptData</we:customFunctionIds>
        <we:customFunctionIds>PsiParamDim</we:customFunctionIds>
        <we:customFunctionIds>PsiPivotDim</we:customFunctionIds>
        <we:customFunctionIds>PsiCubeOutput</we:customFunctionIds>
        <we:customFunctionIds>PsiDimLock</we:customFunctionIds>
        <we:customFunctionIds>PsiDimActive</we:customFunctionIds>
        <we:customFunctionIds>PsiCubeData</we:customFunctionIds>
        <we:customFunctionIds>PsiSimOutput</we:customFunctionIds>
        <we:customFunctionIds>PsiSimData</we:customFunctionIds>
        <we:customFunctionIds>PsiResample</we:customFunctionIds>
        <we:customFunctionIds>PsiTableCube</we:customFunctionIds>
        <we:customFunctionIds>PsiCompound</we:customFunctionIds>
        <we:customFunctionIds>PsiCopula</we:customFunctionIds>
        <we:customFunctionIds>PsiCopulaStudent</we:customFunctionIds>
        <we:customFunctionIds>PsiCopulaGauss</we:customFunctionIds>
        <we:customFunctionIds>PsiKendallTau</we:customFunctionIds>
        <we:customFunctionIds>PsiSpearmanRho</we:customFunctionIds>
        <we:customFunctionIds>PsiMetalog</we:customFunctionIds>
        <we:customFunctionIds>PsiMetalogSPT</we:customFunctionIds>
        <we:customFunctionIds>PsiMetalogFit</we:customFunctionIds>
        <we:customFunctionIds>PsiDataSrc</we:customFunctionIds>
        <we:customFunctionIds>PsiModelSrc</we:customFunctionIds>
        <we:customFunctionIds>PsiSigmaCP</we:customFunctionIds>
        <we:customFunctionIds>PsiSigmaCPK</we:customFunctionIds>
        <we:customFunctionIds>PsiSigmaCPKLower</we:customFunctionIds>
        <we:customFunctionIds>PsiSigmaCPKUpper</we:customFunctionIds>
        <we:customFunctionIds>PsiSigmaCPM</we:customFunctionIds>
        <we:customFunctionIds>PsiSigmaDefectPPM</we:customFunctionIds>
        <we:customFunctionIds>PsiSigmaDefectShiftPPM</we:customFunctionIds>
        <we:customFunctionIds>PsiSigmaDefectShiftPPMLower</we:customFunctionIds>
        <we:customFunctionIds>PsiSigmaDefectShiftPPMUpper</we:customFunctionIds>
        <we:customFunctionIds>PsiSigmaK</we:customFunctionIds>
        <we:customFunctionIds>PsiSigmaLowerBound</we:customFunctionIds>
        <we:customFunctionIds>PsiSigmaProbDefectShift</we:customFunctionIds>
        <we:customFunctionIds>PsiSigmaProbDefectShiftLower</we:customFunctionIds>
        <we:customFunctionIds>PsiSigmaProbDefectShiftUpper</we:customFunctionIds>
        <we:customFunctionIds>PsiSigmaSigmaLevel</we:customFunctionIds>
        <we:customFunctionIds>PsiSigmaUpperBound</we:customFunctionIds>
        <we:customFunctionIds>PsiSigmaYield</we:customFunctionIds>
        <we:customFunctionIds>PsiSigmaZLower</we:customFunctionIds>
        <we:customFunctionIds>PsiSigmaZMin</we:customFunctionIds>
        <we:customFunctionIds>PsiSigmaZUpper</we:customFunctionIds>
        <we:customFunctionIds>PsiBetaGenAlt</we:customFunctionIds>
        <we:customFunctionIds>PsiCauchyAlt</we:customFunctionIds>
        <we:customFunctionIds>PsiChiSquareAlt</we:customFunctionIds>
        <we:customFunctionIds>PsiErfAlt</we:customFunctionIds>
        <we:customFunctionIds>PsiExponentialAlt</we:customFunctionIds>
        <we:customFunctionIds>PsiGammaAlt</we:customFunctionIds>
        <we:customFunctionIds>PsiInvNormalAlt</we:customFunctionIds>
        <we:customFunctionIds>PsiLaplaceAlt</we:customFunctionIds>
        <we:customFunctionIds>PsiLogisticAlt</we:customFunctionIds>
        <we:customFunctionIds>PsiLogLogisticAlt</we:customFunctionIds>
        <we:customFunctionIds>PsiLogNormalAlt</we:customFunctionIds>
        <we:customFunctionIds>PsiMaxExtremeAlt</we:customFunctionIds>
        <we:customFunctionIds>PsiMinExtremeAlt</we:customFunctionIds>
        <we:customFunctionIds>PsiNormalAlt</we:customFunctionIds>
        <we:customFunctionIds>PsiUniformAlt</we:customFunctionIds>
        <we:customFunctionIds>PsiTriangularAlt</we:customFunctionIds>
        <we:customFunctionIds>PsiParetoAlt</we:customFunctionIds>
        <we:customFunctionIds>PsiPareto2Alt</we:customFunctionIds>
        <we:customFunctionIds>PsiPearson5Alt</we:customFunctionIds>
        <we:customFunctionIds>PsiPearson6Alt</we:customFunctionIds>
        <we:customFunctionIds>PsiPertAlt</we:customFunctionIds>
        <we:customFunctionIds>PsiRayleighAlt</we:customFunctionIds>
        <we:customFunctionIds>PsiStudentAlt</we:customFunctionIds>
        <we:customFunctionIds>PsiWeibullAlt</we:customFunctionIds>
        <we:customFunctionIds>PsiOptValue</we:customFunctionIds>
        <we:customFunctionIds>PsiCoeffVar</we:customFunctionIds>
        <we:customFunctionIds>PsiStdErr</we:customFunctionIds>
        <we:customFunctionIds>PsiExpGain</we:customFunctionIds>
        <we:customFunctionIds>PsiExpGainRatio</we:customFunctionIds>
        <we:customFunctionIds>PsiExpLoss</we:customFunctionIds>
        <we:customFunctionIds>PsiExpLossRatio</we:customFunctionIds>
        <we:customFunctionIds>PsiExpValMargin</we:customFunctionIds>
        <we:customFunctionIds>PsiCertified</we:customFunctionIds>
        <we:customFunctionIds>PsiCensor</we:customFunctionIds>
        <we:customFunctionIds>PsiBaseCase</we:customFunctionIds>
        <we:customFunctionIds>PsiForecastETS</we:customFunctionIds>
        <we:customFunctionIds>PsiForecastLinear</we:customFunctionIds>
        <we:customFunctionIds>DotProduct</we:customFunctionIds>
        <we:customFunctionIds>QuadProduct</we:customFunctionIds>
        <we:customFunctionIds>PsiDecTable</we:customFunctionIds>
        <we:customFunctionIds>PsiBoxFunction</we:customFunctionIds>
        <we:customFunctionIds>PsiInitialValue</we:customFunctionIds>
        <we:customFunctionIds>PsiFinalValue</we:customFunctionIds>
        <we:customFunctionIds>PsiDualValue</we:customFunctionIds>
        <we:customFunctionIds>PsiSlackValue</we:customFunctionIds>
        <we:customFunctionIds>PsiDualUpper</we:customFunctionIds>
        <we:customFunctionIds>PsiDualLower</we:customFunctionIds>
        <we:customFunctionIds>PsiTSIntegrate</we:customFunctionIds>
        <we:customFunctionIds>PsiTransform</we:customFunctionIds>
        <we:customFunctionIds>PsiTSSeasonality</we:customFunctionIds>
        <we:customFunctionIds>PsiTSLen</we:customFunctionIds>
        <we:customFunctionIds>PsiAR1</we:customFunctionIds>
        <we:customFunctionIds>PsiAR2</we:customFunctionIds>
        <we:customFunctionIds>PsiMA1</we:customFunctionIds>
        <we:customFunctionIds>PsiMA2</we:customFunctionIds>
        <we:customFunctionIds>PsiARMA11</we:customFunctionIds>
        <we:customFunctionIds>PsiARCH1</we:customFunctionIds>
        <we:customFunctionIds>PsiGARCH11</we:customFunctionIds>
        <we:customFunctionIds>PsiEGARCH11</we:customFunctionIds>
        <we:customFunctionIds>PsiAPARCH11</we:customFunctionIds>
        <we:customFunctionIds>PsiTargetCI</we:customFunctionIds>
        <we:customFunctionIds>PsiPercentileCI</we:customFunctionIds>
        <we:customFunctionIds>PsiPercentiles</we:customFunctionIds>
      </we:customFunctionIdList>
    </a:ext>
  </we:extLst>
</we:webextension>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6.xml.rels><?xml version="1.0" encoding="UTF-8" standalone="yes"?>
<Relationships xmlns="http://schemas.openxmlformats.org/package/2006/relationships"><Relationship Id="rId1" Type="http://schemas.openxmlformats.org/officeDocument/2006/relationships/table" Target="../tables/table2.xml"/></Relationships>
</file>

<file path=xl/worksheets/_rels/sheet7.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8.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ivotTable" Target="../pivotTables/pivotTable13.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ivotTable" Target="../pivotTables/pivotTable14.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4.xml"/><Relationship Id="rId1" Type="http://schemas.openxmlformats.org/officeDocument/2006/relationships/pivotTable" Target="../pivotTables/pivotTable15.xml"/><Relationship Id="rId6" Type="http://schemas.openxmlformats.org/officeDocument/2006/relationships/ctrlProp" Target="../ctrlProps/ctrlProp3.xml"/><Relationship Id="rId5" Type="http://schemas.openxmlformats.org/officeDocument/2006/relationships/ctrlProp" Target="../ctrlProps/ctrlProp2.xml"/><Relationship Id="rId4" Type="http://schemas.openxmlformats.org/officeDocument/2006/relationships/ctrlProp" Target="../ctrlProps/ctrlProp1.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ivotTable" Target="../pivotTables/pivotTable16.xml"/></Relationships>
</file>

<file path=xl/worksheets/_rels/sheet1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16.xml"/><Relationship Id="rId1" Type="http://schemas.openxmlformats.org/officeDocument/2006/relationships/pivotTable" Target="../pivotTables/pivotTable17.xml"/></Relationships>
</file>

<file path=xl/worksheets/_rels/sheet16.xml.rels><?xml version="1.0" encoding="UTF-8" standalone="yes"?>
<Relationships xmlns="http://schemas.openxmlformats.org/package/2006/relationships"><Relationship Id="rId2" Type="http://schemas.openxmlformats.org/officeDocument/2006/relationships/pivotTable" Target="../pivotTables/pivotTable19.xml"/><Relationship Id="rId1" Type="http://schemas.openxmlformats.org/officeDocument/2006/relationships/pivotTable" Target="../pivotTables/pivotTable18.xml"/></Relationships>
</file>

<file path=xl/worksheets/_rels/sheet17.xml.rels><?xml version="1.0" encoding="UTF-8" standalone="yes"?>
<Relationships xmlns="http://schemas.openxmlformats.org/package/2006/relationships"><Relationship Id="rId1" Type="http://schemas.openxmlformats.org/officeDocument/2006/relationships/pivotTable" Target="../pivotTables/pivotTable20.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3.xml"/></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ivotTable" Target="../pivotTables/pivotTable21.xml"/></Relationships>
</file>

<file path=xl/worksheets/_rels/sheet20.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18.xml"/><Relationship Id="rId1" Type="http://schemas.openxmlformats.org/officeDocument/2006/relationships/pivotTable" Target="../pivotTables/pivotTable2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9CC5F1-C140-4F6D-BBFD-7B956731BA67}">
  <dimension ref="B3:J74"/>
  <sheetViews>
    <sheetView tabSelected="1" zoomScale="90" zoomScaleNormal="90" workbookViewId="0">
      <selection activeCell="I11" sqref="I11"/>
    </sheetView>
  </sheetViews>
  <sheetFormatPr defaultRowHeight="14.25" x14ac:dyDescent="0.2"/>
  <cols>
    <col min="2" max="2" width="20.5" bestFit="1" customWidth="1"/>
    <col min="3" max="3" width="13.625" customWidth="1"/>
    <col min="4" max="4" width="18.875" bestFit="1" customWidth="1"/>
    <col min="5" max="5" width="17.375" bestFit="1" customWidth="1"/>
    <col min="6" max="6" width="30.375" bestFit="1" customWidth="1"/>
    <col min="7" max="7" width="18" bestFit="1" customWidth="1"/>
    <col min="9" max="9" width="9.375" bestFit="1" customWidth="1"/>
  </cols>
  <sheetData>
    <row r="3" spans="2:10" ht="15" customHeight="1" x14ac:dyDescent="0.2"/>
    <row r="4" spans="2:10" ht="15" customHeight="1" x14ac:dyDescent="0.2"/>
    <row r="5" spans="2:10" ht="15.75" customHeight="1" x14ac:dyDescent="0.2"/>
    <row r="6" spans="2:10" ht="15.75" customHeight="1" x14ac:dyDescent="0.2"/>
    <row r="7" spans="2:10" ht="15.75" customHeight="1" x14ac:dyDescent="0.2"/>
    <row r="8" spans="2:10" ht="15.75" customHeight="1" x14ac:dyDescent="0.2">
      <c r="B8" s="62" t="s">
        <v>3243</v>
      </c>
      <c r="C8" s="62"/>
      <c r="D8" s="63" t="s">
        <v>3328</v>
      </c>
      <c r="E8" s="63"/>
      <c r="F8" s="63"/>
      <c r="G8" s="63"/>
      <c r="H8" s="63"/>
      <c r="I8" s="63"/>
      <c r="J8" s="63"/>
    </row>
    <row r="9" spans="2:10" ht="15.75" customHeight="1" x14ac:dyDescent="0.2">
      <c r="B9" s="62"/>
      <c r="C9" s="62"/>
      <c r="D9" s="63"/>
      <c r="E9" s="63"/>
      <c r="F9" s="63"/>
      <c r="G9" s="63"/>
      <c r="H9" s="63"/>
      <c r="I9" s="63"/>
      <c r="J9" s="63"/>
    </row>
    <row r="10" spans="2:10" ht="15.75" customHeight="1" x14ac:dyDescent="0.2"/>
    <row r="11" spans="2:10" ht="15.75" customHeight="1" x14ac:dyDescent="0.25">
      <c r="B11" s="21" t="s">
        <v>2987</v>
      </c>
      <c r="C11" t="s">
        <v>3244</v>
      </c>
    </row>
    <row r="12" spans="2:10" ht="15.75" customHeight="1" x14ac:dyDescent="0.25">
      <c r="B12" s="21" t="s">
        <v>2988</v>
      </c>
      <c r="C12" t="s">
        <v>3245</v>
      </c>
      <c r="F12" s="64" t="s">
        <v>3329</v>
      </c>
      <c r="G12" s="64"/>
    </row>
    <row r="13" spans="2:10" ht="15.75" customHeight="1" x14ac:dyDescent="0.25">
      <c r="B13" s="21" t="s">
        <v>2989</v>
      </c>
      <c r="C13" t="s">
        <v>3251</v>
      </c>
    </row>
    <row r="14" spans="2:10" ht="15.75" customHeight="1" x14ac:dyDescent="0.25">
      <c r="B14" s="21" t="s">
        <v>2990</v>
      </c>
      <c r="C14" t="s">
        <v>3246</v>
      </c>
    </row>
    <row r="15" spans="2:10" ht="15.75" customHeight="1" x14ac:dyDescent="0.25">
      <c r="B15" s="21" t="s">
        <v>2991</v>
      </c>
      <c r="C15" t="s">
        <v>3247</v>
      </c>
    </row>
    <row r="16" spans="2:10" ht="15.75" customHeight="1" x14ac:dyDescent="0.25">
      <c r="B16" s="21" t="s">
        <v>2992</v>
      </c>
      <c r="C16" t="s">
        <v>3248</v>
      </c>
    </row>
    <row r="17" spans="2:3" ht="15.75" customHeight="1" x14ac:dyDescent="0.25">
      <c r="B17" s="21" t="s">
        <v>2993</v>
      </c>
      <c r="C17" t="s">
        <v>3249</v>
      </c>
    </row>
    <row r="18" spans="2:3" ht="15.75" customHeight="1" x14ac:dyDescent="0.25">
      <c r="B18" s="21" t="s">
        <v>2994</v>
      </c>
      <c r="C18" t="s">
        <v>3250</v>
      </c>
    </row>
    <row r="19" spans="2:3" ht="15.75" customHeight="1" x14ac:dyDescent="0.25">
      <c r="B19" s="21" t="s">
        <v>2995</v>
      </c>
      <c r="C19" t="s">
        <v>3254</v>
      </c>
    </row>
    <row r="20" spans="2:3" ht="15.75" customHeight="1" x14ac:dyDescent="0.25">
      <c r="B20" s="21" t="s">
        <v>3252</v>
      </c>
      <c r="C20" t="s">
        <v>3255</v>
      </c>
    </row>
    <row r="21" spans="2:3" ht="15.75" customHeight="1" x14ac:dyDescent="0.25">
      <c r="B21" s="21" t="s">
        <v>2997</v>
      </c>
      <c r="C21" t="s">
        <v>3253</v>
      </c>
    </row>
    <row r="22" spans="2:3" ht="15.75" customHeight="1" x14ac:dyDescent="0.25">
      <c r="B22" s="21" t="s">
        <v>2998</v>
      </c>
      <c r="C22" t="s">
        <v>3256</v>
      </c>
    </row>
    <row r="23" spans="2:3" ht="15.75" customHeight="1" x14ac:dyDescent="0.25">
      <c r="B23" s="21" t="s">
        <v>2999</v>
      </c>
      <c r="C23" t="s">
        <v>3257</v>
      </c>
    </row>
    <row r="24" spans="2:3" ht="15.75" customHeight="1" x14ac:dyDescent="0.25">
      <c r="B24" s="21" t="s">
        <v>3000</v>
      </c>
      <c r="C24" t="s">
        <v>3258</v>
      </c>
    </row>
    <row r="25" spans="2:3" ht="15.75" customHeight="1" x14ac:dyDescent="0.25">
      <c r="B25" s="21" t="s">
        <v>3001</v>
      </c>
      <c r="C25" t="s">
        <v>3259</v>
      </c>
    </row>
    <row r="26" spans="2:3" ht="15.75" customHeight="1" x14ac:dyDescent="0.25">
      <c r="B26" s="21" t="s">
        <v>3002</v>
      </c>
      <c r="C26" t="s">
        <v>3260</v>
      </c>
    </row>
    <row r="27" spans="2:3" ht="15.75" customHeight="1" x14ac:dyDescent="0.25">
      <c r="B27" s="21" t="s">
        <v>3003</v>
      </c>
      <c r="C27" t="s">
        <v>3261</v>
      </c>
    </row>
    <row r="28" spans="2:3" ht="15.75" customHeight="1" x14ac:dyDescent="0.25">
      <c r="B28" s="21" t="s">
        <v>3004</v>
      </c>
      <c r="C28" t="s">
        <v>3262</v>
      </c>
    </row>
    <row r="29" spans="2:3" ht="15.75" customHeight="1" x14ac:dyDescent="0.25">
      <c r="B29" s="21" t="s">
        <v>3263</v>
      </c>
      <c r="C29" t="s">
        <v>3264</v>
      </c>
    </row>
    <row r="30" spans="2:3" ht="15.75" customHeight="1" x14ac:dyDescent="0.25">
      <c r="B30" s="21" t="s">
        <v>3266</v>
      </c>
      <c r="C30" t="s">
        <v>3265</v>
      </c>
    </row>
    <row r="31" spans="2:3" ht="15.75" customHeight="1" x14ac:dyDescent="0.25">
      <c r="B31" s="21" t="s">
        <v>3007</v>
      </c>
      <c r="C31" t="s">
        <v>3267</v>
      </c>
    </row>
    <row r="32" spans="2:3" ht="15.75" customHeight="1" x14ac:dyDescent="0.25">
      <c r="B32" s="21" t="s">
        <v>3268</v>
      </c>
      <c r="C32" t="s">
        <v>3269</v>
      </c>
    </row>
    <row r="33" spans="2:9" ht="15.75" customHeight="1" x14ac:dyDescent="0.25">
      <c r="B33" s="21" t="s">
        <v>3008</v>
      </c>
      <c r="C33" t="s">
        <v>3270</v>
      </c>
    </row>
    <row r="34" spans="2:9" ht="15.75" customHeight="1" x14ac:dyDescent="0.25">
      <c r="B34" s="21" t="s">
        <v>3009</v>
      </c>
      <c r="C34" t="s">
        <v>3271</v>
      </c>
    </row>
    <row r="35" spans="2:9" ht="15.75" customHeight="1" x14ac:dyDescent="0.25">
      <c r="B35" s="21" t="s">
        <v>3272</v>
      </c>
      <c r="C35" t="s">
        <v>3273</v>
      </c>
    </row>
    <row r="36" spans="2:9" ht="15.75" customHeight="1" x14ac:dyDescent="0.25">
      <c r="B36" s="21" t="s">
        <v>3327</v>
      </c>
      <c r="C36" s="49" t="s">
        <v>3330</v>
      </c>
    </row>
    <row r="37" spans="2:9" ht="15.75" customHeight="1" x14ac:dyDescent="0.2"/>
    <row r="38" spans="2:9" ht="15.75" customHeight="1" x14ac:dyDescent="0.2">
      <c r="B38" s="62" t="s">
        <v>3225</v>
      </c>
    </row>
    <row r="39" spans="2:9" ht="15.75" customHeight="1" x14ac:dyDescent="0.2">
      <c r="B39" s="62"/>
    </row>
    <row r="41" spans="2:9" ht="15" x14ac:dyDescent="0.25">
      <c r="B41" s="16" t="s">
        <v>2989</v>
      </c>
      <c r="C41" s="18" t="s">
        <v>2993</v>
      </c>
      <c r="D41" s="16" t="s">
        <v>2994</v>
      </c>
      <c r="E41" s="18" t="s">
        <v>2995</v>
      </c>
      <c r="F41" s="16" t="s">
        <v>2996</v>
      </c>
      <c r="G41" s="16" t="s">
        <v>2997</v>
      </c>
      <c r="H41" s="16" t="s">
        <v>3001</v>
      </c>
      <c r="I41" s="16" t="s">
        <v>3010</v>
      </c>
    </row>
    <row r="42" spans="2:9" x14ac:dyDescent="0.2">
      <c r="B42" s="17" t="s">
        <v>1</v>
      </c>
      <c r="C42" s="19" t="s">
        <v>2</v>
      </c>
      <c r="D42" s="17" t="s">
        <v>15</v>
      </c>
      <c r="E42" s="19" t="s">
        <v>4</v>
      </c>
      <c r="F42" s="17" t="s">
        <v>71</v>
      </c>
      <c r="G42" s="17" t="s">
        <v>26</v>
      </c>
      <c r="H42" s="17" t="s">
        <v>28</v>
      </c>
      <c r="I42" s="20" t="s">
        <v>3216</v>
      </c>
    </row>
    <row r="43" spans="2:9" x14ac:dyDescent="0.2">
      <c r="B43" s="17" t="s">
        <v>13</v>
      </c>
      <c r="C43" s="19" t="s">
        <v>63</v>
      </c>
      <c r="D43" s="17" t="s">
        <v>70</v>
      </c>
      <c r="E43" s="19" t="s">
        <v>24</v>
      </c>
      <c r="F43" s="17" t="s">
        <v>48</v>
      </c>
      <c r="G43" s="17" t="s">
        <v>18</v>
      </c>
      <c r="H43" s="17" t="s">
        <v>87</v>
      </c>
      <c r="I43" s="20" t="s">
        <v>3218</v>
      </c>
    </row>
    <row r="44" spans="2:9" x14ac:dyDescent="0.2">
      <c r="B44" s="17" t="s">
        <v>23</v>
      </c>
      <c r="C44" s="19" t="s">
        <v>14</v>
      </c>
      <c r="D44" s="17" t="s">
        <v>47</v>
      </c>
      <c r="E44" s="19" t="s">
        <v>16</v>
      </c>
      <c r="F44" s="17" t="s">
        <v>93</v>
      </c>
      <c r="G44" s="17" t="s">
        <v>120</v>
      </c>
      <c r="H44" s="17" t="s">
        <v>9</v>
      </c>
      <c r="I44" s="20" t="s">
        <v>3215</v>
      </c>
    </row>
    <row r="45" spans="2:9" x14ac:dyDescent="0.2">
      <c r="B45" s="17" t="s">
        <v>92</v>
      </c>
      <c r="D45" s="17" t="s">
        <v>3</v>
      </c>
      <c r="F45" s="17" t="s">
        <v>85</v>
      </c>
      <c r="G45" s="17" t="s">
        <v>40</v>
      </c>
      <c r="H45" s="17" t="s">
        <v>35</v>
      </c>
      <c r="I45" s="20" t="s">
        <v>3217</v>
      </c>
    </row>
    <row r="46" spans="2:9" x14ac:dyDescent="0.2">
      <c r="B46" s="17" t="s">
        <v>46</v>
      </c>
      <c r="F46" s="17" t="s">
        <v>17</v>
      </c>
      <c r="G46" s="17" t="s">
        <v>6</v>
      </c>
    </row>
    <row r="47" spans="2:9" x14ac:dyDescent="0.2">
      <c r="F47" s="17" t="s">
        <v>39</v>
      </c>
      <c r="G47" s="17" t="s">
        <v>33</v>
      </c>
    </row>
    <row r="48" spans="2:9" x14ac:dyDescent="0.2">
      <c r="F48" s="17" t="s">
        <v>321</v>
      </c>
      <c r="G48" s="17" t="s">
        <v>49</v>
      </c>
    </row>
    <row r="49" spans="2:6" x14ac:dyDescent="0.2">
      <c r="F49" s="17" t="s">
        <v>128</v>
      </c>
    </row>
    <row r="50" spans="2:6" x14ac:dyDescent="0.2">
      <c r="D50" s="8"/>
      <c r="E50" s="8"/>
      <c r="F50" s="17" t="s">
        <v>102</v>
      </c>
    </row>
    <row r="51" spans="2:6" x14ac:dyDescent="0.2">
      <c r="F51" s="17" t="s">
        <v>32</v>
      </c>
    </row>
    <row r="52" spans="2:6" x14ac:dyDescent="0.2">
      <c r="F52" s="17" t="s">
        <v>64</v>
      </c>
    </row>
    <row r="53" spans="2:6" x14ac:dyDescent="0.2">
      <c r="F53" s="17" t="s">
        <v>25</v>
      </c>
    </row>
    <row r="54" spans="2:6" x14ac:dyDescent="0.2">
      <c r="F54" s="17" t="s">
        <v>152</v>
      </c>
    </row>
    <row r="55" spans="2:6" x14ac:dyDescent="0.2">
      <c r="F55" s="17" t="s">
        <v>544</v>
      </c>
    </row>
    <row r="56" spans="2:6" x14ac:dyDescent="0.2">
      <c r="F56" s="17" t="s">
        <v>54</v>
      </c>
    </row>
    <row r="57" spans="2:6" x14ac:dyDescent="0.2">
      <c r="F57" s="17" t="s">
        <v>5</v>
      </c>
    </row>
    <row r="58" spans="2:6" x14ac:dyDescent="0.2">
      <c r="F58" s="17" t="s">
        <v>111</v>
      </c>
    </row>
    <row r="61" spans="2:6" ht="15" customHeight="1" x14ac:dyDescent="0.2">
      <c r="B61" s="61" t="s">
        <v>3226</v>
      </c>
    </row>
    <row r="62" spans="2:6" ht="15" customHeight="1" x14ac:dyDescent="0.2">
      <c r="B62" s="61"/>
    </row>
    <row r="64" spans="2:6" x14ac:dyDescent="0.2">
      <c r="B64" cm="1">
        <f t="array" ref="B64:B74">_xlfn.SEQUENCE(COUNTA(C64:C80))</f>
        <v>1</v>
      </c>
      <c r="C64" t="s">
        <v>3331</v>
      </c>
    </row>
    <row r="65" spans="2:3" x14ac:dyDescent="0.2">
      <c r="B65">
        <v>2</v>
      </c>
      <c r="C65" t="s">
        <v>3229</v>
      </c>
    </row>
    <row r="66" spans="2:3" x14ac:dyDescent="0.2">
      <c r="B66">
        <v>3</v>
      </c>
      <c r="C66" t="s">
        <v>3227</v>
      </c>
    </row>
    <row r="67" spans="2:3" x14ac:dyDescent="0.2">
      <c r="B67">
        <v>4</v>
      </c>
      <c r="C67" t="s">
        <v>3228</v>
      </c>
    </row>
    <row r="68" spans="2:3" x14ac:dyDescent="0.2">
      <c r="B68">
        <v>5</v>
      </c>
      <c r="C68" t="s">
        <v>3230</v>
      </c>
    </row>
    <row r="69" spans="2:3" x14ac:dyDescent="0.2">
      <c r="B69">
        <v>6</v>
      </c>
      <c r="C69" t="s">
        <v>3235</v>
      </c>
    </row>
    <row r="70" spans="2:3" x14ac:dyDescent="0.2">
      <c r="B70">
        <v>7</v>
      </c>
      <c r="C70" t="s">
        <v>3231</v>
      </c>
    </row>
    <row r="71" spans="2:3" x14ac:dyDescent="0.2">
      <c r="B71">
        <v>8</v>
      </c>
      <c r="C71" t="s">
        <v>3232</v>
      </c>
    </row>
    <row r="72" spans="2:3" x14ac:dyDescent="0.2">
      <c r="B72">
        <v>9</v>
      </c>
      <c r="C72" t="s">
        <v>3234</v>
      </c>
    </row>
    <row r="73" spans="2:3" x14ac:dyDescent="0.2">
      <c r="B73">
        <v>10</v>
      </c>
      <c r="C73" t="s">
        <v>3332</v>
      </c>
    </row>
    <row r="74" spans="2:3" x14ac:dyDescent="0.2">
      <c r="B74">
        <v>11</v>
      </c>
      <c r="C74" t="s">
        <v>3333</v>
      </c>
    </row>
  </sheetData>
  <mergeCells count="5">
    <mergeCell ref="B61:B62"/>
    <mergeCell ref="B38:B39"/>
    <mergeCell ref="B8:C9"/>
    <mergeCell ref="D8:J9"/>
    <mergeCell ref="F12:G12"/>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1B1DD2-BA1F-4767-BB33-19A9856F9D37}">
  <dimension ref="A1:Y1937"/>
  <sheetViews>
    <sheetView zoomScale="90" zoomScaleNormal="90" workbookViewId="0">
      <selection activeCell="C2" sqref="C2"/>
    </sheetView>
  </sheetViews>
  <sheetFormatPr defaultRowHeight="14.25" x14ac:dyDescent="0.2"/>
  <cols>
    <col min="1" max="1" width="14" customWidth="1"/>
    <col min="2" max="2" width="17.25" customWidth="1"/>
    <col min="3" max="3" width="15.5" customWidth="1"/>
    <col min="4" max="4" width="10.75" customWidth="1"/>
    <col min="5" max="5" width="11.625" customWidth="1"/>
    <col min="6" max="6" width="15.125" customWidth="1"/>
    <col min="7" max="7" width="12.125" customWidth="1"/>
    <col min="8" max="8" width="19.625" customWidth="1"/>
    <col min="9" max="9" width="18.375" customWidth="1"/>
    <col min="10" max="10" width="22.125" customWidth="1"/>
    <col min="11" max="11" width="19" customWidth="1"/>
    <col min="12" max="12" width="15.375" customWidth="1"/>
    <col min="13" max="13" width="21.625" customWidth="1"/>
    <col min="14" max="14" width="10" customWidth="1"/>
    <col min="16" max="16" width="17.625" customWidth="1"/>
    <col min="18" max="18" width="13.375" customWidth="1"/>
    <col min="19" max="19" width="12.625" customWidth="1"/>
    <col min="20" max="20" width="11.25" customWidth="1"/>
    <col min="22" max="22" width="15.125" customWidth="1"/>
    <col min="24" max="24" width="10.5" customWidth="1"/>
    <col min="25" max="25" width="11" customWidth="1"/>
  </cols>
  <sheetData>
    <row r="1" spans="1:25" s="21" customFormat="1" ht="15" x14ac:dyDescent="0.25">
      <c r="A1" s="21" t="s">
        <v>2987</v>
      </c>
      <c r="B1" s="21" t="s">
        <v>2988</v>
      </c>
      <c r="C1" s="21" t="s">
        <v>2989</v>
      </c>
      <c r="D1" s="21" t="s">
        <v>2990</v>
      </c>
      <c r="E1" s="21" t="s">
        <v>2991</v>
      </c>
      <c r="F1" s="21" t="s">
        <v>2992</v>
      </c>
      <c r="G1" s="21" t="s">
        <v>2993</v>
      </c>
      <c r="H1" s="21" t="s">
        <v>2994</v>
      </c>
      <c r="I1" s="21" t="s">
        <v>2995</v>
      </c>
      <c r="J1" s="21" t="s">
        <v>2996</v>
      </c>
      <c r="K1" s="21" t="s">
        <v>2997</v>
      </c>
      <c r="L1" s="21" t="s">
        <v>2998</v>
      </c>
      <c r="M1" s="21" t="s">
        <v>2999</v>
      </c>
      <c r="N1" s="21" t="s">
        <v>3000</v>
      </c>
      <c r="O1" s="21" t="s">
        <v>3001</v>
      </c>
      <c r="P1" s="21" t="s">
        <v>3002</v>
      </c>
      <c r="Q1" s="21" t="s">
        <v>3003</v>
      </c>
      <c r="R1" s="21" t="s">
        <v>3004</v>
      </c>
      <c r="S1" s="21" t="s">
        <v>3005</v>
      </c>
      <c r="T1" s="21" t="s">
        <v>3006</v>
      </c>
      <c r="U1" s="21" t="s">
        <v>3007</v>
      </c>
      <c r="V1" s="21" t="s">
        <v>3268</v>
      </c>
      <c r="W1" s="21" t="s">
        <v>3008</v>
      </c>
      <c r="X1" s="21" t="s">
        <v>3009</v>
      </c>
      <c r="Y1" s="21" t="s">
        <v>3010</v>
      </c>
    </row>
    <row r="2" spans="1:25" x14ac:dyDescent="0.2">
      <c r="A2">
        <v>1552</v>
      </c>
      <c r="B2" t="s">
        <v>0</v>
      </c>
      <c r="C2" t="s">
        <v>1</v>
      </c>
      <c r="D2">
        <v>0.01</v>
      </c>
      <c r="E2">
        <v>348.21</v>
      </c>
      <c r="F2">
        <v>40.19</v>
      </c>
      <c r="G2" t="s">
        <v>2</v>
      </c>
      <c r="H2" t="s">
        <v>3</v>
      </c>
      <c r="I2" t="s">
        <v>4</v>
      </c>
      <c r="J2" t="s">
        <v>5</v>
      </c>
      <c r="K2" t="s">
        <v>6</v>
      </c>
      <c r="L2" t="s">
        <v>7</v>
      </c>
      <c r="M2">
        <v>0.62</v>
      </c>
      <c r="N2" t="s">
        <v>8</v>
      </c>
      <c r="O2" t="s">
        <v>9</v>
      </c>
      <c r="P2" t="s">
        <v>10</v>
      </c>
      <c r="Q2" t="s">
        <v>11</v>
      </c>
      <c r="R2">
        <v>39056</v>
      </c>
      <c r="S2">
        <v>42005</v>
      </c>
      <c r="T2">
        <v>42008</v>
      </c>
      <c r="U2">
        <v>-337.09199999999998</v>
      </c>
      <c r="V2">
        <v>2</v>
      </c>
      <c r="W2">
        <v>723.54</v>
      </c>
      <c r="X2">
        <v>87486</v>
      </c>
      <c r="Y2" t="s">
        <v>3215</v>
      </c>
    </row>
    <row r="3" spans="1:25" x14ac:dyDescent="0.2">
      <c r="A3">
        <v>2124</v>
      </c>
      <c r="B3" t="s">
        <v>12</v>
      </c>
      <c r="C3" t="s">
        <v>13</v>
      </c>
      <c r="D3">
        <v>0.04</v>
      </c>
      <c r="E3">
        <v>45.19</v>
      </c>
      <c r="F3">
        <v>1.99</v>
      </c>
      <c r="G3" t="s">
        <v>14</v>
      </c>
      <c r="H3" t="s">
        <v>15</v>
      </c>
      <c r="I3" t="s">
        <v>16</v>
      </c>
      <c r="J3" t="s">
        <v>17</v>
      </c>
      <c r="K3" t="s">
        <v>18</v>
      </c>
      <c r="L3" t="s">
        <v>19</v>
      </c>
      <c r="M3">
        <v>0.55000000000000004</v>
      </c>
      <c r="N3" t="s">
        <v>8</v>
      </c>
      <c r="O3" t="s">
        <v>9</v>
      </c>
      <c r="P3" t="s">
        <v>20</v>
      </c>
      <c r="Q3" t="s">
        <v>21</v>
      </c>
      <c r="R3">
        <v>72301</v>
      </c>
      <c r="S3">
        <v>42005</v>
      </c>
      <c r="T3">
        <v>42006</v>
      </c>
      <c r="U3">
        <v>-61.194000000000003</v>
      </c>
      <c r="V3">
        <v>13</v>
      </c>
      <c r="W3">
        <v>609.09</v>
      </c>
      <c r="X3">
        <v>89665</v>
      </c>
      <c r="Y3" t="s">
        <v>3215</v>
      </c>
    </row>
    <row r="4" spans="1:25" x14ac:dyDescent="0.2">
      <c r="A4">
        <v>1418</v>
      </c>
      <c r="B4" t="s">
        <v>22</v>
      </c>
      <c r="C4" t="s">
        <v>23</v>
      </c>
      <c r="D4">
        <v>7.0000000000000007E-2</v>
      </c>
      <c r="E4">
        <v>4.84</v>
      </c>
      <c r="F4">
        <v>0.71</v>
      </c>
      <c r="G4" t="s">
        <v>14</v>
      </c>
      <c r="H4" t="s">
        <v>3</v>
      </c>
      <c r="I4" t="s">
        <v>24</v>
      </c>
      <c r="J4" t="s">
        <v>25</v>
      </c>
      <c r="K4" t="s">
        <v>26</v>
      </c>
      <c r="L4" t="s">
        <v>27</v>
      </c>
      <c r="M4">
        <v>0.52</v>
      </c>
      <c r="N4" t="s">
        <v>8</v>
      </c>
      <c r="O4" t="s">
        <v>28</v>
      </c>
      <c r="P4" t="s">
        <v>29</v>
      </c>
      <c r="Q4" t="s">
        <v>30</v>
      </c>
      <c r="R4">
        <v>46901</v>
      </c>
      <c r="S4">
        <v>42005</v>
      </c>
      <c r="T4">
        <v>42007</v>
      </c>
      <c r="U4">
        <v>25.240200000000002</v>
      </c>
      <c r="V4">
        <v>8</v>
      </c>
      <c r="W4">
        <v>36.58</v>
      </c>
      <c r="X4">
        <v>90539</v>
      </c>
      <c r="Y4" t="s">
        <v>3216</v>
      </c>
    </row>
    <row r="5" spans="1:25" x14ac:dyDescent="0.2">
      <c r="A5">
        <v>1425</v>
      </c>
      <c r="B5" t="s">
        <v>31</v>
      </c>
      <c r="C5" t="s">
        <v>23</v>
      </c>
      <c r="D5">
        <v>0.04</v>
      </c>
      <c r="E5">
        <v>2036.48</v>
      </c>
      <c r="F5">
        <v>14.7</v>
      </c>
      <c r="G5" t="s">
        <v>2</v>
      </c>
      <c r="H5" t="s">
        <v>3</v>
      </c>
      <c r="I5" t="s">
        <v>16</v>
      </c>
      <c r="J5" t="s">
        <v>32</v>
      </c>
      <c r="K5" t="s">
        <v>33</v>
      </c>
      <c r="L5" t="s">
        <v>34</v>
      </c>
      <c r="M5">
        <v>0.55000000000000004</v>
      </c>
      <c r="N5" t="s">
        <v>8</v>
      </c>
      <c r="O5" t="s">
        <v>35</v>
      </c>
      <c r="P5" t="s">
        <v>36</v>
      </c>
      <c r="Q5" t="s">
        <v>37</v>
      </c>
      <c r="R5">
        <v>80525</v>
      </c>
      <c r="S5">
        <v>42005</v>
      </c>
      <c r="T5">
        <v>42010</v>
      </c>
      <c r="U5">
        <v>-4793.0039999999999</v>
      </c>
      <c r="V5">
        <v>1</v>
      </c>
      <c r="W5">
        <v>2013.67</v>
      </c>
      <c r="X5">
        <v>89450</v>
      </c>
      <c r="Y5" t="s">
        <v>3217</v>
      </c>
    </row>
    <row r="6" spans="1:25" x14ac:dyDescent="0.2">
      <c r="A6">
        <v>3275</v>
      </c>
      <c r="B6" t="s">
        <v>38</v>
      </c>
      <c r="C6" t="s">
        <v>23</v>
      </c>
      <c r="D6">
        <v>0.04</v>
      </c>
      <c r="E6">
        <v>449.99</v>
      </c>
      <c r="F6">
        <v>24.49</v>
      </c>
      <c r="G6" t="s">
        <v>14</v>
      </c>
      <c r="H6" t="s">
        <v>3</v>
      </c>
      <c r="I6" t="s">
        <v>16</v>
      </c>
      <c r="J6" t="s">
        <v>39</v>
      </c>
      <c r="K6" t="s">
        <v>40</v>
      </c>
      <c r="L6" t="s">
        <v>41</v>
      </c>
      <c r="M6">
        <v>0.52</v>
      </c>
      <c r="N6" t="s">
        <v>8</v>
      </c>
      <c r="O6" t="s">
        <v>35</v>
      </c>
      <c r="P6" t="s">
        <v>42</v>
      </c>
      <c r="Q6" t="s">
        <v>43</v>
      </c>
      <c r="R6">
        <v>98273</v>
      </c>
      <c r="S6">
        <v>42005</v>
      </c>
      <c r="T6">
        <v>42009</v>
      </c>
      <c r="U6">
        <v>3576.8841000000002</v>
      </c>
      <c r="V6">
        <v>12</v>
      </c>
      <c r="W6">
        <v>5183.8900000000003</v>
      </c>
      <c r="X6">
        <v>86234</v>
      </c>
      <c r="Y6" t="s">
        <v>3217</v>
      </c>
    </row>
    <row r="7" spans="1:25" x14ac:dyDescent="0.2">
      <c r="A7">
        <v>3275</v>
      </c>
      <c r="B7" t="s">
        <v>38</v>
      </c>
      <c r="C7" t="s">
        <v>23</v>
      </c>
      <c r="D7">
        <v>0.01</v>
      </c>
      <c r="E7">
        <v>5.84</v>
      </c>
      <c r="F7">
        <v>1.2</v>
      </c>
      <c r="G7" t="s">
        <v>14</v>
      </c>
      <c r="H7" t="s">
        <v>3</v>
      </c>
      <c r="I7" t="s">
        <v>24</v>
      </c>
      <c r="J7" t="s">
        <v>25</v>
      </c>
      <c r="K7" t="s">
        <v>26</v>
      </c>
      <c r="L7" t="s">
        <v>44</v>
      </c>
      <c r="M7">
        <v>0.55000000000000004</v>
      </c>
      <c r="N7" t="s">
        <v>8</v>
      </c>
      <c r="O7" t="s">
        <v>35</v>
      </c>
      <c r="P7" t="s">
        <v>42</v>
      </c>
      <c r="Q7" t="s">
        <v>43</v>
      </c>
      <c r="R7">
        <v>98273</v>
      </c>
      <c r="S7">
        <v>42005</v>
      </c>
      <c r="T7">
        <v>42014</v>
      </c>
      <c r="U7">
        <v>20.38</v>
      </c>
      <c r="V7">
        <v>6</v>
      </c>
      <c r="W7">
        <v>36.090000000000003</v>
      </c>
      <c r="X7">
        <v>86234</v>
      </c>
      <c r="Y7" t="s">
        <v>3217</v>
      </c>
    </row>
    <row r="8" spans="1:25" x14ac:dyDescent="0.2">
      <c r="A8">
        <v>1910</v>
      </c>
      <c r="B8" t="s">
        <v>45</v>
      </c>
      <c r="C8" t="s">
        <v>46</v>
      </c>
      <c r="D8">
        <v>0.02</v>
      </c>
      <c r="E8">
        <v>29.17</v>
      </c>
      <c r="F8">
        <v>6.27</v>
      </c>
      <c r="G8" t="s">
        <v>14</v>
      </c>
      <c r="H8" t="s">
        <v>47</v>
      </c>
      <c r="I8" t="s">
        <v>24</v>
      </c>
      <c r="J8" t="s">
        <v>48</v>
      </c>
      <c r="K8" t="s">
        <v>49</v>
      </c>
      <c r="L8" t="s">
        <v>50</v>
      </c>
      <c r="M8">
        <v>0.37</v>
      </c>
      <c r="N8" t="s">
        <v>8</v>
      </c>
      <c r="O8" t="s">
        <v>9</v>
      </c>
      <c r="P8" t="s">
        <v>51</v>
      </c>
      <c r="Q8" t="s">
        <v>52</v>
      </c>
      <c r="R8">
        <v>30269</v>
      </c>
      <c r="S8">
        <v>42005</v>
      </c>
      <c r="T8">
        <v>42006</v>
      </c>
      <c r="U8">
        <v>36.905999999999999</v>
      </c>
      <c r="V8">
        <v>2</v>
      </c>
      <c r="W8">
        <v>63.32</v>
      </c>
      <c r="X8">
        <v>91371</v>
      </c>
      <c r="Y8" t="s">
        <v>3215</v>
      </c>
    </row>
    <row r="9" spans="1:25" x14ac:dyDescent="0.2">
      <c r="A9">
        <v>674</v>
      </c>
      <c r="B9" t="s">
        <v>53</v>
      </c>
      <c r="C9" t="s">
        <v>1</v>
      </c>
      <c r="D9">
        <v>0.06</v>
      </c>
      <c r="E9">
        <v>161.55000000000001</v>
      </c>
      <c r="F9">
        <v>19.989999999999998</v>
      </c>
      <c r="G9" t="s">
        <v>14</v>
      </c>
      <c r="H9" t="s">
        <v>3</v>
      </c>
      <c r="I9" t="s">
        <v>24</v>
      </c>
      <c r="J9" t="s">
        <v>54</v>
      </c>
      <c r="K9" t="s">
        <v>49</v>
      </c>
      <c r="L9" t="s">
        <v>55</v>
      </c>
      <c r="M9">
        <v>0.66</v>
      </c>
      <c r="N9" t="s">
        <v>8</v>
      </c>
      <c r="O9" t="s">
        <v>28</v>
      </c>
      <c r="P9" t="s">
        <v>56</v>
      </c>
      <c r="Q9" t="s">
        <v>57</v>
      </c>
      <c r="R9">
        <v>64133</v>
      </c>
      <c r="S9">
        <v>42006</v>
      </c>
      <c r="T9">
        <v>42007</v>
      </c>
      <c r="U9">
        <v>-7.58</v>
      </c>
      <c r="V9">
        <v>3</v>
      </c>
      <c r="W9">
        <v>485.01</v>
      </c>
      <c r="X9">
        <v>88174</v>
      </c>
      <c r="Y9" t="s">
        <v>3216</v>
      </c>
    </row>
    <row r="10" spans="1:25" x14ac:dyDescent="0.2">
      <c r="A10">
        <v>950</v>
      </c>
      <c r="B10" t="s">
        <v>58</v>
      </c>
      <c r="C10" t="s">
        <v>1</v>
      </c>
      <c r="D10">
        <v>0.06</v>
      </c>
      <c r="E10">
        <v>40.98</v>
      </c>
      <c r="F10">
        <v>2.99</v>
      </c>
      <c r="G10" t="s">
        <v>14</v>
      </c>
      <c r="H10" t="s">
        <v>15</v>
      </c>
      <c r="I10" t="s">
        <v>24</v>
      </c>
      <c r="J10" t="s">
        <v>48</v>
      </c>
      <c r="K10" t="s">
        <v>49</v>
      </c>
      <c r="L10" t="s">
        <v>59</v>
      </c>
      <c r="M10">
        <v>0.36</v>
      </c>
      <c r="N10" t="s">
        <v>8</v>
      </c>
      <c r="O10" t="s">
        <v>28</v>
      </c>
      <c r="P10" t="s">
        <v>60</v>
      </c>
      <c r="Q10" t="s">
        <v>61</v>
      </c>
      <c r="R10">
        <v>55372</v>
      </c>
      <c r="S10">
        <v>42006</v>
      </c>
      <c r="T10">
        <v>42008</v>
      </c>
      <c r="U10">
        <v>-14.801880000000001</v>
      </c>
      <c r="V10">
        <v>1</v>
      </c>
      <c r="W10">
        <v>41.6</v>
      </c>
      <c r="X10">
        <v>89083</v>
      </c>
      <c r="Y10" t="s">
        <v>3216</v>
      </c>
    </row>
    <row r="11" spans="1:25" x14ac:dyDescent="0.2">
      <c r="A11">
        <v>1155</v>
      </c>
      <c r="B11" t="s">
        <v>62</v>
      </c>
      <c r="C11" t="s">
        <v>1</v>
      </c>
      <c r="D11">
        <v>0.09</v>
      </c>
      <c r="E11">
        <v>9.11</v>
      </c>
      <c r="F11">
        <v>2.15</v>
      </c>
      <c r="G11" t="s">
        <v>63</v>
      </c>
      <c r="H11" t="s">
        <v>15</v>
      </c>
      <c r="I11" t="s">
        <v>24</v>
      </c>
      <c r="J11" t="s">
        <v>64</v>
      </c>
      <c r="K11" t="s">
        <v>26</v>
      </c>
      <c r="L11" t="s">
        <v>65</v>
      </c>
      <c r="M11">
        <v>0.4</v>
      </c>
      <c r="N11" t="s">
        <v>8</v>
      </c>
      <c r="O11" t="s">
        <v>35</v>
      </c>
      <c r="P11" t="s">
        <v>66</v>
      </c>
      <c r="Q11" t="s">
        <v>67</v>
      </c>
      <c r="R11">
        <v>90640</v>
      </c>
      <c r="S11">
        <v>42006</v>
      </c>
      <c r="T11">
        <v>42008</v>
      </c>
      <c r="U11">
        <v>20.299600000000002</v>
      </c>
      <c r="V11">
        <v>4</v>
      </c>
      <c r="W11">
        <v>34.409999999999997</v>
      </c>
      <c r="X11">
        <v>90853</v>
      </c>
      <c r="Y11" t="s">
        <v>3217</v>
      </c>
    </row>
    <row r="12" spans="1:25" x14ac:dyDescent="0.2">
      <c r="A12">
        <v>1155</v>
      </c>
      <c r="B12" t="s">
        <v>62</v>
      </c>
      <c r="C12" t="s">
        <v>1</v>
      </c>
      <c r="D12">
        <v>0.08</v>
      </c>
      <c r="E12">
        <v>15.04</v>
      </c>
      <c r="F12">
        <v>1.97</v>
      </c>
      <c r="G12" t="s">
        <v>14</v>
      </c>
      <c r="H12" t="s">
        <v>15</v>
      </c>
      <c r="I12" t="s">
        <v>24</v>
      </c>
      <c r="J12" t="s">
        <v>64</v>
      </c>
      <c r="K12" t="s">
        <v>26</v>
      </c>
      <c r="L12" t="s">
        <v>68</v>
      </c>
      <c r="M12">
        <v>0.39</v>
      </c>
      <c r="N12" t="s">
        <v>8</v>
      </c>
      <c r="O12" t="s">
        <v>35</v>
      </c>
      <c r="P12" t="s">
        <v>66</v>
      </c>
      <c r="Q12" t="s">
        <v>67</v>
      </c>
      <c r="R12">
        <v>90640</v>
      </c>
      <c r="S12">
        <v>42006</v>
      </c>
      <c r="T12">
        <v>42006</v>
      </c>
      <c r="U12">
        <v>108.5163</v>
      </c>
      <c r="V12">
        <v>11</v>
      </c>
      <c r="W12">
        <v>157.27000000000001</v>
      </c>
      <c r="X12">
        <v>90853</v>
      </c>
      <c r="Y12" t="s">
        <v>3217</v>
      </c>
    </row>
    <row r="13" spans="1:25" x14ac:dyDescent="0.2">
      <c r="A13">
        <v>2256</v>
      </c>
      <c r="B13" t="s">
        <v>69</v>
      </c>
      <c r="C13" t="s">
        <v>1</v>
      </c>
      <c r="D13">
        <v>7.0000000000000007E-2</v>
      </c>
      <c r="E13">
        <v>60.97</v>
      </c>
      <c r="F13">
        <v>4.5</v>
      </c>
      <c r="G13" t="s">
        <v>63</v>
      </c>
      <c r="H13" t="s">
        <v>70</v>
      </c>
      <c r="I13" t="s">
        <v>24</v>
      </c>
      <c r="J13" t="s">
        <v>71</v>
      </c>
      <c r="K13" t="s">
        <v>49</v>
      </c>
      <c r="L13" t="s">
        <v>72</v>
      </c>
      <c r="M13">
        <v>0.56000000000000005</v>
      </c>
      <c r="N13" t="s">
        <v>8</v>
      </c>
      <c r="O13" t="s">
        <v>9</v>
      </c>
      <c r="P13" t="s">
        <v>73</v>
      </c>
      <c r="Q13" t="s">
        <v>74</v>
      </c>
      <c r="R13">
        <v>28560</v>
      </c>
      <c r="S13">
        <v>42006</v>
      </c>
      <c r="T13">
        <v>42008</v>
      </c>
      <c r="U13">
        <v>-42.588000000000001</v>
      </c>
      <c r="V13">
        <v>6</v>
      </c>
      <c r="W13">
        <v>361.72</v>
      </c>
      <c r="X13">
        <v>87963</v>
      </c>
      <c r="Y13" t="s">
        <v>3215</v>
      </c>
    </row>
    <row r="14" spans="1:25" x14ac:dyDescent="0.2">
      <c r="A14">
        <v>949</v>
      </c>
      <c r="B14" t="s">
        <v>75</v>
      </c>
      <c r="C14" t="s">
        <v>1</v>
      </c>
      <c r="D14">
        <v>0.06</v>
      </c>
      <c r="E14">
        <v>40.98</v>
      </c>
      <c r="F14">
        <v>2.99</v>
      </c>
      <c r="G14" t="s">
        <v>14</v>
      </c>
      <c r="H14" t="s">
        <v>15</v>
      </c>
      <c r="I14" t="s">
        <v>24</v>
      </c>
      <c r="J14" t="s">
        <v>48</v>
      </c>
      <c r="K14" t="s">
        <v>49</v>
      </c>
      <c r="L14" t="s">
        <v>59</v>
      </c>
      <c r="M14">
        <v>0.36</v>
      </c>
      <c r="N14" t="s">
        <v>8</v>
      </c>
      <c r="O14" t="s">
        <v>35</v>
      </c>
      <c r="P14" t="s">
        <v>66</v>
      </c>
      <c r="Q14" t="s">
        <v>76</v>
      </c>
      <c r="R14">
        <v>90049</v>
      </c>
      <c r="S14">
        <v>42006</v>
      </c>
      <c r="T14">
        <v>42008</v>
      </c>
      <c r="U14">
        <v>-19.0992</v>
      </c>
      <c r="V14">
        <v>3</v>
      </c>
      <c r="W14">
        <v>124.81</v>
      </c>
      <c r="X14">
        <v>9285</v>
      </c>
      <c r="Y14" t="s">
        <v>3217</v>
      </c>
    </row>
    <row r="15" spans="1:25" x14ac:dyDescent="0.2">
      <c r="A15">
        <v>1136</v>
      </c>
      <c r="B15" t="s">
        <v>77</v>
      </c>
      <c r="C15" t="s">
        <v>13</v>
      </c>
      <c r="D15">
        <v>0.09</v>
      </c>
      <c r="E15">
        <v>270.97000000000003</v>
      </c>
      <c r="F15">
        <v>28.06</v>
      </c>
      <c r="G15" t="s">
        <v>2</v>
      </c>
      <c r="H15" t="s">
        <v>15</v>
      </c>
      <c r="I15" t="s">
        <v>16</v>
      </c>
      <c r="J15" t="s">
        <v>32</v>
      </c>
      <c r="K15" t="s">
        <v>33</v>
      </c>
      <c r="L15" t="s">
        <v>78</v>
      </c>
      <c r="M15">
        <v>0.56000000000000005</v>
      </c>
      <c r="N15" t="s">
        <v>8</v>
      </c>
      <c r="O15" t="s">
        <v>28</v>
      </c>
      <c r="P15" t="s">
        <v>79</v>
      </c>
      <c r="Q15" t="s">
        <v>80</v>
      </c>
      <c r="R15">
        <v>60188</v>
      </c>
      <c r="S15">
        <v>42006</v>
      </c>
      <c r="T15">
        <v>42008</v>
      </c>
      <c r="U15">
        <v>2660.1432</v>
      </c>
      <c r="V15">
        <v>15</v>
      </c>
      <c r="W15">
        <v>3855.28</v>
      </c>
      <c r="X15">
        <v>87940</v>
      </c>
      <c r="Y15" t="s">
        <v>3216</v>
      </c>
    </row>
    <row r="16" spans="1:25" x14ac:dyDescent="0.2">
      <c r="A16">
        <v>67</v>
      </c>
      <c r="B16" t="s">
        <v>81</v>
      </c>
      <c r="C16" t="s">
        <v>23</v>
      </c>
      <c r="D16">
        <v>0.05</v>
      </c>
      <c r="E16">
        <v>155.06</v>
      </c>
      <c r="F16">
        <v>7.07</v>
      </c>
      <c r="G16" t="s">
        <v>14</v>
      </c>
      <c r="H16" t="s">
        <v>70</v>
      </c>
      <c r="I16" t="s">
        <v>24</v>
      </c>
      <c r="J16" t="s">
        <v>54</v>
      </c>
      <c r="K16" t="s">
        <v>49</v>
      </c>
      <c r="L16" t="s">
        <v>82</v>
      </c>
      <c r="M16">
        <v>0.59</v>
      </c>
      <c r="N16" t="s">
        <v>8</v>
      </c>
      <c r="O16" t="s">
        <v>35</v>
      </c>
      <c r="P16" t="s">
        <v>66</v>
      </c>
      <c r="Q16" t="s">
        <v>83</v>
      </c>
      <c r="R16">
        <v>94559</v>
      </c>
      <c r="S16">
        <v>42006</v>
      </c>
      <c r="T16">
        <v>42013</v>
      </c>
      <c r="U16">
        <v>845.66399999999999</v>
      </c>
      <c r="V16">
        <v>8</v>
      </c>
      <c r="W16">
        <v>1225.5999999999999</v>
      </c>
      <c r="X16">
        <v>87946</v>
      </c>
      <c r="Y16" t="s">
        <v>3217</v>
      </c>
    </row>
    <row r="17" spans="1:25" x14ac:dyDescent="0.2">
      <c r="A17">
        <v>68</v>
      </c>
      <c r="B17" t="s">
        <v>84</v>
      </c>
      <c r="C17" t="s">
        <v>23</v>
      </c>
      <c r="D17">
        <v>0</v>
      </c>
      <c r="E17">
        <v>291.73</v>
      </c>
      <c r="F17">
        <v>48.8</v>
      </c>
      <c r="G17" t="s">
        <v>2</v>
      </c>
      <c r="H17" t="s">
        <v>70</v>
      </c>
      <c r="I17" t="s">
        <v>4</v>
      </c>
      <c r="J17" t="s">
        <v>85</v>
      </c>
      <c r="K17" t="s">
        <v>33</v>
      </c>
      <c r="L17" t="s">
        <v>86</v>
      </c>
      <c r="M17">
        <v>0.56000000000000005</v>
      </c>
      <c r="N17" t="s">
        <v>8</v>
      </c>
      <c r="O17" t="s">
        <v>87</v>
      </c>
      <c r="P17" t="s">
        <v>88</v>
      </c>
      <c r="Q17" t="s">
        <v>89</v>
      </c>
      <c r="R17">
        <v>10177</v>
      </c>
      <c r="S17">
        <v>42006</v>
      </c>
      <c r="T17">
        <v>42006</v>
      </c>
      <c r="U17">
        <v>-308.928</v>
      </c>
      <c r="V17">
        <v>4</v>
      </c>
      <c r="W17">
        <v>1239.06</v>
      </c>
      <c r="X17">
        <v>37537</v>
      </c>
      <c r="Y17" t="s">
        <v>3218</v>
      </c>
    </row>
    <row r="18" spans="1:25" x14ac:dyDescent="0.2">
      <c r="A18">
        <v>68</v>
      </c>
      <c r="B18" t="s">
        <v>84</v>
      </c>
      <c r="C18" t="s">
        <v>23</v>
      </c>
      <c r="D18">
        <v>7.0000000000000007E-2</v>
      </c>
      <c r="E18">
        <v>100.98</v>
      </c>
      <c r="F18">
        <v>45</v>
      </c>
      <c r="G18" t="s">
        <v>2</v>
      </c>
      <c r="H18" t="s">
        <v>70</v>
      </c>
      <c r="I18" t="s">
        <v>4</v>
      </c>
      <c r="J18" t="s">
        <v>85</v>
      </c>
      <c r="K18" t="s">
        <v>33</v>
      </c>
      <c r="L18" t="s">
        <v>90</v>
      </c>
      <c r="M18">
        <v>0.69</v>
      </c>
      <c r="N18" t="s">
        <v>8</v>
      </c>
      <c r="O18" t="s">
        <v>87</v>
      </c>
      <c r="P18" t="s">
        <v>88</v>
      </c>
      <c r="Q18" t="s">
        <v>89</v>
      </c>
      <c r="R18">
        <v>10177</v>
      </c>
      <c r="S18">
        <v>42006</v>
      </c>
      <c r="T18">
        <v>42008</v>
      </c>
      <c r="U18">
        <v>-1679.76</v>
      </c>
      <c r="V18">
        <v>43</v>
      </c>
      <c r="W18">
        <v>4083.19</v>
      </c>
      <c r="X18">
        <v>37537</v>
      </c>
      <c r="Y18" t="s">
        <v>3218</v>
      </c>
    </row>
    <row r="19" spans="1:25" x14ac:dyDescent="0.2">
      <c r="A19">
        <v>68</v>
      </c>
      <c r="B19" t="s">
        <v>84</v>
      </c>
      <c r="C19" t="s">
        <v>23</v>
      </c>
      <c r="D19">
        <v>0.05</v>
      </c>
      <c r="E19">
        <v>155.06</v>
      </c>
      <c r="F19">
        <v>7.07</v>
      </c>
      <c r="G19" t="s">
        <v>14</v>
      </c>
      <c r="H19" t="s">
        <v>70</v>
      </c>
      <c r="I19" t="s">
        <v>24</v>
      </c>
      <c r="J19" t="s">
        <v>54</v>
      </c>
      <c r="K19" t="s">
        <v>49</v>
      </c>
      <c r="L19" t="s">
        <v>82</v>
      </c>
      <c r="M19">
        <v>0.59</v>
      </c>
      <c r="N19" t="s">
        <v>8</v>
      </c>
      <c r="O19" t="s">
        <v>87</v>
      </c>
      <c r="P19" t="s">
        <v>88</v>
      </c>
      <c r="Q19" t="s">
        <v>89</v>
      </c>
      <c r="R19">
        <v>10177</v>
      </c>
      <c r="S19">
        <v>42006</v>
      </c>
      <c r="T19">
        <v>42013</v>
      </c>
      <c r="U19">
        <v>575.39599999999996</v>
      </c>
      <c r="V19">
        <v>32</v>
      </c>
      <c r="W19">
        <v>4902.38</v>
      </c>
      <c r="X19">
        <v>37537</v>
      </c>
      <c r="Y19" t="s">
        <v>3218</v>
      </c>
    </row>
    <row r="20" spans="1:25" x14ac:dyDescent="0.2">
      <c r="A20">
        <v>164</v>
      </c>
      <c r="B20" t="s">
        <v>91</v>
      </c>
      <c r="C20" t="s">
        <v>92</v>
      </c>
      <c r="D20">
        <v>0.05</v>
      </c>
      <c r="E20">
        <v>100.98</v>
      </c>
      <c r="F20">
        <v>35.840000000000003</v>
      </c>
      <c r="G20" t="s">
        <v>2</v>
      </c>
      <c r="H20" t="s">
        <v>47</v>
      </c>
      <c r="I20" t="s">
        <v>4</v>
      </c>
      <c r="J20" t="s">
        <v>93</v>
      </c>
      <c r="K20" t="s">
        <v>6</v>
      </c>
      <c r="L20" t="s">
        <v>94</v>
      </c>
      <c r="M20">
        <v>0.62</v>
      </c>
      <c r="N20" t="s">
        <v>8</v>
      </c>
      <c r="O20" t="s">
        <v>35</v>
      </c>
      <c r="P20" t="s">
        <v>42</v>
      </c>
      <c r="Q20" t="s">
        <v>95</v>
      </c>
      <c r="R20">
        <v>99352</v>
      </c>
      <c r="S20">
        <v>42006</v>
      </c>
      <c r="T20">
        <v>42008</v>
      </c>
      <c r="U20">
        <v>-111.4</v>
      </c>
      <c r="V20">
        <v>7</v>
      </c>
      <c r="W20">
        <v>715.55</v>
      </c>
      <c r="X20">
        <v>89961</v>
      </c>
      <c r="Y20" t="s">
        <v>3217</v>
      </c>
    </row>
    <row r="21" spans="1:25" x14ac:dyDescent="0.2">
      <c r="A21">
        <v>164</v>
      </c>
      <c r="B21" t="s">
        <v>91</v>
      </c>
      <c r="C21" t="s">
        <v>92</v>
      </c>
      <c r="D21">
        <v>0.02</v>
      </c>
      <c r="E21">
        <v>4.9800000000000004</v>
      </c>
      <c r="F21">
        <v>5.49</v>
      </c>
      <c r="G21" t="s">
        <v>14</v>
      </c>
      <c r="H21" t="s">
        <v>47</v>
      </c>
      <c r="I21" t="s">
        <v>24</v>
      </c>
      <c r="J21" t="s">
        <v>64</v>
      </c>
      <c r="K21" t="s">
        <v>49</v>
      </c>
      <c r="L21" t="s">
        <v>96</v>
      </c>
      <c r="M21">
        <v>0.38</v>
      </c>
      <c r="N21" t="s">
        <v>8</v>
      </c>
      <c r="O21" t="s">
        <v>35</v>
      </c>
      <c r="P21" t="s">
        <v>42</v>
      </c>
      <c r="Q21" t="s">
        <v>95</v>
      </c>
      <c r="R21">
        <v>99352</v>
      </c>
      <c r="S21">
        <v>42006</v>
      </c>
      <c r="T21">
        <v>42007</v>
      </c>
      <c r="U21">
        <v>-77.03</v>
      </c>
      <c r="V21">
        <v>9</v>
      </c>
      <c r="W21">
        <v>45.63</v>
      </c>
      <c r="X21">
        <v>89961</v>
      </c>
      <c r="Y21" t="s">
        <v>3217</v>
      </c>
    </row>
    <row r="22" spans="1:25" x14ac:dyDescent="0.2">
      <c r="A22">
        <v>258</v>
      </c>
      <c r="B22" t="s">
        <v>97</v>
      </c>
      <c r="C22" t="s">
        <v>92</v>
      </c>
      <c r="D22">
        <v>0.05</v>
      </c>
      <c r="E22">
        <v>17.48</v>
      </c>
      <c r="F22">
        <v>1.99</v>
      </c>
      <c r="G22" t="s">
        <v>14</v>
      </c>
      <c r="H22" t="s">
        <v>15</v>
      </c>
      <c r="I22" t="s">
        <v>16</v>
      </c>
      <c r="J22" t="s">
        <v>17</v>
      </c>
      <c r="K22" t="s">
        <v>18</v>
      </c>
      <c r="L22" t="s">
        <v>98</v>
      </c>
      <c r="M22">
        <v>0.45</v>
      </c>
      <c r="N22" t="s">
        <v>8</v>
      </c>
      <c r="O22" t="s">
        <v>9</v>
      </c>
      <c r="P22" t="s">
        <v>99</v>
      </c>
      <c r="Q22" t="s">
        <v>100</v>
      </c>
      <c r="R22">
        <v>33772</v>
      </c>
      <c r="S22">
        <v>42006</v>
      </c>
      <c r="T22">
        <v>42008</v>
      </c>
      <c r="U22">
        <v>-127.008</v>
      </c>
      <c r="V22">
        <v>3</v>
      </c>
      <c r="W22">
        <v>52.47</v>
      </c>
      <c r="X22">
        <v>85858</v>
      </c>
      <c r="Y22" t="s">
        <v>3215</v>
      </c>
    </row>
    <row r="23" spans="1:25" x14ac:dyDescent="0.2">
      <c r="A23">
        <v>349</v>
      </c>
      <c r="B23" t="s">
        <v>101</v>
      </c>
      <c r="C23" t="s">
        <v>92</v>
      </c>
      <c r="D23">
        <v>0.04</v>
      </c>
      <c r="E23">
        <v>99.23</v>
      </c>
      <c r="F23">
        <v>8.99</v>
      </c>
      <c r="G23" t="s">
        <v>14</v>
      </c>
      <c r="H23" t="s">
        <v>47</v>
      </c>
      <c r="I23" t="s">
        <v>4</v>
      </c>
      <c r="J23" t="s">
        <v>102</v>
      </c>
      <c r="K23" t="s">
        <v>18</v>
      </c>
      <c r="L23" t="s">
        <v>103</v>
      </c>
      <c r="M23">
        <v>0.35</v>
      </c>
      <c r="N23" t="s">
        <v>8</v>
      </c>
      <c r="O23" t="s">
        <v>9</v>
      </c>
      <c r="P23" t="s">
        <v>99</v>
      </c>
      <c r="Q23" t="s">
        <v>104</v>
      </c>
      <c r="R23">
        <v>33132</v>
      </c>
      <c r="S23">
        <v>42006</v>
      </c>
      <c r="T23">
        <v>42008</v>
      </c>
      <c r="U23">
        <v>1916.6757</v>
      </c>
      <c r="V23">
        <v>54</v>
      </c>
      <c r="W23">
        <v>5555.6</v>
      </c>
      <c r="X23">
        <v>11527</v>
      </c>
      <c r="Y23" t="s">
        <v>3215</v>
      </c>
    </row>
    <row r="24" spans="1:25" x14ac:dyDescent="0.2">
      <c r="A24">
        <v>351</v>
      </c>
      <c r="B24" t="s">
        <v>105</v>
      </c>
      <c r="C24" t="s">
        <v>92</v>
      </c>
      <c r="D24">
        <v>0.04</v>
      </c>
      <c r="E24">
        <v>99.23</v>
      </c>
      <c r="F24">
        <v>8.99</v>
      </c>
      <c r="G24" t="s">
        <v>14</v>
      </c>
      <c r="H24" t="s">
        <v>47</v>
      </c>
      <c r="I24" t="s">
        <v>4</v>
      </c>
      <c r="J24" t="s">
        <v>102</v>
      </c>
      <c r="K24" t="s">
        <v>18</v>
      </c>
      <c r="L24" t="s">
        <v>103</v>
      </c>
      <c r="M24">
        <v>0.35</v>
      </c>
      <c r="N24" t="s">
        <v>8</v>
      </c>
      <c r="O24" t="s">
        <v>87</v>
      </c>
      <c r="P24" t="s">
        <v>88</v>
      </c>
      <c r="Q24" t="s">
        <v>106</v>
      </c>
      <c r="R24">
        <v>13601</v>
      </c>
      <c r="S24">
        <v>42006</v>
      </c>
      <c r="T24">
        <v>42008</v>
      </c>
      <c r="U24">
        <v>993.83460000000002</v>
      </c>
      <c r="V24">
        <v>14</v>
      </c>
      <c r="W24">
        <v>1440.34</v>
      </c>
      <c r="X24">
        <v>88686</v>
      </c>
      <c r="Y24" t="s">
        <v>3218</v>
      </c>
    </row>
    <row r="25" spans="1:25" x14ac:dyDescent="0.2">
      <c r="A25">
        <v>388</v>
      </c>
      <c r="B25" t="s">
        <v>107</v>
      </c>
      <c r="C25" t="s">
        <v>1</v>
      </c>
      <c r="D25">
        <v>0.03</v>
      </c>
      <c r="E25">
        <v>5.28</v>
      </c>
      <c r="F25">
        <v>5.66</v>
      </c>
      <c r="G25" t="s">
        <v>14</v>
      </c>
      <c r="H25" t="s">
        <v>70</v>
      </c>
      <c r="I25" t="s">
        <v>24</v>
      </c>
      <c r="J25" t="s">
        <v>64</v>
      </c>
      <c r="K25" t="s">
        <v>49</v>
      </c>
      <c r="L25" t="s">
        <v>108</v>
      </c>
      <c r="M25">
        <v>0.4</v>
      </c>
      <c r="N25" t="s">
        <v>8</v>
      </c>
      <c r="O25" t="s">
        <v>28</v>
      </c>
      <c r="P25" t="s">
        <v>109</v>
      </c>
      <c r="Q25" t="s">
        <v>110</v>
      </c>
      <c r="R25">
        <v>68847</v>
      </c>
      <c r="S25">
        <v>42007</v>
      </c>
      <c r="T25">
        <v>42009</v>
      </c>
      <c r="U25">
        <v>-51.559199999999997</v>
      </c>
      <c r="V25">
        <v>4</v>
      </c>
      <c r="W25">
        <v>22.82</v>
      </c>
      <c r="X25">
        <v>90337</v>
      </c>
      <c r="Y25" t="s">
        <v>3216</v>
      </c>
    </row>
    <row r="26" spans="1:25" x14ac:dyDescent="0.2">
      <c r="A26">
        <v>388</v>
      </c>
      <c r="B26" t="s">
        <v>107</v>
      </c>
      <c r="C26" t="s">
        <v>1</v>
      </c>
      <c r="D26">
        <v>0.01</v>
      </c>
      <c r="E26">
        <v>110.99</v>
      </c>
      <c r="F26">
        <v>2.5</v>
      </c>
      <c r="G26" t="s">
        <v>14</v>
      </c>
      <c r="H26" t="s">
        <v>70</v>
      </c>
      <c r="I26" t="s">
        <v>16</v>
      </c>
      <c r="J26" t="s">
        <v>111</v>
      </c>
      <c r="K26" t="s">
        <v>49</v>
      </c>
      <c r="L26" t="s">
        <v>112</v>
      </c>
      <c r="M26">
        <v>0.56999999999999995</v>
      </c>
      <c r="N26" t="s">
        <v>8</v>
      </c>
      <c r="O26" t="s">
        <v>28</v>
      </c>
      <c r="P26" t="s">
        <v>109</v>
      </c>
      <c r="Q26" t="s">
        <v>110</v>
      </c>
      <c r="R26">
        <v>68847</v>
      </c>
      <c r="S26">
        <v>42007</v>
      </c>
      <c r="T26">
        <v>42010</v>
      </c>
      <c r="U26">
        <v>-263.56572</v>
      </c>
      <c r="V26">
        <v>2</v>
      </c>
      <c r="W26">
        <v>188.66</v>
      </c>
      <c r="X26">
        <v>90337</v>
      </c>
      <c r="Y26" t="s">
        <v>3216</v>
      </c>
    </row>
    <row r="27" spans="1:25" x14ac:dyDescent="0.2">
      <c r="A27">
        <v>114</v>
      </c>
      <c r="B27" t="s">
        <v>113</v>
      </c>
      <c r="C27" t="s">
        <v>13</v>
      </c>
      <c r="D27">
        <v>0.03</v>
      </c>
      <c r="E27">
        <v>4.26</v>
      </c>
      <c r="F27">
        <v>1.2</v>
      </c>
      <c r="G27" t="s">
        <v>14</v>
      </c>
      <c r="H27" t="s">
        <v>47</v>
      </c>
      <c r="I27" t="s">
        <v>24</v>
      </c>
      <c r="J27" t="s">
        <v>25</v>
      </c>
      <c r="K27" t="s">
        <v>26</v>
      </c>
      <c r="L27" t="s">
        <v>114</v>
      </c>
      <c r="M27">
        <v>0.44</v>
      </c>
      <c r="N27" t="s">
        <v>8</v>
      </c>
      <c r="O27" t="s">
        <v>35</v>
      </c>
      <c r="P27" t="s">
        <v>115</v>
      </c>
      <c r="Q27" t="s">
        <v>116</v>
      </c>
      <c r="R27">
        <v>97035</v>
      </c>
      <c r="S27">
        <v>42007</v>
      </c>
      <c r="T27">
        <v>42008</v>
      </c>
      <c r="U27">
        <v>18.658000000000001</v>
      </c>
      <c r="V27">
        <v>7</v>
      </c>
      <c r="W27">
        <v>29.5</v>
      </c>
      <c r="X27">
        <v>89583</v>
      </c>
      <c r="Y27" t="s">
        <v>3217</v>
      </c>
    </row>
    <row r="28" spans="1:25" x14ac:dyDescent="0.2">
      <c r="A28">
        <v>117</v>
      </c>
      <c r="B28" t="s">
        <v>117</v>
      </c>
      <c r="C28" t="s">
        <v>13</v>
      </c>
      <c r="D28">
        <v>0.03</v>
      </c>
      <c r="E28">
        <v>4.26</v>
      </c>
      <c r="F28">
        <v>1.2</v>
      </c>
      <c r="G28" t="s">
        <v>14</v>
      </c>
      <c r="H28" t="s">
        <v>47</v>
      </c>
      <c r="I28" t="s">
        <v>24</v>
      </c>
      <c r="J28" t="s">
        <v>25</v>
      </c>
      <c r="K28" t="s">
        <v>26</v>
      </c>
      <c r="L28" t="s">
        <v>114</v>
      </c>
      <c r="M28">
        <v>0.44</v>
      </c>
      <c r="N28" t="s">
        <v>8</v>
      </c>
      <c r="O28" t="s">
        <v>35</v>
      </c>
      <c r="P28" t="s">
        <v>42</v>
      </c>
      <c r="Q28" t="s">
        <v>118</v>
      </c>
      <c r="R28">
        <v>98103</v>
      </c>
      <c r="S28">
        <v>42007</v>
      </c>
      <c r="T28">
        <v>42008</v>
      </c>
      <c r="U28">
        <v>9.82</v>
      </c>
      <c r="V28">
        <v>29</v>
      </c>
      <c r="W28">
        <v>122.23</v>
      </c>
      <c r="X28">
        <v>7909</v>
      </c>
      <c r="Y28" t="s">
        <v>3217</v>
      </c>
    </row>
    <row r="29" spans="1:25" x14ac:dyDescent="0.2">
      <c r="A29">
        <v>1988</v>
      </c>
      <c r="B29" t="s">
        <v>119</v>
      </c>
      <c r="C29" t="s">
        <v>13</v>
      </c>
      <c r="D29">
        <v>0.05</v>
      </c>
      <c r="E29">
        <v>20.98</v>
      </c>
      <c r="F29">
        <v>21.2</v>
      </c>
      <c r="G29" t="s">
        <v>14</v>
      </c>
      <c r="H29" t="s">
        <v>47</v>
      </c>
      <c r="I29" t="s">
        <v>4</v>
      </c>
      <c r="J29" t="s">
        <v>102</v>
      </c>
      <c r="K29" t="s">
        <v>120</v>
      </c>
      <c r="L29" t="s">
        <v>121</v>
      </c>
      <c r="M29">
        <v>0.78</v>
      </c>
      <c r="N29" t="s">
        <v>8</v>
      </c>
      <c r="O29" t="s">
        <v>35</v>
      </c>
      <c r="P29" t="s">
        <v>122</v>
      </c>
      <c r="Q29" t="s">
        <v>123</v>
      </c>
      <c r="R29">
        <v>84020</v>
      </c>
      <c r="S29">
        <v>42007</v>
      </c>
      <c r="T29">
        <v>42008</v>
      </c>
      <c r="U29">
        <v>-181.102</v>
      </c>
      <c r="V29">
        <v>3</v>
      </c>
      <c r="W29">
        <v>65.69</v>
      </c>
      <c r="X29">
        <v>89999</v>
      </c>
      <c r="Y29" t="s">
        <v>3217</v>
      </c>
    </row>
    <row r="30" spans="1:25" x14ac:dyDescent="0.2">
      <c r="A30">
        <v>2131</v>
      </c>
      <c r="B30" t="s">
        <v>124</v>
      </c>
      <c r="C30" t="s">
        <v>13</v>
      </c>
      <c r="D30">
        <v>0.09</v>
      </c>
      <c r="E30">
        <v>150.97999999999999</v>
      </c>
      <c r="F30">
        <v>66.27</v>
      </c>
      <c r="G30" t="s">
        <v>2</v>
      </c>
      <c r="H30" t="s">
        <v>47</v>
      </c>
      <c r="I30" t="s">
        <v>4</v>
      </c>
      <c r="J30" t="s">
        <v>93</v>
      </c>
      <c r="K30" t="s">
        <v>6</v>
      </c>
      <c r="L30" t="s">
        <v>125</v>
      </c>
      <c r="M30">
        <v>0.65</v>
      </c>
      <c r="N30" t="s">
        <v>8</v>
      </c>
      <c r="O30" t="s">
        <v>28</v>
      </c>
      <c r="P30" t="s">
        <v>56</v>
      </c>
      <c r="Q30" t="s">
        <v>126</v>
      </c>
      <c r="R30">
        <v>64118</v>
      </c>
      <c r="S30">
        <v>42007</v>
      </c>
      <c r="T30">
        <v>42008</v>
      </c>
      <c r="U30">
        <v>-407.85</v>
      </c>
      <c r="V30">
        <v>2</v>
      </c>
      <c r="W30">
        <v>302.33999999999997</v>
      </c>
      <c r="X30">
        <v>90079</v>
      </c>
      <c r="Y30" t="s">
        <v>3216</v>
      </c>
    </row>
    <row r="31" spans="1:25" x14ac:dyDescent="0.2">
      <c r="A31">
        <v>2302</v>
      </c>
      <c r="B31" t="s">
        <v>127</v>
      </c>
      <c r="C31" t="s">
        <v>13</v>
      </c>
      <c r="D31">
        <v>0.1</v>
      </c>
      <c r="E31">
        <v>12.53</v>
      </c>
      <c r="F31">
        <v>0.49</v>
      </c>
      <c r="G31" t="s">
        <v>14</v>
      </c>
      <c r="H31" t="s">
        <v>70</v>
      </c>
      <c r="I31" t="s">
        <v>24</v>
      </c>
      <c r="J31" t="s">
        <v>128</v>
      </c>
      <c r="K31" t="s">
        <v>49</v>
      </c>
      <c r="L31" t="s">
        <v>129</v>
      </c>
      <c r="M31">
        <v>0.38</v>
      </c>
      <c r="N31" t="s">
        <v>8</v>
      </c>
      <c r="O31" t="s">
        <v>9</v>
      </c>
      <c r="P31" t="s">
        <v>99</v>
      </c>
      <c r="Q31" t="s">
        <v>130</v>
      </c>
      <c r="R31">
        <v>32404</v>
      </c>
      <c r="S31">
        <v>42007</v>
      </c>
      <c r="T31">
        <v>42008</v>
      </c>
      <c r="U31">
        <v>244.464</v>
      </c>
      <c r="V31">
        <v>8</v>
      </c>
      <c r="W31">
        <v>92.02</v>
      </c>
      <c r="X31">
        <v>87696</v>
      </c>
      <c r="Y31" t="s">
        <v>3215</v>
      </c>
    </row>
    <row r="32" spans="1:25" x14ac:dyDescent="0.2">
      <c r="A32">
        <v>2302</v>
      </c>
      <c r="B32" t="s">
        <v>127</v>
      </c>
      <c r="C32" t="s">
        <v>13</v>
      </c>
      <c r="D32">
        <v>0.1</v>
      </c>
      <c r="E32">
        <v>146.34</v>
      </c>
      <c r="F32">
        <v>43.75</v>
      </c>
      <c r="G32" t="s">
        <v>2</v>
      </c>
      <c r="H32" t="s">
        <v>70</v>
      </c>
      <c r="I32" t="s">
        <v>4</v>
      </c>
      <c r="J32" t="s">
        <v>5</v>
      </c>
      <c r="K32" t="s">
        <v>6</v>
      </c>
      <c r="L32" t="s">
        <v>131</v>
      </c>
      <c r="M32">
        <v>0.64</v>
      </c>
      <c r="N32" t="s">
        <v>8</v>
      </c>
      <c r="O32" t="s">
        <v>9</v>
      </c>
      <c r="P32" t="s">
        <v>99</v>
      </c>
      <c r="Q32" t="s">
        <v>130</v>
      </c>
      <c r="R32">
        <v>32404</v>
      </c>
      <c r="S32">
        <v>42007</v>
      </c>
      <c r="T32">
        <v>42008</v>
      </c>
      <c r="U32">
        <v>-473.57799999999997</v>
      </c>
      <c r="V32">
        <v>2</v>
      </c>
      <c r="W32">
        <v>283.55</v>
      </c>
      <c r="X32">
        <v>87696</v>
      </c>
      <c r="Y32" t="s">
        <v>3215</v>
      </c>
    </row>
    <row r="33" spans="1:25" x14ac:dyDescent="0.2">
      <c r="A33">
        <v>2303</v>
      </c>
      <c r="B33" t="s">
        <v>132</v>
      </c>
      <c r="C33" t="s">
        <v>13</v>
      </c>
      <c r="D33">
        <v>0.1</v>
      </c>
      <c r="E33">
        <v>146.34</v>
      </c>
      <c r="F33">
        <v>43.75</v>
      </c>
      <c r="G33" t="s">
        <v>2</v>
      </c>
      <c r="H33" t="s">
        <v>70</v>
      </c>
      <c r="I33" t="s">
        <v>4</v>
      </c>
      <c r="J33" t="s">
        <v>5</v>
      </c>
      <c r="K33" t="s">
        <v>6</v>
      </c>
      <c r="L33" t="s">
        <v>131</v>
      </c>
      <c r="M33">
        <v>0.64</v>
      </c>
      <c r="N33" t="s">
        <v>8</v>
      </c>
      <c r="O33" t="s">
        <v>87</v>
      </c>
      <c r="P33" t="s">
        <v>88</v>
      </c>
      <c r="Q33" t="s">
        <v>89</v>
      </c>
      <c r="R33">
        <v>10011</v>
      </c>
      <c r="S33">
        <v>42007</v>
      </c>
      <c r="T33">
        <v>42008</v>
      </c>
      <c r="U33">
        <v>-270.85000000000002</v>
      </c>
      <c r="V33">
        <v>6</v>
      </c>
      <c r="W33">
        <v>850.64</v>
      </c>
      <c r="X33">
        <v>37987</v>
      </c>
      <c r="Y33" t="s">
        <v>3218</v>
      </c>
    </row>
    <row r="34" spans="1:25" x14ac:dyDescent="0.2">
      <c r="A34">
        <v>2458</v>
      </c>
      <c r="B34" t="s">
        <v>133</v>
      </c>
      <c r="C34" t="s">
        <v>13</v>
      </c>
      <c r="D34">
        <v>0.03</v>
      </c>
      <c r="E34">
        <v>6.48</v>
      </c>
      <c r="F34">
        <v>8.73</v>
      </c>
      <c r="G34" t="s">
        <v>14</v>
      </c>
      <c r="H34" t="s">
        <v>47</v>
      </c>
      <c r="I34" t="s">
        <v>24</v>
      </c>
      <c r="J34" t="s">
        <v>64</v>
      </c>
      <c r="K34" t="s">
        <v>49</v>
      </c>
      <c r="L34" t="s">
        <v>134</v>
      </c>
      <c r="M34">
        <v>0.37</v>
      </c>
      <c r="N34" t="s">
        <v>8</v>
      </c>
      <c r="O34" t="s">
        <v>28</v>
      </c>
      <c r="P34" t="s">
        <v>60</v>
      </c>
      <c r="Q34" t="s">
        <v>135</v>
      </c>
      <c r="R34">
        <v>55410</v>
      </c>
      <c r="S34">
        <v>42007</v>
      </c>
      <c r="T34">
        <v>42009</v>
      </c>
      <c r="U34">
        <v>-35.04</v>
      </c>
      <c r="V34">
        <v>2</v>
      </c>
      <c r="W34">
        <v>15.95</v>
      </c>
      <c r="X34">
        <v>91285</v>
      </c>
      <c r="Y34" t="s">
        <v>3216</v>
      </c>
    </row>
    <row r="35" spans="1:25" x14ac:dyDescent="0.2">
      <c r="A35">
        <v>2460</v>
      </c>
      <c r="B35" t="s">
        <v>136</v>
      </c>
      <c r="C35" t="s">
        <v>13</v>
      </c>
      <c r="D35">
        <v>0.03</v>
      </c>
      <c r="E35">
        <v>6.48</v>
      </c>
      <c r="F35">
        <v>8.73</v>
      </c>
      <c r="G35" t="s">
        <v>14</v>
      </c>
      <c r="H35" t="s">
        <v>47</v>
      </c>
      <c r="I35" t="s">
        <v>24</v>
      </c>
      <c r="J35" t="s">
        <v>64</v>
      </c>
      <c r="K35" t="s">
        <v>49</v>
      </c>
      <c r="L35" t="s">
        <v>134</v>
      </c>
      <c r="M35">
        <v>0.37</v>
      </c>
      <c r="N35" t="s">
        <v>8</v>
      </c>
      <c r="O35" t="s">
        <v>87</v>
      </c>
      <c r="P35" t="s">
        <v>88</v>
      </c>
      <c r="Q35" t="s">
        <v>89</v>
      </c>
      <c r="R35">
        <v>10035</v>
      </c>
      <c r="S35">
        <v>42007</v>
      </c>
      <c r="T35">
        <v>42009</v>
      </c>
      <c r="U35">
        <v>-35.04</v>
      </c>
      <c r="V35">
        <v>8</v>
      </c>
      <c r="W35">
        <v>63.78</v>
      </c>
      <c r="X35">
        <v>30785</v>
      </c>
      <c r="Y35" t="s">
        <v>3218</v>
      </c>
    </row>
    <row r="36" spans="1:25" x14ac:dyDescent="0.2">
      <c r="A36">
        <v>2460</v>
      </c>
      <c r="B36" t="s">
        <v>136</v>
      </c>
      <c r="C36" t="s">
        <v>13</v>
      </c>
      <c r="D36">
        <v>7.0000000000000007E-2</v>
      </c>
      <c r="E36">
        <v>9.93</v>
      </c>
      <c r="F36">
        <v>1.0900000000000001</v>
      </c>
      <c r="G36" t="s">
        <v>14</v>
      </c>
      <c r="H36" t="s">
        <v>47</v>
      </c>
      <c r="I36" t="s">
        <v>24</v>
      </c>
      <c r="J36" t="s">
        <v>25</v>
      </c>
      <c r="K36" t="s">
        <v>26</v>
      </c>
      <c r="L36" t="s">
        <v>137</v>
      </c>
      <c r="M36">
        <v>0.43</v>
      </c>
      <c r="N36" t="s">
        <v>8</v>
      </c>
      <c r="O36" t="s">
        <v>87</v>
      </c>
      <c r="P36" t="s">
        <v>88</v>
      </c>
      <c r="Q36" t="s">
        <v>89</v>
      </c>
      <c r="R36">
        <v>10035</v>
      </c>
      <c r="S36">
        <v>42007</v>
      </c>
      <c r="T36">
        <v>42010</v>
      </c>
      <c r="U36">
        <v>149.53</v>
      </c>
      <c r="V36">
        <v>46</v>
      </c>
      <c r="W36">
        <v>451.61</v>
      </c>
      <c r="X36">
        <v>30785</v>
      </c>
      <c r="Y36" t="s">
        <v>3218</v>
      </c>
    </row>
    <row r="37" spans="1:25" x14ac:dyDescent="0.2">
      <c r="A37">
        <v>2579</v>
      </c>
      <c r="B37" t="s">
        <v>138</v>
      </c>
      <c r="C37" t="s">
        <v>13</v>
      </c>
      <c r="D37">
        <v>0.09</v>
      </c>
      <c r="E37">
        <v>212.6</v>
      </c>
      <c r="F37">
        <v>52.2</v>
      </c>
      <c r="G37" t="s">
        <v>2</v>
      </c>
      <c r="H37" t="s">
        <v>47</v>
      </c>
      <c r="I37" t="s">
        <v>4</v>
      </c>
      <c r="J37" t="s">
        <v>5</v>
      </c>
      <c r="K37" t="s">
        <v>6</v>
      </c>
      <c r="L37" t="s">
        <v>139</v>
      </c>
      <c r="M37">
        <v>0.64</v>
      </c>
      <c r="N37" t="s">
        <v>8</v>
      </c>
      <c r="O37" t="s">
        <v>9</v>
      </c>
      <c r="P37" t="s">
        <v>140</v>
      </c>
      <c r="Q37" t="s">
        <v>141</v>
      </c>
      <c r="R37">
        <v>36869</v>
      </c>
      <c r="S37">
        <v>42007</v>
      </c>
      <c r="T37">
        <v>42008</v>
      </c>
      <c r="U37">
        <v>-274.49799999999999</v>
      </c>
      <c r="V37">
        <v>1</v>
      </c>
      <c r="W37">
        <v>174.5</v>
      </c>
      <c r="X37">
        <v>88296</v>
      </c>
      <c r="Y37" t="s">
        <v>3215</v>
      </c>
    </row>
    <row r="38" spans="1:25" x14ac:dyDescent="0.2">
      <c r="A38">
        <v>169</v>
      </c>
      <c r="B38" t="s">
        <v>142</v>
      </c>
      <c r="C38" t="s">
        <v>23</v>
      </c>
      <c r="D38">
        <v>0.08</v>
      </c>
      <c r="E38">
        <v>43.22</v>
      </c>
      <c r="F38">
        <v>16.71</v>
      </c>
      <c r="G38" t="s">
        <v>14</v>
      </c>
      <c r="H38" t="s">
        <v>70</v>
      </c>
      <c r="I38" t="s">
        <v>16</v>
      </c>
      <c r="J38" t="s">
        <v>17</v>
      </c>
      <c r="K38" t="s">
        <v>49</v>
      </c>
      <c r="L38" t="s">
        <v>143</v>
      </c>
      <c r="M38">
        <v>0.66</v>
      </c>
      <c r="N38" t="s">
        <v>8</v>
      </c>
      <c r="O38" t="s">
        <v>9</v>
      </c>
      <c r="P38" t="s">
        <v>144</v>
      </c>
      <c r="Q38" t="s">
        <v>145</v>
      </c>
      <c r="R38">
        <v>70802</v>
      </c>
      <c r="S38">
        <v>42007</v>
      </c>
      <c r="T38">
        <v>42009</v>
      </c>
      <c r="U38">
        <v>280.27458000000001</v>
      </c>
      <c r="V38">
        <v>3</v>
      </c>
      <c r="W38">
        <v>130.62</v>
      </c>
      <c r="X38">
        <v>87463</v>
      </c>
      <c r="Y38" t="s">
        <v>3215</v>
      </c>
    </row>
    <row r="39" spans="1:25" x14ac:dyDescent="0.2">
      <c r="A39">
        <v>169</v>
      </c>
      <c r="B39" t="s">
        <v>142</v>
      </c>
      <c r="C39" t="s">
        <v>23</v>
      </c>
      <c r="D39">
        <v>0.05</v>
      </c>
      <c r="E39">
        <v>574.74</v>
      </c>
      <c r="F39">
        <v>24.49</v>
      </c>
      <c r="G39" t="s">
        <v>14</v>
      </c>
      <c r="H39" t="s">
        <v>70</v>
      </c>
      <c r="I39" t="s">
        <v>16</v>
      </c>
      <c r="J39" t="s">
        <v>32</v>
      </c>
      <c r="K39" t="s">
        <v>40</v>
      </c>
      <c r="L39" t="s">
        <v>146</v>
      </c>
      <c r="M39">
        <v>0.37</v>
      </c>
      <c r="N39" t="s">
        <v>8</v>
      </c>
      <c r="O39" t="s">
        <v>9</v>
      </c>
      <c r="P39" t="s">
        <v>144</v>
      </c>
      <c r="Q39" t="s">
        <v>145</v>
      </c>
      <c r="R39">
        <v>70802</v>
      </c>
      <c r="S39">
        <v>42007</v>
      </c>
      <c r="T39">
        <v>42014</v>
      </c>
      <c r="U39">
        <v>-112.4263</v>
      </c>
      <c r="V39">
        <v>12</v>
      </c>
      <c r="W39">
        <v>6945.16</v>
      </c>
      <c r="X39">
        <v>87463</v>
      </c>
      <c r="Y39" t="s">
        <v>3215</v>
      </c>
    </row>
    <row r="40" spans="1:25" x14ac:dyDescent="0.2">
      <c r="A40">
        <v>169</v>
      </c>
      <c r="B40" t="s">
        <v>142</v>
      </c>
      <c r="C40" t="s">
        <v>23</v>
      </c>
      <c r="D40">
        <v>0.04</v>
      </c>
      <c r="E40">
        <v>10.14</v>
      </c>
      <c r="F40">
        <v>2.27</v>
      </c>
      <c r="G40" t="s">
        <v>14</v>
      </c>
      <c r="H40" t="s">
        <v>70</v>
      </c>
      <c r="I40" t="s">
        <v>24</v>
      </c>
      <c r="J40" t="s">
        <v>64</v>
      </c>
      <c r="K40" t="s">
        <v>26</v>
      </c>
      <c r="L40" t="s">
        <v>147</v>
      </c>
      <c r="M40">
        <v>0.36</v>
      </c>
      <c r="N40" t="s">
        <v>8</v>
      </c>
      <c r="O40" t="s">
        <v>9</v>
      </c>
      <c r="P40" t="s">
        <v>144</v>
      </c>
      <c r="Q40" t="s">
        <v>145</v>
      </c>
      <c r="R40">
        <v>70802</v>
      </c>
      <c r="S40">
        <v>42007</v>
      </c>
      <c r="T40">
        <v>42011</v>
      </c>
      <c r="U40">
        <v>24.923999999999999</v>
      </c>
      <c r="V40">
        <v>3</v>
      </c>
      <c r="W40">
        <v>30.94</v>
      </c>
      <c r="X40">
        <v>87463</v>
      </c>
      <c r="Y40" t="s">
        <v>3215</v>
      </c>
    </row>
    <row r="41" spans="1:25" x14ac:dyDescent="0.2">
      <c r="A41">
        <v>1777</v>
      </c>
      <c r="B41" t="s">
        <v>148</v>
      </c>
      <c r="C41" t="s">
        <v>23</v>
      </c>
      <c r="D41">
        <v>0.02</v>
      </c>
      <c r="E41">
        <v>10.06</v>
      </c>
      <c r="F41">
        <v>2.06</v>
      </c>
      <c r="G41" t="s">
        <v>14</v>
      </c>
      <c r="H41" t="s">
        <v>15</v>
      </c>
      <c r="I41" t="s">
        <v>24</v>
      </c>
      <c r="J41" t="s">
        <v>64</v>
      </c>
      <c r="K41" t="s">
        <v>26</v>
      </c>
      <c r="L41" t="s">
        <v>149</v>
      </c>
      <c r="M41">
        <v>0.39</v>
      </c>
      <c r="N41" t="s">
        <v>8</v>
      </c>
      <c r="O41" t="s">
        <v>28</v>
      </c>
      <c r="P41" t="s">
        <v>29</v>
      </c>
      <c r="Q41" t="s">
        <v>150</v>
      </c>
      <c r="R41">
        <v>46383</v>
      </c>
      <c r="S41">
        <v>42007</v>
      </c>
      <c r="T41">
        <v>42012</v>
      </c>
      <c r="U41">
        <v>90.624600000000001</v>
      </c>
      <c r="V41">
        <v>13</v>
      </c>
      <c r="W41">
        <v>131.34</v>
      </c>
      <c r="X41">
        <v>89940</v>
      </c>
      <c r="Y41" t="s">
        <v>3216</v>
      </c>
    </row>
    <row r="42" spans="1:25" x14ac:dyDescent="0.2">
      <c r="A42">
        <v>2081</v>
      </c>
      <c r="B42" t="s">
        <v>151</v>
      </c>
      <c r="C42" t="s">
        <v>23</v>
      </c>
      <c r="D42">
        <v>0.09</v>
      </c>
      <c r="E42">
        <v>1.48</v>
      </c>
      <c r="F42">
        <v>0.7</v>
      </c>
      <c r="G42" t="s">
        <v>14</v>
      </c>
      <c r="H42" t="s">
        <v>70</v>
      </c>
      <c r="I42" t="s">
        <v>24</v>
      </c>
      <c r="J42" t="s">
        <v>152</v>
      </c>
      <c r="K42" t="s">
        <v>26</v>
      </c>
      <c r="L42" t="s">
        <v>153</v>
      </c>
      <c r="M42">
        <v>0.37</v>
      </c>
      <c r="N42" t="s">
        <v>8</v>
      </c>
      <c r="O42" t="s">
        <v>87</v>
      </c>
      <c r="P42" t="s">
        <v>88</v>
      </c>
      <c r="Q42" t="s">
        <v>154</v>
      </c>
      <c r="R42">
        <v>14853</v>
      </c>
      <c r="S42">
        <v>42007</v>
      </c>
      <c r="T42">
        <v>42009</v>
      </c>
      <c r="U42">
        <v>1.68</v>
      </c>
      <c r="V42">
        <v>6</v>
      </c>
      <c r="W42">
        <v>8.9499999999999993</v>
      </c>
      <c r="X42">
        <v>86092</v>
      </c>
      <c r="Y42" t="s">
        <v>3218</v>
      </c>
    </row>
    <row r="43" spans="1:25" x14ac:dyDescent="0.2">
      <c r="A43">
        <v>193</v>
      </c>
      <c r="B43" t="s">
        <v>155</v>
      </c>
      <c r="C43" t="s">
        <v>46</v>
      </c>
      <c r="D43">
        <v>0</v>
      </c>
      <c r="E43">
        <v>213.45</v>
      </c>
      <c r="F43">
        <v>14.7</v>
      </c>
      <c r="G43" t="s">
        <v>2</v>
      </c>
      <c r="H43" t="s">
        <v>70</v>
      </c>
      <c r="I43" t="s">
        <v>16</v>
      </c>
      <c r="J43" t="s">
        <v>32</v>
      </c>
      <c r="K43" t="s">
        <v>33</v>
      </c>
      <c r="L43" t="s">
        <v>156</v>
      </c>
      <c r="M43">
        <v>0.59</v>
      </c>
      <c r="N43" t="s">
        <v>8</v>
      </c>
      <c r="O43" t="s">
        <v>35</v>
      </c>
      <c r="P43" t="s">
        <v>122</v>
      </c>
      <c r="Q43" t="s">
        <v>157</v>
      </c>
      <c r="R43">
        <v>84041</v>
      </c>
      <c r="S43">
        <v>42007</v>
      </c>
      <c r="T43">
        <v>42009</v>
      </c>
      <c r="U43">
        <v>-560.81417999999996</v>
      </c>
      <c r="V43">
        <v>1</v>
      </c>
      <c r="W43">
        <v>224.12</v>
      </c>
      <c r="X43">
        <v>90430</v>
      </c>
      <c r="Y43" t="s">
        <v>3217</v>
      </c>
    </row>
    <row r="44" spans="1:25" x14ac:dyDescent="0.2">
      <c r="A44">
        <v>2203</v>
      </c>
      <c r="B44" t="s">
        <v>158</v>
      </c>
      <c r="C44" t="s">
        <v>1</v>
      </c>
      <c r="D44">
        <v>0.03</v>
      </c>
      <c r="E44">
        <v>399.98</v>
      </c>
      <c r="F44">
        <v>12.06</v>
      </c>
      <c r="G44" t="s">
        <v>2</v>
      </c>
      <c r="H44" t="s">
        <v>47</v>
      </c>
      <c r="I44" t="s">
        <v>16</v>
      </c>
      <c r="J44" t="s">
        <v>32</v>
      </c>
      <c r="K44" t="s">
        <v>6</v>
      </c>
      <c r="L44" t="s">
        <v>159</v>
      </c>
      <c r="M44">
        <v>0.56000000000000005</v>
      </c>
      <c r="N44" t="s">
        <v>8</v>
      </c>
      <c r="O44" t="s">
        <v>28</v>
      </c>
      <c r="P44" t="s">
        <v>60</v>
      </c>
      <c r="Q44" t="s">
        <v>160</v>
      </c>
      <c r="R44">
        <v>55445</v>
      </c>
      <c r="S44">
        <v>42008</v>
      </c>
      <c r="T44">
        <v>42010</v>
      </c>
      <c r="U44">
        <v>-663.51419999999996</v>
      </c>
      <c r="V44">
        <v>2</v>
      </c>
      <c r="W44">
        <v>807</v>
      </c>
      <c r="X44">
        <v>86052</v>
      </c>
      <c r="Y44" t="s">
        <v>3216</v>
      </c>
    </row>
    <row r="45" spans="1:25" x14ac:dyDescent="0.2">
      <c r="A45">
        <v>3146</v>
      </c>
      <c r="B45" t="s">
        <v>161</v>
      </c>
      <c r="C45" t="s">
        <v>1</v>
      </c>
      <c r="D45">
        <v>0.03</v>
      </c>
      <c r="E45">
        <v>3.36</v>
      </c>
      <c r="F45">
        <v>6.27</v>
      </c>
      <c r="G45" t="s">
        <v>14</v>
      </c>
      <c r="H45" t="s">
        <v>70</v>
      </c>
      <c r="I45" t="s">
        <v>24</v>
      </c>
      <c r="J45" t="s">
        <v>48</v>
      </c>
      <c r="K45" t="s">
        <v>49</v>
      </c>
      <c r="L45" t="s">
        <v>162</v>
      </c>
      <c r="M45">
        <v>0.4</v>
      </c>
      <c r="N45" t="s">
        <v>8</v>
      </c>
      <c r="O45" t="s">
        <v>28</v>
      </c>
      <c r="P45" t="s">
        <v>163</v>
      </c>
      <c r="Q45" t="s">
        <v>164</v>
      </c>
      <c r="R45">
        <v>78577</v>
      </c>
      <c r="S45">
        <v>42008</v>
      </c>
      <c r="T45">
        <v>42009</v>
      </c>
      <c r="U45">
        <v>-94.258600000000001</v>
      </c>
      <c r="V45">
        <v>4</v>
      </c>
      <c r="W45">
        <v>14.9</v>
      </c>
      <c r="X45">
        <v>85850</v>
      </c>
      <c r="Y45" t="s">
        <v>3216</v>
      </c>
    </row>
    <row r="46" spans="1:25" x14ac:dyDescent="0.2">
      <c r="A46">
        <v>3146</v>
      </c>
      <c r="B46" t="s">
        <v>161</v>
      </c>
      <c r="C46" t="s">
        <v>1</v>
      </c>
      <c r="D46">
        <v>7.0000000000000007E-2</v>
      </c>
      <c r="E46">
        <v>3.71</v>
      </c>
      <c r="F46">
        <v>1.93</v>
      </c>
      <c r="G46" t="s">
        <v>63</v>
      </c>
      <c r="H46" t="s">
        <v>70</v>
      </c>
      <c r="I46" t="s">
        <v>24</v>
      </c>
      <c r="J46" t="s">
        <v>64</v>
      </c>
      <c r="K46" t="s">
        <v>26</v>
      </c>
      <c r="L46" t="s">
        <v>165</v>
      </c>
      <c r="M46">
        <v>0.35</v>
      </c>
      <c r="N46" t="s">
        <v>8</v>
      </c>
      <c r="O46" t="s">
        <v>28</v>
      </c>
      <c r="P46" t="s">
        <v>163</v>
      </c>
      <c r="Q46" t="s">
        <v>164</v>
      </c>
      <c r="R46">
        <v>78577</v>
      </c>
      <c r="S46">
        <v>42008</v>
      </c>
      <c r="T46">
        <v>42010</v>
      </c>
      <c r="U46">
        <v>6.3308</v>
      </c>
      <c r="V46">
        <v>11</v>
      </c>
      <c r="W46">
        <v>39.64</v>
      </c>
      <c r="X46">
        <v>85850</v>
      </c>
      <c r="Y46" t="s">
        <v>3216</v>
      </c>
    </row>
    <row r="47" spans="1:25" x14ac:dyDescent="0.2">
      <c r="A47">
        <v>915</v>
      </c>
      <c r="B47" t="s">
        <v>166</v>
      </c>
      <c r="C47" t="s">
        <v>13</v>
      </c>
      <c r="D47">
        <v>0.06</v>
      </c>
      <c r="E47">
        <v>350.98</v>
      </c>
      <c r="F47">
        <v>30</v>
      </c>
      <c r="G47" t="s">
        <v>2</v>
      </c>
      <c r="H47" t="s">
        <v>47</v>
      </c>
      <c r="I47" t="s">
        <v>4</v>
      </c>
      <c r="J47" t="s">
        <v>85</v>
      </c>
      <c r="K47" t="s">
        <v>33</v>
      </c>
      <c r="L47" t="s">
        <v>167</v>
      </c>
      <c r="M47">
        <v>0.61</v>
      </c>
      <c r="N47" t="s">
        <v>8</v>
      </c>
      <c r="O47" t="s">
        <v>28</v>
      </c>
      <c r="P47" t="s">
        <v>163</v>
      </c>
      <c r="Q47" t="s">
        <v>168</v>
      </c>
      <c r="R47">
        <v>77803</v>
      </c>
      <c r="S47">
        <v>42008</v>
      </c>
      <c r="T47">
        <v>42009</v>
      </c>
      <c r="U47">
        <v>-489.41559999999998</v>
      </c>
      <c r="V47">
        <v>1</v>
      </c>
      <c r="W47">
        <v>346.52</v>
      </c>
      <c r="X47">
        <v>86356</v>
      </c>
      <c r="Y47" t="s">
        <v>3216</v>
      </c>
    </row>
    <row r="48" spans="1:25" x14ac:dyDescent="0.2">
      <c r="A48">
        <v>2393</v>
      </c>
      <c r="B48" t="s">
        <v>169</v>
      </c>
      <c r="C48" t="s">
        <v>13</v>
      </c>
      <c r="D48">
        <v>0.06</v>
      </c>
      <c r="E48">
        <v>105.29</v>
      </c>
      <c r="F48">
        <v>10.119999999999999</v>
      </c>
      <c r="G48" t="s">
        <v>14</v>
      </c>
      <c r="H48" t="s">
        <v>70</v>
      </c>
      <c r="I48" t="s">
        <v>4</v>
      </c>
      <c r="J48" t="s">
        <v>102</v>
      </c>
      <c r="K48" t="s">
        <v>40</v>
      </c>
      <c r="L48" t="s">
        <v>170</v>
      </c>
      <c r="M48">
        <v>0.79</v>
      </c>
      <c r="N48" t="s">
        <v>8</v>
      </c>
      <c r="O48" t="s">
        <v>9</v>
      </c>
      <c r="P48" t="s">
        <v>51</v>
      </c>
      <c r="Q48" t="s">
        <v>171</v>
      </c>
      <c r="R48">
        <v>30076</v>
      </c>
      <c r="S48">
        <v>42008</v>
      </c>
      <c r="T48">
        <v>42010</v>
      </c>
      <c r="U48">
        <v>-45.01</v>
      </c>
      <c r="V48">
        <v>12</v>
      </c>
      <c r="W48">
        <v>1202.6600000000001</v>
      </c>
      <c r="X48">
        <v>86951</v>
      </c>
      <c r="Y48" t="s">
        <v>3215</v>
      </c>
    </row>
    <row r="49" spans="1:25" x14ac:dyDescent="0.2">
      <c r="A49">
        <v>916</v>
      </c>
      <c r="B49" t="s">
        <v>172</v>
      </c>
      <c r="C49" t="s">
        <v>23</v>
      </c>
      <c r="D49">
        <v>0.05</v>
      </c>
      <c r="E49">
        <v>161.55000000000001</v>
      </c>
      <c r="F49">
        <v>19.989999999999998</v>
      </c>
      <c r="G49" t="s">
        <v>14</v>
      </c>
      <c r="H49" t="s">
        <v>70</v>
      </c>
      <c r="I49" t="s">
        <v>24</v>
      </c>
      <c r="J49" t="s">
        <v>54</v>
      </c>
      <c r="K49" t="s">
        <v>49</v>
      </c>
      <c r="L49" t="s">
        <v>55</v>
      </c>
      <c r="M49">
        <v>0.66</v>
      </c>
      <c r="N49" t="s">
        <v>8</v>
      </c>
      <c r="O49" t="s">
        <v>28</v>
      </c>
      <c r="P49" t="s">
        <v>163</v>
      </c>
      <c r="Q49" t="s">
        <v>173</v>
      </c>
      <c r="R49">
        <v>76028</v>
      </c>
      <c r="S49">
        <v>42008</v>
      </c>
      <c r="T49">
        <v>42015</v>
      </c>
      <c r="U49">
        <v>35.31</v>
      </c>
      <c r="V49">
        <v>3</v>
      </c>
      <c r="W49">
        <v>499.31</v>
      </c>
      <c r="X49">
        <v>86357</v>
      </c>
      <c r="Y49" t="s">
        <v>3216</v>
      </c>
    </row>
    <row r="50" spans="1:25" x14ac:dyDescent="0.2">
      <c r="A50">
        <v>1142</v>
      </c>
      <c r="B50" t="s">
        <v>174</v>
      </c>
      <c r="C50" t="s">
        <v>92</v>
      </c>
      <c r="D50">
        <v>0.05</v>
      </c>
      <c r="E50">
        <v>363.25</v>
      </c>
      <c r="F50">
        <v>19.989999999999998</v>
      </c>
      <c r="G50" t="s">
        <v>14</v>
      </c>
      <c r="H50" t="s">
        <v>47</v>
      </c>
      <c r="I50" t="s">
        <v>24</v>
      </c>
      <c r="J50" t="s">
        <v>71</v>
      </c>
      <c r="K50" t="s">
        <v>49</v>
      </c>
      <c r="L50" t="s">
        <v>175</v>
      </c>
      <c r="M50">
        <v>0.56999999999999995</v>
      </c>
      <c r="N50" t="s">
        <v>8</v>
      </c>
      <c r="O50" t="s">
        <v>28</v>
      </c>
      <c r="P50" t="s">
        <v>163</v>
      </c>
      <c r="Q50" t="s">
        <v>176</v>
      </c>
      <c r="R50">
        <v>76706</v>
      </c>
      <c r="S50">
        <v>42008</v>
      </c>
      <c r="T50">
        <v>42010</v>
      </c>
      <c r="U50">
        <v>1766.7795000000001</v>
      </c>
      <c r="V50">
        <v>7</v>
      </c>
      <c r="W50">
        <v>2560.5500000000002</v>
      </c>
      <c r="X50">
        <v>86573</v>
      </c>
      <c r="Y50" t="s">
        <v>3216</v>
      </c>
    </row>
    <row r="51" spans="1:25" x14ac:dyDescent="0.2">
      <c r="A51">
        <v>890</v>
      </c>
      <c r="B51" t="s">
        <v>177</v>
      </c>
      <c r="C51" t="s">
        <v>1</v>
      </c>
      <c r="D51">
        <v>0.08</v>
      </c>
      <c r="E51">
        <v>1.81</v>
      </c>
      <c r="F51">
        <v>0.75</v>
      </c>
      <c r="G51" t="s">
        <v>14</v>
      </c>
      <c r="H51" t="s">
        <v>15</v>
      </c>
      <c r="I51" t="s">
        <v>4</v>
      </c>
      <c r="J51" t="s">
        <v>85</v>
      </c>
      <c r="K51" t="s">
        <v>33</v>
      </c>
      <c r="L51" t="s">
        <v>178</v>
      </c>
      <c r="M51">
        <v>0.57999999999999996</v>
      </c>
      <c r="N51" t="s">
        <v>8</v>
      </c>
      <c r="O51" t="s">
        <v>28</v>
      </c>
      <c r="P51" t="s">
        <v>163</v>
      </c>
      <c r="Q51" t="s">
        <v>179</v>
      </c>
      <c r="R51">
        <v>76021</v>
      </c>
      <c r="S51">
        <v>42009</v>
      </c>
      <c r="T51">
        <v>42010</v>
      </c>
      <c r="U51">
        <v>1.3224</v>
      </c>
      <c r="V51">
        <v>11</v>
      </c>
      <c r="W51">
        <v>19.97</v>
      </c>
      <c r="X51">
        <v>89536</v>
      </c>
      <c r="Y51" t="s">
        <v>3216</v>
      </c>
    </row>
    <row r="52" spans="1:25" x14ac:dyDescent="0.2">
      <c r="A52">
        <v>890</v>
      </c>
      <c r="B52" t="s">
        <v>177</v>
      </c>
      <c r="C52" t="s">
        <v>1</v>
      </c>
      <c r="D52">
        <v>0.04</v>
      </c>
      <c r="E52">
        <v>125.99</v>
      </c>
      <c r="F52">
        <v>5.26</v>
      </c>
      <c r="G52" t="s">
        <v>14</v>
      </c>
      <c r="H52" t="s">
        <v>15</v>
      </c>
      <c r="I52" t="s">
        <v>16</v>
      </c>
      <c r="J52" t="s">
        <v>111</v>
      </c>
      <c r="K52" t="s">
        <v>49</v>
      </c>
      <c r="L52" t="s">
        <v>180</v>
      </c>
      <c r="M52">
        <v>0.55000000000000004</v>
      </c>
      <c r="N52" t="s">
        <v>8</v>
      </c>
      <c r="O52" t="s">
        <v>28</v>
      </c>
      <c r="P52" t="s">
        <v>163</v>
      </c>
      <c r="Q52" t="s">
        <v>179</v>
      </c>
      <c r="R52">
        <v>76021</v>
      </c>
      <c r="S52">
        <v>42009</v>
      </c>
      <c r="T52">
        <v>42009</v>
      </c>
      <c r="U52">
        <v>455.42070000000001</v>
      </c>
      <c r="V52">
        <v>6</v>
      </c>
      <c r="W52">
        <v>660.03</v>
      </c>
      <c r="X52">
        <v>89536</v>
      </c>
      <c r="Y52" t="s">
        <v>3216</v>
      </c>
    </row>
    <row r="53" spans="1:25" x14ac:dyDescent="0.2">
      <c r="A53">
        <v>2630</v>
      </c>
      <c r="B53" t="s">
        <v>181</v>
      </c>
      <c r="C53" t="s">
        <v>1</v>
      </c>
      <c r="D53">
        <v>0.01</v>
      </c>
      <c r="E53">
        <v>194.3</v>
      </c>
      <c r="F53">
        <v>11.54</v>
      </c>
      <c r="G53" t="s">
        <v>14</v>
      </c>
      <c r="H53" t="s">
        <v>3</v>
      </c>
      <c r="I53" t="s">
        <v>4</v>
      </c>
      <c r="J53" t="s">
        <v>102</v>
      </c>
      <c r="K53" t="s">
        <v>40</v>
      </c>
      <c r="L53" t="s">
        <v>182</v>
      </c>
      <c r="M53">
        <v>0.59</v>
      </c>
      <c r="N53" t="s">
        <v>8</v>
      </c>
      <c r="O53" t="s">
        <v>28</v>
      </c>
      <c r="P53" t="s">
        <v>183</v>
      </c>
      <c r="Q53" t="s">
        <v>184</v>
      </c>
      <c r="R53">
        <v>73071</v>
      </c>
      <c r="S53">
        <v>42009</v>
      </c>
      <c r="T53">
        <v>42011</v>
      </c>
      <c r="U53">
        <v>690.17939999999999</v>
      </c>
      <c r="V53">
        <v>5</v>
      </c>
      <c r="W53">
        <v>1000.26</v>
      </c>
      <c r="X53">
        <v>85914</v>
      </c>
      <c r="Y53" t="s">
        <v>3216</v>
      </c>
    </row>
    <row r="54" spans="1:25" x14ac:dyDescent="0.2">
      <c r="A54">
        <v>2630</v>
      </c>
      <c r="B54" t="s">
        <v>181</v>
      </c>
      <c r="C54" t="s">
        <v>1</v>
      </c>
      <c r="D54">
        <v>0.02</v>
      </c>
      <c r="E54">
        <v>209.84</v>
      </c>
      <c r="F54">
        <v>21.21</v>
      </c>
      <c r="G54" t="s">
        <v>14</v>
      </c>
      <c r="H54" t="s">
        <v>3</v>
      </c>
      <c r="I54" t="s">
        <v>4</v>
      </c>
      <c r="J54" t="s">
        <v>102</v>
      </c>
      <c r="K54" t="s">
        <v>40</v>
      </c>
      <c r="L54" t="s">
        <v>185</v>
      </c>
      <c r="M54">
        <v>0.59</v>
      </c>
      <c r="N54" t="s">
        <v>8</v>
      </c>
      <c r="O54" t="s">
        <v>28</v>
      </c>
      <c r="P54" t="s">
        <v>183</v>
      </c>
      <c r="Q54" t="s">
        <v>184</v>
      </c>
      <c r="R54">
        <v>73071</v>
      </c>
      <c r="S54">
        <v>42009</v>
      </c>
      <c r="T54">
        <v>42010</v>
      </c>
      <c r="U54">
        <v>1507.6431</v>
      </c>
      <c r="V54">
        <v>10</v>
      </c>
      <c r="W54">
        <v>2184.9899999999998</v>
      </c>
      <c r="X54">
        <v>85914</v>
      </c>
      <c r="Y54" t="s">
        <v>3216</v>
      </c>
    </row>
    <row r="55" spans="1:25" x14ac:dyDescent="0.2">
      <c r="A55">
        <v>2630</v>
      </c>
      <c r="B55" t="s">
        <v>181</v>
      </c>
      <c r="C55" t="s">
        <v>1</v>
      </c>
      <c r="D55">
        <v>0</v>
      </c>
      <c r="E55">
        <v>145.44999999999999</v>
      </c>
      <c r="F55">
        <v>17.850000000000001</v>
      </c>
      <c r="G55" t="s">
        <v>2</v>
      </c>
      <c r="H55" t="s">
        <v>3</v>
      </c>
      <c r="I55" t="s">
        <v>16</v>
      </c>
      <c r="J55" t="s">
        <v>32</v>
      </c>
      <c r="K55" t="s">
        <v>33</v>
      </c>
      <c r="L55" t="s">
        <v>186</v>
      </c>
      <c r="M55">
        <v>0.56000000000000005</v>
      </c>
      <c r="N55" t="s">
        <v>8</v>
      </c>
      <c r="O55" t="s">
        <v>28</v>
      </c>
      <c r="P55" t="s">
        <v>183</v>
      </c>
      <c r="Q55" t="s">
        <v>184</v>
      </c>
      <c r="R55">
        <v>73071</v>
      </c>
      <c r="S55">
        <v>42009</v>
      </c>
      <c r="T55">
        <v>42011</v>
      </c>
      <c r="U55">
        <v>801.74680000000001</v>
      </c>
      <c r="V55">
        <v>8</v>
      </c>
      <c r="W55">
        <v>1191.2</v>
      </c>
      <c r="X55">
        <v>85914</v>
      </c>
      <c r="Y55" t="s">
        <v>3216</v>
      </c>
    </row>
    <row r="56" spans="1:25" x14ac:dyDescent="0.2">
      <c r="A56">
        <v>2206</v>
      </c>
      <c r="B56" t="s">
        <v>187</v>
      </c>
      <c r="C56" t="s">
        <v>13</v>
      </c>
      <c r="D56">
        <v>0.03</v>
      </c>
      <c r="E56">
        <v>28.48</v>
      </c>
      <c r="F56">
        <v>1.99</v>
      </c>
      <c r="G56" t="s">
        <v>14</v>
      </c>
      <c r="H56" t="s">
        <v>15</v>
      </c>
      <c r="I56" t="s">
        <v>16</v>
      </c>
      <c r="J56" t="s">
        <v>17</v>
      </c>
      <c r="K56" t="s">
        <v>18</v>
      </c>
      <c r="L56" t="s">
        <v>188</v>
      </c>
      <c r="M56">
        <v>0.4</v>
      </c>
      <c r="N56" t="s">
        <v>8</v>
      </c>
      <c r="O56" t="s">
        <v>28</v>
      </c>
      <c r="P56" t="s">
        <v>189</v>
      </c>
      <c r="Q56" t="s">
        <v>190</v>
      </c>
      <c r="R56">
        <v>50501</v>
      </c>
      <c r="S56">
        <v>42009</v>
      </c>
      <c r="T56">
        <v>42010</v>
      </c>
      <c r="U56">
        <v>-35.290399999999998</v>
      </c>
      <c r="V56">
        <v>2</v>
      </c>
      <c r="W56">
        <v>55.25</v>
      </c>
      <c r="X56">
        <v>86258</v>
      </c>
      <c r="Y56" t="s">
        <v>3216</v>
      </c>
    </row>
    <row r="57" spans="1:25" x14ac:dyDescent="0.2">
      <c r="A57">
        <v>2206</v>
      </c>
      <c r="B57" t="s">
        <v>187</v>
      </c>
      <c r="C57" t="s">
        <v>13</v>
      </c>
      <c r="D57">
        <v>0.01</v>
      </c>
      <c r="E57">
        <v>205.99</v>
      </c>
      <c r="F57">
        <v>5.99</v>
      </c>
      <c r="G57" t="s">
        <v>14</v>
      </c>
      <c r="H57" t="s">
        <v>15</v>
      </c>
      <c r="I57" t="s">
        <v>16</v>
      </c>
      <c r="J57" t="s">
        <v>111</v>
      </c>
      <c r="K57" t="s">
        <v>49</v>
      </c>
      <c r="L57" t="s">
        <v>191</v>
      </c>
      <c r="M57">
        <v>0.59</v>
      </c>
      <c r="N57" t="s">
        <v>8</v>
      </c>
      <c r="O57" t="s">
        <v>28</v>
      </c>
      <c r="P57" t="s">
        <v>189</v>
      </c>
      <c r="Q57" t="s">
        <v>190</v>
      </c>
      <c r="R57">
        <v>50501</v>
      </c>
      <c r="S57">
        <v>42009</v>
      </c>
      <c r="T57">
        <v>42011</v>
      </c>
      <c r="U57">
        <v>-74.883600000000001</v>
      </c>
      <c r="V57">
        <v>3</v>
      </c>
      <c r="W57">
        <v>551.22</v>
      </c>
      <c r="X57">
        <v>86258</v>
      </c>
      <c r="Y57" t="s">
        <v>3216</v>
      </c>
    </row>
    <row r="58" spans="1:25" x14ac:dyDescent="0.2">
      <c r="A58">
        <v>3125</v>
      </c>
      <c r="B58" t="s">
        <v>192</v>
      </c>
      <c r="C58" t="s">
        <v>13</v>
      </c>
      <c r="D58">
        <v>0.08</v>
      </c>
      <c r="E58">
        <v>120.97</v>
      </c>
      <c r="F58">
        <v>26.3</v>
      </c>
      <c r="G58" t="s">
        <v>2</v>
      </c>
      <c r="H58" t="s">
        <v>47</v>
      </c>
      <c r="I58" t="s">
        <v>16</v>
      </c>
      <c r="J58" t="s">
        <v>32</v>
      </c>
      <c r="K58" t="s">
        <v>33</v>
      </c>
      <c r="L58" t="s">
        <v>193</v>
      </c>
      <c r="M58">
        <v>0.38</v>
      </c>
      <c r="N58" t="s">
        <v>8</v>
      </c>
      <c r="O58" t="s">
        <v>28</v>
      </c>
      <c r="P58" t="s">
        <v>79</v>
      </c>
      <c r="Q58" t="s">
        <v>194</v>
      </c>
      <c r="R58">
        <v>60056</v>
      </c>
      <c r="S58">
        <v>42009</v>
      </c>
      <c r="T58">
        <v>42011</v>
      </c>
      <c r="U58">
        <v>-233.840688</v>
      </c>
      <c r="V58">
        <v>2</v>
      </c>
      <c r="W58">
        <v>233.58</v>
      </c>
      <c r="X58">
        <v>87285</v>
      </c>
      <c r="Y58" t="s">
        <v>3216</v>
      </c>
    </row>
    <row r="59" spans="1:25" x14ac:dyDescent="0.2">
      <c r="A59">
        <v>451</v>
      </c>
      <c r="B59" t="s">
        <v>195</v>
      </c>
      <c r="C59" t="s">
        <v>23</v>
      </c>
      <c r="D59">
        <v>0.01</v>
      </c>
      <c r="E59">
        <v>8.8800000000000008</v>
      </c>
      <c r="F59">
        <v>6.28</v>
      </c>
      <c r="G59" t="s">
        <v>14</v>
      </c>
      <c r="H59" t="s">
        <v>47</v>
      </c>
      <c r="I59" t="s">
        <v>24</v>
      </c>
      <c r="J59" t="s">
        <v>48</v>
      </c>
      <c r="K59" t="s">
        <v>49</v>
      </c>
      <c r="L59" t="s">
        <v>196</v>
      </c>
      <c r="M59">
        <v>0.35</v>
      </c>
      <c r="N59" t="s">
        <v>8</v>
      </c>
      <c r="O59" t="s">
        <v>35</v>
      </c>
      <c r="P59" t="s">
        <v>66</v>
      </c>
      <c r="Q59" t="s">
        <v>197</v>
      </c>
      <c r="R59">
        <v>94024</v>
      </c>
      <c r="S59">
        <v>42009</v>
      </c>
      <c r="T59">
        <v>42014</v>
      </c>
      <c r="U59">
        <v>-15.456</v>
      </c>
      <c r="V59">
        <v>2</v>
      </c>
      <c r="W59">
        <v>19.86</v>
      </c>
      <c r="X59">
        <v>86013</v>
      </c>
      <c r="Y59" t="s">
        <v>3217</v>
      </c>
    </row>
    <row r="60" spans="1:25" x14ac:dyDescent="0.2">
      <c r="A60">
        <v>451</v>
      </c>
      <c r="B60" t="s">
        <v>195</v>
      </c>
      <c r="C60" t="s">
        <v>23</v>
      </c>
      <c r="D60">
        <v>0.06</v>
      </c>
      <c r="E60">
        <v>2.88</v>
      </c>
      <c r="F60">
        <v>0.99</v>
      </c>
      <c r="G60" t="s">
        <v>14</v>
      </c>
      <c r="H60" t="s">
        <v>47</v>
      </c>
      <c r="I60" t="s">
        <v>24</v>
      </c>
      <c r="J60" t="s">
        <v>128</v>
      </c>
      <c r="K60" t="s">
        <v>49</v>
      </c>
      <c r="L60" t="s">
        <v>198</v>
      </c>
      <c r="M60">
        <v>0.36</v>
      </c>
      <c r="N60" t="s">
        <v>8</v>
      </c>
      <c r="O60" t="s">
        <v>35</v>
      </c>
      <c r="P60" t="s">
        <v>66</v>
      </c>
      <c r="Q60" t="s">
        <v>197</v>
      </c>
      <c r="R60">
        <v>94024</v>
      </c>
      <c r="S60">
        <v>42009</v>
      </c>
      <c r="T60">
        <v>42018</v>
      </c>
      <c r="U60">
        <v>16.049399999999999</v>
      </c>
      <c r="V60">
        <v>8</v>
      </c>
      <c r="W60">
        <v>23.26</v>
      </c>
      <c r="X60">
        <v>86013</v>
      </c>
      <c r="Y60" t="s">
        <v>3217</v>
      </c>
    </row>
    <row r="61" spans="1:25" x14ac:dyDescent="0.2">
      <c r="A61">
        <v>1314</v>
      </c>
      <c r="B61" t="s">
        <v>199</v>
      </c>
      <c r="C61" t="s">
        <v>23</v>
      </c>
      <c r="D61">
        <v>0.05</v>
      </c>
      <c r="E61">
        <v>80.98</v>
      </c>
      <c r="F61">
        <v>35</v>
      </c>
      <c r="G61" t="s">
        <v>14</v>
      </c>
      <c r="H61" t="s">
        <v>47</v>
      </c>
      <c r="I61" t="s">
        <v>24</v>
      </c>
      <c r="J61" t="s">
        <v>54</v>
      </c>
      <c r="K61" t="s">
        <v>40</v>
      </c>
      <c r="L61" t="s">
        <v>200</v>
      </c>
      <c r="M61">
        <v>0.81</v>
      </c>
      <c r="N61" t="s">
        <v>8</v>
      </c>
      <c r="O61" t="s">
        <v>35</v>
      </c>
      <c r="P61" t="s">
        <v>66</v>
      </c>
      <c r="Q61" t="s">
        <v>76</v>
      </c>
      <c r="R61">
        <v>90058</v>
      </c>
      <c r="S61">
        <v>42009</v>
      </c>
      <c r="T61">
        <v>42013</v>
      </c>
      <c r="U61">
        <v>-746.44</v>
      </c>
      <c r="V61">
        <v>34</v>
      </c>
      <c r="W61">
        <v>2710.47</v>
      </c>
      <c r="X61">
        <v>27013</v>
      </c>
      <c r="Y61" t="s">
        <v>3217</v>
      </c>
    </row>
    <row r="62" spans="1:25" x14ac:dyDescent="0.2">
      <c r="A62">
        <v>1314</v>
      </c>
      <c r="B62" t="s">
        <v>199</v>
      </c>
      <c r="C62" t="s">
        <v>23</v>
      </c>
      <c r="D62">
        <v>0.05</v>
      </c>
      <c r="E62">
        <v>279.48</v>
      </c>
      <c r="F62">
        <v>35</v>
      </c>
      <c r="G62" t="s">
        <v>14</v>
      </c>
      <c r="H62" t="s">
        <v>47</v>
      </c>
      <c r="I62" t="s">
        <v>24</v>
      </c>
      <c r="J62" t="s">
        <v>54</v>
      </c>
      <c r="K62" t="s">
        <v>40</v>
      </c>
      <c r="L62" t="s">
        <v>201</v>
      </c>
      <c r="M62">
        <v>0.8</v>
      </c>
      <c r="N62" t="s">
        <v>8</v>
      </c>
      <c r="O62" t="s">
        <v>35</v>
      </c>
      <c r="P62" t="s">
        <v>66</v>
      </c>
      <c r="Q62" t="s">
        <v>76</v>
      </c>
      <c r="R62">
        <v>90058</v>
      </c>
      <c r="S62">
        <v>42009</v>
      </c>
      <c r="T62">
        <v>42009</v>
      </c>
      <c r="U62">
        <v>-274.95</v>
      </c>
      <c r="V62">
        <v>31</v>
      </c>
      <c r="W62">
        <v>8354.73</v>
      </c>
      <c r="X62">
        <v>27013</v>
      </c>
      <c r="Y62" t="s">
        <v>3217</v>
      </c>
    </row>
    <row r="63" spans="1:25" x14ac:dyDescent="0.2">
      <c r="A63">
        <v>1316</v>
      </c>
      <c r="B63" t="s">
        <v>202</v>
      </c>
      <c r="C63" t="s">
        <v>23</v>
      </c>
      <c r="D63">
        <v>0.05</v>
      </c>
      <c r="E63">
        <v>80.98</v>
      </c>
      <c r="F63">
        <v>35</v>
      </c>
      <c r="G63" t="s">
        <v>14</v>
      </c>
      <c r="H63" t="s">
        <v>47</v>
      </c>
      <c r="I63" t="s">
        <v>24</v>
      </c>
      <c r="J63" t="s">
        <v>54</v>
      </c>
      <c r="K63" t="s">
        <v>40</v>
      </c>
      <c r="L63" t="s">
        <v>200</v>
      </c>
      <c r="M63">
        <v>0.81</v>
      </c>
      <c r="N63" t="s">
        <v>8</v>
      </c>
      <c r="O63" t="s">
        <v>35</v>
      </c>
      <c r="P63" t="s">
        <v>36</v>
      </c>
      <c r="Q63" t="s">
        <v>203</v>
      </c>
      <c r="R63">
        <v>80022</v>
      </c>
      <c r="S63">
        <v>42009</v>
      </c>
      <c r="T63">
        <v>42013</v>
      </c>
      <c r="U63">
        <v>-746.44</v>
      </c>
      <c r="V63">
        <v>8</v>
      </c>
      <c r="W63">
        <v>637.76</v>
      </c>
      <c r="X63">
        <v>87603</v>
      </c>
      <c r="Y63" t="s">
        <v>3217</v>
      </c>
    </row>
    <row r="64" spans="1:25" x14ac:dyDescent="0.2">
      <c r="A64">
        <v>1316</v>
      </c>
      <c r="B64" t="s">
        <v>202</v>
      </c>
      <c r="C64" t="s">
        <v>23</v>
      </c>
      <c r="D64">
        <v>0.05</v>
      </c>
      <c r="E64">
        <v>279.48</v>
      </c>
      <c r="F64">
        <v>35</v>
      </c>
      <c r="G64" t="s">
        <v>14</v>
      </c>
      <c r="H64" t="s">
        <v>47</v>
      </c>
      <c r="I64" t="s">
        <v>24</v>
      </c>
      <c r="J64" t="s">
        <v>54</v>
      </c>
      <c r="K64" t="s">
        <v>40</v>
      </c>
      <c r="L64" t="s">
        <v>201</v>
      </c>
      <c r="M64">
        <v>0.8</v>
      </c>
      <c r="N64" t="s">
        <v>8</v>
      </c>
      <c r="O64" t="s">
        <v>35</v>
      </c>
      <c r="P64" t="s">
        <v>36</v>
      </c>
      <c r="Q64" t="s">
        <v>203</v>
      </c>
      <c r="R64">
        <v>80022</v>
      </c>
      <c r="S64">
        <v>42009</v>
      </c>
      <c r="T64">
        <v>42009</v>
      </c>
      <c r="U64">
        <v>-274.95</v>
      </c>
      <c r="V64">
        <v>8</v>
      </c>
      <c r="W64">
        <v>2156.06</v>
      </c>
      <c r="X64">
        <v>87603</v>
      </c>
      <c r="Y64" t="s">
        <v>3217</v>
      </c>
    </row>
    <row r="65" spans="1:25" x14ac:dyDescent="0.2">
      <c r="A65">
        <v>3331</v>
      </c>
      <c r="B65" t="s">
        <v>204</v>
      </c>
      <c r="C65" t="s">
        <v>92</v>
      </c>
      <c r="D65">
        <v>0.09</v>
      </c>
      <c r="E65">
        <v>5.98</v>
      </c>
      <c r="F65">
        <v>4.6900000000000004</v>
      </c>
      <c r="G65" t="s">
        <v>14</v>
      </c>
      <c r="H65" t="s">
        <v>70</v>
      </c>
      <c r="I65" t="s">
        <v>24</v>
      </c>
      <c r="J65" t="s">
        <v>54</v>
      </c>
      <c r="K65" t="s">
        <v>49</v>
      </c>
      <c r="L65" t="s">
        <v>205</v>
      </c>
      <c r="M65">
        <v>0.68</v>
      </c>
      <c r="N65" t="s">
        <v>8</v>
      </c>
      <c r="O65" t="s">
        <v>9</v>
      </c>
      <c r="P65" t="s">
        <v>99</v>
      </c>
      <c r="Q65" t="s">
        <v>206</v>
      </c>
      <c r="R65">
        <v>32174</v>
      </c>
      <c r="S65">
        <v>42009</v>
      </c>
      <c r="T65">
        <v>42010</v>
      </c>
      <c r="U65">
        <v>-781.13419999999996</v>
      </c>
      <c r="V65">
        <v>11</v>
      </c>
      <c r="W65">
        <v>65.849999999999994</v>
      </c>
      <c r="X65">
        <v>86283</v>
      </c>
      <c r="Y65" t="s">
        <v>3215</v>
      </c>
    </row>
    <row r="66" spans="1:25" x14ac:dyDescent="0.2">
      <c r="A66">
        <v>1085</v>
      </c>
      <c r="B66" t="s">
        <v>207</v>
      </c>
      <c r="C66" t="s">
        <v>46</v>
      </c>
      <c r="D66">
        <v>0.05</v>
      </c>
      <c r="E66">
        <v>7.64</v>
      </c>
      <c r="F66">
        <v>5.83</v>
      </c>
      <c r="G66" t="s">
        <v>14</v>
      </c>
      <c r="H66" t="s">
        <v>47</v>
      </c>
      <c r="I66" t="s">
        <v>24</v>
      </c>
      <c r="J66" t="s">
        <v>64</v>
      </c>
      <c r="K66" t="s">
        <v>26</v>
      </c>
      <c r="L66" t="s">
        <v>208</v>
      </c>
      <c r="M66">
        <v>0.36</v>
      </c>
      <c r="N66" t="s">
        <v>8</v>
      </c>
      <c r="O66" t="s">
        <v>87</v>
      </c>
      <c r="P66" t="s">
        <v>88</v>
      </c>
      <c r="Q66" t="s">
        <v>209</v>
      </c>
      <c r="R66">
        <v>11729</v>
      </c>
      <c r="S66">
        <v>42009</v>
      </c>
      <c r="T66">
        <v>42010</v>
      </c>
      <c r="U66">
        <v>-40.275199999999998</v>
      </c>
      <c r="V66">
        <v>6</v>
      </c>
      <c r="W66">
        <v>47.18</v>
      </c>
      <c r="X66">
        <v>86122</v>
      </c>
      <c r="Y66" t="s">
        <v>3218</v>
      </c>
    </row>
    <row r="67" spans="1:25" x14ac:dyDescent="0.2">
      <c r="A67">
        <v>2151</v>
      </c>
      <c r="B67" t="s">
        <v>210</v>
      </c>
      <c r="C67" t="s">
        <v>46</v>
      </c>
      <c r="D67">
        <v>0.08</v>
      </c>
      <c r="E67">
        <v>243.98</v>
      </c>
      <c r="F67">
        <v>43.32</v>
      </c>
      <c r="G67" t="s">
        <v>2</v>
      </c>
      <c r="H67" t="s">
        <v>70</v>
      </c>
      <c r="I67" t="s">
        <v>4</v>
      </c>
      <c r="J67" t="s">
        <v>85</v>
      </c>
      <c r="K67" t="s">
        <v>33</v>
      </c>
      <c r="L67" t="s">
        <v>211</v>
      </c>
      <c r="M67">
        <v>0.55000000000000004</v>
      </c>
      <c r="N67" t="s">
        <v>8</v>
      </c>
      <c r="O67" t="s">
        <v>28</v>
      </c>
      <c r="P67" t="s">
        <v>189</v>
      </c>
      <c r="Q67" t="s">
        <v>212</v>
      </c>
      <c r="R67">
        <v>52001</v>
      </c>
      <c r="S67">
        <v>42009</v>
      </c>
      <c r="T67">
        <v>42010</v>
      </c>
      <c r="U67">
        <v>-162.8244</v>
      </c>
      <c r="V67">
        <v>1</v>
      </c>
      <c r="W67">
        <v>248.84</v>
      </c>
      <c r="X67">
        <v>90404</v>
      </c>
      <c r="Y67" t="s">
        <v>3216</v>
      </c>
    </row>
    <row r="68" spans="1:25" x14ac:dyDescent="0.2">
      <c r="A68">
        <v>1793</v>
      </c>
      <c r="B68" t="s">
        <v>213</v>
      </c>
      <c r="C68" t="s">
        <v>1</v>
      </c>
      <c r="D68">
        <v>0.04</v>
      </c>
      <c r="E68">
        <v>880.98</v>
      </c>
      <c r="F68">
        <v>44.55</v>
      </c>
      <c r="G68" t="s">
        <v>2</v>
      </c>
      <c r="H68" t="s">
        <v>47</v>
      </c>
      <c r="I68" t="s">
        <v>4</v>
      </c>
      <c r="J68" t="s">
        <v>93</v>
      </c>
      <c r="K68" t="s">
        <v>6</v>
      </c>
      <c r="L68" t="s">
        <v>214</v>
      </c>
      <c r="M68">
        <v>0.62</v>
      </c>
      <c r="N68" t="s">
        <v>8</v>
      </c>
      <c r="O68" t="s">
        <v>28</v>
      </c>
      <c r="P68" t="s">
        <v>79</v>
      </c>
      <c r="Q68" t="s">
        <v>215</v>
      </c>
      <c r="R68">
        <v>61401</v>
      </c>
      <c r="S68">
        <v>42010</v>
      </c>
      <c r="T68">
        <v>42011</v>
      </c>
      <c r="U68">
        <v>-13706.464</v>
      </c>
      <c r="V68">
        <v>8</v>
      </c>
      <c r="W68">
        <v>6968.9</v>
      </c>
      <c r="X68">
        <v>87853</v>
      </c>
      <c r="Y68" t="s">
        <v>3216</v>
      </c>
    </row>
    <row r="69" spans="1:25" x14ac:dyDescent="0.2">
      <c r="A69">
        <v>2418</v>
      </c>
      <c r="B69" t="s">
        <v>216</v>
      </c>
      <c r="C69" t="s">
        <v>1</v>
      </c>
      <c r="D69">
        <v>0.03</v>
      </c>
      <c r="E69">
        <v>2.1</v>
      </c>
      <c r="F69">
        <v>0.7</v>
      </c>
      <c r="G69" t="s">
        <v>14</v>
      </c>
      <c r="H69" t="s">
        <v>15</v>
      </c>
      <c r="I69" t="s">
        <v>24</v>
      </c>
      <c r="J69" t="s">
        <v>25</v>
      </c>
      <c r="K69" t="s">
        <v>26</v>
      </c>
      <c r="L69" t="s">
        <v>217</v>
      </c>
      <c r="M69">
        <v>0.56999999999999995</v>
      </c>
      <c r="N69" t="s">
        <v>8</v>
      </c>
      <c r="O69" t="s">
        <v>9</v>
      </c>
      <c r="P69" t="s">
        <v>218</v>
      </c>
      <c r="Q69" t="s">
        <v>219</v>
      </c>
      <c r="R69">
        <v>23805</v>
      </c>
      <c r="S69">
        <v>42010</v>
      </c>
      <c r="T69">
        <v>42011</v>
      </c>
      <c r="U69">
        <v>-1473.9059999999999</v>
      </c>
      <c r="V69">
        <v>4</v>
      </c>
      <c r="W69">
        <v>8.7200000000000006</v>
      </c>
      <c r="X69">
        <v>86750</v>
      </c>
      <c r="Y69" t="s">
        <v>3215</v>
      </c>
    </row>
    <row r="70" spans="1:25" x14ac:dyDescent="0.2">
      <c r="A70">
        <v>1782</v>
      </c>
      <c r="B70" t="s">
        <v>220</v>
      </c>
      <c r="C70" t="s">
        <v>13</v>
      </c>
      <c r="D70">
        <v>0.03</v>
      </c>
      <c r="E70">
        <v>3.28</v>
      </c>
      <c r="F70">
        <v>3.97</v>
      </c>
      <c r="G70" t="s">
        <v>14</v>
      </c>
      <c r="H70" t="s">
        <v>47</v>
      </c>
      <c r="I70" t="s">
        <v>24</v>
      </c>
      <c r="J70" t="s">
        <v>25</v>
      </c>
      <c r="K70" t="s">
        <v>26</v>
      </c>
      <c r="L70" t="s">
        <v>221</v>
      </c>
      <c r="M70">
        <v>0.56000000000000005</v>
      </c>
      <c r="N70" t="s">
        <v>8</v>
      </c>
      <c r="O70" t="s">
        <v>35</v>
      </c>
      <c r="P70" t="s">
        <v>66</v>
      </c>
      <c r="Q70" t="s">
        <v>222</v>
      </c>
      <c r="R70">
        <v>92672</v>
      </c>
      <c r="S70">
        <v>42010</v>
      </c>
      <c r="T70">
        <v>42012</v>
      </c>
      <c r="U70">
        <v>-90.755600000000001</v>
      </c>
      <c r="V70">
        <v>7</v>
      </c>
      <c r="W70">
        <v>24.57</v>
      </c>
      <c r="X70">
        <v>89856</v>
      </c>
      <c r="Y70" t="s">
        <v>3217</v>
      </c>
    </row>
    <row r="71" spans="1:25" x14ac:dyDescent="0.2">
      <c r="A71">
        <v>783</v>
      </c>
      <c r="B71" t="s">
        <v>223</v>
      </c>
      <c r="C71" t="s">
        <v>23</v>
      </c>
      <c r="D71">
        <v>0.02</v>
      </c>
      <c r="E71">
        <v>100.98</v>
      </c>
      <c r="F71">
        <v>35.840000000000003</v>
      </c>
      <c r="G71" t="s">
        <v>2</v>
      </c>
      <c r="H71" t="s">
        <v>3</v>
      </c>
      <c r="I71" t="s">
        <v>4</v>
      </c>
      <c r="J71" t="s">
        <v>93</v>
      </c>
      <c r="K71" t="s">
        <v>6</v>
      </c>
      <c r="L71" t="s">
        <v>94</v>
      </c>
      <c r="M71">
        <v>0.62</v>
      </c>
      <c r="N71" t="s">
        <v>8</v>
      </c>
      <c r="O71" t="s">
        <v>87</v>
      </c>
      <c r="P71" t="s">
        <v>224</v>
      </c>
      <c r="Q71" t="s">
        <v>225</v>
      </c>
      <c r="R71">
        <v>6010</v>
      </c>
      <c r="S71">
        <v>42010</v>
      </c>
      <c r="T71">
        <v>42010</v>
      </c>
      <c r="U71">
        <v>-134.91200000000001</v>
      </c>
      <c r="V71">
        <v>6</v>
      </c>
      <c r="W71">
        <v>614.99</v>
      </c>
      <c r="X71">
        <v>90961</v>
      </c>
      <c r="Y71" t="s">
        <v>3218</v>
      </c>
    </row>
    <row r="72" spans="1:25" x14ac:dyDescent="0.2">
      <c r="A72">
        <v>1828</v>
      </c>
      <c r="B72" t="s">
        <v>226</v>
      </c>
      <c r="C72" t="s">
        <v>23</v>
      </c>
      <c r="D72">
        <v>0.05</v>
      </c>
      <c r="E72">
        <v>7.1</v>
      </c>
      <c r="F72">
        <v>6.05</v>
      </c>
      <c r="G72" t="s">
        <v>14</v>
      </c>
      <c r="H72" t="s">
        <v>70</v>
      </c>
      <c r="I72" t="s">
        <v>24</v>
      </c>
      <c r="J72" t="s">
        <v>48</v>
      </c>
      <c r="K72" t="s">
        <v>49</v>
      </c>
      <c r="L72" t="s">
        <v>227</v>
      </c>
      <c r="M72">
        <v>0.39</v>
      </c>
      <c r="N72" t="s">
        <v>8</v>
      </c>
      <c r="O72" t="s">
        <v>28</v>
      </c>
      <c r="P72" t="s">
        <v>189</v>
      </c>
      <c r="Q72" t="s">
        <v>228</v>
      </c>
      <c r="R72">
        <v>50613</v>
      </c>
      <c r="S72">
        <v>42010</v>
      </c>
      <c r="T72">
        <v>42010</v>
      </c>
      <c r="U72">
        <v>-101.246</v>
      </c>
      <c r="V72">
        <v>14</v>
      </c>
      <c r="W72">
        <v>100.99</v>
      </c>
      <c r="X72">
        <v>86960</v>
      </c>
      <c r="Y72" t="s">
        <v>3216</v>
      </c>
    </row>
    <row r="73" spans="1:25" x14ac:dyDescent="0.2">
      <c r="A73">
        <v>1828</v>
      </c>
      <c r="B73" t="s">
        <v>226</v>
      </c>
      <c r="C73" t="s">
        <v>23</v>
      </c>
      <c r="D73">
        <v>0.04</v>
      </c>
      <c r="E73">
        <v>20.95</v>
      </c>
      <c r="F73">
        <v>4</v>
      </c>
      <c r="G73" t="s">
        <v>14</v>
      </c>
      <c r="H73" t="s">
        <v>70</v>
      </c>
      <c r="I73" t="s">
        <v>16</v>
      </c>
      <c r="J73" t="s">
        <v>17</v>
      </c>
      <c r="K73" t="s">
        <v>49</v>
      </c>
      <c r="L73" t="s">
        <v>229</v>
      </c>
      <c r="M73">
        <v>0.6</v>
      </c>
      <c r="N73" t="s">
        <v>8</v>
      </c>
      <c r="O73" t="s">
        <v>28</v>
      </c>
      <c r="P73" t="s">
        <v>189</v>
      </c>
      <c r="Q73" t="s">
        <v>228</v>
      </c>
      <c r="R73">
        <v>50613</v>
      </c>
      <c r="S73">
        <v>42010</v>
      </c>
      <c r="T73">
        <v>42015</v>
      </c>
      <c r="U73">
        <v>-1.88</v>
      </c>
      <c r="V73">
        <v>7</v>
      </c>
      <c r="W73">
        <v>142.06</v>
      </c>
      <c r="X73">
        <v>86960</v>
      </c>
      <c r="Y73" t="s">
        <v>3216</v>
      </c>
    </row>
    <row r="74" spans="1:25" x14ac:dyDescent="0.2">
      <c r="A74">
        <v>1829</v>
      </c>
      <c r="B74" t="s">
        <v>230</v>
      </c>
      <c r="C74" t="s">
        <v>23</v>
      </c>
      <c r="D74">
        <v>0.05</v>
      </c>
      <c r="E74">
        <v>39.06</v>
      </c>
      <c r="F74">
        <v>10.55</v>
      </c>
      <c r="G74" t="s">
        <v>14</v>
      </c>
      <c r="H74" t="s">
        <v>70</v>
      </c>
      <c r="I74" t="s">
        <v>24</v>
      </c>
      <c r="J74" t="s">
        <v>48</v>
      </c>
      <c r="K74" t="s">
        <v>49</v>
      </c>
      <c r="L74" t="s">
        <v>231</v>
      </c>
      <c r="M74">
        <v>0.37</v>
      </c>
      <c r="N74" t="s">
        <v>8</v>
      </c>
      <c r="O74" t="s">
        <v>28</v>
      </c>
      <c r="P74" t="s">
        <v>189</v>
      </c>
      <c r="Q74" t="s">
        <v>232</v>
      </c>
      <c r="R74">
        <v>52402</v>
      </c>
      <c r="S74">
        <v>42010</v>
      </c>
      <c r="T74">
        <v>42017</v>
      </c>
      <c r="U74">
        <v>250.98060000000001</v>
      </c>
      <c r="V74">
        <v>9</v>
      </c>
      <c r="W74">
        <v>363.74</v>
      </c>
      <c r="X74">
        <v>86960</v>
      </c>
      <c r="Y74" t="s">
        <v>3216</v>
      </c>
    </row>
    <row r="75" spans="1:25" x14ac:dyDescent="0.2">
      <c r="A75">
        <v>1829</v>
      </c>
      <c r="B75" t="s">
        <v>230</v>
      </c>
      <c r="C75" t="s">
        <v>23</v>
      </c>
      <c r="D75">
        <v>0.04</v>
      </c>
      <c r="E75">
        <v>3.52</v>
      </c>
      <c r="F75">
        <v>6.83</v>
      </c>
      <c r="G75" t="s">
        <v>14</v>
      </c>
      <c r="H75" t="s">
        <v>70</v>
      </c>
      <c r="I75" t="s">
        <v>24</v>
      </c>
      <c r="J75" t="s">
        <v>48</v>
      </c>
      <c r="K75" t="s">
        <v>49</v>
      </c>
      <c r="L75" t="s">
        <v>233</v>
      </c>
      <c r="M75">
        <v>0.38</v>
      </c>
      <c r="N75" t="s">
        <v>8</v>
      </c>
      <c r="O75" t="s">
        <v>28</v>
      </c>
      <c r="P75" t="s">
        <v>189</v>
      </c>
      <c r="Q75" t="s">
        <v>232</v>
      </c>
      <c r="R75">
        <v>52402</v>
      </c>
      <c r="S75">
        <v>42010</v>
      </c>
      <c r="T75">
        <v>42019</v>
      </c>
      <c r="U75">
        <v>-57.753</v>
      </c>
      <c r="V75">
        <v>4</v>
      </c>
      <c r="W75">
        <v>15.93</v>
      </c>
      <c r="X75">
        <v>86960</v>
      </c>
      <c r="Y75" t="s">
        <v>3216</v>
      </c>
    </row>
    <row r="76" spans="1:25" x14ac:dyDescent="0.2">
      <c r="A76">
        <v>1829</v>
      </c>
      <c r="B76" t="s">
        <v>230</v>
      </c>
      <c r="C76" t="s">
        <v>23</v>
      </c>
      <c r="D76">
        <v>0.02</v>
      </c>
      <c r="E76">
        <v>15.51</v>
      </c>
      <c r="F76">
        <v>17.78</v>
      </c>
      <c r="G76" t="s">
        <v>14</v>
      </c>
      <c r="H76" t="s">
        <v>70</v>
      </c>
      <c r="I76" t="s">
        <v>24</v>
      </c>
      <c r="J76" t="s">
        <v>54</v>
      </c>
      <c r="K76" t="s">
        <v>49</v>
      </c>
      <c r="L76" t="s">
        <v>234</v>
      </c>
      <c r="M76">
        <v>0.59</v>
      </c>
      <c r="N76" t="s">
        <v>8</v>
      </c>
      <c r="O76" t="s">
        <v>28</v>
      </c>
      <c r="P76" t="s">
        <v>189</v>
      </c>
      <c r="Q76" t="s">
        <v>232</v>
      </c>
      <c r="R76">
        <v>52402</v>
      </c>
      <c r="S76">
        <v>42010</v>
      </c>
      <c r="T76">
        <v>42017</v>
      </c>
      <c r="U76">
        <v>-47.97</v>
      </c>
      <c r="V76">
        <v>1</v>
      </c>
      <c r="W76">
        <v>21.28</v>
      </c>
      <c r="X76">
        <v>86960</v>
      </c>
      <c r="Y76" t="s">
        <v>3216</v>
      </c>
    </row>
    <row r="77" spans="1:25" x14ac:dyDescent="0.2">
      <c r="A77">
        <v>2146</v>
      </c>
      <c r="B77" t="s">
        <v>235</v>
      </c>
      <c r="C77" t="s">
        <v>23</v>
      </c>
      <c r="D77">
        <v>0.05</v>
      </c>
      <c r="E77">
        <v>20.34</v>
      </c>
      <c r="F77">
        <v>35</v>
      </c>
      <c r="G77" t="s">
        <v>14</v>
      </c>
      <c r="H77" t="s">
        <v>70</v>
      </c>
      <c r="I77" t="s">
        <v>24</v>
      </c>
      <c r="J77" t="s">
        <v>54</v>
      </c>
      <c r="K77" t="s">
        <v>40</v>
      </c>
      <c r="L77" t="s">
        <v>236</v>
      </c>
      <c r="M77">
        <v>0.84</v>
      </c>
      <c r="N77" t="s">
        <v>8</v>
      </c>
      <c r="O77" t="s">
        <v>9</v>
      </c>
      <c r="P77" t="s">
        <v>218</v>
      </c>
      <c r="Q77" t="s">
        <v>237</v>
      </c>
      <c r="R77">
        <v>20151</v>
      </c>
      <c r="S77">
        <v>42010</v>
      </c>
      <c r="T77">
        <v>42014</v>
      </c>
      <c r="U77">
        <v>52.776000000000003</v>
      </c>
      <c r="V77">
        <v>2</v>
      </c>
      <c r="W77">
        <v>53.02</v>
      </c>
      <c r="X77">
        <v>87071</v>
      </c>
      <c r="Y77" t="s">
        <v>3215</v>
      </c>
    </row>
    <row r="78" spans="1:25" x14ac:dyDescent="0.2">
      <c r="A78">
        <v>211</v>
      </c>
      <c r="B78" t="s">
        <v>238</v>
      </c>
      <c r="C78" t="s">
        <v>92</v>
      </c>
      <c r="D78">
        <v>0.01</v>
      </c>
      <c r="E78">
        <v>10.06</v>
      </c>
      <c r="F78">
        <v>2.06</v>
      </c>
      <c r="G78" t="s">
        <v>14</v>
      </c>
      <c r="H78" t="s">
        <v>15</v>
      </c>
      <c r="I78" t="s">
        <v>24</v>
      </c>
      <c r="J78" t="s">
        <v>64</v>
      </c>
      <c r="K78" t="s">
        <v>26</v>
      </c>
      <c r="L78" t="s">
        <v>149</v>
      </c>
      <c r="M78">
        <v>0.39</v>
      </c>
      <c r="N78" t="s">
        <v>8</v>
      </c>
      <c r="O78" t="s">
        <v>87</v>
      </c>
      <c r="P78" t="s">
        <v>88</v>
      </c>
      <c r="Q78" t="s">
        <v>239</v>
      </c>
      <c r="R78">
        <v>13501</v>
      </c>
      <c r="S78">
        <v>42010</v>
      </c>
      <c r="T78">
        <v>42012</v>
      </c>
      <c r="U78">
        <v>7.59</v>
      </c>
      <c r="V78">
        <v>2</v>
      </c>
      <c r="W78">
        <v>21.2</v>
      </c>
      <c r="X78">
        <v>85964</v>
      </c>
      <c r="Y78" t="s">
        <v>3218</v>
      </c>
    </row>
    <row r="79" spans="1:25" x14ac:dyDescent="0.2">
      <c r="A79">
        <v>211</v>
      </c>
      <c r="B79" t="s">
        <v>238</v>
      </c>
      <c r="C79" t="s">
        <v>92</v>
      </c>
      <c r="D79">
        <v>0</v>
      </c>
      <c r="E79">
        <v>65.989999999999995</v>
      </c>
      <c r="F79">
        <v>5.92</v>
      </c>
      <c r="G79" t="s">
        <v>14</v>
      </c>
      <c r="H79" t="s">
        <v>15</v>
      </c>
      <c r="I79" t="s">
        <v>16</v>
      </c>
      <c r="J79" t="s">
        <v>111</v>
      </c>
      <c r="K79" t="s">
        <v>49</v>
      </c>
      <c r="L79" t="s">
        <v>240</v>
      </c>
      <c r="M79">
        <v>0.55000000000000004</v>
      </c>
      <c r="N79" t="s">
        <v>8</v>
      </c>
      <c r="O79" t="s">
        <v>87</v>
      </c>
      <c r="P79" t="s">
        <v>88</v>
      </c>
      <c r="Q79" t="s">
        <v>239</v>
      </c>
      <c r="R79">
        <v>13501</v>
      </c>
      <c r="S79">
        <v>42010</v>
      </c>
      <c r="T79">
        <v>42012</v>
      </c>
      <c r="U79">
        <v>-107.98699999999999</v>
      </c>
      <c r="V79">
        <v>3</v>
      </c>
      <c r="W79">
        <v>173.32</v>
      </c>
      <c r="X79">
        <v>85964</v>
      </c>
      <c r="Y79" t="s">
        <v>3218</v>
      </c>
    </row>
    <row r="80" spans="1:25" x14ac:dyDescent="0.2">
      <c r="A80">
        <v>3347</v>
      </c>
      <c r="B80" t="s">
        <v>241</v>
      </c>
      <c r="C80" t="s">
        <v>92</v>
      </c>
      <c r="D80">
        <v>7.0000000000000007E-2</v>
      </c>
      <c r="E80">
        <v>7.68</v>
      </c>
      <c r="F80">
        <v>6.16</v>
      </c>
      <c r="G80" t="s">
        <v>63</v>
      </c>
      <c r="H80" t="s">
        <v>15</v>
      </c>
      <c r="I80" t="s">
        <v>24</v>
      </c>
      <c r="J80" t="s">
        <v>48</v>
      </c>
      <c r="K80" t="s">
        <v>49</v>
      </c>
      <c r="L80" t="s">
        <v>242</v>
      </c>
      <c r="M80">
        <v>0.35</v>
      </c>
      <c r="N80" t="s">
        <v>8</v>
      </c>
      <c r="O80" t="s">
        <v>9</v>
      </c>
      <c r="P80" t="s">
        <v>99</v>
      </c>
      <c r="Q80" t="s">
        <v>243</v>
      </c>
      <c r="R80">
        <v>33411</v>
      </c>
      <c r="S80">
        <v>42010</v>
      </c>
      <c r="T80">
        <v>42012</v>
      </c>
      <c r="U80">
        <v>125.9982</v>
      </c>
      <c r="V80">
        <v>1</v>
      </c>
      <c r="W80">
        <v>22.13</v>
      </c>
      <c r="X80">
        <v>89355</v>
      </c>
      <c r="Y80" t="s">
        <v>3215</v>
      </c>
    </row>
    <row r="81" spans="1:25" x14ac:dyDescent="0.2">
      <c r="A81">
        <v>3347</v>
      </c>
      <c r="B81" t="s">
        <v>241</v>
      </c>
      <c r="C81" t="s">
        <v>92</v>
      </c>
      <c r="D81">
        <v>0.05</v>
      </c>
      <c r="E81">
        <v>6.64</v>
      </c>
      <c r="F81">
        <v>4.95</v>
      </c>
      <c r="G81" t="s">
        <v>63</v>
      </c>
      <c r="H81" t="s">
        <v>15</v>
      </c>
      <c r="I81" t="s">
        <v>4</v>
      </c>
      <c r="J81" t="s">
        <v>102</v>
      </c>
      <c r="K81" t="s">
        <v>18</v>
      </c>
      <c r="L81" t="s">
        <v>244</v>
      </c>
      <c r="M81">
        <v>0.37</v>
      </c>
      <c r="N81" t="s">
        <v>8</v>
      </c>
      <c r="O81" t="s">
        <v>9</v>
      </c>
      <c r="P81" t="s">
        <v>99</v>
      </c>
      <c r="Q81" t="s">
        <v>243</v>
      </c>
      <c r="R81">
        <v>33411</v>
      </c>
      <c r="S81">
        <v>42010</v>
      </c>
      <c r="T81">
        <v>42012</v>
      </c>
      <c r="U81">
        <v>-92.929199999999994</v>
      </c>
      <c r="V81">
        <v>5</v>
      </c>
      <c r="W81">
        <v>34.17</v>
      </c>
      <c r="X81">
        <v>89355</v>
      </c>
      <c r="Y81" t="s">
        <v>3215</v>
      </c>
    </row>
    <row r="82" spans="1:25" x14ac:dyDescent="0.2">
      <c r="A82">
        <v>799</v>
      </c>
      <c r="B82" t="s">
        <v>245</v>
      </c>
      <c r="C82" t="s">
        <v>46</v>
      </c>
      <c r="D82">
        <v>0.01</v>
      </c>
      <c r="E82">
        <v>150.97999999999999</v>
      </c>
      <c r="F82">
        <v>30</v>
      </c>
      <c r="G82" t="s">
        <v>2</v>
      </c>
      <c r="H82" t="s">
        <v>15</v>
      </c>
      <c r="I82" t="s">
        <v>4</v>
      </c>
      <c r="J82" t="s">
        <v>85</v>
      </c>
      <c r="K82" t="s">
        <v>33</v>
      </c>
      <c r="L82" t="s">
        <v>246</v>
      </c>
      <c r="M82">
        <v>0.74</v>
      </c>
      <c r="N82" t="s">
        <v>8</v>
      </c>
      <c r="O82" t="s">
        <v>9</v>
      </c>
      <c r="P82" t="s">
        <v>247</v>
      </c>
      <c r="Q82" t="s">
        <v>248</v>
      </c>
      <c r="R82">
        <v>29915</v>
      </c>
      <c r="S82">
        <v>42010</v>
      </c>
      <c r="T82">
        <v>42012</v>
      </c>
      <c r="U82">
        <v>131.38200000000001</v>
      </c>
      <c r="V82">
        <v>6</v>
      </c>
      <c r="W82">
        <v>958.46</v>
      </c>
      <c r="X82">
        <v>89909</v>
      </c>
      <c r="Y82" t="s">
        <v>3215</v>
      </c>
    </row>
    <row r="83" spans="1:25" x14ac:dyDescent="0.2">
      <c r="A83">
        <v>799</v>
      </c>
      <c r="B83" t="s">
        <v>245</v>
      </c>
      <c r="C83" t="s">
        <v>46</v>
      </c>
      <c r="D83">
        <v>0.01</v>
      </c>
      <c r="E83">
        <v>28.28</v>
      </c>
      <c r="F83">
        <v>13.99</v>
      </c>
      <c r="G83" t="s">
        <v>63</v>
      </c>
      <c r="H83" t="s">
        <v>15</v>
      </c>
      <c r="I83" t="s">
        <v>24</v>
      </c>
      <c r="J83" t="s">
        <v>54</v>
      </c>
      <c r="K83" t="s">
        <v>120</v>
      </c>
      <c r="L83" t="s">
        <v>249</v>
      </c>
      <c r="M83">
        <v>0.57999999999999996</v>
      </c>
      <c r="N83" t="s">
        <v>8</v>
      </c>
      <c r="O83" t="s">
        <v>9</v>
      </c>
      <c r="P83" t="s">
        <v>247</v>
      </c>
      <c r="Q83" t="s">
        <v>248</v>
      </c>
      <c r="R83">
        <v>29915</v>
      </c>
      <c r="S83">
        <v>42010</v>
      </c>
      <c r="T83">
        <v>42012</v>
      </c>
      <c r="U83">
        <v>-89.292000000000002</v>
      </c>
      <c r="V83">
        <v>12</v>
      </c>
      <c r="W83">
        <v>368.84</v>
      </c>
      <c r="X83">
        <v>89909</v>
      </c>
      <c r="Y83" t="s">
        <v>3215</v>
      </c>
    </row>
    <row r="84" spans="1:25" x14ac:dyDescent="0.2">
      <c r="A84">
        <v>799</v>
      </c>
      <c r="B84" t="s">
        <v>245</v>
      </c>
      <c r="C84" t="s">
        <v>46</v>
      </c>
      <c r="D84">
        <v>0.03</v>
      </c>
      <c r="E84">
        <v>35.99</v>
      </c>
      <c r="F84">
        <v>1.1000000000000001</v>
      </c>
      <c r="G84" t="s">
        <v>14</v>
      </c>
      <c r="H84" t="s">
        <v>15</v>
      </c>
      <c r="I84" t="s">
        <v>16</v>
      </c>
      <c r="J84" t="s">
        <v>111</v>
      </c>
      <c r="K84" t="s">
        <v>49</v>
      </c>
      <c r="L84" t="s">
        <v>250</v>
      </c>
      <c r="M84">
        <v>0.55000000000000004</v>
      </c>
      <c r="N84" t="s">
        <v>8</v>
      </c>
      <c r="O84" t="s">
        <v>9</v>
      </c>
      <c r="P84" t="s">
        <v>247</v>
      </c>
      <c r="Q84" t="s">
        <v>248</v>
      </c>
      <c r="R84">
        <v>29915</v>
      </c>
      <c r="S84">
        <v>42010</v>
      </c>
      <c r="T84">
        <v>42011</v>
      </c>
      <c r="U84">
        <v>-211.036</v>
      </c>
      <c r="V84">
        <v>1</v>
      </c>
      <c r="W84">
        <v>30.86</v>
      </c>
      <c r="X84">
        <v>89909</v>
      </c>
      <c r="Y84" t="s">
        <v>3215</v>
      </c>
    </row>
    <row r="85" spans="1:25" x14ac:dyDescent="0.2">
      <c r="A85">
        <v>1950</v>
      </c>
      <c r="B85" t="s">
        <v>251</v>
      </c>
      <c r="C85" t="s">
        <v>46</v>
      </c>
      <c r="D85">
        <v>0.01</v>
      </c>
      <c r="E85">
        <v>6.68</v>
      </c>
      <c r="F85">
        <v>4.91</v>
      </c>
      <c r="G85" t="s">
        <v>14</v>
      </c>
      <c r="H85" t="s">
        <v>3</v>
      </c>
      <c r="I85" t="s">
        <v>24</v>
      </c>
      <c r="J85" t="s">
        <v>64</v>
      </c>
      <c r="K85" t="s">
        <v>49</v>
      </c>
      <c r="L85" t="s">
        <v>252</v>
      </c>
      <c r="M85">
        <v>0.37</v>
      </c>
      <c r="N85" t="s">
        <v>8</v>
      </c>
      <c r="O85" t="s">
        <v>35</v>
      </c>
      <c r="P85" t="s">
        <v>253</v>
      </c>
      <c r="Q85" t="s">
        <v>254</v>
      </c>
      <c r="R85">
        <v>59750</v>
      </c>
      <c r="S85">
        <v>42010</v>
      </c>
      <c r="T85">
        <v>42012</v>
      </c>
      <c r="U85">
        <v>-15.48</v>
      </c>
      <c r="V85">
        <v>7</v>
      </c>
      <c r="W85">
        <v>51.03</v>
      </c>
      <c r="X85">
        <v>90414</v>
      </c>
      <c r="Y85" t="s">
        <v>3217</v>
      </c>
    </row>
    <row r="86" spans="1:25" x14ac:dyDescent="0.2">
      <c r="A86">
        <v>2290</v>
      </c>
      <c r="B86" t="s">
        <v>255</v>
      </c>
      <c r="C86" t="s">
        <v>46</v>
      </c>
      <c r="D86">
        <v>0</v>
      </c>
      <c r="E86">
        <v>42.98</v>
      </c>
      <c r="F86">
        <v>4.62</v>
      </c>
      <c r="G86" t="s">
        <v>14</v>
      </c>
      <c r="H86" t="s">
        <v>47</v>
      </c>
      <c r="I86" t="s">
        <v>24</v>
      </c>
      <c r="J86" t="s">
        <v>71</v>
      </c>
      <c r="K86" t="s">
        <v>49</v>
      </c>
      <c r="L86" t="s">
        <v>256</v>
      </c>
      <c r="M86">
        <v>0.56000000000000005</v>
      </c>
      <c r="N86" t="s">
        <v>8</v>
      </c>
      <c r="O86" t="s">
        <v>28</v>
      </c>
      <c r="P86" t="s">
        <v>60</v>
      </c>
      <c r="Q86" t="s">
        <v>257</v>
      </c>
      <c r="R86">
        <v>55433</v>
      </c>
      <c r="S86">
        <v>42010</v>
      </c>
      <c r="T86">
        <v>42012</v>
      </c>
      <c r="U86">
        <v>385.30290000000002</v>
      </c>
      <c r="V86">
        <v>12</v>
      </c>
      <c r="W86">
        <v>558.41</v>
      </c>
      <c r="X86">
        <v>88163</v>
      </c>
      <c r="Y86" t="s">
        <v>3216</v>
      </c>
    </row>
    <row r="87" spans="1:25" x14ac:dyDescent="0.2">
      <c r="A87">
        <v>2290</v>
      </c>
      <c r="B87" t="s">
        <v>255</v>
      </c>
      <c r="C87" t="s">
        <v>46</v>
      </c>
      <c r="D87">
        <v>0.03</v>
      </c>
      <c r="E87">
        <v>21.78</v>
      </c>
      <c r="F87">
        <v>5.94</v>
      </c>
      <c r="G87" t="s">
        <v>14</v>
      </c>
      <c r="H87" t="s">
        <v>47</v>
      </c>
      <c r="I87" t="s">
        <v>24</v>
      </c>
      <c r="J87" t="s">
        <v>71</v>
      </c>
      <c r="K87" t="s">
        <v>120</v>
      </c>
      <c r="L87" t="s">
        <v>258</v>
      </c>
      <c r="M87">
        <v>0.5</v>
      </c>
      <c r="N87" t="s">
        <v>8</v>
      </c>
      <c r="O87" t="s">
        <v>28</v>
      </c>
      <c r="P87" t="s">
        <v>60</v>
      </c>
      <c r="Q87" t="s">
        <v>257</v>
      </c>
      <c r="R87">
        <v>55433</v>
      </c>
      <c r="S87">
        <v>42010</v>
      </c>
      <c r="T87">
        <v>42012</v>
      </c>
      <c r="U87">
        <v>187.2</v>
      </c>
      <c r="V87">
        <v>13</v>
      </c>
      <c r="W87">
        <v>290.22000000000003</v>
      </c>
      <c r="X87">
        <v>88163</v>
      </c>
      <c r="Y87" t="s">
        <v>3216</v>
      </c>
    </row>
    <row r="88" spans="1:25" x14ac:dyDescent="0.2">
      <c r="A88">
        <v>3285</v>
      </c>
      <c r="B88" t="s">
        <v>259</v>
      </c>
      <c r="C88" t="s">
        <v>46</v>
      </c>
      <c r="D88">
        <v>0.06</v>
      </c>
      <c r="E88">
        <v>1.7</v>
      </c>
      <c r="F88">
        <v>1.99</v>
      </c>
      <c r="G88" t="s">
        <v>14</v>
      </c>
      <c r="H88" t="s">
        <v>15</v>
      </c>
      <c r="I88" t="s">
        <v>16</v>
      </c>
      <c r="J88" t="s">
        <v>17</v>
      </c>
      <c r="K88" t="s">
        <v>18</v>
      </c>
      <c r="L88" t="s">
        <v>260</v>
      </c>
      <c r="M88">
        <v>0.51</v>
      </c>
      <c r="N88" t="s">
        <v>8</v>
      </c>
      <c r="O88" t="s">
        <v>9</v>
      </c>
      <c r="P88" t="s">
        <v>218</v>
      </c>
      <c r="Q88" t="s">
        <v>261</v>
      </c>
      <c r="R88">
        <v>20170</v>
      </c>
      <c r="S88">
        <v>42010</v>
      </c>
      <c r="T88">
        <v>42011</v>
      </c>
      <c r="U88">
        <v>80.071200000000005</v>
      </c>
      <c r="V88">
        <v>7</v>
      </c>
      <c r="W88">
        <v>12.15</v>
      </c>
      <c r="X88">
        <v>90750</v>
      </c>
      <c r="Y88" t="s">
        <v>3215</v>
      </c>
    </row>
    <row r="89" spans="1:25" x14ac:dyDescent="0.2">
      <c r="A89">
        <v>3285</v>
      </c>
      <c r="B89" t="s">
        <v>259</v>
      </c>
      <c r="C89" t="s">
        <v>46</v>
      </c>
      <c r="D89">
        <v>0.01</v>
      </c>
      <c r="E89">
        <v>30.98</v>
      </c>
      <c r="F89">
        <v>5.09</v>
      </c>
      <c r="G89" t="s">
        <v>14</v>
      </c>
      <c r="H89" t="s">
        <v>15</v>
      </c>
      <c r="I89" t="s">
        <v>24</v>
      </c>
      <c r="J89" t="s">
        <v>64</v>
      </c>
      <c r="K89" t="s">
        <v>49</v>
      </c>
      <c r="L89" t="s">
        <v>262</v>
      </c>
      <c r="M89">
        <v>0.4</v>
      </c>
      <c r="N89" t="s">
        <v>8</v>
      </c>
      <c r="O89" t="s">
        <v>9</v>
      </c>
      <c r="P89" t="s">
        <v>218</v>
      </c>
      <c r="Q89" t="s">
        <v>261</v>
      </c>
      <c r="R89">
        <v>20170</v>
      </c>
      <c r="S89">
        <v>42010</v>
      </c>
      <c r="T89">
        <v>42012</v>
      </c>
      <c r="U89">
        <v>896.40599999999995</v>
      </c>
      <c r="V89">
        <v>9</v>
      </c>
      <c r="W89">
        <v>288.42</v>
      </c>
      <c r="X89">
        <v>90750</v>
      </c>
      <c r="Y89" t="s">
        <v>3215</v>
      </c>
    </row>
    <row r="90" spans="1:25" x14ac:dyDescent="0.2">
      <c r="A90">
        <v>619</v>
      </c>
      <c r="B90" t="s">
        <v>263</v>
      </c>
      <c r="C90" t="s">
        <v>1</v>
      </c>
      <c r="D90">
        <v>0.03</v>
      </c>
      <c r="E90">
        <v>14.2</v>
      </c>
      <c r="F90">
        <v>5.3</v>
      </c>
      <c r="G90" t="s">
        <v>14</v>
      </c>
      <c r="H90" t="s">
        <v>15</v>
      </c>
      <c r="I90" t="s">
        <v>4</v>
      </c>
      <c r="J90" t="s">
        <v>102</v>
      </c>
      <c r="K90" t="s">
        <v>26</v>
      </c>
      <c r="L90" t="s">
        <v>264</v>
      </c>
      <c r="M90">
        <v>0.46</v>
      </c>
      <c r="N90" t="s">
        <v>8</v>
      </c>
      <c r="O90" t="s">
        <v>28</v>
      </c>
      <c r="P90" t="s">
        <v>265</v>
      </c>
      <c r="Q90" t="s">
        <v>266</v>
      </c>
      <c r="R90">
        <v>48195</v>
      </c>
      <c r="S90">
        <v>42011</v>
      </c>
      <c r="T90">
        <v>42012</v>
      </c>
      <c r="U90">
        <v>107.02</v>
      </c>
      <c r="V90">
        <v>14</v>
      </c>
      <c r="W90">
        <v>205.98</v>
      </c>
      <c r="X90">
        <v>88196</v>
      </c>
      <c r="Y90" t="s">
        <v>3216</v>
      </c>
    </row>
    <row r="91" spans="1:25" x14ac:dyDescent="0.2">
      <c r="A91">
        <v>3</v>
      </c>
      <c r="B91" t="s">
        <v>267</v>
      </c>
      <c r="C91" t="s">
        <v>13</v>
      </c>
      <c r="D91">
        <v>0.01</v>
      </c>
      <c r="E91">
        <v>2.84</v>
      </c>
      <c r="F91">
        <v>0.93</v>
      </c>
      <c r="G91" t="s">
        <v>63</v>
      </c>
      <c r="H91" t="s">
        <v>70</v>
      </c>
      <c r="I91" t="s">
        <v>24</v>
      </c>
      <c r="J91" t="s">
        <v>25</v>
      </c>
      <c r="K91" t="s">
        <v>26</v>
      </c>
      <c r="L91" t="s">
        <v>268</v>
      </c>
      <c r="M91">
        <v>0.54</v>
      </c>
      <c r="N91" t="s">
        <v>8</v>
      </c>
      <c r="O91" t="s">
        <v>35</v>
      </c>
      <c r="P91" t="s">
        <v>42</v>
      </c>
      <c r="Q91" t="s">
        <v>269</v>
      </c>
      <c r="R91">
        <v>98221</v>
      </c>
      <c r="S91">
        <v>42011</v>
      </c>
      <c r="T91">
        <v>42012</v>
      </c>
      <c r="U91">
        <v>4.5599999999999996</v>
      </c>
      <c r="V91">
        <v>4</v>
      </c>
      <c r="W91">
        <v>13.01</v>
      </c>
      <c r="X91">
        <v>88522</v>
      </c>
      <c r="Y91" t="s">
        <v>3217</v>
      </c>
    </row>
    <row r="92" spans="1:25" x14ac:dyDescent="0.2">
      <c r="A92">
        <v>651</v>
      </c>
      <c r="B92" t="s">
        <v>270</v>
      </c>
      <c r="C92" t="s">
        <v>13</v>
      </c>
      <c r="D92">
        <v>0.08</v>
      </c>
      <c r="E92">
        <v>15.99</v>
      </c>
      <c r="F92">
        <v>13.18</v>
      </c>
      <c r="G92" t="s">
        <v>14</v>
      </c>
      <c r="H92" t="s">
        <v>15</v>
      </c>
      <c r="I92" t="s">
        <v>24</v>
      </c>
      <c r="J92" t="s">
        <v>48</v>
      </c>
      <c r="K92" t="s">
        <v>49</v>
      </c>
      <c r="L92" t="s">
        <v>271</v>
      </c>
      <c r="M92">
        <v>0.37</v>
      </c>
      <c r="N92" t="s">
        <v>8</v>
      </c>
      <c r="O92" t="s">
        <v>35</v>
      </c>
      <c r="P92" t="s">
        <v>272</v>
      </c>
      <c r="Q92" t="s">
        <v>273</v>
      </c>
      <c r="R92">
        <v>89115</v>
      </c>
      <c r="S92">
        <v>42011</v>
      </c>
      <c r="T92">
        <v>42012</v>
      </c>
      <c r="U92">
        <v>-246.92616000000001</v>
      </c>
      <c r="V92">
        <v>12</v>
      </c>
      <c r="W92">
        <v>192.33</v>
      </c>
      <c r="X92">
        <v>91575</v>
      </c>
      <c r="Y92" t="s">
        <v>3217</v>
      </c>
    </row>
    <row r="93" spans="1:25" x14ac:dyDescent="0.2">
      <c r="A93">
        <v>2630</v>
      </c>
      <c r="B93" t="s">
        <v>181</v>
      </c>
      <c r="C93" t="s">
        <v>13</v>
      </c>
      <c r="D93">
        <v>7.0000000000000007E-2</v>
      </c>
      <c r="E93">
        <v>65.989999999999995</v>
      </c>
      <c r="F93">
        <v>5.99</v>
      </c>
      <c r="G93" t="s">
        <v>14</v>
      </c>
      <c r="H93" t="s">
        <v>3</v>
      </c>
      <c r="I93" t="s">
        <v>16</v>
      </c>
      <c r="J93" t="s">
        <v>111</v>
      </c>
      <c r="K93" t="s">
        <v>49</v>
      </c>
      <c r="L93" t="s">
        <v>274</v>
      </c>
      <c r="M93">
        <v>0.57999999999999996</v>
      </c>
      <c r="N93" t="s">
        <v>8</v>
      </c>
      <c r="O93" t="s">
        <v>28</v>
      </c>
      <c r="P93" t="s">
        <v>183</v>
      </c>
      <c r="Q93" t="s">
        <v>184</v>
      </c>
      <c r="R93">
        <v>73071</v>
      </c>
      <c r="S93">
        <v>42011</v>
      </c>
      <c r="T93">
        <v>42012</v>
      </c>
      <c r="U93">
        <v>-139.18256</v>
      </c>
      <c r="V93">
        <v>3</v>
      </c>
      <c r="W93">
        <v>165.71</v>
      </c>
      <c r="X93">
        <v>85915</v>
      </c>
      <c r="Y93" t="s">
        <v>3216</v>
      </c>
    </row>
    <row r="94" spans="1:25" x14ac:dyDescent="0.2">
      <c r="A94">
        <v>1781</v>
      </c>
      <c r="B94" t="s">
        <v>275</v>
      </c>
      <c r="C94" t="s">
        <v>23</v>
      </c>
      <c r="D94">
        <v>0.03</v>
      </c>
      <c r="E94">
        <v>5.08</v>
      </c>
      <c r="F94">
        <v>2.0299999999999998</v>
      </c>
      <c r="G94" t="s">
        <v>14</v>
      </c>
      <c r="H94" t="s">
        <v>47</v>
      </c>
      <c r="I94" t="s">
        <v>4</v>
      </c>
      <c r="J94" t="s">
        <v>102</v>
      </c>
      <c r="K94" t="s">
        <v>26</v>
      </c>
      <c r="L94" t="s">
        <v>276</v>
      </c>
      <c r="M94">
        <v>0.51</v>
      </c>
      <c r="N94" t="s">
        <v>8</v>
      </c>
      <c r="O94" t="s">
        <v>35</v>
      </c>
      <c r="P94" t="s">
        <v>66</v>
      </c>
      <c r="Q94" t="s">
        <v>277</v>
      </c>
      <c r="R94">
        <v>94070</v>
      </c>
      <c r="S94">
        <v>42011</v>
      </c>
      <c r="T94">
        <v>42016</v>
      </c>
      <c r="U94">
        <v>15.1524</v>
      </c>
      <c r="V94">
        <v>4</v>
      </c>
      <c r="W94">
        <v>21.96</v>
      </c>
      <c r="X94">
        <v>89858</v>
      </c>
      <c r="Y94" t="s">
        <v>3217</v>
      </c>
    </row>
    <row r="95" spans="1:25" x14ac:dyDescent="0.2">
      <c r="A95">
        <v>3123</v>
      </c>
      <c r="B95" t="s">
        <v>278</v>
      </c>
      <c r="C95" t="s">
        <v>23</v>
      </c>
      <c r="D95">
        <v>0.02</v>
      </c>
      <c r="E95">
        <v>7.1</v>
      </c>
      <c r="F95">
        <v>6.05</v>
      </c>
      <c r="G95" t="s">
        <v>14</v>
      </c>
      <c r="H95" t="s">
        <v>47</v>
      </c>
      <c r="I95" t="s">
        <v>24</v>
      </c>
      <c r="J95" t="s">
        <v>48</v>
      </c>
      <c r="K95" t="s">
        <v>49</v>
      </c>
      <c r="L95" t="s">
        <v>227</v>
      </c>
      <c r="M95">
        <v>0.39</v>
      </c>
      <c r="N95" t="s">
        <v>8</v>
      </c>
      <c r="O95" t="s">
        <v>28</v>
      </c>
      <c r="P95" t="s">
        <v>79</v>
      </c>
      <c r="Q95" t="s">
        <v>279</v>
      </c>
      <c r="R95">
        <v>60160</v>
      </c>
      <c r="S95">
        <v>42011</v>
      </c>
      <c r="T95">
        <v>42013</v>
      </c>
      <c r="U95">
        <v>-48.875</v>
      </c>
      <c r="V95">
        <v>8</v>
      </c>
      <c r="W95">
        <v>61.5</v>
      </c>
      <c r="X95">
        <v>87287</v>
      </c>
      <c r="Y95" t="s">
        <v>3216</v>
      </c>
    </row>
    <row r="96" spans="1:25" x14ac:dyDescent="0.2">
      <c r="A96">
        <v>3303</v>
      </c>
      <c r="B96" t="s">
        <v>280</v>
      </c>
      <c r="C96" t="s">
        <v>23</v>
      </c>
      <c r="D96">
        <v>0.04</v>
      </c>
      <c r="E96">
        <v>33.89</v>
      </c>
      <c r="F96">
        <v>5.0999999999999996</v>
      </c>
      <c r="G96" t="s">
        <v>14</v>
      </c>
      <c r="H96" t="s">
        <v>47</v>
      </c>
      <c r="I96" t="s">
        <v>24</v>
      </c>
      <c r="J96" t="s">
        <v>54</v>
      </c>
      <c r="K96" t="s">
        <v>49</v>
      </c>
      <c r="L96" t="s">
        <v>281</v>
      </c>
      <c r="M96">
        <v>0.6</v>
      </c>
      <c r="N96" t="s">
        <v>8</v>
      </c>
      <c r="O96" t="s">
        <v>9</v>
      </c>
      <c r="P96" t="s">
        <v>99</v>
      </c>
      <c r="Q96" t="s">
        <v>282</v>
      </c>
      <c r="R96">
        <v>33461</v>
      </c>
      <c r="S96">
        <v>42011</v>
      </c>
      <c r="T96">
        <v>42016</v>
      </c>
      <c r="U96">
        <v>68.676000000000002</v>
      </c>
      <c r="V96">
        <v>6</v>
      </c>
      <c r="W96">
        <v>200.64</v>
      </c>
      <c r="X96">
        <v>87795</v>
      </c>
      <c r="Y96" t="s">
        <v>3215</v>
      </c>
    </row>
    <row r="97" spans="1:25" x14ac:dyDescent="0.2">
      <c r="A97">
        <v>1367</v>
      </c>
      <c r="B97" t="s">
        <v>283</v>
      </c>
      <c r="C97" t="s">
        <v>92</v>
      </c>
      <c r="D97">
        <v>0.03</v>
      </c>
      <c r="E97">
        <v>73.98</v>
      </c>
      <c r="F97">
        <v>14.52</v>
      </c>
      <c r="G97" t="s">
        <v>14</v>
      </c>
      <c r="H97" t="s">
        <v>15</v>
      </c>
      <c r="I97" t="s">
        <v>16</v>
      </c>
      <c r="J97" t="s">
        <v>17</v>
      </c>
      <c r="K97" t="s">
        <v>49</v>
      </c>
      <c r="L97" t="s">
        <v>284</v>
      </c>
      <c r="M97">
        <v>0.65</v>
      </c>
      <c r="N97" t="s">
        <v>8</v>
      </c>
      <c r="O97" t="s">
        <v>28</v>
      </c>
      <c r="P97" t="s">
        <v>163</v>
      </c>
      <c r="Q97" t="s">
        <v>285</v>
      </c>
      <c r="R97">
        <v>79424</v>
      </c>
      <c r="S97">
        <v>42011</v>
      </c>
      <c r="T97">
        <v>42014</v>
      </c>
      <c r="U97">
        <v>-326.23160000000001</v>
      </c>
      <c r="V97">
        <v>1</v>
      </c>
      <c r="W97">
        <v>79.02</v>
      </c>
      <c r="X97">
        <v>90513</v>
      </c>
      <c r="Y97" t="s">
        <v>3216</v>
      </c>
    </row>
    <row r="98" spans="1:25" x14ac:dyDescent="0.2">
      <c r="A98">
        <v>1606</v>
      </c>
      <c r="B98" t="s">
        <v>286</v>
      </c>
      <c r="C98" t="s">
        <v>92</v>
      </c>
      <c r="D98">
        <v>0.05</v>
      </c>
      <c r="E98">
        <v>1.98</v>
      </c>
      <c r="F98">
        <v>4.7699999999999996</v>
      </c>
      <c r="G98" t="s">
        <v>14</v>
      </c>
      <c r="H98" t="s">
        <v>47</v>
      </c>
      <c r="I98" t="s">
        <v>24</v>
      </c>
      <c r="J98" t="s">
        <v>48</v>
      </c>
      <c r="K98" t="s">
        <v>49</v>
      </c>
      <c r="L98" t="s">
        <v>287</v>
      </c>
      <c r="M98">
        <v>0.4</v>
      </c>
      <c r="N98" t="s">
        <v>8</v>
      </c>
      <c r="O98" t="s">
        <v>87</v>
      </c>
      <c r="P98" t="s">
        <v>88</v>
      </c>
      <c r="Q98" t="s">
        <v>288</v>
      </c>
      <c r="R98">
        <v>11010</v>
      </c>
      <c r="S98">
        <v>42011</v>
      </c>
      <c r="T98">
        <v>42012</v>
      </c>
      <c r="U98">
        <v>-14.359819999999999</v>
      </c>
      <c r="V98">
        <v>1</v>
      </c>
      <c r="W98">
        <v>3.53</v>
      </c>
      <c r="X98">
        <v>87993</v>
      </c>
      <c r="Y98" t="s">
        <v>3218</v>
      </c>
    </row>
    <row r="99" spans="1:25" x14ac:dyDescent="0.2">
      <c r="A99">
        <v>1606</v>
      </c>
      <c r="B99" t="s">
        <v>286</v>
      </c>
      <c r="C99" t="s">
        <v>92</v>
      </c>
      <c r="D99">
        <v>7.0000000000000007E-2</v>
      </c>
      <c r="E99">
        <v>699.99</v>
      </c>
      <c r="F99">
        <v>24.49</v>
      </c>
      <c r="G99" t="s">
        <v>63</v>
      </c>
      <c r="H99" t="s">
        <v>47</v>
      </c>
      <c r="I99" t="s">
        <v>16</v>
      </c>
      <c r="J99" t="s">
        <v>39</v>
      </c>
      <c r="K99" t="s">
        <v>40</v>
      </c>
      <c r="L99" t="s">
        <v>289</v>
      </c>
      <c r="M99">
        <v>0.41</v>
      </c>
      <c r="N99" t="s">
        <v>8</v>
      </c>
      <c r="O99" t="s">
        <v>87</v>
      </c>
      <c r="P99" t="s">
        <v>88</v>
      </c>
      <c r="Q99" t="s">
        <v>288</v>
      </c>
      <c r="R99">
        <v>11010</v>
      </c>
      <c r="S99">
        <v>42011</v>
      </c>
      <c r="T99">
        <v>42012</v>
      </c>
      <c r="U99">
        <v>-2870.2775999999999</v>
      </c>
      <c r="V99">
        <v>1</v>
      </c>
      <c r="W99">
        <v>706.56</v>
      </c>
      <c r="X99">
        <v>87993</v>
      </c>
      <c r="Y99" t="s">
        <v>3218</v>
      </c>
    </row>
    <row r="100" spans="1:25" x14ac:dyDescent="0.2">
      <c r="A100">
        <v>1606</v>
      </c>
      <c r="B100" t="s">
        <v>286</v>
      </c>
      <c r="C100" t="s">
        <v>92</v>
      </c>
      <c r="D100">
        <v>7.0000000000000007E-2</v>
      </c>
      <c r="E100">
        <v>6783.02</v>
      </c>
      <c r="F100">
        <v>24.49</v>
      </c>
      <c r="G100" t="s">
        <v>14</v>
      </c>
      <c r="H100" t="s">
        <v>47</v>
      </c>
      <c r="I100" t="s">
        <v>16</v>
      </c>
      <c r="J100" t="s">
        <v>32</v>
      </c>
      <c r="K100" t="s">
        <v>40</v>
      </c>
      <c r="L100" t="s">
        <v>290</v>
      </c>
      <c r="M100">
        <v>0.39</v>
      </c>
      <c r="N100" t="s">
        <v>8</v>
      </c>
      <c r="O100" t="s">
        <v>87</v>
      </c>
      <c r="P100" t="s">
        <v>88</v>
      </c>
      <c r="Q100" t="s">
        <v>288</v>
      </c>
      <c r="R100">
        <v>11010</v>
      </c>
      <c r="S100">
        <v>42011</v>
      </c>
      <c r="T100">
        <v>42012</v>
      </c>
      <c r="U100">
        <v>77.983599999999996</v>
      </c>
      <c r="V100">
        <v>2</v>
      </c>
      <c r="W100">
        <v>13121.07</v>
      </c>
      <c r="X100">
        <v>87993</v>
      </c>
      <c r="Y100" t="s">
        <v>3218</v>
      </c>
    </row>
    <row r="101" spans="1:25" x14ac:dyDescent="0.2">
      <c r="A101">
        <v>3076</v>
      </c>
      <c r="B101" t="s">
        <v>291</v>
      </c>
      <c r="C101" t="s">
        <v>92</v>
      </c>
      <c r="D101">
        <v>0</v>
      </c>
      <c r="E101">
        <v>137.47999999999999</v>
      </c>
      <c r="F101">
        <v>32.18</v>
      </c>
      <c r="G101" t="s">
        <v>2</v>
      </c>
      <c r="H101" t="s">
        <v>3</v>
      </c>
      <c r="I101" t="s">
        <v>4</v>
      </c>
      <c r="J101" t="s">
        <v>93</v>
      </c>
      <c r="K101" t="s">
        <v>6</v>
      </c>
      <c r="L101" t="s">
        <v>292</v>
      </c>
      <c r="M101">
        <v>0.78</v>
      </c>
      <c r="N101" t="s">
        <v>8</v>
      </c>
      <c r="O101" t="s">
        <v>87</v>
      </c>
      <c r="P101" t="s">
        <v>293</v>
      </c>
      <c r="Q101" t="s">
        <v>294</v>
      </c>
      <c r="R101">
        <v>44224</v>
      </c>
      <c r="S101">
        <v>42011</v>
      </c>
      <c r="T101">
        <v>42012</v>
      </c>
      <c r="U101">
        <v>-203.27</v>
      </c>
      <c r="V101">
        <v>2</v>
      </c>
      <c r="W101">
        <v>296.75</v>
      </c>
      <c r="X101">
        <v>88241</v>
      </c>
      <c r="Y101" t="s">
        <v>3218</v>
      </c>
    </row>
    <row r="102" spans="1:25" x14ac:dyDescent="0.2">
      <c r="A102">
        <v>3079</v>
      </c>
      <c r="B102" t="s">
        <v>295</v>
      </c>
      <c r="C102" t="s">
        <v>92</v>
      </c>
      <c r="D102">
        <v>0</v>
      </c>
      <c r="E102">
        <v>137.47999999999999</v>
      </c>
      <c r="F102">
        <v>32.18</v>
      </c>
      <c r="G102" t="s">
        <v>2</v>
      </c>
      <c r="H102" t="s">
        <v>3</v>
      </c>
      <c r="I102" t="s">
        <v>4</v>
      </c>
      <c r="J102" t="s">
        <v>93</v>
      </c>
      <c r="K102" t="s">
        <v>6</v>
      </c>
      <c r="L102" t="s">
        <v>292</v>
      </c>
      <c r="M102">
        <v>0.78</v>
      </c>
      <c r="N102" t="s">
        <v>8</v>
      </c>
      <c r="O102" t="s">
        <v>87</v>
      </c>
      <c r="P102" t="s">
        <v>296</v>
      </c>
      <c r="Q102" t="s">
        <v>297</v>
      </c>
      <c r="R102">
        <v>19112</v>
      </c>
      <c r="S102">
        <v>42011</v>
      </c>
      <c r="T102">
        <v>42012</v>
      </c>
      <c r="U102">
        <v>-203.27</v>
      </c>
      <c r="V102">
        <v>10</v>
      </c>
      <c r="W102">
        <v>1483.76</v>
      </c>
      <c r="X102">
        <v>12480</v>
      </c>
      <c r="Y102" t="s">
        <v>3218</v>
      </c>
    </row>
    <row r="103" spans="1:25" x14ac:dyDescent="0.2">
      <c r="A103">
        <v>2868</v>
      </c>
      <c r="B103" t="s">
        <v>298</v>
      </c>
      <c r="C103" t="s">
        <v>13</v>
      </c>
      <c r="D103">
        <v>0.03</v>
      </c>
      <c r="E103">
        <v>896.99</v>
      </c>
      <c r="F103">
        <v>19.989999999999998</v>
      </c>
      <c r="G103" t="s">
        <v>14</v>
      </c>
      <c r="H103" t="s">
        <v>70</v>
      </c>
      <c r="I103" t="s">
        <v>24</v>
      </c>
      <c r="J103" t="s">
        <v>48</v>
      </c>
      <c r="K103" t="s">
        <v>49</v>
      </c>
      <c r="L103" t="s">
        <v>299</v>
      </c>
      <c r="M103">
        <v>0.38</v>
      </c>
      <c r="N103" t="s">
        <v>8</v>
      </c>
      <c r="O103" t="s">
        <v>35</v>
      </c>
      <c r="P103" t="s">
        <v>42</v>
      </c>
      <c r="Q103" t="s">
        <v>300</v>
      </c>
      <c r="R103">
        <v>98026</v>
      </c>
      <c r="S103">
        <v>42012</v>
      </c>
      <c r="T103">
        <v>42014</v>
      </c>
      <c r="U103">
        <v>3602.1311999999998</v>
      </c>
      <c r="V103">
        <v>6</v>
      </c>
      <c r="W103">
        <v>5220.4799999999996</v>
      </c>
      <c r="X103">
        <v>85826</v>
      </c>
      <c r="Y103" t="s">
        <v>3217</v>
      </c>
    </row>
    <row r="104" spans="1:25" x14ac:dyDescent="0.2">
      <c r="A104">
        <v>2908</v>
      </c>
      <c r="B104" t="s">
        <v>301</v>
      </c>
      <c r="C104" t="s">
        <v>13</v>
      </c>
      <c r="D104">
        <v>7.0000000000000007E-2</v>
      </c>
      <c r="E104">
        <v>4.13</v>
      </c>
      <c r="F104">
        <v>0.99</v>
      </c>
      <c r="G104" t="s">
        <v>14</v>
      </c>
      <c r="H104" t="s">
        <v>47</v>
      </c>
      <c r="I104" t="s">
        <v>24</v>
      </c>
      <c r="J104" t="s">
        <v>128</v>
      </c>
      <c r="K104" t="s">
        <v>49</v>
      </c>
      <c r="L104" t="s">
        <v>302</v>
      </c>
      <c r="M104">
        <v>0.39</v>
      </c>
      <c r="N104" t="s">
        <v>8</v>
      </c>
      <c r="O104" t="s">
        <v>87</v>
      </c>
      <c r="P104" t="s">
        <v>293</v>
      </c>
      <c r="Q104" t="s">
        <v>303</v>
      </c>
      <c r="R104">
        <v>44125</v>
      </c>
      <c r="S104">
        <v>42012</v>
      </c>
      <c r="T104">
        <v>42012</v>
      </c>
      <c r="U104">
        <v>10.959199999999999</v>
      </c>
      <c r="V104">
        <v>4</v>
      </c>
      <c r="W104">
        <v>16.07</v>
      </c>
      <c r="X104">
        <v>88156</v>
      </c>
      <c r="Y104" t="s">
        <v>3218</v>
      </c>
    </row>
    <row r="105" spans="1:25" x14ac:dyDescent="0.2">
      <c r="A105">
        <v>2908</v>
      </c>
      <c r="B105" t="s">
        <v>301</v>
      </c>
      <c r="C105" t="s">
        <v>13</v>
      </c>
      <c r="D105">
        <v>0.03</v>
      </c>
      <c r="E105">
        <v>22.72</v>
      </c>
      <c r="F105">
        <v>8.99</v>
      </c>
      <c r="G105" t="s">
        <v>14</v>
      </c>
      <c r="H105" t="s">
        <v>47</v>
      </c>
      <c r="I105" t="s">
        <v>4</v>
      </c>
      <c r="J105" t="s">
        <v>102</v>
      </c>
      <c r="K105" t="s">
        <v>18</v>
      </c>
      <c r="L105" t="s">
        <v>304</v>
      </c>
      <c r="M105">
        <v>0.44</v>
      </c>
      <c r="N105" t="s">
        <v>8</v>
      </c>
      <c r="O105" t="s">
        <v>87</v>
      </c>
      <c r="P105" t="s">
        <v>293</v>
      </c>
      <c r="Q105" t="s">
        <v>303</v>
      </c>
      <c r="R105">
        <v>44125</v>
      </c>
      <c r="S105">
        <v>42012</v>
      </c>
      <c r="T105">
        <v>42012</v>
      </c>
      <c r="U105">
        <v>17.429400000000001</v>
      </c>
      <c r="V105">
        <v>1</v>
      </c>
      <c r="W105">
        <v>25.26</v>
      </c>
      <c r="X105">
        <v>88156</v>
      </c>
      <c r="Y105" t="s">
        <v>3218</v>
      </c>
    </row>
    <row r="106" spans="1:25" x14ac:dyDescent="0.2">
      <c r="A106">
        <v>2508</v>
      </c>
      <c r="B106" t="s">
        <v>305</v>
      </c>
      <c r="C106" t="s">
        <v>23</v>
      </c>
      <c r="D106">
        <v>0.02</v>
      </c>
      <c r="E106">
        <v>5.81</v>
      </c>
      <c r="F106">
        <v>8.49</v>
      </c>
      <c r="G106" t="s">
        <v>14</v>
      </c>
      <c r="H106" t="s">
        <v>47</v>
      </c>
      <c r="I106" t="s">
        <v>24</v>
      </c>
      <c r="J106" t="s">
        <v>48</v>
      </c>
      <c r="K106" t="s">
        <v>49</v>
      </c>
      <c r="L106" t="s">
        <v>306</v>
      </c>
      <c r="M106">
        <v>0.39</v>
      </c>
      <c r="N106" t="s">
        <v>8</v>
      </c>
      <c r="O106" t="s">
        <v>87</v>
      </c>
      <c r="P106" t="s">
        <v>307</v>
      </c>
      <c r="Q106" t="s">
        <v>308</v>
      </c>
      <c r="R106">
        <v>4073</v>
      </c>
      <c r="S106">
        <v>42012</v>
      </c>
      <c r="T106">
        <v>42016</v>
      </c>
      <c r="U106">
        <v>-137.494</v>
      </c>
      <c r="V106">
        <v>7</v>
      </c>
      <c r="W106">
        <v>42.44</v>
      </c>
      <c r="X106">
        <v>87031</v>
      </c>
      <c r="Y106" t="s">
        <v>3218</v>
      </c>
    </row>
    <row r="107" spans="1:25" x14ac:dyDescent="0.2">
      <c r="A107">
        <v>2099</v>
      </c>
      <c r="B107" t="s">
        <v>309</v>
      </c>
      <c r="C107" t="s">
        <v>46</v>
      </c>
      <c r="D107">
        <v>7.0000000000000007E-2</v>
      </c>
      <c r="E107">
        <v>14.56</v>
      </c>
      <c r="F107">
        <v>3.5</v>
      </c>
      <c r="G107" t="s">
        <v>14</v>
      </c>
      <c r="H107" t="s">
        <v>47</v>
      </c>
      <c r="I107" t="s">
        <v>24</v>
      </c>
      <c r="J107" t="s">
        <v>71</v>
      </c>
      <c r="K107" t="s">
        <v>49</v>
      </c>
      <c r="L107" t="s">
        <v>310</v>
      </c>
      <c r="M107">
        <v>0.57999999999999996</v>
      </c>
      <c r="N107" t="s">
        <v>8</v>
      </c>
      <c r="O107" t="s">
        <v>9</v>
      </c>
      <c r="P107" t="s">
        <v>247</v>
      </c>
      <c r="Q107" t="s">
        <v>311</v>
      </c>
      <c r="R107">
        <v>29577</v>
      </c>
      <c r="S107">
        <v>42012</v>
      </c>
      <c r="T107">
        <v>42013</v>
      </c>
      <c r="U107">
        <v>-45.527999999999999</v>
      </c>
      <c r="V107">
        <v>6</v>
      </c>
      <c r="W107">
        <v>84.59</v>
      </c>
      <c r="X107">
        <v>87888</v>
      </c>
      <c r="Y107" t="s">
        <v>3215</v>
      </c>
    </row>
    <row r="108" spans="1:25" x14ac:dyDescent="0.2">
      <c r="A108">
        <v>806</v>
      </c>
      <c r="B108" t="s">
        <v>312</v>
      </c>
      <c r="C108" t="s">
        <v>1</v>
      </c>
      <c r="D108">
        <v>0.06</v>
      </c>
      <c r="E108">
        <v>179.99</v>
      </c>
      <c r="F108">
        <v>13.99</v>
      </c>
      <c r="G108" t="s">
        <v>63</v>
      </c>
      <c r="H108" t="s">
        <v>3</v>
      </c>
      <c r="I108" t="s">
        <v>16</v>
      </c>
      <c r="J108" t="s">
        <v>111</v>
      </c>
      <c r="K108" t="s">
        <v>120</v>
      </c>
      <c r="L108" t="s">
        <v>313</v>
      </c>
      <c r="M108">
        <v>0.56999999999999995</v>
      </c>
      <c r="N108" t="s">
        <v>8</v>
      </c>
      <c r="O108" t="s">
        <v>9</v>
      </c>
      <c r="P108" t="s">
        <v>99</v>
      </c>
      <c r="Q108" t="s">
        <v>104</v>
      </c>
      <c r="R108">
        <v>33132</v>
      </c>
      <c r="S108">
        <v>42013</v>
      </c>
      <c r="T108">
        <v>42015</v>
      </c>
      <c r="U108">
        <v>1220.03784</v>
      </c>
      <c r="V108">
        <v>54</v>
      </c>
      <c r="W108">
        <v>8332.91</v>
      </c>
      <c r="X108">
        <v>40547</v>
      </c>
      <c r="Y108" t="s">
        <v>3215</v>
      </c>
    </row>
    <row r="109" spans="1:25" x14ac:dyDescent="0.2">
      <c r="A109">
        <v>1527</v>
      </c>
      <c r="B109" t="s">
        <v>314</v>
      </c>
      <c r="C109" t="s">
        <v>1</v>
      </c>
      <c r="D109">
        <v>0.03</v>
      </c>
      <c r="E109">
        <v>30.98</v>
      </c>
      <c r="F109">
        <v>8.99</v>
      </c>
      <c r="G109" t="s">
        <v>63</v>
      </c>
      <c r="H109" t="s">
        <v>3</v>
      </c>
      <c r="I109" t="s">
        <v>24</v>
      </c>
      <c r="J109" t="s">
        <v>25</v>
      </c>
      <c r="K109" t="s">
        <v>18</v>
      </c>
      <c r="L109" t="s">
        <v>315</v>
      </c>
      <c r="M109">
        <v>0.57999999999999996</v>
      </c>
      <c r="N109" t="s">
        <v>8</v>
      </c>
      <c r="O109" t="s">
        <v>9</v>
      </c>
      <c r="P109" t="s">
        <v>140</v>
      </c>
      <c r="Q109" t="s">
        <v>316</v>
      </c>
      <c r="R109">
        <v>35601</v>
      </c>
      <c r="S109">
        <v>42013</v>
      </c>
      <c r="T109">
        <v>42015</v>
      </c>
      <c r="U109">
        <v>0.51</v>
      </c>
      <c r="V109">
        <v>5</v>
      </c>
      <c r="W109">
        <v>162.38999999999999</v>
      </c>
      <c r="X109">
        <v>86813</v>
      </c>
      <c r="Y109" t="s">
        <v>3215</v>
      </c>
    </row>
    <row r="110" spans="1:25" x14ac:dyDescent="0.2">
      <c r="A110">
        <v>1528</v>
      </c>
      <c r="B110" t="s">
        <v>317</v>
      </c>
      <c r="C110" t="s">
        <v>1</v>
      </c>
      <c r="D110">
        <v>0.01</v>
      </c>
      <c r="E110">
        <v>525.98</v>
      </c>
      <c r="F110">
        <v>19.989999999999998</v>
      </c>
      <c r="G110" t="s">
        <v>14</v>
      </c>
      <c r="H110" t="s">
        <v>3</v>
      </c>
      <c r="I110" t="s">
        <v>24</v>
      </c>
      <c r="J110" t="s">
        <v>48</v>
      </c>
      <c r="K110" t="s">
        <v>49</v>
      </c>
      <c r="L110" t="s">
        <v>318</v>
      </c>
      <c r="M110">
        <v>0.37</v>
      </c>
      <c r="N110" t="s">
        <v>8</v>
      </c>
      <c r="O110" t="s">
        <v>9</v>
      </c>
      <c r="P110" t="s">
        <v>73</v>
      </c>
      <c r="Q110" t="s">
        <v>319</v>
      </c>
      <c r="R110">
        <v>27288</v>
      </c>
      <c r="S110">
        <v>42013</v>
      </c>
      <c r="T110">
        <v>42015</v>
      </c>
      <c r="U110">
        <v>-161.92400000000001</v>
      </c>
      <c r="V110">
        <v>9</v>
      </c>
      <c r="W110">
        <v>4920.8100000000004</v>
      </c>
      <c r="X110">
        <v>86813</v>
      </c>
      <c r="Y110" t="s">
        <v>3215</v>
      </c>
    </row>
    <row r="111" spans="1:25" x14ac:dyDescent="0.2">
      <c r="A111">
        <v>3017</v>
      </c>
      <c r="B111" t="s">
        <v>320</v>
      </c>
      <c r="C111" t="s">
        <v>1</v>
      </c>
      <c r="D111">
        <v>0.01</v>
      </c>
      <c r="E111">
        <v>5.58</v>
      </c>
      <c r="F111">
        <v>5.3</v>
      </c>
      <c r="G111" t="s">
        <v>14</v>
      </c>
      <c r="H111" t="s">
        <v>70</v>
      </c>
      <c r="I111" t="s">
        <v>24</v>
      </c>
      <c r="J111" t="s">
        <v>321</v>
      </c>
      <c r="K111" t="s">
        <v>49</v>
      </c>
      <c r="L111" t="s">
        <v>322</v>
      </c>
      <c r="M111">
        <v>0.35</v>
      </c>
      <c r="N111" t="s">
        <v>8</v>
      </c>
      <c r="O111" t="s">
        <v>35</v>
      </c>
      <c r="P111" t="s">
        <v>66</v>
      </c>
      <c r="Q111" t="s">
        <v>323</v>
      </c>
      <c r="R111">
        <v>92024</v>
      </c>
      <c r="S111">
        <v>42013</v>
      </c>
      <c r="T111">
        <v>42014</v>
      </c>
      <c r="U111">
        <v>-7.25</v>
      </c>
      <c r="V111">
        <v>1</v>
      </c>
      <c r="W111">
        <v>11.16</v>
      </c>
      <c r="X111">
        <v>89071</v>
      </c>
      <c r="Y111" t="s">
        <v>3217</v>
      </c>
    </row>
    <row r="112" spans="1:25" x14ac:dyDescent="0.2">
      <c r="A112">
        <v>3017</v>
      </c>
      <c r="B112" t="s">
        <v>320</v>
      </c>
      <c r="C112" t="s">
        <v>1</v>
      </c>
      <c r="D112">
        <v>0.03</v>
      </c>
      <c r="E112">
        <v>3.98</v>
      </c>
      <c r="F112">
        <v>0.7</v>
      </c>
      <c r="G112" t="s">
        <v>14</v>
      </c>
      <c r="H112" t="s">
        <v>70</v>
      </c>
      <c r="I112" t="s">
        <v>24</v>
      </c>
      <c r="J112" t="s">
        <v>25</v>
      </c>
      <c r="K112" t="s">
        <v>26</v>
      </c>
      <c r="L112" t="s">
        <v>324</v>
      </c>
      <c r="M112">
        <v>0.52</v>
      </c>
      <c r="N112" t="s">
        <v>8</v>
      </c>
      <c r="O112" t="s">
        <v>35</v>
      </c>
      <c r="P112" t="s">
        <v>66</v>
      </c>
      <c r="Q112" t="s">
        <v>323</v>
      </c>
      <c r="R112">
        <v>92024</v>
      </c>
      <c r="S112">
        <v>42013</v>
      </c>
      <c r="T112">
        <v>42014</v>
      </c>
      <c r="U112">
        <v>31.201799999999999</v>
      </c>
      <c r="V112">
        <v>11</v>
      </c>
      <c r="W112">
        <v>45.22</v>
      </c>
      <c r="X112">
        <v>89071</v>
      </c>
      <c r="Y112" t="s">
        <v>3217</v>
      </c>
    </row>
    <row r="113" spans="1:25" x14ac:dyDescent="0.2">
      <c r="A113">
        <v>833</v>
      </c>
      <c r="B113" t="s">
        <v>325</v>
      </c>
      <c r="C113" t="s">
        <v>13</v>
      </c>
      <c r="D113">
        <v>0</v>
      </c>
      <c r="E113">
        <v>11.66</v>
      </c>
      <c r="F113">
        <v>8.99</v>
      </c>
      <c r="G113" t="s">
        <v>63</v>
      </c>
      <c r="H113" t="s">
        <v>70</v>
      </c>
      <c r="I113" t="s">
        <v>24</v>
      </c>
      <c r="J113" t="s">
        <v>25</v>
      </c>
      <c r="K113" t="s">
        <v>18</v>
      </c>
      <c r="L113" t="s">
        <v>326</v>
      </c>
      <c r="M113">
        <v>0.59</v>
      </c>
      <c r="N113" t="s">
        <v>8</v>
      </c>
      <c r="O113" t="s">
        <v>35</v>
      </c>
      <c r="P113" t="s">
        <v>66</v>
      </c>
      <c r="Q113" t="s">
        <v>327</v>
      </c>
      <c r="R113">
        <v>95020</v>
      </c>
      <c r="S113">
        <v>42013</v>
      </c>
      <c r="T113">
        <v>42015</v>
      </c>
      <c r="U113">
        <v>-203.67</v>
      </c>
      <c r="V113">
        <v>11</v>
      </c>
      <c r="W113">
        <v>138.51</v>
      </c>
      <c r="X113">
        <v>89770</v>
      </c>
      <c r="Y113" t="s">
        <v>3217</v>
      </c>
    </row>
    <row r="114" spans="1:25" x14ac:dyDescent="0.2">
      <c r="A114">
        <v>358</v>
      </c>
      <c r="B114" t="s">
        <v>328</v>
      </c>
      <c r="C114" t="s">
        <v>23</v>
      </c>
      <c r="D114">
        <v>0.04</v>
      </c>
      <c r="E114">
        <v>125.99</v>
      </c>
      <c r="F114">
        <v>8.99</v>
      </c>
      <c r="G114" t="s">
        <v>14</v>
      </c>
      <c r="H114" t="s">
        <v>70</v>
      </c>
      <c r="I114" t="s">
        <v>16</v>
      </c>
      <c r="J114" t="s">
        <v>111</v>
      </c>
      <c r="K114" t="s">
        <v>49</v>
      </c>
      <c r="L114" t="s">
        <v>329</v>
      </c>
      <c r="M114">
        <v>0.59</v>
      </c>
      <c r="N114" t="s">
        <v>8</v>
      </c>
      <c r="O114" t="s">
        <v>87</v>
      </c>
      <c r="P114" t="s">
        <v>296</v>
      </c>
      <c r="Q114" t="s">
        <v>330</v>
      </c>
      <c r="R114">
        <v>19406</v>
      </c>
      <c r="S114">
        <v>42013</v>
      </c>
      <c r="T114">
        <v>42020</v>
      </c>
      <c r="U114">
        <v>-627.82191999999998</v>
      </c>
      <c r="V114">
        <v>1</v>
      </c>
      <c r="W114">
        <v>107.95</v>
      </c>
      <c r="X114">
        <v>91130</v>
      </c>
      <c r="Y114" t="s">
        <v>3218</v>
      </c>
    </row>
    <row r="115" spans="1:25" x14ac:dyDescent="0.2">
      <c r="A115">
        <v>2555</v>
      </c>
      <c r="B115" t="s">
        <v>331</v>
      </c>
      <c r="C115" t="s">
        <v>23</v>
      </c>
      <c r="D115">
        <v>0.1</v>
      </c>
      <c r="E115">
        <v>2.6</v>
      </c>
      <c r="F115">
        <v>2.4</v>
      </c>
      <c r="G115" t="s">
        <v>14</v>
      </c>
      <c r="H115" t="s">
        <v>47</v>
      </c>
      <c r="I115" t="s">
        <v>24</v>
      </c>
      <c r="J115" t="s">
        <v>25</v>
      </c>
      <c r="K115" t="s">
        <v>26</v>
      </c>
      <c r="L115" t="s">
        <v>332</v>
      </c>
      <c r="M115">
        <v>0.57999999999999996</v>
      </c>
      <c r="N115" t="s">
        <v>8</v>
      </c>
      <c r="O115" t="s">
        <v>28</v>
      </c>
      <c r="P115" t="s">
        <v>333</v>
      </c>
      <c r="Q115" t="s">
        <v>334</v>
      </c>
      <c r="R115">
        <v>53711</v>
      </c>
      <c r="S115">
        <v>42013</v>
      </c>
      <c r="T115">
        <v>42018</v>
      </c>
      <c r="U115">
        <v>-88.04</v>
      </c>
      <c r="V115">
        <v>12</v>
      </c>
      <c r="W115">
        <v>30.1</v>
      </c>
      <c r="X115">
        <v>86527</v>
      </c>
      <c r="Y115" t="s">
        <v>3216</v>
      </c>
    </row>
    <row r="116" spans="1:25" x14ac:dyDescent="0.2">
      <c r="A116">
        <v>1745</v>
      </c>
      <c r="B116" t="s">
        <v>335</v>
      </c>
      <c r="C116" t="s">
        <v>46</v>
      </c>
      <c r="D116">
        <v>0.02</v>
      </c>
      <c r="E116">
        <v>4.13</v>
      </c>
      <c r="F116">
        <v>6.89</v>
      </c>
      <c r="G116" t="s">
        <v>14</v>
      </c>
      <c r="H116" t="s">
        <v>47</v>
      </c>
      <c r="I116" t="s">
        <v>24</v>
      </c>
      <c r="J116" t="s">
        <v>128</v>
      </c>
      <c r="K116" t="s">
        <v>49</v>
      </c>
      <c r="L116" t="s">
        <v>336</v>
      </c>
      <c r="M116">
        <v>0.39</v>
      </c>
      <c r="N116" t="s">
        <v>8</v>
      </c>
      <c r="O116" t="s">
        <v>9</v>
      </c>
      <c r="P116" t="s">
        <v>51</v>
      </c>
      <c r="Q116" t="s">
        <v>337</v>
      </c>
      <c r="R116">
        <v>30305</v>
      </c>
      <c r="S116">
        <v>42013</v>
      </c>
      <c r="T116">
        <v>42014</v>
      </c>
      <c r="U116">
        <v>-51.737000000000002</v>
      </c>
      <c r="V116">
        <v>9</v>
      </c>
      <c r="W116">
        <v>45.87</v>
      </c>
      <c r="X116">
        <v>18561</v>
      </c>
      <c r="Y116" t="s">
        <v>3215</v>
      </c>
    </row>
    <row r="117" spans="1:25" x14ac:dyDescent="0.2">
      <c r="A117">
        <v>1749</v>
      </c>
      <c r="B117" t="s">
        <v>338</v>
      </c>
      <c r="C117" t="s">
        <v>46</v>
      </c>
      <c r="D117">
        <v>0.02</v>
      </c>
      <c r="E117">
        <v>4.13</v>
      </c>
      <c r="F117">
        <v>6.89</v>
      </c>
      <c r="G117" t="s">
        <v>14</v>
      </c>
      <c r="H117" t="s">
        <v>47</v>
      </c>
      <c r="I117" t="s">
        <v>24</v>
      </c>
      <c r="J117" t="s">
        <v>128</v>
      </c>
      <c r="K117" t="s">
        <v>49</v>
      </c>
      <c r="L117" t="s">
        <v>336</v>
      </c>
      <c r="M117">
        <v>0.39</v>
      </c>
      <c r="N117" t="s">
        <v>8</v>
      </c>
      <c r="O117" t="s">
        <v>28</v>
      </c>
      <c r="P117" t="s">
        <v>183</v>
      </c>
      <c r="Q117" t="s">
        <v>339</v>
      </c>
      <c r="R117">
        <v>73505</v>
      </c>
      <c r="S117">
        <v>42013</v>
      </c>
      <c r="T117">
        <v>42014</v>
      </c>
      <c r="U117">
        <v>-48.235999999999997</v>
      </c>
      <c r="V117">
        <v>2</v>
      </c>
      <c r="W117">
        <v>10.19</v>
      </c>
      <c r="X117">
        <v>87243</v>
      </c>
      <c r="Y117" t="s">
        <v>3216</v>
      </c>
    </row>
    <row r="118" spans="1:25" x14ac:dyDescent="0.2">
      <c r="A118">
        <v>2164</v>
      </c>
      <c r="B118" t="s">
        <v>340</v>
      </c>
      <c r="C118" t="s">
        <v>46</v>
      </c>
      <c r="D118">
        <v>0.01</v>
      </c>
      <c r="E118">
        <v>5.38</v>
      </c>
      <c r="F118">
        <v>7.57</v>
      </c>
      <c r="G118" t="s">
        <v>14</v>
      </c>
      <c r="H118" t="s">
        <v>3</v>
      </c>
      <c r="I118" t="s">
        <v>24</v>
      </c>
      <c r="J118" t="s">
        <v>48</v>
      </c>
      <c r="K118" t="s">
        <v>49</v>
      </c>
      <c r="L118" t="s">
        <v>341</v>
      </c>
      <c r="M118">
        <v>0.36</v>
      </c>
      <c r="N118" t="s">
        <v>8</v>
      </c>
      <c r="O118" t="s">
        <v>35</v>
      </c>
      <c r="P118" t="s">
        <v>66</v>
      </c>
      <c r="Q118" t="s">
        <v>342</v>
      </c>
      <c r="R118">
        <v>91104</v>
      </c>
      <c r="S118">
        <v>42013</v>
      </c>
      <c r="T118">
        <v>42014</v>
      </c>
      <c r="U118">
        <v>-66.779579999999996</v>
      </c>
      <c r="V118">
        <v>3</v>
      </c>
      <c r="W118">
        <v>18.68</v>
      </c>
      <c r="X118">
        <v>88794</v>
      </c>
      <c r="Y118" t="s">
        <v>3217</v>
      </c>
    </row>
    <row r="119" spans="1:25" x14ac:dyDescent="0.2">
      <c r="A119">
        <v>2164</v>
      </c>
      <c r="B119" t="s">
        <v>340</v>
      </c>
      <c r="C119" t="s">
        <v>46</v>
      </c>
      <c r="D119">
        <v>0.05</v>
      </c>
      <c r="E119">
        <v>3.28</v>
      </c>
      <c r="F119">
        <v>3.97</v>
      </c>
      <c r="G119" t="s">
        <v>14</v>
      </c>
      <c r="H119" t="s">
        <v>3</v>
      </c>
      <c r="I119" t="s">
        <v>24</v>
      </c>
      <c r="J119" t="s">
        <v>25</v>
      </c>
      <c r="K119" t="s">
        <v>26</v>
      </c>
      <c r="L119" t="s">
        <v>343</v>
      </c>
      <c r="M119">
        <v>0.56000000000000005</v>
      </c>
      <c r="N119" t="s">
        <v>8</v>
      </c>
      <c r="O119" t="s">
        <v>35</v>
      </c>
      <c r="P119" t="s">
        <v>66</v>
      </c>
      <c r="Q119" t="s">
        <v>342</v>
      </c>
      <c r="R119">
        <v>91104</v>
      </c>
      <c r="S119">
        <v>42013</v>
      </c>
      <c r="T119">
        <v>42013</v>
      </c>
      <c r="U119">
        <v>-144.9188</v>
      </c>
      <c r="V119">
        <v>11</v>
      </c>
      <c r="W119">
        <v>36.299999999999997</v>
      </c>
      <c r="X119">
        <v>88794</v>
      </c>
      <c r="Y119" t="s">
        <v>3217</v>
      </c>
    </row>
    <row r="120" spans="1:25" x14ac:dyDescent="0.2">
      <c r="A120">
        <v>2165</v>
      </c>
      <c r="B120" t="s">
        <v>344</v>
      </c>
      <c r="C120" t="s">
        <v>46</v>
      </c>
      <c r="D120">
        <v>0.09</v>
      </c>
      <c r="E120">
        <v>2.78</v>
      </c>
      <c r="F120">
        <v>0.97</v>
      </c>
      <c r="G120" t="s">
        <v>14</v>
      </c>
      <c r="H120" t="s">
        <v>3</v>
      </c>
      <c r="I120" t="s">
        <v>24</v>
      </c>
      <c r="J120" t="s">
        <v>25</v>
      </c>
      <c r="K120" t="s">
        <v>26</v>
      </c>
      <c r="L120" t="s">
        <v>345</v>
      </c>
      <c r="M120">
        <v>0.59</v>
      </c>
      <c r="N120" t="s">
        <v>8</v>
      </c>
      <c r="O120" t="s">
        <v>87</v>
      </c>
      <c r="P120" t="s">
        <v>307</v>
      </c>
      <c r="Q120" t="s">
        <v>346</v>
      </c>
      <c r="R120">
        <v>4330</v>
      </c>
      <c r="S120">
        <v>42013</v>
      </c>
      <c r="T120">
        <v>42015</v>
      </c>
      <c r="U120">
        <v>-5.0716000000000001</v>
      </c>
      <c r="V120">
        <v>6</v>
      </c>
      <c r="W120">
        <v>16.03</v>
      </c>
      <c r="X120">
        <v>88794</v>
      </c>
      <c r="Y120" t="s">
        <v>3218</v>
      </c>
    </row>
    <row r="121" spans="1:25" x14ac:dyDescent="0.2">
      <c r="A121">
        <v>3331</v>
      </c>
      <c r="B121" t="s">
        <v>204</v>
      </c>
      <c r="C121" t="s">
        <v>46</v>
      </c>
      <c r="D121">
        <v>0.02</v>
      </c>
      <c r="E121">
        <v>4</v>
      </c>
      <c r="F121">
        <v>1.3</v>
      </c>
      <c r="G121" t="s">
        <v>14</v>
      </c>
      <c r="H121" t="s">
        <v>70</v>
      </c>
      <c r="I121" t="s">
        <v>24</v>
      </c>
      <c r="J121" t="s">
        <v>64</v>
      </c>
      <c r="K121" t="s">
        <v>26</v>
      </c>
      <c r="L121" t="s">
        <v>347</v>
      </c>
      <c r="M121">
        <v>0.37</v>
      </c>
      <c r="N121" t="s">
        <v>8</v>
      </c>
      <c r="O121" t="s">
        <v>9</v>
      </c>
      <c r="P121" t="s">
        <v>99</v>
      </c>
      <c r="Q121" t="s">
        <v>206</v>
      </c>
      <c r="R121">
        <v>32174</v>
      </c>
      <c r="S121">
        <v>42013</v>
      </c>
      <c r="T121">
        <v>42013</v>
      </c>
      <c r="U121">
        <v>-23.295999999999999</v>
      </c>
      <c r="V121">
        <v>12</v>
      </c>
      <c r="W121">
        <v>50.71</v>
      </c>
      <c r="X121">
        <v>86284</v>
      </c>
      <c r="Y121" t="s">
        <v>3215</v>
      </c>
    </row>
    <row r="122" spans="1:25" x14ac:dyDescent="0.2">
      <c r="A122">
        <v>894</v>
      </c>
      <c r="B122" t="s">
        <v>348</v>
      </c>
      <c r="C122" t="s">
        <v>1</v>
      </c>
      <c r="D122">
        <v>0.01</v>
      </c>
      <c r="E122">
        <v>8.34</v>
      </c>
      <c r="F122">
        <v>0.96</v>
      </c>
      <c r="G122" t="s">
        <v>14</v>
      </c>
      <c r="H122" t="s">
        <v>70</v>
      </c>
      <c r="I122" t="s">
        <v>4</v>
      </c>
      <c r="J122" t="s">
        <v>102</v>
      </c>
      <c r="K122" t="s">
        <v>26</v>
      </c>
      <c r="L122" t="s">
        <v>349</v>
      </c>
      <c r="M122">
        <v>0.43</v>
      </c>
      <c r="N122" t="s">
        <v>8</v>
      </c>
      <c r="O122" t="s">
        <v>87</v>
      </c>
      <c r="P122" t="s">
        <v>350</v>
      </c>
      <c r="Q122" t="s">
        <v>42</v>
      </c>
      <c r="R122">
        <v>20024</v>
      </c>
      <c r="S122">
        <v>42014</v>
      </c>
      <c r="T122">
        <v>42016</v>
      </c>
      <c r="U122">
        <v>29.332000000000001</v>
      </c>
      <c r="V122">
        <v>24</v>
      </c>
      <c r="W122">
        <v>199.12</v>
      </c>
      <c r="X122">
        <v>14596</v>
      </c>
      <c r="Y122" t="s">
        <v>3218</v>
      </c>
    </row>
    <row r="123" spans="1:25" x14ac:dyDescent="0.2">
      <c r="A123">
        <v>894</v>
      </c>
      <c r="B123" t="s">
        <v>348</v>
      </c>
      <c r="C123" t="s">
        <v>1</v>
      </c>
      <c r="D123">
        <v>0.06</v>
      </c>
      <c r="E123">
        <v>3.28</v>
      </c>
      <c r="F123">
        <v>3.97</v>
      </c>
      <c r="G123" t="s">
        <v>14</v>
      </c>
      <c r="H123" t="s">
        <v>70</v>
      </c>
      <c r="I123" t="s">
        <v>24</v>
      </c>
      <c r="J123" t="s">
        <v>25</v>
      </c>
      <c r="K123" t="s">
        <v>26</v>
      </c>
      <c r="L123" t="s">
        <v>343</v>
      </c>
      <c r="M123">
        <v>0.56000000000000005</v>
      </c>
      <c r="N123" t="s">
        <v>8</v>
      </c>
      <c r="O123" t="s">
        <v>87</v>
      </c>
      <c r="P123" t="s">
        <v>350</v>
      </c>
      <c r="Q123" t="s">
        <v>42</v>
      </c>
      <c r="R123">
        <v>20024</v>
      </c>
      <c r="S123">
        <v>42014</v>
      </c>
      <c r="T123">
        <v>42015</v>
      </c>
      <c r="U123">
        <v>-86</v>
      </c>
      <c r="V123">
        <v>19</v>
      </c>
      <c r="W123">
        <v>63.14</v>
      </c>
      <c r="X123">
        <v>14596</v>
      </c>
      <c r="Y123" t="s">
        <v>3218</v>
      </c>
    </row>
    <row r="124" spans="1:25" x14ac:dyDescent="0.2">
      <c r="A124">
        <v>896</v>
      </c>
      <c r="B124" t="s">
        <v>351</v>
      </c>
      <c r="C124" t="s">
        <v>1</v>
      </c>
      <c r="D124">
        <v>0.01</v>
      </c>
      <c r="E124">
        <v>8.34</v>
      </c>
      <c r="F124">
        <v>0.96</v>
      </c>
      <c r="G124" t="s">
        <v>14</v>
      </c>
      <c r="H124" t="s">
        <v>70</v>
      </c>
      <c r="I124" t="s">
        <v>4</v>
      </c>
      <c r="J124" t="s">
        <v>102</v>
      </c>
      <c r="K124" t="s">
        <v>26</v>
      </c>
      <c r="L124" t="s">
        <v>349</v>
      </c>
      <c r="M124">
        <v>0.43</v>
      </c>
      <c r="N124" t="s">
        <v>8</v>
      </c>
      <c r="O124" t="s">
        <v>28</v>
      </c>
      <c r="P124" t="s">
        <v>163</v>
      </c>
      <c r="Q124" t="s">
        <v>352</v>
      </c>
      <c r="R124">
        <v>76201</v>
      </c>
      <c r="S124">
        <v>42014</v>
      </c>
      <c r="T124">
        <v>42016</v>
      </c>
      <c r="U124">
        <v>34.348199999999999</v>
      </c>
      <c r="V124">
        <v>6</v>
      </c>
      <c r="W124">
        <v>49.78</v>
      </c>
      <c r="X124">
        <v>90166</v>
      </c>
      <c r="Y124" t="s">
        <v>3216</v>
      </c>
    </row>
    <row r="125" spans="1:25" x14ac:dyDescent="0.2">
      <c r="A125">
        <v>896</v>
      </c>
      <c r="B125" t="s">
        <v>351</v>
      </c>
      <c r="C125" t="s">
        <v>1</v>
      </c>
      <c r="D125">
        <v>0.06</v>
      </c>
      <c r="E125">
        <v>3.28</v>
      </c>
      <c r="F125">
        <v>3.97</v>
      </c>
      <c r="G125" t="s">
        <v>14</v>
      </c>
      <c r="H125" t="s">
        <v>70</v>
      </c>
      <c r="I125" t="s">
        <v>24</v>
      </c>
      <c r="J125" t="s">
        <v>25</v>
      </c>
      <c r="K125" t="s">
        <v>26</v>
      </c>
      <c r="L125" t="s">
        <v>343</v>
      </c>
      <c r="M125">
        <v>0.56000000000000005</v>
      </c>
      <c r="N125" t="s">
        <v>8</v>
      </c>
      <c r="O125" t="s">
        <v>28</v>
      </c>
      <c r="P125" t="s">
        <v>163</v>
      </c>
      <c r="Q125" t="s">
        <v>352</v>
      </c>
      <c r="R125">
        <v>76201</v>
      </c>
      <c r="S125">
        <v>42014</v>
      </c>
      <c r="T125">
        <v>42015</v>
      </c>
      <c r="U125">
        <v>-66.650000000000006</v>
      </c>
      <c r="V125">
        <v>5</v>
      </c>
      <c r="W125">
        <v>16.62</v>
      </c>
      <c r="X125">
        <v>90166</v>
      </c>
      <c r="Y125" t="s">
        <v>3216</v>
      </c>
    </row>
    <row r="126" spans="1:25" x14ac:dyDescent="0.2">
      <c r="A126">
        <v>1976</v>
      </c>
      <c r="B126" t="s">
        <v>353</v>
      </c>
      <c r="C126" t="s">
        <v>1</v>
      </c>
      <c r="D126">
        <v>0.05</v>
      </c>
      <c r="E126">
        <v>70.98</v>
      </c>
      <c r="F126">
        <v>46.74</v>
      </c>
      <c r="G126" t="s">
        <v>2</v>
      </c>
      <c r="H126" t="s">
        <v>15</v>
      </c>
      <c r="I126" t="s">
        <v>4</v>
      </c>
      <c r="J126" t="s">
        <v>93</v>
      </c>
      <c r="K126" t="s">
        <v>6</v>
      </c>
      <c r="L126" t="s">
        <v>354</v>
      </c>
      <c r="M126">
        <v>0.56000000000000005</v>
      </c>
      <c r="N126" t="s">
        <v>8</v>
      </c>
      <c r="O126" t="s">
        <v>28</v>
      </c>
      <c r="P126" t="s">
        <v>265</v>
      </c>
      <c r="Q126" t="s">
        <v>355</v>
      </c>
      <c r="R126">
        <v>48823</v>
      </c>
      <c r="S126">
        <v>42014</v>
      </c>
      <c r="T126">
        <v>42015</v>
      </c>
      <c r="U126">
        <v>-850.65239999999994</v>
      </c>
      <c r="V126">
        <v>8</v>
      </c>
      <c r="W126">
        <v>551.51</v>
      </c>
      <c r="X126">
        <v>89039</v>
      </c>
      <c r="Y126" t="s">
        <v>3216</v>
      </c>
    </row>
    <row r="127" spans="1:25" x14ac:dyDescent="0.2">
      <c r="A127">
        <v>1976</v>
      </c>
      <c r="B127" t="s">
        <v>353</v>
      </c>
      <c r="C127" t="s">
        <v>1</v>
      </c>
      <c r="D127">
        <v>0.05</v>
      </c>
      <c r="E127">
        <v>11.55</v>
      </c>
      <c r="F127">
        <v>2.36</v>
      </c>
      <c r="G127" t="s">
        <v>14</v>
      </c>
      <c r="H127" t="s">
        <v>15</v>
      </c>
      <c r="I127" t="s">
        <v>24</v>
      </c>
      <c r="J127" t="s">
        <v>25</v>
      </c>
      <c r="K127" t="s">
        <v>26</v>
      </c>
      <c r="L127" t="s">
        <v>356</v>
      </c>
      <c r="M127">
        <v>0.55000000000000004</v>
      </c>
      <c r="N127" t="s">
        <v>8</v>
      </c>
      <c r="O127" t="s">
        <v>28</v>
      </c>
      <c r="P127" t="s">
        <v>265</v>
      </c>
      <c r="Q127" t="s">
        <v>355</v>
      </c>
      <c r="R127">
        <v>48823</v>
      </c>
      <c r="S127">
        <v>42014</v>
      </c>
      <c r="T127">
        <v>42016</v>
      </c>
      <c r="U127">
        <v>98.525099999999995</v>
      </c>
      <c r="V127">
        <v>12</v>
      </c>
      <c r="W127">
        <v>142.79</v>
      </c>
      <c r="X127">
        <v>89039</v>
      </c>
      <c r="Y127" t="s">
        <v>3216</v>
      </c>
    </row>
    <row r="128" spans="1:25" x14ac:dyDescent="0.2">
      <c r="A128">
        <v>2418</v>
      </c>
      <c r="B128" t="s">
        <v>216</v>
      </c>
      <c r="C128" t="s">
        <v>13</v>
      </c>
      <c r="D128">
        <v>0.1</v>
      </c>
      <c r="E128">
        <v>599.99</v>
      </c>
      <c r="F128">
        <v>24.49</v>
      </c>
      <c r="G128" t="s">
        <v>14</v>
      </c>
      <c r="H128" t="s">
        <v>15</v>
      </c>
      <c r="I128" t="s">
        <v>16</v>
      </c>
      <c r="J128" t="s">
        <v>39</v>
      </c>
      <c r="K128" t="s">
        <v>40</v>
      </c>
      <c r="L128" t="s">
        <v>357</v>
      </c>
      <c r="M128">
        <v>0.5</v>
      </c>
      <c r="N128" t="s">
        <v>8</v>
      </c>
      <c r="O128" t="s">
        <v>9</v>
      </c>
      <c r="P128" t="s">
        <v>218</v>
      </c>
      <c r="Q128" t="s">
        <v>219</v>
      </c>
      <c r="R128">
        <v>23805</v>
      </c>
      <c r="S128">
        <v>42014</v>
      </c>
      <c r="T128">
        <v>42015</v>
      </c>
      <c r="U128">
        <v>-343.12599999999998</v>
      </c>
      <c r="V128">
        <v>11</v>
      </c>
      <c r="W128">
        <v>6355.69</v>
      </c>
      <c r="X128">
        <v>86753</v>
      </c>
      <c r="Y128" t="s">
        <v>3215</v>
      </c>
    </row>
    <row r="129" spans="1:25" x14ac:dyDescent="0.2">
      <c r="A129">
        <v>2418</v>
      </c>
      <c r="B129" t="s">
        <v>216</v>
      </c>
      <c r="C129" t="s">
        <v>13</v>
      </c>
      <c r="D129">
        <v>0.06</v>
      </c>
      <c r="E129">
        <v>2.78</v>
      </c>
      <c r="F129">
        <v>1.25</v>
      </c>
      <c r="G129" t="s">
        <v>14</v>
      </c>
      <c r="H129" t="s">
        <v>15</v>
      </c>
      <c r="I129" t="s">
        <v>24</v>
      </c>
      <c r="J129" t="s">
        <v>25</v>
      </c>
      <c r="K129" t="s">
        <v>26</v>
      </c>
      <c r="L129" t="s">
        <v>358</v>
      </c>
      <c r="M129">
        <v>0.59</v>
      </c>
      <c r="N129" t="s">
        <v>8</v>
      </c>
      <c r="O129" t="s">
        <v>9</v>
      </c>
      <c r="P129" t="s">
        <v>218</v>
      </c>
      <c r="Q129" t="s">
        <v>219</v>
      </c>
      <c r="R129">
        <v>23805</v>
      </c>
      <c r="S129">
        <v>42014</v>
      </c>
      <c r="T129">
        <v>42016</v>
      </c>
      <c r="U129">
        <v>66.36</v>
      </c>
      <c r="V129">
        <v>10</v>
      </c>
      <c r="W129">
        <v>28.09</v>
      </c>
      <c r="X129">
        <v>86753</v>
      </c>
      <c r="Y129" t="s">
        <v>3215</v>
      </c>
    </row>
    <row r="130" spans="1:25" x14ac:dyDescent="0.2">
      <c r="A130">
        <v>2132</v>
      </c>
      <c r="B130" t="s">
        <v>359</v>
      </c>
      <c r="C130" t="s">
        <v>23</v>
      </c>
      <c r="D130">
        <v>0.05</v>
      </c>
      <c r="E130">
        <v>30.42</v>
      </c>
      <c r="F130">
        <v>8.65</v>
      </c>
      <c r="G130" t="s">
        <v>63</v>
      </c>
      <c r="H130" t="s">
        <v>47</v>
      </c>
      <c r="I130" t="s">
        <v>16</v>
      </c>
      <c r="J130" t="s">
        <v>17</v>
      </c>
      <c r="K130" t="s">
        <v>49</v>
      </c>
      <c r="L130" t="s">
        <v>360</v>
      </c>
      <c r="M130">
        <v>0.74</v>
      </c>
      <c r="N130" t="s">
        <v>8</v>
      </c>
      <c r="O130" t="s">
        <v>28</v>
      </c>
      <c r="P130" t="s">
        <v>56</v>
      </c>
      <c r="Q130" t="s">
        <v>361</v>
      </c>
      <c r="R130">
        <v>63042</v>
      </c>
      <c r="S130">
        <v>42014</v>
      </c>
      <c r="T130">
        <v>42018</v>
      </c>
      <c r="U130">
        <v>-191.2576</v>
      </c>
      <c r="V130">
        <v>11</v>
      </c>
      <c r="W130">
        <v>334.44</v>
      </c>
      <c r="X130">
        <v>90078</v>
      </c>
      <c r="Y130" t="s">
        <v>3216</v>
      </c>
    </row>
    <row r="131" spans="1:25" x14ac:dyDescent="0.2">
      <c r="A131">
        <v>2346</v>
      </c>
      <c r="B131" t="s">
        <v>362</v>
      </c>
      <c r="C131" t="s">
        <v>23</v>
      </c>
      <c r="D131">
        <v>0.03</v>
      </c>
      <c r="E131">
        <v>297.64</v>
      </c>
      <c r="F131">
        <v>14.7</v>
      </c>
      <c r="G131" t="s">
        <v>2</v>
      </c>
      <c r="H131" t="s">
        <v>70</v>
      </c>
      <c r="I131" t="s">
        <v>16</v>
      </c>
      <c r="J131" t="s">
        <v>32</v>
      </c>
      <c r="K131" t="s">
        <v>33</v>
      </c>
      <c r="L131" t="s">
        <v>363</v>
      </c>
      <c r="M131">
        <v>0.56999999999999995</v>
      </c>
      <c r="N131" t="s">
        <v>8</v>
      </c>
      <c r="O131" t="s">
        <v>9</v>
      </c>
      <c r="P131" t="s">
        <v>364</v>
      </c>
      <c r="Q131" t="s">
        <v>365</v>
      </c>
      <c r="R131">
        <v>40258</v>
      </c>
      <c r="S131">
        <v>42014</v>
      </c>
      <c r="T131">
        <v>42019</v>
      </c>
      <c r="U131">
        <v>-48.972000000000001</v>
      </c>
      <c r="V131">
        <v>12</v>
      </c>
      <c r="W131">
        <v>3707.05</v>
      </c>
      <c r="X131">
        <v>89503</v>
      </c>
      <c r="Y131" t="s">
        <v>3215</v>
      </c>
    </row>
    <row r="132" spans="1:25" x14ac:dyDescent="0.2">
      <c r="A132">
        <v>2797</v>
      </c>
      <c r="B132" t="s">
        <v>366</v>
      </c>
      <c r="C132" t="s">
        <v>92</v>
      </c>
      <c r="D132">
        <v>0</v>
      </c>
      <c r="E132">
        <v>5.0199999999999996</v>
      </c>
      <c r="F132">
        <v>5.14</v>
      </c>
      <c r="G132" t="s">
        <v>14</v>
      </c>
      <c r="H132" t="s">
        <v>15</v>
      </c>
      <c r="I132" t="s">
        <v>16</v>
      </c>
      <c r="J132" t="s">
        <v>17</v>
      </c>
      <c r="K132" t="s">
        <v>18</v>
      </c>
      <c r="L132" t="s">
        <v>367</v>
      </c>
      <c r="M132">
        <v>0.79</v>
      </c>
      <c r="N132" t="s">
        <v>8</v>
      </c>
      <c r="O132" t="s">
        <v>87</v>
      </c>
      <c r="P132" t="s">
        <v>296</v>
      </c>
      <c r="Q132" t="s">
        <v>368</v>
      </c>
      <c r="R132">
        <v>15122</v>
      </c>
      <c r="S132">
        <v>42014</v>
      </c>
      <c r="T132">
        <v>42015</v>
      </c>
      <c r="U132">
        <v>-159.30279999999999</v>
      </c>
      <c r="V132">
        <v>8</v>
      </c>
      <c r="W132">
        <v>43.94</v>
      </c>
      <c r="X132">
        <v>87552</v>
      </c>
      <c r="Y132" t="s">
        <v>3218</v>
      </c>
    </row>
    <row r="133" spans="1:25" x14ac:dyDescent="0.2">
      <c r="A133">
        <v>194</v>
      </c>
      <c r="B133" t="s">
        <v>369</v>
      </c>
      <c r="C133" t="s">
        <v>46</v>
      </c>
      <c r="D133">
        <v>0.02</v>
      </c>
      <c r="E133">
        <v>6.48</v>
      </c>
      <c r="F133">
        <v>9.17</v>
      </c>
      <c r="G133" t="s">
        <v>14</v>
      </c>
      <c r="H133" t="s">
        <v>70</v>
      </c>
      <c r="I133" t="s">
        <v>24</v>
      </c>
      <c r="J133" t="s">
        <v>64</v>
      </c>
      <c r="K133" t="s">
        <v>49</v>
      </c>
      <c r="L133" t="s">
        <v>370</v>
      </c>
      <c r="M133">
        <v>0.37</v>
      </c>
      <c r="N133" t="s">
        <v>8</v>
      </c>
      <c r="O133" t="s">
        <v>35</v>
      </c>
      <c r="P133" t="s">
        <v>122</v>
      </c>
      <c r="Q133" t="s">
        <v>371</v>
      </c>
      <c r="R133">
        <v>84043</v>
      </c>
      <c r="S133">
        <v>42014</v>
      </c>
      <c r="T133">
        <v>42015</v>
      </c>
      <c r="U133">
        <v>-105.68519999999999</v>
      </c>
      <c r="V133">
        <v>4</v>
      </c>
      <c r="W133">
        <v>28.2</v>
      </c>
      <c r="X133">
        <v>90431</v>
      </c>
      <c r="Y133" t="s">
        <v>3217</v>
      </c>
    </row>
    <row r="134" spans="1:25" x14ac:dyDescent="0.2">
      <c r="A134">
        <v>947</v>
      </c>
      <c r="B134" t="s">
        <v>372</v>
      </c>
      <c r="C134" t="s">
        <v>1</v>
      </c>
      <c r="D134">
        <v>0.08</v>
      </c>
      <c r="E134">
        <v>14.2</v>
      </c>
      <c r="F134">
        <v>5.3</v>
      </c>
      <c r="G134" t="s">
        <v>63</v>
      </c>
      <c r="H134" t="s">
        <v>47</v>
      </c>
      <c r="I134" t="s">
        <v>4</v>
      </c>
      <c r="J134" t="s">
        <v>102</v>
      </c>
      <c r="K134" t="s">
        <v>26</v>
      </c>
      <c r="L134" t="s">
        <v>264</v>
      </c>
      <c r="M134">
        <v>0.46</v>
      </c>
      <c r="N134" t="s">
        <v>8</v>
      </c>
      <c r="O134" t="s">
        <v>87</v>
      </c>
      <c r="P134" t="s">
        <v>373</v>
      </c>
      <c r="Q134" t="s">
        <v>374</v>
      </c>
      <c r="R134">
        <v>7002</v>
      </c>
      <c r="S134">
        <v>42015</v>
      </c>
      <c r="T134">
        <v>42017</v>
      </c>
      <c r="U134">
        <v>27.23</v>
      </c>
      <c r="V134">
        <v>5</v>
      </c>
      <c r="W134">
        <v>72.11</v>
      </c>
      <c r="X134">
        <v>86565</v>
      </c>
      <c r="Y134" t="s">
        <v>3218</v>
      </c>
    </row>
    <row r="135" spans="1:25" x14ac:dyDescent="0.2">
      <c r="A135">
        <v>166</v>
      </c>
      <c r="B135" t="s">
        <v>375</v>
      </c>
      <c r="C135" t="s">
        <v>23</v>
      </c>
      <c r="D135">
        <v>0.08</v>
      </c>
      <c r="E135">
        <v>399.98</v>
      </c>
      <c r="F135">
        <v>12.06</v>
      </c>
      <c r="G135" t="s">
        <v>2</v>
      </c>
      <c r="H135" t="s">
        <v>15</v>
      </c>
      <c r="I135" t="s">
        <v>16</v>
      </c>
      <c r="J135" t="s">
        <v>32</v>
      </c>
      <c r="K135" t="s">
        <v>6</v>
      </c>
      <c r="L135" t="s">
        <v>159</v>
      </c>
      <c r="M135">
        <v>0.56000000000000005</v>
      </c>
      <c r="N135" t="s">
        <v>8</v>
      </c>
      <c r="O135" t="s">
        <v>9</v>
      </c>
      <c r="P135" t="s">
        <v>376</v>
      </c>
      <c r="Q135" t="s">
        <v>377</v>
      </c>
      <c r="R135">
        <v>37087</v>
      </c>
      <c r="S135">
        <v>42015</v>
      </c>
      <c r="T135">
        <v>42022</v>
      </c>
      <c r="U135">
        <v>28.514099999999999</v>
      </c>
      <c r="V135">
        <v>5</v>
      </c>
      <c r="W135">
        <v>1839.91</v>
      </c>
      <c r="X135">
        <v>89426</v>
      </c>
      <c r="Y135" t="s">
        <v>3215</v>
      </c>
    </row>
    <row r="136" spans="1:25" x14ac:dyDescent="0.2">
      <c r="A136">
        <v>466</v>
      </c>
      <c r="B136" t="s">
        <v>378</v>
      </c>
      <c r="C136" t="s">
        <v>46</v>
      </c>
      <c r="D136">
        <v>0.08</v>
      </c>
      <c r="E136">
        <v>297.64</v>
      </c>
      <c r="F136">
        <v>14.7</v>
      </c>
      <c r="G136" t="s">
        <v>2</v>
      </c>
      <c r="H136" t="s">
        <v>3</v>
      </c>
      <c r="I136" t="s">
        <v>16</v>
      </c>
      <c r="J136" t="s">
        <v>32</v>
      </c>
      <c r="K136" t="s">
        <v>33</v>
      </c>
      <c r="L136" t="s">
        <v>363</v>
      </c>
      <c r="M136">
        <v>0.56999999999999995</v>
      </c>
      <c r="N136" t="s">
        <v>8</v>
      </c>
      <c r="O136" t="s">
        <v>87</v>
      </c>
      <c r="P136" t="s">
        <v>379</v>
      </c>
      <c r="Q136" t="s">
        <v>380</v>
      </c>
      <c r="R136">
        <v>2019</v>
      </c>
      <c r="S136">
        <v>42015</v>
      </c>
      <c r="T136">
        <v>42015</v>
      </c>
      <c r="U136">
        <v>496.79680000000002</v>
      </c>
      <c r="V136">
        <v>5</v>
      </c>
      <c r="W136">
        <v>1132.8399999999999</v>
      </c>
      <c r="X136">
        <v>88060</v>
      </c>
      <c r="Y136" t="s">
        <v>3218</v>
      </c>
    </row>
    <row r="137" spans="1:25" x14ac:dyDescent="0.2">
      <c r="A137">
        <v>467</v>
      </c>
      <c r="B137" t="s">
        <v>381</v>
      </c>
      <c r="C137" t="s">
        <v>46</v>
      </c>
      <c r="D137">
        <v>0.02</v>
      </c>
      <c r="E137">
        <v>12.99</v>
      </c>
      <c r="F137">
        <v>14.37</v>
      </c>
      <c r="G137" t="s">
        <v>14</v>
      </c>
      <c r="H137" t="s">
        <v>3</v>
      </c>
      <c r="I137" t="s">
        <v>4</v>
      </c>
      <c r="J137" t="s">
        <v>102</v>
      </c>
      <c r="K137" t="s">
        <v>40</v>
      </c>
      <c r="L137" t="s">
        <v>382</v>
      </c>
      <c r="M137">
        <v>0.73</v>
      </c>
      <c r="N137" t="s">
        <v>8</v>
      </c>
      <c r="O137" t="s">
        <v>87</v>
      </c>
      <c r="P137" t="s">
        <v>379</v>
      </c>
      <c r="Q137" t="s">
        <v>383</v>
      </c>
      <c r="R137">
        <v>1915</v>
      </c>
      <c r="S137">
        <v>42015</v>
      </c>
      <c r="T137">
        <v>42016</v>
      </c>
      <c r="U137">
        <v>-556.80960000000005</v>
      </c>
      <c r="V137">
        <v>11</v>
      </c>
      <c r="W137">
        <v>143.63</v>
      </c>
      <c r="X137">
        <v>88060</v>
      </c>
      <c r="Y137" t="s">
        <v>3218</v>
      </c>
    </row>
    <row r="138" spans="1:25" x14ac:dyDescent="0.2">
      <c r="A138">
        <v>468</v>
      </c>
      <c r="B138" t="s">
        <v>384</v>
      </c>
      <c r="C138" t="s">
        <v>46</v>
      </c>
      <c r="D138">
        <v>0.06</v>
      </c>
      <c r="E138">
        <v>14.42</v>
      </c>
      <c r="F138">
        <v>6.75</v>
      </c>
      <c r="G138" t="s">
        <v>14</v>
      </c>
      <c r="H138" t="s">
        <v>3</v>
      </c>
      <c r="I138" t="s">
        <v>24</v>
      </c>
      <c r="J138" t="s">
        <v>71</v>
      </c>
      <c r="K138" t="s">
        <v>120</v>
      </c>
      <c r="L138" t="s">
        <v>385</v>
      </c>
      <c r="M138">
        <v>0.52</v>
      </c>
      <c r="N138" t="s">
        <v>8</v>
      </c>
      <c r="O138" t="s">
        <v>87</v>
      </c>
      <c r="P138" t="s">
        <v>379</v>
      </c>
      <c r="Q138" t="s">
        <v>386</v>
      </c>
      <c r="R138">
        <v>2341</v>
      </c>
      <c r="S138">
        <v>42015</v>
      </c>
      <c r="T138">
        <v>42016</v>
      </c>
      <c r="U138">
        <v>-27.738800000000001</v>
      </c>
      <c r="V138">
        <v>5</v>
      </c>
      <c r="W138">
        <v>73.040000000000006</v>
      </c>
      <c r="X138">
        <v>88060</v>
      </c>
      <c r="Y138" t="s">
        <v>3218</v>
      </c>
    </row>
    <row r="139" spans="1:25" x14ac:dyDescent="0.2">
      <c r="A139">
        <v>469</v>
      </c>
      <c r="B139" t="s">
        <v>387</v>
      </c>
      <c r="C139" t="s">
        <v>46</v>
      </c>
      <c r="D139">
        <v>0.05</v>
      </c>
      <c r="E139">
        <v>4.1399999999999997</v>
      </c>
      <c r="F139">
        <v>6.6</v>
      </c>
      <c r="G139" t="s">
        <v>63</v>
      </c>
      <c r="H139" t="s">
        <v>3</v>
      </c>
      <c r="I139" t="s">
        <v>4</v>
      </c>
      <c r="J139" t="s">
        <v>102</v>
      </c>
      <c r="K139" t="s">
        <v>49</v>
      </c>
      <c r="L139" t="s">
        <v>388</v>
      </c>
      <c r="M139">
        <v>0.49</v>
      </c>
      <c r="N139" t="s">
        <v>8</v>
      </c>
      <c r="O139" t="s">
        <v>87</v>
      </c>
      <c r="P139" t="s">
        <v>373</v>
      </c>
      <c r="Q139" t="s">
        <v>389</v>
      </c>
      <c r="R139">
        <v>7506</v>
      </c>
      <c r="S139">
        <v>42015</v>
      </c>
      <c r="T139">
        <v>42017</v>
      </c>
      <c r="U139">
        <v>-128.68719999999999</v>
      </c>
      <c r="V139">
        <v>7</v>
      </c>
      <c r="W139">
        <v>33.35</v>
      </c>
      <c r="X139">
        <v>88060</v>
      </c>
      <c r="Y139" t="s">
        <v>3218</v>
      </c>
    </row>
    <row r="140" spans="1:25" x14ac:dyDescent="0.2">
      <c r="A140">
        <v>470</v>
      </c>
      <c r="B140" t="s">
        <v>390</v>
      </c>
      <c r="C140" t="s">
        <v>46</v>
      </c>
      <c r="D140">
        <v>0.03</v>
      </c>
      <c r="E140">
        <v>11.34</v>
      </c>
      <c r="F140">
        <v>5.01</v>
      </c>
      <c r="G140" t="s">
        <v>14</v>
      </c>
      <c r="H140" t="s">
        <v>3</v>
      </c>
      <c r="I140" t="s">
        <v>24</v>
      </c>
      <c r="J140" t="s">
        <v>64</v>
      </c>
      <c r="K140" t="s">
        <v>49</v>
      </c>
      <c r="L140" t="s">
        <v>391</v>
      </c>
      <c r="M140">
        <v>0.36</v>
      </c>
      <c r="N140" t="s">
        <v>8</v>
      </c>
      <c r="O140" t="s">
        <v>87</v>
      </c>
      <c r="P140" t="s">
        <v>373</v>
      </c>
      <c r="Q140" t="s">
        <v>392</v>
      </c>
      <c r="R140">
        <v>8601</v>
      </c>
      <c r="S140">
        <v>42015</v>
      </c>
      <c r="T140">
        <v>42015</v>
      </c>
      <c r="U140">
        <v>23.2028</v>
      </c>
      <c r="V140">
        <v>5</v>
      </c>
      <c r="W140">
        <v>60.24</v>
      </c>
      <c r="X140">
        <v>88060</v>
      </c>
      <c r="Y140" t="s">
        <v>3218</v>
      </c>
    </row>
    <row r="141" spans="1:25" x14ac:dyDescent="0.2">
      <c r="A141">
        <v>2776</v>
      </c>
      <c r="B141" t="s">
        <v>393</v>
      </c>
      <c r="C141" t="s">
        <v>1</v>
      </c>
      <c r="D141">
        <v>0.03</v>
      </c>
      <c r="E141">
        <v>350.98</v>
      </c>
      <c r="F141">
        <v>30</v>
      </c>
      <c r="G141" t="s">
        <v>2</v>
      </c>
      <c r="H141" t="s">
        <v>15</v>
      </c>
      <c r="I141" t="s">
        <v>4</v>
      </c>
      <c r="J141" t="s">
        <v>85</v>
      </c>
      <c r="K141" t="s">
        <v>33</v>
      </c>
      <c r="L141" t="s">
        <v>167</v>
      </c>
      <c r="M141">
        <v>0.61</v>
      </c>
      <c r="N141" t="s">
        <v>8</v>
      </c>
      <c r="O141" t="s">
        <v>87</v>
      </c>
      <c r="P141" t="s">
        <v>394</v>
      </c>
      <c r="Q141" t="s">
        <v>395</v>
      </c>
      <c r="R141">
        <v>20877</v>
      </c>
      <c r="S141">
        <v>42016</v>
      </c>
      <c r="T141">
        <v>42019</v>
      </c>
      <c r="U141">
        <v>2692.4421000000002</v>
      </c>
      <c r="V141">
        <v>11</v>
      </c>
      <c r="W141">
        <v>3902.09</v>
      </c>
      <c r="X141">
        <v>91228</v>
      </c>
      <c r="Y141" t="s">
        <v>3218</v>
      </c>
    </row>
    <row r="142" spans="1:25" x14ac:dyDescent="0.2">
      <c r="A142">
        <v>2776</v>
      </c>
      <c r="B142" t="s">
        <v>393</v>
      </c>
      <c r="C142" t="s">
        <v>1</v>
      </c>
      <c r="D142">
        <v>0.04</v>
      </c>
      <c r="E142">
        <v>1.68</v>
      </c>
      <c r="F142">
        <v>1</v>
      </c>
      <c r="G142" t="s">
        <v>14</v>
      </c>
      <c r="H142" t="s">
        <v>15</v>
      </c>
      <c r="I142" t="s">
        <v>24</v>
      </c>
      <c r="J142" t="s">
        <v>25</v>
      </c>
      <c r="K142" t="s">
        <v>26</v>
      </c>
      <c r="L142" t="s">
        <v>396</v>
      </c>
      <c r="M142">
        <v>0.35</v>
      </c>
      <c r="N142" t="s">
        <v>8</v>
      </c>
      <c r="O142" t="s">
        <v>87</v>
      </c>
      <c r="P142" t="s">
        <v>394</v>
      </c>
      <c r="Q142" t="s">
        <v>395</v>
      </c>
      <c r="R142">
        <v>20877</v>
      </c>
      <c r="S142">
        <v>42016</v>
      </c>
      <c r="T142">
        <v>42018</v>
      </c>
      <c r="U142">
        <v>2.0672000000000001</v>
      </c>
      <c r="V142">
        <v>8</v>
      </c>
      <c r="W142">
        <v>14.18</v>
      </c>
      <c r="X142">
        <v>91228</v>
      </c>
      <c r="Y142" t="s">
        <v>3218</v>
      </c>
    </row>
    <row r="143" spans="1:25" x14ac:dyDescent="0.2">
      <c r="A143">
        <v>120</v>
      </c>
      <c r="B143" t="s">
        <v>397</v>
      </c>
      <c r="C143" t="s">
        <v>13</v>
      </c>
      <c r="D143">
        <v>0.05</v>
      </c>
      <c r="E143">
        <v>6.3</v>
      </c>
      <c r="F143">
        <v>0.5</v>
      </c>
      <c r="G143" t="s">
        <v>14</v>
      </c>
      <c r="H143" t="s">
        <v>70</v>
      </c>
      <c r="I143" t="s">
        <v>24</v>
      </c>
      <c r="J143" t="s">
        <v>128</v>
      </c>
      <c r="K143" t="s">
        <v>49</v>
      </c>
      <c r="L143" t="s">
        <v>398</v>
      </c>
      <c r="M143">
        <v>0.39</v>
      </c>
      <c r="N143" t="s">
        <v>8</v>
      </c>
      <c r="O143" t="s">
        <v>35</v>
      </c>
      <c r="P143" t="s">
        <v>122</v>
      </c>
      <c r="Q143" t="s">
        <v>157</v>
      </c>
      <c r="R143">
        <v>84041</v>
      </c>
      <c r="S143">
        <v>42016</v>
      </c>
      <c r="T143">
        <v>42017</v>
      </c>
      <c r="U143">
        <v>41.296500000000002</v>
      </c>
      <c r="V143">
        <v>10</v>
      </c>
      <c r="W143">
        <v>59.85</v>
      </c>
      <c r="X143">
        <v>86520</v>
      </c>
      <c r="Y143" t="s">
        <v>3217</v>
      </c>
    </row>
    <row r="144" spans="1:25" x14ac:dyDescent="0.2">
      <c r="A144">
        <v>120</v>
      </c>
      <c r="B144" t="s">
        <v>397</v>
      </c>
      <c r="C144" t="s">
        <v>13</v>
      </c>
      <c r="D144">
        <v>0.09</v>
      </c>
      <c r="E144">
        <v>205.99</v>
      </c>
      <c r="F144">
        <v>3</v>
      </c>
      <c r="G144" t="s">
        <v>63</v>
      </c>
      <c r="H144" t="s">
        <v>70</v>
      </c>
      <c r="I144" t="s">
        <v>16</v>
      </c>
      <c r="J144" t="s">
        <v>111</v>
      </c>
      <c r="K144" t="s">
        <v>49</v>
      </c>
      <c r="L144" t="s">
        <v>399</v>
      </c>
      <c r="M144">
        <v>0.57999999999999996</v>
      </c>
      <c r="N144" t="s">
        <v>8</v>
      </c>
      <c r="O144" t="s">
        <v>35</v>
      </c>
      <c r="P144" t="s">
        <v>122</v>
      </c>
      <c r="Q144" t="s">
        <v>157</v>
      </c>
      <c r="R144">
        <v>84041</v>
      </c>
      <c r="S144">
        <v>42016</v>
      </c>
      <c r="T144">
        <v>42018</v>
      </c>
      <c r="U144">
        <v>1179.0237</v>
      </c>
      <c r="V144">
        <v>10</v>
      </c>
      <c r="W144">
        <v>1708.73</v>
      </c>
      <c r="X144">
        <v>86520</v>
      </c>
      <c r="Y144" t="s">
        <v>3217</v>
      </c>
    </row>
    <row r="145" spans="1:25" x14ac:dyDescent="0.2">
      <c r="A145">
        <v>898</v>
      </c>
      <c r="B145" t="s">
        <v>400</v>
      </c>
      <c r="C145" t="s">
        <v>13</v>
      </c>
      <c r="D145">
        <v>0.04</v>
      </c>
      <c r="E145">
        <v>90.97</v>
      </c>
      <c r="F145">
        <v>28</v>
      </c>
      <c r="G145" t="s">
        <v>2</v>
      </c>
      <c r="H145" t="s">
        <v>3</v>
      </c>
      <c r="I145" t="s">
        <v>16</v>
      </c>
      <c r="J145" t="s">
        <v>32</v>
      </c>
      <c r="K145" t="s">
        <v>33</v>
      </c>
      <c r="L145" t="s">
        <v>401</v>
      </c>
      <c r="M145">
        <v>0.38</v>
      </c>
      <c r="N145" t="s">
        <v>8</v>
      </c>
      <c r="O145" t="s">
        <v>87</v>
      </c>
      <c r="P145" t="s">
        <v>88</v>
      </c>
      <c r="Q145" t="s">
        <v>89</v>
      </c>
      <c r="R145">
        <v>10039</v>
      </c>
      <c r="S145">
        <v>42016</v>
      </c>
      <c r="T145">
        <v>42017</v>
      </c>
      <c r="U145">
        <v>-173.09520000000001</v>
      </c>
      <c r="V145">
        <v>6</v>
      </c>
      <c r="W145">
        <v>573.30999999999995</v>
      </c>
      <c r="X145">
        <v>33635</v>
      </c>
      <c r="Y145" t="s">
        <v>3218</v>
      </c>
    </row>
    <row r="146" spans="1:25" x14ac:dyDescent="0.2">
      <c r="A146">
        <v>898</v>
      </c>
      <c r="B146" t="s">
        <v>400</v>
      </c>
      <c r="C146" t="s">
        <v>13</v>
      </c>
      <c r="D146">
        <v>7.0000000000000007E-2</v>
      </c>
      <c r="E146">
        <v>20.34</v>
      </c>
      <c r="F146">
        <v>35</v>
      </c>
      <c r="G146" t="s">
        <v>14</v>
      </c>
      <c r="H146" t="s">
        <v>3</v>
      </c>
      <c r="I146" t="s">
        <v>24</v>
      </c>
      <c r="J146" t="s">
        <v>54</v>
      </c>
      <c r="K146" t="s">
        <v>40</v>
      </c>
      <c r="L146" t="s">
        <v>236</v>
      </c>
      <c r="M146">
        <v>0.84</v>
      </c>
      <c r="N146" t="s">
        <v>8</v>
      </c>
      <c r="O146" t="s">
        <v>87</v>
      </c>
      <c r="P146" t="s">
        <v>88</v>
      </c>
      <c r="Q146" t="s">
        <v>89</v>
      </c>
      <c r="R146">
        <v>10039</v>
      </c>
      <c r="S146">
        <v>42016</v>
      </c>
      <c r="T146">
        <v>42017</v>
      </c>
      <c r="U146">
        <v>-96.16</v>
      </c>
      <c r="V146">
        <v>5</v>
      </c>
      <c r="W146">
        <v>140.22999999999999</v>
      </c>
      <c r="X146">
        <v>33635</v>
      </c>
      <c r="Y146" t="s">
        <v>3218</v>
      </c>
    </row>
    <row r="147" spans="1:25" x14ac:dyDescent="0.2">
      <c r="A147">
        <v>899</v>
      </c>
      <c r="B147" t="s">
        <v>402</v>
      </c>
      <c r="C147" t="s">
        <v>13</v>
      </c>
      <c r="D147">
        <v>0.04</v>
      </c>
      <c r="E147">
        <v>90.97</v>
      </c>
      <c r="F147">
        <v>28</v>
      </c>
      <c r="G147" t="s">
        <v>2</v>
      </c>
      <c r="H147" t="s">
        <v>3</v>
      </c>
      <c r="I147" t="s">
        <v>16</v>
      </c>
      <c r="J147" t="s">
        <v>32</v>
      </c>
      <c r="K147" t="s">
        <v>33</v>
      </c>
      <c r="L147" t="s">
        <v>401</v>
      </c>
      <c r="M147">
        <v>0.38</v>
      </c>
      <c r="N147" t="s">
        <v>8</v>
      </c>
      <c r="O147" t="s">
        <v>87</v>
      </c>
      <c r="P147" t="s">
        <v>296</v>
      </c>
      <c r="Q147" t="s">
        <v>403</v>
      </c>
      <c r="R147">
        <v>16602</v>
      </c>
      <c r="S147">
        <v>42016</v>
      </c>
      <c r="T147">
        <v>42017</v>
      </c>
      <c r="U147">
        <v>-173.09520000000001</v>
      </c>
      <c r="V147">
        <v>2</v>
      </c>
      <c r="W147">
        <v>191.1</v>
      </c>
      <c r="X147">
        <v>86263</v>
      </c>
      <c r="Y147" t="s">
        <v>3218</v>
      </c>
    </row>
    <row r="148" spans="1:25" x14ac:dyDescent="0.2">
      <c r="A148">
        <v>899</v>
      </c>
      <c r="B148" t="s">
        <v>402</v>
      </c>
      <c r="C148" t="s">
        <v>13</v>
      </c>
      <c r="D148">
        <v>7.0000000000000007E-2</v>
      </c>
      <c r="E148">
        <v>20.34</v>
      </c>
      <c r="F148">
        <v>35</v>
      </c>
      <c r="G148" t="s">
        <v>14</v>
      </c>
      <c r="H148" t="s">
        <v>3</v>
      </c>
      <c r="I148" t="s">
        <v>24</v>
      </c>
      <c r="J148" t="s">
        <v>54</v>
      </c>
      <c r="K148" t="s">
        <v>40</v>
      </c>
      <c r="L148" t="s">
        <v>236</v>
      </c>
      <c r="M148">
        <v>0.84</v>
      </c>
      <c r="N148" t="s">
        <v>8</v>
      </c>
      <c r="O148" t="s">
        <v>87</v>
      </c>
      <c r="P148" t="s">
        <v>296</v>
      </c>
      <c r="Q148" t="s">
        <v>403</v>
      </c>
      <c r="R148">
        <v>16602</v>
      </c>
      <c r="S148">
        <v>42016</v>
      </c>
      <c r="T148">
        <v>42017</v>
      </c>
      <c r="U148">
        <v>-96.16</v>
      </c>
      <c r="V148">
        <v>1</v>
      </c>
      <c r="W148">
        <v>28.05</v>
      </c>
      <c r="X148">
        <v>86263</v>
      </c>
      <c r="Y148" t="s">
        <v>3218</v>
      </c>
    </row>
    <row r="149" spans="1:25" x14ac:dyDescent="0.2">
      <c r="A149">
        <v>1636</v>
      </c>
      <c r="B149" t="s">
        <v>404</v>
      </c>
      <c r="C149" t="s">
        <v>13</v>
      </c>
      <c r="D149">
        <v>0.04</v>
      </c>
      <c r="E149">
        <v>136.97999999999999</v>
      </c>
      <c r="F149">
        <v>24.49</v>
      </c>
      <c r="G149" t="s">
        <v>63</v>
      </c>
      <c r="H149" t="s">
        <v>47</v>
      </c>
      <c r="I149" t="s">
        <v>4</v>
      </c>
      <c r="J149" t="s">
        <v>102</v>
      </c>
      <c r="K149" t="s">
        <v>40</v>
      </c>
      <c r="L149" t="s">
        <v>405</v>
      </c>
      <c r="M149">
        <v>0.59</v>
      </c>
      <c r="N149" t="s">
        <v>8</v>
      </c>
      <c r="O149" t="s">
        <v>35</v>
      </c>
      <c r="P149" t="s">
        <v>66</v>
      </c>
      <c r="Q149" t="s">
        <v>406</v>
      </c>
      <c r="R149">
        <v>93905</v>
      </c>
      <c r="S149">
        <v>42016</v>
      </c>
      <c r="T149">
        <v>42018</v>
      </c>
      <c r="U149">
        <v>1127.5497</v>
      </c>
      <c r="V149">
        <v>12</v>
      </c>
      <c r="W149">
        <v>1634.13</v>
      </c>
      <c r="X149">
        <v>89706</v>
      </c>
      <c r="Y149" t="s">
        <v>3217</v>
      </c>
    </row>
    <row r="150" spans="1:25" x14ac:dyDescent="0.2">
      <c r="A150">
        <v>823</v>
      </c>
      <c r="B150" t="s">
        <v>407</v>
      </c>
      <c r="C150" t="s">
        <v>23</v>
      </c>
      <c r="D150">
        <v>0.04</v>
      </c>
      <c r="E150">
        <v>6.24</v>
      </c>
      <c r="F150">
        <v>5.22</v>
      </c>
      <c r="G150" t="s">
        <v>14</v>
      </c>
      <c r="H150" t="s">
        <v>3</v>
      </c>
      <c r="I150" t="s">
        <v>4</v>
      </c>
      <c r="J150" t="s">
        <v>102</v>
      </c>
      <c r="K150" t="s">
        <v>49</v>
      </c>
      <c r="L150" t="s">
        <v>408</v>
      </c>
      <c r="M150">
        <v>0.6</v>
      </c>
      <c r="N150" t="s">
        <v>8</v>
      </c>
      <c r="O150" t="s">
        <v>9</v>
      </c>
      <c r="P150" t="s">
        <v>376</v>
      </c>
      <c r="Q150" t="s">
        <v>409</v>
      </c>
      <c r="R150">
        <v>37167</v>
      </c>
      <c r="S150">
        <v>42016</v>
      </c>
      <c r="T150">
        <v>42021</v>
      </c>
      <c r="U150">
        <v>4.3808999999999996</v>
      </c>
      <c r="V150">
        <v>13</v>
      </c>
      <c r="W150">
        <v>80.23</v>
      </c>
      <c r="X150">
        <v>89257</v>
      </c>
      <c r="Y150" t="s">
        <v>3215</v>
      </c>
    </row>
    <row r="151" spans="1:25" x14ac:dyDescent="0.2">
      <c r="A151">
        <v>824</v>
      </c>
      <c r="B151" t="s">
        <v>410</v>
      </c>
      <c r="C151" t="s">
        <v>23</v>
      </c>
      <c r="D151">
        <v>0.09</v>
      </c>
      <c r="E151">
        <v>260.98</v>
      </c>
      <c r="F151">
        <v>41.91</v>
      </c>
      <c r="G151" t="s">
        <v>2</v>
      </c>
      <c r="H151" t="s">
        <v>3</v>
      </c>
      <c r="I151" t="s">
        <v>4</v>
      </c>
      <c r="J151" t="s">
        <v>93</v>
      </c>
      <c r="K151" t="s">
        <v>6</v>
      </c>
      <c r="L151" t="s">
        <v>411</v>
      </c>
      <c r="M151">
        <v>0.59</v>
      </c>
      <c r="N151" t="s">
        <v>8</v>
      </c>
      <c r="O151" t="s">
        <v>9</v>
      </c>
      <c r="P151" t="s">
        <v>376</v>
      </c>
      <c r="Q151" t="s">
        <v>412</v>
      </c>
      <c r="R151">
        <v>37174</v>
      </c>
      <c r="S151">
        <v>42016</v>
      </c>
      <c r="T151">
        <v>42023</v>
      </c>
      <c r="U151">
        <v>-100.744</v>
      </c>
      <c r="V151">
        <v>8</v>
      </c>
      <c r="W151">
        <v>2044.9</v>
      </c>
      <c r="X151">
        <v>89257</v>
      </c>
      <c r="Y151" t="s">
        <v>3215</v>
      </c>
    </row>
    <row r="152" spans="1:25" x14ac:dyDescent="0.2">
      <c r="A152">
        <v>1424</v>
      </c>
      <c r="B152" t="s">
        <v>413</v>
      </c>
      <c r="C152" t="s">
        <v>23</v>
      </c>
      <c r="D152">
        <v>0.05</v>
      </c>
      <c r="E152">
        <v>350.99</v>
      </c>
      <c r="F152">
        <v>39</v>
      </c>
      <c r="G152" t="s">
        <v>2</v>
      </c>
      <c r="H152" t="s">
        <v>47</v>
      </c>
      <c r="I152" t="s">
        <v>4</v>
      </c>
      <c r="J152" t="s">
        <v>85</v>
      </c>
      <c r="K152" t="s">
        <v>33</v>
      </c>
      <c r="L152" t="s">
        <v>414</v>
      </c>
      <c r="M152">
        <v>0.55000000000000004</v>
      </c>
      <c r="N152" t="s">
        <v>8</v>
      </c>
      <c r="O152" t="s">
        <v>35</v>
      </c>
      <c r="P152" t="s">
        <v>36</v>
      </c>
      <c r="Q152" t="s">
        <v>415</v>
      </c>
      <c r="R152">
        <v>80112</v>
      </c>
      <c r="S152">
        <v>42016</v>
      </c>
      <c r="T152">
        <v>42018</v>
      </c>
      <c r="U152">
        <v>451.28039999999999</v>
      </c>
      <c r="V152">
        <v>3</v>
      </c>
      <c r="W152">
        <v>1020.08</v>
      </c>
      <c r="X152">
        <v>89448</v>
      </c>
      <c r="Y152" t="s">
        <v>3217</v>
      </c>
    </row>
    <row r="153" spans="1:25" x14ac:dyDescent="0.2">
      <c r="A153">
        <v>1424</v>
      </c>
      <c r="B153" t="s">
        <v>413</v>
      </c>
      <c r="C153" t="s">
        <v>23</v>
      </c>
      <c r="D153">
        <v>0</v>
      </c>
      <c r="E153">
        <v>8.74</v>
      </c>
      <c r="F153">
        <v>1.39</v>
      </c>
      <c r="G153" t="s">
        <v>14</v>
      </c>
      <c r="H153" t="s">
        <v>47</v>
      </c>
      <c r="I153" t="s">
        <v>24</v>
      </c>
      <c r="J153" t="s">
        <v>321</v>
      </c>
      <c r="K153" t="s">
        <v>49</v>
      </c>
      <c r="L153" t="s">
        <v>416</v>
      </c>
      <c r="M153">
        <v>0.38</v>
      </c>
      <c r="N153" t="s">
        <v>8</v>
      </c>
      <c r="O153" t="s">
        <v>35</v>
      </c>
      <c r="P153" t="s">
        <v>36</v>
      </c>
      <c r="Q153" t="s">
        <v>415</v>
      </c>
      <c r="R153">
        <v>80112</v>
      </c>
      <c r="S153">
        <v>42016</v>
      </c>
      <c r="T153">
        <v>42020</v>
      </c>
      <c r="U153">
        <v>44.988</v>
      </c>
      <c r="V153">
        <v>7</v>
      </c>
      <c r="W153">
        <v>65.2</v>
      </c>
      <c r="X153">
        <v>89448</v>
      </c>
      <c r="Y153" t="s">
        <v>3217</v>
      </c>
    </row>
    <row r="154" spans="1:25" x14ac:dyDescent="0.2">
      <c r="A154">
        <v>1424</v>
      </c>
      <c r="B154" t="s">
        <v>413</v>
      </c>
      <c r="C154" t="s">
        <v>23</v>
      </c>
      <c r="D154">
        <v>0.02</v>
      </c>
      <c r="E154">
        <v>1.98</v>
      </c>
      <c r="F154">
        <v>0.7</v>
      </c>
      <c r="G154" t="s">
        <v>14</v>
      </c>
      <c r="H154" t="s">
        <v>47</v>
      </c>
      <c r="I154" t="s">
        <v>24</v>
      </c>
      <c r="J154" t="s">
        <v>152</v>
      </c>
      <c r="K154" t="s">
        <v>26</v>
      </c>
      <c r="L154" t="s">
        <v>417</v>
      </c>
      <c r="M154">
        <v>0.83</v>
      </c>
      <c r="N154" t="s">
        <v>8</v>
      </c>
      <c r="O154" t="s">
        <v>35</v>
      </c>
      <c r="P154" t="s">
        <v>36</v>
      </c>
      <c r="Q154" t="s">
        <v>415</v>
      </c>
      <c r="R154">
        <v>80112</v>
      </c>
      <c r="S154">
        <v>42016</v>
      </c>
      <c r="T154">
        <v>42020</v>
      </c>
      <c r="U154">
        <v>-20.732800000000001</v>
      </c>
      <c r="V154">
        <v>11</v>
      </c>
      <c r="W154">
        <v>22.59</v>
      </c>
      <c r="X154">
        <v>89448</v>
      </c>
      <c r="Y154" t="s">
        <v>3217</v>
      </c>
    </row>
    <row r="155" spans="1:25" x14ac:dyDescent="0.2">
      <c r="A155">
        <v>2715</v>
      </c>
      <c r="B155" t="s">
        <v>418</v>
      </c>
      <c r="C155" t="s">
        <v>23</v>
      </c>
      <c r="D155">
        <v>0.01</v>
      </c>
      <c r="E155">
        <v>29.89</v>
      </c>
      <c r="F155">
        <v>1.99</v>
      </c>
      <c r="G155" t="s">
        <v>14</v>
      </c>
      <c r="H155" t="s">
        <v>70</v>
      </c>
      <c r="I155" t="s">
        <v>16</v>
      </c>
      <c r="J155" t="s">
        <v>17</v>
      </c>
      <c r="K155" t="s">
        <v>18</v>
      </c>
      <c r="L155" t="s">
        <v>419</v>
      </c>
      <c r="M155">
        <v>0.5</v>
      </c>
      <c r="N155" t="s">
        <v>8</v>
      </c>
      <c r="O155" t="s">
        <v>28</v>
      </c>
      <c r="P155" t="s">
        <v>265</v>
      </c>
      <c r="Q155" t="s">
        <v>420</v>
      </c>
      <c r="R155">
        <v>48911</v>
      </c>
      <c r="S155">
        <v>42016</v>
      </c>
      <c r="T155">
        <v>42020</v>
      </c>
      <c r="U155">
        <v>-74.64</v>
      </c>
      <c r="V155">
        <v>1</v>
      </c>
      <c r="W155">
        <v>31.96</v>
      </c>
      <c r="X155">
        <v>88702</v>
      </c>
      <c r="Y155" t="s">
        <v>3216</v>
      </c>
    </row>
    <row r="156" spans="1:25" x14ac:dyDescent="0.2">
      <c r="A156">
        <v>2069</v>
      </c>
      <c r="B156" t="s">
        <v>421</v>
      </c>
      <c r="C156" t="s">
        <v>92</v>
      </c>
      <c r="D156">
        <v>0.1</v>
      </c>
      <c r="E156">
        <v>40.98</v>
      </c>
      <c r="F156">
        <v>6.5</v>
      </c>
      <c r="G156" t="s">
        <v>14</v>
      </c>
      <c r="H156" t="s">
        <v>15</v>
      </c>
      <c r="I156" t="s">
        <v>16</v>
      </c>
      <c r="J156" t="s">
        <v>17</v>
      </c>
      <c r="K156" t="s">
        <v>49</v>
      </c>
      <c r="L156" t="s">
        <v>422</v>
      </c>
      <c r="M156">
        <v>0.74</v>
      </c>
      <c r="N156" t="s">
        <v>8</v>
      </c>
      <c r="O156" t="s">
        <v>9</v>
      </c>
      <c r="P156" t="s">
        <v>364</v>
      </c>
      <c r="Q156" t="s">
        <v>423</v>
      </c>
      <c r="R156">
        <v>41075</v>
      </c>
      <c r="S156">
        <v>42016</v>
      </c>
      <c r="T156">
        <v>42018</v>
      </c>
      <c r="U156">
        <v>66.852000000000004</v>
      </c>
      <c r="V156">
        <v>3</v>
      </c>
      <c r="W156">
        <v>120.34</v>
      </c>
      <c r="X156">
        <v>88554</v>
      </c>
      <c r="Y156" t="s">
        <v>3215</v>
      </c>
    </row>
    <row r="157" spans="1:25" x14ac:dyDescent="0.2">
      <c r="A157">
        <v>750</v>
      </c>
      <c r="B157" t="s">
        <v>424</v>
      </c>
      <c r="C157" t="s">
        <v>46</v>
      </c>
      <c r="D157">
        <v>0.09</v>
      </c>
      <c r="E157">
        <v>27.75</v>
      </c>
      <c r="F157">
        <v>19.989999999999998</v>
      </c>
      <c r="G157" t="s">
        <v>14</v>
      </c>
      <c r="H157" t="s">
        <v>70</v>
      </c>
      <c r="I157" t="s">
        <v>24</v>
      </c>
      <c r="J157" t="s">
        <v>54</v>
      </c>
      <c r="K157" t="s">
        <v>49</v>
      </c>
      <c r="L157" t="s">
        <v>425</v>
      </c>
      <c r="M157">
        <v>0.67</v>
      </c>
      <c r="N157" t="s">
        <v>8</v>
      </c>
      <c r="O157" t="s">
        <v>9</v>
      </c>
      <c r="P157" t="s">
        <v>364</v>
      </c>
      <c r="Q157" t="s">
        <v>426</v>
      </c>
      <c r="R157">
        <v>41042</v>
      </c>
      <c r="S157">
        <v>42016</v>
      </c>
      <c r="T157">
        <v>42017</v>
      </c>
      <c r="U157">
        <v>-224.64400000000001</v>
      </c>
      <c r="V157">
        <v>10</v>
      </c>
      <c r="W157">
        <v>257.52</v>
      </c>
      <c r="X157">
        <v>91200</v>
      </c>
      <c r="Y157" t="s">
        <v>3215</v>
      </c>
    </row>
    <row r="158" spans="1:25" x14ac:dyDescent="0.2">
      <c r="A158">
        <v>2489</v>
      </c>
      <c r="B158" t="s">
        <v>427</v>
      </c>
      <c r="C158" t="s">
        <v>46</v>
      </c>
      <c r="D158">
        <v>7.0000000000000007E-2</v>
      </c>
      <c r="E158">
        <v>65.989999999999995</v>
      </c>
      <c r="F158">
        <v>8.8000000000000007</v>
      </c>
      <c r="G158" t="s">
        <v>14</v>
      </c>
      <c r="H158" t="s">
        <v>47</v>
      </c>
      <c r="I158" t="s">
        <v>16</v>
      </c>
      <c r="J158" t="s">
        <v>111</v>
      </c>
      <c r="K158" t="s">
        <v>49</v>
      </c>
      <c r="L158" t="s">
        <v>428</v>
      </c>
      <c r="M158">
        <v>0.57999999999999996</v>
      </c>
      <c r="N158" t="s">
        <v>8</v>
      </c>
      <c r="O158" t="s">
        <v>35</v>
      </c>
      <c r="P158" t="s">
        <v>66</v>
      </c>
      <c r="Q158" t="s">
        <v>429</v>
      </c>
      <c r="R158">
        <v>94521</v>
      </c>
      <c r="S158">
        <v>42016</v>
      </c>
      <c r="T158">
        <v>42016</v>
      </c>
      <c r="U158">
        <v>109.836</v>
      </c>
      <c r="V158">
        <v>9</v>
      </c>
      <c r="W158">
        <v>471.66</v>
      </c>
      <c r="X158">
        <v>86886</v>
      </c>
      <c r="Y158" t="s">
        <v>3217</v>
      </c>
    </row>
    <row r="159" spans="1:25" x14ac:dyDescent="0.2">
      <c r="A159">
        <v>2490</v>
      </c>
      <c r="B159" t="s">
        <v>430</v>
      </c>
      <c r="C159" t="s">
        <v>46</v>
      </c>
      <c r="D159">
        <v>0</v>
      </c>
      <c r="E159">
        <v>10.01</v>
      </c>
      <c r="F159">
        <v>1.99</v>
      </c>
      <c r="G159" t="s">
        <v>63</v>
      </c>
      <c r="H159" t="s">
        <v>47</v>
      </c>
      <c r="I159" t="s">
        <v>16</v>
      </c>
      <c r="J159" t="s">
        <v>17</v>
      </c>
      <c r="K159" t="s">
        <v>18</v>
      </c>
      <c r="L159" t="s">
        <v>431</v>
      </c>
      <c r="M159">
        <v>0.41</v>
      </c>
      <c r="N159" t="s">
        <v>8</v>
      </c>
      <c r="O159" t="s">
        <v>35</v>
      </c>
      <c r="P159" t="s">
        <v>66</v>
      </c>
      <c r="Q159" t="s">
        <v>432</v>
      </c>
      <c r="R159">
        <v>92627</v>
      </c>
      <c r="S159">
        <v>42016</v>
      </c>
      <c r="T159">
        <v>42018</v>
      </c>
      <c r="U159">
        <v>82.703400000000002</v>
      </c>
      <c r="V159">
        <v>11</v>
      </c>
      <c r="W159">
        <v>119.86</v>
      </c>
      <c r="X159">
        <v>86886</v>
      </c>
      <c r="Y159" t="s">
        <v>3217</v>
      </c>
    </row>
    <row r="160" spans="1:25" x14ac:dyDescent="0.2">
      <c r="A160">
        <v>2491</v>
      </c>
      <c r="B160" t="s">
        <v>433</v>
      </c>
      <c r="C160" t="s">
        <v>46</v>
      </c>
      <c r="D160">
        <v>7.0000000000000007E-2</v>
      </c>
      <c r="E160">
        <v>65.989999999999995</v>
      </c>
      <c r="F160">
        <v>8.8000000000000007</v>
      </c>
      <c r="G160" t="s">
        <v>14</v>
      </c>
      <c r="H160" t="s">
        <v>47</v>
      </c>
      <c r="I160" t="s">
        <v>16</v>
      </c>
      <c r="J160" t="s">
        <v>111</v>
      </c>
      <c r="K160" t="s">
        <v>49</v>
      </c>
      <c r="L160" t="s">
        <v>428</v>
      </c>
      <c r="M160">
        <v>0.57999999999999996</v>
      </c>
      <c r="N160" t="s">
        <v>8</v>
      </c>
      <c r="O160" t="s">
        <v>35</v>
      </c>
      <c r="P160" t="s">
        <v>66</v>
      </c>
      <c r="Q160" t="s">
        <v>76</v>
      </c>
      <c r="R160">
        <v>90045</v>
      </c>
      <c r="S160">
        <v>42016</v>
      </c>
      <c r="T160">
        <v>42016</v>
      </c>
      <c r="U160">
        <v>109.836</v>
      </c>
      <c r="V160">
        <v>37</v>
      </c>
      <c r="W160">
        <v>1939.03</v>
      </c>
      <c r="X160">
        <v>23877</v>
      </c>
      <c r="Y160" t="s">
        <v>3217</v>
      </c>
    </row>
    <row r="161" spans="1:25" x14ac:dyDescent="0.2">
      <c r="A161">
        <v>2491</v>
      </c>
      <c r="B161" t="s">
        <v>433</v>
      </c>
      <c r="C161" t="s">
        <v>46</v>
      </c>
      <c r="D161">
        <v>0</v>
      </c>
      <c r="E161">
        <v>10.01</v>
      </c>
      <c r="F161">
        <v>1.99</v>
      </c>
      <c r="G161" t="s">
        <v>63</v>
      </c>
      <c r="H161" t="s">
        <v>47</v>
      </c>
      <c r="I161" t="s">
        <v>16</v>
      </c>
      <c r="J161" t="s">
        <v>17</v>
      </c>
      <c r="K161" t="s">
        <v>18</v>
      </c>
      <c r="L161" t="s">
        <v>431</v>
      </c>
      <c r="M161">
        <v>0.41</v>
      </c>
      <c r="N161" t="s">
        <v>8</v>
      </c>
      <c r="O161" t="s">
        <v>35</v>
      </c>
      <c r="P161" t="s">
        <v>66</v>
      </c>
      <c r="Q161" t="s">
        <v>76</v>
      </c>
      <c r="R161">
        <v>90045</v>
      </c>
      <c r="S161">
        <v>42016</v>
      </c>
      <c r="T161">
        <v>42018</v>
      </c>
      <c r="U161">
        <v>128.03</v>
      </c>
      <c r="V161">
        <v>42</v>
      </c>
      <c r="W161">
        <v>457.63</v>
      </c>
      <c r="X161">
        <v>23877</v>
      </c>
      <c r="Y161" t="s">
        <v>3217</v>
      </c>
    </row>
    <row r="162" spans="1:25" x14ac:dyDescent="0.2">
      <c r="A162">
        <v>2338</v>
      </c>
      <c r="B162" t="s">
        <v>434</v>
      </c>
      <c r="C162" t="s">
        <v>1</v>
      </c>
      <c r="D162">
        <v>0.06</v>
      </c>
      <c r="E162">
        <v>2.08</v>
      </c>
      <c r="F162">
        <v>5.33</v>
      </c>
      <c r="G162" t="s">
        <v>14</v>
      </c>
      <c r="H162" t="s">
        <v>47</v>
      </c>
      <c r="I162" t="s">
        <v>4</v>
      </c>
      <c r="J162" t="s">
        <v>102</v>
      </c>
      <c r="K162" t="s">
        <v>49</v>
      </c>
      <c r="L162" t="s">
        <v>435</v>
      </c>
      <c r="M162">
        <v>0.43</v>
      </c>
      <c r="N162" t="s">
        <v>8</v>
      </c>
      <c r="O162" t="s">
        <v>87</v>
      </c>
      <c r="P162" t="s">
        <v>394</v>
      </c>
      <c r="Q162" t="s">
        <v>436</v>
      </c>
      <c r="R162">
        <v>20740</v>
      </c>
      <c r="S162">
        <v>42017</v>
      </c>
      <c r="T162">
        <v>42017</v>
      </c>
      <c r="U162">
        <v>-82.559200000000004</v>
      </c>
      <c r="V162">
        <v>4</v>
      </c>
      <c r="W162">
        <v>9.23</v>
      </c>
      <c r="X162">
        <v>91480</v>
      </c>
      <c r="Y162" t="s">
        <v>3218</v>
      </c>
    </row>
    <row r="163" spans="1:25" x14ac:dyDescent="0.2">
      <c r="A163">
        <v>510</v>
      </c>
      <c r="B163" t="s">
        <v>437</v>
      </c>
      <c r="C163" t="s">
        <v>23</v>
      </c>
      <c r="D163">
        <v>0.02</v>
      </c>
      <c r="E163">
        <v>48.04</v>
      </c>
      <c r="F163">
        <v>5.09</v>
      </c>
      <c r="G163" t="s">
        <v>14</v>
      </c>
      <c r="H163" t="s">
        <v>70</v>
      </c>
      <c r="I163" t="s">
        <v>24</v>
      </c>
      <c r="J163" t="s">
        <v>64</v>
      </c>
      <c r="K163" t="s">
        <v>49</v>
      </c>
      <c r="L163" t="s">
        <v>438</v>
      </c>
      <c r="M163">
        <v>0.37</v>
      </c>
      <c r="N163" t="s">
        <v>8</v>
      </c>
      <c r="O163" t="s">
        <v>35</v>
      </c>
      <c r="P163" t="s">
        <v>66</v>
      </c>
      <c r="Q163" t="s">
        <v>439</v>
      </c>
      <c r="R163">
        <v>95336</v>
      </c>
      <c r="S163">
        <v>42017</v>
      </c>
      <c r="T163">
        <v>42017</v>
      </c>
      <c r="U163">
        <v>105.2526</v>
      </c>
      <c r="V163">
        <v>3</v>
      </c>
      <c r="W163">
        <v>152.54</v>
      </c>
      <c r="X163">
        <v>90058</v>
      </c>
      <c r="Y163" t="s">
        <v>3217</v>
      </c>
    </row>
    <row r="164" spans="1:25" x14ac:dyDescent="0.2">
      <c r="A164">
        <v>570</v>
      </c>
      <c r="B164" t="s">
        <v>440</v>
      </c>
      <c r="C164" t="s">
        <v>23</v>
      </c>
      <c r="D164">
        <v>0.06</v>
      </c>
      <c r="E164">
        <v>7.99</v>
      </c>
      <c r="F164">
        <v>5.03</v>
      </c>
      <c r="G164" t="s">
        <v>14</v>
      </c>
      <c r="H164" t="s">
        <v>15</v>
      </c>
      <c r="I164" t="s">
        <v>16</v>
      </c>
      <c r="J164" t="s">
        <v>111</v>
      </c>
      <c r="K164" t="s">
        <v>120</v>
      </c>
      <c r="L164" t="s">
        <v>441</v>
      </c>
      <c r="M164">
        <v>0.6</v>
      </c>
      <c r="N164" t="s">
        <v>8</v>
      </c>
      <c r="O164" t="s">
        <v>35</v>
      </c>
      <c r="P164" t="s">
        <v>272</v>
      </c>
      <c r="Q164" t="s">
        <v>442</v>
      </c>
      <c r="R164">
        <v>89015</v>
      </c>
      <c r="S164">
        <v>42017</v>
      </c>
      <c r="T164">
        <v>42017</v>
      </c>
      <c r="U164">
        <v>-122.133</v>
      </c>
      <c r="V164">
        <v>10</v>
      </c>
      <c r="W164">
        <v>65.739999999999995</v>
      </c>
      <c r="X164">
        <v>88881</v>
      </c>
      <c r="Y164" t="s">
        <v>3217</v>
      </c>
    </row>
    <row r="165" spans="1:25" x14ac:dyDescent="0.2">
      <c r="A165">
        <v>576</v>
      </c>
      <c r="B165" t="s">
        <v>443</v>
      </c>
      <c r="C165" t="s">
        <v>23</v>
      </c>
      <c r="D165">
        <v>0.06</v>
      </c>
      <c r="E165">
        <v>4.4800000000000004</v>
      </c>
      <c r="F165">
        <v>49</v>
      </c>
      <c r="G165" t="s">
        <v>14</v>
      </c>
      <c r="H165" t="s">
        <v>70</v>
      </c>
      <c r="I165" t="s">
        <v>24</v>
      </c>
      <c r="J165" t="s">
        <v>71</v>
      </c>
      <c r="K165" t="s">
        <v>40</v>
      </c>
      <c r="L165" t="s">
        <v>444</v>
      </c>
      <c r="M165">
        <v>0.6</v>
      </c>
      <c r="N165" t="s">
        <v>8</v>
      </c>
      <c r="O165" t="s">
        <v>35</v>
      </c>
      <c r="P165" t="s">
        <v>66</v>
      </c>
      <c r="Q165" t="s">
        <v>445</v>
      </c>
      <c r="R165">
        <v>91767</v>
      </c>
      <c r="S165">
        <v>42017</v>
      </c>
      <c r="T165">
        <v>42021</v>
      </c>
      <c r="U165">
        <v>-566</v>
      </c>
      <c r="V165">
        <v>4</v>
      </c>
      <c r="W165">
        <v>32.6</v>
      </c>
      <c r="X165">
        <v>88645</v>
      </c>
      <c r="Y165" t="s">
        <v>3217</v>
      </c>
    </row>
    <row r="166" spans="1:25" x14ac:dyDescent="0.2">
      <c r="A166">
        <v>2369</v>
      </c>
      <c r="B166" t="s">
        <v>446</v>
      </c>
      <c r="C166" t="s">
        <v>23</v>
      </c>
      <c r="D166">
        <v>7.0000000000000007E-2</v>
      </c>
      <c r="E166">
        <v>5.98</v>
      </c>
      <c r="F166">
        <v>5.79</v>
      </c>
      <c r="G166" t="s">
        <v>14</v>
      </c>
      <c r="H166" t="s">
        <v>15</v>
      </c>
      <c r="I166" t="s">
        <v>24</v>
      </c>
      <c r="J166" t="s">
        <v>64</v>
      </c>
      <c r="K166" t="s">
        <v>49</v>
      </c>
      <c r="L166" t="s">
        <v>447</v>
      </c>
      <c r="M166">
        <v>0.36</v>
      </c>
      <c r="N166" t="s">
        <v>8</v>
      </c>
      <c r="O166" t="s">
        <v>9</v>
      </c>
      <c r="P166" t="s">
        <v>99</v>
      </c>
      <c r="Q166" t="s">
        <v>448</v>
      </c>
      <c r="R166">
        <v>33024</v>
      </c>
      <c r="S166">
        <v>42017</v>
      </c>
      <c r="T166">
        <v>42019</v>
      </c>
      <c r="U166">
        <v>-41.972700000000003</v>
      </c>
      <c r="V166">
        <v>13</v>
      </c>
      <c r="W166">
        <v>77.42</v>
      </c>
      <c r="X166">
        <v>90408</v>
      </c>
      <c r="Y166" t="s">
        <v>3215</v>
      </c>
    </row>
    <row r="167" spans="1:25" x14ac:dyDescent="0.2">
      <c r="A167">
        <v>3340</v>
      </c>
      <c r="B167" t="s">
        <v>449</v>
      </c>
      <c r="C167" t="s">
        <v>92</v>
      </c>
      <c r="D167">
        <v>0.08</v>
      </c>
      <c r="E167">
        <v>125.99</v>
      </c>
      <c r="F167">
        <v>4.2</v>
      </c>
      <c r="G167" t="s">
        <v>14</v>
      </c>
      <c r="H167" t="s">
        <v>15</v>
      </c>
      <c r="I167" t="s">
        <v>16</v>
      </c>
      <c r="J167" t="s">
        <v>111</v>
      </c>
      <c r="K167" t="s">
        <v>49</v>
      </c>
      <c r="L167" t="s">
        <v>450</v>
      </c>
      <c r="M167">
        <v>0.56999999999999995</v>
      </c>
      <c r="N167" t="s">
        <v>8</v>
      </c>
      <c r="O167" t="s">
        <v>35</v>
      </c>
      <c r="P167" t="s">
        <v>115</v>
      </c>
      <c r="Q167" t="s">
        <v>451</v>
      </c>
      <c r="R167">
        <v>97060</v>
      </c>
      <c r="S167">
        <v>42017</v>
      </c>
      <c r="T167">
        <v>42018</v>
      </c>
      <c r="U167">
        <v>989.81190000000004</v>
      </c>
      <c r="V167">
        <v>14</v>
      </c>
      <c r="W167">
        <v>1434.51</v>
      </c>
      <c r="X167">
        <v>85980</v>
      </c>
      <c r="Y167" t="s">
        <v>3217</v>
      </c>
    </row>
    <row r="168" spans="1:25" x14ac:dyDescent="0.2">
      <c r="A168">
        <v>772</v>
      </c>
      <c r="B168" t="s">
        <v>452</v>
      </c>
      <c r="C168" t="s">
        <v>1</v>
      </c>
      <c r="D168">
        <v>0.08</v>
      </c>
      <c r="E168">
        <v>7.77</v>
      </c>
      <c r="F168">
        <v>9.23</v>
      </c>
      <c r="G168" t="s">
        <v>14</v>
      </c>
      <c r="H168" t="s">
        <v>3</v>
      </c>
      <c r="I168" t="s">
        <v>24</v>
      </c>
      <c r="J168" t="s">
        <v>71</v>
      </c>
      <c r="K168" t="s">
        <v>49</v>
      </c>
      <c r="L168" t="s">
        <v>453</v>
      </c>
      <c r="M168">
        <v>0.57999999999999996</v>
      </c>
      <c r="N168" t="s">
        <v>8</v>
      </c>
      <c r="O168" t="s">
        <v>87</v>
      </c>
      <c r="P168" t="s">
        <v>296</v>
      </c>
      <c r="Q168" t="s">
        <v>454</v>
      </c>
      <c r="R168">
        <v>18103</v>
      </c>
      <c r="S168">
        <v>42018</v>
      </c>
      <c r="T168">
        <v>42020</v>
      </c>
      <c r="U168">
        <v>-209.25</v>
      </c>
      <c r="V168">
        <v>7</v>
      </c>
      <c r="W168">
        <v>56.44</v>
      </c>
      <c r="X168">
        <v>88666</v>
      </c>
      <c r="Y168" t="s">
        <v>3218</v>
      </c>
    </row>
    <row r="169" spans="1:25" x14ac:dyDescent="0.2">
      <c r="A169">
        <v>772</v>
      </c>
      <c r="B169" t="s">
        <v>452</v>
      </c>
      <c r="C169" t="s">
        <v>1</v>
      </c>
      <c r="D169">
        <v>0.1</v>
      </c>
      <c r="E169">
        <v>18.97</v>
      </c>
      <c r="F169">
        <v>9.5399999999999991</v>
      </c>
      <c r="G169" t="s">
        <v>63</v>
      </c>
      <c r="H169" t="s">
        <v>3</v>
      </c>
      <c r="I169" t="s">
        <v>24</v>
      </c>
      <c r="J169" t="s">
        <v>64</v>
      </c>
      <c r="K169" t="s">
        <v>49</v>
      </c>
      <c r="L169" t="s">
        <v>455</v>
      </c>
      <c r="M169">
        <v>0.37</v>
      </c>
      <c r="N169" t="s">
        <v>8</v>
      </c>
      <c r="O169" t="s">
        <v>87</v>
      </c>
      <c r="P169" t="s">
        <v>296</v>
      </c>
      <c r="Q169" t="s">
        <v>454</v>
      </c>
      <c r="R169">
        <v>18103</v>
      </c>
      <c r="S169">
        <v>42018</v>
      </c>
      <c r="T169">
        <v>42020</v>
      </c>
      <c r="U169">
        <v>-9.1636000000000006</v>
      </c>
      <c r="V169">
        <v>3</v>
      </c>
      <c r="W169">
        <v>56.73</v>
      </c>
      <c r="X169">
        <v>88666</v>
      </c>
      <c r="Y169" t="s">
        <v>3218</v>
      </c>
    </row>
    <row r="170" spans="1:25" x14ac:dyDescent="0.2">
      <c r="A170">
        <v>1636</v>
      </c>
      <c r="B170" t="s">
        <v>404</v>
      </c>
      <c r="C170" t="s">
        <v>1</v>
      </c>
      <c r="D170">
        <v>0.08</v>
      </c>
      <c r="E170">
        <v>115.99</v>
      </c>
      <c r="F170">
        <v>56.14</v>
      </c>
      <c r="G170" t="s">
        <v>2</v>
      </c>
      <c r="H170" t="s">
        <v>47</v>
      </c>
      <c r="I170" t="s">
        <v>16</v>
      </c>
      <c r="J170" t="s">
        <v>32</v>
      </c>
      <c r="K170" t="s">
        <v>33</v>
      </c>
      <c r="L170" t="s">
        <v>456</v>
      </c>
      <c r="M170">
        <v>0.4</v>
      </c>
      <c r="N170" t="s">
        <v>8</v>
      </c>
      <c r="O170" t="s">
        <v>35</v>
      </c>
      <c r="P170" t="s">
        <v>66</v>
      </c>
      <c r="Q170" t="s">
        <v>406</v>
      </c>
      <c r="R170">
        <v>93905</v>
      </c>
      <c r="S170">
        <v>42018</v>
      </c>
      <c r="T170">
        <v>42020</v>
      </c>
      <c r="U170">
        <v>-272.860884</v>
      </c>
      <c r="V170">
        <v>5</v>
      </c>
      <c r="W170">
        <v>562.92999999999995</v>
      </c>
      <c r="X170">
        <v>89704</v>
      </c>
      <c r="Y170" t="s">
        <v>3217</v>
      </c>
    </row>
    <row r="171" spans="1:25" x14ac:dyDescent="0.2">
      <c r="A171">
        <v>1636</v>
      </c>
      <c r="B171" t="s">
        <v>404</v>
      </c>
      <c r="C171" t="s">
        <v>1</v>
      </c>
      <c r="D171">
        <v>0.08</v>
      </c>
      <c r="E171">
        <v>4.28</v>
      </c>
      <c r="F171">
        <v>0.94</v>
      </c>
      <c r="G171" t="s">
        <v>14</v>
      </c>
      <c r="H171" t="s">
        <v>47</v>
      </c>
      <c r="I171" t="s">
        <v>24</v>
      </c>
      <c r="J171" t="s">
        <v>25</v>
      </c>
      <c r="K171" t="s">
        <v>26</v>
      </c>
      <c r="L171" t="s">
        <v>457</v>
      </c>
      <c r="M171">
        <v>0.56000000000000005</v>
      </c>
      <c r="N171" t="s">
        <v>8</v>
      </c>
      <c r="O171" t="s">
        <v>35</v>
      </c>
      <c r="P171" t="s">
        <v>66</v>
      </c>
      <c r="Q171" t="s">
        <v>406</v>
      </c>
      <c r="R171">
        <v>93905</v>
      </c>
      <c r="S171">
        <v>42018</v>
      </c>
      <c r="T171">
        <v>42021</v>
      </c>
      <c r="U171">
        <v>10.5792</v>
      </c>
      <c r="V171">
        <v>7</v>
      </c>
      <c r="W171">
        <v>29.18</v>
      </c>
      <c r="X171">
        <v>89704</v>
      </c>
      <c r="Y171" t="s">
        <v>3217</v>
      </c>
    </row>
    <row r="172" spans="1:25" x14ac:dyDescent="0.2">
      <c r="A172">
        <v>463</v>
      </c>
      <c r="B172" t="s">
        <v>458</v>
      </c>
      <c r="C172" t="s">
        <v>23</v>
      </c>
      <c r="D172">
        <v>7.0000000000000007E-2</v>
      </c>
      <c r="E172">
        <v>165.2</v>
      </c>
      <c r="F172">
        <v>19.989999999999998</v>
      </c>
      <c r="G172" t="s">
        <v>14</v>
      </c>
      <c r="H172" t="s">
        <v>3</v>
      </c>
      <c r="I172" t="s">
        <v>24</v>
      </c>
      <c r="J172" t="s">
        <v>54</v>
      </c>
      <c r="K172" t="s">
        <v>49</v>
      </c>
      <c r="L172" t="s">
        <v>459</v>
      </c>
      <c r="M172">
        <v>0.59</v>
      </c>
      <c r="N172" t="s">
        <v>8</v>
      </c>
      <c r="O172" t="s">
        <v>35</v>
      </c>
      <c r="P172" t="s">
        <v>66</v>
      </c>
      <c r="Q172" t="s">
        <v>460</v>
      </c>
      <c r="R172">
        <v>90069</v>
      </c>
      <c r="S172">
        <v>42018</v>
      </c>
      <c r="T172">
        <v>42020</v>
      </c>
      <c r="U172">
        <v>521.69000000000005</v>
      </c>
      <c r="V172">
        <v>7</v>
      </c>
      <c r="W172">
        <v>1081.54</v>
      </c>
      <c r="X172">
        <v>88061</v>
      </c>
      <c r="Y172" t="s">
        <v>3217</v>
      </c>
    </row>
    <row r="173" spans="1:25" x14ac:dyDescent="0.2">
      <c r="A173">
        <v>3064</v>
      </c>
      <c r="B173" t="s">
        <v>461</v>
      </c>
      <c r="C173" t="s">
        <v>23</v>
      </c>
      <c r="D173">
        <v>0.03</v>
      </c>
      <c r="E173">
        <v>6.45</v>
      </c>
      <c r="F173">
        <v>1.34</v>
      </c>
      <c r="G173" t="s">
        <v>14</v>
      </c>
      <c r="H173" t="s">
        <v>15</v>
      </c>
      <c r="I173" t="s">
        <v>24</v>
      </c>
      <c r="J173" t="s">
        <v>64</v>
      </c>
      <c r="K173" t="s">
        <v>26</v>
      </c>
      <c r="L173" t="s">
        <v>462</v>
      </c>
      <c r="M173">
        <v>0.36</v>
      </c>
      <c r="N173" t="s">
        <v>8</v>
      </c>
      <c r="O173" t="s">
        <v>35</v>
      </c>
      <c r="P173" t="s">
        <v>42</v>
      </c>
      <c r="Q173" t="s">
        <v>463</v>
      </c>
      <c r="R173">
        <v>98503</v>
      </c>
      <c r="S173">
        <v>42018</v>
      </c>
      <c r="T173">
        <v>42023</v>
      </c>
      <c r="U173">
        <v>39.129899999999999</v>
      </c>
      <c r="V173">
        <v>9</v>
      </c>
      <c r="W173">
        <v>56.71</v>
      </c>
      <c r="X173">
        <v>88448</v>
      </c>
      <c r="Y173" t="s">
        <v>3217</v>
      </c>
    </row>
    <row r="174" spans="1:25" x14ac:dyDescent="0.2">
      <c r="A174">
        <v>3148</v>
      </c>
      <c r="B174" t="s">
        <v>464</v>
      </c>
      <c r="C174" t="s">
        <v>92</v>
      </c>
      <c r="D174">
        <v>0.06</v>
      </c>
      <c r="E174">
        <v>19.989999999999998</v>
      </c>
      <c r="F174">
        <v>11.17</v>
      </c>
      <c r="G174" t="s">
        <v>14</v>
      </c>
      <c r="H174" t="s">
        <v>70</v>
      </c>
      <c r="I174" t="s">
        <v>4</v>
      </c>
      <c r="J174" t="s">
        <v>102</v>
      </c>
      <c r="K174" t="s">
        <v>40</v>
      </c>
      <c r="L174" t="s">
        <v>465</v>
      </c>
      <c r="M174">
        <v>0.6</v>
      </c>
      <c r="N174" t="s">
        <v>8</v>
      </c>
      <c r="O174" t="s">
        <v>35</v>
      </c>
      <c r="P174" t="s">
        <v>466</v>
      </c>
      <c r="Q174" t="s">
        <v>467</v>
      </c>
      <c r="R174">
        <v>83854</v>
      </c>
      <c r="S174">
        <v>42018</v>
      </c>
      <c r="T174">
        <v>42018</v>
      </c>
      <c r="U174">
        <v>-66.823599999999999</v>
      </c>
      <c r="V174">
        <v>7</v>
      </c>
      <c r="W174">
        <v>139.49</v>
      </c>
      <c r="X174">
        <v>89716</v>
      </c>
      <c r="Y174" t="s">
        <v>3217</v>
      </c>
    </row>
    <row r="175" spans="1:25" x14ac:dyDescent="0.2">
      <c r="A175">
        <v>3149</v>
      </c>
      <c r="B175" t="s">
        <v>468</v>
      </c>
      <c r="C175" t="s">
        <v>92</v>
      </c>
      <c r="D175">
        <v>0.06</v>
      </c>
      <c r="E175">
        <v>320.98</v>
      </c>
      <c r="F175">
        <v>58.95</v>
      </c>
      <c r="G175" t="s">
        <v>2</v>
      </c>
      <c r="H175" t="s">
        <v>70</v>
      </c>
      <c r="I175" t="s">
        <v>4</v>
      </c>
      <c r="J175" t="s">
        <v>85</v>
      </c>
      <c r="K175" t="s">
        <v>33</v>
      </c>
      <c r="L175" t="s">
        <v>469</v>
      </c>
      <c r="M175">
        <v>0.56999999999999995</v>
      </c>
      <c r="N175" t="s">
        <v>8</v>
      </c>
      <c r="O175" t="s">
        <v>35</v>
      </c>
      <c r="P175" t="s">
        <v>466</v>
      </c>
      <c r="Q175" t="s">
        <v>470</v>
      </c>
      <c r="R175">
        <v>83440</v>
      </c>
      <c r="S175">
        <v>42018</v>
      </c>
      <c r="T175">
        <v>42020</v>
      </c>
      <c r="U175">
        <v>971.62199999999996</v>
      </c>
      <c r="V175">
        <v>6</v>
      </c>
      <c r="W175">
        <v>1952.43</v>
      </c>
      <c r="X175">
        <v>89716</v>
      </c>
      <c r="Y175" t="s">
        <v>3217</v>
      </c>
    </row>
    <row r="176" spans="1:25" x14ac:dyDescent="0.2">
      <c r="A176">
        <v>2820</v>
      </c>
      <c r="B176" t="s">
        <v>471</v>
      </c>
      <c r="C176" t="s">
        <v>46</v>
      </c>
      <c r="D176">
        <v>0.1</v>
      </c>
      <c r="E176">
        <v>22.01</v>
      </c>
      <c r="F176">
        <v>5.53</v>
      </c>
      <c r="G176" t="s">
        <v>14</v>
      </c>
      <c r="H176" t="s">
        <v>47</v>
      </c>
      <c r="I176" t="s">
        <v>24</v>
      </c>
      <c r="J176" t="s">
        <v>25</v>
      </c>
      <c r="K176" t="s">
        <v>18</v>
      </c>
      <c r="L176" t="s">
        <v>472</v>
      </c>
      <c r="M176">
        <v>0.59</v>
      </c>
      <c r="N176" t="s">
        <v>8</v>
      </c>
      <c r="O176" t="s">
        <v>28</v>
      </c>
      <c r="P176" t="s">
        <v>56</v>
      </c>
      <c r="Q176" t="s">
        <v>473</v>
      </c>
      <c r="R176">
        <v>63129</v>
      </c>
      <c r="S176">
        <v>42018</v>
      </c>
      <c r="T176">
        <v>42019</v>
      </c>
      <c r="U176">
        <v>31.59</v>
      </c>
      <c r="V176">
        <v>14</v>
      </c>
      <c r="W176">
        <v>281.75</v>
      </c>
      <c r="X176">
        <v>87900</v>
      </c>
      <c r="Y176" t="s">
        <v>3216</v>
      </c>
    </row>
    <row r="177" spans="1:25" x14ac:dyDescent="0.2">
      <c r="A177">
        <v>3225</v>
      </c>
      <c r="B177" t="s">
        <v>474</v>
      </c>
      <c r="C177" t="s">
        <v>46</v>
      </c>
      <c r="D177">
        <v>0.1</v>
      </c>
      <c r="E177">
        <v>208.16</v>
      </c>
      <c r="F177">
        <v>68.02</v>
      </c>
      <c r="G177" t="s">
        <v>2</v>
      </c>
      <c r="H177" t="s">
        <v>3</v>
      </c>
      <c r="I177" t="s">
        <v>24</v>
      </c>
      <c r="J177" t="s">
        <v>71</v>
      </c>
      <c r="K177" t="s">
        <v>33</v>
      </c>
      <c r="L177" t="s">
        <v>475</v>
      </c>
      <c r="M177">
        <v>0.57999999999999996</v>
      </c>
      <c r="N177" t="s">
        <v>8</v>
      </c>
      <c r="O177" t="s">
        <v>9</v>
      </c>
      <c r="P177" t="s">
        <v>376</v>
      </c>
      <c r="Q177" t="s">
        <v>476</v>
      </c>
      <c r="R177">
        <v>38138</v>
      </c>
      <c r="S177">
        <v>42018</v>
      </c>
      <c r="T177">
        <v>42018</v>
      </c>
      <c r="U177">
        <v>-137.52199999999999</v>
      </c>
      <c r="V177">
        <v>4</v>
      </c>
      <c r="W177">
        <v>768.81</v>
      </c>
      <c r="X177">
        <v>86507</v>
      </c>
      <c r="Y177" t="s">
        <v>3215</v>
      </c>
    </row>
    <row r="178" spans="1:25" x14ac:dyDescent="0.2">
      <c r="A178">
        <v>3226</v>
      </c>
      <c r="B178" t="s">
        <v>477</v>
      </c>
      <c r="C178" t="s">
        <v>46</v>
      </c>
      <c r="D178">
        <v>7.0000000000000007E-2</v>
      </c>
      <c r="E178">
        <v>90.48</v>
      </c>
      <c r="F178">
        <v>19.989999999999998</v>
      </c>
      <c r="G178" t="s">
        <v>14</v>
      </c>
      <c r="H178" t="s">
        <v>3</v>
      </c>
      <c r="I178" t="s">
        <v>24</v>
      </c>
      <c r="J178" t="s">
        <v>321</v>
      </c>
      <c r="K178" t="s">
        <v>49</v>
      </c>
      <c r="L178" t="s">
        <v>478</v>
      </c>
      <c r="M178">
        <v>0.4</v>
      </c>
      <c r="N178" t="s">
        <v>8</v>
      </c>
      <c r="O178" t="s">
        <v>9</v>
      </c>
      <c r="P178" t="s">
        <v>376</v>
      </c>
      <c r="Q178" t="s">
        <v>479</v>
      </c>
      <c r="R178">
        <v>37075</v>
      </c>
      <c r="S178">
        <v>42018</v>
      </c>
      <c r="T178">
        <v>42019</v>
      </c>
      <c r="U178">
        <v>-11.816000000000001</v>
      </c>
      <c r="V178">
        <v>2</v>
      </c>
      <c r="W178">
        <v>183.39</v>
      </c>
      <c r="X178">
        <v>86507</v>
      </c>
      <c r="Y178" t="s">
        <v>3215</v>
      </c>
    </row>
    <row r="179" spans="1:25" x14ac:dyDescent="0.2">
      <c r="A179">
        <v>3226</v>
      </c>
      <c r="B179" t="s">
        <v>477</v>
      </c>
      <c r="C179" t="s">
        <v>46</v>
      </c>
      <c r="D179">
        <v>0.01</v>
      </c>
      <c r="E179">
        <v>9.48</v>
      </c>
      <c r="F179">
        <v>7.29</v>
      </c>
      <c r="G179" t="s">
        <v>63</v>
      </c>
      <c r="H179" t="s">
        <v>3</v>
      </c>
      <c r="I179" t="s">
        <v>4</v>
      </c>
      <c r="J179" t="s">
        <v>102</v>
      </c>
      <c r="K179" t="s">
        <v>18</v>
      </c>
      <c r="L179" t="s">
        <v>480</v>
      </c>
      <c r="M179">
        <v>0.45</v>
      </c>
      <c r="N179" t="s">
        <v>8</v>
      </c>
      <c r="O179" t="s">
        <v>9</v>
      </c>
      <c r="P179" t="s">
        <v>376</v>
      </c>
      <c r="Q179" t="s">
        <v>479</v>
      </c>
      <c r="R179">
        <v>37075</v>
      </c>
      <c r="S179">
        <v>42018</v>
      </c>
      <c r="T179">
        <v>42020</v>
      </c>
      <c r="U179">
        <v>238.93379999999999</v>
      </c>
      <c r="V179">
        <v>1</v>
      </c>
      <c r="W179">
        <v>12.9</v>
      </c>
      <c r="X179">
        <v>86507</v>
      </c>
      <c r="Y179" t="s">
        <v>3215</v>
      </c>
    </row>
    <row r="180" spans="1:25" x14ac:dyDescent="0.2">
      <c r="A180">
        <v>3226</v>
      </c>
      <c r="B180" t="s">
        <v>477</v>
      </c>
      <c r="C180" t="s">
        <v>46</v>
      </c>
      <c r="D180">
        <v>0.02</v>
      </c>
      <c r="E180">
        <v>4.28</v>
      </c>
      <c r="F180">
        <v>0.94</v>
      </c>
      <c r="G180" t="s">
        <v>14</v>
      </c>
      <c r="H180" t="s">
        <v>3</v>
      </c>
      <c r="I180" t="s">
        <v>24</v>
      </c>
      <c r="J180" t="s">
        <v>25</v>
      </c>
      <c r="K180" t="s">
        <v>26</v>
      </c>
      <c r="L180" t="s">
        <v>457</v>
      </c>
      <c r="M180">
        <v>0.56000000000000005</v>
      </c>
      <c r="N180" t="s">
        <v>8</v>
      </c>
      <c r="O180" t="s">
        <v>9</v>
      </c>
      <c r="P180" t="s">
        <v>376</v>
      </c>
      <c r="Q180" t="s">
        <v>479</v>
      </c>
      <c r="R180">
        <v>37075</v>
      </c>
      <c r="S180">
        <v>42018</v>
      </c>
      <c r="T180">
        <v>42019</v>
      </c>
      <c r="U180">
        <v>-105.126</v>
      </c>
      <c r="V180">
        <v>4</v>
      </c>
      <c r="W180">
        <v>17.89</v>
      </c>
      <c r="X180">
        <v>86507</v>
      </c>
      <c r="Y180" t="s">
        <v>3215</v>
      </c>
    </row>
    <row r="181" spans="1:25" x14ac:dyDescent="0.2">
      <c r="A181">
        <v>152</v>
      </c>
      <c r="B181" t="s">
        <v>481</v>
      </c>
      <c r="C181" t="s">
        <v>1</v>
      </c>
      <c r="D181">
        <v>0.09</v>
      </c>
      <c r="E181">
        <v>2.88</v>
      </c>
      <c r="F181">
        <v>0.7</v>
      </c>
      <c r="G181" t="s">
        <v>14</v>
      </c>
      <c r="H181" t="s">
        <v>15</v>
      </c>
      <c r="I181" t="s">
        <v>24</v>
      </c>
      <c r="J181" t="s">
        <v>25</v>
      </c>
      <c r="K181" t="s">
        <v>26</v>
      </c>
      <c r="L181" t="s">
        <v>482</v>
      </c>
      <c r="M181">
        <v>0.56000000000000005</v>
      </c>
      <c r="N181" t="s">
        <v>8</v>
      </c>
      <c r="O181" t="s">
        <v>9</v>
      </c>
      <c r="P181" t="s">
        <v>376</v>
      </c>
      <c r="Q181" t="s">
        <v>483</v>
      </c>
      <c r="R181">
        <v>37918</v>
      </c>
      <c r="S181">
        <v>42019</v>
      </c>
      <c r="T181">
        <v>42020</v>
      </c>
      <c r="U181">
        <v>-172.71799999999999</v>
      </c>
      <c r="V181">
        <v>2</v>
      </c>
      <c r="W181">
        <v>5.5</v>
      </c>
      <c r="X181">
        <v>89520</v>
      </c>
      <c r="Y181" t="s">
        <v>3215</v>
      </c>
    </row>
    <row r="182" spans="1:25" x14ac:dyDescent="0.2">
      <c r="A182">
        <v>2791</v>
      </c>
      <c r="B182" t="s">
        <v>484</v>
      </c>
      <c r="C182" t="s">
        <v>1</v>
      </c>
      <c r="D182">
        <v>0.09</v>
      </c>
      <c r="E182">
        <v>2.88</v>
      </c>
      <c r="F182">
        <v>0.7</v>
      </c>
      <c r="G182" t="s">
        <v>14</v>
      </c>
      <c r="H182" t="s">
        <v>70</v>
      </c>
      <c r="I182" t="s">
        <v>24</v>
      </c>
      <c r="J182" t="s">
        <v>25</v>
      </c>
      <c r="K182" t="s">
        <v>26</v>
      </c>
      <c r="L182" t="s">
        <v>485</v>
      </c>
      <c r="M182">
        <v>0.56000000000000005</v>
      </c>
      <c r="N182" t="s">
        <v>8</v>
      </c>
      <c r="O182" t="s">
        <v>28</v>
      </c>
      <c r="P182" t="s">
        <v>265</v>
      </c>
      <c r="Q182" t="s">
        <v>486</v>
      </c>
      <c r="R182">
        <v>48071</v>
      </c>
      <c r="S182">
        <v>42019</v>
      </c>
      <c r="T182">
        <v>42019</v>
      </c>
      <c r="U182">
        <v>4.8499999999999996</v>
      </c>
      <c r="V182">
        <v>7</v>
      </c>
      <c r="W182">
        <v>19.29</v>
      </c>
      <c r="X182">
        <v>88758</v>
      </c>
      <c r="Y182" t="s">
        <v>3216</v>
      </c>
    </row>
    <row r="183" spans="1:25" x14ac:dyDescent="0.2">
      <c r="A183">
        <v>428</v>
      </c>
      <c r="B183" t="s">
        <v>487</v>
      </c>
      <c r="C183" t="s">
        <v>13</v>
      </c>
      <c r="D183">
        <v>0.02</v>
      </c>
      <c r="E183">
        <v>15.28</v>
      </c>
      <c r="F183">
        <v>1.99</v>
      </c>
      <c r="G183" t="s">
        <v>14</v>
      </c>
      <c r="H183" t="s">
        <v>70</v>
      </c>
      <c r="I183" t="s">
        <v>16</v>
      </c>
      <c r="J183" t="s">
        <v>17</v>
      </c>
      <c r="K183" t="s">
        <v>18</v>
      </c>
      <c r="L183" t="s">
        <v>488</v>
      </c>
      <c r="M183">
        <v>0.42</v>
      </c>
      <c r="N183" t="s">
        <v>8</v>
      </c>
      <c r="O183" t="s">
        <v>35</v>
      </c>
      <c r="P183" t="s">
        <v>272</v>
      </c>
      <c r="Q183" t="s">
        <v>489</v>
      </c>
      <c r="R183">
        <v>89701</v>
      </c>
      <c r="S183">
        <v>42019</v>
      </c>
      <c r="T183">
        <v>42020</v>
      </c>
      <c r="U183">
        <v>163.1574</v>
      </c>
      <c r="V183">
        <v>15</v>
      </c>
      <c r="W183">
        <v>236.46</v>
      </c>
      <c r="X183">
        <v>88479</v>
      </c>
      <c r="Y183" t="s">
        <v>3217</v>
      </c>
    </row>
    <row r="184" spans="1:25" x14ac:dyDescent="0.2">
      <c r="A184">
        <v>428</v>
      </c>
      <c r="B184" t="s">
        <v>487</v>
      </c>
      <c r="C184" t="s">
        <v>13</v>
      </c>
      <c r="D184">
        <v>0</v>
      </c>
      <c r="E184">
        <v>85.99</v>
      </c>
      <c r="F184">
        <v>3.3</v>
      </c>
      <c r="G184" t="s">
        <v>14</v>
      </c>
      <c r="H184" t="s">
        <v>70</v>
      </c>
      <c r="I184" t="s">
        <v>16</v>
      </c>
      <c r="J184" t="s">
        <v>111</v>
      </c>
      <c r="K184" t="s">
        <v>18</v>
      </c>
      <c r="L184" t="s">
        <v>490</v>
      </c>
      <c r="M184">
        <v>0.37</v>
      </c>
      <c r="N184" t="s">
        <v>8</v>
      </c>
      <c r="O184" t="s">
        <v>35</v>
      </c>
      <c r="P184" t="s">
        <v>272</v>
      </c>
      <c r="Q184" t="s">
        <v>489</v>
      </c>
      <c r="R184">
        <v>89701</v>
      </c>
      <c r="S184">
        <v>42019</v>
      </c>
      <c r="T184">
        <v>42020</v>
      </c>
      <c r="U184">
        <v>-302.22500000000002</v>
      </c>
      <c r="V184">
        <v>1</v>
      </c>
      <c r="W184">
        <v>73.819999999999993</v>
      </c>
      <c r="X184">
        <v>88479</v>
      </c>
      <c r="Y184" t="s">
        <v>3217</v>
      </c>
    </row>
    <row r="185" spans="1:25" x14ac:dyDescent="0.2">
      <c r="A185">
        <v>1212</v>
      </c>
      <c r="B185" t="s">
        <v>491</v>
      </c>
      <c r="C185" t="s">
        <v>13</v>
      </c>
      <c r="D185">
        <v>0.08</v>
      </c>
      <c r="E185">
        <v>4.91</v>
      </c>
      <c r="F185">
        <v>4.97</v>
      </c>
      <c r="G185" t="s">
        <v>14</v>
      </c>
      <c r="H185" t="s">
        <v>70</v>
      </c>
      <c r="I185" t="s">
        <v>24</v>
      </c>
      <c r="J185" t="s">
        <v>48</v>
      </c>
      <c r="K185" t="s">
        <v>49</v>
      </c>
      <c r="L185" t="s">
        <v>492</v>
      </c>
      <c r="M185">
        <v>0.38</v>
      </c>
      <c r="N185" t="s">
        <v>8</v>
      </c>
      <c r="O185" t="s">
        <v>28</v>
      </c>
      <c r="P185" t="s">
        <v>29</v>
      </c>
      <c r="Q185" t="s">
        <v>493</v>
      </c>
      <c r="R185">
        <v>46404</v>
      </c>
      <c r="S185">
        <v>42019</v>
      </c>
      <c r="T185">
        <v>42020</v>
      </c>
      <c r="U185">
        <v>-99.762500000000003</v>
      </c>
      <c r="V185">
        <v>12</v>
      </c>
      <c r="W185">
        <v>58.95</v>
      </c>
      <c r="X185">
        <v>88600</v>
      </c>
      <c r="Y185" t="s">
        <v>3216</v>
      </c>
    </row>
    <row r="186" spans="1:25" x14ac:dyDescent="0.2">
      <c r="A186">
        <v>1212</v>
      </c>
      <c r="B186" t="s">
        <v>491</v>
      </c>
      <c r="C186" t="s">
        <v>13</v>
      </c>
      <c r="D186">
        <v>0.01</v>
      </c>
      <c r="E186">
        <v>3499.99</v>
      </c>
      <c r="F186">
        <v>24.49</v>
      </c>
      <c r="G186" t="s">
        <v>14</v>
      </c>
      <c r="H186" t="s">
        <v>70</v>
      </c>
      <c r="I186" t="s">
        <v>16</v>
      </c>
      <c r="J186" t="s">
        <v>39</v>
      </c>
      <c r="K186" t="s">
        <v>40</v>
      </c>
      <c r="L186" t="s">
        <v>494</v>
      </c>
      <c r="M186">
        <v>0.37</v>
      </c>
      <c r="N186" t="s">
        <v>8</v>
      </c>
      <c r="O186" t="s">
        <v>28</v>
      </c>
      <c r="P186" t="s">
        <v>29</v>
      </c>
      <c r="Q186" t="s">
        <v>493</v>
      </c>
      <c r="R186">
        <v>46404</v>
      </c>
      <c r="S186">
        <v>42019</v>
      </c>
      <c r="T186">
        <v>42020</v>
      </c>
      <c r="U186">
        <v>-3061.82</v>
      </c>
      <c r="V186">
        <v>1</v>
      </c>
      <c r="W186">
        <v>3672.89</v>
      </c>
      <c r="X186">
        <v>88600</v>
      </c>
      <c r="Y186" t="s">
        <v>3216</v>
      </c>
    </row>
    <row r="187" spans="1:25" x14ac:dyDescent="0.2">
      <c r="A187">
        <v>1213</v>
      </c>
      <c r="B187" t="s">
        <v>495</v>
      </c>
      <c r="C187" t="s">
        <v>13</v>
      </c>
      <c r="D187">
        <v>0.03</v>
      </c>
      <c r="E187">
        <v>5.84</v>
      </c>
      <c r="F187">
        <v>1.2</v>
      </c>
      <c r="G187" t="s">
        <v>14</v>
      </c>
      <c r="H187" t="s">
        <v>70</v>
      </c>
      <c r="I187" t="s">
        <v>24</v>
      </c>
      <c r="J187" t="s">
        <v>25</v>
      </c>
      <c r="K187" t="s">
        <v>26</v>
      </c>
      <c r="L187" t="s">
        <v>44</v>
      </c>
      <c r="M187">
        <v>0.55000000000000004</v>
      </c>
      <c r="N187" t="s">
        <v>8</v>
      </c>
      <c r="O187" t="s">
        <v>28</v>
      </c>
      <c r="P187" t="s">
        <v>29</v>
      </c>
      <c r="Q187" t="s">
        <v>496</v>
      </c>
      <c r="R187">
        <v>46530</v>
      </c>
      <c r="S187">
        <v>42019</v>
      </c>
      <c r="T187">
        <v>42021</v>
      </c>
      <c r="U187">
        <v>-0.01</v>
      </c>
      <c r="V187">
        <v>2</v>
      </c>
      <c r="W187">
        <v>11.74</v>
      </c>
      <c r="X187">
        <v>88600</v>
      </c>
      <c r="Y187" t="s">
        <v>3216</v>
      </c>
    </row>
    <row r="188" spans="1:25" x14ac:dyDescent="0.2">
      <c r="A188">
        <v>1632</v>
      </c>
      <c r="B188" t="s">
        <v>497</v>
      </c>
      <c r="C188" t="s">
        <v>13</v>
      </c>
      <c r="D188">
        <v>0.08</v>
      </c>
      <c r="E188">
        <v>8.09</v>
      </c>
      <c r="F188">
        <v>7.96</v>
      </c>
      <c r="G188" t="s">
        <v>63</v>
      </c>
      <c r="H188" t="s">
        <v>47</v>
      </c>
      <c r="I188" t="s">
        <v>4</v>
      </c>
      <c r="J188" t="s">
        <v>102</v>
      </c>
      <c r="K188" t="s">
        <v>49</v>
      </c>
      <c r="L188" t="s">
        <v>498</v>
      </c>
      <c r="M188">
        <v>0.49</v>
      </c>
      <c r="N188" t="s">
        <v>8</v>
      </c>
      <c r="O188" t="s">
        <v>9</v>
      </c>
      <c r="P188" t="s">
        <v>10</v>
      </c>
      <c r="Q188" t="s">
        <v>499</v>
      </c>
      <c r="R188">
        <v>39401</v>
      </c>
      <c r="S188">
        <v>42019</v>
      </c>
      <c r="T188">
        <v>42020</v>
      </c>
      <c r="U188">
        <v>15.984</v>
      </c>
      <c r="V188">
        <v>6</v>
      </c>
      <c r="W188">
        <v>48.25</v>
      </c>
      <c r="X188">
        <v>90530</v>
      </c>
      <c r="Y188" t="s">
        <v>3215</v>
      </c>
    </row>
    <row r="189" spans="1:25" x14ac:dyDescent="0.2">
      <c r="A189">
        <v>3035</v>
      </c>
      <c r="B189" t="s">
        <v>500</v>
      </c>
      <c r="C189" t="s">
        <v>23</v>
      </c>
      <c r="D189">
        <v>0.01</v>
      </c>
      <c r="E189">
        <v>4.9800000000000004</v>
      </c>
      <c r="F189">
        <v>4.75</v>
      </c>
      <c r="G189" t="s">
        <v>14</v>
      </c>
      <c r="H189" t="s">
        <v>47</v>
      </c>
      <c r="I189" t="s">
        <v>24</v>
      </c>
      <c r="J189" t="s">
        <v>64</v>
      </c>
      <c r="K189" t="s">
        <v>49</v>
      </c>
      <c r="L189" t="s">
        <v>501</v>
      </c>
      <c r="M189">
        <v>0.36</v>
      </c>
      <c r="N189" t="s">
        <v>8</v>
      </c>
      <c r="O189" t="s">
        <v>28</v>
      </c>
      <c r="P189" t="s">
        <v>79</v>
      </c>
      <c r="Q189" t="s">
        <v>502</v>
      </c>
      <c r="R189">
        <v>60148</v>
      </c>
      <c r="S189">
        <v>42019</v>
      </c>
      <c r="T189">
        <v>42024</v>
      </c>
      <c r="U189">
        <v>-75.900400000000005</v>
      </c>
      <c r="V189">
        <v>10</v>
      </c>
      <c r="W189">
        <v>52.93</v>
      </c>
      <c r="X189">
        <v>89128</v>
      </c>
      <c r="Y189" t="s">
        <v>3216</v>
      </c>
    </row>
    <row r="190" spans="1:25" x14ac:dyDescent="0.2">
      <c r="A190">
        <v>3035</v>
      </c>
      <c r="B190" t="s">
        <v>500</v>
      </c>
      <c r="C190" t="s">
        <v>23</v>
      </c>
      <c r="D190">
        <v>0.04</v>
      </c>
      <c r="E190">
        <v>6.35</v>
      </c>
      <c r="F190">
        <v>1.02</v>
      </c>
      <c r="G190" t="s">
        <v>14</v>
      </c>
      <c r="H190" t="s">
        <v>47</v>
      </c>
      <c r="I190" t="s">
        <v>24</v>
      </c>
      <c r="J190" t="s">
        <v>64</v>
      </c>
      <c r="K190" t="s">
        <v>26</v>
      </c>
      <c r="L190" t="s">
        <v>503</v>
      </c>
      <c r="M190">
        <v>0.39</v>
      </c>
      <c r="N190" t="s">
        <v>8</v>
      </c>
      <c r="O190" t="s">
        <v>28</v>
      </c>
      <c r="P190" t="s">
        <v>79</v>
      </c>
      <c r="Q190" t="s">
        <v>502</v>
      </c>
      <c r="R190">
        <v>60148</v>
      </c>
      <c r="S190">
        <v>42019</v>
      </c>
      <c r="T190">
        <v>42024</v>
      </c>
      <c r="U190">
        <v>52.170900000000003</v>
      </c>
      <c r="V190">
        <v>12</v>
      </c>
      <c r="W190">
        <v>75.61</v>
      </c>
      <c r="X190">
        <v>89128</v>
      </c>
      <c r="Y190" t="s">
        <v>3216</v>
      </c>
    </row>
    <row r="191" spans="1:25" x14ac:dyDescent="0.2">
      <c r="A191">
        <v>145</v>
      </c>
      <c r="B191" t="s">
        <v>504</v>
      </c>
      <c r="C191" t="s">
        <v>92</v>
      </c>
      <c r="D191">
        <v>0.06</v>
      </c>
      <c r="E191">
        <v>7.04</v>
      </c>
      <c r="F191">
        <v>2.17</v>
      </c>
      <c r="G191" t="s">
        <v>14</v>
      </c>
      <c r="H191" t="s">
        <v>3</v>
      </c>
      <c r="I191" t="s">
        <v>24</v>
      </c>
      <c r="J191" t="s">
        <v>64</v>
      </c>
      <c r="K191" t="s">
        <v>26</v>
      </c>
      <c r="L191" t="s">
        <v>505</v>
      </c>
      <c r="M191">
        <v>0.38</v>
      </c>
      <c r="N191" t="s">
        <v>8</v>
      </c>
      <c r="O191" t="s">
        <v>87</v>
      </c>
      <c r="P191" t="s">
        <v>296</v>
      </c>
      <c r="Q191" t="s">
        <v>506</v>
      </c>
      <c r="R191">
        <v>15122</v>
      </c>
      <c r="S191">
        <v>42019</v>
      </c>
      <c r="T191">
        <v>42021</v>
      </c>
      <c r="U191">
        <v>2.4851999999999999</v>
      </c>
      <c r="V191">
        <v>2</v>
      </c>
      <c r="W191">
        <v>14.65</v>
      </c>
      <c r="X191">
        <v>91086</v>
      </c>
      <c r="Y191" t="s">
        <v>3218</v>
      </c>
    </row>
    <row r="192" spans="1:25" x14ac:dyDescent="0.2">
      <c r="A192">
        <v>1402</v>
      </c>
      <c r="B192" t="s">
        <v>507</v>
      </c>
      <c r="C192" t="s">
        <v>46</v>
      </c>
      <c r="D192">
        <v>0</v>
      </c>
      <c r="E192">
        <v>8.6</v>
      </c>
      <c r="F192">
        <v>6.19</v>
      </c>
      <c r="G192" t="s">
        <v>14</v>
      </c>
      <c r="H192" t="s">
        <v>70</v>
      </c>
      <c r="I192" t="s">
        <v>24</v>
      </c>
      <c r="J192" t="s">
        <v>48</v>
      </c>
      <c r="K192" t="s">
        <v>49</v>
      </c>
      <c r="L192" t="s">
        <v>508</v>
      </c>
      <c r="M192">
        <v>0.38</v>
      </c>
      <c r="N192" t="s">
        <v>8</v>
      </c>
      <c r="O192" t="s">
        <v>28</v>
      </c>
      <c r="P192" t="s">
        <v>79</v>
      </c>
      <c r="Q192" t="s">
        <v>509</v>
      </c>
      <c r="R192">
        <v>60653</v>
      </c>
      <c r="S192">
        <v>42019</v>
      </c>
      <c r="T192">
        <v>42019</v>
      </c>
      <c r="U192">
        <v>-42.8536</v>
      </c>
      <c r="V192">
        <v>48</v>
      </c>
      <c r="W192">
        <v>447.89</v>
      </c>
      <c r="X192">
        <v>37729</v>
      </c>
      <c r="Y192" t="s">
        <v>3216</v>
      </c>
    </row>
    <row r="193" spans="1:25" x14ac:dyDescent="0.2">
      <c r="A193">
        <v>1405</v>
      </c>
      <c r="B193" t="s">
        <v>510</v>
      </c>
      <c r="C193" t="s">
        <v>46</v>
      </c>
      <c r="D193">
        <v>0</v>
      </c>
      <c r="E193">
        <v>8.6</v>
      </c>
      <c r="F193">
        <v>6.19</v>
      </c>
      <c r="G193" t="s">
        <v>14</v>
      </c>
      <c r="H193" t="s">
        <v>70</v>
      </c>
      <c r="I193" t="s">
        <v>24</v>
      </c>
      <c r="J193" t="s">
        <v>48</v>
      </c>
      <c r="K193" t="s">
        <v>49</v>
      </c>
      <c r="L193" t="s">
        <v>508</v>
      </c>
      <c r="M193">
        <v>0.38</v>
      </c>
      <c r="N193" t="s">
        <v>8</v>
      </c>
      <c r="O193" t="s">
        <v>28</v>
      </c>
      <c r="P193" t="s">
        <v>265</v>
      </c>
      <c r="Q193" t="s">
        <v>511</v>
      </c>
      <c r="R193">
        <v>49017</v>
      </c>
      <c r="S193">
        <v>42019</v>
      </c>
      <c r="T193">
        <v>42019</v>
      </c>
      <c r="U193">
        <v>-33.211539999999999</v>
      </c>
      <c r="V193">
        <v>12</v>
      </c>
      <c r="W193">
        <v>111.97</v>
      </c>
      <c r="X193">
        <v>86144</v>
      </c>
      <c r="Y193" t="s">
        <v>3216</v>
      </c>
    </row>
    <row r="194" spans="1:25" x14ac:dyDescent="0.2">
      <c r="A194">
        <v>288</v>
      </c>
      <c r="B194" t="s">
        <v>512</v>
      </c>
      <c r="C194" t="s">
        <v>1</v>
      </c>
      <c r="D194">
        <v>0.09</v>
      </c>
      <c r="E194">
        <v>28.48</v>
      </c>
      <c r="F194">
        <v>1.99</v>
      </c>
      <c r="G194" t="s">
        <v>14</v>
      </c>
      <c r="H194" t="s">
        <v>3</v>
      </c>
      <c r="I194" t="s">
        <v>16</v>
      </c>
      <c r="J194" t="s">
        <v>17</v>
      </c>
      <c r="K194" t="s">
        <v>18</v>
      </c>
      <c r="L194" t="s">
        <v>188</v>
      </c>
      <c r="M194">
        <v>0.4</v>
      </c>
      <c r="N194" t="s">
        <v>8</v>
      </c>
      <c r="O194" t="s">
        <v>28</v>
      </c>
      <c r="P194" t="s">
        <v>513</v>
      </c>
      <c r="Q194" t="s">
        <v>514</v>
      </c>
      <c r="R194">
        <v>67212</v>
      </c>
      <c r="S194">
        <v>42020</v>
      </c>
      <c r="T194">
        <v>42023</v>
      </c>
      <c r="U194">
        <v>132.68700000000001</v>
      </c>
      <c r="V194">
        <v>7</v>
      </c>
      <c r="W194">
        <v>192.3</v>
      </c>
      <c r="X194">
        <v>89762</v>
      </c>
      <c r="Y194" t="s">
        <v>3216</v>
      </c>
    </row>
    <row r="195" spans="1:25" x14ac:dyDescent="0.2">
      <c r="A195">
        <v>288</v>
      </c>
      <c r="B195" t="s">
        <v>512</v>
      </c>
      <c r="C195" t="s">
        <v>1</v>
      </c>
      <c r="D195">
        <v>0.08</v>
      </c>
      <c r="E195">
        <v>65.989999999999995</v>
      </c>
      <c r="F195">
        <v>4.99</v>
      </c>
      <c r="G195" t="s">
        <v>63</v>
      </c>
      <c r="H195" t="s">
        <v>3</v>
      </c>
      <c r="I195" t="s">
        <v>16</v>
      </c>
      <c r="J195" t="s">
        <v>111</v>
      </c>
      <c r="K195" t="s">
        <v>49</v>
      </c>
      <c r="L195" t="s">
        <v>515</v>
      </c>
      <c r="M195">
        <v>0.57999999999999996</v>
      </c>
      <c r="N195" t="s">
        <v>8</v>
      </c>
      <c r="O195" t="s">
        <v>28</v>
      </c>
      <c r="P195" t="s">
        <v>513</v>
      </c>
      <c r="Q195" t="s">
        <v>514</v>
      </c>
      <c r="R195">
        <v>67212</v>
      </c>
      <c r="S195">
        <v>42020</v>
      </c>
      <c r="T195">
        <v>42022</v>
      </c>
      <c r="U195">
        <v>496.89</v>
      </c>
      <c r="V195">
        <v>14</v>
      </c>
      <c r="W195">
        <v>748.1</v>
      </c>
      <c r="X195">
        <v>89762</v>
      </c>
      <c r="Y195" t="s">
        <v>3216</v>
      </c>
    </row>
    <row r="196" spans="1:25" x14ac:dyDescent="0.2">
      <c r="A196">
        <v>1603</v>
      </c>
      <c r="B196" t="s">
        <v>516</v>
      </c>
      <c r="C196" t="s">
        <v>1</v>
      </c>
      <c r="D196">
        <v>0.09</v>
      </c>
      <c r="E196">
        <v>2.1800000000000002</v>
      </c>
      <c r="F196">
        <v>0.78</v>
      </c>
      <c r="G196" t="s">
        <v>14</v>
      </c>
      <c r="H196" t="s">
        <v>3</v>
      </c>
      <c r="I196" t="s">
        <v>24</v>
      </c>
      <c r="J196" t="s">
        <v>152</v>
      </c>
      <c r="K196" t="s">
        <v>26</v>
      </c>
      <c r="L196" t="s">
        <v>517</v>
      </c>
      <c r="M196">
        <v>0.52</v>
      </c>
      <c r="N196" t="s">
        <v>8</v>
      </c>
      <c r="O196" t="s">
        <v>87</v>
      </c>
      <c r="P196" t="s">
        <v>88</v>
      </c>
      <c r="Q196" t="s">
        <v>518</v>
      </c>
      <c r="R196">
        <v>11598</v>
      </c>
      <c r="S196">
        <v>42020</v>
      </c>
      <c r="T196">
        <v>42022</v>
      </c>
      <c r="U196">
        <v>2.4548000000000001</v>
      </c>
      <c r="V196">
        <v>9</v>
      </c>
      <c r="W196">
        <v>19.12</v>
      </c>
      <c r="X196">
        <v>89679</v>
      </c>
      <c r="Y196" t="s">
        <v>3218</v>
      </c>
    </row>
    <row r="197" spans="1:25" x14ac:dyDescent="0.2">
      <c r="A197">
        <v>1603</v>
      </c>
      <c r="B197" t="s">
        <v>516</v>
      </c>
      <c r="C197" t="s">
        <v>1</v>
      </c>
      <c r="D197">
        <v>0.05</v>
      </c>
      <c r="E197">
        <v>179.29</v>
      </c>
      <c r="F197">
        <v>29.21</v>
      </c>
      <c r="G197" t="s">
        <v>2</v>
      </c>
      <c r="H197" t="s">
        <v>3</v>
      </c>
      <c r="I197" t="s">
        <v>4</v>
      </c>
      <c r="J197" t="s">
        <v>5</v>
      </c>
      <c r="K197" t="s">
        <v>6</v>
      </c>
      <c r="L197" t="s">
        <v>519</v>
      </c>
      <c r="M197">
        <v>0.76</v>
      </c>
      <c r="N197" t="s">
        <v>8</v>
      </c>
      <c r="O197" t="s">
        <v>87</v>
      </c>
      <c r="P197" t="s">
        <v>88</v>
      </c>
      <c r="Q197" t="s">
        <v>518</v>
      </c>
      <c r="R197">
        <v>11598</v>
      </c>
      <c r="S197">
        <v>42020</v>
      </c>
      <c r="T197">
        <v>42022</v>
      </c>
      <c r="U197">
        <v>-537.27977731999999</v>
      </c>
      <c r="V197">
        <v>1</v>
      </c>
      <c r="W197">
        <v>186.64</v>
      </c>
      <c r="X197">
        <v>89679</v>
      </c>
      <c r="Y197" t="s">
        <v>3218</v>
      </c>
    </row>
    <row r="198" spans="1:25" x14ac:dyDescent="0.2">
      <c r="A198">
        <v>2924</v>
      </c>
      <c r="B198" t="s">
        <v>520</v>
      </c>
      <c r="C198" t="s">
        <v>1</v>
      </c>
      <c r="D198">
        <v>0.02</v>
      </c>
      <c r="E198">
        <v>110.98</v>
      </c>
      <c r="F198">
        <v>13.99</v>
      </c>
      <c r="G198" t="s">
        <v>14</v>
      </c>
      <c r="H198" t="s">
        <v>15</v>
      </c>
      <c r="I198" t="s">
        <v>4</v>
      </c>
      <c r="J198" t="s">
        <v>102</v>
      </c>
      <c r="K198" t="s">
        <v>120</v>
      </c>
      <c r="L198" t="s">
        <v>521</v>
      </c>
      <c r="M198">
        <v>0.69</v>
      </c>
      <c r="N198" t="s">
        <v>8</v>
      </c>
      <c r="O198" t="s">
        <v>87</v>
      </c>
      <c r="P198" t="s">
        <v>394</v>
      </c>
      <c r="Q198" t="s">
        <v>522</v>
      </c>
      <c r="R198">
        <v>20707</v>
      </c>
      <c r="S198">
        <v>42020</v>
      </c>
      <c r="T198">
        <v>42022</v>
      </c>
      <c r="U198">
        <v>-106.3424</v>
      </c>
      <c r="V198">
        <v>2</v>
      </c>
      <c r="W198">
        <v>226.53</v>
      </c>
      <c r="X198">
        <v>86591</v>
      </c>
      <c r="Y198" t="s">
        <v>3218</v>
      </c>
    </row>
    <row r="199" spans="1:25" x14ac:dyDescent="0.2">
      <c r="A199">
        <v>2924</v>
      </c>
      <c r="B199" t="s">
        <v>520</v>
      </c>
      <c r="C199" t="s">
        <v>1</v>
      </c>
      <c r="D199">
        <v>0.01</v>
      </c>
      <c r="E199">
        <v>8.01</v>
      </c>
      <c r="F199">
        <v>2.87</v>
      </c>
      <c r="G199" t="s">
        <v>14</v>
      </c>
      <c r="H199" t="s">
        <v>15</v>
      </c>
      <c r="I199" t="s">
        <v>24</v>
      </c>
      <c r="J199" t="s">
        <v>64</v>
      </c>
      <c r="K199" t="s">
        <v>26</v>
      </c>
      <c r="L199" t="s">
        <v>523</v>
      </c>
      <c r="M199">
        <v>0.4</v>
      </c>
      <c r="N199" t="s">
        <v>8</v>
      </c>
      <c r="O199" t="s">
        <v>87</v>
      </c>
      <c r="P199" t="s">
        <v>394</v>
      </c>
      <c r="Q199" t="s">
        <v>522</v>
      </c>
      <c r="R199">
        <v>20707</v>
      </c>
      <c r="S199">
        <v>42020</v>
      </c>
      <c r="T199">
        <v>42022</v>
      </c>
      <c r="U199">
        <v>44.976799999999997</v>
      </c>
      <c r="V199">
        <v>8</v>
      </c>
      <c r="W199">
        <v>68.650000000000006</v>
      </c>
      <c r="X199">
        <v>86591</v>
      </c>
      <c r="Y199" t="s">
        <v>3218</v>
      </c>
    </row>
    <row r="200" spans="1:25" x14ac:dyDescent="0.2">
      <c r="A200">
        <v>202</v>
      </c>
      <c r="B200" t="s">
        <v>524</v>
      </c>
      <c r="C200" t="s">
        <v>13</v>
      </c>
      <c r="D200">
        <v>0.03</v>
      </c>
      <c r="E200">
        <v>7.37</v>
      </c>
      <c r="F200">
        <v>5.53</v>
      </c>
      <c r="G200" t="s">
        <v>14</v>
      </c>
      <c r="H200" t="s">
        <v>70</v>
      </c>
      <c r="I200" t="s">
        <v>16</v>
      </c>
      <c r="J200" t="s">
        <v>17</v>
      </c>
      <c r="K200" t="s">
        <v>18</v>
      </c>
      <c r="L200" t="s">
        <v>525</v>
      </c>
      <c r="M200">
        <v>0.69</v>
      </c>
      <c r="N200" t="s">
        <v>8</v>
      </c>
      <c r="O200" t="s">
        <v>28</v>
      </c>
      <c r="P200" t="s">
        <v>183</v>
      </c>
      <c r="Q200" t="s">
        <v>526</v>
      </c>
      <c r="R200">
        <v>74006</v>
      </c>
      <c r="S200">
        <v>42020</v>
      </c>
      <c r="T200">
        <v>42022</v>
      </c>
      <c r="U200">
        <v>-133.69999999999999</v>
      </c>
      <c r="V200">
        <v>11</v>
      </c>
      <c r="W200">
        <v>85.79</v>
      </c>
      <c r="X200">
        <v>88972</v>
      </c>
      <c r="Y200" t="s">
        <v>3216</v>
      </c>
    </row>
    <row r="201" spans="1:25" x14ac:dyDescent="0.2">
      <c r="A201">
        <v>665</v>
      </c>
      <c r="B201" t="s">
        <v>527</v>
      </c>
      <c r="C201" t="s">
        <v>23</v>
      </c>
      <c r="D201">
        <v>0.04</v>
      </c>
      <c r="E201">
        <v>22.72</v>
      </c>
      <c r="F201">
        <v>8.99</v>
      </c>
      <c r="G201" t="s">
        <v>14</v>
      </c>
      <c r="H201" t="s">
        <v>70</v>
      </c>
      <c r="I201" t="s">
        <v>4</v>
      </c>
      <c r="J201" t="s">
        <v>102</v>
      </c>
      <c r="K201" t="s">
        <v>18</v>
      </c>
      <c r="L201" t="s">
        <v>304</v>
      </c>
      <c r="M201">
        <v>0.44</v>
      </c>
      <c r="N201" t="s">
        <v>8</v>
      </c>
      <c r="O201" t="s">
        <v>9</v>
      </c>
      <c r="P201" t="s">
        <v>376</v>
      </c>
      <c r="Q201" t="s">
        <v>528</v>
      </c>
      <c r="R201">
        <v>37130</v>
      </c>
      <c r="S201">
        <v>42020</v>
      </c>
      <c r="T201">
        <v>42024</v>
      </c>
      <c r="U201">
        <v>-678.49599999999998</v>
      </c>
      <c r="V201">
        <v>9</v>
      </c>
      <c r="W201">
        <v>202.41</v>
      </c>
      <c r="X201">
        <v>88677</v>
      </c>
      <c r="Y201" t="s">
        <v>3215</v>
      </c>
    </row>
    <row r="202" spans="1:25" x14ac:dyDescent="0.2">
      <c r="A202">
        <v>667</v>
      </c>
      <c r="B202" t="s">
        <v>529</v>
      </c>
      <c r="C202" t="s">
        <v>23</v>
      </c>
      <c r="D202">
        <v>0.04</v>
      </c>
      <c r="E202">
        <v>22.72</v>
      </c>
      <c r="F202">
        <v>8.99</v>
      </c>
      <c r="G202" t="s">
        <v>14</v>
      </c>
      <c r="H202" t="s">
        <v>70</v>
      </c>
      <c r="I202" t="s">
        <v>4</v>
      </c>
      <c r="J202" t="s">
        <v>102</v>
      </c>
      <c r="K202" t="s">
        <v>18</v>
      </c>
      <c r="L202" t="s">
        <v>304</v>
      </c>
      <c r="M202">
        <v>0.44</v>
      </c>
      <c r="N202" t="s">
        <v>8</v>
      </c>
      <c r="O202" t="s">
        <v>28</v>
      </c>
      <c r="P202" t="s">
        <v>163</v>
      </c>
      <c r="Q202" t="s">
        <v>530</v>
      </c>
      <c r="R202">
        <v>75203</v>
      </c>
      <c r="S202">
        <v>42020</v>
      </c>
      <c r="T202">
        <v>42024</v>
      </c>
      <c r="U202">
        <v>70.028000000000006</v>
      </c>
      <c r="V202">
        <v>37</v>
      </c>
      <c r="W202">
        <v>832.14</v>
      </c>
      <c r="X202">
        <v>22147</v>
      </c>
      <c r="Y202" t="s">
        <v>3216</v>
      </c>
    </row>
    <row r="203" spans="1:25" x14ac:dyDescent="0.2">
      <c r="A203">
        <v>3385</v>
      </c>
      <c r="B203" t="s">
        <v>531</v>
      </c>
      <c r="C203" t="s">
        <v>23</v>
      </c>
      <c r="D203">
        <v>0.04</v>
      </c>
      <c r="E203">
        <v>2.98</v>
      </c>
      <c r="F203">
        <v>2.0299999999999998</v>
      </c>
      <c r="G203" t="s">
        <v>63</v>
      </c>
      <c r="H203" t="s">
        <v>70</v>
      </c>
      <c r="I203" t="s">
        <v>24</v>
      </c>
      <c r="J203" t="s">
        <v>25</v>
      </c>
      <c r="K203" t="s">
        <v>26</v>
      </c>
      <c r="L203" t="s">
        <v>532</v>
      </c>
      <c r="M203">
        <v>0.56999999999999995</v>
      </c>
      <c r="N203" t="s">
        <v>8</v>
      </c>
      <c r="O203" t="s">
        <v>87</v>
      </c>
      <c r="P203" t="s">
        <v>293</v>
      </c>
      <c r="Q203" t="s">
        <v>533</v>
      </c>
      <c r="R203">
        <v>44512</v>
      </c>
      <c r="S203">
        <v>42020</v>
      </c>
      <c r="T203">
        <v>42020</v>
      </c>
      <c r="U203">
        <v>-22.01</v>
      </c>
      <c r="V203">
        <v>5</v>
      </c>
      <c r="W203">
        <v>15.7</v>
      </c>
      <c r="X203">
        <v>88745</v>
      </c>
      <c r="Y203" t="s">
        <v>3218</v>
      </c>
    </row>
    <row r="204" spans="1:25" x14ac:dyDescent="0.2">
      <c r="A204">
        <v>3385</v>
      </c>
      <c r="B204" t="s">
        <v>531</v>
      </c>
      <c r="C204" t="s">
        <v>23</v>
      </c>
      <c r="D204">
        <v>0.01</v>
      </c>
      <c r="E204">
        <v>125.99</v>
      </c>
      <c r="F204">
        <v>8.99</v>
      </c>
      <c r="G204" t="s">
        <v>14</v>
      </c>
      <c r="H204" t="s">
        <v>70</v>
      </c>
      <c r="I204" t="s">
        <v>16</v>
      </c>
      <c r="J204" t="s">
        <v>111</v>
      </c>
      <c r="K204" t="s">
        <v>49</v>
      </c>
      <c r="L204" t="s">
        <v>329</v>
      </c>
      <c r="M204">
        <v>0.59</v>
      </c>
      <c r="N204" t="s">
        <v>8</v>
      </c>
      <c r="O204" t="s">
        <v>87</v>
      </c>
      <c r="P204" t="s">
        <v>293</v>
      </c>
      <c r="Q204" t="s">
        <v>533</v>
      </c>
      <c r="R204">
        <v>44512</v>
      </c>
      <c r="S204">
        <v>42020</v>
      </c>
      <c r="T204">
        <v>42025</v>
      </c>
      <c r="U204">
        <v>426.46032000000002</v>
      </c>
      <c r="V204">
        <v>6</v>
      </c>
      <c r="W204">
        <v>680.65</v>
      </c>
      <c r="X204">
        <v>88745</v>
      </c>
      <c r="Y204" t="s">
        <v>3218</v>
      </c>
    </row>
    <row r="205" spans="1:25" x14ac:dyDescent="0.2">
      <c r="A205">
        <v>1697</v>
      </c>
      <c r="B205" t="s">
        <v>534</v>
      </c>
      <c r="C205" t="s">
        <v>92</v>
      </c>
      <c r="D205">
        <v>0</v>
      </c>
      <c r="E205">
        <v>13.43</v>
      </c>
      <c r="F205">
        <v>5.5</v>
      </c>
      <c r="G205" t="s">
        <v>14</v>
      </c>
      <c r="H205" t="s">
        <v>47</v>
      </c>
      <c r="I205" t="s">
        <v>24</v>
      </c>
      <c r="J205" t="s">
        <v>54</v>
      </c>
      <c r="K205" t="s">
        <v>49</v>
      </c>
      <c r="L205" t="s">
        <v>535</v>
      </c>
      <c r="M205">
        <v>0.56999999999999995</v>
      </c>
      <c r="N205" t="s">
        <v>8</v>
      </c>
      <c r="O205" t="s">
        <v>9</v>
      </c>
      <c r="P205" t="s">
        <v>20</v>
      </c>
      <c r="Q205" t="s">
        <v>536</v>
      </c>
      <c r="R205">
        <v>71901</v>
      </c>
      <c r="S205">
        <v>42020</v>
      </c>
      <c r="T205">
        <v>42021</v>
      </c>
      <c r="U205">
        <v>-253.77799999999999</v>
      </c>
      <c r="V205">
        <v>9</v>
      </c>
      <c r="W205">
        <v>129.54</v>
      </c>
      <c r="X205">
        <v>86338</v>
      </c>
      <c r="Y205" t="s">
        <v>3215</v>
      </c>
    </row>
    <row r="206" spans="1:25" x14ac:dyDescent="0.2">
      <c r="A206">
        <v>3133</v>
      </c>
      <c r="B206" t="s">
        <v>537</v>
      </c>
      <c r="C206" t="s">
        <v>92</v>
      </c>
      <c r="D206">
        <v>0.1</v>
      </c>
      <c r="E206">
        <v>5.81</v>
      </c>
      <c r="F206">
        <v>8.49</v>
      </c>
      <c r="G206" t="s">
        <v>14</v>
      </c>
      <c r="H206" t="s">
        <v>70</v>
      </c>
      <c r="I206" t="s">
        <v>24</v>
      </c>
      <c r="J206" t="s">
        <v>48</v>
      </c>
      <c r="K206" t="s">
        <v>49</v>
      </c>
      <c r="L206" t="s">
        <v>306</v>
      </c>
      <c r="M206">
        <v>0.39</v>
      </c>
      <c r="N206" t="s">
        <v>8</v>
      </c>
      <c r="O206" t="s">
        <v>28</v>
      </c>
      <c r="P206" t="s">
        <v>79</v>
      </c>
      <c r="Q206" t="s">
        <v>538</v>
      </c>
      <c r="R206">
        <v>60540</v>
      </c>
      <c r="S206">
        <v>42020</v>
      </c>
      <c r="T206">
        <v>42021</v>
      </c>
      <c r="U206">
        <v>-350.43950000000001</v>
      </c>
      <c r="V206">
        <v>12</v>
      </c>
      <c r="W206">
        <v>64.959999999999994</v>
      </c>
      <c r="X206">
        <v>86789</v>
      </c>
      <c r="Y206" t="s">
        <v>3216</v>
      </c>
    </row>
    <row r="207" spans="1:25" x14ac:dyDescent="0.2">
      <c r="A207">
        <v>3133</v>
      </c>
      <c r="B207" t="s">
        <v>537</v>
      </c>
      <c r="C207" t="s">
        <v>92</v>
      </c>
      <c r="D207">
        <v>0.03</v>
      </c>
      <c r="E207">
        <v>1.81</v>
      </c>
      <c r="F207">
        <v>0.75</v>
      </c>
      <c r="G207" t="s">
        <v>14</v>
      </c>
      <c r="H207" t="s">
        <v>70</v>
      </c>
      <c r="I207" t="s">
        <v>24</v>
      </c>
      <c r="J207" t="s">
        <v>152</v>
      </c>
      <c r="K207" t="s">
        <v>26</v>
      </c>
      <c r="L207" t="s">
        <v>539</v>
      </c>
      <c r="M207">
        <v>0.52</v>
      </c>
      <c r="N207" t="s">
        <v>8</v>
      </c>
      <c r="O207" t="s">
        <v>28</v>
      </c>
      <c r="P207" t="s">
        <v>79</v>
      </c>
      <c r="Q207" t="s">
        <v>538</v>
      </c>
      <c r="R207">
        <v>60540</v>
      </c>
      <c r="S207">
        <v>42020</v>
      </c>
      <c r="T207">
        <v>42021</v>
      </c>
      <c r="U207">
        <v>4.2027999999999999</v>
      </c>
      <c r="V207">
        <v>10</v>
      </c>
      <c r="W207">
        <v>19.14</v>
      </c>
      <c r="X207">
        <v>86789</v>
      </c>
      <c r="Y207" t="s">
        <v>3216</v>
      </c>
    </row>
    <row r="208" spans="1:25" x14ac:dyDescent="0.2">
      <c r="A208">
        <v>3036</v>
      </c>
      <c r="B208" t="s">
        <v>540</v>
      </c>
      <c r="C208" t="s">
        <v>46</v>
      </c>
      <c r="D208">
        <v>0.02</v>
      </c>
      <c r="E208">
        <v>12.99</v>
      </c>
      <c r="F208">
        <v>14.37</v>
      </c>
      <c r="G208" t="s">
        <v>14</v>
      </c>
      <c r="H208" t="s">
        <v>47</v>
      </c>
      <c r="I208" t="s">
        <v>4</v>
      </c>
      <c r="J208" t="s">
        <v>102</v>
      </c>
      <c r="K208" t="s">
        <v>40</v>
      </c>
      <c r="L208" t="s">
        <v>382</v>
      </c>
      <c r="M208">
        <v>0.73</v>
      </c>
      <c r="N208" t="s">
        <v>8</v>
      </c>
      <c r="O208" t="s">
        <v>28</v>
      </c>
      <c r="P208" t="s">
        <v>541</v>
      </c>
      <c r="Q208" t="s">
        <v>542</v>
      </c>
      <c r="R208">
        <v>58554</v>
      </c>
      <c r="S208">
        <v>42020</v>
      </c>
      <c r="T208">
        <v>42022</v>
      </c>
      <c r="U208">
        <v>-159.86000000000001</v>
      </c>
      <c r="V208">
        <v>5</v>
      </c>
      <c r="W208">
        <v>67.64</v>
      </c>
      <c r="X208">
        <v>89129</v>
      </c>
      <c r="Y208" t="s">
        <v>3216</v>
      </c>
    </row>
    <row r="209" spans="1:25" x14ac:dyDescent="0.2">
      <c r="A209">
        <v>3036</v>
      </c>
      <c r="B209" t="s">
        <v>540</v>
      </c>
      <c r="C209" t="s">
        <v>46</v>
      </c>
      <c r="D209">
        <v>0.05</v>
      </c>
      <c r="E209">
        <v>35.44</v>
      </c>
      <c r="F209">
        <v>7.5</v>
      </c>
      <c r="G209" t="s">
        <v>14</v>
      </c>
      <c r="H209" t="s">
        <v>47</v>
      </c>
      <c r="I209" t="s">
        <v>24</v>
      </c>
      <c r="J209" t="s">
        <v>64</v>
      </c>
      <c r="K209" t="s">
        <v>49</v>
      </c>
      <c r="L209" t="s">
        <v>543</v>
      </c>
      <c r="M209">
        <v>0.38</v>
      </c>
      <c r="N209" t="s">
        <v>8</v>
      </c>
      <c r="O209" t="s">
        <v>28</v>
      </c>
      <c r="P209" t="s">
        <v>541</v>
      </c>
      <c r="Q209" t="s">
        <v>542</v>
      </c>
      <c r="R209">
        <v>58554</v>
      </c>
      <c r="S209">
        <v>42020</v>
      </c>
      <c r="T209">
        <v>42022</v>
      </c>
      <c r="U209">
        <v>165.88980000000001</v>
      </c>
      <c r="V209">
        <v>7</v>
      </c>
      <c r="W209">
        <v>240.42</v>
      </c>
      <c r="X209">
        <v>89129</v>
      </c>
      <c r="Y209" t="s">
        <v>3216</v>
      </c>
    </row>
    <row r="210" spans="1:25" x14ac:dyDescent="0.2">
      <c r="A210">
        <v>3036</v>
      </c>
      <c r="B210" t="s">
        <v>540</v>
      </c>
      <c r="C210" t="s">
        <v>46</v>
      </c>
      <c r="D210">
        <v>0.02</v>
      </c>
      <c r="E210">
        <v>12.98</v>
      </c>
      <c r="F210">
        <v>3.14</v>
      </c>
      <c r="G210" t="s">
        <v>14</v>
      </c>
      <c r="H210" t="s">
        <v>47</v>
      </c>
      <c r="I210" t="s">
        <v>24</v>
      </c>
      <c r="J210" t="s">
        <v>544</v>
      </c>
      <c r="K210" t="s">
        <v>18</v>
      </c>
      <c r="L210" t="s">
        <v>545</v>
      </c>
      <c r="M210">
        <v>0.6</v>
      </c>
      <c r="N210" t="s">
        <v>8</v>
      </c>
      <c r="O210" t="s">
        <v>28</v>
      </c>
      <c r="P210" t="s">
        <v>541</v>
      </c>
      <c r="Q210" t="s">
        <v>542</v>
      </c>
      <c r="R210">
        <v>58554</v>
      </c>
      <c r="S210">
        <v>42020</v>
      </c>
      <c r="T210">
        <v>42023</v>
      </c>
      <c r="U210">
        <v>75.010000000000005</v>
      </c>
      <c r="V210">
        <v>14</v>
      </c>
      <c r="W210">
        <v>184.4</v>
      </c>
      <c r="X210">
        <v>89129</v>
      </c>
      <c r="Y210" t="s">
        <v>3216</v>
      </c>
    </row>
    <row r="211" spans="1:25" x14ac:dyDescent="0.2">
      <c r="A211">
        <v>592</v>
      </c>
      <c r="B211" t="s">
        <v>546</v>
      </c>
      <c r="C211" t="s">
        <v>1</v>
      </c>
      <c r="D211">
        <v>0.08</v>
      </c>
      <c r="E211">
        <v>30.53</v>
      </c>
      <c r="F211">
        <v>19.989999999999998</v>
      </c>
      <c r="G211" t="s">
        <v>14</v>
      </c>
      <c r="H211" t="s">
        <v>3</v>
      </c>
      <c r="I211" t="s">
        <v>24</v>
      </c>
      <c r="J211" t="s">
        <v>128</v>
      </c>
      <c r="K211" t="s">
        <v>49</v>
      </c>
      <c r="L211" t="s">
        <v>547</v>
      </c>
      <c r="M211">
        <v>0.39</v>
      </c>
      <c r="N211" t="s">
        <v>8</v>
      </c>
      <c r="O211" t="s">
        <v>28</v>
      </c>
      <c r="P211" t="s">
        <v>79</v>
      </c>
      <c r="Q211" t="s">
        <v>548</v>
      </c>
      <c r="R211">
        <v>60091</v>
      </c>
      <c r="S211">
        <v>42021</v>
      </c>
      <c r="T211">
        <v>42021</v>
      </c>
      <c r="U211">
        <v>-239.8656</v>
      </c>
      <c r="V211">
        <v>10</v>
      </c>
      <c r="W211">
        <v>285.87</v>
      </c>
      <c r="X211">
        <v>86307</v>
      </c>
      <c r="Y211" t="s">
        <v>3216</v>
      </c>
    </row>
    <row r="212" spans="1:25" x14ac:dyDescent="0.2">
      <c r="A212">
        <v>593</v>
      </c>
      <c r="B212" t="s">
        <v>549</v>
      </c>
      <c r="C212" t="s">
        <v>1</v>
      </c>
      <c r="D212">
        <v>0.01</v>
      </c>
      <c r="E212">
        <v>1.68</v>
      </c>
      <c r="F212">
        <v>1.57</v>
      </c>
      <c r="G212" t="s">
        <v>14</v>
      </c>
      <c r="H212" t="s">
        <v>3</v>
      </c>
      <c r="I212" t="s">
        <v>24</v>
      </c>
      <c r="J212" t="s">
        <v>25</v>
      </c>
      <c r="K212" t="s">
        <v>26</v>
      </c>
      <c r="L212" t="s">
        <v>550</v>
      </c>
      <c r="M212">
        <v>0.59</v>
      </c>
      <c r="N212" t="s">
        <v>8</v>
      </c>
      <c r="O212" t="s">
        <v>28</v>
      </c>
      <c r="P212" t="s">
        <v>79</v>
      </c>
      <c r="Q212" t="s">
        <v>551</v>
      </c>
      <c r="R212">
        <v>60517</v>
      </c>
      <c r="S212">
        <v>42021</v>
      </c>
      <c r="T212">
        <v>42023</v>
      </c>
      <c r="U212">
        <v>-53.444000000000003</v>
      </c>
      <c r="V212">
        <v>12</v>
      </c>
      <c r="W212">
        <v>20.37</v>
      </c>
      <c r="X212">
        <v>86307</v>
      </c>
      <c r="Y212" t="s">
        <v>3216</v>
      </c>
    </row>
    <row r="213" spans="1:25" x14ac:dyDescent="0.2">
      <c r="A213">
        <v>1531</v>
      </c>
      <c r="B213" t="s">
        <v>552</v>
      </c>
      <c r="C213" t="s">
        <v>1</v>
      </c>
      <c r="D213">
        <v>7.0000000000000007E-2</v>
      </c>
      <c r="E213">
        <v>4.91</v>
      </c>
      <c r="F213">
        <v>0.5</v>
      </c>
      <c r="G213" t="s">
        <v>14</v>
      </c>
      <c r="H213" t="s">
        <v>15</v>
      </c>
      <c r="I213" t="s">
        <v>24</v>
      </c>
      <c r="J213" t="s">
        <v>128</v>
      </c>
      <c r="K213" t="s">
        <v>49</v>
      </c>
      <c r="L213" t="s">
        <v>553</v>
      </c>
      <c r="M213">
        <v>0.36</v>
      </c>
      <c r="N213" t="s">
        <v>8</v>
      </c>
      <c r="O213" t="s">
        <v>9</v>
      </c>
      <c r="P213" t="s">
        <v>99</v>
      </c>
      <c r="Q213" t="s">
        <v>554</v>
      </c>
      <c r="R213">
        <v>32137</v>
      </c>
      <c r="S213">
        <v>42021</v>
      </c>
      <c r="T213">
        <v>42022</v>
      </c>
      <c r="U213">
        <v>-157.696</v>
      </c>
      <c r="V213">
        <v>6</v>
      </c>
      <c r="W213">
        <v>28.22</v>
      </c>
      <c r="X213">
        <v>88852</v>
      </c>
      <c r="Y213" t="s">
        <v>3215</v>
      </c>
    </row>
    <row r="214" spans="1:25" x14ac:dyDescent="0.2">
      <c r="A214">
        <v>210</v>
      </c>
      <c r="B214" t="s">
        <v>555</v>
      </c>
      <c r="C214" t="s">
        <v>23</v>
      </c>
      <c r="D214">
        <v>0.05</v>
      </c>
      <c r="E214">
        <v>1.86</v>
      </c>
      <c r="F214">
        <v>2.58</v>
      </c>
      <c r="G214" t="s">
        <v>14</v>
      </c>
      <c r="H214" t="s">
        <v>47</v>
      </c>
      <c r="I214" t="s">
        <v>24</v>
      </c>
      <c r="J214" t="s">
        <v>152</v>
      </c>
      <c r="K214" t="s">
        <v>26</v>
      </c>
      <c r="L214" t="s">
        <v>556</v>
      </c>
      <c r="M214">
        <v>0.82</v>
      </c>
      <c r="N214" t="s">
        <v>8</v>
      </c>
      <c r="O214" t="s">
        <v>87</v>
      </c>
      <c r="P214" t="s">
        <v>88</v>
      </c>
      <c r="Q214" t="s">
        <v>557</v>
      </c>
      <c r="R214">
        <v>12180</v>
      </c>
      <c r="S214">
        <v>42021</v>
      </c>
      <c r="T214">
        <v>42025</v>
      </c>
      <c r="U214">
        <v>-66.62</v>
      </c>
      <c r="V214">
        <v>9</v>
      </c>
      <c r="W214">
        <v>17.61</v>
      </c>
      <c r="X214">
        <v>85965</v>
      </c>
      <c r="Y214" t="s">
        <v>3218</v>
      </c>
    </row>
    <row r="215" spans="1:25" x14ac:dyDescent="0.2">
      <c r="A215">
        <v>366</v>
      </c>
      <c r="B215" t="s">
        <v>558</v>
      </c>
      <c r="C215" t="s">
        <v>92</v>
      </c>
      <c r="D215">
        <v>0.05</v>
      </c>
      <c r="E215">
        <v>328.14</v>
      </c>
      <c r="F215">
        <v>91.05</v>
      </c>
      <c r="G215" t="s">
        <v>2</v>
      </c>
      <c r="H215" t="s">
        <v>3</v>
      </c>
      <c r="I215" t="s">
        <v>24</v>
      </c>
      <c r="J215" t="s">
        <v>71</v>
      </c>
      <c r="K215" t="s">
        <v>33</v>
      </c>
      <c r="L215" t="s">
        <v>559</v>
      </c>
      <c r="M215">
        <v>0.56999999999999995</v>
      </c>
      <c r="N215" t="s">
        <v>8</v>
      </c>
      <c r="O215" t="s">
        <v>87</v>
      </c>
      <c r="P215" t="s">
        <v>560</v>
      </c>
      <c r="Q215" t="s">
        <v>561</v>
      </c>
      <c r="R215">
        <v>2910</v>
      </c>
      <c r="S215">
        <v>42021</v>
      </c>
      <c r="T215">
        <v>42023</v>
      </c>
      <c r="U215">
        <v>411.5172</v>
      </c>
      <c r="V215">
        <v>6</v>
      </c>
      <c r="W215">
        <v>1967.98</v>
      </c>
      <c r="X215">
        <v>87347</v>
      </c>
      <c r="Y215" t="s">
        <v>3218</v>
      </c>
    </row>
    <row r="216" spans="1:25" x14ac:dyDescent="0.2">
      <c r="A216">
        <v>744</v>
      </c>
      <c r="B216" t="s">
        <v>562</v>
      </c>
      <c r="C216" t="s">
        <v>92</v>
      </c>
      <c r="D216">
        <v>0.03</v>
      </c>
      <c r="E216">
        <v>119.99</v>
      </c>
      <c r="F216">
        <v>56.14</v>
      </c>
      <c r="G216" t="s">
        <v>2</v>
      </c>
      <c r="H216" t="s">
        <v>15</v>
      </c>
      <c r="I216" t="s">
        <v>16</v>
      </c>
      <c r="J216" t="s">
        <v>32</v>
      </c>
      <c r="K216" t="s">
        <v>6</v>
      </c>
      <c r="L216" t="s">
        <v>563</v>
      </c>
      <c r="M216">
        <v>0.39</v>
      </c>
      <c r="N216" t="s">
        <v>8</v>
      </c>
      <c r="O216" t="s">
        <v>35</v>
      </c>
      <c r="P216" t="s">
        <v>564</v>
      </c>
      <c r="Q216" t="s">
        <v>565</v>
      </c>
      <c r="R216">
        <v>85737</v>
      </c>
      <c r="S216">
        <v>42021</v>
      </c>
      <c r="T216">
        <v>42023</v>
      </c>
      <c r="U216">
        <v>1400.1</v>
      </c>
      <c r="V216">
        <v>13</v>
      </c>
      <c r="W216">
        <v>1545.58</v>
      </c>
      <c r="X216">
        <v>87726</v>
      </c>
      <c r="Y216" t="s">
        <v>3217</v>
      </c>
    </row>
    <row r="217" spans="1:25" x14ac:dyDescent="0.2">
      <c r="A217">
        <v>745</v>
      </c>
      <c r="B217" t="s">
        <v>566</v>
      </c>
      <c r="C217" t="s">
        <v>92</v>
      </c>
      <c r="D217">
        <v>0.05</v>
      </c>
      <c r="E217">
        <v>115.79</v>
      </c>
      <c r="F217">
        <v>1.99</v>
      </c>
      <c r="G217" t="s">
        <v>14</v>
      </c>
      <c r="H217" t="s">
        <v>15</v>
      </c>
      <c r="I217" t="s">
        <v>16</v>
      </c>
      <c r="J217" t="s">
        <v>17</v>
      </c>
      <c r="K217" t="s">
        <v>18</v>
      </c>
      <c r="L217" t="s">
        <v>567</v>
      </c>
      <c r="M217">
        <v>0.49</v>
      </c>
      <c r="N217" t="s">
        <v>8</v>
      </c>
      <c r="O217" t="s">
        <v>35</v>
      </c>
      <c r="P217" t="s">
        <v>564</v>
      </c>
      <c r="Q217" t="s">
        <v>568</v>
      </c>
      <c r="R217">
        <v>85345</v>
      </c>
      <c r="S217">
        <v>42021</v>
      </c>
      <c r="T217">
        <v>42023</v>
      </c>
      <c r="U217">
        <v>67.599999999999994</v>
      </c>
      <c r="V217">
        <v>3</v>
      </c>
      <c r="W217">
        <v>353.1</v>
      </c>
      <c r="X217">
        <v>87726</v>
      </c>
      <c r="Y217" t="s">
        <v>3217</v>
      </c>
    </row>
    <row r="218" spans="1:25" x14ac:dyDescent="0.2">
      <c r="A218">
        <v>1702</v>
      </c>
      <c r="B218" t="s">
        <v>569</v>
      </c>
      <c r="C218" t="s">
        <v>92</v>
      </c>
      <c r="D218">
        <v>0.05</v>
      </c>
      <c r="E218">
        <v>14.81</v>
      </c>
      <c r="F218">
        <v>13.32</v>
      </c>
      <c r="G218" t="s">
        <v>14</v>
      </c>
      <c r="H218" t="s">
        <v>47</v>
      </c>
      <c r="I218" t="s">
        <v>24</v>
      </c>
      <c r="J218" t="s">
        <v>71</v>
      </c>
      <c r="K218" t="s">
        <v>49</v>
      </c>
      <c r="L218" t="s">
        <v>570</v>
      </c>
      <c r="M218">
        <v>0.43</v>
      </c>
      <c r="N218" t="s">
        <v>8</v>
      </c>
      <c r="O218" t="s">
        <v>9</v>
      </c>
      <c r="P218" t="s">
        <v>10</v>
      </c>
      <c r="Q218" t="s">
        <v>571</v>
      </c>
      <c r="R218">
        <v>39301</v>
      </c>
      <c r="S218">
        <v>42021</v>
      </c>
      <c r="T218">
        <v>42024</v>
      </c>
      <c r="U218">
        <v>-220.05199999999999</v>
      </c>
      <c r="V218">
        <v>3</v>
      </c>
      <c r="W218">
        <v>45.28</v>
      </c>
      <c r="X218">
        <v>90473</v>
      </c>
      <c r="Y218" t="s">
        <v>3215</v>
      </c>
    </row>
    <row r="219" spans="1:25" x14ac:dyDescent="0.2">
      <c r="A219">
        <v>1702</v>
      </c>
      <c r="B219" t="s">
        <v>569</v>
      </c>
      <c r="C219" t="s">
        <v>92</v>
      </c>
      <c r="D219">
        <v>0.05</v>
      </c>
      <c r="E219">
        <v>4.2</v>
      </c>
      <c r="F219">
        <v>2.2599999999999998</v>
      </c>
      <c r="G219" t="s">
        <v>63</v>
      </c>
      <c r="H219" t="s">
        <v>47</v>
      </c>
      <c r="I219" t="s">
        <v>24</v>
      </c>
      <c r="J219" t="s">
        <v>64</v>
      </c>
      <c r="K219" t="s">
        <v>26</v>
      </c>
      <c r="L219" t="s">
        <v>572</v>
      </c>
      <c r="M219">
        <v>0.36</v>
      </c>
      <c r="N219" t="s">
        <v>8</v>
      </c>
      <c r="O219" t="s">
        <v>9</v>
      </c>
      <c r="P219" t="s">
        <v>10</v>
      </c>
      <c r="Q219" t="s">
        <v>571</v>
      </c>
      <c r="R219">
        <v>39301</v>
      </c>
      <c r="S219">
        <v>42021</v>
      </c>
      <c r="T219">
        <v>42023</v>
      </c>
      <c r="U219">
        <v>20.393370000000001</v>
      </c>
      <c r="V219">
        <v>3</v>
      </c>
      <c r="W219">
        <v>13.57</v>
      </c>
      <c r="X219">
        <v>90473</v>
      </c>
      <c r="Y219" t="s">
        <v>3215</v>
      </c>
    </row>
    <row r="220" spans="1:25" x14ac:dyDescent="0.2">
      <c r="A220">
        <v>1708</v>
      </c>
      <c r="B220" t="s">
        <v>573</v>
      </c>
      <c r="C220" t="s">
        <v>92</v>
      </c>
      <c r="D220">
        <v>0.05</v>
      </c>
      <c r="E220">
        <v>5.68</v>
      </c>
      <c r="F220">
        <v>1.39</v>
      </c>
      <c r="G220" t="s">
        <v>14</v>
      </c>
      <c r="H220" t="s">
        <v>3</v>
      </c>
      <c r="I220" t="s">
        <v>24</v>
      </c>
      <c r="J220" t="s">
        <v>321</v>
      </c>
      <c r="K220" t="s">
        <v>49</v>
      </c>
      <c r="L220" t="s">
        <v>574</v>
      </c>
      <c r="M220">
        <v>0.38</v>
      </c>
      <c r="N220" t="s">
        <v>8</v>
      </c>
      <c r="O220" t="s">
        <v>87</v>
      </c>
      <c r="P220" t="s">
        <v>293</v>
      </c>
      <c r="Q220" t="s">
        <v>575</v>
      </c>
      <c r="R220">
        <v>44118</v>
      </c>
      <c r="S220">
        <v>42021</v>
      </c>
      <c r="T220">
        <v>42022</v>
      </c>
      <c r="U220">
        <v>38.281199999999998</v>
      </c>
      <c r="V220">
        <v>10</v>
      </c>
      <c r="W220">
        <v>55.48</v>
      </c>
      <c r="X220">
        <v>88781</v>
      </c>
      <c r="Y220" t="s">
        <v>3218</v>
      </c>
    </row>
    <row r="221" spans="1:25" x14ac:dyDescent="0.2">
      <c r="A221">
        <v>1719</v>
      </c>
      <c r="B221" t="s">
        <v>576</v>
      </c>
      <c r="C221" t="s">
        <v>92</v>
      </c>
      <c r="D221">
        <v>0.06</v>
      </c>
      <c r="E221">
        <v>16.48</v>
      </c>
      <c r="F221">
        <v>1.99</v>
      </c>
      <c r="G221" t="s">
        <v>14</v>
      </c>
      <c r="H221" t="s">
        <v>70</v>
      </c>
      <c r="I221" t="s">
        <v>16</v>
      </c>
      <c r="J221" t="s">
        <v>17</v>
      </c>
      <c r="K221" t="s">
        <v>18</v>
      </c>
      <c r="L221" t="s">
        <v>577</v>
      </c>
      <c r="M221">
        <v>0.42</v>
      </c>
      <c r="N221" t="s">
        <v>8</v>
      </c>
      <c r="O221" t="s">
        <v>9</v>
      </c>
      <c r="P221" t="s">
        <v>140</v>
      </c>
      <c r="Q221" t="s">
        <v>578</v>
      </c>
      <c r="R221">
        <v>35473</v>
      </c>
      <c r="S221">
        <v>42021</v>
      </c>
      <c r="T221">
        <v>42023</v>
      </c>
      <c r="U221">
        <v>-144.59200000000001</v>
      </c>
      <c r="V221">
        <v>8</v>
      </c>
      <c r="W221">
        <v>128.13</v>
      </c>
      <c r="X221">
        <v>90786</v>
      </c>
      <c r="Y221" t="s">
        <v>3215</v>
      </c>
    </row>
    <row r="222" spans="1:25" x14ac:dyDescent="0.2">
      <c r="A222">
        <v>1873</v>
      </c>
      <c r="B222" t="s">
        <v>579</v>
      </c>
      <c r="C222" t="s">
        <v>92</v>
      </c>
      <c r="D222">
        <v>0.03</v>
      </c>
      <c r="E222">
        <v>90.48</v>
      </c>
      <c r="F222">
        <v>19.989999999999998</v>
      </c>
      <c r="G222" t="s">
        <v>14</v>
      </c>
      <c r="H222" t="s">
        <v>70</v>
      </c>
      <c r="I222" t="s">
        <v>24</v>
      </c>
      <c r="J222" t="s">
        <v>321</v>
      </c>
      <c r="K222" t="s">
        <v>49</v>
      </c>
      <c r="L222" t="s">
        <v>478</v>
      </c>
      <c r="M222">
        <v>0.4</v>
      </c>
      <c r="N222" t="s">
        <v>8</v>
      </c>
      <c r="O222" t="s">
        <v>9</v>
      </c>
      <c r="P222" t="s">
        <v>99</v>
      </c>
      <c r="Q222" t="s">
        <v>580</v>
      </c>
      <c r="R222">
        <v>33403</v>
      </c>
      <c r="S222">
        <v>42021</v>
      </c>
      <c r="T222">
        <v>42023</v>
      </c>
      <c r="U222">
        <v>15.353999999999999</v>
      </c>
      <c r="V222">
        <v>1</v>
      </c>
      <c r="W222">
        <v>99.69</v>
      </c>
      <c r="X222">
        <v>90099</v>
      </c>
      <c r="Y222" t="s">
        <v>3215</v>
      </c>
    </row>
    <row r="223" spans="1:25" x14ac:dyDescent="0.2">
      <c r="A223">
        <v>1873</v>
      </c>
      <c r="B223" t="s">
        <v>579</v>
      </c>
      <c r="C223" t="s">
        <v>92</v>
      </c>
      <c r="D223">
        <v>0.06</v>
      </c>
      <c r="E223">
        <v>22.84</v>
      </c>
      <c r="F223">
        <v>8.18</v>
      </c>
      <c r="G223" t="s">
        <v>14</v>
      </c>
      <c r="H223" t="s">
        <v>70</v>
      </c>
      <c r="I223" t="s">
        <v>24</v>
      </c>
      <c r="J223" t="s">
        <v>64</v>
      </c>
      <c r="K223" t="s">
        <v>49</v>
      </c>
      <c r="L223" t="s">
        <v>581</v>
      </c>
      <c r="M223">
        <v>0.39</v>
      </c>
      <c r="N223" t="s">
        <v>8</v>
      </c>
      <c r="O223" t="s">
        <v>9</v>
      </c>
      <c r="P223" t="s">
        <v>99</v>
      </c>
      <c r="Q223" t="s">
        <v>580</v>
      </c>
      <c r="R223">
        <v>33403</v>
      </c>
      <c r="S223">
        <v>42021</v>
      </c>
      <c r="T223">
        <v>42021</v>
      </c>
      <c r="U223">
        <v>-357.92399999999998</v>
      </c>
      <c r="V223">
        <v>7</v>
      </c>
      <c r="W223">
        <v>152.49</v>
      </c>
      <c r="X223">
        <v>90099</v>
      </c>
      <c r="Y223" t="s">
        <v>3215</v>
      </c>
    </row>
    <row r="224" spans="1:25" x14ac:dyDescent="0.2">
      <c r="A224">
        <v>2579</v>
      </c>
      <c r="B224" t="s">
        <v>138</v>
      </c>
      <c r="C224" t="s">
        <v>92</v>
      </c>
      <c r="D224">
        <v>7.0000000000000007E-2</v>
      </c>
      <c r="E224">
        <v>1.76</v>
      </c>
      <c r="F224">
        <v>4.8600000000000003</v>
      </c>
      <c r="G224" t="s">
        <v>14</v>
      </c>
      <c r="H224" t="s">
        <v>47</v>
      </c>
      <c r="I224" t="s">
        <v>4</v>
      </c>
      <c r="J224" t="s">
        <v>102</v>
      </c>
      <c r="K224" t="s">
        <v>49</v>
      </c>
      <c r="L224" t="s">
        <v>582</v>
      </c>
      <c r="M224">
        <v>0.41</v>
      </c>
      <c r="N224" t="s">
        <v>8</v>
      </c>
      <c r="O224" t="s">
        <v>9</v>
      </c>
      <c r="P224" t="s">
        <v>140</v>
      </c>
      <c r="Q224" t="s">
        <v>141</v>
      </c>
      <c r="R224">
        <v>36869</v>
      </c>
      <c r="S224">
        <v>42021</v>
      </c>
      <c r="T224">
        <v>42021</v>
      </c>
      <c r="U224">
        <v>0.58799999999999997</v>
      </c>
      <c r="V224">
        <v>15</v>
      </c>
      <c r="W224">
        <v>26.01</v>
      </c>
      <c r="X224">
        <v>88297</v>
      </c>
      <c r="Y224" t="s">
        <v>3215</v>
      </c>
    </row>
    <row r="225" spans="1:25" x14ac:dyDescent="0.2">
      <c r="A225">
        <v>2618</v>
      </c>
      <c r="B225" t="s">
        <v>583</v>
      </c>
      <c r="C225" t="s">
        <v>92</v>
      </c>
      <c r="D225">
        <v>0.1</v>
      </c>
      <c r="E225">
        <v>7.64</v>
      </c>
      <c r="F225">
        <v>1.39</v>
      </c>
      <c r="G225" t="s">
        <v>14</v>
      </c>
      <c r="H225" t="s">
        <v>70</v>
      </c>
      <c r="I225" t="s">
        <v>24</v>
      </c>
      <c r="J225" t="s">
        <v>321</v>
      </c>
      <c r="K225" t="s">
        <v>49</v>
      </c>
      <c r="L225" t="s">
        <v>584</v>
      </c>
      <c r="M225">
        <v>0.36</v>
      </c>
      <c r="N225" t="s">
        <v>8</v>
      </c>
      <c r="O225" t="s">
        <v>87</v>
      </c>
      <c r="P225" t="s">
        <v>88</v>
      </c>
      <c r="Q225" t="s">
        <v>89</v>
      </c>
      <c r="R225">
        <v>10004</v>
      </c>
      <c r="S225">
        <v>42021</v>
      </c>
      <c r="T225">
        <v>42023</v>
      </c>
      <c r="U225">
        <v>16.12</v>
      </c>
      <c r="V225">
        <v>18</v>
      </c>
      <c r="W225">
        <v>130.11000000000001</v>
      </c>
      <c r="X225">
        <v>46884</v>
      </c>
      <c r="Y225" t="s">
        <v>3218</v>
      </c>
    </row>
    <row r="226" spans="1:25" x14ac:dyDescent="0.2">
      <c r="A226">
        <v>2618</v>
      </c>
      <c r="B226" t="s">
        <v>583</v>
      </c>
      <c r="C226" t="s">
        <v>92</v>
      </c>
      <c r="D226">
        <v>0</v>
      </c>
      <c r="E226">
        <v>125.99</v>
      </c>
      <c r="F226">
        <v>2.5</v>
      </c>
      <c r="G226" t="s">
        <v>14</v>
      </c>
      <c r="H226" t="s">
        <v>70</v>
      </c>
      <c r="I226" t="s">
        <v>16</v>
      </c>
      <c r="J226" t="s">
        <v>111</v>
      </c>
      <c r="K226" t="s">
        <v>49</v>
      </c>
      <c r="L226" t="s">
        <v>585</v>
      </c>
      <c r="M226">
        <v>0.59</v>
      </c>
      <c r="N226" t="s">
        <v>8</v>
      </c>
      <c r="O226" t="s">
        <v>87</v>
      </c>
      <c r="P226" t="s">
        <v>88</v>
      </c>
      <c r="Q226" t="s">
        <v>89</v>
      </c>
      <c r="R226">
        <v>10004</v>
      </c>
      <c r="S226">
        <v>42021</v>
      </c>
      <c r="T226">
        <v>42023</v>
      </c>
      <c r="U226">
        <v>-815.9008</v>
      </c>
      <c r="V226">
        <v>3</v>
      </c>
      <c r="W226">
        <v>337.34</v>
      </c>
      <c r="X226">
        <v>46884</v>
      </c>
      <c r="Y226" t="s">
        <v>3218</v>
      </c>
    </row>
    <row r="227" spans="1:25" x14ac:dyDescent="0.2">
      <c r="A227">
        <v>2618</v>
      </c>
      <c r="B227" t="s">
        <v>583</v>
      </c>
      <c r="C227" t="s">
        <v>92</v>
      </c>
      <c r="D227">
        <v>0.1</v>
      </c>
      <c r="E227">
        <v>11.55</v>
      </c>
      <c r="F227">
        <v>2.36</v>
      </c>
      <c r="G227" t="s">
        <v>14</v>
      </c>
      <c r="H227" t="s">
        <v>70</v>
      </c>
      <c r="I227" t="s">
        <v>24</v>
      </c>
      <c r="J227" t="s">
        <v>25</v>
      </c>
      <c r="K227" t="s">
        <v>26</v>
      </c>
      <c r="L227" t="s">
        <v>356</v>
      </c>
      <c r="M227">
        <v>0.55000000000000004</v>
      </c>
      <c r="N227" t="s">
        <v>8</v>
      </c>
      <c r="O227" t="s">
        <v>87</v>
      </c>
      <c r="P227" t="s">
        <v>88</v>
      </c>
      <c r="Q227" t="s">
        <v>89</v>
      </c>
      <c r="R227">
        <v>10004</v>
      </c>
      <c r="S227">
        <v>42021</v>
      </c>
      <c r="T227">
        <v>42022</v>
      </c>
      <c r="U227">
        <v>15.808</v>
      </c>
      <c r="V227">
        <v>25</v>
      </c>
      <c r="W227">
        <v>280.43</v>
      </c>
      <c r="X227">
        <v>46884</v>
      </c>
      <c r="Y227" t="s">
        <v>3218</v>
      </c>
    </row>
    <row r="228" spans="1:25" x14ac:dyDescent="0.2">
      <c r="A228">
        <v>2628</v>
      </c>
      <c r="B228" t="s">
        <v>586</v>
      </c>
      <c r="C228" t="s">
        <v>92</v>
      </c>
      <c r="D228">
        <v>0.02</v>
      </c>
      <c r="E228">
        <v>30.53</v>
      </c>
      <c r="F228">
        <v>19.989999999999998</v>
      </c>
      <c r="G228" t="s">
        <v>63</v>
      </c>
      <c r="H228" t="s">
        <v>70</v>
      </c>
      <c r="I228" t="s">
        <v>24</v>
      </c>
      <c r="J228" t="s">
        <v>128</v>
      </c>
      <c r="K228" t="s">
        <v>49</v>
      </c>
      <c r="L228" t="s">
        <v>547</v>
      </c>
      <c r="M228">
        <v>0.39</v>
      </c>
      <c r="N228" t="s">
        <v>8</v>
      </c>
      <c r="O228" t="s">
        <v>28</v>
      </c>
      <c r="P228" t="s">
        <v>183</v>
      </c>
      <c r="Q228" t="s">
        <v>587</v>
      </c>
      <c r="R228">
        <v>73160</v>
      </c>
      <c r="S228">
        <v>42021</v>
      </c>
      <c r="T228">
        <v>42023</v>
      </c>
      <c r="U228">
        <v>-54.63</v>
      </c>
      <c r="V228">
        <v>14</v>
      </c>
      <c r="W228">
        <v>448.47</v>
      </c>
      <c r="X228">
        <v>85916</v>
      </c>
      <c r="Y228" t="s">
        <v>3216</v>
      </c>
    </row>
    <row r="229" spans="1:25" x14ac:dyDescent="0.2">
      <c r="A229">
        <v>526</v>
      </c>
      <c r="B229" t="s">
        <v>588</v>
      </c>
      <c r="C229" t="s">
        <v>46</v>
      </c>
      <c r="D229">
        <v>0</v>
      </c>
      <c r="E229">
        <v>1.88</v>
      </c>
      <c r="F229">
        <v>1.49</v>
      </c>
      <c r="G229" t="s">
        <v>14</v>
      </c>
      <c r="H229" t="s">
        <v>47</v>
      </c>
      <c r="I229" t="s">
        <v>24</v>
      </c>
      <c r="J229" t="s">
        <v>48</v>
      </c>
      <c r="K229" t="s">
        <v>49</v>
      </c>
      <c r="L229" t="s">
        <v>589</v>
      </c>
      <c r="M229">
        <v>0.37</v>
      </c>
      <c r="N229" t="s">
        <v>8</v>
      </c>
      <c r="O229" t="s">
        <v>35</v>
      </c>
      <c r="P229" t="s">
        <v>564</v>
      </c>
      <c r="Q229" t="s">
        <v>590</v>
      </c>
      <c r="R229">
        <v>85204</v>
      </c>
      <c r="S229">
        <v>42021</v>
      </c>
      <c r="T229">
        <v>42022</v>
      </c>
      <c r="U229">
        <v>-15.5595</v>
      </c>
      <c r="V229">
        <v>13</v>
      </c>
      <c r="W229">
        <v>25.39</v>
      </c>
      <c r="X229">
        <v>90027</v>
      </c>
      <c r="Y229" t="s">
        <v>3217</v>
      </c>
    </row>
    <row r="230" spans="1:25" x14ac:dyDescent="0.2">
      <c r="A230">
        <v>526</v>
      </c>
      <c r="B230" t="s">
        <v>588</v>
      </c>
      <c r="C230" t="s">
        <v>46</v>
      </c>
      <c r="D230">
        <v>0.06</v>
      </c>
      <c r="E230">
        <v>5.78</v>
      </c>
      <c r="F230">
        <v>5.67</v>
      </c>
      <c r="G230" t="s">
        <v>14</v>
      </c>
      <c r="H230" t="s">
        <v>47</v>
      </c>
      <c r="I230" t="s">
        <v>24</v>
      </c>
      <c r="J230" t="s">
        <v>64</v>
      </c>
      <c r="K230" t="s">
        <v>49</v>
      </c>
      <c r="L230" t="s">
        <v>591</v>
      </c>
      <c r="M230">
        <v>0.36</v>
      </c>
      <c r="N230" t="s">
        <v>8</v>
      </c>
      <c r="O230" t="s">
        <v>35</v>
      </c>
      <c r="P230" t="s">
        <v>564</v>
      </c>
      <c r="Q230" t="s">
        <v>590</v>
      </c>
      <c r="R230">
        <v>85204</v>
      </c>
      <c r="S230">
        <v>42021</v>
      </c>
      <c r="T230">
        <v>42022</v>
      </c>
      <c r="U230">
        <v>-108.19</v>
      </c>
      <c r="V230">
        <v>15</v>
      </c>
      <c r="W230">
        <v>87.27</v>
      </c>
      <c r="X230">
        <v>90027</v>
      </c>
      <c r="Y230" t="s">
        <v>3217</v>
      </c>
    </row>
    <row r="231" spans="1:25" x14ac:dyDescent="0.2">
      <c r="A231">
        <v>2059</v>
      </c>
      <c r="B231" t="s">
        <v>592</v>
      </c>
      <c r="C231" t="s">
        <v>46</v>
      </c>
      <c r="D231">
        <v>0.09</v>
      </c>
      <c r="E231">
        <v>28.48</v>
      </c>
      <c r="F231">
        <v>1.99</v>
      </c>
      <c r="G231" t="s">
        <v>14</v>
      </c>
      <c r="H231" t="s">
        <v>70</v>
      </c>
      <c r="I231" t="s">
        <v>16</v>
      </c>
      <c r="J231" t="s">
        <v>17</v>
      </c>
      <c r="K231" t="s">
        <v>18</v>
      </c>
      <c r="L231" t="s">
        <v>188</v>
      </c>
      <c r="M231">
        <v>0.4</v>
      </c>
      <c r="N231" t="s">
        <v>8</v>
      </c>
      <c r="O231" t="s">
        <v>9</v>
      </c>
      <c r="P231" t="s">
        <v>73</v>
      </c>
      <c r="Q231" t="s">
        <v>593</v>
      </c>
      <c r="R231">
        <v>27260</v>
      </c>
      <c r="S231">
        <v>42021</v>
      </c>
      <c r="T231">
        <v>42022</v>
      </c>
      <c r="U231">
        <v>-1250.7460000000001</v>
      </c>
      <c r="V231">
        <v>13</v>
      </c>
      <c r="W231">
        <v>336.92</v>
      </c>
      <c r="X231">
        <v>88039</v>
      </c>
      <c r="Y231" t="s">
        <v>3215</v>
      </c>
    </row>
    <row r="232" spans="1:25" x14ac:dyDescent="0.2">
      <c r="A232">
        <v>2725</v>
      </c>
      <c r="B232" t="s">
        <v>594</v>
      </c>
      <c r="C232" t="s">
        <v>46</v>
      </c>
      <c r="D232">
        <v>0.05</v>
      </c>
      <c r="E232">
        <v>28.15</v>
      </c>
      <c r="F232">
        <v>6.17</v>
      </c>
      <c r="G232" t="s">
        <v>14</v>
      </c>
      <c r="H232" t="s">
        <v>47</v>
      </c>
      <c r="I232" t="s">
        <v>24</v>
      </c>
      <c r="J232" t="s">
        <v>25</v>
      </c>
      <c r="K232" t="s">
        <v>18</v>
      </c>
      <c r="L232" t="s">
        <v>595</v>
      </c>
      <c r="M232">
        <v>0.55000000000000004</v>
      </c>
      <c r="N232" t="s">
        <v>8</v>
      </c>
      <c r="O232" t="s">
        <v>9</v>
      </c>
      <c r="P232" t="s">
        <v>376</v>
      </c>
      <c r="Q232" t="s">
        <v>596</v>
      </c>
      <c r="R232">
        <v>37042</v>
      </c>
      <c r="S232">
        <v>42021</v>
      </c>
      <c r="T232">
        <v>42022</v>
      </c>
      <c r="U232">
        <v>-66.248000000000005</v>
      </c>
      <c r="V232">
        <v>10</v>
      </c>
      <c r="W232">
        <v>282.38</v>
      </c>
      <c r="X232">
        <v>88958</v>
      </c>
      <c r="Y232" t="s">
        <v>3215</v>
      </c>
    </row>
    <row r="233" spans="1:25" x14ac:dyDescent="0.2">
      <c r="A233">
        <v>2443</v>
      </c>
      <c r="B233" t="s">
        <v>597</v>
      </c>
      <c r="C233" t="s">
        <v>13</v>
      </c>
      <c r="D233">
        <v>0.05</v>
      </c>
      <c r="E233">
        <v>58.1</v>
      </c>
      <c r="F233">
        <v>1.49</v>
      </c>
      <c r="G233" t="s">
        <v>14</v>
      </c>
      <c r="H233" t="s">
        <v>70</v>
      </c>
      <c r="I233" t="s">
        <v>24</v>
      </c>
      <c r="J233" t="s">
        <v>48</v>
      </c>
      <c r="K233" t="s">
        <v>49</v>
      </c>
      <c r="L233" t="s">
        <v>598</v>
      </c>
      <c r="M233">
        <v>0.38</v>
      </c>
      <c r="N233" t="s">
        <v>8</v>
      </c>
      <c r="O233" t="s">
        <v>9</v>
      </c>
      <c r="P233" t="s">
        <v>99</v>
      </c>
      <c r="Q233" t="s">
        <v>104</v>
      </c>
      <c r="R233">
        <v>33142</v>
      </c>
      <c r="S233">
        <v>42022</v>
      </c>
      <c r="T233">
        <v>42022</v>
      </c>
      <c r="U233">
        <v>1633.9860000000001</v>
      </c>
      <c r="V233">
        <v>13</v>
      </c>
      <c r="W233">
        <v>739.06</v>
      </c>
      <c r="X233">
        <v>89299</v>
      </c>
      <c r="Y233" t="s">
        <v>3215</v>
      </c>
    </row>
    <row r="234" spans="1:25" x14ac:dyDescent="0.2">
      <c r="A234">
        <v>1971</v>
      </c>
      <c r="B234" t="s">
        <v>599</v>
      </c>
      <c r="C234" t="s">
        <v>92</v>
      </c>
      <c r="D234">
        <v>0.02</v>
      </c>
      <c r="E234">
        <v>11.58</v>
      </c>
      <c r="F234">
        <v>5.72</v>
      </c>
      <c r="G234" t="s">
        <v>14</v>
      </c>
      <c r="H234" t="s">
        <v>70</v>
      </c>
      <c r="I234" t="s">
        <v>24</v>
      </c>
      <c r="J234" t="s">
        <v>321</v>
      </c>
      <c r="K234" t="s">
        <v>49</v>
      </c>
      <c r="L234" t="s">
        <v>600</v>
      </c>
      <c r="M234">
        <v>0.35</v>
      </c>
      <c r="N234" t="s">
        <v>8</v>
      </c>
      <c r="O234" t="s">
        <v>9</v>
      </c>
      <c r="P234" t="s">
        <v>10</v>
      </c>
      <c r="Q234" t="s">
        <v>601</v>
      </c>
      <c r="R234">
        <v>38801</v>
      </c>
      <c r="S234">
        <v>42022</v>
      </c>
      <c r="T234">
        <v>42023</v>
      </c>
      <c r="U234">
        <v>-259.75599999999997</v>
      </c>
      <c r="V234">
        <v>3</v>
      </c>
      <c r="W234">
        <v>35.479999999999997</v>
      </c>
      <c r="X234">
        <v>91550</v>
      </c>
      <c r="Y234" t="s">
        <v>3215</v>
      </c>
    </row>
    <row r="235" spans="1:25" x14ac:dyDescent="0.2">
      <c r="A235">
        <v>1972</v>
      </c>
      <c r="B235" t="s">
        <v>602</v>
      </c>
      <c r="C235" t="s">
        <v>92</v>
      </c>
      <c r="D235">
        <v>0.05</v>
      </c>
      <c r="E235">
        <v>350.99</v>
      </c>
      <c r="F235">
        <v>39</v>
      </c>
      <c r="G235" t="s">
        <v>2</v>
      </c>
      <c r="H235" t="s">
        <v>70</v>
      </c>
      <c r="I235" t="s">
        <v>4</v>
      </c>
      <c r="J235" t="s">
        <v>85</v>
      </c>
      <c r="K235" t="s">
        <v>33</v>
      </c>
      <c r="L235" t="s">
        <v>414</v>
      </c>
      <c r="M235">
        <v>0.55000000000000004</v>
      </c>
      <c r="N235" t="s">
        <v>8</v>
      </c>
      <c r="O235" t="s">
        <v>87</v>
      </c>
      <c r="P235" t="s">
        <v>296</v>
      </c>
      <c r="Q235" t="s">
        <v>603</v>
      </c>
      <c r="R235">
        <v>19090</v>
      </c>
      <c r="S235">
        <v>42022</v>
      </c>
      <c r="T235">
        <v>42024</v>
      </c>
      <c r="U235">
        <v>1469.7275999999999</v>
      </c>
      <c r="V235">
        <v>6</v>
      </c>
      <c r="W235">
        <v>2130.04</v>
      </c>
      <c r="X235">
        <v>91550</v>
      </c>
      <c r="Y235" t="s">
        <v>3218</v>
      </c>
    </row>
    <row r="236" spans="1:25" x14ac:dyDescent="0.2">
      <c r="A236">
        <v>1972</v>
      </c>
      <c r="B236" t="s">
        <v>602</v>
      </c>
      <c r="C236" t="s">
        <v>92</v>
      </c>
      <c r="D236">
        <v>0.04</v>
      </c>
      <c r="E236">
        <v>15.99</v>
      </c>
      <c r="F236">
        <v>9.4</v>
      </c>
      <c r="G236" t="s">
        <v>63</v>
      </c>
      <c r="H236" t="s">
        <v>70</v>
      </c>
      <c r="I236" t="s">
        <v>16</v>
      </c>
      <c r="J236" t="s">
        <v>32</v>
      </c>
      <c r="K236" t="s">
        <v>49</v>
      </c>
      <c r="L236" t="s">
        <v>604</v>
      </c>
      <c r="M236">
        <v>0.49</v>
      </c>
      <c r="N236" t="s">
        <v>8</v>
      </c>
      <c r="O236" t="s">
        <v>87</v>
      </c>
      <c r="P236" t="s">
        <v>296</v>
      </c>
      <c r="Q236" t="s">
        <v>603</v>
      </c>
      <c r="R236">
        <v>19090</v>
      </c>
      <c r="S236">
        <v>42022</v>
      </c>
      <c r="T236">
        <v>42024</v>
      </c>
      <c r="U236">
        <v>-83.553060000000002</v>
      </c>
      <c r="V236">
        <v>5</v>
      </c>
      <c r="W236">
        <v>82.8</v>
      </c>
      <c r="X236">
        <v>91550</v>
      </c>
      <c r="Y236" t="s">
        <v>3218</v>
      </c>
    </row>
    <row r="237" spans="1:25" x14ac:dyDescent="0.2">
      <c r="A237">
        <v>657</v>
      </c>
      <c r="B237" t="s">
        <v>605</v>
      </c>
      <c r="C237" t="s">
        <v>1</v>
      </c>
      <c r="D237">
        <v>0.1</v>
      </c>
      <c r="E237">
        <v>18.97</v>
      </c>
      <c r="F237">
        <v>9.0299999999999994</v>
      </c>
      <c r="G237" t="s">
        <v>14</v>
      </c>
      <c r="H237" t="s">
        <v>15</v>
      </c>
      <c r="I237" t="s">
        <v>24</v>
      </c>
      <c r="J237" t="s">
        <v>64</v>
      </c>
      <c r="K237" t="s">
        <v>49</v>
      </c>
      <c r="L237" t="s">
        <v>606</v>
      </c>
      <c r="M237">
        <v>0.37</v>
      </c>
      <c r="N237" t="s">
        <v>8</v>
      </c>
      <c r="O237" t="s">
        <v>87</v>
      </c>
      <c r="P237" t="s">
        <v>379</v>
      </c>
      <c r="Q237" t="s">
        <v>607</v>
      </c>
      <c r="R237">
        <v>1540</v>
      </c>
      <c r="S237">
        <v>42023</v>
      </c>
      <c r="T237">
        <v>42025</v>
      </c>
      <c r="U237">
        <v>-24.204799999999999</v>
      </c>
      <c r="V237">
        <v>1</v>
      </c>
      <c r="W237">
        <v>19.73</v>
      </c>
      <c r="X237">
        <v>91212</v>
      </c>
      <c r="Y237" t="s">
        <v>3218</v>
      </c>
    </row>
    <row r="238" spans="1:25" x14ac:dyDescent="0.2">
      <c r="A238">
        <v>659</v>
      </c>
      <c r="B238" t="s">
        <v>608</v>
      </c>
      <c r="C238" t="s">
        <v>1</v>
      </c>
      <c r="D238">
        <v>0</v>
      </c>
      <c r="E238">
        <v>119.99</v>
      </c>
      <c r="F238">
        <v>56.14</v>
      </c>
      <c r="G238" t="s">
        <v>2</v>
      </c>
      <c r="H238" t="s">
        <v>15</v>
      </c>
      <c r="I238" t="s">
        <v>16</v>
      </c>
      <c r="J238" t="s">
        <v>32</v>
      </c>
      <c r="K238" t="s">
        <v>6</v>
      </c>
      <c r="L238" t="s">
        <v>563</v>
      </c>
      <c r="M238">
        <v>0.39</v>
      </c>
      <c r="N238" t="s">
        <v>8</v>
      </c>
      <c r="O238" t="s">
        <v>87</v>
      </c>
      <c r="P238" t="s">
        <v>609</v>
      </c>
      <c r="Q238" t="s">
        <v>610</v>
      </c>
      <c r="R238">
        <v>5403</v>
      </c>
      <c r="S238">
        <v>42023</v>
      </c>
      <c r="T238">
        <v>42024</v>
      </c>
      <c r="U238">
        <v>-126.05777999999999</v>
      </c>
      <c r="V238">
        <v>5</v>
      </c>
      <c r="W238">
        <v>615.54</v>
      </c>
      <c r="X238">
        <v>91212</v>
      </c>
      <c r="Y238" t="s">
        <v>3218</v>
      </c>
    </row>
    <row r="239" spans="1:25" x14ac:dyDescent="0.2">
      <c r="A239">
        <v>3095</v>
      </c>
      <c r="B239" t="s">
        <v>611</v>
      </c>
      <c r="C239" t="s">
        <v>1</v>
      </c>
      <c r="D239">
        <v>0.09</v>
      </c>
      <c r="E239">
        <v>207.48</v>
      </c>
      <c r="F239">
        <v>0.99</v>
      </c>
      <c r="G239" t="s">
        <v>14</v>
      </c>
      <c r="H239" t="s">
        <v>15</v>
      </c>
      <c r="I239" t="s">
        <v>24</v>
      </c>
      <c r="J239" t="s">
        <v>71</v>
      </c>
      <c r="K239" t="s">
        <v>49</v>
      </c>
      <c r="L239" t="s">
        <v>612</v>
      </c>
      <c r="M239">
        <v>0.55000000000000004</v>
      </c>
      <c r="N239" t="s">
        <v>8</v>
      </c>
      <c r="O239" t="s">
        <v>87</v>
      </c>
      <c r="P239" t="s">
        <v>293</v>
      </c>
      <c r="Q239" t="s">
        <v>613</v>
      </c>
      <c r="R239">
        <v>45011</v>
      </c>
      <c r="S239">
        <v>42023</v>
      </c>
      <c r="T239">
        <v>42025</v>
      </c>
      <c r="U239">
        <v>683.9556</v>
      </c>
      <c r="V239">
        <v>5</v>
      </c>
      <c r="W239">
        <v>991.24</v>
      </c>
      <c r="X239">
        <v>86220</v>
      </c>
      <c r="Y239" t="s">
        <v>3218</v>
      </c>
    </row>
    <row r="240" spans="1:25" x14ac:dyDescent="0.2">
      <c r="A240">
        <v>259</v>
      </c>
      <c r="B240" t="s">
        <v>614</v>
      </c>
      <c r="C240" t="s">
        <v>23</v>
      </c>
      <c r="D240">
        <v>0.09</v>
      </c>
      <c r="E240">
        <v>2.88</v>
      </c>
      <c r="F240">
        <v>0.7</v>
      </c>
      <c r="G240" t="s">
        <v>14</v>
      </c>
      <c r="H240" t="s">
        <v>15</v>
      </c>
      <c r="I240" t="s">
        <v>24</v>
      </c>
      <c r="J240" t="s">
        <v>25</v>
      </c>
      <c r="K240" t="s">
        <v>26</v>
      </c>
      <c r="L240" t="s">
        <v>615</v>
      </c>
      <c r="M240">
        <v>0.56000000000000005</v>
      </c>
      <c r="N240" t="s">
        <v>8</v>
      </c>
      <c r="O240" t="s">
        <v>35</v>
      </c>
      <c r="P240" t="s">
        <v>616</v>
      </c>
      <c r="Q240" t="s">
        <v>617</v>
      </c>
      <c r="R240">
        <v>87505</v>
      </c>
      <c r="S240">
        <v>42023</v>
      </c>
      <c r="T240">
        <v>42023</v>
      </c>
      <c r="U240">
        <v>5.7531999999999996</v>
      </c>
      <c r="V240">
        <v>10</v>
      </c>
      <c r="W240">
        <v>26.38</v>
      </c>
      <c r="X240">
        <v>85857</v>
      </c>
      <c r="Y240" t="s">
        <v>3217</v>
      </c>
    </row>
    <row r="241" spans="1:25" x14ac:dyDescent="0.2">
      <c r="A241">
        <v>3155</v>
      </c>
      <c r="B241" t="s">
        <v>618</v>
      </c>
      <c r="C241" t="s">
        <v>1</v>
      </c>
      <c r="D241">
        <v>0.02</v>
      </c>
      <c r="E241">
        <v>60.22</v>
      </c>
      <c r="F241">
        <v>3.5</v>
      </c>
      <c r="G241" t="s">
        <v>14</v>
      </c>
      <c r="H241" t="s">
        <v>70</v>
      </c>
      <c r="I241" t="s">
        <v>24</v>
      </c>
      <c r="J241" t="s">
        <v>71</v>
      </c>
      <c r="K241" t="s">
        <v>49</v>
      </c>
      <c r="L241" t="s">
        <v>619</v>
      </c>
      <c r="M241">
        <v>0.56999999999999995</v>
      </c>
      <c r="N241" t="s">
        <v>8</v>
      </c>
      <c r="O241" t="s">
        <v>9</v>
      </c>
      <c r="P241" t="s">
        <v>99</v>
      </c>
      <c r="Q241" t="s">
        <v>308</v>
      </c>
      <c r="R241">
        <v>32771</v>
      </c>
      <c r="S241">
        <v>42024</v>
      </c>
      <c r="T241">
        <v>42025</v>
      </c>
      <c r="U241">
        <v>-193.91399999999999</v>
      </c>
      <c r="V241">
        <v>9</v>
      </c>
      <c r="W241">
        <v>541.76</v>
      </c>
      <c r="X241">
        <v>86898</v>
      </c>
      <c r="Y241" t="s">
        <v>3215</v>
      </c>
    </row>
    <row r="242" spans="1:25" x14ac:dyDescent="0.2">
      <c r="A242">
        <v>32</v>
      </c>
      <c r="B242" t="s">
        <v>620</v>
      </c>
      <c r="C242" t="s">
        <v>92</v>
      </c>
      <c r="D242">
        <v>0.09</v>
      </c>
      <c r="E242">
        <v>125.99</v>
      </c>
      <c r="F242">
        <v>7.69</v>
      </c>
      <c r="G242" t="s">
        <v>63</v>
      </c>
      <c r="H242" t="s">
        <v>70</v>
      </c>
      <c r="I242" t="s">
        <v>16</v>
      </c>
      <c r="J242" t="s">
        <v>111</v>
      </c>
      <c r="K242" t="s">
        <v>49</v>
      </c>
      <c r="L242" t="s">
        <v>621</v>
      </c>
      <c r="M242">
        <v>0.59</v>
      </c>
      <c r="N242" t="s">
        <v>8</v>
      </c>
      <c r="O242" t="s">
        <v>35</v>
      </c>
      <c r="P242" t="s">
        <v>115</v>
      </c>
      <c r="Q242" t="s">
        <v>622</v>
      </c>
      <c r="R242">
        <v>97526</v>
      </c>
      <c r="S242">
        <v>42024</v>
      </c>
      <c r="T242">
        <v>42026</v>
      </c>
      <c r="U242">
        <v>209.99700000000001</v>
      </c>
      <c r="V242">
        <v>8</v>
      </c>
      <c r="W242">
        <v>783.55</v>
      </c>
      <c r="X242">
        <v>89202</v>
      </c>
      <c r="Y242" t="s">
        <v>3217</v>
      </c>
    </row>
    <row r="243" spans="1:25" x14ac:dyDescent="0.2">
      <c r="A243">
        <v>493</v>
      </c>
      <c r="B243" t="s">
        <v>623</v>
      </c>
      <c r="C243" t="s">
        <v>46</v>
      </c>
      <c r="D243">
        <v>0.02</v>
      </c>
      <c r="E243">
        <v>6.48</v>
      </c>
      <c r="F243">
        <v>6.6</v>
      </c>
      <c r="G243" t="s">
        <v>14</v>
      </c>
      <c r="H243" t="s">
        <v>15</v>
      </c>
      <c r="I243" t="s">
        <v>24</v>
      </c>
      <c r="J243" t="s">
        <v>64</v>
      </c>
      <c r="K243" t="s">
        <v>49</v>
      </c>
      <c r="L243" t="s">
        <v>624</v>
      </c>
      <c r="M243">
        <v>0.37</v>
      </c>
      <c r="N243" t="s">
        <v>8</v>
      </c>
      <c r="O243" t="s">
        <v>35</v>
      </c>
      <c r="P243" t="s">
        <v>42</v>
      </c>
      <c r="Q243" t="s">
        <v>625</v>
      </c>
      <c r="R243">
        <v>98158</v>
      </c>
      <c r="S243">
        <v>42024</v>
      </c>
      <c r="T243">
        <v>42026</v>
      </c>
      <c r="U243">
        <v>-92.05</v>
      </c>
      <c r="V243">
        <v>10</v>
      </c>
      <c r="W243">
        <v>66.709999999999994</v>
      </c>
      <c r="X243">
        <v>88906</v>
      </c>
      <c r="Y243" t="s">
        <v>3217</v>
      </c>
    </row>
    <row r="244" spans="1:25" x14ac:dyDescent="0.2">
      <c r="A244">
        <v>493</v>
      </c>
      <c r="B244" t="s">
        <v>623</v>
      </c>
      <c r="C244" t="s">
        <v>46</v>
      </c>
      <c r="D244">
        <v>0.04</v>
      </c>
      <c r="E244">
        <v>17.149999999999999</v>
      </c>
      <c r="F244">
        <v>4.96</v>
      </c>
      <c r="G244" t="s">
        <v>14</v>
      </c>
      <c r="H244" t="s">
        <v>15</v>
      </c>
      <c r="I244" t="s">
        <v>24</v>
      </c>
      <c r="J244" t="s">
        <v>54</v>
      </c>
      <c r="K244" t="s">
        <v>49</v>
      </c>
      <c r="L244" t="s">
        <v>626</v>
      </c>
      <c r="M244">
        <v>0.57999999999999996</v>
      </c>
      <c r="N244" t="s">
        <v>8</v>
      </c>
      <c r="O244" t="s">
        <v>35</v>
      </c>
      <c r="P244" t="s">
        <v>42</v>
      </c>
      <c r="Q244" t="s">
        <v>625</v>
      </c>
      <c r="R244">
        <v>98158</v>
      </c>
      <c r="S244">
        <v>42024</v>
      </c>
      <c r="T244">
        <v>42025</v>
      </c>
      <c r="U244">
        <v>6.11</v>
      </c>
      <c r="V244">
        <v>5</v>
      </c>
      <c r="W244">
        <v>87.16</v>
      </c>
      <c r="X244">
        <v>88906</v>
      </c>
      <c r="Y244" t="s">
        <v>3217</v>
      </c>
    </row>
    <row r="245" spans="1:25" x14ac:dyDescent="0.2">
      <c r="A245">
        <v>524</v>
      </c>
      <c r="B245" t="s">
        <v>627</v>
      </c>
      <c r="C245" t="s">
        <v>46</v>
      </c>
      <c r="D245">
        <v>0.03</v>
      </c>
      <c r="E245">
        <v>1270.99</v>
      </c>
      <c r="F245">
        <v>19.989999999999998</v>
      </c>
      <c r="G245" t="s">
        <v>14</v>
      </c>
      <c r="H245" t="s">
        <v>15</v>
      </c>
      <c r="I245" t="s">
        <v>24</v>
      </c>
      <c r="J245" t="s">
        <v>48</v>
      </c>
      <c r="K245" t="s">
        <v>49</v>
      </c>
      <c r="L245" t="s">
        <v>628</v>
      </c>
      <c r="M245">
        <v>0.35</v>
      </c>
      <c r="N245" t="s">
        <v>8</v>
      </c>
      <c r="O245" t="s">
        <v>9</v>
      </c>
      <c r="P245" t="s">
        <v>376</v>
      </c>
      <c r="Q245" t="s">
        <v>629</v>
      </c>
      <c r="R245">
        <v>37922</v>
      </c>
      <c r="S245">
        <v>42024</v>
      </c>
      <c r="T245">
        <v>42026</v>
      </c>
      <c r="U245">
        <v>363.55200000000002</v>
      </c>
      <c r="V245">
        <v>2</v>
      </c>
      <c r="W245">
        <v>2589.0100000000002</v>
      </c>
      <c r="X245">
        <v>91127</v>
      </c>
      <c r="Y245" t="s">
        <v>3215</v>
      </c>
    </row>
    <row r="246" spans="1:25" x14ac:dyDescent="0.2">
      <c r="A246">
        <v>524</v>
      </c>
      <c r="B246" t="s">
        <v>627</v>
      </c>
      <c r="C246" t="s">
        <v>46</v>
      </c>
      <c r="D246">
        <v>7.0000000000000007E-2</v>
      </c>
      <c r="E246">
        <v>2036.48</v>
      </c>
      <c r="F246">
        <v>14.7</v>
      </c>
      <c r="G246" t="s">
        <v>2</v>
      </c>
      <c r="H246" t="s">
        <v>15</v>
      </c>
      <c r="I246" t="s">
        <v>16</v>
      </c>
      <c r="J246" t="s">
        <v>32</v>
      </c>
      <c r="K246" t="s">
        <v>33</v>
      </c>
      <c r="L246" t="s">
        <v>34</v>
      </c>
      <c r="M246">
        <v>0.55000000000000004</v>
      </c>
      <c r="N246" t="s">
        <v>8</v>
      </c>
      <c r="O246" t="s">
        <v>9</v>
      </c>
      <c r="P246" t="s">
        <v>376</v>
      </c>
      <c r="Q246" t="s">
        <v>629</v>
      </c>
      <c r="R246">
        <v>37922</v>
      </c>
      <c r="S246">
        <v>42024</v>
      </c>
      <c r="T246">
        <v>42026</v>
      </c>
      <c r="U246">
        <v>-11.536</v>
      </c>
      <c r="V246">
        <v>1</v>
      </c>
      <c r="W246">
        <v>1893.93</v>
      </c>
      <c r="X246">
        <v>91127</v>
      </c>
      <c r="Y246" t="s">
        <v>3215</v>
      </c>
    </row>
    <row r="247" spans="1:25" x14ac:dyDescent="0.2">
      <c r="A247">
        <v>549</v>
      </c>
      <c r="B247" t="s">
        <v>630</v>
      </c>
      <c r="C247" t="s">
        <v>46</v>
      </c>
      <c r="D247">
        <v>0.02</v>
      </c>
      <c r="E247">
        <v>7.1</v>
      </c>
      <c r="F247">
        <v>6.05</v>
      </c>
      <c r="G247" t="s">
        <v>14</v>
      </c>
      <c r="H247" t="s">
        <v>70</v>
      </c>
      <c r="I247" t="s">
        <v>24</v>
      </c>
      <c r="J247" t="s">
        <v>48</v>
      </c>
      <c r="K247" t="s">
        <v>49</v>
      </c>
      <c r="L247" t="s">
        <v>227</v>
      </c>
      <c r="M247">
        <v>0.39</v>
      </c>
      <c r="N247" t="s">
        <v>8</v>
      </c>
      <c r="O247" t="s">
        <v>35</v>
      </c>
      <c r="P247" t="s">
        <v>616</v>
      </c>
      <c r="Q247" t="s">
        <v>171</v>
      </c>
      <c r="R247">
        <v>88201</v>
      </c>
      <c r="S247">
        <v>42024</v>
      </c>
      <c r="T247">
        <v>42024</v>
      </c>
      <c r="U247">
        <v>-66.378</v>
      </c>
      <c r="V247">
        <v>9</v>
      </c>
      <c r="W247">
        <v>66.319999999999993</v>
      </c>
      <c r="X247">
        <v>90908</v>
      </c>
      <c r="Y247" t="s">
        <v>3217</v>
      </c>
    </row>
    <row r="248" spans="1:25" x14ac:dyDescent="0.2">
      <c r="A248">
        <v>2464</v>
      </c>
      <c r="B248" t="s">
        <v>631</v>
      </c>
      <c r="C248" t="s">
        <v>46</v>
      </c>
      <c r="D248">
        <v>0.05</v>
      </c>
      <c r="E248">
        <v>6.28</v>
      </c>
      <c r="F248">
        <v>5.36</v>
      </c>
      <c r="G248" t="s">
        <v>14</v>
      </c>
      <c r="H248" t="s">
        <v>15</v>
      </c>
      <c r="I248" t="s">
        <v>24</v>
      </c>
      <c r="J248" t="s">
        <v>48</v>
      </c>
      <c r="K248" t="s">
        <v>49</v>
      </c>
      <c r="L248" t="s">
        <v>632</v>
      </c>
      <c r="M248">
        <v>0.4</v>
      </c>
      <c r="N248" t="s">
        <v>8</v>
      </c>
      <c r="O248" t="s">
        <v>9</v>
      </c>
      <c r="P248" t="s">
        <v>144</v>
      </c>
      <c r="Q248" t="s">
        <v>633</v>
      </c>
      <c r="R248">
        <v>71111</v>
      </c>
      <c r="S248">
        <v>42024</v>
      </c>
      <c r="T248">
        <v>42027</v>
      </c>
      <c r="U248">
        <v>1.278</v>
      </c>
      <c r="V248">
        <v>6</v>
      </c>
      <c r="W248">
        <v>38.04</v>
      </c>
      <c r="X248">
        <v>88714</v>
      </c>
      <c r="Y248" t="s">
        <v>3215</v>
      </c>
    </row>
    <row r="249" spans="1:25" x14ac:dyDescent="0.2">
      <c r="A249">
        <v>2464</v>
      </c>
      <c r="B249" t="s">
        <v>631</v>
      </c>
      <c r="C249" t="s">
        <v>46</v>
      </c>
      <c r="D249">
        <v>0.04</v>
      </c>
      <c r="E249">
        <v>3.08</v>
      </c>
      <c r="F249">
        <v>0.99</v>
      </c>
      <c r="G249" t="s">
        <v>14</v>
      </c>
      <c r="H249" t="s">
        <v>15</v>
      </c>
      <c r="I249" t="s">
        <v>24</v>
      </c>
      <c r="J249" t="s">
        <v>128</v>
      </c>
      <c r="K249" t="s">
        <v>49</v>
      </c>
      <c r="L249" t="s">
        <v>634</v>
      </c>
      <c r="M249">
        <v>0.37</v>
      </c>
      <c r="N249" t="s">
        <v>8</v>
      </c>
      <c r="O249" t="s">
        <v>9</v>
      </c>
      <c r="P249" t="s">
        <v>144</v>
      </c>
      <c r="Q249" t="s">
        <v>633</v>
      </c>
      <c r="R249">
        <v>71111</v>
      </c>
      <c r="S249">
        <v>42024</v>
      </c>
      <c r="T249">
        <v>42025</v>
      </c>
      <c r="U249">
        <v>424.29</v>
      </c>
      <c r="V249">
        <v>14</v>
      </c>
      <c r="W249">
        <v>42.53</v>
      </c>
      <c r="X249">
        <v>88714</v>
      </c>
      <c r="Y249" t="s">
        <v>3215</v>
      </c>
    </row>
    <row r="250" spans="1:25" x14ac:dyDescent="0.2">
      <c r="A250">
        <v>1473</v>
      </c>
      <c r="B250" t="s">
        <v>635</v>
      </c>
      <c r="C250" t="s">
        <v>1</v>
      </c>
      <c r="D250">
        <v>0.04</v>
      </c>
      <c r="E250">
        <v>9.7799999999999994</v>
      </c>
      <c r="F250">
        <v>1.99</v>
      </c>
      <c r="G250" t="s">
        <v>63</v>
      </c>
      <c r="H250" t="s">
        <v>47</v>
      </c>
      <c r="I250" t="s">
        <v>16</v>
      </c>
      <c r="J250" t="s">
        <v>17</v>
      </c>
      <c r="K250" t="s">
        <v>18</v>
      </c>
      <c r="L250" t="s">
        <v>636</v>
      </c>
      <c r="M250">
        <v>0.43</v>
      </c>
      <c r="N250" t="s">
        <v>8</v>
      </c>
      <c r="O250" t="s">
        <v>87</v>
      </c>
      <c r="P250" t="s">
        <v>293</v>
      </c>
      <c r="Q250" t="s">
        <v>637</v>
      </c>
      <c r="R250">
        <v>44691</v>
      </c>
      <c r="S250">
        <v>42025</v>
      </c>
      <c r="T250">
        <v>42026</v>
      </c>
      <c r="U250">
        <v>61.292700000000004</v>
      </c>
      <c r="V250">
        <v>9</v>
      </c>
      <c r="W250">
        <v>88.83</v>
      </c>
      <c r="X250">
        <v>87076</v>
      </c>
      <c r="Y250" t="s">
        <v>3218</v>
      </c>
    </row>
    <row r="251" spans="1:25" x14ac:dyDescent="0.2">
      <c r="A251">
        <v>1788</v>
      </c>
      <c r="B251" t="s">
        <v>638</v>
      </c>
      <c r="C251" t="s">
        <v>1</v>
      </c>
      <c r="D251">
        <v>0.04</v>
      </c>
      <c r="E251">
        <v>205.99</v>
      </c>
      <c r="F251">
        <v>8.99</v>
      </c>
      <c r="G251" t="s">
        <v>14</v>
      </c>
      <c r="H251" t="s">
        <v>15</v>
      </c>
      <c r="I251" t="s">
        <v>16</v>
      </c>
      <c r="J251" t="s">
        <v>111</v>
      </c>
      <c r="K251" t="s">
        <v>49</v>
      </c>
      <c r="L251" t="s">
        <v>639</v>
      </c>
      <c r="M251">
        <v>0.56000000000000005</v>
      </c>
      <c r="N251" t="s">
        <v>8</v>
      </c>
      <c r="O251" t="s">
        <v>9</v>
      </c>
      <c r="P251" t="s">
        <v>51</v>
      </c>
      <c r="Q251" t="s">
        <v>640</v>
      </c>
      <c r="R251">
        <v>30188</v>
      </c>
      <c r="S251">
        <v>42025</v>
      </c>
      <c r="T251">
        <v>42026</v>
      </c>
      <c r="U251">
        <v>960.98400000000004</v>
      </c>
      <c r="V251">
        <v>6</v>
      </c>
      <c r="W251">
        <v>1008.53</v>
      </c>
      <c r="X251">
        <v>88256</v>
      </c>
      <c r="Y251" t="s">
        <v>3215</v>
      </c>
    </row>
    <row r="252" spans="1:25" x14ac:dyDescent="0.2">
      <c r="A252">
        <v>263</v>
      </c>
      <c r="B252" t="s">
        <v>641</v>
      </c>
      <c r="C252" t="s">
        <v>13</v>
      </c>
      <c r="D252">
        <v>0.05</v>
      </c>
      <c r="E252">
        <v>31.76</v>
      </c>
      <c r="F252">
        <v>45.51</v>
      </c>
      <c r="G252" t="s">
        <v>2</v>
      </c>
      <c r="H252" t="s">
        <v>3</v>
      </c>
      <c r="I252" t="s">
        <v>4</v>
      </c>
      <c r="J252" t="s">
        <v>5</v>
      </c>
      <c r="K252" t="s">
        <v>6</v>
      </c>
      <c r="L252" t="s">
        <v>642</v>
      </c>
      <c r="M252">
        <v>0.65</v>
      </c>
      <c r="N252" t="s">
        <v>8</v>
      </c>
      <c r="O252" t="s">
        <v>87</v>
      </c>
      <c r="P252" t="s">
        <v>293</v>
      </c>
      <c r="Q252" t="s">
        <v>643</v>
      </c>
      <c r="R252">
        <v>44106</v>
      </c>
      <c r="S252">
        <v>42025</v>
      </c>
      <c r="T252">
        <v>42027</v>
      </c>
      <c r="U252">
        <v>-2177.9860960000001</v>
      </c>
      <c r="V252">
        <v>9</v>
      </c>
      <c r="W252">
        <v>304.33999999999997</v>
      </c>
      <c r="X252">
        <v>86297</v>
      </c>
      <c r="Y252" t="s">
        <v>3218</v>
      </c>
    </row>
    <row r="253" spans="1:25" x14ac:dyDescent="0.2">
      <c r="A253">
        <v>2423</v>
      </c>
      <c r="B253" t="s">
        <v>644</v>
      </c>
      <c r="C253" t="s">
        <v>23</v>
      </c>
      <c r="D253">
        <v>0.04</v>
      </c>
      <c r="E253">
        <v>100.98</v>
      </c>
      <c r="F253">
        <v>7.18</v>
      </c>
      <c r="G253" t="s">
        <v>14</v>
      </c>
      <c r="H253" t="s">
        <v>47</v>
      </c>
      <c r="I253" t="s">
        <v>16</v>
      </c>
      <c r="J253" t="s">
        <v>17</v>
      </c>
      <c r="K253" t="s">
        <v>49</v>
      </c>
      <c r="L253" t="s">
        <v>645</v>
      </c>
      <c r="M253">
        <v>0.4</v>
      </c>
      <c r="N253" t="s">
        <v>8</v>
      </c>
      <c r="O253" t="s">
        <v>28</v>
      </c>
      <c r="P253" t="s">
        <v>163</v>
      </c>
      <c r="Q253" t="s">
        <v>646</v>
      </c>
      <c r="R253">
        <v>76053</v>
      </c>
      <c r="S253">
        <v>42025</v>
      </c>
      <c r="T253">
        <v>42030</v>
      </c>
      <c r="U253">
        <v>269.94</v>
      </c>
      <c r="V253">
        <v>4</v>
      </c>
      <c r="W253">
        <v>414.91</v>
      </c>
      <c r="X253">
        <v>89054</v>
      </c>
      <c r="Y253" t="s">
        <v>3216</v>
      </c>
    </row>
    <row r="254" spans="1:25" x14ac:dyDescent="0.2">
      <c r="A254">
        <v>2882</v>
      </c>
      <c r="B254" t="s">
        <v>647</v>
      </c>
      <c r="C254" t="s">
        <v>23</v>
      </c>
      <c r="D254">
        <v>0.02</v>
      </c>
      <c r="E254">
        <v>43.98</v>
      </c>
      <c r="F254">
        <v>1.99</v>
      </c>
      <c r="G254" t="s">
        <v>14</v>
      </c>
      <c r="H254" t="s">
        <v>15</v>
      </c>
      <c r="I254" t="s">
        <v>16</v>
      </c>
      <c r="J254" t="s">
        <v>17</v>
      </c>
      <c r="K254" t="s">
        <v>18</v>
      </c>
      <c r="L254" t="s">
        <v>648</v>
      </c>
      <c r="M254">
        <v>0.44</v>
      </c>
      <c r="N254" t="s">
        <v>8</v>
      </c>
      <c r="O254" t="s">
        <v>9</v>
      </c>
      <c r="P254" t="s">
        <v>73</v>
      </c>
      <c r="Q254" t="s">
        <v>649</v>
      </c>
      <c r="R254">
        <v>28206</v>
      </c>
      <c r="S254">
        <v>42025</v>
      </c>
      <c r="T254">
        <v>42029</v>
      </c>
      <c r="U254">
        <v>333.76049999999998</v>
      </c>
      <c r="V254">
        <v>40</v>
      </c>
      <c r="W254">
        <v>1724.01</v>
      </c>
      <c r="X254">
        <v>50917</v>
      </c>
      <c r="Y254" t="s">
        <v>3215</v>
      </c>
    </row>
    <row r="255" spans="1:25" x14ac:dyDescent="0.2">
      <c r="A255">
        <v>1402</v>
      </c>
      <c r="B255" t="s">
        <v>507</v>
      </c>
      <c r="C255" t="s">
        <v>92</v>
      </c>
      <c r="D255">
        <v>0.04</v>
      </c>
      <c r="E255">
        <v>30.73</v>
      </c>
      <c r="F255">
        <v>4</v>
      </c>
      <c r="G255" t="s">
        <v>14</v>
      </c>
      <c r="H255" t="s">
        <v>47</v>
      </c>
      <c r="I255" t="s">
        <v>16</v>
      </c>
      <c r="J255" t="s">
        <v>17</v>
      </c>
      <c r="K255" t="s">
        <v>49</v>
      </c>
      <c r="L255" t="s">
        <v>650</v>
      </c>
      <c r="M255">
        <v>0.75</v>
      </c>
      <c r="N255" t="s">
        <v>8</v>
      </c>
      <c r="O255" t="s">
        <v>28</v>
      </c>
      <c r="P255" t="s">
        <v>79</v>
      </c>
      <c r="Q255" t="s">
        <v>509</v>
      </c>
      <c r="R255">
        <v>60653</v>
      </c>
      <c r="S255">
        <v>42025</v>
      </c>
      <c r="T255">
        <v>42026</v>
      </c>
      <c r="U255">
        <v>-20.79</v>
      </c>
      <c r="V255">
        <v>48</v>
      </c>
      <c r="W255">
        <v>1420.84</v>
      </c>
      <c r="X255">
        <v>43079</v>
      </c>
      <c r="Y255" t="s">
        <v>3216</v>
      </c>
    </row>
    <row r="256" spans="1:25" x14ac:dyDescent="0.2">
      <c r="A256">
        <v>1405</v>
      </c>
      <c r="B256" t="s">
        <v>510</v>
      </c>
      <c r="C256" t="s">
        <v>92</v>
      </c>
      <c r="D256">
        <v>0.04</v>
      </c>
      <c r="E256">
        <v>30.73</v>
      </c>
      <c r="F256">
        <v>4</v>
      </c>
      <c r="G256" t="s">
        <v>14</v>
      </c>
      <c r="H256" t="s">
        <v>47</v>
      </c>
      <c r="I256" t="s">
        <v>16</v>
      </c>
      <c r="J256" t="s">
        <v>17</v>
      </c>
      <c r="K256" t="s">
        <v>49</v>
      </c>
      <c r="L256" t="s">
        <v>650</v>
      </c>
      <c r="M256">
        <v>0.75</v>
      </c>
      <c r="N256" t="s">
        <v>8</v>
      </c>
      <c r="O256" t="s">
        <v>28</v>
      </c>
      <c r="P256" t="s">
        <v>265</v>
      </c>
      <c r="Q256" t="s">
        <v>511</v>
      </c>
      <c r="R256">
        <v>49017</v>
      </c>
      <c r="S256">
        <v>42025</v>
      </c>
      <c r="T256">
        <v>42026</v>
      </c>
      <c r="U256">
        <v>-20.79</v>
      </c>
      <c r="V256">
        <v>12</v>
      </c>
      <c r="W256">
        <v>355.21</v>
      </c>
      <c r="X256">
        <v>86145</v>
      </c>
      <c r="Y256" t="s">
        <v>3216</v>
      </c>
    </row>
    <row r="257" spans="1:25" x14ac:dyDescent="0.2">
      <c r="A257">
        <v>2796</v>
      </c>
      <c r="B257" t="s">
        <v>651</v>
      </c>
      <c r="C257" t="s">
        <v>92</v>
      </c>
      <c r="D257">
        <v>0.02</v>
      </c>
      <c r="E257">
        <v>30.44</v>
      </c>
      <c r="F257">
        <v>1.49</v>
      </c>
      <c r="G257" t="s">
        <v>14</v>
      </c>
      <c r="H257" t="s">
        <v>70</v>
      </c>
      <c r="I257" t="s">
        <v>24</v>
      </c>
      <c r="J257" t="s">
        <v>48</v>
      </c>
      <c r="K257" t="s">
        <v>49</v>
      </c>
      <c r="L257" t="s">
        <v>652</v>
      </c>
      <c r="M257">
        <v>0.37</v>
      </c>
      <c r="N257" t="s">
        <v>8</v>
      </c>
      <c r="O257" t="s">
        <v>28</v>
      </c>
      <c r="P257" t="s">
        <v>189</v>
      </c>
      <c r="Q257" t="s">
        <v>653</v>
      </c>
      <c r="R257">
        <v>51106</v>
      </c>
      <c r="S257">
        <v>42025</v>
      </c>
      <c r="T257">
        <v>42027</v>
      </c>
      <c r="U257">
        <v>266.76089999999999</v>
      </c>
      <c r="V257">
        <v>12</v>
      </c>
      <c r="W257">
        <v>386.61</v>
      </c>
      <c r="X257">
        <v>87553</v>
      </c>
      <c r="Y257" t="s">
        <v>3216</v>
      </c>
    </row>
    <row r="258" spans="1:25" x14ac:dyDescent="0.2">
      <c r="A258">
        <v>2797</v>
      </c>
      <c r="B258" t="s">
        <v>366</v>
      </c>
      <c r="C258" t="s">
        <v>92</v>
      </c>
      <c r="D258">
        <v>0.02</v>
      </c>
      <c r="E258">
        <v>4.91</v>
      </c>
      <c r="F258">
        <v>0.5</v>
      </c>
      <c r="G258" t="s">
        <v>14</v>
      </c>
      <c r="H258" t="s">
        <v>70</v>
      </c>
      <c r="I258" t="s">
        <v>24</v>
      </c>
      <c r="J258" t="s">
        <v>128</v>
      </c>
      <c r="K258" t="s">
        <v>49</v>
      </c>
      <c r="L258" t="s">
        <v>553</v>
      </c>
      <c r="M258">
        <v>0.36</v>
      </c>
      <c r="N258" t="s">
        <v>8</v>
      </c>
      <c r="O258" t="s">
        <v>87</v>
      </c>
      <c r="P258" t="s">
        <v>296</v>
      </c>
      <c r="Q258" t="s">
        <v>368</v>
      </c>
      <c r="R258">
        <v>15122</v>
      </c>
      <c r="S258">
        <v>42025</v>
      </c>
      <c r="T258">
        <v>42026</v>
      </c>
      <c r="U258">
        <v>29.883900000000001</v>
      </c>
      <c r="V258">
        <v>9</v>
      </c>
      <c r="W258">
        <v>43.31</v>
      </c>
      <c r="X258">
        <v>87553</v>
      </c>
      <c r="Y258" t="s">
        <v>3218</v>
      </c>
    </row>
    <row r="259" spans="1:25" x14ac:dyDescent="0.2">
      <c r="A259">
        <v>2855</v>
      </c>
      <c r="B259" t="s">
        <v>654</v>
      </c>
      <c r="C259" t="s">
        <v>92</v>
      </c>
      <c r="D259">
        <v>0.08</v>
      </c>
      <c r="E259">
        <v>7.84</v>
      </c>
      <c r="F259">
        <v>4.71</v>
      </c>
      <c r="G259" t="s">
        <v>14</v>
      </c>
      <c r="H259" t="s">
        <v>70</v>
      </c>
      <c r="I259" t="s">
        <v>24</v>
      </c>
      <c r="J259" t="s">
        <v>48</v>
      </c>
      <c r="K259" t="s">
        <v>49</v>
      </c>
      <c r="L259" t="s">
        <v>655</v>
      </c>
      <c r="M259">
        <v>0.35</v>
      </c>
      <c r="N259" t="s">
        <v>8</v>
      </c>
      <c r="O259" t="s">
        <v>35</v>
      </c>
      <c r="P259" t="s">
        <v>42</v>
      </c>
      <c r="Q259" t="s">
        <v>656</v>
      </c>
      <c r="R259">
        <v>98198</v>
      </c>
      <c r="S259">
        <v>42025</v>
      </c>
      <c r="T259">
        <v>42026</v>
      </c>
      <c r="U259">
        <v>-12.87678</v>
      </c>
      <c r="V259">
        <v>10</v>
      </c>
      <c r="W259">
        <v>76.16</v>
      </c>
      <c r="X259">
        <v>87316</v>
      </c>
      <c r="Y259" t="s">
        <v>3217</v>
      </c>
    </row>
    <row r="260" spans="1:25" x14ac:dyDescent="0.2">
      <c r="A260">
        <v>2855</v>
      </c>
      <c r="B260" t="s">
        <v>654</v>
      </c>
      <c r="C260" t="s">
        <v>92</v>
      </c>
      <c r="D260">
        <v>0.03</v>
      </c>
      <c r="E260">
        <v>105.34</v>
      </c>
      <c r="F260">
        <v>24.49</v>
      </c>
      <c r="G260" t="s">
        <v>14</v>
      </c>
      <c r="H260" t="s">
        <v>70</v>
      </c>
      <c r="I260" t="s">
        <v>4</v>
      </c>
      <c r="J260" t="s">
        <v>102</v>
      </c>
      <c r="K260" t="s">
        <v>40</v>
      </c>
      <c r="L260" t="s">
        <v>657</v>
      </c>
      <c r="M260">
        <v>0.61</v>
      </c>
      <c r="N260" t="s">
        <v>8</v>
      </c>
      <c r="O260" t="s">
        <v>35</v>
      </c>
      <c r="P260" t="s">
        <v>42</v>
      </c>
      <c r="Q260" t="s">
        <v>656</v>
      </c>
      <c r="R260">
        <v>98198</v>
      </c>
      <c r="S260">
        <v>42025</v>
      </c>
      <c r="T260">
        <v>42026</v>
      </c>
      <c r="U260">
        <v>618.13080000000002</v>
      </c>
      <c r="V260">
        <v>10</v>
      </c>
      <c r="W260">
        <v>1038.1400000000001</v>
      </c>
      <c r="X260">
        <v>87316</v>
      </c>
      <c r="Y260" t="s">
        <v>3217</v>
      </c>
    </row>
    <row r="261" spans="1:25" x14ac:dyDescent="0.2">
      <c r="A261">
        <v>584</v>
      </c>
      <c r="B261" t="s">
        <v>658</v>
      </c>
      <c r="C261" t="s">
        <v>46</v>
      </c>
      <c r="D261">
        <v>0.04</v>
      </c>
      <c r="E261">
        <v>15.51</v>
      </c>
      <c r="F261">
        <v>17.78</v>
      </c>
      <c r="G261" t="s">
        <v>14</v>
      </c>
      <c r="H261" t="s">
        <v>70</v>
      </c>
      <c r="I261" t="s">
        <v>24</v>
      </c>
      <c r="J261" t="s">
        <v>54</v>
      </c>
      <c r="K261" t="s">
        <v>49</v>
      </c>
      <c r="L261" t="s">
        <v>234</v>
      </c>
      <c r="M261">
        <v>0.59</v>
      </c>
      <c r="N261" t="s">
        <v>8</v>
      </c>
      <c r="O261" t="s">
        <v>87</v>
      </c>
      <c r="P261" t="s">
        <v>379</v>
      </c>
      <c r="Q261" t="s">
        <v>659</v>
      </c>
      <c r="R261">
        <v>1801</v>
      </c>
      <c r="S261">
        <v>42025</v>
      </c>
      <c r="T261">
        <v>42027</v>
      </c>
      <c r="U261">
        <v>-266.22000000000003</v>
      </c>
      <c r="V261">
        <v>7</v>
      </c>
      <c r="W261">
        <v>116.93</v>
      </c>
      <c r="X261">
        <v>88646</v>
      </c>
      <c r="Y261" t="s">
        <v>3218</v>
      </c>
    </row>
    <row r="262" spans="1:25" x14ac:dyDescent="0.2">
      <c r="A262">
        <v>1709</v>
      </c>
      <c r="B262" t="s">
        <v>660</v>
      </c>
      <c r="C262" t="s">
        <v>46</v>
      </c>
      <c r="D262">
        <v>0.01</v>
      </c>
      <c r="E262">
        <v>14.28</v>
      </c>
      <c r="F262">
        <v>2.99</v>
      </c>
      <c r="G262" t="s">
        <v>14</v>
      </c>
      <c r="H262" t="s">
        <v>15</v>
      </c>
      <c r="I262" t="s">
        <v>24</v>
      </c>
      <c r="J262" t="s">
        <v>48</v>
      </c>
      <c r="K262" t="s">
        <v>49</v>
      </c>
      <c r="L262" t="s">
        <v>661</v>
      </c>
      <c r="M262">
        <v>0.39</v>
      </c>
      <c r="N262" t="s">
        <v>8</v>
      </c>
      <c r="O262" t="s">
        <v>87</v>
      </c>
      <c r="P262" t="s">
        <v>296</v>
      </c>
      <c r="Q262" t="s">
        <v>662</v>
      </c>
      <c r="R262">
        <v>19464</v>
      </c>
      <c r="S262">
        <v>42025</v>
      </c>
      <c r="T262">
        <v>42026</v>
      </c>
      <c r="U262">
        <v>21.003499999999999</v>
      </c>
      <c r="V262">
        <v>2</v>
      </c>
      <c r="W262">
        <v>30.44</v>
      </c>
      <c r="X262">
        <v>88782</v>
      </c>
      <c r="Y262" t="s">
        <v>3218</v>
      </c>
    </row>
    <row r="263" spans="1:25" x14ac:dyDescent="0.2">
      <c r="A263">
        <v>1727</v>
      </c>
      <c r="B263" t="s">
        <v>663</v>
      </c>
      <c r="C263" t="s">
        <v>46</v>
      </c>
      <c r="D263">
        <v>0.1</v>
      </c>
      <c r="E263">
        <v>14.98</v>
      </c>
      <c r="F263">
        <v>7.69</v>
      </c>
      <c r="G263" t="s">
        <v>63</v>
      </c>
      <c r="H263" t="s">
        <v>3</v>
      </c>
      <c r="I263" t="s">
        <v>24</v>
      </c>
      <c r="J263" t="s">
        <v>54</v>
      </c>
      <c r="K263" t="s">
        <v>49</v>
      </c>
      <c r="L263" t="s">
        <v>664</v>
      </c>
      <c r="M263">
        <v>0.56999999999999995</v>
      </c>
      <c r="N263" t="s">
        <v>8</v>
      </c>
      <c r="O263" t="s">
        <v>87</v>
      </c>
      <c r="P263" t="s">
        <v>293</v>
      </c>
      <c r="Q263" t="s">
        <v>665</v>
      </c>
      <c r="R263">
        <v>44240</v>
      </c>
      <c r="S263">
        <v>42025</v>
      </c>
      <c r="T263">
        <v>42027</v>
      </c>
      <c r="U263">
        <v>-76.900000000000006</v>
      </c>
      <c r="V263">
        <v>8</v>
      </c>
      <c r="W263">
        <v>114.81</v>
      </c>
      <c r="X263">
        <v>87194</v>
      </c>
      <c r="Y263" t="s">
        <v>3218</v>
      </c>
    </row>
    <row r="264" spans="1:25" x14ac:dyDescent="0.2">
      <c r="A264">
        <v>1928</v>
      </c>
      <c r="B264" t="s">
        <v>666</v>
      </c>
      <c r="C264" t="s">
        <v>46</v>
      </c>
      <c r="D264">
        <v>0.1</v>
      </c>
      <c r="E264">
        <v>1889.99</v>
      </c>
      <c r="F264">
        <v>19.989999999999998</v>
      </c>
      <c r="G264" t="s">
        <v>14</v>
      </c>
      <c r="H264" t="s">
        <v>47</v>
      </c>
      <c r="I264" t="s">
        <v>24</v>
      </c>
      <c r="J264" t="s">
        <v>48</v>
      </c>
      <c r="K264" t="s">
        <v>49</v>
      </c>
      <c r="L264" t="s">
        <v>667</v>
      </c>
      <c r="M264">
        <v>0.36</v>
      </c>
      <c r="N264" t="s">
        <v>8</v>
      </c>
      <c r="O264" t="s">
        <v>9</v>
      </c>
      <c r="P264" t="s">
        <v>247</v>
      </c>
      <c r="Q264" t="s">
        <v>668</v>
      </c>
      <c r="R264">
        <v>29651</v>
      </c>
      <c r="S264">
        <v>42025</v>
      </c>
      <c r="T264">
        <v>42025</v>
      </c>
      <c r="U264">
        <v>-42.545999999999999</v>
      </c>
      <c r="V264">
        <v>1</v>
      </c>
      <c r="W264">
        <v>1786.04</v>
      </c>
      <c r="X264">
        <v>88580</v>
      </c>
      <c r="Y264" t="s">
        <v>3215</v>
      </c>
    </row>
    <row r="265" spans="1:25" x14ac:dyDescent="0.2">
      <c r="A265">
        <v>1989</v>
      </c>
      <c r="B265" t="s">
        <v>669</v>
      </c>
      <c r="C265" t="s">
        <v>46</v>
      </c>
      <c r="D265">
        <v>0.04</v>
      </c>
      <c r="E265">
        <v>355.98</v>
      </c>
      <c r="F265">
        <v>58.92</v>
      </c>
      <c r="G265" t="s">
        <v>2</v>
      </c>
      <c r="H265" t="s">
        <v>47</v>
      </c>
      <c r="I265" t="s">
        <v>4</v>
      </c>
      <c r="J265" t="s">
        <v>85</v>
      </c>
      <c r="K265" t="s">
        <v>33</v>
      </c>
      <c r="L265" t="s">
        <v>670</v>
      </c>
      <c r="M265">
        <v>0.64</v>
      </c>
      <c r="N265" t="s">
        <v>8</v>
      </c>
      <c r="O265" t="s">
        <v>35</v>
      </c>
      <c r="P265" t="s">
        <v>122</v>
      </c>
      <c r="Q265" t="s">
        <v>671</v>
      </c>
      <c r="R265">
        <v>84117</v>
      </c>
      <c r="S265">
        <v>42025</v>
      </c>
      <c r="T265">
        <v>42026</v>
      </c>
      <c r="U265">
        <v>882.93</v>
      </c>
      <c r="V265">
        <v>8</v>
      </c>
      <c r="W265">
        <v>2748.21</v>
      </c>
      <c r="X265">
        <v>90000</v>
      </c>
      <c r="Y265" t="s">
        <v>3217</v>
      </c>
    </row>
    <row r="266" spans="1:25" x14ac:dyDescent="0.2">
      <c r="A266">
        <v>1989</v>
      </c>
      <c r="B266" t="s">
        <v>669</v>
      </c>
      <c r="C266" t="s">
        <v>46</v>
      </c>
      <c r="D266">
        <v>0.09</v>
      </c>
      <c r="E266">
        <v>19.98</v>
      </c>
      <c r="F266">
        <v>8.68</v>
      </c>
      <c r="G266" t="s">
        <v>14</v>
      </c>
      <c r="H266" t="s">
        <v>47</v>
      </c>
      <c r="I266" t="s">
        <v>24</v>
      </c>
      <c r="J266" t="s">
        <v>64</v>
      </c>
      <c r="K266" t="s">
        <v>49</v>
      </c>
      <c r="L266" t="s">
        <v>672</v>
      </c>
      <c r="M266">
        <v>0.37</v>
      </c>
      <c r="N266" t="s">
        <v>8</v>
      </c>
      <c r="O266" t="s">
        <v>35</v>
      </c>
      <c r="P266" t="s">
        <v>122</v>
      </c>
      <c r="Q266" t="s">
        <v>671</v>
      </c>
      <c r="R266">
        <v>84117</v>
      </c>
      <c r="S266">
        <v>42025</v>
      </c>
      <c r="T266">
        <v>42026</v>
      </c>
      <c r="U266">
        <v>6.6803999999999997</v>
      </c>
      <c r="V266">
        <v>5</v>
      </c>
      <c r="W266">
        <v>93.19</v>
      </c>
      <c r="X266">
        <v>90000</v>
      </c>
      <c r="Y266" t="s">
        <v>3217</v>
      </c>
    </row>
    <row r="267" spans="1:25" x14ac:dyDescent="0.2">
      <c r="A267">
        <v>3229</v>
      </c>
      <c r="B267" t="s">
        <v>673</v>
      </c>
      <c r="C267" t="s">
        <v>46</v>
      </c>
      <c r="D267">
        <v>0.01</v>
      </c>
      <c r="E267">
        <v>24.95</v>
      </c>
      <c r="F267">
        <v>2.99</v>
      </c>
      <c r="G267" t="s">
        <v>14</v>
      </c>
      <c r="H267" t="s">
        <v>3</v>
      </c>
      <c r="I267" t="s">
        <v>24</v>
      </c>
      <c r="J267" t="s">
        <v>48</v>
      </c>
      <c r="K267" t="s">
        <v>49</v>
      </c>
      <c r="L267" t="s">
        <v>674</v>
      </c>
      <c r="M267">
        <v>0.39</v>
      </c>
      <c r="N267" t="s">
        <v>8</v>
      </c>
      <c r="O267" t="s">
        <v>28</v>
      </c>
      <c r="P267" t="s">
        <v>333</v>
      </c>
      <c r="Q267" t="s">
        <v>675</v>
      </c>
      <c r="R267">
        <v>54880</v>
      </c>
      <c r="S267">
        <v>42025</v>
      </c>
      <c r="T267">
        <v>42026</v>
      </c>
      <c r="U267">
        <v>261.38580000000002</v>
      </c>
      <c r="V267">
        <v>15</v>
      </c>
      <c r="W267">
        <v>378.82</v>
      </c>
      <c r="X267">
        <v>87435</v>
      </c>
      <c r="Y267" t="s">
        <v>3216</v>
      </c>
    </row>
    <row r="268" spans="1:25" x14ac:dyDescent="0.2">
      <c r="A268">
        <v>3230</v>
      </c>
      <c r="B268" t="s">
        <v>676</v>
      </c>
      <c r="C268" t="s">
        <v>46</v>
      </c>
      <c r="D268">
        <v>0</v>
      </c>
      <c r="E268">
        <v>15.98</v>
      </c>
      <c r="F268">
        <v>8.99</v>
      </c>
      <c r="G268" t="s">
        <v>14</v>
      </c>
      <c r="H268" t="s">
        <v>3</v>
      </c>
      <c r="I268" t="s">
        <v>16</v>
      </c>
      <c r="J268" t="s">
        <v>17</v>
      </c>
      <c r="K268" t="s">
        <v>18</v>
      </c>
      <c r="L268" t="s">
        <v>677</v>
      </c>
      <c r="M268">
        <v>0.64</v>
      </c>
      <c r="N268" t="s">
        <v>8</v>
      </c>
      <c r="O268" t="s">
        <v>28</v>
      </c>
      <c r="P268" t="s">
        <v>333</v>
      </c>
      <c r="Q268" t="s">
        <v>678</v>
      </c>
      <c r="R268">
        <v>53186</v>
      </c>
      <c r="S268">
        <v>42025</v>
      </c>
      <c r="T268">
        <v>42027</v>
      </c>
      <c r="U268">
        <v>-135.46</v>
      </c>
      <c r="V268">
        <v>9</v>
      </c>
      <c r="W268">
        <v>152.18</v>
      </c>
      <c r="X268">
        <v>87435</v>
      </c>
      <c r="Y268" t="s">
        <v>3216</v>
      </c>
    </row>
    <row r="269" spans="1:25" x14ac:dyDescent="0.2">
      <c r="A269">
        <v>151</v>
      </c>
      <c r="B269" t="s">
        <v>679</v>
      </c>
      <c r="C269" t="s">
        <v>1</v>
      </c>
      <c r="D269">
        <v>0.09</v>
      </c>
      <c r="E269">
        <v>32.979999999999997</v>
      </c>
      <c r="F269">
        <v>5.5</v>
      </c>
      <c r="G269" t="s">
        <v>14</v>
      </c>
      <c r="H269" t="s">
        <v>47</v>
      </c>
      <c r="I269" t="s">
        <v>16</v>
      </c>
      <c r="J269" t="s">
        <v>17</v>
      </c>
      <c r="K269" t="s">
        <v>49</v>
      </c>
      <c r="L269" t="s">
        <v>680</v>
      </c>
      <c r="M269">
        <v>0.75</v>
      </c>
      <c r="N269" t="s">
        <v>8</v>
      </c>
      <c r="O269" t="s">
        <v>9</v>
      </c>
      <c r="P269" t="s">
        <v>376</v>
      </c>
      <c r="Q269" t="s">
        <v>681</v>
      </c>
      <c r="R269">
        <v>37664</v>
      </c>
      <c r="S269">
        <v>42026</v>
      </c>
      <c r="T269">
        <v>42027</v>
      </c>
      <c r="U269">
        <v>-20.257999999999999</v>
      </c>
      <c r="V269">
        <v>2</v>
      </c>
      <c r="W269">
        <v>62.46</v>
      </c>
      <c r="X269">
        <v>89521</v>
      </c>
      <c r="Y269" t="s">
        <v>3215</v>
      </c>
    </row>
    <row r="270" spans="1:25" x14ac:dyDescent="0.2">
      <c r="A270">
        <v>1438</v>
      </c>
      <c r="B270" t="s">
        <v>682</v>
      </c>
      <c r="C270" t="s">
        <v>1</v>
      </c>
      <c r="D270">
        <v>0.01</v>
      </c>
      <c r="E270">
        <v>80.98</v>
      </c>
      <c r="F270">
        <v>35</v>
      </c>
      <c r="G270" t="s">
        <v>14</v>
      </c>
      <c r="H270" t="s">
        <v>70</v>
      </c>
      <c r="I270" t="s">
        <v>24</v>
      </c>
      <c r="J270" t="s">
        <v>54</v>
      </c>
      <c r="K270" t="s">
        <v>40</v>
      </c>
      <c r="L270" t="s">
        <v>683</v>
      </c>
      <c r="M270">
        <v>0.83</v>
      </c>
      <c r="N270" t="s">
        <v>8</v>
      </c>
      <c r="O270" t="s">
        <v>87</v>
      </c>
      <c r="P270" t="s">
        <v>293</v>
      </c>
      <c r="Q270" t="s">
        <v>684</v>
      </c>
      <c r="R270">
        <v>44035</v>
      </c>
      <c r="S270">
        <v>42026</v>
      </c>
      <c r="T270">
        <v>42028</v>
      </c>
      <c r="U270">
        <v>-409.37360000000001</v>
      </c>
      <c r="V270">
        <v>3</v>
      </c>
      <c r="W270">
        <v>267.83</v>
      </c>
      <c r="X270">
        <v>90120</v>
      </c>
      <c r="Y270" t="s">
        <v>3218</v>
      </c>
    </row>
    <row r="271" spans="1:25" x14ac:dyDescent="0.2">
      <c r="A271">
        <v>1959</v>
      </c>
      <c r="B271" t="s">
        <v>685</v>
      </c>
      <c r="C271" t="s">
        <v>1</v>
      </c>
      <c r="D271">
        <v>0</v>
      </c>
      <c r="E271">
        <v>20.28</v>
      </c>
      <c r="F271">
        <v>14.39</v>
      </c>
      <c r="G271" t="s">
        <v>14</v>
      </c>
      <c r="H271" t="s">
        <v>70</v>
      </c>
      <c r="I271" t="s">
        <v>4</v>
      </c>
      <c r="J271" t="s">
        <v>102</v>
      </c>
      <c r="K271" t="s">
        <v>49</v>
      </c>
      <c r="L271" t="s">
        <v>686</v>
      </c>
      <c r="M271">
        <v>0.47</v>
      </c>
      <c r="N271" t="s">
        <v>8</v>
      </c>
      <c r="O271" t="s">
        <v>9</v>
      </c>
      <c r="P271" t="s">
        <v>99</v>
      </c>
      <c r="Q271" t="s">
        <v>104</v>
      </c>
      <c r="R271">
        <v>33916</v>
      </c>
      <c r="S271">
        <v>42026</v>
      </c>
      <c r="T271">
        <v>42026</v>
      </c>
      <c r="U271">
        <v>-66.247299999999996</v>
      </c>
      <c r="V271">
        <v>9</v>
      </c>
      <c r="W271">
        <v>206.04</v>
      </c>
      <c r="X271">
        <v>28225</v>
      </c>
      <c r="Y271" t="s">
        <v>3215</v>
      </c>
    </row>
    <row r="272" spans="1:25" x14ac:dyDescent="0.2">
      <c r="A272">
        <v>1764</v>
      </c>
      <c r="B272" t="s">
        <v>687</v>
      </c>
      <c r="C272" t="s">
        <v>13</v>
      </c>
      <c r="D272">
        <v>0</v>
      </c>
      <c r="E272">
        <v>115.99</v>
      </c>
      <c r="F272">
        <v>5.92</v>
      </c>
      <c r="G272" t="s">
        <v>14</v>
      </c>
      <c r="H272" t="s">
        <v>15</v>
      </c>
      <c r="I272" t="s">
        <v>16</v>
      </c>
      <c r="J272" t="s">
        <v>111</v>
      </c>
      <c r="K272" t="s">
        <v>49</v>
      </c>
      <c r="L272" t="s">
        <v>688</v>
      </c>
      <c r="M272">
        <v>0.57999999999999996</v>
      </c>
      <c r="N272" t="s">
        <v>8</v>
      </c>
      <c r="O272" t="s">
        <v>9</v>
      </c>
      <c r="P272" t="s">
        <v>99</v>
      </c>
      <c r="Q272" t="s">
        <v>689</v>
      </c>
      <c r="R272">
        <v>34698</v>
      </c>
      <c r="S272">
        <v>42026</v>
      </c>
      <c r="T272">
        <v>42026</v>
      </c>
      <c r="U272">
        <v>-16.771999999999998</v>
      </c>
      <c r="V272">
        <v>11</v>
      </c>
      <c r="W272">
        <v>1160.42</v>
      </c>
      <c r="X272">
        <v>89775</v>
      </c>
      <c r="Y272" t="s">
        <v>3215</v>
      </c>
    </row>
    <row r="273" spans="1:25" x14ac:dyDescent="0.2">
      <c r="A273">
        <v>2456</v>
      </c>
      <c r="B273" t="s">
        <v>690</v>
      </c>
      <c r="C273" t="s">
        <v>13</v>
      </c>
      <c r="D273">
        <v>7.0000000000000007E-2</v>
      </c>
      <c r="E273">
        <v>179.99</v>
      </c>
      <c r="F273">
        <v>19.989999999999998</v>
      </c>
      <c r="G273" t="s">
        <v>14</v>
      </c>
      <c r="H273" t="s">
        <v>47</v>
      </c>
      <c r="I273" t="s">
        <v>16</v>
      </c>
      <c r="J273" t="s">
        <v>17</v>
      </c>
      <c r="K273" t="s">
        <v>49</v>
      </c>
      <c r="L273" t="s">
        <v>691</v>
      </c>
      <c r="M273">
        <v>0.48</v>
      </c>
      <c r="N273" t="s">
        <v>8</v>
      </c>
      <c r="O273" t="s">
        <v>9</v>
      </c>
      <c r="P273" t="s">
        <v>140</v>
      </c>
      <c r="Q273" t="s">
        <v>692</v>
      </c>
      <c r="R273">
        <v>36608</v>
      </c>
      <c r="S273">
        <v>42026</v>
      </c>
      <c r="T273">
        <v>42027</v>
      </c>
      <c r="U273">
        <v>733.28219999999999</v>
      </c>
      <c r="V273">
        <v>7</v>
      </c>
      <c r="W273">
        <v>1188.6300000000001</v>
      </c>
      <c r="X273">
        <v>89218</v>
      </c>
      <c r="Y273" t="s">
        <v>3215</v>
      </c>
    </row>
    <row r="274" spans="1:25" x14ac:dyDescent="0.2">
      <c r="A274">
        <v>2456</v>
      </c>
      <c r="B274" t="s">
        <v>690</v>
      </c>
      <c r="C274" t="s">
        <v>13</v>
      </c>
      <c r="D274">
        <v>0.02</v>
      </c>
      <c r="E274">
        <v>92.23</v>
      </c>
      <c r="F274">
        <v>39.61</v>
      </c>
      <c r="G274" t="s">
        <v>63</v>
      </c>
      <c r="H274" t="s">
        <v>47</v>
      </c>
      <c r="I274" t="s">
        <v>4</v>
      </c>
      <c r="J274" t="s">
        <v>102</v>
      </c>
      <c r="K274" t="s">
        <v>120</v>
      </c>
      <c r="L274" t="s">
        <v>693</v>
      </c>
      <c r="M274">
        <v>0.67</v>
      </c>
      <c r="N274" t="s">
        <v>8</v>
      </c>
      <c r="O274" t="s">
        <v>9</v>
      </c>
      <c r="P274" t="s">
        <v>140</v>
      </c>
      <c r="Q274" t="s">
        <v>692</v>
      </c>
      <c r="R274">
        <v>36608</v>
      </c>
      <c r="S274">
        <v>42026</v>
      </c>
      <c r="T274">
        <v>42027</v>
      </c>
      <c r="U274">
        <v>-905.99040000000002</v>
      </c>
      <c r="V274">
        <v>11</v>
      </c>
      <c r="W274">
        <v>1009.93</v>
      </c>
      <c r="X274">
        <v>89218</v>
      </c>
      <c r="Y274" t="s">
        <v>3215</v>
      </c>
    </row>
    <row r="275" spans="1:25" x14ac:dyDescent="0.2">
      <c r="A275">
        <v>2457</v>
      </c>
      <c r="B275" t="s">
        <v>694</v>
      </c>
      <c r="C275" t="s">
        <v>13</v>
      </c>
      <c r="D275">
        <v>0.02</v>
      </c>
      <c r="E275">
        <v>15.22</v>
      </c>
      <c r="F275">
        <v>9.73</v>
      </c>
      <c r="G275" t="s">
        <v>14</v>
      </c>
      <c r="H275" t="s">
        <v>47</v>
      </c>
      <c r="I275" t="s">
        <v>24</v>
      </c>
      <c r="J275" t="s">
        <v>48</v>
      </c>
      <c r="K275" t="s">
        <v>49</v>
      </c>
      <c r="L275" t="s">
        <v>695</v>
      </c>
      <c r="M275">
        <v>0.36</v>
      </c>
      <c r="N275" t="s">
        <v>8</v>
      </c>
      <c r="O275" t="s">
        <v>28</v>
      </c>
      <c r="P275" t="s">
        <v>60</v>
      </c>
      <c r="Q275" t="s">
        <v>696</v>
      </c>
      <c r="R275">
        <v>55014</v>
      </c>
      <c r="S275">
        <v>42026</v>
      </c>
      <c r="T275">
        <v>42026</v>
      </c>
      <c r="U275">
        <v>-21.63242</v>
      </c>
      <c r="V275">
        <v>9</v>
      </c>
      <c r="W275">
        <v>140.69999999999999</v>
      </c>
      <c r="X275">
        <v>89218</v>
      </c>
      <c r="Y275" t="s">
        <v>3216</v>
      </c>
    </row>
    <row r="276" spans="1:25" x14ac:dyDescent="0.2">
      <c r="A276">
        <v>2209</v>
      </c>
      <c r="B276" t="s">
        <v>697</v>
      </c>
      <c r="C276" t="s">
        <v>23</v>
      </c>
      <c r="D276">
        <v>0.06</v>
      </c>
      <c r="E276">
        <v>6.98</v>
      </c>
      <c r="F276">
        <v>1.6</v>
      </c>
      <c r="G276" t="s">
        <v>14</v>
      </c>
      <c r="H276" t="s">
        <v>47</v>
      </c>
      <c r="I276" t="s">
        <v>24</v>
      </c>
      <c r="J276" t="s">
        <v>64</v>
      </c>
      <c r="K276" t="s">
        <v>26</v>
      </c>
      <c r="L276" t="s">
        <v>698</v>
      </c>
      <c r="M276">
        <v>0.38</v>
      </c>
      <c r="N276" t="s">
        <v>8</v>
      </c>
      <c r="O276" t="s">
        <v>9</v>
      </c>
      <c r="P276" t="s">
        <v>51</v>
      </c>
      <c r="Q276" t="s">
        <v>436</v>
      </c>
      <c r="R276">
        <v>30337</v>
      </c>
      <c r="S276">
        <v>42026</v>
      </c>
      <c r="T276">
        <v>42033</v>
      </c>
      <c r="U276">
        <v>-98.055999999999997</v>
      </c>
      <c r="V276">
        <v>12</v>
      </c>
      <c r="W276">
        <v>83.93</v>
      </c>
      <c r="X276">
        <v>88030</v>
      </c>
      <c r="Y276" t="s">
        <v>3215</v>
      </c>
    </row>
    <row r="277" spans="1:25" x14ac:dyDescent="0.2">
      <c r="A277">
        <v>2896</v>
      </c>
      <c r="B277" t="s">
        <v>699</v>
      </c>
      <c r="C277" t="s">
        <v>23</v>
      </c>
      <c r="D277">
        <v>0.02</v>
      </c>
      <c r="E277">
        <v>880.98</v>
      </c>
      <c r="F277">
        <v>44.55</v>
      </c>
      <c r="G277" t="s">
        <v>2</v>
      </c>
      <c r="H277" t="s">
        <v>47</v>
      </c>
      <c r="I277" t="s">
        <v>4</v>
      </c>
      <c r="J277" t="s">
        <v>93</v>
      </c>
      <c r="K277" t="s">
        <v>6</v>
      </c>
      <c r="L277" t="s">
        <v>214</v>
      </c>
      <c r="M277">
        <v>0.62</v>
      </c>
      <c r="N277" t="s">
        <v>8</v>
      </c>
      <c r="O277" t="s">
        <v>28</v>
      </c>
      <c r="P277" t="s">
        <v>60</v>
      </c>
      <c r="Q277" t="s">
        <v>700</v>
      </c>
      <c r="R277">
        <v>56001</v>
      </c>
      <c r="S277">
        <v>42026</v>
      </c>
      <c r="T277">
        <v>42030</v>
      </c>
      <c r="U277">
        <v>4861.0637999999999</v>
      </c>
      <c r="V277">
        <v>8</v>
      </c>
      <c r="W277">
        <v>7045.02</v>
      </c>
      <c r="X277">
        <v>86925</v>
      </c>
      <c r="Y277" t="s">
        <v>3216</v>
      </c>
    </row>
    <row r="278" spans="1:25" x14ac:dyDescent="0.2">
      <c r="A278">
        <v>2422</v>
      </c>
      <c r="B278" t="s">
        <v>701</v>
      </c>
      <c r="C278" t="s">
        <v>92</v>
      </c>
      <c r="D278">
        <v>0.09</v>
      </c>
      <c r="E278">
        <v>3.89</v>
      </c>
      <c r="F278">
        <v>7.01</v>
      </c>
      <c r="G278" t="s">
        <v>63</v>
      </c>
      <c r="H278" t="s">
        <v>47</v>
      </c>
      <c r="I278" t="s">
        <v>24</v>
      </c>
      <c r="J278" t="s">
        <v>48</v>
      </c>
      <c r="K278" t="s">
        <v>49</v>
      </c>
      <c r="L278" t="s">
        <v>702</v>
      </c>
      <c r="M278">
        <v>0.37</v>
      </c>
      <c r="N278" t="s">
        <v>8</v>
      </c>
      <c r="O278" t="s">
        <v>28</v>
      </c>
      <c r="P278" t="s">
        <v>163</v>
      </c>
      <c r="Q278" t="s">
        <v>703</v>
      </c>
      <c r="R278">
        <v>77340</v>
      </c>
      <c r="S278">
        <v>42026</v>
      </c>
      <c r="T278">
        <v>42028</v>
      </c>
      <c r="U278">
        <v>-154.30699999999999</v>
      </c>
      <c r="V278">
        <v>10</v>
      </c>
      <c r="W278">
        <v>42.56</v>
      </c>
      <c r="X278">
        <v>89055</v>
      </c>
      <c r="Y278" t="s">
        <v>3216</v>
      </c>
    </row>
    <row r="279" spans="1:25" x14ac:dyDescent="0.2">
      <c r="A279">
        <v>2873</v>
      </c>
      <c r="B279" t="s">
        <v>704</v>
      </c>
      <c r="C279" t="s">
        <v>92</v>
      </c>
      <c r="D279">
        <v>7.0000000000000007E-2</v>
      </c>
      <c r="E279">
        <v>2.89</v>
      </c>
      <c r="F279">
        <v>0.5</v>
      </c>
      <c r="G279" t="s">
        <v>14</v>
      </c>
      <c r="H279" t="s">
        <v>3</v>
      </c>
      <c r="I279" t="s">
        <v>24</v>
      </c>
      <c r="J279" t="s">
        <v>128</v>
      </c>
      <c r="K279" t="s">
        <v>49</v>
      </c>
      <c r="L279" t="s">
        <v>705</v>
      </c>
      <c r="M279">
        <v>0.38</v>
      </c>
      <c r="N279" t="s">
        <v>8</v>
      </c>
      <c r="O279" t="s">
        <v>9</v>
      </c>
      <c r="P279" t="s">
        <v>99</v>
      </c>
      <c r="Q279" t="s">
        <v>706</v>
      </c>
      <c r="R279">
        <v>33012</v>
      </c>
      <c r="S279">
        <v>42026</v>
      </c>
      <c r="T279">
        <v>42028</v>
      </c>
      <c r="U279">
        <v>441.59399999999999</v>
      </c>
      <c r="V279">
        <v>12</v>
      </c>
      <c r="W279">
        <v>33.020000000000003</v>
      </c>
      <c r="X279">
        <v>89872</v>
      </c>
      <c r="Y279" t="s">
        <v>3215</v>
      </c>
    </row>
    <row r="280" spans="1:25" x14ac:dyDescent="0.2">
      <c r="A280">
        <v>2873</v>
      </c>
      <c r="B280" t="s">
        <v>704</v>
      </c>
      <c r="C280" t="s">
        <v>92</v>
      </c>
      <c r="D280">
        <v>0</v>
      </c>
      <c r="E280">
        <v>217.85</v>
      </c>
      <c r="F280">
        <v>29.1</v>
      </c>
      <c r="G280" t="s">
        <v>2</v>
      </c>
      <c r="H280" t="s">
        <v>3</v>
      </c>
      <c r="I280" t="s">
        <v>4</v>
      </c>
      <c r="J280" t="s">
        <v>5</v>
      </c>
      <c r="K280" t="s">
        <v>6</v>
      </c>
      <c r="L280" t="s">
        <v>707</v>
      </c>
      <c r="M280">
        <v>0.68</v>
      </c>
      <c r="N280" t="s">
        <v>8</v>
      </c>
      <c r="O280" t="s">
        <v>9</v>
      </c>
      <c r="P280" t="s">
        <v>99</v>
      </c>
      <c r="Q280" t="s">
        <v>706</v>
      </c>
      <c r="R280">
        <v>33012</v>
      </c>
      <c r="S280">
        <v>42026</v>
      </c>
      <c r="T280">
        <v>42027</v>
      </c>
      <c r="U280">
        <v>394.17</v>
      </c>
      <c r="V280">
        <v>10</v>
      </c>
      <c r="W280">
        <v>2273.1</v>
      </c>
      <c r="X280">
        <v>89872</v>
      </c>
      <c r="Y280" t="s">
        <v>3215</v>
      </c>
    </row>
    <row r="281" spans="1:25" x14ac:dyDescent="0.2">
      <c r="A281">
        <v>3350</v>
      </c>
      <c r="B281" t="s">
        <v>708</v>
      </c>
      <c r="C281" t="s">
        <v>92</v>
      </c>
      <c r="D281">
        <v>0.01</v>
      </c>
      <c r="E281">
        <v>73.98</v>
      </c>
      <c r="F281">
        <v>12.14</v>
      </c>
      <c r="G281" t="s">
        <v>14</v>
      </c>
      <c r="H281" t="s">
        <v>3</v>
      </c>
      <c r="I281" t="s">
        <v>16</v>
      </c>
      <c r="J281" t="s">
        <v>17</v>
      </c>
      <c r="K281" t="s">
        <v>49</v>
      </c>
      <c r="L281" t="s">
        <v>709</v>
      </c>
      <c r="M281">
        <v>0.67</v>
      </c>
      <c r="N281" t="s">
        <v>8</v>
      </c>
      <c r="O281" t="s">
        <v>35</v>
      </c>
      <c r="P281" t="s">
        <v>42</v>
      </c>
      <c r="Q281" t="s">
        <v>710</v>
      </c>
      <c r="R281">
        <v>98444</v>
      </c>
      <c r="S281">
        <v>42027</v>
      </c>
      <c r="T281">
        <v>42029</v>
      </c>
      <c r="U281">
        <v>-29.0656</v>
      </c>
      <c r="V281">
        <v>5</v>
      </c>
      <c r="W281">
        <v>384.22</v>
      </c>
      <c r="X281">
        <v>91296</v>
      </c>
      <c r="Y281" t="s">
        <v>3217</v>
      </c>
    </row>
    <row r="282" spans="1:25" x14ac:dyDescent="0.2">
      <c r="A282">
        <v>1692</v>
      </c>
      <c r="B282" t="s">
        <v>711</v>
      </c>
      <c r="C282" t="s">
        <v>46</v>
      </c>
      <c r="D282">
        <v>0</v>
      </c>
      <c r="E282">
        <v>6.84</v>
      </c>
      <c r="F282">
        <v>8.3699999999999992</v>
      </c>
      <c r="G282" t="s">
        <v>14</v>
      </c>
      <c r="H282" t="s">
        <v>15</v>
      </c>
      <c r="I282" t="s">
        <v>24</v>
      </c>
      <c r="J282" t="s">
        <v>544</v>
      </c>
      <c r="K282" t="s">
        <v>18</v>
      </c>
      <c r="L282" t="s">
        <v>712</v>
      </c>
      <c r="M282">
        <v>0.57999999999999996</v>
      </c>
      <c r="N282" t="s">
        <v>8</v>
      </c>
      <c r="O282" t="s">
        <v>28</v>
      </c>
      <c r="P282" t="s">
        <v>513</v>
      </c>
      <c r="Q282" t="s">
        <v>713</v>
      </c>
      <c r="R282">
        <v>67114</v>
      </c>
      <c r="S282">
        <v>42027</v>
      </c>
      <c r="T282">
        <v>42028</v>
      </c>
      <c r="U282">
        <v>-123.1816</v>
      </c>
      <c r="V282">
        <v>5</v>
      </c>
      <c r="W282">
        <v>37.89</v>
      </c>
      <c r="X282">
        <v>90189</v>
      </c>
      <c r="Y282" t="s">
        <v>3216</v>
      </c>
    </row>
    <row r="283" spans="1:25" x14ac:dyDescent="0.2">
      <c r="A283">
        <v>1693</v>
      </c>
      <c r="B283" t="s">
        <v>714</v>
      </c>
      <c r="C283" t="s">
        <v>46</v>
      </c>
      <c r="D283">
        <v>7.0000000000000007E-2</v>
      </c>
      <c r="E283">
        <v>30.98</v>
      </c>
      <c r="F283">
        <v>5.76</v>
      </c>
      <c r="G283" t="s">
        <v>14</v>
      </c>
      <c r="H283" t="s">
        <v>15</v>
      </c>
      <c r="I283" t="s">
        <v>24</v>
      </c>
      <c r="J283" t="s">
        <v>64</v>
      </c>
      <c r="K283" t="s">
        <v>49</v>
      </c>
      <c r="L283" t="s">
        <v>715</v>
      </c>
      <c r="M283">
        <v>0.4</v>
      </c>
      <c r="N283" t="s">
        <v>8</v>
      </c>
      <c r="O283" t="s">
        <v>9</v>
      </c>
      <c r="P283" t="s">
        <v>218</v>
      </c>
      <c r="Q283" t="s">
        <v>716</v>
      </c>
      <c r="R283">
        <v>20190</v>
      </c>
      <c r="S283">
        <v>42027</v>
      </c>
      <c r="T283">
        <v>42029</v>
      </c>
      <c r="U283">
        <v>-28.797999999999998</v>
      </c>
      <c r="V283">
        <v>11</v>
      </c>
      <c r="W283">
        <v>343.79</v>
      </c>
      <c r="X283">
        <v>90189</v>
      </c>
      <c r="Y283" t="s">
        <v>3215</v>
      </c>
    </row>
    <row r="284" spans="1:25" x14ac:dyDescent="0.2">
      <c r="A284">
        <v>604</v>
      </c>
      <c r="B284" t="s">
        <v>717</v>
      </c>
      <c r="C284" t="s">
        <v>1</v>
      </c>
      <c r="D284">
        <v>0.03</v>
      </c>
      <c r="E284">
        <v>1.88</v>
      </c>
      <c r="F284">
        <v>1.49</v>
      </c>
      <c r="G284" t="s">
        <v>14</v>
      </c>
      <c r="H284" t="s">
        <v>47</v>
      </c>
      <c r="I284" t="s">
        <v>24</v>
      </c>
      <c r="J284" t="s">
        <v>48</v>
      </c>
      <c r="K284" t="s">
        <v>49</v>
      </c>
      <c r="L284" t="s">
        <v>589</v>
      </c>
      <c r="M284">
        <v>0.37</v>
      </c>
      <c r="N284" t="s">
        <v>8</v>
      </c>
      <c r="O284" t="s">
        <v>35</v>
      </c>
      <c r="P284" t="s">
        <v>66</v>
      </c>
      <c r="Q284" t="s">
        <v>76</v>
      </c>
      <c r="R284">
        <v>90045</v>
      </c>
      <c r="S284">
        <v>42028</v>
      </c>
      <c r="T284">
        <v>42029</v>
      </c>
      <c r="U284">
        <v>-15.099500000000001</v>
      </c>
      <c r="V284">
        <v>52</v>
      </c>
      <c r="W284">
        <v>102.32</v>
      </c>
      <c r="X284">
        <v>34882</v>
      </c>
      <c r="Y284" t="s">
        <v>3217</v>
      </c>
    </row>
    <row r="285" spans="1:25" x14ac:dyDescent="0.2">
      <c r="A285">
        <v>830</v>
      </c>
      <c r="B285" t="s">
        <v>718</v>
      </c>
      <c r="C285" t="s">
        <v>13</v>
      </c>
      <c r="D285">
        <v>0.01</v>
      </c>
      <c r="E285">
        <v>14.42</v>
      </c>
      <c r="F285">
        <v>6.75</v>
      </c>
      <c r="G285" t="s">
        <v>14</v>
      </c>
      <c r="H285" t="s">
        <v>70</v>
      </c>
      <c r="I285" t="s">
        <v>24</v>
      </c>
      <c r="J285" t="s">
        <v>71</v>
      </c>
      <c r="K285" t="s">
        <v>120</v>
      </c>
      <c r="L285" t="s">
        <v>385</v>
      </c>
      <c r="M285">
        <v>0.52</v>
      </c>
      <c r="N285" t="s">
        <v>8</v>
      </c>
      <c r="O285" t="s">
        <v>35</v>
      </c>
      <c r="P285" t="s">
        <v>36</v>
      </c>
      <c r="Q285" t="s">
        <v>719</v>
      </c>
      <c r="R285">
        <v>80033</v>
      </c>
      <c r="S285">
        <v>42028</v>
      </c>
      <c r="T285">
        <v>42028</v>
      </c>
      <c r="U285">
        <v>-13.826000000000001</v>
      </c>
      <c r="V285">
        <v>6</v>
      </c>
      <c r="W285">
        <v>89.91</v>
      </c>
      <c r="X285">
        <v>90270</v>
      </c>
      <c r="Y285" t="s">
        <v>3217</v>
      </c>
    </row>
    <row r="286" spans="1:25" x14ac:dyDescent="0.2">
      <c r="A286">
        <v>997</v>
      </c>
      <c r="B286" t="s">
        <v>720</v>
      </c>
      <c r="C286" t="s">
        <v>23</v>
      </c>
      <c r="D286">
        <v>0.08</v>
      </c>
      <c r="E286">
        <v>67.84</v>
      </c>
      <c r="F286">
        <v>0.99</v>
      </c>
      <c r="G286" t="s">
        <v>14</v>
      </c>
      <c r="H286" t="s">
        <v>3</v>
      </c>
      <c r="I286" t="s">
        <v>24</v>
      </c>
      <c r="J286" t="s">
        <v>71</v>
      </c>
      <c r="K286" t="s">
        <v>49</v>
      </c>
      <c r="L286" t="s">
        <v>721</v>
      </c>
      <c r="M286">
        <v>0.57999999999999996</v>
      </c>
      <c r="N286" t="s">
        <v>8</v>
      </c>
      <c r="O286" t="s">
        <v>87</v>
      </c>
      <c r="P286" t="s">
        <v>373</v>
      </c>
      <c r="Q286" t="s">
        <v>374</v>
      </c>
      <c r="R286">
        <v>7002</v>
      </c>
      <c r="S286">
        <v>42028</v>
      </c>
      <c r="T286">
        <v>42033</v>
      </c>
      <c r="U286">
        <v>-23.634399999999999</v>
      </c>
      <c r="V286">
        <v>1</v>
      </c>
      <c r="W286">
        <v>63.66</v>
      </c>
      <c r="X286">
        <v>89431</v>
      </c>
      <c r="Y286" t="s">
        <v>3218</v>
      </c>
    </row>
    <row r="287" spans="1:25" x14ac:dyDescent="0.2">
      <c r="A287">
        <v>1281</v>
      </c>
      <c r="B287" t="s">
        <v>722</v>
      </c>
      <c r="C287" t="s">
        <v>23</v>
      </c>
      <c r="D287">
        <v>0.03</v>
      </c>
      <c r="E287">
        <v>199.99</v>
      </c>
      <c r="F287">
        <v>24.49</v>
      </c>
      <c r="G287" t="s">
        <v>63</v>
      </c>
      <c r="H287" t="s">
        <v>3</v>
      </c>
      <c r="I287" t="s">
        <v>16</v>
      </c>
      <c r="J287" t="s">
        <v>39</v>
      </c>
      <c r="K287" t="s">
        <v>40</v>
      </c>
      <c r="L287" t="s">
        <v>723</v>
      </c>
      <c r="M287">
        <v>0.46</v>
      </c>
      <c r="N287" t="s">
        <v>8</v>
      </c>
      <c r="O287" t="s">
        <v>28</v>
      </c>
      <c r="P287" t="s">
        <v>29</v>
      </c>
      <c r="Q287" t="s">
        <v>724</v>
      </c>
      <c r="R287">
        <v>47591</v>
      </c>
      <c r="S287">
        <v>42028</v>
      </c>
      <c r="T287">
        <v>42030</v>
      </c>
      <c r="U287">
        <v>727.73609999999996</v>
      </c>
      <c r="V287">
        <v>5</v>
      </c>
      <c r="W287">
        <v>1054.69</v>
      </c>
      <c r="X287">
        <v>89112</v>
      </c>
      <c r="Y287" t="s">
        <v>3216</v>
      </c>
    </row>
    <row r="288" spans="1:25" x14ac:dyDescent="0.2">
      <c r="A288">
        <v>1282</v>
      </c>
      <c r="B288" t="s">
        <v>725</v>
      </c>
      <c r="C288" t="s">
        <v>23</v>
      </c>
      <c r="D288">
        <v>0.03</v>
      </c>
      <c r="E288">
        <v>199.99</v>
      </c>
      <c r="F288">
        <v>24.49</v>
      </c>
      <c r="G288" t="s">
        <v>63</v>
      </c>
      <c r="H288" t="s">
        <v>3</v>
      </c>
      <c r="I288" t="s">
        <v>16</v>
      </c>
      <c r="J288" t="s">
        <v>39</v>
      </c>
      <c r="K288" t="s">
        <v>40</v>
      </c>
      <c r="L288" t="s">
        <v>723</v>
      </c>
      <c r="M288">
        <v>0.46</v>
      </c>
      <c r="N288" t="s">
        <v>8</v>
      </c>
      <c r="O288" t="s">
        <v>87</v>
      </c>
      <c r="P288" t="s">
        <v>296</v>
      </c>
      <c r="Q288" t="s">
        <v>297</v>
      </c>
      <c r="R288">
        <v>19134</v>
      </c>
      <c r="S288">
        <v>42028</v>
      </c>
      <c r="T288">
        <v>42030</v>
      </c>
      <c r="U288">
        <v>393.42</v>
      </c>
      <c r="V288">
        <v>21</v>
      </c>
      <c r="W288">
        <v>4429.6899999999996</v>
      </c>
      <c r="X288">
        <v>29319</v>
      </c>
      <c r="Y288" t="s">
        <v>3218</v>
      </c>
    </row>
    <row r="289" spans="1:25" x14ac:dyDescent="0.2">
      <c r="A289">
        <v>1690</v>
      </c>
      <c r="B289" t="s">
        <v>726</v>
      </c>
      <c r="C289" t="s">
        <v>23</v>
      </c>
      <c r="D289">
        <v>0.05</v>
      </c>
      <c r="E289">
        <v>115.99</v>
      </c>
      <c r="F289">
        <v>5.26</v>
      </c>
      <c r="G289" t="s">
        <v>14</v>
      </c>
      <c r="H289" t="s">
        <v>70</v>
      </c>
      <c r="I289" t="s">
        <v>16</v>
      </c>
      <c r="J289" t="s">
        <v>111</v>
      </c>
      <c r="K289" t="s">
        <v>49</v>
      </c>
      <c r="L289" t="s">
        <v>727</v>
      </c>
      <c r="M289">
        <v>0.56999999999999995</v>
      </c>
      <c r="N289" t="s">
        <v>8</v>
      </c>
      <c r="O289" t="s">
        <v>87</v>
      </c>
      <c r="P289" t="s">
        <v>296</v>
      </c>
      <c r="Q289" t="s">
        <v>728</v>
      </c>
      <c r="R289">
        <v>17112</v>
      </c>
      <c r="S289">
        <v>42028</v>
      </c>
      <c r="T289">
        <v>42032</v>
      </c>
      <c r="U289">
        <v>616.53570000000002</v>
      </c>
      <c r="V289">
        <v>9</v>
      </c>
      <c r="W289">
        <v>893.53</v>
      </c>
      <c r="X289">
        <v>91076</v>
      </c>
      <c r="Y289" t="s">
        <v>3218</v>
      </c>
    </row>
    <row r="290" spans="1:25" x14ac:dyDescent="0.2">
      <c r="A290">
        <v>2613</v>
      </c>
      <c r="B290" t="s">
        <v>729</v>
      </c>
      <c r="C290" t="s">
        <v>23</v>
      </c>
      <c r="D290">
        <v>0.02</v>
      </c>
      <c r="E290">
        <v>50.98</v>
      </c>
      <c r="F290">
        <v>13.66</v>
      </c>
      <c r="G290" t="s">
        <v>63</v>
      </c>
      <c r="H290" t="s">
        <v>70</v>
      </c>
      <c r="I290" t="s">
        <v>24</v>
      </c>
      <c r="J290" t="s">
        <v>71</v>
      </c>
      <c r="K290" t="s">
        <v>49</v>
      </c>
      <c r="L290" t="s">
        <v>730</v>
      </c>
      <c r="M290">
        <v>0.57999999999999996</v>
      </c>
      <c r="N290" t="s">
        <v>8</v>
      </c>
      <c r="O290" t="s">
        <v>87</v>
      </c>
      <c r="P290" t="s">
        <v>373</v>
      </c>
      <c r="Q290" t="s">
        <v>731</v>
      </c>
      <c r="R290">
        <v>8863</v>
      </c>
      <c r="S290">
        <v>42028</v>
      </c>
      <c r="T290">
        <v>42028</v>
      </c>
      <c r="U290">
        <v>-25.76</v>
      </c>
      <c r="V290">
        <v>1</v>
      </c>
      <c r="W290">
        <v>68.45</v>
      </c>
      <c r="X290">
        <v>86119</v>
      </c>
      <c r="Y290" t="s">
        <v>3218</v>
      </c>
    </row>
    <row r="291" spans="1:25" x14ac:dyDescent="0.2">
      <c r="A291">
        <v>3089</v>
      </c>
      <c r="B291" t="s">
        <v>732</v>
      </c>
      <c r="C291" t="s">
        <v>23</v>
      </c>
      <c r="D291">
        <v>7.0000000000000007E-2</v>
      </c>
      <c r="E291">
        <v>49.43</v>
      </c>
      <c r="F291">
        <v>19.989999999999998</v>
      </c>
      <c r="G291" t="s">
        <v>14</v>
      </c>
      <c r="H291" t="s">
        <v>70</v>
      </c>
      <c r="I291" t="s">
        <v>24</v>
      </c>
      <c r="J291" t="s">
        <v>71</v>
      </c>
      <c r="K291" t="s">
        <v>49</v>
      </c>
      <c r="L291" t="s">
        <v>733</v>
      </c>
      <c r="M291">
        <v>0.56999999999999995</v>
      </c>
      <c r="N291" t="s">
        <v>8</v>
      </c>
      <c r="O291" t="s">
        <v>28</v>
      </c>
      <c r="P291" t="s">
        <v>513</v>
      </c>
      <c r="Q291" t="s">
        <v>734</v>
      </c>
      <c r="R291">
        <v>66209</v>
      </c>
      <c r="S291">
        <v>42028</v>
      </c>
      <c r="T291">
        <v>42033</v>
      </c>
      <c r="U291">
        <v>-122.77</v>
      </c>
      <c r="V291">
        <v>6</v>
      </c>
      <c r="W291">
        <v>281.82</v>
      </c>
      <c r="X291">
        <v>91219</v>
      </c>
      <c r="Y291" t="s">
        <v>3216</v>
      </c>
    </row>
    <row r="292" spans="1:25" x14ac:dyDescent="0.2">
      <c r="A292">
        <v>2283</v>
      </c>
      <c r="B292" t="s">
        <v>735</v>
      </c>
      <c r="C292" t="s">
        <v>92</v>
      </c>
      <c r="D292">
        <v>0.01</v>
      </c>
      <c r="E292">
        <v>11.7</v>
      </c>
      <c r="F292">
        <v>6.96</v>
      </c>
      <c r="G292" t="s">
        <v>14</v>
      </c>
      <c r="H292" t="s">
        <v>47</v>
      </c>
      <c r="I292" t="s">
        <v>24</v>
      </c>
      <c r="J292" t="s">
        <v>71</v>
      </c>
      <c r="K292" t="s">
        <v>120</v>
      </c>
      <c r="L292" t="s">
        <v>736</v>
      </c>
      <c r="M292">
        <v>0.5</v>
      </c>
      <c r="N292" t="s">
        <v>8</v>
      </c>
      <c r="O292" t="s">
        <v>28</v>
      </c>
      <c r="P292" t="s">
        <v>333</v>
      </c>
      <c r="Q292" t="s">
        <v>737</v>
      </c>
      <c r="R292">
        <v>53132</v>
      </c>
      <c r="S292">
        <v>42028</v>
      </c>
      <c r="T292">
        <v>42030</v>
      </c>
      <c r="U292">
        <v>-28.954000000000001</v>
      </c>
      <c r="V292">
        <v>6</v>
      </c>
      <c r="W292">
        <v>76.87</v>
      </c>
      <c r="X292">
        <v>85947</v>
      </c>
      <c r="Y292" t="s">
        <v>3216</v>
      </c>
    </row>
    <row r="293" spans="1:25" x14ac:dyDescent="0.2">
      <c r="A293">
        <v>275</v>
      </c>
      <c r="B293" t="s">
        <v>738</v>
      </c>
      <c r="C293" t="s">
        <v>46</v>
      </c>
      <c r="D293">
        <v>0.09</v>
      </c>
      <c r="E293">
        <v>15.28</v>
      </c>
      <c r="F293">
        <v>10.91</v>
      </c>
      <c r="G293" t="s">
        <v>14</v>
      </c>
      <c r="H293" t="s">
        <v>70</v>
      </c>
      <c r="I293" t="s">
        <v>24</v>
      </c>
      <c r="J293" t="s">
        <v>48</v>
      </c>
      <c r="K293" t="s">
        <v>49</v>
      </c>
      <c r="L293" t="s">
        <v>739</v>
      </c>
      <c r="M293">
        <v>0.36</v>
      </c>
      <c r="N293" t="s">
        <v>8</v>
      </c>
      <c r="O293" t="s">
        <v>87</v>
      </c>
      <c r="P293" t="s">
        <v>224</v>
      </c>
      <c r="Q293" t="s">
        <v>740</v>
      </c>
      <c r="R293">
        <v>6824</v>
      </c>
      <c r="S293">
        <v>42028</v>
      </c>
      <c r="T293">
        <v>42029</v>
      </c>
      <c r="U293">
        <v>-51.75</v>
      </c>
      <c r="V293">
        <v>4</v>
      </c>
      <c r="W293">
        <v>61.52</v>
      </c>
      <c r="X293">
        <v>89292</v>
      </c>
      <c r="Y293" t="s">
        <v>3218</v>
      </c>
    </row>
    <row r="294" spans="1:25" x14ac:dyDescent="0.2">
      <c r="A294">
        <v>1653</v>
      </c>
      <c r="B294" t="s">
        <v>741</v>
      </c>
      <c r="C294" t="s">
        <v>46</v>
      </c>
      <c r="D294">
        <v>0</v>
      </c>
      <c r="E294">
        <v>101.41</v>
      </c>
      <c r="F294">
        <v>35</v>
      </c>
      <c r="G294" t="s">
        <v>63</v>
      </c>
      <c r="H294" t="s">
        <v>70</v>
      </c>
      <c r="I294" t="s">
        <v>24</v>
      </c>
      <c r="J294" t="s">
        <v>54</v>
      </c>
      <c r="K294" t="s">
        <v>40</v>
      </c>
      <c r="L294" t="s">
        <v>742</v>
      </c>
      <c r="M294">
        <v>0.82</v>
      </c>
      <c r="N294" t="s">
        <v>8</v>
      </c>
      <c r="O294" t="s">
        <v>35</v>
      </c>
      <c r="P294" t="s">
        <v>66</v>
      </c>
      <c r="Q294" t="s">
        <v>743</v>
      </c>
      <c r="R294">
        <v>91360</v>
      </c>
      <c r="S294">
        <v>42028</v>
      </c>
      <c r="T294">
        <v>42029</v>
      </c>
      <c r="U294">
        <v>-457.73</v>
      </c>
      <c r="V294">
        <v>10</v>
      </c>
      <c r="W294">
        <v>1104.32</v>
      </c>
      <c r="X294">
        <v>89885</v>
      </c>
      <c r="Y294" t="s">
        <v>3217</v>
      </c>
    </row>
    <row r="295" spans="1:25" x14ac:dyDescent="0.2">
      <c r="A295">
        <v>1653</v>
      </c>
      <c r="B295" t="s">
        <v>741</v>
      </c>
      <c r="C295" t="s">
        <v>46</v>
      </c>
      <c r="D295">
        <v>0.1</v>
      </c>
      <c r="E295">
        <v>95.99</v>
      </c>
      <c r="F295">
        <v>4.9000000000000004</v>
      </c>
      <c r="G295" t="s">
        <v>14</v>
      </c>
      <c r="H295" t="s">
        <v>70</v>
      </c>
      <c r="I295" t="s">
        <v>16</v>
      </c>
      <c r="J295" t="s">
        <v>111</v>
      </c>
      <c r="K295" t="s">
        <v>49</v>
      </c>
      <c r="L295" t="s">
        <v>744</v>
      </c>
      <c r="M295">
        <v>0.56000000000000005</v>
      </c>
      <c r="N295" t="s">
        <v>8</v>
      </c>
      <c r="O295" t="s">
        <v>35</v>
      </c>
      <c r="P295" t="s">
        <v>66</v>
      </c>
      <c r="Q295" t="s">
        <v>743</v>
      </c>
      <c r="R295">
        <v>91360</v>
      </c>
      <c r="S295">
        <v>42028</v>
      </c>
      <c r="T295">
        <v>42029</v>
      </c>
      <c r="U295">
        <v>-268.66399999999999</v>
      </c>
      <c r="V295">
        <v>2</v>
      </c>
      <c r="W295">
        <v>149.80000000000001</v>
      </c>
      <c r="X295">
        <v>89885</v>
      </c>
      <c r="Y295" t="s">
        <v>3217</v>
      </c>
    </row>
    <row r="296" spans="1:25" x14ac:dyDescent="0.2">
      <c r="A296">
        <v>1389</v>
      </c>
      <c r="B296" t="s">
        <v>745</v>
      </c>
      <c r="C296" t="s">
        <v>1</v>
      </c>
      <c r="D296">
        <v>0.06</v>
      </c>
      <c r="E296">
        <v>1.74</v>
      </c>
      <c r="F296">
        <v>4.08</v>
      </c>
      <c r="G296" t="s">
        <v>14</v>
      </c>
      <c r="H296" t="s">
        <v>70</v>
      </c>
      <c r="I296" t="s">
        <v>4</v>
      </c>
      <c r="J296" t="s">
        <v>102</v>
      </c>
      <c r="K296" t="s">
        <v>18</v>
      </c>
      <c r="L296" t="s">
        <v>746</v>
      </c>
      <c r="M296">
        <v>0.53</v>
      </c>
      <c r="N296" t="s">
        <v>8</v>
      </c>
      <c r="O296" t="s">
        <v>35</v>
      </c>
      <c r="P296" t="s">
        <v>66</v>
      </c>
      <c r="Q296" t="s">
        <v>747</v>
      </c>
      <c r="R296">
        <v>94025</v>
      </c>
      <c r="S296">
        <v>42029</v>
      </c>
      <c r="T296">
        <v>42030</v>
      </c>
      <c r="U296">
        <v>-11.0732</v>
      </c>
      <c r="V296">
        <v>1</v>
      </c>
      <c r="W296">
        <v>2.77</v>
      </c>
      <c r="X296">
        <v>88726</v>
      </c>
      <c r="Y296" t="s">
        <v>3217</v>
      </c>
    </row>
    <row r="297" spans="1:25" x14ac:dyDescent="0.2">
      <c r="A297">
        <v>156</v>
      </c>
      <c r="B297" t="s">
        <v>748</v>
      </c>
      <c r="C297" t="s">
        <v>13</v>
      </c>
      <c r="D297">
        <v>0.03</v>
      </c>
      <c r="E297">
        <v>10.89</v>
      </c>
      <c r="F297">
        <v>4.5</v>
      </c>
      <c r="G297" t="s">
        <v>14</v>
      </c>
      <c r="H297" t="s">
        <v>70</v>
      </c>
      <c r="I297" t="s">
        <v>24</v>
      </c>
      <c r="J297" t="s">
        <v>71</v>
      </c>
      <c r="K297" t="s">
        <v>49</v>
      </c>
      <c r="L297" t="s">
        <v>749</v>
      </c>
      <c r="M297">
        <v>0.59</v>
      </c>
      <c r="N297" t="s">
        <v>8</v>
      </c>
      <c r="O297" t="s">
        <v>35</v>
      </c>
      <c r="P297" t="s">
        <v>36</v>
      </c>
      <c r="Q297" t="s">
        <v>37</v>
      </c>
      <c r="R297">
        <v>80525</v>
      </c>
      <c r="S297">
        <v>42029</v>
      </c>
      <c r="T297">
        <v>42030</v>
      </c>
      <c r="U297">
        <v>-18.64</v>
      </c>
      <c r="V297">
        <v>3</v>
      </c>
      <c r="W297">
        <v>33.82</v>
      </c>
      <c r="X297">
        <v>87672</v>
      </c>
      <c r="Y297" t="s">
        <v>3217</v>
      </c>
    </row>
    <row r="298" spans="1:25" x14ac:dyDescent="0.2">
      <c r="A298">
        <v>1997</v>
      </c>
      <c r="B298" t="s">
        <v>750</v>
      </c>
      <c r="C298" t="s">
        <v>46</v>
      </c>
      <c r="D298">
        <v>0.1</v>
      </c>
      <c r="E298">
        <v>125.99</v>
      </c>
      <c r="F298">
        <v>8.99</v>
      </c>
      <c r="G298" t="s">
        <v>14</v>
      </c>
      <c r="H298" t="s">
        <v>15</v>
      </c>
      <c r="I298" t="s">
        <v>16</v>
      </c>
      <c r="J298" t="s">
        <v>111</v>
      </c>
      <c r="K298" t="s">
        <v>49</v>
      </c>
      <c r="L298" t="s">
        <v>751</v>
      </c>
      <c r="M298">
        <v>0.56999999999999995</v>
      </c>
      <c r="N298" t="s">
        <v>8</v>
      </c>
      <c r="O298" t="s">
        <v>9</v>
      </c>
      <c r="P298" t="s">
        <v>247</v>
      </c>
      <c r="Q298" t="s">
        <v>248</v>
      </c>
      <c r="R298">
        <v>29915</v>
      </c>
      <c r="S298">
        <v>42029</v>
      </c>
      <c r="T298">
        <v>42032</v>
      </c>
      <c r="U298">
        <v>17.652000000000001</v>
      </c>
      <c r="V298">
        <v>4</v>
      </c>
      <c r="W298">
        <v>408.66</v>
      </c>
      <c r="X298">
        <v>90333</v>
      </c>
      <c r="Y298" t="s">
        <v>3215</v>
      </c>
    </row>
    <row r="299" spans="1:25" x14ac:dyDescent="0.2">
      <c r="A299">
        <v>1360</v>
      </c>
      <c r="B299" t="s">
        <v>752</v>
      </c>
      <c r="C299" t="s">
        <v>13</v>
      </c>
      <c r="D299">
        <v>0.03</v>
      </c>
      <c r="E299">
        <v>14.34</v>
      </c>
      <c r="F299">
        <v>5</v>
      </c>
      <c r="G299" t="s">
        <v>14</v>
      </c>
      <c r="H299" t="s">
        <v>15</v>
      </c>
      <c r="I299" t="s">
        <v>4</v>
      </c>
      <c r="J299" t="s">
        <v>102</v>
      </c>
      <c r="K299" t="s">
        <v>18</v>
      </c>
      <c r="L299" t="s">
        <v>753</v>
      </c>
      <c r="M299">
        <v>0.49</v>
      </c>
      <c r="N299" t="s">
        <v>8</v>
      </c>
      <c r="O299" t="s">
        <v>28</v>
      </c>
      <c r="P299" t="s">
        <v>189</v>
      </c>
      <c r="Q299" t="s">
        <v>754</v>
      </c>
      <c r="R299">
        <v>52761</v>
      </c>
      <c r="S299">
        <v>42030</v>
      </c>
      <c r="T299">
        <v>42031</v>
      </c>
      <c r="U299">
        <v>82.310100000000006</v>
      </c>
      <c r="V299">
        <v>8</v>
      </c>
      <c r="W299">
        <v>119.29</v>
      </c>
      <c r="X299">
        <v>89595</v>
      </c>
      <c r="Y299" t="s">
        <v>3216</v>
      </c>
    </row>
    <row r="300" spans="1:25" x14ac:dyDescent="0.2">
      <c r="A300">
        <v>1361</v>
      </c>
      <c r="B300" t="s">
        <v>755</v>
      </c>
      <c r="C300" t="s">
        <v>13</v>
      </c>
      <c r="D300">
        <v>0.01</v>
      </c>
      <c r="E300">
        <v>2.89</v>
      </c>
      <c r="F300">
        <v>0.5</v>
      </c>
      <c r="G300" t="s">
        <v>14</v>
      </c>
      <c r="H300" t="s">
        <v>15</v>
      </c>
      <c r="I300" t="s">
        <v>24</v>
      </c>
      <c r="J300" t="s">
        <v>128</v>
      </c>
      <c r="K300" t="s">
        <v>49</v>
      </c>
      <c r="L300" t="s">
        <v>705</v>
      </c>
      <c r="M300">
        <v>0.38</v>
      </c>
      <c r="N300" t="s">
        <v>8</v>
      </c>
      <c r="O300" t="s">
        <v>28</v>
      </c>
      <c r="P300" t="s">
        <v>265</v>
      </c>
      <c r="Q300" t="s">
        <v>756</v>
      </c>
      <c r="R300">
        <v>48101</v>
      </c>
      <c r="S300">
        <v>42030</v>
      </c>
      <c r="T300">
        <v>42032</v>
      </c>
      <c r="U300">
        <v>1.2236</v>
      </c>
      <c r="V300">
        <v>1</v>
      </c>
      <c r="W300">
        <v>3.08</v>
      </c>
      <c r="X300">
        <v>89595</v>
      </c>
      <c r="Y300" t="s">
        <v>3216</v>
      </c>
    </row>
    <row r="301" spans="1:25" x14ac:dyDescent="0.2">
      <c r="A301">
        <v>3154</v>
      </c>
      <c r="B301" t="s">
        <v>757</v>
      </c>
      <c r="C301" t="s">
        <v>13</v>
      </c>
      <c r="D301">
        <v>0.08</v>
      </c>
      <c r="E301">
        <v>150.97999999999999</v>
      </c>
      <c r="F301">
        <v>13.99</v>
      </c>
      <c r="G301" t="s">
        <v>63</v>
      </c>
      <c r="H301" t="s">
        <v>70</v>
      </c>
      <c r="I301" t="s">
        <v>16</v>
      </c>
      <c r="J301" t="s">
        <v>32</v>
      </c>
      <c r="K301" t="s">
        <v>120</v>
      </c>
      <c r="L301" t="s">
        <v>758</v>
      </c>
      <c r="M301">
        <v>0.38</v>
      </c>
      <c r="N301" t="s">
        <v>8</v>
      </c>
      <c r="O301" t="s">
        <v>9</v>
      </c>
      <c r="P301" t="s">
        <v>99</v>
      </c>
      <c r="Q301" t="s">
        <v>759</v>
      </c>
      <c r="R301">
        <v>33710</v>
      </c>
      <c r="S301">
        <v>42030</v>
      </c>
      <c r="T301">
        <v>42031</v>
      </c>
      <c r="U301">
        <v>-3.948</v>
      </c>
      <c r="V301">
        <v>8</v>
      </c>
      <c r="W301">
        <v>1183.82</v>
      </c>
      <c r="X301">
        <v>86899</v>
      </c>
      <c r="Y301" t="s">
        <v>3215</v>
      </c>
    </row>
    <row r="302" spans="1:25" x14ac:dyDescent="0.2">
      <c r="A302">
        <v>3155</v>
      </c>
      <c r="B302" t="s">
        <v>618</v>
      </c>
      <c r="C302" t="s">
        <v>13</v>
      </c>
      <c r="D302">
        <v>0.03</v>
      </c>
      <c r="E302">
        <v>25.98</v>
      </c>
      <c r="F302">
        <v>14.36</v>
      </c>
      <c r="G302" t="s">
        <v>2</v>
      </c>
      <c r="H302" t="s">
        <v>70</v>
      </c>
      <c r="I302" t="s">
        <v>4</v>
      </c>
      <c r="J302" t="s">
        <v>85</v>
      </c>
      <c r="K302" t="s">
        <v>33</v>
      </c>
      <c r="L302" t="s">
        <v>760</v>
      </c>
      <c r="M302">
        <v>0.6</v>
      </c>
      <c r="N302" t="s">
        <v>8</v>
      </c>
      <c r="O302" t="s">
        <v>9</v>
      </c>
      <c r="P302" t="s">
        <v>99</v>
      </c>
      <c r="Q302" t="s">
        <v>308</v>
      </c>
      <c r="R302">
        <v>32771</v>
      </c>
      <c r="S302">
        <v>42030</v>
      </c>
      <c r="T302">
        <v>42031</v>
      </c>
      <c r="U302">
        <v>57.545999999999999</v>
      </c>
      <c r="V302">
        <v>4</v>
      </c>
      <c r="W302">
        <v>107.66</v>
      </c>
      <c r="X302">
        <v>86899</v>
      </c>
      <c r="Y302" t="s">
        <v>3215</v>
      </c>
    </row>
    <row r="303" spans="1:25" x14ac:dyDescent="0.2">
      <c r="A303">
        <v>3155</v>
      </c>
      <c r="B303" t="s">
        <v>618</v>
      </c>
      <c r="C303" t="s">
        <v>13</v>
      </c>
      <c r="D303">
        <v>0.1</v>
      </c>
      <c r="E303">
        <v>32.479999999999997</v>
      </c>
      <c r="F303">
        <v>35</v>
      </c>
      <c r="G303" t="s">
        <v>14</v>
      </c>
      <c r="H303" t="s">
        <v>70</v>
      </c>
      <c r="I303" t="s">
        <v>24</v>
      </c>
      <c r="J303" t="s">
        <v>54</v>
      </c>
      <c r="K303" t="s">
        <v>40</v>
      </c>
      <c r="L303" t="s">
        <v>761</v>
      </c>
      <c r="M303">
        <v>0.81</v>
      </c>
      <c r="N303" t="s">
        <v>8</v>
      </c>
      <c r="O303" t="s">
        <v>9</v>
      </c>
      <c r="P303" t="s">
        <v>99</v>
      </c>
      <c r="Q303" t="s">
        <v>308</v>
      </c>
      <c r="R303">
        <v>32771</v>
      </c>
      <c r="S303">
        <v>42030</v>
      </c>
      <c r="T303">
        <v>42031</v>
      </c>
      <c r="U303">
        <v>-333.42540000000002</v>
      </c>
      <c r="V303">
        <v>10</v>
      </c>
      <c r="W303">
        <v>318.83</v>
      </c>
      <c r="X303">
        <v>86899</v>
      </c>
      <c r="Y303" t="s">
        <v>3215</v>
      </c>
    </row>
    <row r="304" spans="1:25" x14ac:dyDescent="0.2">
      <c r="A304">
        <v>1129</v>
      </c>
      <c r="B304" t="s">
        <v>762</v>
      </c>
      <c r="C304" t="s">
        <v>23</v>
      </c>
      <c r="D304">
        <v>0.02</v>
      </c>
      <c r="E304">
        <v>4.9800000000000004</v>
      </c>
      <c r="F304">
        <v>6.07</v>
      </c>
      <c r="G304" t="s">
        <v>14</v>
      </c>
      <c r="H304" t="s">
        <v>47</v>
      </c>
      <c r="I304" t="s">
        <v>24</v>
      </c>
      <c r="J304" t="s">
        <v>64</v>
      </c>
      <c r="K304" t="s">
        <v>49</v>
      </c>
      <c r="L304" t="s">
        <v>763</v>
      </c>
      <c r="M304">
        <v>0.36</v>
      </c>
      <c r="N304" t="s">
        <v>8</v>
      </c>
      <c r="O304" t="s">
        <v>87</v>
      </c>
      <c r="P304" t="s">
        <v>379</v>
      </c>
      <c r="Q304" t="s">
        <v>764</v>
      </c>
      <c r="R304">
        <v>2118</v>
      </c>
      <c r="S304">
        <v>42030</v>
      </c>
      <c r="T304">
        <v>42032</v>
      </c>
      <c r="U304">
        <v>-46.92</v>
      </c>
      <c r="V304">
        <v>19</v>
      </c>
      <c r="W304">
        <v>105.5</v>
      </c>
      <c r="X304">
        <v>57794</v>
      </c>
      <c r="Y304" t="s">
        <v>3218</v>
      </c>
    </row>
    <row r="305" spans="1:25" x14ac:dyDescent="0.2">
      <c r="A305">
        <v>1133</v>
      </c>
      <c r="B305" t="s">
        <v>765</v>
      </c>
      <c r="C305" t="s">
        <v>23</v>
      </c>
      <c r="D305">
        <v>0.02</v>
      </c>
      <c r="E305">
        <v>4.9800000000000004</v>
      </c>
      <c r="F305">
        <v>6.07</v>
      </c>
      <c r="G305" t="s">
        <v>14</v>
      </c>
      <c r="H305" t="s">
        <v>47</v>
      </c>
      <c r="I305" t="s">
        <v>24</v>
      </c>
      <c r="J305" t="s">
        <v>64</v>
      </c>
      <c r="K305" t="s">
        <v>49</v>
      </c>
      <c r="L305" t="s">
        <v>763</v>
      </c>
      <c r="M305">
        <v>0.36</v>
      </c>
      <c r="N305" t="s">
        <v>8</v>
      </c>
      <c r="O305" t="s">
        <v>28</v>
      </c>
      <c r="P305" t="s">
        <v>163</v>
      </c>
      <c r="Q305" t="s">
        <v>766</v>
      </c>
      <c r="R305">
        <v>75234</v>
      </c>
      <c r="S305">
        <v>42030</v>
      </c>
      <c r="T305">
        <v>42032</v>
      </c>
      <c r="U305">
        <v>-46.92</v>
      </c>
      <c r="V305">
        <v>5</v>
      </c>
      <c r="W305">
        <v>27.76</v>
      </c>
      <c r="X305">
        <v>88105</v>
      </c>
      <c r="Y305" t="s">
        <v>3216</v>
      </c>
    </row>
    <row r="306" spans="1:25" x14ac:dyDescent="0.2">
      <c r="A306">
        <v>2795</v>
      </c>
      <c r="B306" t="s">
        <v>767</v>
      </c>
      <c r="C306" t="s">
        <v>23</v>
      </c>
      <c r="D306">
        <v>0.04</v>
      </c>
      <c r="E306">
        <v>3.57</v>
      </c>
      <c r="F306">
        <v>4.17</v>
      </c>
      <c r="G306" t="s">
        <v>14</v>
      </c>
      <c r="H306" t="s">
        <v>70</v>
      </c>
      <c r="I306" t="s">
        <v>24</v>
      </c>
      <c r="J306" t="s">
        <v>25</v>
      </c>
      <c r="K306" t="s">
        <v>18</v>
      </c>
      <c r="L306" t="s">
        <v>768</v>
      </c>
      <c r="M306">
        <v>0.59</v>
      </c>
      <c r="N306" t="s">
        <v>8</v>
      </c>
      <c r="O306" t="s">
        <v>28</v>
      </c>
      <c r="P306" t="s">
        <v>189</v>
      </c>
      <c r="Q306" t="s">
        <v>769</v>
      </c>
      <c r="R306">
        <v>50401</v>
      </c>
      <c r="S306">
        <v>42030</v>
      </c>
      <c r="T306">
        <v>42032</v>
      </c>
      <c r="U306">
        <v>-69.91</v>
      </c>
      <c r="V306">
        <v>8</v>
      </c>
      <c r="W306">
        <v>30.9</v>
      </c>
      <c r="X306">
        <v>87556</v>
      </c>
      <c r="Y306" t="s">
        <v>3216</v>
      </c>
    </row>
    <row r="307" spans="1:25" x14ac:dyDescent="0.2">
      <c r="A307">
        <v>2795</v>
      </c>
      <c r="B307" t="s">
        <v>767</v>
      </c>
      <c r="C307" t="s">
        <v>23</v>
      </c>
      <c r="D307">
        <v>0.05</v>
      </c>
      <c r="E307">
        <v>200.99</v>
      </c>
      <c r="F307">
        <v>4.2</v>
      </c>
      <c r="G307" t="s">
        <v>14</v>
      </c>
      <c r="H307" t="s">
        <v>70</v>
      </c>
      <c r="I307" t="s">
        <v>16</v>
      </c>
      <c r="J307" t="s">
        <v>111</v>
      </c>
      <c r="K307" t="s">
        <v>49</v>
      </c>
      <c r="L307" t="s">
        <v>770</v>
      </c>
      <c r="M307">
        <v>0.59</v>
      </c>
      <c r="N307" t="s">
        <v>8</v>
      </c>
      <c r="O307" t="s">
        <v>28</v>
      </c>
      <c r="P307" t="s">
        <v>189</v>
      </c>
      <c r="Q307" t="s">
        <v>769</v>
      </c>
      <c r="R307">
        <v>50401</v>
      </c>
      <c r="S307">
        <v>42030</v>
      </c>
      <c r="T307">
        <v>42034</v>
      </c>
      <c r="U307">
        <v>1630.5252</v>
      </c>
      <c r="V307">
        <v>14</v>
      </c>
      <c r="W307">
        <v>2363.08</v>
      </c>
      <c r="X307">
        <v>87556</v>
      </c>
      <c r="Y307" t="s">
        <v>3216</v>
      </c>
    </row>
    <row r="308" spans="1:25" x14ac:dyDescent="0.2">
      <c r="A308">
        <v>2795</v>
      </c>
      <c r="B308" t="s">
        <v>767</v>
      </c>
      <c r="C308" t="s">
        <v>23</v>
      </c>
      <c r="D308">
        <v>7.0000000000000007E-2</v>
      </c>
      <c r="E308">
        <v>195.99</v>
      </c>
      <c r="F308">
        <v>8.99</v>
      </c>
      <c r="G308" t="s">
        <v>14</v>
      </c>
      <c r="H308" t="s">
        <v>70</v>
      </c>
      <c r="I308" t="s">
        <v>16</v>
      </c>
      <c r="J308" t="s">
        <v>111</v>
      </c>
      <c r="K308" t="s">
        <v>49</v>
      </c>
      <c r="L308" t="s">
        <v>771</v>
      </c>
      <c r="M308">
        <v>0.57999999999999996</v>
      </c>
      <c r="N308" t="s">
        <v>8</v>
      </c>
      <c r="O308" t="s">
        <v>28</v>
      </c>
      <c r="P308" t="s">
        <v>189</v>
      </c>
      <c r="Q308" t="s">
        <v>769</v>
      </c>
      <c r="R308">
        <v>50401</v>
      </c>
      <c r="S308">
        <v>42030</v>
      </c>
      <c r="T308">
        <v>42030</v>
      </c>
      <c r="U308">
        <v>-457.16</v>
      </c>
      <c r="V308">
        <v>2</v>
      </c>
      <c r="W308">
        <v>328.45</v>
      </c>
      <c r="X308">
        <v>87556</v>
      </c>
      <c r="Y308" t="s">
        <v>3216</v>
      </c>
    </row>
    <row r="309" spans="1:25" x14ac:dyDescent="0.2">
      <c r="A309">
        <v>3000</v>
      </c>
      <c r="B309" t="s">
        <v>772</v>
      </c>
      <c r="C309" t="s">
        <v>23</v>
      </c>
      <c r="D309">
        <v>0.01</v>
      </c>
      <c r="E309">
        <v>10.14</v>
      </c>
      <c r="F309">
        <v>2.27</v>
      </c>
      <c r="G309" t="s">
        <v>14</v>
      </c>
      <c r="H309" t="s">
        <v>15</v>
      </c>
      <c r="I309" t="s">
        <v>24</v>
      </c>
      <c r="J309" t="s">
        <v>64</v>
      </c>
      <c r="K309" t="s">
        <v>26</v>
      </c>
      <c r="L309" t="s">
        <v>147</v>
      </c>
      <c r="M309">
        <v>0.36</v>
      </c>
      <c r="N309" t="s">
        <v>8</v>
      </c>
      <c r="O309" t="s">
        <v>28</v>
      </c>
      <c r="P309" t="s">
        <v>265</v>
      </c>
      <c r="Q309" t="s">
        <v>773</v>
      </c>
      <c r="R309">
        <v>48342</v>
      </c>
      <c r="S309">
        <v>42030</v>
      </c>
      <c r="T309">
        <v>42032</v>
      </c>
      <c r="U309">
        <v>28.152000000000001</v>
      </c>
      <c r="V309">
        <v>4</v>
      </c>
      <c r="W309">
        <v>40.799999999999997</v>
      </c>
      <c r="X309">
        <v>87042</v>
      </c>
      <c r="Y309" t="s">
        <v>3216</v>
      </c>
    </row>
    <row r="310" spans="1:25" x14ac:dyDescent="0.2">
      <c r="A310">
        <v>3307</v>
      </c>
      <c r="B310" t="s">
        <v>774</v>
      </c>
      <c r="C310" t="s">
        <v>23</v>
      </c>
      <c r="D310">
        <v>7.0000000000000007E-2</v>
      </c>
      <c r="E310">
        <v>16.739999999999998</v>
      </c>
      <c r="F310">
        <v>7.04</v>
      </c>
      <c r="G310" t="s">
        <v>14</v>
      </c>
      <c r="H310" t="s">
        <v>3</v>
      </c>
      <c r="I310" t="s">
        <v>24</v>
      </c>
      <c r="J310" t="s">
        <v>54</v>
      </c>
      <c r="K310" t="s">
        <v>49</v>
      </c>
      <c r="L310" t="s">
        <v>775</v>
      </c>
      <c r="M310">
        <v>0.81</v>
      </c>
      <c r="N310" t="s">
        <v>8</v>
      </c>
      <c r="O310" t="s">
        <v>87</v>
      </c>
      <c r="P310" t="s">
        <v>379</v>
      </c>
      <c r="Q310" t="s">
        <v>776</v>
      </c>
      <c r="R310">
        <v>1001</v>
      </c>
      <c r="S310">
        <v>42030</v>
      </c>
      <c r="T310">
        <v>42037</v>
      </c>
      <c r="U310">
        <v>-114.2</v>
      </c>
      <c r="V310">
        <v>5</v>
      </c>
      <c r="W310">
        <v>80.58</v>
      </c>
      <c r="X310">
        <v>90462</v>
      </c>
      <c r="Y310" t="s">
        <v>3218</v>
      </c>
    </row>
    <row r="311" spans="1:25" x14ac:dyDescent="0.2">
      <c r="A311">
        <v>3311</v>
      </c>
      <c r="B311" t="s">
        <v>777</v>
      </c>
      <c r="C311" t="s">
        <v>23</v>
      </c>
      <c r="D311">
        <v>0.06</v>
      </c>
      <c r="E311">
        <v>6.45</v>
      </c>
      <c r="F311">
        <v>1.34</v>
      </c>
      <c r="G311" t="s">
        <v>14</v>
      </c>
      <c r="H311" t="s">
        <v>3</v>
      </c>
      <c r="I311" t="s">
        <v>24</v>
      </c>
      <c r="J311" t="s">
        <v>64</v>
      </c>
      <c r="K311" t="s">
        <v>26</v>
      </c>
      <c r="L311" t="s">
        <v>462</v>
      </c>
      <c r="M311">
        <v>0.36</v>
      </c>
      <c r="N311" t="s">
        <v>8</v>
      </c>
      <c r="O311" t="s">
        <v>87</v>
      </c>
      <c r="P311" t="s">
        <v>379</v>
      </c>
      <c r="Q311" t="s">
        <v>778</v>
      </c>
      <c r="R311">
        <v>1890</v>
      </c>
      <c r="S311">
        <v>42030</v>
      </c>
      <c r="T311">
        <v>42035</v>
      </c>
      <c r="U311">
        <v>39.426600000000001</v>
      </c>
      <c r="V311">
        <v>9</v>
      </c>
      <c r="W311">
        <v>57.14</v>
      </c>
      <c r="X311">
        <v>90462</v>
      </c>
      <c r="Y311" t="s">
        <v>3218</v>
      </c>
    </row>
    <row r="312" spans="1:25" x14ac:dyDescent="0.2">
      <c r="A312">
        <v>3314</v>
      </c>
      <c r="B312" t="s">
        <v>779</v>
      </c>
      <c r="C312" t="s">
        <v>23</v>
      </c>
      <c r="D312">
        <v>0.05</v>
      </c>
      <c r="E312">
        <v>122.99</v>
      </c>
      <c r="F312">
        <v>70.2</v>
      </c>
      <c r="G312" t="s">
        <v>2</v>
      </c>
      <c r="H312" t="s">
        <v>3</v>
      </c>
      <c r="I312" t="s">
        <v>4</v>
      </c>
      <c r="J312" t="s">
        <v>85</v>
      </c>
      <c r="K312" t="s">
        <v>33</v>
      </c>
      <c r="L312" t="s">
        <v>780</v>
      </c>
      <c r="M312">
        <v>0.74</v>
      </c>
      <c r="N312" t="s">
        <v>8</v>
      </c>
      <c r="O312" t="s">
        <v>87</v>
      </c>
      <c r="P312" t="s">
        <v>373</v>
      </c>
      <c r="Q312" t="s">
        <v>781</v>
      </c>
      <c r="R312">
        <v>7024</v>
      </c>
      <c r="S312">
        <v>42030</v>
      </c>
      <c r="T312">
        <v>42034</v>
      </c>
      <c r="U312">
        <v>-722.23</v>
      </c>
      <c r="V312">
        <v>4</v>
      </c>
      <c r="W312">
        <v>498.31</v>
      </c>
      <c r="X312">
        <v>90462</v>
      </c>
      <c r="Y312" t="s">
        <v>3218</v>
      </c>
    </row>
    <row r="313" spans="1:25" x14ac:dyDescent="0.2">
      <c r="A313">
        <v>1946</v>
      </c>
      <c r="B313" t="s">
        <v>782</v>
      </c>
      <c r="C313" t="s">
        <v>92</v>
      </c>
      <c r="D313">
        <v>0.08</v>
      </c>
      <c r="E313">
        <v>90.98</v>
      </c>
      <c r="F313">
        <v>56.2</v>
      </c>
      <c r="G313" t="s">
        <v>14</v>
      </c>
      <c r="H313" t="s">
        <v>15</v>
      </c>
      <c r="I313" t="s">
        <v>4</v>
      </c>
      <c r="J313" t="s">
        <v>102</v>
      </c>
      <c r="K313" t="s">
        <v>120</v>
      </c>
      <c r="L313" t="s">
        <v>783</v>
      </c>
      <c r="M313">
        <v>0.74</v>
      </c>
      <c r="N313" t="s">
        <v>8</v>
      </c>
      <c r="O313" t="s">
        <v>87</v>
      </c>
      <c r="P313" t="s">
        <v>296</v>
      </c>
      <c r="Q313" t="s">
        <v>784</v>
      </c>
      <c r="R313">
        <v>15228</v>
      </c>
      <c r="S313">
        <v>42030</v>
      </c>
      <c r="T313">
        <v>42032</v>
      </c>
      <c r="U313">
        <v>-1920.9336000000001</v>
      </c>
      <c r="V313">
        <v>12</v>
      </c>
      <c r="W313">
        <v>1058.3599999999999</v>
      </c>
      <c r="X313">
        <v>86331</v>
      </c>
      <c r="Y313" t="s">
        <v>3218</v>
      </c>
    </row>
    <row r="314" spans="1:25" x14ac:dyDescent="0.2">
      <c r="A314">
        <v>1946</v>
      </c>
      <c r="B314" t="s">
        <v>782</v>
      </c>
      <c r="C314" t="s">
        <v>92</v>
      </c>
      <c r="D314">
        <v>7.0000000000000007E-2</v>
      </c>
      <c r="E314">
        <v>5.98</v>
      </c>
      <c r="F314">
        <v>5.35</v>
      </c>
      <c r="G314" t="s">
        <v>14</v>
      </c>
      <c r="H314" t="s">
        <v>15</v>
      </c>
      <c r="I314" t="s">
        <v>24</v>
      </c>
      <c r="J314" t="s">
        <v>64</v>
      </c>
      <c r="K314" t="s">
        <v>49</v>
      </c>
      <c r="L314" t="s">
        <v>785</v>
      </c>
      <c r="M314">
        <v>0.4</v>
      </c>
      <c r="N314" t="s">
        <v>8</v>
      </c>
      <c r="O314" t="s">
        <v>87</v>
      </c>
      <c r="P314" t="s">
        <v>296</v>
      </c>
      <c r="Q314" t="s">
        <v>784</v>
      </c>
      <c r="R314">
        <v>15228</v>
      </c>
      <c r="S314">
        <v>42030</v>
      </c>
      <c r="T314">
        <v>42032</v>
      </c>
      <c r="U314">
        <v>-37.175199999999997</v>
      </c>
      <c r="V314">
        <v>3</v>
      </c>
      <c r="W314">
        <v>18.309999999999999</v>
      </c>
      <c r="X314">
        <v>86331</v>
      </c>
      <c r="Y314" t="s">
        <v>3218</v>
      </c>
    </row>
    <row r="315" spans="1:25" x14ac:dyDescent="0.2">
      <c r="A315">
        <v>3361</v>
      </c>
      <c r="B315" t="s">
        <v>786</v>
      </c>
      <c r="C315" t="s">
        <v>92</v>
      </c>
      <c r="D315">
        <v>0.04</v>
      </c>
      <c r="E315">
        <v>7.96</v>
      </c>
      <c r="F315">
        <v>4.95</v>
      </c>
      <c r="G315" t="s">
        <v>14</v>
      </c>
      <c r="H315" t="s">
        <v>47</v>
      </c>
      <c r="I315" t="s">
        <v>4</v>
      </c>
      <c r="J315" t="s">
        <v>102</v>
      </c>
      <c r="K315" t="s">
        <v>49</v>
      </c>
      <c r="L315" t="s">
        <v>787</v>
      </c>
      <c r="M315">
        <v>0.41</v>
      </c>
      <c r="N315" t="s">
        <v>8</v>
      </c>
      <c r="O315" t="s">
        <v>28</v>
      </c>
      <c r="P315" t="s">
        <v>333</v>
      </c>
      <c r="Q315" t="s">
        <v>788</v>
      </c>
      <c r="R315">
        <v>53095</v>
      </c>
      <c r="S315">
        <v>42030</v>
      </c>
      <c r="T315">
        <v>42030</v>
      </c>
      <c r="U315">
        <v>-7.73</v>
      </c>
      <c r="V315">
        <v>15</v>
      </c>
      <c r="W315">
        <v>116.11</v>
      </c>
      <c r="X315">
        <v>91436</v>
      </c>
      <c r="Y315" t="s">
        <v>3216</v>
      </c>
    </row>
    <row r="316" spans="1:25" x14ac:dyDescent="0.2">
      <c r="A316">
        <v>2264</v>
      </c>
      <c r="B316" t="s">
        <v>789</v>
      </c>
      <c r="C316" t="s">
        <v>46</v>
      </c>
      <c r="D316">
        <v>0.09</v>
      </c>
      <c r="E316">
        <v>207.48</v>
      </c>
      <c r="F316">
        <v>0.99</v>
      </c>
      <c r="G316" t="s">
        <v>14</v>
      </c>
      <c r="H316" t="s">
        <v>70</v>
      </c>
      <c r="I316" t="s">
        <v>24</v>
      </c>
      <c r="J316" t="s">
        <v>71</v>
      </c>
      <c r="K316" t="s">
        <v>49</v>
      </c>
      <c r="L316" t="s">
        <v>612</v>
      </c>
      <c r="M316">
        <v>0.55000000000000004</v>
      </c>
      <c r="N316" t="s">
        <v>8</v>
      </c>
      <c r="O316" t="s">
        <v>28</v>
      </c>
      <c r="P316" t="s">
        <v>56</v>
      </c>
      <c r="Q316" t="s">
        <v>790</v>
      </c>
      <c r="R316">
        <v>64804</v>
      </c>
      <c r="S316">
        <v>42030</v>
      </c>
      <c r="T316">
        <v>42033</v>
      </c>
      <c r="U316">
        <v>359.83</v>
      </c>
      <c r="V316">
        <v>3</v>
      </c>
      <c r="W316">
        <v>577.75</v>
      </c>
      <c r="X316">
        <v>86611</v>
      </c>
      <c r="Y316" t="s">
        <v>3216</v>
      </c>
    </row>
    <row r="317" spans="1:25" x14ac:dyDescent="0.2">
      <c r="A317">
        <v>483</v>
      </c>
      <c r="B317" t="s">
        <v>791</v>
      </c>
      <c r="C317" t="s">
        <v>1</v>
      </c>
      <c r="D317">
        <v>0.03</v>
      </c>
      <c r="E317">
        <v>11.97</v>
      </c>
      <c r="F317">
        <v>4.9800000000000004</v>
      </c>
      <c r="G317" t="s">
        <v>14</v>
      </c>
      <c r="H317" t="s">
        <v>70</v>
      </c>
      <c r="I317" t="s">
        <v>24</v>
      </c>
      <c r="J317" t="s">
        <v>71</v>
      </c>
      <c r="K317" t="s">
        <v>49</v>
      </c>
      <c r="L317" t="s">
        <v>792</v>
      </c>
      <c r="M317">
        <v>0.57999999999999996</v>
      </c>
      <c r="N317" t="s">
        <v>8</v>
      </c>
      <c r="O317" t="s">
        <v>28</v>
      </c>
      <c r="P317" t="s">
        <v>79</v>
      </c>
      <c r="Q317" t="s">
        <v>793</v>
      </c>
      <c r="R317">
        <v>60543</v>
      </c>
      <c r="S317">
        <v>42031</v>
      </c>
      <c r="T317">
        <v>42032</v>
      </c>
      <c r="U317">
        <v>-18.190000000000001</v>
      </c>
      <c r="V317">
        <v>6</v>
      </c>
      <c r="W317">
        <v>73.180000000000007</v>
      </c>
      <c r="X317">
        <v>90353</v>
      </c>
      <c r="Y317" t="s">
        <v>3216</v>
      </c>
    </row>
    <row r="318" spans="1:25" x14ac:dyDescent="0.2">
      <c r="A318">
        <v>2979</v>
      </c>
      <c r="B318" t="s">
        <v>794</v>
      </c>
      <c r="C318" t="s">
        <v>1</v>
      </c>
      <c r="D318">
        <v>0.09</v>
      </c>
      <c r="E318">
        <v>2.94</v>
      </c>
      <c r="F318">
        <v>0.7</v>
      </c>
      <c r="G318" t="s">
        <v>14</v>
      </c>
      <c r="H318" t="s">
        <v>70</v>
      </c>
      <c r="I318" t="s">
        <v>24</v>
      </c>
      <c r="J318" t="s">
        <v>25</v>
      </c>
      <c r="K318" t="s">
        <v>26</v>
      </c>
      <c r="L318" t="s">
        <v>795</v>
      </c>
      <c r="M318">
        <v>0.57999999999999996</v>
      </c>
      <c r="N318" t="s">
        <v>8</v>
      </c>
      <c r="O318" t="s">
        <v>28</v>
      </c>
      <c r="P318" t="s">
        <v>541</v>
      </c>
      <c r="Q318" t="s">
        <v>796</v>
      </c>
      <c r="R318">
        <v>58601</v>
      </c>
      <c r="S318">
        <v>42031</v>
      </c>
      <c r="T318">
        <v>42032</v>
      </c>
      <c r="U318">
        <v>6.3840000000000003</v>
      </c>
      <c r="V318">
        <v>9</v>
      </c>
      <c r="W318">
        <v>25.22</v>
      </c>
      <c r="X318">
        <v>86544</v>
      </c>
      <c r="Y318" t="s">
        <v>3216</v>
      </c>
    </row>
    <row r="319" spans="1:25" x14ac:dyDescent="0.2">
      <c r="A319">
        <v>2980</v>
      </c>
      <c r="B319" t="s">
        <v>797</v>
      </c>
      <c r="C319" t="s">
        <v>1</v>
      </c>
      <c r="D319">
        <v>0.03</v>
      </c>
      <c r="E319">
        <v>43.98</v>
      </c>
      <c r="F319">
        <v>8.99</v>
      </c>
      <c r="G319" t="s">
        <v>14</v>
      </c>
      <c r="H319" t="s">
        <v>70</v>
      </c>
      <c r="I319" t="s">
        <v>24</v>
      </c>
      <c r="J319" t="s">
        <v>25</v>
      </c>
      <c r="K319" t="s">
        <v>18</v>
      </c>
      <c r="L319" t="s">
        <v>798</v>
      </c>
      <c r="M319">
        <v>0.57999999999999996</v>
      </c>
      <c r="N319" t="s">
        <v>8</v>
      </c>
      <c r="O319" t="s">
        <v>87</v>
      </c>
      <c r="P319" t="s">
        <v>293</v>
      </c>
      <c r="Q319" t="s">
        <v>799</v>
      </c>
      <c r="R319">
        <v>44870</v>
      </c>
      <c r="S319">
        <v>42031</v>
      </c>
      <c r="T319">
        <v>42033</v>
      </c>
      <c r="U319">
        <v>274.0788</v>
      </c>
      <c r="V319">
        <v>10</v>
      </c>
      <c r="W319">
        <v>454.4</v>
      </c>
      <c r="X319">
        <v>86544</v>
      </c>
      <c r="Y319" t="s">
        <v>3218</v>
      </c>
    </row>
    <row r="320" spans="1:25" x14ac:dyDescent="0.2">
      <c r="A320">
        <v>2980</v>
      </c>
      <c r="B320" t="s">
        <v>797</v>
      </c>
      <c r="C320" t="s">
        <v>1</v>
      </c>
      <c r="D320">
        <v>0.06</v>
      </c>
      <c r="E320">
        <v>1.1399999999999999</v>
      </c>
      <c r="F320">
        <v>0.7</v>
      </c>
      <c r="G320" t="s">
        <v>14</v>
      </c>
      <c r="H320" t="s">
        <v>70</v>
      </c>
      <c r="I320" t="s">
        <v>24</v>
      </c>
      <c r="J320" t="s">
        <v>152</v>
      </c>
      <c r="K320" t="s">
        <v>26</v>
      </c>
      <c r="L320" t="s">
        <v>800</v>
      </c>
      <c r="M320">
        <v>0.38</v>
      </c>
      <c r="N320" t="s">
        <v>8</v>
      </c>
      <c r="O320" t="s">
        <v>87</v>
      </c>
      <c r="P320" t="s">
        <v>293</v>
      </c>
      <c r="Q320" t="s">
        <v>799</v>
      </c>
      <c r="R320">
        <v>44870</v>
      </c>
      <c r="S320">
        <v>42031</v>
      </c>
      <c r="T320">
        <v>42034</v>
      </c>
      <c r="U320">
        <v>-3.782</v>
      </c>
      <c r="V320">
        <v>13</v>
      </c>
      <c r="W320">
        <v>14.53</v>
      </c>
      <c r="X320">
        <v>86544</v>
      </c>
      <c r="Y320" t="s">
        <v>3218</v>
      </c>
    </row>
    <row r="321" spans="1:25" x14ac:dyDescent="0.2">
      <c r="A321">
        <v>2254</v>
      </c>
      <c r="B321" t="s">
        <v>801</v>
      </c>
      <c r="C321" t="s">
        <v>23</v>
      </c>
      <c r="D321">
        <v>0.1</v>
      </c>
      <c r="E321">
        <v>6.3</v>
      </c>
      <c r="F321">
        <v>0.5</v>
      </c>
      <c r="G321" t="s">
        <v>14</v>
      </c>
      <c r="H321" t="s">
        <v>70</v>
      </c>
      <c r="I321" t="s">
        <v>24</v>
      </c>
      <c r="J321" t="s">
        <v>128</v>
      </c>
      <c r="K321" t="s">
        <v>49</v>
      </c>
      <c r="L321" t="s">
        <v>802</v>
      </c>
      <c r="M321">
        <v>0.39</v>
      </c>
      <c r="N321" t="s">
        <v>8</v>
      </c>
      <c r="O321" t="s">
        <v>9</v>
      </c>
      <c r="P321" t="s">
        <v>364</v>
      </c>
      <c r="Q321" t="s">
        <v>803</v>
      </c>
      <c r="R321">
        <v>42003</v>
      </c>
      <c r="S321">
        <v>42031</v>
      </c>
      <c r="T321">
        <v>42036</v>
      </c>
      <c r="U321">
        <v>-464.28199999999998</v>
      </c>
      <c r="V321">
        <v>12</v>
      </c>
      <c r="W321">
        <v>68.72</v>
      </c>
      <c r="X321">
        <v>89278</v>
      </c>
      <c r="Y321" t="s">
        <v>3215</v>
      </c>
    </row>
    <row r="322" spans="1:25" x14ac:dyDescent="0.2">
      <c r="A322">
        <v>2178</v>
      </c>
      <c r="B322" t="s">
        <v>804</v>
      </c>
      <c r="C322" t="s">
        <v>92</v>
      </c>
      <c r="D322">
        <v>0.08</v>
      </c>
      <c r="E322">
        <v>2.94</v>
      </c>
      <c r="F322">
        <v>0.96</v>
      </c>
      <c r="G322" t="s">
        <v>14</v>
      </c>
      <c r="H322" t="s">
        <v>3</v>
      </c>
      <c r="I322" t="s">
        <v>24</v>
      </c>
      <c r="J322" t="s">
        <v>25</v>
      </c>
      <c r="K322" t="s">
        <v>26</v>
      </c>
      <c r="L322" t="s">
        <v>805</v>
      </c>
      <c r="M322">
        <v>0.57999999999999996</v>
      </c>
      <c r="N322" t="s">
        <v>8</v>
      </c>
      <c r="O322" t="s">
        <v>87</v>
      </c>
      <c r="P322" t="s">
        <v>379</v>
      </c>
      <c r="Q322" t="s">
        <v>806</v>
      </c>
      <c r="R322">
        <v>1610</v>
      </c>
      <c r="S322">
        <v>42031</v>
      </c>
      <c r="T322">
        <v>42033</v>
      </c>
      <c r="U322">
        <v>-1.18</v>
      </c>
      <c r="V322">
        <v>9</v>
      </c>
      <c r="W322">
        <v>25.35</v>
      </c>
      <c r="X322">
        <v>89465</v>
      </c>
      <c r="Y322" t="s">
        <v>3218</v>
      </c>
    </row>
    <row r="323" spans="1:25" x14ac:dyDescent="0.2">
      <c r="A323">
        <v>3347</v>
      </c>
      <c r="B323" t="s">
        <v>241</v>
      </c>
      <c r="C323" t="s">
        <v>92</v>
      </c>
      <c r="D323">
        <v>0.02</v>
      </c>
      <c r="E323">
        <v>110.99</v>
      </c>
      <c r="F323">
        <v>2.5</v>
      </c>
      <c r="G323" t="s">
        <v>14</v>
      </c>
      <c r="H323" t="s">
        <v>15</v>
      </c>
      <c r="I323" t="s">
        <v>16</v>
      </c>
      <c r="J323" t="s">
        <v>111</v>
      </c>
      <c r="K323" t="s">
        <v>49</v>
      </c>
      <c r="L323" t="s">
        <v>112</v>
      </c>
      <c r="M323">
        <v>0.56999999999999995</v>
      </c>
      <c r="N323" t="s">
        <v>8</v>
      </c>
      <c r="O323" t="s">
        <v>9</v>
      </c>
      <c r="P323" t="s">
        <v>99</v>
      </c>
      <c r="Q323" t="s">
        <v>243</v>
      </c>
      <c r="R323">
        <v>33411</v>
      </c>
      <c r="S323">
        <v>42031</v>
      </c>
      <c r="T323">
        <v>42033</v>
      </c>
      <c r="U323">
        <v>-39.808999999999997</v>
      </c>
      <c r="V323">
        <v>1</v>
      </c>
      <c r="W323">
        <v>94.3</v>
      </c>
      <c r="X323">
        <v>89356</v>
      </c>
      <c r="Y323" t="s">
        <v>3215</v>
      </c>
    </row>
    <row r="324" spans="1:25" x14ac:dyDescent="0.2">
      <c r="A324">
        <v>129</v>
      </c>
      <c r="B324" t="s">
        <v>807</v>
      </c>
      <c r="C324" t="s">
        <v>46</v>
      </c>
      <c r="D324">
        <v>0.02</v>
      </c>
      <c r="E324">
        <v>1.74</v>
      </c>
      <c r="F324">
        <v>4.08</v>
      </c>
      <c r="G324" t="s">
        <v>14</v>
      </c>
      <c r="H324" t="s">
        <v>3</v>
      </c>
      <c r="I324" t="s">
        <v>4</v>
      </c>
      <c r="J324" t="s">
        <v>102</v>
      </c>
      <c r="K324" t="s">
        <v>18</v>
      </c>
      <c r="L324" t="s">
        <v>746</v>
      </c>
      <c r="M324">
        <v>0.53</v>
      </c>
      <c r="N324" t="s">
        <v>8</v>
      </c>
      <c r="O324" t="s">
        <v>28</v>
      </c>
      <c r="P324" t="s">
        <v>79</v>
      </c>
      <c r="Q324" t="s">
        <v>808</v>
      </c>
      <c r="R324">
        <v>62002</v>
      </c>
      <c r="S324">
        <v>42031</v>
      </c>
      <c r="T324">
        <v>42032</v>
      </c>
      <c r="U324">
        <v>-37.39</v>
      </c>
      <c r="V324">
        <v>5</v>
      </c>
      <c r="W324">
        <v>10.23</v>
      </c>
      <c r="X324">
        <v>86693</v>
      </c>
      <c r="Y324" t="s">
        <v>3216</v>
      </c>
    </row>
    <row r="325" spans="1:25" x14ac:dyDescent="0.2">
      <c r="A325">
        <v>898</v>
      </c>
      <c r="B325" t="s">
        <v>400</v>
      </c>
      <c r="C325" t="s">
        <v>46</v>
      </c>
      <c r="D325">
        <v>0.02</v>
      </c>
      <c r="E325">
        <v>12.53</v>
      </c>
      <c r="F325">
        <v>0.49</v>
      </c>
      <c r="G325" t="s">
        <v>14</v>
      </c>
      <c r="H325" t="s">
        <v>3</v>
      </c>
      <c r="I325" t="s">
        <v>24</v>
      </c>
      <c r="J325" t="s">
        <v>128</v>
      </c>
      <c r="K325" t="s">
        <v>49</v>
      </c>
      <c r="L325" t="s">
        <v>129</v>
      </c>
      <c r="M325">
        <v>0.38</v>
      </c>
      <c r="N325" t="s">
        <v>8</v>
      </c>
      <c r="O325" t="s">
        <v>87</v>
      </c>
      <c r="P325" t="s">
        <v>88</v>
      </c>
      <c r="Q325" t="s">
        <v>89</v>
      </c>
      <c r="R325">
        <v>10039</v>
      </c>
      <c r="S325">
        <v>42031</v>
      </c>
      <c r="T325">
        <v>42031</v>
      </c>
      <c r="U325">
        <v>263.39999999999998</v>
      </c>
      <c r="V325">
        <v>47</v>
      </c>
      <c r="W325">
        <v>594.44000000000005</v>
      </c>
      <c r="X325">
        <v>9606</v>
      </c>
      <c r="Y325" t="s">
        <v>3218</v>
      </c>
    </row>
    <row r="326" spans="1:25" x14ac:dyDescent="0.2">
      <c r="A326">
        <v>898</v>
      </c>
      <c r="B326" t="s">
        <v>400</v>
      </c>
      <c r="C326" t="s">
        <v>46</v>
      </c>
      <c r="D326">
        <v>7.0000000000000007E-2</v>
      </c>
      <c r="E326">
        <v>5.18</v>
      </c>
      <c r="F326">
        <v>2.04</v>
      </c>
      <c r="G326" t="s">
        <v>63</v>
      </c>
      <c r="H326" t="s">
        <v>3</v>
      </c>
      <c r="I326" t="s">
        <v>24</v>
      </c>
      <c r="J326" t="s">
        <v>64</v>
      </c>
      <c r="K326" t="s">
        <v>26</v>
      </c>
      <c r="L326" t="s">
        <v>809</v>
      </c>
      <c r="M326">
        <v>0.36</v>
      </c>
      <c r="N326" t="s">
        <v>8</v>
      </c>
      <c r="O326" t="s">
        <v>87</v>
      </c>
      <c r="P326" t="s">
        <v>88</v>
      </c>
      <c r="Q326" t="s">
        <v>89</v>
      </c>
      <c r="R326">
        <v>10039</v>
      </c>
      <c r="S326">
        <v>42031</v>
      </c>
      <c r="T326">
        <v>42033</v>
      </c>
      <c r="U326">
        <v>37.31</v>
      </c>
      <c r="V326">
        <v>44</v>
      </c>
      <c r="W326">
        <v>228.5</v>
      </c>
      <c r="X326">
        <v>9606</v>
      </c>
      <c r="Y326" t="s">
        <v>3218</v>
      </c>
    </row>
    <row r="327" spans="1:25" x14ac:dyDescent="0.2">
      <c r="A327">
        <v>899</v>
      </c>
      <c r="B327" t="s">
        <v>402</v>
      </c>
      <c r="C327" t="s">
        <v>46</v>
      </c>
      <c r="D327">
        <v>0.02</v>
      </c>
      <c r="E327">
        <v>12.53</v>
      </c>
      <c r="F327">
        <v>0.49</v>
      </c>
      <c r="G327" t="s">
        <v>14</v>
      </c>
      <c r="H327" t="s">
        <v>3</v>
      </c>
      <c r="I327" t="s">
        <v>24</v>
      </c>
      <c r="J327" t="s">
        <v>128</v>
      </c>
      <c r="K327" t="s">
        <v>49</v>
      </c>
      <c r="L327" t="s">
        <v>129</v>
      </c>
      <c r="M327">
        <v>0.38</v>
      </c>
      <c r="N327" t="s">
        <v>8</v>
      </c>
      <c r="O327" t="s">
        <v>87</v>
      </c>
      <c r="P327" t="s">
        <v>296</v>
      </c>
      <c r="Q327" t="s">
        <v>403</v>
      </c>
      <c r="R327">
        <v>16602</v>
      </c>
      <c r="S327">
        <v>42031</v>
      </c>
      <c r="T327">
        <v>42031</v>
      </c>
      <c r="U327">
        <v>104.7213</v>
      </c>
      <c r="V327">
        <v>12</v>
      </c>
      <c r="W327">
        <v>151.77000000000001</v>
      </c>
      <c r="X327">
        <v>86264</v>
      </c>
      <c r="Y327" t="s">
        <v>3218</v>
      </c>
    </row>
    <row r="328" spans="1:25" x14ac:dyDescent="0.2">
      <c r="A328">
        <v>899</v>
      </c>
      <c r="B328" t="s">
        <v>402</v>
      </c>
      <c r="C328" t="s">
        <v>46</v>
      </c>
      <c r="D328">
        <v>7.0000000000000007E-2</v>
      </c>
      <c r="E328">
        <v>5.18</v>
      </c>
      <c r="F328">
        <v>2.04</v>
      </c>
      <c r="G328" t="s">
        <v>63</v>
      </c>
      <c r="H328" t="s">
        <v>3</v>
      </c>
      <c r="I328" t="s">
        <v>24</v>
      </c>
      <c r="J328" t="s">
        <v>64</v>
      </c>
      <c r="K328" t="s">
        <v>26</v>
      </c>
      <c r="L328" t="s">
        <v>809</v>
      </c>
      <c r="M328">
        <v>0.36</v>
      </c>
      <c r="N328" t="s">
        <v>8</v>
      </c>
      <c r="O328" t="s">
        <v>87</v>
      </c>
      <c r="P328" t="s">
        <v>296</v>
      </c>
      <c r="Q328" t="s">
        <v>403</v>
      </c>
      <c r="R328">
        <v>16602</v>
      </c>
      <c r="S328">
        <v>42031</v>
      </c>
      <c r="T328">
        <v>42033</v>
      </c>
      <c r="U328">
        <v>37.31</v>
      </c>
      <c r="V328">
        <v>11</v>
      </c>
      <c r="W328">
        <v>57.13</v>
      </c>
      <c r="X328">
        <v>86264</v>
      </c>
      <c r="Y328" t="s">
        <v>3218</v>
      </c>
    </row>
    <row r="329" spans="1:25" x14ac:dyDescent="0.2">
      <c r="A329">
        <v>1351</v>
      </c>
      <c r="B329" t="s">
        <v>810</v>
      </c>
      <c r="C329" t="s">
        <v>46</v>
      </c>
      <c r="D329">
        <v>0.1</v>
      </c>
      <c r="E329">
        <v>110.99</v>
      </c>
      <c r="F329">
        <v>8.99</v>
      </c>
      <c r="G329" t="s">
        <v>63</v>
      </c>
      <c r="H329" t="s">
        <v>47</v>
      </c>
      <c r="I329" t="s">
        <v>16</v>
      </c>
      <c r="J329" t="s">
        <v>111</v>
      </c>
      <c r="K329" t="s">
        <v>49</v>
      </c>
      <c r="L329" t="s">
        <v>811</v>
      </c>
      <c r="M329">
        <v>0.56999999999999995</v>
      </c>
      <c r="N329" t="s">
        <v>8</v>
      </c>
      <c r="O329" t="s">
        <v>9</v>
      </c>
      <c r="P329" t="s">
        <v>99</v>
      </c>
      <c r="Q329" t="s">
        <v>812</v>
      </c>
      <c r="R329">
        <v>33063</v>
      </c>
      <c r="S329">
        <v>42031</v>
      </c>
      <c r="T329">
        <v>42033</v>
      </c>
      <c r="U329">
        <v>3285.48</v>
      </c>
      <c r="V329">
        <v>7</v>
      </c>
      <c r="W329">
        <v>627.78</v>
      </c>
      <c r="X329">
        <v>88232</v>
      </c>
      <c r="Y329" t="s">
        <v>3215</v>
      </c>
    </row>
    <row r="330" spans="1:25" x14ac:dyDescent="0.2">
      <c r="A330">
        <v>2281</v>
      </c>
      <c r="B330" t="s">
        <v>813</v>
      </c>
      <c r="C330" t="s">
        <v>46</v>
      </c>
      <c r="D330">
        <v>0.08</v>
      </c>
      <c r="E330">
        <v>205.99</v>
      </c>
      <c r="F330">
        <v>2.5</v>
      </c>
      <c r="G330" t="s">
        <v>14</v>
      </c>
      <c r="H330" t="s">
        <v>47</v>
      </c>
      <c r="I330" t="s">
        <v>16</v>
      </c>
      <c r="J330" t="s">
        <v>111</v>
      </c>
      <c r="K330" t="s">
        <v>49</v>
      </c>
      <c r="L330" t="s">
        <v>814</v>
      </c>
      <c r="M330">
        <v>0.59</v>
      </c>
      <c r="N330" t="s">
        <v>8</v>
      </c>
      <c r="O330" t="s">
        <v>28</v>
      </c>
      <c r="P330" t="s">
        <v>333</v>
      </c>
      <c r="Q330" t="s">
        <v>815</v>
      </c>
      <c r="R330">
        <v>54703</v>
      </c>
      <c r="S330">
        <v>42031</v>
      </c>
      <c r="T330">
        <v>42032</v>
      </c>
      <c r="U330">
        <v>997.38144</v>
      </c>
      <c r="V330">
        <v>10</v>
      </c>
      <c r="W330">
        <v>1610.84</v>
      </c>
      <c r="X330">
        <v>85948</v>
      </c>
      <c r="Y330" t="s">
        <v>3216</v>
      </c>
    </row>
    <row r="331" spans="1:25" x14ac:dyDescent="0.2">
      <c r="A331">
        <v>53</v>
      </c>
      <c r="B331" t="s">
        <v>816</v>
      </c>
      <c r="C331" t="s">
        <v>1</v>
      </c>
      <c r="D331">
        <v>7.0000000000000007E-2</v>
      </c>
      <c r="E331">
        <v>3502.14</v>
      </c>
      <c r="F331">
        <v>8.73</v>
      </c>
      <c r="G331" t="s">
        <v>2</v>
      </c>
      <c r="H331" t="s">
        <v>70</v>
      </c>
      <c r="I331" t="s">
        <v>16</v>
      </c>
      <c r="J331" t="s">
        <v>32</v>
      </c>
      <c r="K331" t="s">
        <v>6</v>
      </c>
      <c r="L331" t="s">
        <v>817</v>
      </c>
      <c r="M331">
        <v>0.56999999999999995</v>
      </c>
      <c r="N331" t="s">
        <v>8</v>
      </c>
      <c r="O331" t="s">
        <v>35</v>
      </c>
      <c r="P331" t="s">
        <v>42</v>
      </c>
      <c r="Q331" t="s">
        <v>818</v>
      </c>
      <c r="R331">
        <v>98052</v>
      </c>
      <c r="S331">
        <v>42032</v>
      </c>
      <c r="T331">
        <v>42034</v>
      </c>
      <c r="U331">
        <v>-6923.5991999999997</v>
      </c>
      <c r="V331">
        <v>1</v>
      </c>
      <c r="W331">
        <v>3267.55</v>
      </c>
      <c r="X331">
        <v>88425</v>
      </c>
      <c r="Y331" t="s">
        <v>3217</v>
      </c>
    </row>
    <row r="332" spans="1:25" x14ac:dyDescent="0.2">
      <c r="A332">
        <v>3266</v>
      </c>
      <c r="B332" t="s">
        <v>819</v>
      </c>
      <c r="C332" t="s">
        <v>1</v>
      </c>
      <c r="D332">
        <v>0</v>
      </c>
      <c r="E332">
        <v>122.99</v>
      </c>
      <c r="F332">
        <v>70.2</v>
      </c>
      <c r="G332" t="s">
        <v>2</v>
      </c>
      <c r="H332" t="s">
        <v>70</v>
      </c>
      <c r="I332" t="s">
        <v>4</v>
      </c>
      <c r="J332" t="s">
        <v>85</v>
      </c>
      <c r="K332" t="s">
        <v>33</v>
      </c>
      <c r="L332" t="s">
        <v>780</v>
      </c>
      <c r="M332">
        <v>0.74</v>
      </c>
      <c r="N332" t="s">
        <v>8</v>
      </c>
      <c r="O332" t="s">
        <v>87</v>
      </c>
      <c r="P332" t="s">
        <v>307</v>
      </c>
      <c r="Q332" t="s">
        <v>308</v>
      </c>
      <c r="R332">
        <v>4073</v>
      </c>
      <c r="S332">
        <v>42032</v>
      </c>
      <c r="T332">
        <v>42033</v>
      </c>
      <c r="U332">
        <v>-1764.29</v>
      </c>
      <c r="V332">
        <v>14</v>
      </c>
      <c r="W332">
        <v>1794.88</v>
      </c>
      <c r="X332">
        <v>89836</v>
      </c>
      <c r="Y332" t="s">
        <v>3218</v>
      </c>
    </row>
    <row r="333" spans="1:25" x14ac:dyDescent="0.2">
      <c r="A333">
        <v>3269</v>
      </c>
      <c r="B333" t="s">
        <v>820</v>
      </c>
      <c r="C333" t="s">
        <v>1</v>
      </c>
      <c r="D333">
        <v>0.01</v>
      </c>
      <c r="E333">
        <v>60.97</v>
      </c>
      <c r="F333">
        <v>4.5</v>
      </c>
      <c r="G333" t="s">
        <v>63</v>
      </c>
      <c r="H333" t="s">
        <v>70</v>
      </c>
      <c r="I333" t="s">
        <v>24</v>
      </c>
      <c r="J333" t="s">
        <v>71</v>
      </c>
      <c r="K333" t="s">
        <v>49</v>
      </c>
      <c r="L333" t="s">
        <v>72</v>
      </c>
      <c r="M333">
        <v>0.56000000000000005</v>
      </c>
      <c r="N333" t="s">
        <v>8</v>
      </c>
      <c r="O333" t="s">
        <v>87</v>
      </c>
      <c r="P333" t="s">
        <v>373</v>
      </c>
      <c r="Q333" t="s">
        <v>821</v>
      </c>
      <c r="R333">
        <v>7060</v>
      </c>
      <c r="S333">
        <v>42032</v>
      </c>
      <c r="T333">
        <v>42034</v>
      </c>
      <c r="U333">
        <v>527.87760000000003</v>
      </c>
      <c r="V333">
        <v>12</v>
      </c>
      <c r="W333">
        <v>765.04</v>
      </c>
      <c r="X333">
        <v>89836</v>
      </c>
      <c r="Y333" t="s">
        <v>3218</v>
      </c>
    </row>
    <row r="334" spans="1:25" x14ac:dyDescent="0.2">
      <c r="A334">
        <v>24</v>
      </c>
      <c r="B334" t="s">
        <v>822</v>
      </c>
      <c r="C334" t="s">
        <v>13</v>
      </c>
      <c r="D334">
        <v>0.06</v>
      </c>
      <c r="E334">
        <v>55.48</v>
      </c>
      <c r="F334">
        <v>14.3</v>
      </c>
      <c r="G334" t="s">
        <v>14</v>
      </c>
      <c r="H334" t="s">
        <v>70</v>
      </c>
      <c r="I334" t="s">
        <v>24</v>
      </c>
      <c r="J334" t="s">
        <v>64</v>
      </c>
      <c r="K334" t="s">
        <v>49</v>
      </c>
      <c r="L334" t="s">
        <v>823</v>
      </c>
      <c r="M334">
        <v>0.37</v>
      </c>
      <c r="N334" t="s">
        <v>8</v>
      </c>
      <c r="O334" t="s">
        <v>35</v>
      </c>
      <c r="P334" t="s">
        <v>66</v>
      </c>
      <c r="Q334" t="s">
        <v>824</v>
      </c>
      <c r="R334">
        <v>92677</v>
      </c>
      <c r="S334">
        <v>42032</v>
      </c>
      <c r="T334">
        <v>42033</v>
      </c>
      <c r="U334">
        <v>-28.296800000000001</v>
      </c>
      <c r="V334">
        <v>1</v>
      </c>
      <c r="W334">
        <v>67.489999999999995</v>
      </c>
      <c r="X334">
        <v>87651</v>
      </c>
      <c r="Y334" t="s">
        <v>3217</v>
      </c>
    </row>
    <row r="335" spans="1:25" x14ac:dyDescent="0.2">
      <c r="A335">
        <v>24</v>
      </c>
      <c r="B335" t="s">
        <v>822</v>
      </c>
      <c r="C335" t="s">
        <v>13</v>
      </c>
      <c r="D335">
        <v>0.02</v>
      </c>
      <c r="E335">
        <v>1.68</v>
      </c>
      <c r="F335">
        <v>1.57</v>
      </c>
      <c r="G335" t="s">
        <v>14</v>
      </c>
      <c r="H335" t="s">
        <v>70</v>
      </c>
      <c r="I335" t="s">
        <v>24</v>
      </c>
      <c r="J335" t="s">
        <v>25</v>
      </c>
      <c r="K335" t="s">
        <v>26</v>
      </c>
      <c r="L335" t="s">
        <v>550</v>
      </c>
      <c r="M335">
        <v>0.59</v>
      </c>
      <c r="N335" t="s">
        <v>8</v>
      </c>
      <c r="O335" t="s">
        <v>35</v>
      </c>
      <c r="P335" t="s">
        <v>66</v>
      </c>
      <c r="Q335" t="s">
        <v>824</v>
      </c>
      <c r="R335">
        <v>92677</v>
      </c>
      <c r="S335">
        <v>42032</v>
      </c>
      <c r="T335">
        <v>42034</v>
      </c>
      <c r="U335">
        <v>-5.3071999999999999</v>
      </c>
      <c r="V335">
        <v>1</v>
      </c>
      <c r="W335">
        <v>2.25</v>
      </c>
      <c r="X335">
        <v>87651</v>
      </c>
      <c r="Y335" t="s">
        <v>3217</v>
      </c>
    </row>
    <row r="336" spans="1:25" x14ac:dyDescent="0.2">
      <c r="A336">
        <v>744</v>
      </c>
      <c r="B336" t="s">
        <v>562</v>
      </c>
      <c r="C336" t="s">
        <v>23</v>
      </c>
      <c r="D336">
        <v>0.02</v>
      </c>
      <c r="E336">
        <v>59.98</v>
      </c>
      <c r="F336">
        <v>3.99</v>
      </c>
      <c r="G336" t="s">
        <v>14</v>
      </c>
      <c r="H336" t="s">
        <v>70</v>
      </c>
      <c r="I336" t="s">
        <v>24</v>
      </c>
      <c r="J336" t="s">
        <v>71</v>
      </c>
      <c r="K336" t="s">
        <v>49</v>
      </c>
      <c r="L336" t="s">
        <v>825</v>
      </c>
      <c r="M336">
        <v>0.56999999999999995</v>
      </c>
      <c r="N336" t="s">
        <v>8</v>
      </c>
      <c r="O336" t="s">
        <v>35</v>
      </c>
      <c r="P336" t="s">
        <v>564</v>
      </c>
      <c r="Q336" t="s">
        <v>565</v>
      </c>
      <c r="R336">
        <v>85737</v>
      </c>
      <c r="S336">
        <v>42032</v>
      </c>
      <c r="T336">
        <v>42041</v>
      </c>
      <c r="U336">
        <v>-54.622</v>
      </c>
      <c r="V336">
        <v>1</v>
      </c>
      <c r="W336">
        <v>63.48</v>
      </c>
      <c r="X336">
        <v>87725</v>
      </c>
      <c r="Y336" t="s">
        <v>3217</v>
      </c>
    </row>
    <row r="337" spans="1:25" x14ac:dyDescent="0.2">
      <c r="A337">
        <v>744</v>
      </c>
      <c r="B337" t="s">
        <v>562</v>
      </c>
      <c r="C337" t="s">
        <v>23</v>
      </c>
      <c r="D337">
        <v>0.03</v>
      </c>
      <c r="E337">
        <v>5.18</v>
      </c>
      <c r="F337">
        <v>5.74</v>
      </c>
      <c r="G337" t="s">
        <v>14</v>
      </c>
      <c r="H337" t="s">
        <v>70</v>
      </c>
      <c r="I337" t="s">
        <v>24</v>
      </c>
      <c r="J337" t="s">
        <v>48</v>
      </c>
      <c r="K337" t="s">
        <v>49</v>
      </c>
      <c r="L337" t="s">
        <v>826</v>
      </c>
      <c r="M337">
        <v>0.36</v>
      </c>
      <c r="N337" t="s">
        <v>8</v>
      </c>
      <c r="O337" t="s">
        <v>35</v>
      </c>
      <c r="P337" t="s">
        <v>564</v>
      </c>
      <c r="Q337" t="s">
        <v>565</v>
      </c>
      <c r="R337">
        <v>85737</v>
      </c>
      <c r="S337">
        <v>42032</v>
      </c>
      <c r="T337">
        <v>42036</v>
      </c>
      <c r="U337">
        <v>-126.81417999999999</v>
      </c>
      <c r="V337">
        <v>9</v>
      </c>
      <c r="W337">
        <v>47.64</v>
      </c>
      <c r="X337">
        <v>87725</v>
      </c>
      <c r="Y337" t="s">
        <v>3217</v>
      </c>
    </row>
    <row r="338" spans="1:25" x14ac:dyDescent="0.2">
      <c r="A338">
        <v>553</v>
      </c>
      <c r="B338" t="s">
        <v>827</v>
      </c>
      <c r="C338" t="s">
        <v>92</v>
      </c>
      <c r="D338">
        <v>0</v>
      </c>
      <c r="E338">
        <v>6.88</v>
      </c>
      <c r="F338">
        <v>2</v>
      </c>
      <c r="G338" t="s">
        <v>63</v>
      </c>
      <c r="H338" t="s">
        <v>47</v>
      </c>
      <c r="I338" t="s">
        <v>24</v>
      </c>
      <c r="J338" t="s">
        <v>64</v>
      </c>
      <c r="K338" t="s">
        <v>26</v>
      </c>
      <c r="L338" t="s">
        <v>828</v>
      </c>
      <c r="M338">
        <v>0.39</v>
      </c>
      <c r="N338" t="s">
        <v>8</v>
      </c>
      <c r="O338" t="s">
        <v>35</v>
      </c>
      <c r="P338" t="s">
        <v>66</v>
      </c>
      <c r="Q338" t="s">
        <v>76</v>
      </c>
      <c r="R338">
        <v>90008</v>
      </c>
      <c r="S338">
        <v>42032</v>
      </c>
      <c r="T338">
        <v>42033</v>
      </c>
      <c r="U338">
        <v>34.067999999999998</v>
      </c>
      <c r="V338">
        <v>36</v>
      </c>
      <c r="W338">
        <v>267.52999999999997</v>
      </c>
      <c r="X338">
        <v>17155</v>
      </c>
      <c r="Y338" t="s">
        <v>3217</v>
      </c>
    </row>
    <row r="339" spans="1:25" x14ac:dyDescent="0.2">
      <c r="A339">
        <v>556</v>
      </c>
      <c r="B339" t="s">
        <v>829</v>
      </c>
      <c r="C339" t="s">
        <v>92</v>
      </c>
      <c r="D339">
        <v>0</v>
      </c>
      <c r="E339">
        <v>6.88</v>
      </c>
      <c r="F339">
        <v>2</v>
      </c>
      <c r="G339" t="s">
        <v>63</v>
      </c>
      <c r="H339" t="s">
        <v>47</v>
      </c>
      <c r="I339" t="s">
        <v>24</v>
      </c>
      <c r="J339" t="s">
        <v>64</v>
      </c>
      <c r="K339" t="s">
        <v>26</v>
      </c>
      <c r="L339" t="s">
        <v>828</v>
      </c>
      <c r="M339">
        <v>0.39</v>
      </c>
      <c r="N339" t="s">
        <v>8</v>
      </c>
      <c r="O339" t="s">
        <v>35</v>
      </c>
      <c r="P339" t="s">
        <v>122</v>
      </c>
      <c r="Q339" t="s">
        <v>830</v>
      </c>
      <c r="R339">
        <v>84604</v>
      </c>
      <c r="S339">
        <v>42032</v>
      </c>
      <c r="T339">
        <v>42033</v>
      </c>
      <c r="U339">
        <v>46.147199999999998</v>
      </c>
      <c r="V339">
        <v>9</v>
      </c>
      <c r="W339">
        <v>66.88</v>
      </c>
      <c r="X339">
        <v>86189</v>
      </c>
      <c r="Y339" t="s">
        <v>3217</v>
      </c>
    </row>
    <row r="340" spans="1:25" x14ac:dyDescent="0.2">
      <c r="A340">
        <v>556</v>
      </c>
      <c r="B340" t="s">
        <v>829</v>
      </c>
      <c r="C340" t="s">
        <v>92</v>
      </c>
      <c r="D340">
        <v>0.03</v>
      </c>
      <c r="E340">
        <v>32.479999999999997</v>
      </c>
      <c r="F340">
        <v>35</v>
      </c>
      <c r="G340" t="s">
        <v>63</v>
      </c>
      <c r="H340" t="s">
        <v>47</v>
      </c>
      <c r="I340" t="s">
        <v>24</v>
      </c>
      <c r="J340" t="s">
        <v>54</v>
      </c>
      <c r="K340" t="s">
        <v>40</v>
      </c>
      <c r="L340" t="s">
        <v>761</v>
      </c>
      <c r="M340">
        <v>0.81</v>
      </c>
      <c r="N340" t="s">
        <v>8</v>
      </c>
      <c r="O340" t="s">
        <v>35</v>
      </c>
      <c r="P340" t="s">
        <v>122</v>
      </c>
      <c r="Q340" t="s">
        <v>830</v>
      </c>
      <c r="R340">
        <v>84604</v>
      </c>
      <c r="S340">
        <v>42032</v>
      </c>
      <c r="T340">
        <v>42032</v>
      </c>
      <c r="U340">
        <v>-1116.3348000000001</v>
      </c>
      <c r="V340">
        <v>8</v>
      </c>
      <c r="W340">
        <v>274.91000000000003</v>
      </c>
      <c r="X340">
        <v>86189</v>
      </c>
      <c r="Y340" t="s">
        <v>3217</v>
      </c>
    </row>
    <row r="341" spans="1:25" x14ac:dyDescent="0.2">
      <c r="A341">
        <v>1875</v>
      </c>
      <c r="B341" t="s">
        <v>831</v>
      </c>
      <c r="C341" t="s">
        <v>1</v>
      </c>
      <c r="D341">
        <v>0.09</v>
      </c>
      <c r="E341">
        <v>95.99</v>
      </c>
      <c r="F341">
        <v>4.9000000000000004</v>
      </c>
      <c r="G341" t="s">
        <v>14</v>
      </c>
      <c r="H341" t="s">
        <v>15</v>
      </c>
      <c r="I341" t="s">
        <v>16</v>
      </c>
      <c r="J341" t="s">
        <v>111</v>
      </c>
      <c r="K341" t="s">
        <v>49</v>
      </c>
      <c r="L341" t="s">
        <v>744</v>
      </c>
      <c r="M341">
        <v>0.56000000000000005</v>
      </c>
      <c r="N341" t="s">
        <v>8</v>
      </c>
      <c r="O341" t="s">
        <v>9</v>
      </c>
      <c r="P341" t="s">
        <v>218</v>
      </c>
      <c r="Q341" t="s">
        <v>832</v>
      </c>
      <c r="R341">
        <v>23320</v>
      </c>
      <c r="S341">
        <v>42033</v>
      </c>
      <c r="T341">
        <v>42035</v>
      </c>
      <c r="U341">
        <v>34.302</v>
      </c>
      <c r="V341">
        <v>4</v>
      </c>
      <c r="W341">
        <v>320.75</v>
      </c>
      <c r="X341">
        <v>90899</v>
      </c>
      <c r="Y341" t="s">
        <v>3215</v>
      </c>
    </row>
    <row r="342" spans="1:25" x14ac:dyDescent="0.2">
      <c r="A342">
        <v>2265</v>
      </c>
      <c r="B342" t="s">
        <v>833</v>
      </c>
      <c r="C342" t="s">
        <v>1</v>
      </c>
      <c r="D342">
        <v>0.1</v>
      </c>
      <c r="E342">
        <v>7.45</v>
      </c>
      <c r="F342">
        <v>6.28</v>
      </c>
      <c r="G342" t="s">
        <v>14</v>
      </c>
      <c r="H342" t="s">
        <v>70</v>
      </c>
      <c r="I342" t="s">
        <v>24</v>
      </c>
      <c r="J342" t="s">
        <v>48</v>
      </c>
      <c r="K342" t="s">
        <v>49</v>
      </c>
      <c r="L342" t="s">
        <v>834</v>
      </c>
      <c r="M342">
        <v>0.4</v>
      </c>
      <c r="N342" t="s">
        <v>8</v>
      </c>
      <c r="O342" t="s">
        <v>28</v>
      </c>
      <c r="P342" t="s">
        <v>56</v>
      </c>
      <c r="Q342" t="s">
        <v>835</v>
      </c>
      <c r="R342">
        <v>64130</v>
      </c>
      <c r="S342">
        <v>42033</v>
      </c>
      <c r="T342">
        <v>42036</v>
      </c>
      <c r="U342">
        <v>-69.873999999999995</v>
      </c>
      <c r="V342">
        <v>8</v>
      </c>
      <c r="W342">
        <v>59.4</v>
      </c>
      <c r="X342">
        <v>86612</v>
      </c>
      <c r="Y342" t="s">
        <v>3216</v>
      </c>
    </row>
    <row r="343" spans="1:25" x14ac:dyDescent="0.2">
      <c r="A343">
        <v>2265</v>
      </c>
      <c r="B343" t="s">
        <v>833</v>
      </c>
      <c r="C343" t="s">
        <v>1</v>
      </c>
      <c r="D343">
        <v>0.01</v>
      </c>
      <c r="E343">
        <v>6.48</v>
      </c>
      <c r="F343">
        <v>7.86</v>
      </c>
      <c r="G343" t="s">
        <v>14</v>
      </c>
      <c r="H343" t="s">
        <v>70</v>
      </c>
      <c r="I343" t="s">
        <v>24</v>
      </c>
      <c r="J343" t="s">
        <v>64</v>
      </c>
      <c r="K343" t="s">
        <v>49</v>
      </c>
      <c r="L343" t="s">
        <v>836</v>
      </c>
      <c r="M343">
        <v>0.37</v>
      </c>
      <c r="N343" t="s">
        <v>8</v>
      </c>
      <c r="O343" t="s">
        <v>28</v>
      </c>
      <c r="P343" t="s">
        <v>56</v>
      </c>
      <c r="Q343" t="s">
        <v>835</v>
      </c>
      <c r="R343">
        <v>64130</v>
      </c>
      <c r="S343">
        <v>42033</v>
      </c>
      <c r="T343">
        <v>42035</v>
      </c>
      <c r="U343">
        <v>-135.74</v>
      </c>
      <c r="V343">
        <v>10</v>
      </c>
      <c r="W343">
        <v>66.459999999999994</v>
      </c>
      <c r="X343">
        <v>86612</v>
      </c>
      <c r="Y343" t="s">
        <v>3216</v>
      </c>
    </row>
    <row r="344" spans="1:25" x14ac:dyDescent="0.2">
      <c r="A344">
        <v>699</v>
      </c>
      <c r="B344" t="s">
        <v>837</v>
      </c>
      <c r="C344" t="s">
        <v>92</v>
      </c>
      <c r="D344">
        <v>7.0000000000000007E-2</v>
      </c>
      <c r="E344">
        <v>5.0199999999999996</v>
      </c>
      <c r="F344">
        <v>5.14</v>
      </c>
      <c r="G344" t="s">
        <v>14</v>
      </c>
      <c r="H344" t="s">
        <v>15</v>
      </c>
      <c r="I344" t="s">
        <v>16</v>
      </c>
      <c r="J344" t="s">
        <v>17</v>
      </c>
      <c r="K344" t="s">
        <v>18</v>
      </c>
      <c r="L344" t="s">
        <v>367</v>
      </c>
      <c r="M344">
        <v>0.79</v>
      </c>
      <c r="N344" t="s">
        <v>8</v>
      </c>
      <c r="O344" t="s">
        <v>35</v>
      </c>
      <c r="P344" t="s">
        <v>66</v>
      </c>
      <c r="Q344" t="s">
        <v>76</v>
      </c>
      <c r="R344">
        <v>90041</v>
      </c>
      <c r="S344">
        <v>42033</v>
      </c>
      <c r="T344">
        <v>42035</v>
      </c>
      <c r="U344">
        <v>-168.72</v>
      </c>
      <c r="V344">
        <v>42</v>
      </c>
      <c r="W344">
        <v>210.1</v>
      </c>
      <c r="X344">
        <v>32420</v>
      </c>
      <c r="Y344" t="s">
        <v>3217</v>
      </c>
    </row>
    <row r="345" spans="1:25" x14ac:dyDescent="0.2">
      <c r="A345">
        <v>699</v>
      </c>
      <c r="B345" t="s">
        <v>837</v>
      </c>
      <c r="C345" t="s">
        <v>92</v>
      </c>
      <c r="D345">
        <v>7.0000000000000007E-2</v>
      </c>
      <c r="E345">
        <v>280.98</v>
      </c>
      <c r="F345">
        <v>57</v>
      </c>
      <c r="G345" t="s">
        <v>2</v>
      </c>
      <c r="H345" t="s">
        <v>15</v>
      </c>
      <c r="I345" t="s">
        <v>4</v>
      </c>
      <c r="J345" t="s">
        <v>85</v>
      </c>
      <c r="K345" t="s">
        <v>33</v>
      </c>
      <c r="L345" t="s">
        <v>838</v>
      </c>
      <c r="M345">
        <v>0.78</v>
      </c>
      <c r="N345" t="s">
        <v>8</v>
      </c>
      <c r="O345" t="s">
        <v>35</v>
      </c>
      <c r="P345" t="s">
        <v>66</v>
      </c>
      <c r="Q345" t="s">
        <v>76</v>
      </c>
      <c r="R345">
        <v>90041</v>
      </c>
      <c r="S345">
        <v>42033</v>
      </c>
      <c r="T345">
        <v>42035</v>
      </c>
      <c r="U345">
        <v>-439.62</v>
      </c>
      <c r="V345">
        <v>23</v>
      </c>
      <c r="W345">
        <v>6499.87</v>
      </c>
      <c r="X345">
        <v>32420</v>
      </c>
      <c r="Y345" t="s">
        <v>3217</v>
      </c>
    </row>
    <row r="346" spans="1:25" x14ac:dyDescent="0.2">
      <c r="A346">
        <v>2061</v>
      </c>
      <c r="B346" t="s">
        <v>839</v>
      </c>
      <c r="C346" t="s">
        <v>92</v>
      </c>
      <c r="D346">
        <v>0.02</v>
      </c>
      <c r="E346">
        <v>240.98</v>
      </c>
      <c r="F346">
        <v>60.2</v>
      </c>
      <c r="G346" t="s">
        <v>2</v>
      </c>
      <c r="H346" t="s">
        <v>70</v>
      </c>
      <c r="I346" t="s">
        <v>4</v>
      </c>
      <c r="J346" t="s">
        <v>93</v>
      </c>
      <c r="K346" t="s">
        <v>6</v>
      </c>
      <c r="L346" t="s">
        <v>840</v>
      </c>
      <c r="M346">
        <v>0.56000000000000005</v>
      </c>
      <c r="N346" t="s">
        <v>8</v>
      </c>
      <c r="O346" t="s">
        <v>28</v>
      </c>
      <c r="P346" t="s">
        <v>109</v>
      </c>
      <c r="Q346" t="s">
        <v>841</v>
      </c>
      <c r="R346">
        <v>69101</v>
      </c>
      <c r="S346">
        <v>42033</v>
      </c>
      <c r="T346">
        <v>42035</v>
      </c>
      <c r="U346">
        <v>-272.71319999999997</v>
      </c>
      <c r="V346">
        <v>1</v>
      </c>
      <c r="W346">
        <v>260.66000000000003</v>
      </c>
      <c r="X346">
        <v>87146</v>
      </c>
      <c r="Y346" t="s">
        <v>3216</v>
      </c>
    </row>
    <row r="347" spans="1:25" x14ac:dyDescent="0.2">
      <c r="A347">
        <v>2062</v>
      </c>
      <c r="B347" t="s">
        <v>842</v>
      </c>
      <c r="C347" t="s">
        <v>92</v>
      </c>
      <c r="D347">
        <v>0.02</v>
      </c>
      <c r="E347">
        <v>420.98</v>
      </c>
      <c r="F347">
        <v>19.989999999999998</v>
      </c>
      <c r="G347" t="s">
        <v>14</v>
      </c>
      <c r="H347" t="s">
        <v>70</v>
      </c>
      <c r="I347" t="s">
        <v>24</v>
      </c>
      <c r="J347" t="s">
        <v>48</v>
      </c>
      <c r="K347" t="s">
        <v>49</v>
      </c>
      <c r="L347" t="s">
        <v>843</v>
      </c>
      <c r="M347">
        <v>0.35</v>
      </c>
      <c r="N347" t="s">
        <v>8</v>
      </c>
      <c r="O347" t="s">
        <v>9</v>
      </c>
      <c r="P347" t="s">
        <v>218</v>
      </c>
      <c r="Q347" t="s">
        <v>844</v>
      </c>
      <c r="R347">
        <v>23111</v>
      </c>
      <c r="S347">
        <v>42033</v>
      </c>
      <c r="T347">
        <v>42036</v>
      </c>
      <c r="U347">
        <v>-162.69399999999999</v>
      </c>
      <c r="V347">
        <v>10</v>
      </c>
      <c r="W347">
        <v>4249.37</v>
      </c>
      <c r="X347">
        <v>87146</v>
      </c>
      <c r="Y347" t="s">
        <v>3215</v>
      </c>
    </row>
    <row r="348" spans="1:25" x14ac:dyDescent="0.2">
      <c r="A348">
        <v>767</v>
      </c>
      <c r="B348" t="s">
        <v>845</v>
      </c>
      <c r="C348" t="s">
        <v>1</v>
      </c>
      <c r="D348">
        <v>0.1</v>
      </c>
      <c r="E348">
        <v>31.78</v>
      </c>
      <c r="F348">
        <v>1.99</v>
      </c>
      <c r="G348" t="s">
        <v>14</v>
      </c>
      <c r="H348" t="s">
        <v>70</v>
      </c>
      <c r="I348" t="s">
        <v>16</v>
      </c>
      <c r="J348" t="s">
        <v>17</v>
      </c>
      <c r="K348" t="s">
        <v>18</v>
      </c>
      <c r="L348" t="s">
        <v>846</v>
      </c>
      <c r="M348">
        <v>0.42</v>
      </c>
      <c r="N348" t="s">
        <v>8</v>
      </c>
      <c r="O348" t="s">
        <v>28</v>
      </c>
      <c r="P348" t="s">
        <v>79</v>
      </c>
      <c r="Q348" t="s">
        <v>847</v>
      </c>
      <c r="R348">
        <v>61201</v>
      </c>
      <c r="S348">
        <v>42034</v>
      </c>
      <c r="T348">
        <v>42036</v>
      </c>
      <c r="U348">
        <v>232.2816</v>
      </c>
      <c r="V348">
        <v>11</v>
      </c>
      <c r="W348">
        <v>336.64</v>
      </c>
      <c r="X348">
        <v>86279</v>
      </c>
      <c r="Y348" t="s">
        <v>3216</v>
      </c>
    </row>
    <row r="349" spans="1:25" x14ac:dyDescent="0.2">
      <c r="A349">
        <v>550</v>
      </c>
      <c r="B349" t="s">
        <v>848</v>
      </c>
      <c r="C349" t="s">
        <v>13</v>
      </c>
      <c r="D349">
        <v>0.05</v>
      </c>
      <c r="E349">
        <v>1.68</v>
      </c>
      <c r="F349">
        <v>1.57</v>
      </c>
      <c r="G349" t="s">
        <v>14</v>
      </c>
      <c r="H349" t="s">
        <v>70</v>
      </c>
      <c r="I349" t="s">
        <v>24</v>
      </c>
      <c r="J349" t="s">
        <v>25</v>
      </c>
      <c r="K349" t="s">
        <v>26</v>
      </c>
      <c r="L349" t="s">
        <v>550</v>
      </c>
      <c r="M349">
        <v>0.59</v>
      </c>
      <c r="N349" t="s">
        <v>8</v>
      </c>
      <c r="O349" t="s">
        <v>28</v>
      </c>
      <c r="P349" t="s">
        <v>163</v>
      </c>
      <c r="Q349" t="s">
        <v>849</v>
      </c>
      <c r="R349">
        <v>78155</v>
      </c>
      <c r="S349">
        <v>42034</v>
      </c>
      <c r="T349">
        <v>42035</v>
      </c>
      <c r="U349">
        <v>-33.340000000000003</v>
      </c>
      <c r="V349">
        <v>11</v>
      </c>
      <c r="W349">
        <v>18.75</v>
      </c>
      <c r="X349">
        <v>90909</v>
      </c>
      <c r="Y349" t="s">
        <v>3216</v>
      </c>
    </row>
    <row r="350" spans="1:25" x14ac:dyDescent="0.2">
      <c r="A350">
        <v>550</v>
      </c>
      <c r="B350" t="s">
        <v>848</v>
      </c>
      <c r="C350" t="s">
        <v>13</v>
      </c>
      <c r="D350">
        <v>0.1</v>
      </c>
      <c r="E350">
        <v>218.75</v>
      </c>
      <c r="F350">
        <v>69.64</v>
      </c>
      <c r="G350" t="s">
        <v>2</v>
      </c>
      <c r="H350" t="s">
        <v>70</v>
      </c>
      <c r="I350" t="s">
        <v>4</v>
      </c>
      <c r="J350" t="s">
        <v>5</v>
      </c>
      <c r="K350" t="s">
        <v>6</v>
      </c>
      <c r="L350" t="s">
        <v>850</v>
      </c>
      <c r="M350">
        <v>0.77</v>
      </c>
      <c r="N350" t="s">
        <v>8</v>
      </c>
      <c r="O350" t="s">
        <v>28</v>
      </c>
      <c r="P350" t="s">
        <v>163</v>
      </c>
      <c r="Q350" t="s">
        <v>849</v>
      </c>
      <c r="R350">
        <v>78155</v>
      </c>
      <c r="S350">
        <v>42034</v>
      </c>
      <c r="T350">
        <v>42036</v>
      </c>
      <c r="U350">
        <v>-201.27600000000001</v>
      </c>
      <c r="V350">
        <v>1</v>
      </c>
      <c r="W350">
        <v>188.51</v>
      </c>
      <c r="X350">
        <v>90909</v>
      </c>
      <c r="Y350" t="s">
        <v>3216</v>
      </c>
    </row>
    <row r="351" spans="1:25" x14ac:dyDescent="0.2">
      <c r="A351">
        <v>551</v>
      </c>
      <c r="B351" t="s">
        <v>851</v>
      </c>
      <c r="C351" t="s">
        <v>13</v>
      </c>
      <c r="D351">
        <v>0</v>
      </c>
      <c r="E351">
        <v>15.04</v>
      </c>
      <c r="F351">
        <v>1.97</v>
      </c>
      <c r="G351" t="s">
        <v>14</v>
      </c>
      <c r="H351" t="s">
        <v>70</v>
      </c>
      <c r="I351" t="s">
        <v>24</v>
      </c>
      <c r="J351" t="s">
        <v>64</v>
      </c>
      <c r="K351" t="s">
        <v>26</v>
      </c>
      <c r="L351" t="s">
        <v>68</v>
      </c>
      <c r="M351">
        <v>0.39</v>
      </c>
      <c r="N351" t="s">
        <v>8</v>
      </c>
      <c r="O351" t="s">
        <v>28</v>
      </c>
      <c r="P351" t="s">
        <v>163</v>
      </c>
      <c r="Q351" t="s">
        <v>852</v>
      </c>
      <c r="R351">
        <v>75090</v>
      </c>
      <c r="S351">
        <v>42034</v>
      </c>
      <c r="T351">
        <v>42036</v>
      </c>
      <c r="U351">
        <v>21.514199999999999</v>
      </c>
      <c r="V351">
        <v>2</v>
      </c>
      <c r="W351">
        <v>31.18</v>
      </c>
      <c r="X351">
        <v>90909</v>
      </c>
      <c r="Y351" t="s">
        <v>3216</v>
      </c>
    </row>
    <row r="352" spans="1:25" x14ac:dyDescent="0.2">
      <c r="A352">
        <v>1442</v>
      </c>
      <c r="B352" t="s">
        <v>853</v>
      </c>
      <c r="C352" t="s">
        <v>23</v>
      </c>
      <c r="D352">
        <v>0.02</v>
      </c>
      <c r="E352">
        <v>15.99</v>
      </c>
      <c r="F352">
        <v>13.18</v>
      </c>
      <c r="G352" t="s">
        <v>63</v>
      </c>
      <c r="H352" t="s">
        <v>70</v>
      </c>
      <c r="I352" t="s">
        <v>24</v>
      </c>
      <c r="J352" t="s">
        <v>48</v>
      </c>
      <c r="K352" t="s">
        <v>49</v>
      </c>
      <c r="L352" t="s">
        <v>271</v>
      </c>
      <c r="M352">
        <v>0.37</v>
      </c>
      <c r="N352" t="s">
        <v>8</v>
      </c>
      <c r="O352" t="s">
        <v>28</v>
      </c>
      <c r="P352" t="s">
        <v>56</v>
      </c>
      <c r="Q352" t="s">
        <v>854</v>
      </c>
      <c r="R352">
        <v>65807</v>
      </c>
      <c r="S352">
        <v>42034</v>
      </c>
      <c r="T352">
        <v>42038</v>
      </c>
      <c r="U352">
        <v>-76.992500000000007</v>
      </c>
      <c r="V352">
        <v>7</v>
      </c>
      <c r="W352">
        <v>123.03</v>
      </c>
      <c r="X352">
        <v>89077</v>
      </c>
      <c r="Y352" t="s">
        <v>3216</v>
      </c>
    </row>
    <row r="353" spans="1:25" x14ac:dyDescent="0.2">
      <c r="A353">
        <v>1442</v>
      </c>
      <c r="B353" t="s">
        <v>853</v>
      </c>
      <c r="C353" t="s">
        <v>23</v>
      </c>
      <c r="D353">
        <v>0.09</v>
      </c>
      <c r="E353">
        <v>46.94</v>
      </c>
      <c r="F353">
        <v>6.77</v>
      </c>
      <c r="G353" t="s">
        <v>63</v>
      </c>
      <c r="H353" t="s">
        <v>70</v>
      </c>
      <c r="I353" t="s">
        <v>4</v>
      </c>
      <c r="J353" t="s">
        <v>102</v>
      </c>
      <c r="K353" t="s">
        <v>49</v>
      </c>
      <c r="L353" t="s">
        <v>855</v>
      </c>
      <c r="M353">
        <v>0.44</v>
      </c>
      <c r="N353" t="s">
        <v>8</v>
      </c>
      <c r="O353" t="s">
        <v>28</v>
      </c>
      <c r="P353" t="s">
        <v>56</v>
      </c>
      <c r="Q353" t="s">
        <v>854</v>
      </c>
      <c r="R353">
        <v>65807</v>
      </c>
      <c r="S353">
        <v>42034</v>
      </c>
      <c r="T353">
        <v>42034</v>
      </c>
      <c r="U353">
        <v>297.96960000000001</v>
      </c>
      <c r="V353">
        <v>10</v>
      </c>
      <c r="W353">
        <v>431.84</v>
      </c>
      <c r="X353">
        <v>89077</v>
      </c>
      <c r="Y353" t="s">
        <v>3216</v>
      </c>
    </row>
    <row r="354" spans="1:25" x14ac:dyDescent="0.2">
      <c r="A354">
        <v>2775</v>
      </c>
      <c r="B354" t="s">
        <v>856</v>
      </c>
      <c r="C354" t="s">
        <v>23</v>
      </c>
      <c r="D354">
        <v>7.0000000000000007E-2</v>
      </c>
      <c r="E354">
        <v>574.74</v>
      </c>
      <c r="F354">
        <v>24.49</v>
      </c>
      <c r="G354" t="s">
        <v>14</v>
      </c>
      <c r="H354" t="s">
        <v>15</v>
      </c>
      <c r="I354" t="s">
        <v>16</v>
      </c>
      <c r="J354" t="s">
        <v>32</v>
      </c>
      <c r="K354" t="s">
        <v>40</v>
      </c>
      <c r="L354" t="s">
        <v>146</v>
      </c>
      <c r="M354">
        <v>0.37</v>
      </c>
      <c r="N354" t="s">
        <v>8</v>
      </c>
      <c r="O354" t="s">
        <v>28</v>
      </c>
      <c r="P354" t="s">
        <v>79</v>
      </c>
      <c r="Q354" t="s">
        <v>857</v>
      </c>
      <c r="R354">
        <v>60131</v>
      </c>
      <c r="S354">
        <v>42034</v>
      </c>
      <c r="T354">
        <v>42039</v>
      </c>
      <c r="U354">
        <v>2860.9331999999999</v>
      </c>
      <c r="V354">
        <v>8</v>
      </c>
      <c r="W354">
        <v>4146.28</v>
      </c>
      <c r="X354">
        <v>91229</v>
      </c>
      <c r="Y354" t="s">
        <v>3216</v>
      </c>
    </row>
    <row r="355" spans="1:25" x14ac:dyDescent="0.2">
      <c r="A355">
        <v>256</v>
      </c>
      <c r="B355" t="s">
        <v>858</v>
      </c>
      <c r="C355" t="s">
        <v>1</v>
      </c>
      <c r="D355">
        <v>0.03</v>
      </c>
      <c r="E355">
        <v>8.34</v>
      </c>
      <c r="F355">
        <v>2.64</v>
      </c>
      <c r="G355" t="s">
        <v>14</v>
      </c>
      <c r="H355" t="s">
        <v>47</v>
      </c>
      <c r="I355" t="s">
        <v>24</v>
      </c>
      <c r="J355" t="s">
        <v>544</v>
      </c>
      <c r="K355" t="s">
        <v>18</v>
      </c>
      <c r="L355" t="s">
        <v>859</v>
      </c>
      <c r="M355">
        <v>0.59</v>
      </c>
      <c r="N355" t="s">
        <v>8</v>
      </c>
      <c r="O355" t="s">
        <v>87</v>
      </c>
      <c r="P355" t="s">
        <v>296</v>
      </c>
      <c r="Q355" t="s">
        <v>860</v>
      </c>
      <c r="R355">
        <v>17331</v>
      </c>
      <c r="S355">
        <v>42035</v>
      </c>
      <c r="T355">
        <v>42037</v>
      </c>
      <c r="U355">
        <v>0.68400000000000005</v>
      </c>
      <c r="V355">
        <v>4</v>
      </c>
      <c r="W355">
        <v>34.64</v>
      </c>
      <c r="X355">
        <v>86267</v>
      </c>
      <c r="Y355" t="s">
        <v>3218</v>
      </c>
    </row>
    <row r="356" spans="1:25" x14ac:dyDescent="0.2">
      <c r="A356">
        <v>343</v>
      </c>
      <c r="B356" t="s">
        <v>861</v>
      </c>
      <c r="C356" t="s">
        <v>1</v>
      </c>
      <c r="D356">
        <v>0.03</v>
      </c>
      <c r="E356">
        <v>15.23</v>
      </c>
      <c r="F356">
        <v>27.75</v>
      </c>
      <c r="G356" t="s">
        <v>2</v>
      </c>
      <c r="H356" t="s">
        <v>70</v>
      </c>
      <c r="I356" t="s">
        <v>4</v>
      </c>
      <c r="J356" t="s">
        <v>5</v>
      </c>
      <c r="K356" t="s">
        <v>6</v>
      </c>
      <c r="L356" t="s">
        <v>862</v>
      </c>
      <c r="M356">
        <v>0.76</v>
      </c>
      <c r="N356" t="s">
        <v>8</v>
      </c>
      <c r="O356" t="s">
        <v>87</v>
      </c>
      <c r="P356" t="s">
        <v>307</v>
      </c>
      <c r="Q356" t="s">
        <v>863</v>
      </c>
      <c r="R356">
        <v>4401</v>
      </c>
      <c r="S356">
        <v>42035</v>
      </c>
      <c r="T356">
        <v>42036</v>
      </c>
      <c r="U356">
        <v>11.65095</v>
      </c>
      <c r="V356">
        <v>7</v>
      </c>
      <c r="W356">
        <v>111.86</v>
      </c>
      <c r="X356">
        <v>88151</v>
      </c>
      <c r="Y356" t="s">
        <v>3218</v>
      </c>
    </row>
    <row r="357" spans="1:25" x14ac:dyDescent="0.2">
      <c r="A357">
        <v>1723</v>
      </c>
      <c r="B357" t="s">
        <v>864</v>
      </c>
      <c r="C357" t="s">
        <v>23</v>
      </c>
      <c r="D357">
        <v>0.1</v>
      </c>
      <c r="E357">
        <v>49.99</v>
      </c>
      <c r="F357">
        <v>19.989999999999998</v>
      </c>
      <c r="G357" t="s">
        <v>63</v>
      </c>
      <c r="H357" t="s">
        <v>70</v>
      </c>
      <c r="I357" t="s">
        <v>16</v>
      </c>
      <c r="J357" t="s">
        <v>17</v>
      </c>
      <c r="K357" t="s">
        <v>49</v>
      </c>
      <c r="L357" t="s">
        <v>865</v>
      </c>
      <c r="M357">
        <v>0.45</v>
      </c>
      <c r="N357" t="s">
        <v>8</v>
      </c>
      <c r="O357" t="s">
        <v>35</v>
      </c>
      <c r="P357" t="s">
        <v>66</v>
      </c>
      <c r="Q357" t="s">
        <v>866</v>
      </c>
      <c r="R357">
        <v>92037</v>
      </c>
      <c r="S357">
        <v>42035</v>
      </c>
      <c r="T357">
        <v>42040</v>
      </c>
      <c r="U357">
        <v>13.507999999999999</v>
      </c>
      <c r="V357">
        <v>46</v>
      </c>
      <c r="W357">
        <v>2188.06</v>
      </c>
      <c r="X357">
        <v>40101</v>
      </c>
      <c r="Y357" t="s">
        <v>3217</v>
      </c>
    </row>
    <row r="358" spans="1:25" x14ac:dyDescent="0.2">
      <c r="A358">
        <v>2202</v>
      </c>
      <c r="B358" t="s">
        <v>867</v>
      </c>
      <c r="C358" t="s">
        <v>23</v>
      </c>
      <c r="D358">
        <v>0.09</v>
      </c>
      <c r="E358">
        <v>160.97999999999999</v>
      </c>
      <c r="F358">
        <v>30</v>
      </c>
      <c r="G358" t="s">
        <v>2</v>
      </c>
      <c r="H358" t="s">
        <v>47</v>
      </c>
      <c r="I358" t="s">
        <v>4</v>
      </c>
      <c r="J358" t="s">
        <v>85</v>
      </c>
      <c r="K358" t="s">
        <v>33</v>
      </c>
      <c r="L358" t="s">
        <v>868</v>
      </c>
      <c r="M358">
        <v>0.62</v>
      </c>
      <c r="N358" t="s">
        <v>8</v>
      </c>
      <c r="O358" t="s">
        <v>28</v>
      </c>
      <c r="P358" t="s">
        <v>60</v>
      </c>
      <c r="Q358" t="s">
        <v>869</v>
      </c>
      <c r="R358">
        <v>55429</v>
      </c>
      <c r="S358">
        <v>42035</v>
      </c>
      <c r="T358">
        <v>42035</v>
      </c>
      <c r="U358">
        <v>357.428</v>
      </c>
      <c r="V358">
        <v>11</v>
      </c>
      <c r="W358">
        <v>1635.38</v>
      </c>
      <c r="X358">
        <v>86050</v>
      </c>
      <c r="Y358" t="s">
        <v>3216</v>
      </c>
    </row>
    <row r="359" spans="1:25" x14ac:dyDescent="0.2">
      <c r="A359">
        <v>2202</v>
      </c>
      <c r="B359" t="s">
        <v>867</v>
      </c>
      <c r="C359" t="s">
        <v>23</v>
      </c>
      <c r="D359">
        <v>0.09</v>
      </c>
      <c r="E359">
        <v>6.3</v>
      </c>
      <c r="F359">
        <v>0.5</v>
      </c>
      <c r="G359" t="s">
        <v>14</v>
      </c>
      <c r="H359" t="s">
        <v>47</v>
      </c>
      <c r="I359" t="s">
        <v>24</v>
      </c>
      <c r="J359" t="s">
        <v>128</v>
      </c>
      <c r="K359" t="s">
        <v>49</v>
      </c>
      <c r="L359" t="s">
        <v>398</v>
      </c>
      <c r="M359">
        <v>0.39</v>
      </c>
      <c r="N359" t="s">
        <v>8</v>
      </c>
      <c r="O359" t="s">
        <v>28</v>
      </c>
      <c r="P359" t="s">
        <v>60</v>
      </c>
      <c r="Q359" t="s">
        <v>869</v>
      </c>
      <c r="R359">
        <v>55429</v>
      </c>
      <c r="S359">
        <v>42035</v>
      </c>
      <c r="T359">
        <v>42035</v>
      </c>
      <c r="U359">
        <v>40.351199999999999</v>
      </c>
      <c r="V359">
        <v>10</v>
      </c>
      <c r="W359">
        <v>58.48</v>
      </c>
      <c r="X359">
        <v>86050</v>
      </c>
      <c r="Y359" t="s">
        <v>3216</v>
      </c>
    </row>
    <row r="360" spans="1:25" x14ac:dyDescent="0.2">
      <c r="A360">
        <v>2202</v>
      </c>
      <c r="B360" t="s">
        <v>867</v>
      </c>
      <c r="C360" t="s">
        <v>23</v>
      </c>
      <c r="D360">
        <v>0</v>
      </c>
      <c r="E360">
        <v>4.9800000000000004</v>
      </c>
      <c r="F360">
        <v>0.8</v>
      </c>
      <c r="G360" t="s">
        <v>14</v>
      </c>
      <c r="H360" t="s">
        <v>47</v>
      </c>
      <c r="I360" t="s">
        <v>24</v>
      </c>
      <c r="J360" t="s">
        <v>64</v>
      </c>
      <c r="K360" t="s">
        <v>26</v>
      </c>
      <c r="L360" t="s">
        <v>870</v>
      </c>
      <c r="M360">
        <v>0.36</v>
      </c>
      <c r="N360" t="s">
        <v>8</v>
      </c>
      <c r="O360" t="s">
        <v>28</v>
      </c>
      <c r="P360" t="s">
        <v>60</v>
      </c>
      <c r="Q360" t="s">
        <v>869</v>
      </c>
      <c r="R360">
        <v>55429</v>
      </c>
      <c r="S360">
        <v>42035</v>
      </c>
      <c r="T360">
        <v>42042</v>
      </c>
      <c r="U360">
        <v>27.634499999999999</v>
      </c>
      <c r="V360">
        <v>8</v>
      </c>
      <c r="W360">
        <v>40.049999999999997</v>
      </c>
      <c r="X360">
        <v>86050</v>
      </c>
      <c r="Y360" t="s">
        <v>3216</v>
      </c>
    </row>
    <row r="361" spans="1:25" x14ac:dyDescent="0.2">
      <c r="A361">
        <v>2781</v>
      </c>
      <c r="B361" t="s">
        <v>871</v>
      </c>
      <c r="C361" t="s">
        <v>23</v>
      </c>
      <c r="D361">
        <v>0.09</v>
      </c>
      <c r="E361">
        <v>2.16</v>
      </c>
      <c r="F361">
        <v>6.05</v>
      </c>
      <c r="G361" t="s">
        <v>14</v>
      </c>
      <c r="H361" t="s">
        <v>15</v>
      </c>
      <c r="I361" t="s">
        <v>24</v>
      </c>
      <c r="J361" t="s">
        <v>48</v>
      </c>
      <c r="K361" t="s">
        <v>49</v>
      </c>
      <c r="L361" t="s">
        <v>872</v>
      </c>
      <c r="M361">
        <v>0.37</v>
      </c>
      <c r="N361" t="s">
        <v>8</v>
      </c>
      <c r="O361" t="s">
        <v>35</v>
      </c>
      <c r="P361" t="s">
        <v>115</v>
      </c>
      <c r="Q361" t="s">
        <v>873</v>
      </c>
      <c r="R361">
        <v>97071</v>
      </c>
      <c r="S361">
        <v>42035</v>
      </c>
      <c r="T361">
        <v>42039</v>
      </c>
      <c r="U361">
        <v>-37.789000000000001</v>
      </c>
      <c r="V361">
        <v>2</v>
      </c>
      <c r="W361">
        <v>5.48</v>
      </c>
      <c r="X361">
        <v>87162</v>
      </c>
      <c r="Y361" t="s">
        <v>3217</v>
      </c>
    </row>
    <row r="362" spans="1:25" x14ac:dyDescent="0.2">
      <c r="A362">
        <v>2781</v>
      </c>
      <c r="B362" t="s">
        <v>871</v>
      </c>
      <c r="C362" t="s">
        <v>23</v>
      </c>
      <c r="D362">
        <v>0.03</v>
      </c>
      <c r="E362">
        <v>808.49</v>
      </c>
      <c r="F362">
        <v>55.3</v>
      </c>
      <c r="G362" t="s">
        <v>2</v>
      </c>
      <c r="H362" t="s">
        <v>15</v>
      </c>
      <c r="I362" t="s">
        <v>16</v>
      </c>
      <c r="J362" t="s">
        <v>32</v>
      </c>
      <c r="K362" t="s">
        <v>33</v>
      </c>
      <c r="L362" t="s">
        <v>874</v>
      </c>
      <c r="M362">
        <v>0.4</v>
      </c>
      <c r="N362" t="s">
        <v>8</v>
      </c>
      <c r="O362" t="s">
        <v>35</v>
      </c>
      <c r="P362" t="s">
        <v>115</v>
      </c>
      <c r="Q362" t="s">
        <v>873</v>
      </c>
      <c r="R362">
        <v>97071</v>
      </c>
      <c r="S362">
        <v>42035</v>
      </c>
      <c r="T362">
        <v>42042</v>
      </c>
      <c r="U362">
        <v>7576.11</v>
      </c>
      <c r="V362">
        <v>11</v>
      </c>
      <c r="W362">
        <v>8201.33</v>
      </c>
      <c r="X362">
        <v>87162</v>
      </c>
      <c r="Y362" t="s">
        <v>3217</v>
      </c>
    </row>
    <row r="363" spans="1:25" x14ac:dyDescent="0.2">
      <c r="A363">
        <v>2781</v>
      </c>
      <c r="B363" t="s">
        <v>871</v>
      </c>
      <c r="C363" t="s">
        <v>23</v>
      </c>
      <c r="D363">
        <v>0</v>
      </c>
      <c r="E363">
        <v>6.48</v>
      </c>
      <c r="F363">
        <v>8.19</v>
      </c>
      <c r="G363" t="s">
        <v>14</v>
      </c>
      <c r="H363" t="s">
        <v>15</v>
      </c>
      <c r="I363" t="s">
        <v>24</v>
      </c>
      <c r="J363" t="s">
        <v>64</v>
      </c>
      <c r="K363" t="s">
        <v>49</v>
      </c>
      <c r="L363" t="s">
        <v>875</v>
      </c>
      <c r="M363">
        <v>0.37</v>
      </c>
      <c r="N363" t="s">
        <v>8</v>
      </c>
      <c r="O363" t="s">
        <v>35</v>
      </c>
      <c r="P363" t="s">
        <v>115</v>
      </c>
      <c r="Q363" t="s">
        <v>873</v>
      </c>
      <c r="R363">
        <v>97071</v>
      </c>
      <c r="S363">
        <v>42035</v>
      </c>
      <c r="T363">
        <v>42042</v>
      </c>
      <c r="U363">
        <v>-43.26</v>
      </c>
      <c r="V363">
        <v>3</v>
      </c>
      <c r="W363">
        <v>22.67</v>
      </c>
      <c r="X363">
        <v>87162</v>
      </c>
      <c r="Y363" t="s">
        <v>3217</v>
      </c>
    </row>
    <row r="364" spans="1:25" x14ac:dyDescent="0.2">
      <c r="A364">
        <v>1238</v>
      </c>
      <c r="B364" t="s">
        <v>876</v>
      </c>
      <c r="C364" t="s">
        <v>92</v>
      </c>
      <c r="D364">
        <v>0.01</v>
      </c>
      <c r="E364">
        <v>160.97999999999999</v>
      </c>
      <c r="F364">
        <v>30</v>
      </c>
      <c r="G364" t="s">
        <v>2</v>
      </c>
      <c r="H364" t="s">
        <v>70</v>
      </c>
      <c r="I364" t="s">
        <v>4</v>
      </c>
      <c r="J364" t="s">
        <v>85</v>
      </c>
      <c r="K364" t="s">
        <v>33</v>
      </c>
      <c r="L364" t="s">
        <v>868</v>
      </c>
      <c r="M364">
        <v>0.62</v>
      </c>
      <c r="N364" t="s">
        <v>8</v>
      </c>
      <c r="O364" t="s">
        <v>28</v>
      </c>
      <c r="P364" t="s">
        <v>163</v>
      </c>
      <c r="Q364" t="s">
        <v>877</v>
      </c>
      <c r="R364">
        <v>75104</v>
      </c>
      <c r="S364">
        <v>42035</v>
      </c>
      <c r="T364">
        <v>42037</v>
      </c>
      <c r="U364">
        <v>788.79</v>
      </c>
      <c r="V364">
        <v>10</v>
      </c>
      <c r="W364">
        <v>1634.67</v>
      </c>
      <c r="X364">
        <v>86075</v>
      </c>
      <c r="Y364" t="s">
        <v>3216</v>
      </c>
    </row>
    <row r="365" spans="1:25" x14ac:dyDescent="0.2">
      <c r="A365">
        <v>911</v>
      </c>
      <c r="B365" t="s">
        <v>878</v>
      </c>
      <c r="C365" t="s">
        <v>46</v>
      </c>
      <c r="D365">
        <v>0.05</v>
      </c>
      <c r="E365">
        <v>7.64</v>
      </c>
      <c r="F365">
        <v>5.83</v>
      </c>
      <c r="G365" t="s">
        <v>14</v>
      </c>
      <c r="H365" t="s">
        <v>70</v>
      </c>
      <c r="I365" t="s">
        <v>24</v>
      </c>
      <c r="J365" t="s">
        <v>64</v>
      </c>
      <c r="K365" t="s">
        <v>26</v>
      </c>
      <c r="L365" t="s">
        <v>208</v>
      </c>
      <c r="M365">
        <v>0.36</v>
      </c>
      <c r="N365" t="s">
        <v>8</v>
      </c>
      <c r="O365" t="s">
        <v>87</v>
      </c>
      <c r="P365" t="s">
        <v>879</v>
      </c>
      <c r="Q365" t="s">
        <v>880</v>
      </c>
      <c r="R365">
        <v>26003</v>
      </c>
      <c r="S365">
        <v>42035</v>
      </c>
      <c r="T365">
        <v>42037</v>
      </c>
      <c r="U365">
        <v>-21.018000000000001</v>
      </c>
      <c r="V365">
        <v>2</v>
      </c>
      <c r="W365">
        <v>16.600000000000001</v>
      </c>
      <c r="X365">
        <v>90185</v>
      </c>
      <c r="Y365" t="s">
        <v>3218</v>
      </c>
    </row>
    <row r="366" spans="1:25" x14ac:dyDescent="0.2">
      <c r="A366">
        <v>911</v>
      </c>
      <c r="B366" t="s">
        <v>878</v>
      </c>
      <c r="C366" t="s">
        <v>46</v>
      </c>
      <c r="D366">
        <v>0.04</v>
      </c>
      <c r="E366">
        <v>218.75</v>
      </c>
      <c r="F366">
        <v>69.64</v>
      </c>
      <c r="G366" t="s">
        <v>2</v>
      </c>
      <c r="H366" t="s">
        <v>70</v>
      </c>
      <c r="I366" t="s">
        <v>4</v>
      </c>
      <c r="J366" t="s">
        <v>5</v>
      </c>
      <c r="K366" t="s">
        <v>6</v>
      </c>
      <c r="L366" t="s">
        <v>850</v>
      </c>
      <c r="M366">
        <v>0.72</v>
      </c>
      <c r="N366" t="s">
        <v>8</v>
      </c>
      <c r="O366" t="s">
        <v>87</v>
      </c>
      <c r="P366" t="s">
        <v>879</v>
      </c>
      <c r="Q366" t="s">
        <v>880</v>
      </c>
      <c r="R366">
        <v>26003</v>
      </c>
      <c r="S366">
        <v>42035</v>
      </c>
      <c r="T366">
        <v>42036</v>
      </c>
      <c r="U366">
        <v>-655.52987499999995</v>
      </c>
      <c r="V366">
        <v>10</v>
      </c>
      <c r="W366">
        <v>2285.41</v>
      </c>
      <c r="X366">
        <v>90185</v>
      </c>
      <c r="Y366" t="s">
        <v>3218</v>
      </c>
    </row>
    <row r="367" spans="1:25" x14ac:dyDescent="0.2">
      <c r="A367">
        <v>2137</v>
      </c>
      <c r="B367" t="s">
        <v>881</v>
      </c>
      <c r="C367" t="s">
        <v>46</v>
      </c>
      <c r="D367">
        <v>0</v>
      </c>
      <c r="E367">
        <v>6.98</v>
      </c>
      <c r="F367">
        <v>1.6</v>
      </c>
      <c r="G367" t="s">
        <v>14</v>
      </c>
      <c r="H367" t="s">
        <v>70</v>
      </c>
      <c r="I367" t="s">
        <v>24</v>
      </c>
      <c r="J367" t="s">
        <v>64</v>
      </c>
      <c r="K367" t="s">
        <v>26</v>
      </c>
      <c r="L367" t="s">
        <v>698</v>
      </c>
      <c r="M367">
        <v>0.38</v>
      </c>
      <c r="N367" t="s">
        <v>8</v>
      </c>
      <c r="O367" t="s">
        <v>9</v>
      </c>
      <c r="P367" t="s">
        <v>99</v>
      </c>
      <c r="Q367" t="s">
        <v>882</v>
      </c>
      <c r="R367">
        <v>33407</v>
      </c>
      <c r="S367">
        <v>42035</v>
      </c>
      <c r="T367">
        <v>42037</v>
      </c>
      <c r="U367">
        <v>-343.86799999999999</v>
      </c>
      <c r="V367">
        <v>9</v>
      </c>
      <c r="W367">
        <v>64.48</v>
      </c>
      <c r="X367">
        <v>86002</v>
      </c>
      <c r="Y367" t="s">
        <v>3215</v>
      </c>
    </row>
    <row r="368" spans="1:25" x14ac:dyDescent="0.2">
      <c r="A368">
        <v>510</v>
      </c>
      <c r="B368" t="s">
        <v>437</v>
      </c>
      <c r="C368" t="s">
        <v>1</v>
      </c>
      <c r="D368">
        <v>0.03</v>
      </c>
      <c r="E368">
        <v>6.37</v>
      </c>
      <c r="F368">
        <v>5.19</v>
      </c>
      <c r="G368" t="s">
        <v>14</v>
      </c>
      <c r="H368" t="s">
        <v>70</v>
      </c>
      <c r="I368" t="s">
        <v>24</v>
      </c>
      <c r="J368" t="s">
        <v>48</v>
      </c>
      <c r="K368" t="s">
        <v>49</v>
      </c>
      <c r="L368" t="s">
        <v>883</v>
      </c>
      <c r="M368">
        <v>0.38</v>
      </c>
      <c r="N368" t="s">
        <v>8</v>
      </c>
      <c r="O368" t="s">
        <v>35</v>
      </c>
      <c r="P368" t="s">
        <v>66</v>
      </c>
      <c r="Q368" t="s">
        <v>439</v>
      </c>
      <c r="R368">
        <v>95336</v>
      </c>
      <c r="S368">
        <v>42036</v>
      </c>
      <c r="T368">
        <v>42037</v>
      </c>
      <c r="U368">
        <v>-29.092700000000001</v>
      </c>
      <c r="V368">
        <v>14</v>
      </c>
      <c r="W368">
        <v>89.79</v>
      </c>
      <c r="X368">
        <v>90059</v>
      </c>
      <c r="Y368" t="s">
        <v>3217</v>
      </c>
    </row>
    <row r="369" spans="1:25" x14ac:dyDescent="0.2">
      <c r="A369">
        <v>2122</v>
      </c>
      <c r="B369" t="s">
        <v>884</v>
      </c>
      <c r="C369" t="s">
        <v>1</v>
      </c>
      <c r="D369">
        <v>0.06</v>
      </c>
      <c r="E369">
        <v>80.97</v>
      </c>
      <c r="F369">
        <v>33.6</v>
      </c>
      <c r="G369" t="s">
        <v>2</v>
      </c>
      <c r="H369" t="s">
        <v>15</v>
      </c>
      <c r="I369" t="s">
        <v>16</v>
      </c>
      <c r="J369" t="s">
        <v>32</v>
      </c>
      <c r="K369" t="s">
        <v>33</v>
      </c>
      <c r="L369" t="s">
        <v>885</v>
      </c>
      <c r="M369">
        <v>0.37</v>
      </c>
      <c r="N369" t="s">
        <v>8</v>
      </c>
      <c r="O369" t="s">
        <v>9</v>
      </c>
      <c r="P369" t="s">
        <v>20</v>
      </c>
      <c r="Q369" t="s">
        <v>886</v>
      </c>
      <c r="R369">
        <v>72116</v>
      </c>
      <c r="S369">
        <v>42036</v>
      </c>
      <c r="T369">
        <v>42038</v>
      </c>
      <c r="U369">
        <v>-15.1844</v>
      </c>
      <c r="V369">
        <v>10</v>
      </c>
      <c r="W369">
        <v>799.76</v>
      </c>
      <c r="X369">
        <v>89664</v>
      </c>
      <c r="Y369" t="s">
        <v>3215</v>
      </c>
    </row>
    <row r="370" spans="1:25" x14ac:dyDescent="0.2">
      <c r="A370">
        <v>1211</v>
      </c>
      <c r="B370" t="s">
        <v>887</v>
      </c>
      <c r="C370" t="s">
        <v>23</v>
      </c>
      <c r="D370">
        <v>0.01</v>
      </c>
      <c r="E370">
        <v>3.08</v>
      </c>
      <c r="F370">
        <v>0.5</v>
      </c>
      <c r="G370" t="s">
        <v>14</v>
      </c>
      <c r="H370" t="s">
        <v>70</v>
      </c>
      <c r="I370" t="s">
        <v>24</v>
      </c>
      <c r="J370" t="s">
        <v>128</v>
      </c>
      <c r="K370" t="s">
        <v>49</v>
      </c>
      <c r="L370" t="s">
        <v>888</v>
      </c>
      <c r="M370">
        <v>0.37</v>
      </c>
      <c r="N370" t="s">
        <v>8</v>
      </c>
      <c r="O370" t="s">
        <v>28</v>
      </c>
      <c r="P370" t="s">
        <v>29</v>
      </c>
      <c r="Q370" t="s">
        <v>889</v>
      </c>
      <c r="R370">
        <v>46806</v>
      </c>
      <c r="S370">
        <v>42036</v>
      </c>
      <c r="T370">
        <v>42041</v>
      </c>
      <c r="U370">
        <v>9.0045000000000002</v>
      </c>
      <c r="V370">
        <v>4</v>
      </c>
      <c r="W370">
        <v>13.05</v>
      </c>
      <c r="X370">
        <v>88598</v>
      </c>
      <c r="Y370" t="s">
        <v>3216</v>
      </c>
    </row>
    <row r="371" spans="1:25" x14ac:dyDescent="0.2">
      <c r="A371">
        <v>1949</v>
      </c>
      <c r="B371" t="s">
        <v>890</v>
      </c>
      <c r="C371" t="s">
        <v>23</v>
      </c>
      <c r="D371">
        <v>0.05</v>
      </c>
      <c r="E371">
        <v>424.21</v>
      </c>
      <c r="F371">
        <v>110.2</v>
      </c>
      <c r="G371" t="s">
        <v>2</v>
      </c>
      <c r="H371" t="s">
        <v>3</v>
      </c>
      <c r="I371" t="s">
        <v>4</v>
      </c>
      <c r="J371" t="s">
        <v>5</v>
      </c>
      <c r="K371" t="s">
        <v>6</v>
      </c>
      <c r="L371" t="s">
        <v>891</v>
      </c>
      <c r="M371">
        <v>0.67</v>
      </c>
      <c r="N371" t="s">
        <v>8</v>
      </c>
      <c r="O371" t="s">
        <v>35</v>
      </c>
      <c r="P371" t="s">
        <v>253</v>
      </c>
      <c r="Q371" t="s">
        <v>892</v>
      </c>
      <c r="R371">
        <v>59715</v>
      </c>
      <c r="S371">
        <v>42036</v>
      </c>
      <c r="T371">
        <v>42040</v>
      </c>
      <c r="U371">
        <v>-213.40280000000001</v>
      </c>
      <c r="V371">
        <v>12</v>
      </c>
      <c r="W371">
        <v>4935.22</v>
      </c>
      <c r="X371">
        <v>90415</v>
      </c>
      <c r="Y371" t="s">
        <v>3217</v>
      </c>
    </row>
    <row r="372" spans="1:25" x14ac:dyDescent="0.2">
      <c r="A372">
        <v>2071</v>
      </c>
      <c r="B372" t="s">
        <v>893</v>
      </c>
      <c r="C372" t="s">
        <v>46</v>
      </c>
      <c r="D372">
        <v>0.03</v>
      </c>
      <c r="E372">
        <v>60.98</v>
      </c>
      <c r="F372">
        <v>1.99</v>
      </c>
      <c r="G372" t="s">
        <v>14</v>
      </c>
      <c r="H372" t="s">
        <v>70</v>
      </c>
      <c r="I372" t="s">
        <v>16</v>
      </c>
      <c r="J372" t="s">
        <v>17</v>
      </c>
      <c r="K372" t="s">
        <v>18</v>
      </c>
      <c r="L372" t="s">
        <v>894</v>
      </c>
      <c r="M372">
        <v>0.5</v>
      </c>
      <c r="N372" t="s">
        <v>8</v>
      </c>
      <c r="O372" t="s">
        <v>28</v>
      </c>
      <c r="P372" t="s">
        <v>265</v>
      </c>
      <c r="Q372" t="s">
        <v>895</v>
      </c>
      <c r="R372">
        <v>48336</v>
      </c>
      <c r="S372">
        <v>42036</v>
      </c>
      <c r="T372">
        <v>42036</v>
      </c>
      <c r="U372">
        <v>976.2672</v>
      </c>
      <c r="V372">
        <v>23</v>
      </c>
      <c r="W372">
        <v>1414.88</v>
      </c>
      <c r="X372">
        <v>88555</v>
      </c>
      <c r="Y372" t="s">
        <v>3216</v>
      </c>
    </row>
    <row r="373" spans="1:25" x14ac:dyDescent="0.2">
      <c r="A373">
        <v>2071</v>
      </c>
      <c r="B373" t="s">
        <v>893</v>
      </c>
      <c r="C373" t="s">
        <v>46</v>
      </c>
      <c r="D373">
        <v>0.04</v>
      </c>
      <c r="E373">
        <v>3.08</v>
      </c>
      <c r="F373">
        <v>0.99</v>
      </c>
      <c r="G373" t="s">
        <v>14</v>
      </c>
      <c r="H373" t="s">
        <v>70</v>
      </c>
      <c r="I373" t="s">
        <v>24</v>
      </c>
      <c r="J373" t="s">
        <v>128</v>
      </c>
      <c r="K373" t="s">
        <v>49</v>
      </c>
      <c r="L373" t="s">
        <v>634</v>
      </c>
      <c r="M373">
        <v>0.37</v>
      </c>
      <c r="N373" t="s">
        <v>8</v>
      </c>
      <c r="O373" t="s">
        <v>28</v>
      </c>
      <c r="P373" t="s">
        <v>265</v>
      </c>
      <c r="Q373" t="s">
        <v>895</v>
      </c>
      <c r="R373">
        <v>48336</v>
      </c>
      <c r="S373">
        <v>42036</v>
      </c>
      <c r="T373">
        <v>42037</v>
      </c>
      <c r="U373">
        <v>23.204699999999999</v>
      </c>
      <c r="V373">
        <v>11</v>
      </c>
      <c r="W373">
        <v>33.630000000000003</v>
      </c>
      <c r="X373">
        <v>88555</v>
      </c>
      <c r="Y373" t="s">
        <v>3216</v>
      </c>
    </row>
    <row r="374" spans="1:25" x14ac:dyDescent="0.2">
      <c r="A374">
        <v>2072</v>
      </c>
      <c r="B374" t="s">
        <v>896</v>
      </c>
      <c r="C374" t="s">
        <v>46</v>
      </c>
      <c r="D374">
        <v>0</v>
      </c>
      <c r="E374">
        <v>10.31</v>
      </c>
      <c r="F374">
        <v>1.79</v>
      </c>
      <c r="G374" t="s">
        <v>14</v>
      </c>
      <c r="H374" t="s">
        <v>70</v>
      </c>
      <c r="I374" t="s">
        <v>24</v>
      </c>
      <c r="J374" t="s">
        <v>64</v>
      </c>
      <c r="K374" t="s">
        <v>26</v>
      </c>
      <c r="L374" t="s">
        <v>897</v>
      </c>
      <c r="M374">
        <v>0.38</v>
      </c>
      <c r="N374" t="s">
        <v>8</v>
      </c>
      <c r="O374" t="s">
        <v>28</v>
      </c>
      <c r="P374" t="s">
        <v>265</v>
      </c>
      <c r="Q374" t="s">
        <v>898</v>
      </c>
      <c r="R374">
        <v>48505</v>
      </c>
      <c r="S374">
        <v>42036</v>
      </c>
      <c r="T374">
        <v>42038</v>
      </c>
      <c r="U374">
        <v>167.46299999999999</v>
      </c>
      <c r="V374">
        <v>23</v>
      </c>
      <c r="W374">
        <v>242.7</v>
      </c>
      <c r="X374">
        <v>88555</v>
      </c>
      <c r="Y374" t="s">
        <v>3216</v>
      </c>
    </row>
    <row r="375" spans="1:25" x14ac:dyDescent="0.2">
      <c r="A375">
        <v>397</v>
      </c>
      <c r="B375" t="s">
        <v>899</v>
      </c>
      <c r="C375" t="s">
        <v>1</v>
      </c>
      <c r="D375">
        <v>0.1</v>
      </c>
      <c r="E375">
        <v>154.13</v>
      </c>
      <c r="F375">
        <v>69</v>
      </c>
      <c r="G375" t="s">
        <v>14</v>
      </c>
      <c r="H375" t="s">
        <v>70</v>
      </c>
      <c r="I375" t="s">
        <v>4</v>
      </c>
      <c r="J375" t="s">
        <v>5</v>
      </c>
      <c r="K375" t="s">
        <v>40</v>
      </c>
      <c r="L375" t="s">
        <v>900</v>
      </c>
      <c r="M375">
        <v>0.68</v>
      </c>
      <c r="N375" t="s">
        <v>8</v>
      </c>
      <c r="O375" t="s">
        <v>87</v>
      </c>
      <c r="P375" t="s">
        <v>293</v>
      </c>
      <c r="Q375" t="s">
        <v>901</v>
      </c>
      <c r="R375">
        <v>44221</v>
      </c>
      <c r="S375">
        <v>42037</v>
      </c>
      <c r="T375">
        <v>42038</v>
      </c>
      <c r="U375">
        <v>-372.48597100000001</v>
      </c>
      <c r="V375">
        <v>8</v>
      </c>
      <c r="W375">
        <v>1216.32</v>
      </c>
      <c r="X375">
        <v>89319</v>
      </c>
      <c r="Y375" t="s">
        <v>3218</v>
      </c>
    </row>
    <row r="376" spans="1:25" x14ac:dyDescent="0.2">
      <c r="A376">
        <v>2555</v>
      </c>
      <c r="B376" t="s">
        <v>331</v>
      </c>
      <c r="C376" t="s">
        <v>1</v>
      </c>
      <c r="D376">
        <v>0</v>
      </c>
      <c r="E376">
        <v>12.97</v>
      </c>
      <c r="F376">
        <v>1.49</v>
      </c>
      <c r="G376" t="s">
        <v>14</v>
      </c>
      <c r="H376" t="s">
        <v>47</v>
      </c>
      <c r="I376" t="s">
        <v>24</v>
      </c>
      <c r="J376" t="s">
        <v>48</v>
      </c>
      <c r="K376" t="s">
        <v>49</v>
      </c>
      <c r="L376" t="s">
        <v>902</v>
      </c>
      <c r="M376">
        <v>0.35</v>
      </c>
      <c r="N376" t="s">
        <v>8</v>
      </c>
      <c r="O376" t="s">
        <v>28</v>
      </c>
      <c r="P376" t="s">
        <v>333</v>
      </c>
      <c r="Q376" t="s">
        <v>334</v>
      </c>
      <c r="R376">
        <v>53711</v>
      </c>
      <c r="S376">
        <v>42037</v>
      </c>
      <c r="T376">
        <v>42038</v>
      </c>
      <c r="U376">
        <v>180.23490000000001</v>
      </c>
      <c r="V376">
        <v>19</v>
      </c>
      <c r="W376">
        <v>261.20999999999998</v>
      </c>
      <c r="X376">
        <v>86529</v>
      </c>
      <c r="Y376" t="s">
        <v>3216</v>
      </c>
    </row>
    <row r="377" spans="1:25" x14ac:dyDescent="0.2">
      <c r="A377">
        <v>2555</v>
      </c>
      <c r="B377" t="s">
        <v>331</v>
      </c>
      <c r="C377" t="s">
        <v>1</v>
      </c>
      <c r="D377">
        <v>0.06</v>
      </c>
      <c r="E377">
        <v>4.91</v>
      </c>
      <c r="F377">
        <v>0.5</v>
      </c>
      <c r="G377" t="s">
        <v>14</v>
      </c>
      <c r="H377" t="s">
        <v>47</v>
      </c>
      <c r="I377" t="s">
        <v>24</v>
      </c>
      <c r="J377" t="s">
        <v>128</v>
      </c>
      <c r="K377" t="s">
        <v>49</v>
      </c>
      <c r="L377" t="s">
        <v>553</v>
      </c>
      <c r="M377">
        <v>0.36</v>
      </c>
      <c r="N377" t="s">
        <v>8</v>
      </c>
      <c r="O377" t="s">
        <v>28</v>
      </c>
      <c r="P377" t="s">
        <v>333</v>
      </c>
      <c r="Q377" t="s">
        <v>334</v>
      </c>
      <c r="R377">
        <v>53711</v>
      </c>
      <c r="S377">
        <v>42037</v>
      </c>
      <c r="T377">
        <v>42037</v>
      </c>
      <c r="U377">
        <v>29.525099999999998</v>
      </c>
      <c r="V377">
        <v>9</v>
      </c>
      <c r="W377">
        <v>42.79</v>
      </c>
      <c r="X377">
        <v>86529</v>
      </c>
      <c r="Y377" t="s">
        <v>3216</v>
      </c>
    </row>
    <row r="378" spans="1:25" x14ac:dyDescent="0.2">
      <c r="A378">
        <v>68</v>
      </c>
      <c r="B378" t="s">
        <v>84</v>
      </c>
      <c r="C378" t="s">
        <v>13</v>
      </c>
      <c r="D378">
        <v>0.09</v>
      </c>
      <c r="E378">
        <v>122.99</v>
      </c>
      <c r="F378">
        <v>70.2</v>
      </c>
      <c r="G378" t="s">
        <v>2</v>
      </c>
      <c r="H378" t="s">
        <v>70</v>
      </c>
      <c r="I378" t="s">
        <v>4</v>
      </c>
      <c r="J378" t="s">
        <v>85</v>
      </c>
      <c r="K378" t="s">
        <v>33</v>
      </c>
      <c r="L378" t="s">
        <v>780</v>
      </c>
      <c r="M378">
        <v>0.74</v>
      </c>
      <c r="N378" t="s">
        <v>8</v>
      </c>
      <c r="O378" t="s">
        <v>87</v>
      </c>
      <c r="P378" t="s">
        <v>88</v>
      </c>
      <c r="Q378" t="s">
        <v>89</v>
      </c>
      <c r="R378">
        <v>10177</v>
      </c>
      <c r="S378">
        <v>42037</v>
      </c>
      <c r="T378">
        <v>42039</v>
      </c>
      <c r="U378">
        <v>-2426.5500000000002</v>
      </c>
      <c r="V378">
        <v>49</v>
      </c>
      <c r="W378">
        <v>5718.85</v>
      </c>
      <c r="X378">
        <v>55713</v>
      </c>
      <c r="Y378" t="s">
        <v>3218</v>
      </c>
    </row>
    <row r="379" spans="1:25" x14ac:dyDescent="0.2">
      <c r="A379">
        <v>70</v>
      </c>
      <c r="B379" t="s">
        <v>903</v>
      </c>
      <c r="C379" t="s">
        <v>13</v>
      </c>
      <c r="D379">
        <v>0.09</v>
      </c>
      <c r="E379">
        <v>122.99</v>
      </c>
      <c r="F379">
        <v>70.2</v>
      </c>
      <c r="G379" t="s">
        <v>2</v>
      </c>
      <c r="H379" t="s">
        <v>70</v>
      </c>
      <c r="I379" t="s">
        <v>4</v>
      </c>
      <c r="J379" t="s">
        <v>85</v>
      </c>
      <c r="K379" t="s">
        <v>33</v>
      </c>
      <c r="L379" t="s">
        <v>780</v>
      </c>
      <c r="M379">
        <v>0.74</v>
      </c>
      <c r="N379" t="s">
        <v>8</v>
      </c>
      <c r="O379" t="s">
        <v>87</v>
      </c>
      <c r="P379" t="s">
        <v>609</v>
      </c>
      <c r="Q379" t="s">
        <v>904</v>
      </c>
      <c r="R379">
        <v>5401</v>
      </c>
      <c r="S379">
        <v>42037</v>
      </c>
      <c r="T379">
        <v>42039</v>
      </c>
      <c r="U379">
        <v>-2426.5500000000002</v>
      </c>
      <c r="V379">
        <v>12</v>
      </c>
      <c r="W379">
        <v>1400.53</v>
      </c>
      <c r="X379">
        <v>87947</v>
      </c>
      <c r="Y379" t="s">
        <v>3218</v>
      </c>
    </row>
    <row r="380" spans="1:25" x14ac:dyDescent="0.2">
      <c r="A380">
        <v>894</v>
      </c>
      <c r="B380" t="s">
        <v>348</v>
      </c>
      <c r="C380" t="s">
        <v>23</v>
      </c>
      <c r="D380">
        <v>0.02</v>
      </c>
      <c r="E380">
        <v>1.1399999999999999</v>
      </c>
      <c r="F380">
        <v>0.7</v>
      </c>
      <c r="G380" t="s">
        <v>14</v>
      </c>
      <c r="H380" t="s">
        <v>70</v>
      </c>
      <c r="I380" t="s">
        <v>24</v>
      </c>
      <c r="J380" t="s">
        <v>152</v>
      </c>
      <c r="K380" t="s">
        <v>26</v>
      </c>
      <c r="L380" t="s">
        <v>800</v>
      </c>
      <c r="M380">
        <v>0.38</v>
      </c>
      <c r="N380" t="s">
        <v>8</v>
      </c>
      <c r="O380" t="s">
        <v>87</v>
      </c>
      <c r="P380" t="s">
        <v>350</v>
      </c>
      <c r="Q380" t="s">
        <v>42</v>
      </c>
      <c r="R380">
        <v>20024</v>
      </c>
      <c r="S380">
        <v>42037</v>
      </c>
      <c r="T380">
        <v>42037</v>
      </c>
      <c r="U380">
        <v>-0.49</v>
      </c>
      <c r="V380">
        <v>38</v>
      </c>
      <c r="W380">
        <v>44.85</v>
      </c>
      <c r="X380">
        <v>38529</v>
      </c>
      <c r="Y380" t="s">
        <v>3218</v>
      </c>
    </row>
    <row r="381" spans="1:25" x14ac:dyDescent="0.2">
      <c r="A381">
        <v>2498</v>
      </c>
      <c r="B381" t="s">
        <v>905</v>
      </c>
      <c r="C381" t="s">
        <v>92</v>
      </c>
      <c r="D381">
        <v>0.09</v>
      </c>
      <c r="E381">
        <v>6.28</v>
      </c>
      <c r="F381">
        <v>5.41</v>
      </c>
      <c r="G381" t="s">
        <v>14</v>
      </c>
      <c r="H381" t="s">
        <v>3</v>
      </c>
      <c r="I381" t="s">
        <v>4</v>
      </c>
      <c r="J381" t="s">
        <v>102</v>
      </c>
      <c r="K381" t="s">
        <v>49</v>
      </c>
      <c r="L381" t="s">
        <v>906</v>
      </c>
      <c r="M381">
        <v>0.53</v>
      </c>
      <c r="N381" t="s">
        <v>8</v>
      </c>
      <c r="O381" t="s">
        <v>35</v>
      </c>
      <c r="P381" t="s">
        <v>66</v>
      </c>
      <c r="Q381" t="s">
        <v>866</v>
      </c>
      <c r="R381">
        <v>92024</v>
      </c>
      <c r="S381">
        <v>42037</v>
      </c>
      <c r="T381">
        <v>42039</v>
      </c>
      <c r="U381">
        <v>-61.59</v>
      </c>
      <c r="V381">
        <v>56</v>
      </c>
      <c r="W381">
        <v>355.4</v>
      </c>
      <c r="X381">
        <v>54567</v>
      </c>
      <c r="Y381" t="s">
        <v>3217</v>
      </c>
    </row>
    <row r="382" spans="1:25" x14ac:dyDescent="0.2">
      <c r="A382">
        <v>2500</v>
      </c>
      <c r="B382" t="s">
        <v>907</v>
      </c>
      <c r="C382" t="s">
        <v>92</v>
      </c>
      <c r="D382">
        <v>0.09</v>
      </c>
      <c r="E382">
        <v>6.28</v>
      </c>
      <c r="F382">
        <v>5.41</v>
      </c>
      <c r="G382" t="s">
        <v>14</v>
      </c>
      <c r="H382" t="s">
        <v>3</v>
      </c>
      <c r="I382" t="s">
        <v>4</v>
      </c>
      <c r="J382" t="s">
        <v>102</v>
      </c>
      <c r="K382" t="s">
        <v>49</v>
      </c>
      <c r="L382" t="s">
        <v>906</v>
      </c>
      <c r="M382">
        <v>0.53</v>
      </c>
      <c r="N382" t="s">
        <v>8</v>
      </c>
      <c r="O382" t="s">
        <v>28</v>
      </c>
      <c r="P382" t="s">
        <v>79</v>
      </c>
      <c r="Q382" t="s">
        <v>908</v>
      </c>
      <c r="R382">
        <v>60102</v>
      </c>
      <c r="S382">
        <v>42037</v>
      </c>
      <c r="T382">
        <v>42039</v>
      </c>
      <c r="U382">
        <v>-32.026800000000001</v>
      </c>
      <c r="V382">
        <v>14</v>
      </c>
      <c r="W382">
        <v>88.85</v>
      </c>
      <c r="X382">
        <v>88320</v>
      </c>
      <c r="Y382" t="s">
        <v>3216</v>
      </c>
    </row>
    <row r="383" spans="1:25" x14ac:dyDescent="0.2">
      <c r="A383">
        <v>84</v>
      </c>
      <c r="B383" t="s">
        <v>909</v>
      </c>
      <c r="C383" t="s">
        <v>46</v>
      </c>
      <c r="D383">
        <v>0</v>
      </c>
      <c r="E383">
        <v>8.09</v>
      </c>
      <c r="F383">
        <v>7.96</v>
      </c>
      <c r="G383" t="s">
        <v>14</v>
      </c>
      <c r="H383" t="s">
        <v>15</v>
      </c>
      <c r="I383" t="s">
        <v>4</v>
      </c>
      <c r="J383" t="s">
        <v>102</v>
      </c>
      <c r="K383" t="s">
        <v>49</v>
      </c>
      <c r="L383" t="s">
        <v>498</v>
      </c>
      <c r="M383">
        <v>0.49</v>
      </c>
      <c r="N383" t="s">
        <v>8</v>
      </c>
      <c r="O383" t="s">
        <v>87</v>
      </c>
      <c r="P383" t="s">
        <v>293</v>
      </c>
      <c r="Q383" t="s">
        <v>910</v>
      </c>
      <c r="R383">
        <v>45231</v>
      </c>
      <c r="S383">
        <v>42037</v>
      </c>
      <c r="T383">
        <v>42038</v>
      </c>
      <c r="U383">
        <v>-144.56</v>
      </c>
      <c r="V383">
        <v>11</v>
      </c>
      <c r="W383">
        <v>90.98</v>
      </c>
      <c r="X383">
        <v>87364</v>
      </c>
      <c r="Y383" t="s">
        <v>3218</v>
      </c>
    </row>
    <row r="384" spans="1:25" x14ac:dyDescent="0.2">
      <c r="A384">
        <v>1412</v>
      </c>
      <c r="B384" t="s">
        <v>911</v>
      </c>
      <c r="C384" t="s">
        <v>46</v>
      </c>
      <c r="D384">
        <v>0.08</v>
      </c>
      <c r="E384">
        <v>3.38</v>
      </c>
      <c r="F384">
        <v>0.85</v>
      </c>
      <c r="G384" t="s">
        <v>14</v>
      </c>
      <c r="H384" t="s">
        <v>70</v>
      </c>
      <c r="I384" t="s">
        <v>24</v>
      </c>
      <c r="J384" t="s">
        <v>25</v>
      </c>
      <c r="K384" t="s">
        <v>26</v>
      </c>
      <c r="L384" t="s">
        <v>912</v>
      </c>
      <c r="M384">
        <v>0.48</v>
      </c>
      <c r="N384" t="s">
        <v>8</v>
      </c>
      <c r="O384" t="s">
        <v>35</v>
      </c>
      <c r="P384" t="s">
        <v>66</v>
      </c>
      <c r="Q384" t="s">
        <v>913</v>
      </c>
      <c r="R384">
        <v>94043</v>
      </c>
      <c r="S384">
        <v>42037</v>
      </c>
      <c r="T384">
        <v>42039</v>
      </c>
      <c r="U384">
        <v>20.453600000000002</v>
      </c>
      <c r="V384">
        <v>12</v>
      </c>
      <c r="W384">
        <v>38.81</v>
      </c>
      <c r="X384">
        <v>87087</v>
      </c>
      <c r="Y384" t="s">
        <v>3217</v>
      </c>
    </row>
    <row r="385" spans="1:25" x14ac:dyDescent="0.2">
      <c r="A385">
        <v>1413</v>
      </c>
      <c r="B385" t="s">
        <v>914</v>
      </c>
      <c r="C385" t="s">
        <v>46</v>
      </c>
      <c r="D385">
        <v>0.02</v>
      </c>
      <c r="E385">
        <v>16.48</v>
      </c>
      <c r="F385">
        <v>1.99</v>
      </c>
      <c r="G385" t="s">
        <v>63</v>
      </c>
      <c r="H385" t="s">
        <v>70</v>
      </c>
      <c r="I385" t="s">
        <v>16</v>
      </c>
      <c r="J385" t="s">
        <v>17</v>
      </c>
      <c r="K385" t="s">
        <v>18</v>
      </c>
      <c r="L385" t="s">
        <v>577</v>
      </c>
      <c r="M385">
        <v>0.42</v>
      </c>
      <c r="N385" t="s">
        <v>8</v>
      </c>
      <c r="O385" t="s">
        <v>87</v>
      </c>
      <c r="P385" t="s">
        <v>379</v>
      </c>
      <c r="Q385" t="s">
        <v>764</v>
      </c>
      <c r="R385">
        <v>2113</v>
      </c>
      <c r="S385">
        <v>42037</v>
      </c>
      <c r="T385">
        <v>42039</v>
      </c>
      <c r="U385">
        <v>69.61</v>
      </c>
      <c r="V385">
        <v>27</v>
      </c>
      <c r="W385">
        <v>484.56</v>
      </c>
      <c r="X385">
        <v>45539</v>
      </c>
      <c r="Y385" t="s">
        <v>3218</v>
      </c>
    </row>
    <row r="386" spans="1:25" x14ac:dyDescent="0.2">
      <c r="A386">
        <v>3196</v>
      </c>
      <c r="B386" t="s">
        <v>915</v>
      </c>
      <c r="C386" t="s">
        <v>46</v>
      </c>
      <c r="D386">
        <v>0.03</v>
      </c>
      <c r="E386">
        <v>200.97</v>
      </c>
      <c r="F386">
        <v>15.59</v>
      </c>
      <c r="G386" t="s">
        <v>2</v>
      </c>
      <c r="H386" t="s">
        <v>47</v>
      </c>
      <c r="I386" t="s">
        <v>16</v>
      </c>
      <c r="J386" t="s">
        <v>32</v>
      </c>
      <c r="K386" t="s">
        <v>33</v>
      </c>
      <c r="L386" t="s">
        <v>916</v>
      </c>
      <c r="M386">
        <v>0.36</v>
      </c>
      <c r="N386" t="s">
        <v>8</v>
      </c>
      <c r="O386" t="s">
        <v>35</v>
      </c>
      <c r="P386" t="s">
        <v>66</v>
      </c>
      <c r="Q386" t="s">
        <v>917</v>
      </c>
      <c r="R386">
        <v>94109</v>
      </c>
      <c r="S386">
        <v>42037</v>
      </c>
      <c r="T386">
        <v>42038</v>
      </c>
      <c r="U386">
        <v>1951.3</v>
      </c>
      <c r="V386">
        <v>43</v>
      </c>
      <c r="W386">
        <v>8717.75</v>
      </c>
      <c r="X386">
        <v>24294</v>
      </c>
      <c r="Y386" t="s">
        <v>3217</v>
      </c>
    </row>
    <row r="387" spans="1:25" x14ac:dyDescent="0.2">
      <c r="A387">
        <v>3197</v>
      </c>
      <c r="B387" t="s">
        <v>918</v>
      </c>
      <c r="C387" t="s">
        <v>46</v>
      </c>
      <c r="D387">
        <v>0.03</v>
      </c>
      <c r="E387">
        <v>200.97</v>
      </c>
      <c r="F387">
        <v>15.59</v>
      </c>
      <c r="G387" t="s">
        <v>2</v>
      </c>
      <c r="H387" t="s">
        <v>47</v>
      </c>
      <c r="I387" t="s">
        <v>16</v>
      </c>
      <c r="J387" t="s">
        <v>32</v>
      </c>
      <c r="K387" t="s">
        <v>33</v>
      </c>
      <c r="L387" t="s">
        <v>916</v>
      </c>
      <c r="M387">
        <v>0.36</v>
      </c>
      <c r="N387" t="s">
        <v>8</v>
      </c>
      <c r="O387" t="s">
        <v>28</v>
      </c>
      <c r="P387" t="s">
        <v>79</v>
      </c>
      <c r="Q387" t="s">
        <v>919</v>
      </c>
      <c r="R387">
        <v>60062</v>
      </c>
      <c r="S387">
        <v>42037</v>
      </c>
      <c r="T387">
        <v>42038</v>
      </c>
      <c r="U387">
        <v>1538.7828</v>
      </c>
      <c r="V387">
        <v>11</v>
      </c>
      <c r="W387">
        <v>2230.12</v>
      </c>
      <c r="X387">
        <v>90850</v>
      </c>
      <c r="Y387" t="s">
        <v>3216</v>
      </c>
    </row>
    <row r="388" spans="1:25" x14ac:dyDescent="0.2">
      <c r="A388">
        <v>2486</v>
      </c>
      <c r="B388" t="s">
        <v>920</v>
      </c>
      <c r="C388" t="s">
        <v>23</v>
      </c>
      <c r="D388">
        <v>0</v>
      </c>
      <c r="E388">
        <v>180.98</v>
      </c>
      <c r="F388">
        <v>30</v>
      </c>
      <c r="G388" t="s">
        <v>2</v>
      </c>
      <c r="H388" t="s">
        <v>3</v>
      </c>
      <c r="I388" t="s">
        <v>4</v>
      </c>
      <c r="J388" t="s">
        <v>85</v>
      </c>
      <c r="K388" t="s">
        <v>33</v>
      </c>
      <c r="L388" t="s">
        <v>921</v>
      </c>
      <c r="M388">
        <v>0.69</v>
      </c>
      <c r="N388" t="s">
        <v>8</v>
      </c>
      <c r="O388" t="s">
        <v>9</v>
      </c>
      <c r="P388" t="s">
        <v>51</v>
      </c>
      <c r="Q388" t="s">
        <v>922</v>
      </c>
      <c r="R388">
        <v>30458</v>
      </c>
      <c r="S388">
        <v>42038</v>
      </c>
      <c r="T388">
        <v>42040</v>
      </c>
      <c r="U388">
        <v>9.2040000000000006</v>
      </c>
      <c r="V388">
        <v>11</v>
      </c>
      <c r="W388">
        <v>2084.16</v>
      </c>
      <c r="X388">
        <v>91416</v>
      </c>
      <c r="Y388" t="s">
        <v>3215</v>
      </c>
    </row>
    <row r="389" spans="1:25" x14ac:dyDescent="0.2">
      <c r="A389">
        <v>3053</v>
      </c>
      <c r="B389" t="s">
        <v>923</v>
      </c>
      <c r="C389" t="s">
        <v>92</v>
      </c>
      <c r="D389">
        <v>0.06</v>
      </c>
      <c r="E389">
        <v>125.99</v>
      </c>
      <c r="F389">
        <v>2.5</v>
      </c>
      <c r="G389" t="s">
        <v>14</v>
      </c>
      <c r="H389" t="s">
        <v>70</v>
      </c>
      <c r="I389" t="s">
        <v>16</v>
      </c>
      <c r="J389" t="s">
        <v>111</v>
      </c>
      <c r="K389" t="s">
        <v>49</v>
      </c>
      <c r="L389" t="s">
        <v>924</v>
      </c>
      <c r="M389">
        <v>0.6</v>
      </c>
      <c r="N389" t="s">
        <v>8</v>
      </c>
      <c r="O389" t="s">
        <v>9</v>
      </c>
      <c r="P389" t="s">
        <v>364</v>
      </c>
      <c r="Q389" t="s">
        <v>925</v>
      </c>
      <c r="R389">
        <v>42071</v>
      </c>
      <c r="S389">
        <v>42038</v>
      </c>
      <c r="T389">
        <v>42040</v>
      </c>
      <c r="U389">
        <v>402.06599999999997</v>
      </c>
      <c r="V389">
        <v>11</v>
      </c>
      <c r="W389">
        <v>1173.76</v>
      </c>
      <c r="X389">
        <v>86662</v>
      </c>
      <c r="Y389" t="s">
        <v>3215</v>
      </c>
    </row>
    <row r="390" spans="1:25" x14ac:dyDescent="0.2">
      <c r="A390">
        <v>603</v>
      </c>
      <c r="B390" t="s">
        <v>926</v>
      </c>
      <c r="C390" t="s">
        <v>46</v>
      </c>
      <c r="D390">
        <v>0.02</v>
      </c>
      <c r="E390">
        <v>35.99</v>
      </c>
      <c r="F390">
        <v>5</v>
      </c>
      <c r="G390" t="s">
        <v>14</v>
      </c>
      <c r="H390" t="s">
        <v>47</v>
      </c>
      <c r="I390" t="s">
        <v>16</v>
      </c>
      <c r="J390" t="s">
        <v>111</v>
      </c>
      <c r="K390" t="s">
        <v>49</v>
      </c>
      <c r="L390" t="s">
        <v>927</v>
      </c>
      <c r="M390">
        <v>0.85</v>
      </c>
      <c r="N390" t="s">
        <v>8</v>
      </c>
      <c r="O390" t="s">
        <v>35</v>
      </c>
      <c r="P390" t="s">
        <v>36</v>
      </c>
      <c r="Q390" t="s">
        <v>928</v>
      </c>
      <c r="R390">
        <v>81001</v>
      </c>
      <c r="S390">
        <v>42038</v>
      </c>
      <c r="T390">
        <v>42040</v>
      </c>
      <c r="U390">
        <v>-120.934</v>
      </c>
      <c r="V390">
        <v>7</v>
      </c>
      <c r="W390">
        <v>227.79</v>
      </c>
      <c r="X390">
        <v>87020</v>
      </c>
      <c r="Y390" t="s">
        <v>3217</v>
      </c>
    </row>
    <row r="391" spans="1:25" x14ac:dyDescent="0.2">
      <c r="A391">
        <v>3151</v>
      </c>
      <c r="B391" t="s">
        <v>929</v>
      </c>
      <c r="C391" t="s">
        <v>1</v>
      </c>
      <c r="D391">
        <v>0.01</v>
      </c>
      <c r="E391">
        <v>3502.14</v>
      </c>
      <c r="F391">
        <v>8.73</v>
      </c>
      <c r="G391" t="s">
        <v>2</v>
      </c>
      <c r="H391" t="s">
        <v>70</v>
      </c>
      <c r="I391" t="s">
        <v>16</v>
      </c>
      <c r="J391" t="s">
        <v>32</v>
      </c>
      <c r="K391" t="s">
        <v>6</v>
      </c>
      <c r="L391" t="s">
        <v>817</v>
      </c>
      <c r="M391">
        <v>0.56999999999999995</v>
      </c>
      <c r="N391" t="s">
        <v>8</v>
      </c>
      <c r="O391" t="s">
        <v>35</v>
      </c>
      <c r="P391" t="s">
        <v>66</v>
      </c>
      <c r="Q391" t="s">
        <v>930</v>
      </c>
      <c r="R391">
        <v>92277</v>
      </c>
      <c r="S391">
        <v>42039</v>
      </c>
      <c r="T391">
        <v>42040</v>
      </c>
      <c r="U391">
        <v>-4075.9339920000002</v>
      </c>
      <c r="V391">
        <v>1</v>
      </c>
      <c r="W391">
        <v>3501.79</v>
      </c>
      <c r="X391">
        <v>88544</v>
      </c>
      <c r="Y391" t="s">
        <v>3217</v>
      </c>
    </row>
    <row r="392" spans="1:25" x14ac:dyDescent="0.2">
      <c r="A392">
        <v>3151</v>
      </c>
      <c r="B392" t="s">
        <v>929</v>
      </c>
      <c r="C392" t="s">
        <v>1</v>
      </c>
      <c r="D392">
        <v>0.06</v>
      </c>
      <c r="E392">
        <v>15.73</v>
      </c>
      <c r="F392">
        <v>7.42</v>
      </c>
      <c r="G392" t="s">
        <v>14</v>
      </c>
      <c r="H392" t="s">
        <v>70</v>
      </c>
      <c r="I392" t="s">
        <v>24</v>
      </c>
      <c r="J392" t="s">
        <v>544</v>
      </c>
      <c r="K392" t="s">
        <v>18</v>
      </c>
      <c r="L392" t="s">
        <v>931</v>
      </c>
      <c r="M392">
        <v>0.56000000000000005</v>
      </c>
      <c r="N392" t="s">
        <v>8</v>
      </c>
      <c r="O392" t="s">
        <v>35</v>
      </c>
      <c r="P392" t="s">
        <v>66</v>
      </c>
      <c r="Q392" t="s">
        <v>930</v>
      </c>
      <c r="R392">
        <v>92277</v>
      </c>
      <c r="S392">
        <v>42039</v>
      </c>
      <c r="T392">
        <v>42040</v>
      </c>
      <c r="U392">
        <v>-18.558800000000002</v>
      </c>
      <c r="V392">
        <v>4</v>
      </c>
      <c r="W392">
        <v>63.04</v>
      </c>
      <c r="X392">
        <v>88544</v>
      </c>
      <c r="Y392" t="s">
        <v>3217</v>
      </c>
    </row>
    <row r="393" spans="1:25" x14ac:dyDescent="0.2">
      <c r="A393">
        <v>3351</v>
      </c>
      <c r="B393" t="s">
        <v>932</v>
      </c>
      <c r="C393" t="s">
        <v>1</v>
      </c>
      <c r="D393">
        <v>0.1</v>
      </c>
      <c r="E393">
        <v>10.89</v>
      </c>
      <c r="F393">
        <v>4.5</v>
      </c>
      <c r="G393" t="s">
        <v>14</v>
      </c>
      <c r="H393" t="s">
        <v>3</v>
      </c>
      <c r="I393" t="s">
        <v>24</v>
      </c>
      <c r="J393" t="s">
        <v>71</v>
      </c>
      <c r="K393" t="s">
        <v>49</v>
      </c>
      <c r="L393" t="s">
        <v>749</v>
      </c>
      <c r="M393">
        <v>0.59</v>
      </c>
      <c r="N393" t="s">
        <v>8</v>
      </c>
      <c r="O393" t="s">
        <v>35</v>
      </c>
      <c r="P393" t="s">
        <v>42</v>
      </c>
      <c r="Q393" t="s">
        <v>933</v>
      </c>
      <c r="R393">
        <v>99301</v>
      </c>
      <c r="S393">
        <v>42039</v>
      </c>
      <c r="T393">
        <v>42041</v>
      </c>
      <c r="U393">
        <v>-19.2972</v>
      </c>
      <c r="V393">
        <v>17</v>
      </c>
      <c r="W393">
        <v>178.68</v>
      </c>
      <c r="X393">
        <v>91297</v>
      </c>
      <c r="Y393" t="s">
        <v>3217</v>
      </c>
    </row>
    <row r="394" spans="1:25" x14ac:dyDescent="0.2">
      <c r="A394">
        <v>960</v>
      </c>
      <c r="B394" t="s">
        <v>934</v>
      </c>
      <c r="C394" t="s">
        <v>23</v>
      </c>
      <c r="D394">
        <v>0.03</v>
      </c>
      <c r="E394">
        <v>2.94</v>
      </c>
      <c r="F394">
        <v>0.96</v>
      </c>
      <c r="G394" t="s">
        <v>14</v>
      </c>
      <c r="H394" t="s">
        <v>47</v>
      </c>
      <c r="I394" t="s">
        <v>24</v>
      </c>
      <c r="J394" t="s">
        <v>25</v>
      </c>
      <c r="K394" t="s">
        <v>26</v>
      </c>
      <c r="L394" t="s">
        <v>805</v>
      </c>
      <c r="M394">
        <v>0.57999999999999996</v>
      </c>
      <c r="N394" t="s">
        <v>8</v>
      </c>
      <c r="O394" t="s">
        <v>35</v>
      </c>
      <c r="P394" t="s">
        <v>66</v>
      </c>
      <c r="Q394" t="s">
        <v>935</v>
      </c>
      <c r="R394">
        <v>90278</v>
      </c>
      <c r="S394">
        <v>42039</v>
      </c>
      <c r="T394">
        <v>42043</v>
      </c>
      <c r="U394">
        <v>-4.2</v>
      </c>
      <c r="V394">
        <v>1</v>
      </c>
      <c r="W394">
        <v>3.51</v>
      </c>
      <c r="X394">
        <v>89401</v>
      </c>
      <c r="Y394" t="s">
        <v>3217</v>
      </c>
    </row>
    <row r="395" spans="1:25" x14ac:dyDescent="0.2">
      <c r="A395">
        <v>962</v>
      </c>
      <c r="B395" t="s">
        <v>936</v>
      </c>
      <c r="C395" t="s">
        <v>23</v>
      </c>
      <c r="D395">
        <v>0.03</v>
      </c>
      <c r="E395">
        <v>2.94</v>
      </c>
      <c r="F395">
        <v>0.96</v>
      </c>
      <c r="G395" t="s">
        <v>14</v>
      </c>
      <c r="H395" t="s">
        <v>47</v>
      </c>
      <c r="I395" t="s">
        <v>24</v>
      </c>
      <c r="J395" t="s">
        <v>25</v>
      </c>
      <c r="K395" t="s">
        <v>26</v>
      </c>
      <c r="L395" t="s">
        <v>805</v>
      </c>
      <c r="M395">
        <v>0.57999999999999996</v>
      </c>
      <c r="N395" t="s">
        <v>8</v>
      </c>
      <c r="O395" t="s">
        <v>28</v>
      </c>
      <c r="P395" t="s">
        <v>79</v>
      </c>
      <c r="Q395" t="s">
        <v>509</v>
      </c>
      <c r="R395">
        <v>60610</v>
      </c>
      <c r="S395">
        <v>42039</v>
      </c>
      <c r="T395">
        <v>42043</v>
      </c>
      <c r="U395">
        <v>-4.2</v>
      </c>
      <c r="V395">
        <v>2</v>
      </c>
      <c r="W395">
        <v>7.01</v>
      </c>
      <c r="X395">
        <v>17636</v>
      </c>
      <c r="Y395" t="s">
        <v>3216</v>
      </c>
    </row>
    <row r="396" spans="1:25" x14ac:dyDescent="0.2">
      <c r="A396">
        <v>1213</v>
      </c>
      <c r="B396" t="s">
        <v>495</v>
      </c>
      <c r="C396" t="s">
        <v>23</v>
      </c>
      <c r="D396">
        <v>7.0000000000000007E-2</v>
      </c>
      <c r="E396">
        <v>29.89</v>
      </c>
      <c r="F396">
        <v>1.99</v>
      </c>
      <c r="G396" t="s">
        <v>63</v>
      </c>
      <c r="H396" t="s">
        <v>70</v>
      </c>
      <c r="I396" t="s">
        <v>16</v>
      </c>
      <c r="J396" t="s">
        <v>17</v>
      </c>
      <c r="K396" t="s">
        <v>18</v>
      </c>
      <c r="L396" t="s">
        <v>419</v>
      </c>
      <c r="M396">
        <v>0.5</v>
      </c>
      <c r="N396" t="s">
        <v>8</v>
      </c>
      <c r="O396" t="s">
        <v>28</v>
      </c>
      <c r="P396" t="s">
        <v>29</v>
      </c>
      <c r="Q396" t="s">
        <v>496</v>
      </c>
      <c r="R396">
        <v>46530</v>
      </c>
      <c r="S396">
        <v>42039</v>
      </c>
      <c r="T396">
        <v>42044</v>
      </c>
      <c r="U396">
        <v>258.6189</v>
      </c>
      <c r="V396">
        <v>13</v>
      </c>
      <c r="W396">
        <v>374.81</v>
      </c>
      <c r="X396">
        <v>88599</v>
      </c>
      <c r="Y396" t="s">
        <v>3216</v>
      </c>
    </row>
    <row r="397" spans="1:25" x14ac:dyDescent="0.2">
      <c r="A397">
        <v>1213</v>
      </c>
      <c r="B397" t="s">
        <v>495</v>
      </c>
      <c r="C397" t="s">
        <v>23</v>
      </c>
      <c r="D397">
        <v>0.03</v>
      </c>
      <c r="E397">
        <v>8.34</v>
      </c>
      <c r="F397">
        <v>4.82</v>
      </c>
      <c r="G397" t="s">
        <v>14</v>
      </c>
      <c r="H397" t="s">
        <v>70</v>
      </c>
      <c r="I397" t="s">
        <v>24</v>
      </c>
      <c r="J397" t="s">
        <v>64</v>
      </c>
      <c r="K397" t="s">
        <v>49</v>
      </c>
      <c r="L397" t="s">
        <v>937</v>
      </c>
      <c r="M397">
        <v>0.4</v>
      </c>
      <c r="N397" t="s">
        <v>8</v>
      </c>
      <c r="O397" t="s">
        <v>28</v>
      </c>
      <c r="P397" t="s">
        <v>29</v>
      </c>
      <c r="Q397" t="s">
        <v>496</v>
      </c>
      <c r="R397">
        <v>46530</v>
      </c>
      <c r="S397">
        <v>42039</v>
      </c>
      <c r="T397">
        <v>42043</v>
      </c>
      <c r="U397">
        <v>-6.71</v>
      </c>
      <c r="V397">
        <v>5</v>
      </c>
      <c r="W397">
        <v>43.27</v>
      </c>
      <c r="X397">
        <v>88599</v>
      </c>
      <c r="Y397" t="s">
        <v>3216</v>
      </c>
    </row>
    <row r="398" spans="1:25" x14ac:dyDescent="0.2">
      <c r="A398">
        <v>2203</v>
      </c>
      <c r="B398" t="s">
        <v>158</v>
      </c>
      <c r="C398" t="s">
        <v>23</v>
      </c>
      <c r="D398">
        <v>0.08</v>
      </c>
      <c r="E398">
        <v>145.44999999999999</v>
      </c>
      <c r="F398">
        <v>17.850000000000001</v>
      </c>
      <c r="G398" t="s">
        <v>2</v>
      </c>
      <c r="H398" t="s">
        <v>47</v>
      </c>
      <c r="I398" t="s">
        <v>16</v>
      </c>
      <c r="J398" t="s">
        <v>32</v>
      </c>
      <c r="K398" t="s">
        <v>33</v>
      </c>
      <c r="L398" t="s">
        <v>186</v>
      </c>
      <c r="M398">
        <v>0.56000000000000005</v>
      </c>
      <c r="N398" t="s">
        <v>8</v>
      </c>
      <c r="O398" t="s">
        <v>28</v>
      </c>
      <c r="P398" t="s">
        <v>60</v>
      </c>
      <c r="Q398" t="s">
        <v>160</v>
      </c>
      <c r="R398">
        <v>55445</v>
      </c>
      <c r="S398">
        <v>42039</v>
      </c>
      <c r="T398">
        <v>42039</v>
      </c>
      <c r="U398">
        <v>751.58</v>
      </c>
      <c r="V398">
        <v>8</v>
      </c>
      <c r="W398">
        <v>1117.6600000000001</v>
      </c>
      <c r="X398">
        <v>86051</v>
      </c>
      <c r="Y398" t="s">
        <v>3216</v>
      </c>
    </row>
    <row r="399" spans="1:25" x14ac:dyDescent="0.2">
      <c r="A399">
        <v>2204</v>
      </c>
      <c r="B399" t="s">
        <v>938</v>
      </c>
      <c r="C399" t="s">
        <v>23</v>
      </c>
      <c r="D399">
        <v>7.0000000000000007E-2</v>
      </c>
      <c r="E399">
        <v>33.94</v>
      </c>
      <c r="F399">
        <v>19.190000000000001</v>
      </c>
      <c r="G399" t="s">
        <v>2</v>
      </c>
      <c r="H399" t="s">
        <v>47</v>
      </c>
      <c r="I399" t="s">
        <v>4</v>
      </c>
      <c r="J399" t="s">
        <v>85</v>
      </c>
      <c r="K399" t="s">
        <v>33</v>
      </c>
      <c r="L399" t="s">
        <v>178</v>
      </c>
      <c r="M399">
        <v>0.57999999999999996</v>
      </c>
      <c r="N399" t="s">
        <v>8</v>
      </c>
      <c r="O399" t="s">
        <v>28</v>
      </c>
      <c r="P399" t="s">
        <v>60</v>
      </c>
      <c r="Q399" t="s">
        <v>939</v>
      </c>
      <c r="R399">
        <v>55337</v>
      </c>
      <c r="S399">
        <v>42039</v>
      </c>
      <c r="T399">
        <v>42043</v>
      </c>
      <c r="U399">
        <v>-157.56</v>
      </c>
      <c r="V399">
        <v>5</v>
      </c>
      <c r="W399">
        <v>169.46</v>
      </c>
      <c r="X399">
        <v>86051</v>
      </c>
      <c r="Y399" t="s">
        <v>3216</v>
      </c>
    </row>
    <row r="400" spans="1:25" x14ac:dyDescent="0.2">
      <c r="A400">
        <v>689</v>
      </c>
      <c r="B400" t="s">
        <v>940</v>
      </c>
      <c r="C400" t="s">
        <v>92</v>
      </c>
      <c r="D400">
        <v>7.0000000000000007E-2</v>
      </c>
      <c r="E400">
        <v>1.7</v>
      </c>
      <c r="F400">
        <v>1.99</v>
      </c>
      <c r="G400" t="s">
        <v>14</v>
      </c>
      <c r="H400" t="s">
        <v>3</v>
      </c>
      <c r="I400" t="s">
        <v>16</v>
      </c>
      <c r="J400" t="s">
        <v>17</v>
      </c>
      <c r="K400" t="s">
        <v>18</v>
      </c>
      <c r="L400" t="s">
        <v>260</v>
      </c>
      <c r="M400">
        <v>0.51</v>
      </c>
      <c r="N400" t="s">
        <v>8</v>
      </c>
      <c r="O400" t="s">
        <v>28</v>
      </c>
      <c r="P400" t="s">
        <v>56</v>
      </c>
      <c r="Q400" t="s">
        <v>941</v>
      </c>
      <c r="R400">
        <v>63376</v>
      </c>
      <c r="S400">
        <v>42039</v>
      </c>
      <c r="T400">
        <v>42040</v>
      </c>
      <c r="U400">
        <v>-51.42</v>
      </c>
      <c r="V400">
        <v>10</v>
      </c>
      <c r="W400">
        <v>17.420000000000002</v>
      </c>
      <c r="X400">
        <v>88502</v>
      </c>
      <c r="Y400" t="s">
        <v>3216</v>
      </c>
    </row>
    <row r="401" spans="1:25" x14ac:dyDescent="0.2">
      <c r="A401">
        <v>1363</v>
      </c>
      <c r="B401" t="s">
        <v>942</v>
      </c>
      <c r="C401" t="s">
        <v>92</v>
      </c>
      <c r="D401">
        <v>0.05</v>
      </c>
      <c r="E401">
        <v>12.97</v>
      </c>
      <c r="F401">
        <v>1.49</v>
      </c>
      <c r="G401" t="s">
        <v>14</v>
      </c>
      <c r="H401" t="s">
        <v>15</v>
      </c>
      <c r="I401" t="s">
        <v>24</v>
      </c>
      <c r="J401" t="s">
        <v>48</v>
      </c>
      <c r="K401" t="s">
        <v>49</v>
      </c>
      <c r="L401" t="s">
        <v>902</v>
      </c>
      <c r="M401">
        <v>0.35</v>
      </c>
      <c r="N401" t="s">
        <v>8</v>
      </c>
      <c r="O401" t="s">
        <v>9</v>
      </c>
      <c r="P401" t="s">
        <v>99</v>
      </c>
      <c r="Q401" t="s">
        <v>943</v>
      </c>
      <c r="R401">
        <v>32707</v>
      </c>
      <c r="S401">
        <v>42039</v>
      </c>
      <c r="T401">
        <v>42041</v>
      </c>
      <c r="U401">
        <v>5.4660000000000002</v>
      </c>
      <c r="V401">
        <v>2</v>
      </c>
      <c r="W401">
        <v>26.37</v>
      </c>
      <c r="X401">
        <v>89993</v>
      </c>
      <c r="Y401" t="s">
        <v>3215</v>
      </c>
    </row>
    <row r="402" spans="1:25" x14ac:dyDescent="0.2">
      <c r="A402">
        <v>1363</v>
      </c>
      <c r="B402" t="s">
        <v>942</v>
      </c>
      <c r="C402" t="s">
        <v>92</v>
      </c>
      <c r="D402">
        <v>0.06</v>
      </c>
      <c r="E402">
        <v>5.81</v>
      </c>
      <c r="F402">
        <v>3.37</v>
      </c>
      <c r="G402" t="s">
        <v>14</v>
      </c>
      <c r="H402" t="s">
        <v>15</v>
      </c>
      <c r="I402" t="s">
        <v>24</v>
      </c>
      <c r="J402" t="s">
        <v>152</v>
      </c>
      <c r="K402" t="s">
        <v>26</v>
      </c>
      <c r="L402" t="s">
        <v>944</v>
      </c>
      <c r="M402">
        <v>0.54</v>
      </c>
      <c r="N402" t="s">
        <v>8</v>
      </c>
      <c r="O402" t="s">
        <v>9</v>
      </c>
      <c r="P402" t="s">
        <v>99</v>
      </c>
      <c r="Q402" t="s">
        <v>943</v>
      </c>
      <c r="R402">
        <v>32707</v>
      </c>
      <c r="S402">
        <v>42039</v>
      </c>
      <c r="T402">
        <v>42041</v>
      </c>
      <c r="U402">
        <v>-149.1182</v>
      </c>
      <c r="V402">
        <v>9</v>
      </c>
      <c r="W402">
        <v>53.44</v>
      </c>
      <c r="X402">
        <v>89993</v>
      </c>
      <c r="Y402" t="s">
        <v>3215</v>
      </c>
    </row>
    <row r="403" spans="1:25" x14ac:dyDescent="0.2">
      <c r="A403">
        <v>1499</v>
      </c>
      <c r="B403" t="s">
        <v>945</v>
      </c>
      <c r="C403" t="s">
        <v>92</v>
      </c>
      <c r="D403">
        <v>0.05</v>
      </c>
      <c r="E403">
        <v>2.16</v>
      </c>
      <c r="F403">
        <v>6.05</v>
      </c>
      <c r="G403" t="s">
        <v>14</v>
      </c>
      <c r="H403" t="s">
        <v>47</v>
      </c>
      <c r="I403" t="s">
        <v>24</v>
      </c>
      <c r="J403" t="s">
        <v>48</v>
      </c>
      <c r="K403" t="s">
        <v>49</v>
      </c>
      <c r="L403" t="s">
        <v>872</v>
      </c>
      <c r="M403">
        <v>0.37</v>
      </c>
      <c r="N403" t="s">
        <v>8</v>
      </c>
      <c r="O403" t="s">
        <v>9</v>
      </c>
      <c r="P403" t="s">
        <v>99</v>
      </c>
      <c r="Q403" t="s">
        <v>946</v>
      </c>
      <c r="R403">
        <v>33134</v>
      </c>
      <c r="S403">
        <v>42039</v>
      </c>
      <c r="T403">
        <v>42040</v>
      </c>
      <c r="U403">
        <v>-298.88600000000002</v>
      </c>
      <c r="V403">
        <v>8</v>
      </c>
      <c r="W403">
        <v>18.59</v>
      </c>
      <c r="X403">
        <v>90731</v>
      </c>
      <c r="Y403" t="s">
        <v>3215</v>
      </c>
    </row>
    <row r="404" spans="1:25" x14ac:dyDescent="0.2">
      <c r="A404">
        <v>1499</v>
      </c>
      <c r="B404" t="s">
        <v>945</v>
      </c>
      <c r="C404" t="s">
        <v>92</v>
      </c>
      <c r="D404">
        <v>0.03</v>
      </c>
      <c r="E404">
        <v>6.48</v>
      </c>
      <c r="F404">
        <v>6.6</v>
      </c>
      <c r="G404" t="s">
        <v>14</v>
      </c>
      <c r="H404" t="s">
        <v>47</v>
      </c>
      <c r="I404" t="s">
        <v>24</v>
      </c>
      <c r="J404" t="s">
        <v>64</v>
      </c>
      <c r="K404" t="s">
        <v>49</v>
      </c>
      <c r="L404" t="s">
        <v>624</v>
      </c>
      <c r="M404">
        <v>0.37</v>
      </c>
      <c r="N404" t="s">
        <v>8</v>
      </c>
      <c r="O404" t="s">
        <v>9</v>
      </c>
      <c r="P404" t="s">
        <v>99</v>
      </c>
      <c r="Q404" t="s">
        <v>946</v>
      </c>
      <c r="R404">
        <v>33134</v>
      </c>
      <c r="S404">
        <v>42039</v>
      </c>
      <c r="T404">
        <v>42040</v>
      </c>
      <c r="U404">
        <v>-145.852</v>
      </c>
      <c r="V404">
        <v>9</v>
      </c>
      <c r="W404">
        <v>58.83</v>
      </c>
      <c r="X404">
        <v>90731</v>
      </c>
      <c r="Y404" t="s">
        <v>3215</v>
      </c>
    </row>
    <row r="405" spans="1:25" x14ac:dyDescent="0.2">
      <c r="A405">
        <v>1499</v>
      </c>
      <c r="B405" t="s">
        <v>945</v>
      </c>
      <c r="C405" t="s">
        <v>92</v>
      </c>
      <c r="D405">
        <v>0.08</v>
      </c>
      <c r="E405">
        <v>146.05000000000001</v>
      </c>
      <c r="F405">
        <v>80.2</v>
      </c>
      <c r="G405" t="s">
        <v>2</v>
      </c>
      <c r="H405" t="s">
        <v>47</v>
      </c>
      <c r="I405" t="s">
        <v>4</v>
      </c>
      <c r="J405" t="s">
        <v>5</v>
      </c>
      <c r="K405" t="s">
        <v>6</v>
      </c>
      <c r="L405" t="s">
        <v>947</v>
      </c>
      <c r="M405">
        <v>0.71</v>
      </c>
      <c r="N405" t="s">
        <v>8</v>
      </c>
      <c r="O405" t="s">
        <v>9</v>
      </c>
      <c r="P405" t="s">
        <v>99</v>
      </c>
      <c r="Q405" t="s">
        <v>946</v>
      </c>
      <c r="R405">
        <v>33134</v>
      </c>
      <c r="S405">
        <v>42039</v>
      </c>
      <c r="T405">
        <v>42040</v>
      </c>
      <c r="U405">
        <v>-27.951000000000001</v>
      </c>
      <c r="V405">
        <v>11</v>
      </c>
      <c r="W405">
        <v>1557.66</v>
      </c>
      <c r="X405">
        <v>90731</v>
      </c>
      <c r="Y405" t="s">
        <v>3215</v>
      </c>
    </row>
    <row r="406" spans="1:25" x14ac:dyDescent="0.2">
      <c r="A406">
        <v>2286</v>
      </c>
      <c r="B406" t="s">
        <v>948</v>
      </c>
      <c r="C406" t="s">
        <v>92</v>
      </c>
      <c r="D406">
        <v>0</v>
      </c>
      <c r="E406">
        <v>4.91</v>
      </c>
      <c r="F406">
        <v>0.5</v>
      </c>
      <c r="G406" t="s">
        <v>14</v>
      </c>
      <c r="H406" t="s">
        <v>70</v>
      </c>
      <c r="I406" t="s">
        <v>24</v>
      </c>
      <c r="J406" t="s">
        <v>128</v>
      </c>
      <c r="K406" t="s">
        <v>49</v>
      </c>
      <c r="L406" t="s">
        <v>949</v>
      </c>
      <c r="M406">
        <v>0.36</v>
      </c>
      <c r="N406" t="s">
        <v>8</v>
      </c>
      <c r="O406" t="s">
        <v>9</v>
      </c>
      <c r="P406" t="s">
        <v>247</v>
      </c>
      <c r="Q406" t="s">
        <v>950</v>
      </c>
      <c r="R406">
        <v>29301</v>
      </c>
      <c r="S406">
        <v>42039</v>
      </c>
      <c r="T406">
        <v>42041</v>
      </c>
      <c r="U406">
        <v>99.197999999999993</v>
      </c>
      <c r="V406">
        <v>12</v>
      </c>
      <c r="W406">
        <v>61.87</v>
      </c>
      <c r="X406">
        <v>90145</v>
      </c>
      <c r="Y406" t="s">
        <v>3215</v>
      </c>
    </row>
    <row r="407" spans="1:25" x14ac:dyDescent="0.2">
      <c r="A407">
        <v>2286</v>
      </c>
      <c r="B407" t="s">
        <v>948</v>
      </c>
      <c r="C407" t="s">
        <v>92</v>
      </c>
      <c r="D407">
        <v>0.01</v>
      </c>
      <c r="E407">
        <v>7.28</v>
      </c>
      <c r="F407">
        <v>11.15</v>
      </c>
      <c r="G407" t="s">
        <v>14</v>
      </c>
      <c r="H407" t="s">
        <v>70</v>
      </c>
      <c r="I407" t="s">
        <v>24</v>
      </c>
      <c r="J407" t="s">
        <v>64</v>
      </c>
      <c r="K407" t="s">
        <v>49</v>
      </c>
      <c r="L407" t="s">
        <v>951</v>
      </c>
      <c r="M407">
        <v>0.37</v>
      </c>
      <c r="N407" t="s">
        <v>8</v>
      </c>
      <c r="O407" t="s">
        <v>9</v>
      </c>
      <c r="P407" t="s">
        <v>247</v>
      </c>
      <c r="Q407" t="s">
        <v>950</v>
      </c>
      <c r="R407">
        <v>29301</v>
      </c>
      <c r="S407">
        <v>42039</v>
      </c>
      <c r="T407">
        <v>42040</v>
      </c>
      <c r="U407">
        <v>136.03139999999999</v>
      </c>
      <c r="V407">
        <v>6</v>
      </c>
      <c r="W407">
        <v>48.88</v>
      </c>
      <c r="X407">
        <v>90145</v>
      </c>
      <c r="Y407" t="s">
        <v>3215</v>
      </c>
    </row>
    <row r="408" spans="1:25" x14ac:dyDescent="0.2">
      <c r="A408">
        <v>2286</v>
      </c>
      <c r="B408" t="s">
        <v>948</v>
      </c>
      <c r="C408" t="s">
        <v>92</v>
      </c>
      <c r="D408">
        <v>0.1</v>
      </c>
      <c r="E408">
        <v>6.68</v>
      </c>
      <c r="F408">
        <v>6.93</v>
      </c>
      <c r="G408" t="s">
        <v>14</v>
      </c>
      <c r="H408" t="s">
        <v>70</v>
      </c>
      <c r="I408" t="s">
        <v>24</v>
      </c>
      <c r="J408" t="s">
        <v>64</v>
      </c>
      <c r="K408" t="s">
        <v>49</v>
      </c>
      <c r="L408" t="s">
        <v>952</v>
      </c>
      <c r="M408">
        <v>0.37</v>
      </c>
      <c r="N408" t="s">
        <v>8</v>
      </c>
      <c r="O408" t="s">
        <v>9</v>
      </c>
      <c r="P408" t="s">
        <v>247</v>
      </c>
      <c r="Q408" t="s">
        <v>950</v>
      </c>
      <c r="R408">
        <v>29301</v>
      </c>
      <c r="S408">
        <v>42039</v>
      </c>
      <c r="T408">
        <v>42042</v>
      </c>
      <c r="U408">
        <v>-100.072</v>
      </c>
      <c r="V408">
        <v>3</v>
      </c>
      <c r="W408">
        <v>21.56</v>
      </c>
      <c r="X408">
        <v>90145</v>
      </c>
      <c r="Y408" t="s">
        <v>3215</v>
      </c>
    </row>
    <row r="409" spans="1:25" x14ac:dyDescent="0.2">
      <c r="A409">
        <v>2290</v>
      </c>
      <c r="B409" t="s">
        <v>255</v>
      </c>
      <c r="C409" t="s">
        <v>92</v>
      </c>
      <c r="D409">
        <v>7.0000000000000007E-2</v>
      </c>
      <c r="E409">
        <v>80.98</v>
      </c>
      <c r="F409">
        <v>7.18</v>
      </c>
      <c r="G409" t="s">
        <v>14</v>
      </c>
      <c r="H409" t="s">
        <v>70</v>
      </c>
      <c r="I409" t="s">
        <v>16</v>
      </c>
      <c r="J409" t="s">
        <v>17</v>
      </c>
      <c r="K409" t="s">
        <v>49</v>
      </c>
      <c r="L409" t="s">
        <v>953</v>
      </c>
      <c r="M409">
        <v>0.48</v>
      </c>
      <c r="N409" t="s">
        <v>8</v>
      </c>
      <c r="O409" t="s">
        <v>28</v>
      </c>
      <c r="P409" t="s">
        <v>60</v>
      </c>
      <c r="Q409" t="s">
        <v>257</v>
      </c>
      <c r="R409">
        <v>55433</v>
      </c>
      <c r="S409">
        <v>42039</v>
      </c>
      <c r="T409">
        <v>42041</v>
      </c>
      <c r="U409">
        <v>779.47230000000002</v>
      </c>
      <c r="V409">
        <v>15</v>
      </c>
      <c r="W409">
        <v>1129.67</v>
      </c>
      <c r="X409">
        <v>88164</v>
      </c>
      <c r="Y409" t="s">
        <v>3216</v>
      </c>
    </row>
    <row r="410" spans="1:25" x14ac:dyDescent="0.2">
      <c r="A410">
        <v>3042</v>
      </c>
      <c r="B410" t="s">
        <v>954</v>
      </c>
      <c r="C410" t="s">
        <v>92</v>
      </c>
      <c r="D410">
        <v>7.0000000000000007E-2</v>
      </c>
      <c r="E410">
        <v>14.48</v>
      </c>
      <c r="F410">
        <v>6.46</v>
      </c>
      <c r="G410" t="s">
        <v>14</v>
      </c>
      <c r="H410" t="s">
        <v>3</v>
      </c>
      <c r="I410" t="s">
        <v>24</v>
      </c>
      <c r="J410" t="s">
        <v>48</v>
      </c>
      <c r="K410" t="s">
        <v>49</v>
      </c>
      <c r="L410" t="s">
        <v>955</v>
      </c>
      <c r="M410">
        <v>0.38</v>
      </c>
      <c r="N410" t="s">
        <v>8</v>
      </c>
      <c r="O410" t="s">
        <v>28</v>
      </c>
      <c r="P410" t="s">
        <v>513</v>
      </c>
      <c r="Q410" t="s">
        <v>956</v>
      </c>
      <c r="R410">
        <v>67501</v>
      </c>
      <c r="S410">
        <v>42039</v>
      </c>
      <c r="T410">
        <v>42040</v>
      </c>
      <c r="U410">
        <v>67.864000000000004</v>
      </c>
      <c r="V410">
        <v>12</v>
      </c>
      <c r="W410">
        <v>171.33</v>
      </c>
      <c r="X410">
        <v>86101</v>
      </c>
      <c r="Y410" t="s">
        <v>3216</v>
      </c>
    </row>
    <row r="411" spans="1:25" x14ac:dyDescent="0.2">
      <c r="A411">
        <v>1776</v>
      </c>
      <c r="B411" t="s">
        <v>957</v>
      </c>
      <c r="C411" t="s">
        <v>46</v>
      </c>
      <c r="D411">
        <v>0.08</v>
      </c>
      <c r="E411">
        <v>5.78</v>
      </c>
      <c r="F411">
        <v>5.67</v>
      </c>
      <c r="G411" t="s">
        <v>14</v>
      </c>
      <c r="H411" t="s">
        <v>15</v>
      </c>
      <c r="I411" t="s">
        <v>24</v>
      </c>
      <c r="J411" t="s">
        <v>64</v>
      </c>
      <c r="K411" t="s">
        <v>49</v>
      </c>
      <c r="L411" t="s">
        <v>591</v>
      </c>
      <c r="M411">
        <v>0.36</v>
      </c>
      <c r="N411" t="s">
        <v>8</v>
      </c>
      <c r="O411" t="s">
        <v>28</v>
      </c>
      <c r="P411" t="s">
        <v>29</v>
      </c>
      <c r="Q411" t="s">
        <v>958</v>
      </c>
      <c r="R411">
        <v>47802</v>
      </c>
      <c r="S411">
        <v>42039</v>
      </c>
      <c r="T411">
        <v>42040</v>
      </c>
      <c r="U411">
        <v>-53.898000000000003</v>
      </c>
      <c r="V411">
        <v>19</v>
      </c>
      <c r="W411">
        <v>106.57</v>
      </c>
      <c r="X411">
        <v>89941</v>
      </c>
      <c r="Y411" t="s">
        <v>3216</v>
      </c>
    </row>
    <row r="412" spans="1:25" x14ac:dyDescent="0.2">
      <c r="A412">
        <v>2947</v>
      </c>
      <c r="B412" t="s">
        <v>959</v>
      </c>
      <c r="C412" t="s">
        <v>46</v>
      </c>
      <c r="D412">
        <v>0.01</v>
      </c>
      <c r="E412">
        <v>7.64</v>
      </c>
      <c r="F412">
        <v>1.39</v>
      </c>
      <c r="G412" t="s">
        <v>14</v>
      </c>
      <c r="H412" t="s">
        <v>15</v>
      </c>
      <c r="I412" t="s">
        <v>24</v>
      </c>
      <c r="J412" t="s">
        <v>321</v>
      </c>
      <c r="K412" t="s">
        <v>49</v>
      </c>
      <c r="L412" t="s">
        <v>584</v>
      </c>
      <c r="M412">
        <v>0.36</v>
      </c>
      <c r="N412" t="s">
        <v>8</v>
      </c>
      <c r="O412" t="s">
        <v>87</v>
      </c>
      <c r="P412" t="s">
        <v>88</v>
      </c>
      <c r="Q412" t="s">
        <v>960</v>
      </c>
      <c r="R412">
        <v>14043</v>
      </c>
      <c r="S412">
        <v>42039</v>
      </c>
      <c r="T412">
        <v>42042</v>
      </c>
      <c r="U412">
        <v>112.1181</v>
      </c>
      <c r="V412">
        <v>20</v>
      </c>
      <c r="W412">
        <v>162.49</v>
      </c>
      <c r="X412">
        <v>87511</v>
      </c>
      <c r="Y412" t="s">
        <v>3218</v>
      </c>
    </row>
    <row r="413" spans="1:25" x14ac:dyDescent="0.2">
      <c r="A413">
        <v>234</v>
      </c>
      <c r="B413" t="s">
        <v>961</v>
      </c>
      <c r="C413" t="s">
        <v>1</v>
      </c>
      <c r="D413">
        <v>0.06</v>
      </c>
      <c r="E413">
        <v>279.81</v>
      </c>
      <c r="F413">
        <v>23.19</v>
      </c>
      <c r="G413" t="s">
        <v>2</v>
      </c>
      <c r="H413" t="s">
        <v>3</v>
      </c>
      <c r="I413" t="s">
        <v>24</v>
      </c>
      <c r="J413" t="s">
        <v>71</v>
      </c>
      <c r="K413" t="s">
        <v>33</v>
      </c>
      <c r="L413" t="s">
        <v>962</v>
      </c>
      <c r="M413">
        <v>0.59</v>
      </c>
      <c r="N413" t="s">
        <v>8</v>
      </c>
      <c r="O413" t="s">
        <v>28</v>
      </c>
      <c r="P413" t="s">
        <v>189</v>
      </c>
      <c r="Q413" t="s">
        <v>713</v>
      </c>
      <c r="R413">
        <v>50208</v>
      </c>
      <c r="S413">
        <v>42040</v>
      </c>
      <c r="T413">
        <v>42041</v>
      </c>
      <c r="U413">
        <v>1103.9724000000001</v>
      </c>
      <c r="V413">
        <v>6</v>
      </c>
      <c r="W413">
        <v>1599.96</v>
      </c>
      <c r="X413">
        <v>90236</v>
      </c>
      <c r="Y413" t="s">
        <v>3216</v>
      </c>
    </row>
    <row r="414" spans="1:25" x14ac:dyDescent="0.2">
      <c r="A414">
        <v>2359</v>
      </c>
      <c r="B414" t="s">
        <v>963</v>
      </c>
      <c r="C414" t="s">
        <v>1</v>
      </c>
      <c r="D414">
        <v>0</v>
      </c>
      <c r="E414">
        <v>7.28</v>
      </c>
      <c r="F414">
        <v>1.77</v>
      </c>
      <c r="G414" t="s">
        <v>14</v>
      </c>
      <c r="H414" t="s">
        <v>47</v>
      </c>
      <c r="I414" t="s">
        <v>24</v>
      </c>
      <c r="J414" t="s">
        <v>64</v>
      </c>
      <c r="K414" t="s">
        <v>26</v>
      </c>
      <c r="L414" t="s">
        <v>964</v>
      </c>
      <c r="M414">
        <v>0.37</v>
      </c>
      <c r="N414" t="s">
        <v>8</v>
      </c>
      <c r="O414" t="s">
        <v>9</v>
      </c>
      <c r="P414" t="s">
        <v>99</v>
      </c>
      <c r="Q414" t="s">
        <v>965</v>
      </c>
      <c r="R414">
        <v>33917</v>
      </c>
      <c r="S414">
        <v>42040</v>
      </c>
      <c r="T414">
        <v>42040</v>
      </c>
      <c r="U414">
        <v>167.16</v>
      </c>
      <c r="V414">
        <v>7</v>
      </c>
      <c r="W414">
        <v>53.42</v>
      </c>
      <c r="X414">
        <v>88265</v>
      </c>
      <c r="Y414" t="s">
        <v>3215</v>
      </c>
    </row>
    <row r="415" spans="1:25" x14ac:dyDescent="0.2">
      <c r="A415">
        <v>672</v>
      </c>
      <c r="B415" t="s">
        <v>966</v>
      </c>
      <c r="C415" t="s">
        <v>23</v>
      </c>
      <c r="D415">
        <v>7.0000000000000007E-2</v>
      </c>
      <c r="E415">
        <v>2.88</v>
      </c>
      <c r="F415">
        <v>1.01</v>
      </c>
      <c r="G415" t="s">
        <v>14</v>
      </c>
      <c r="H415" t="s">
        <v>3</v>
      </c>
      <c r="I415" t="s">
        <v>24</v>
      </c>
      <c r="J415" t="s">
        <v>25</v>
      </c>
      <c r="K415" t="s">
        <v>26</v>
      </c>
      <c r="L415" t="s">
        <v>967</v>
      </c>
      <c r="M415">
        <v>0.55000000000000004</v>
      </c>
      <c r="N415" t="s">
        <v>8</v>
      </c>
      <c r="O415" t="s">
        <v>28</v>
      </c>
      <c r="P415" t="s">
        <v>189</v>
      </c>
      <c r="Q415" t="s">
        <v>713</v>
      </c>
      <c r="R415">
        <v>50208</v>
      </c>
      <c r="S415">
        <v>42040</v>
      </c>
      <c r="T415">
        <v>42044</v>
      </c>
      <c r="U415">
        <v>9.59</v>
      </c>
      <c r="V415">
        <v>12</v>
      </c>
      <c r="W415">
        <v>34.97</v>
      </c>
      <c r="X415">
        <v>88173</v>
      </c>
      <c r="Y415" t="s">
        <v>3216</v>
      </c>
    </row>
    <row r="416" spans="1:25" x14ac:dyDescent="0.2">
      <c r="A416">
        <v>672</v>
      </c>
      <c r="B416" t="s">
        <v>966</v>
      </c>
      <c r="C416" t="s">
        <v>23</v>
      </c>
      <c r="D416">
        <v>0.1</v>
      </c>
      <c r="E416">
        <v>195.99</v>
      </c>
      <c r="F416">
        <v>3.99</v>
      </c>
      <c r="G416" t="s">
        <v>14</v>
      </c>
      <c r="H416" t="s">
        <v>3</v>
      </c>
      <c r="I416" t="s">
        <v>16</v>
      </c>
      <c r="J416" t="s">
        <v>111</v>
      </c>
      <c r="K416" t="s">
        <v>49</v>
      </c>
      <c r="L416" t="s">
        <v>968</v>
      </c>
      <c r="M416">
        <v>0.57999999999999996</v>
      </c>
      <c r="N416" t="s">
        <v>8</v>
      </c>
      <c r="O416" t="s">
        <v>28</v>
      </c>
      <c r="P416" t="s">
        <v>189</v>
      </c>
      <c r="Q416" t="s">
        <v>713</v>
      </c>
      <c r="R416">
        <v>50208</v>
      </c>
      <c r="S416">
        <v>42040</v>
      </c>
      <c r="T416">
        <v>42047</v>
      </c>
      <c r="U416">
        <v>-655.42399999999998</v>
      </c>
      <c r="V416">
        <v>2</v>
      </c>
      <c r="W416">
        <v>308.86</v>
      </c>
      <c r="X416">
        <v>88173</v>
      </c>
      <c r="Y416" t="s">
        <v>3216</v>
      </c>
    </row>
    <row r="417" spans="1:25" x14ac:dyDescent="0.2">
      <c r="A417">
        <v>1427</v>
      </c>
      <c r="B417" t="s">
        <v>969</v>
      </c>
      <c r="C417" t="s">
        <v>23</v>
      </c>
      <c r="D417">
        <v>0.09</v>
      </c>
      <c r="E417">
        <v>125.99</v>
      </c>
      <c r="F417">
        <v>2.5</v>
      </c>
      <c r="G417" t="s">
        <v>14</v>
      </c>
      <c r="H417" t="s">
        <v>47</v>
      </c>
      <c r="I417" t="s">
        <v>16</v>
      </c>
      <c r="J417" t="s">
        <v>111</v>
      </c>
      <c r="K417" t="s">
        <v>49</v>
      </c>
      <c r="L417" t="s">
        <v>924</v>
      </c>
      <c r="M417">
        <v>0.6</v>
      </c>
      <c r="N417" t="s">
        <v>8</v>
      </c>
      <c r="O417" t="s">
        <v>28</v>
      </c>
      <c r="P417" t="s">
        <v>265</v>
      </c>
      <c r="Q417" t="s">
        <v>970</v>
      </c>
      <c r="R417">
        <v>48708</v>
      </c>
      <c r="S417">
        <v>42040</v>
      </c>
      <c r="T417">
        <v>42044</v>
      </c>
      <c r="U417">
        <v>1258.7877000000001</v>
      </c>
      <c r="V417">
        <v>18</v>
      </c>
      <c r="W417">
        <v>1824.33</v>
      </c>
      <c r="X417">
        <v>90905</v>
      </c>
      <c r="Y417" t="s">
        <v>3216</v>
      </c>
    </row>
    <row r="418" spans="1:25" x14ac:dyDescent="0.2">
      <c r="A418">
        <v>1816</v>
      </c>
      <c r="B418" t="s">
        <v>971</v>
      </c>
      <c r="C418" t="s">
        <v>23</v>
      </c>
      <c r="D418">
        <v>0.01</v>
      </c>
      <c r="E418">
        <v>10.48</v>
      </c>
      <c r="F418">
        <v>2.89</v>
      </c>
      <c r="G418" t="s">
        <v>14</v>
      </c>
      <c r="H418" t="s">
        <v>15</v>
      </c>
      <c r="I418" t="s">
        <v>24</v>
      </c>
      <c r="J418" t="s">
        <v>25</v>
      </c>
      <c r="K418" t="s">
        <v>18</v>
      </c>
      <c r="L418" t="s">
        <v>972</v>
      </c>
      <c r="M418">
        <v>0.6</v>
      </c>
      <c r="N418" t="s">
        <v>8</v>
      </c>
      <c r="O418" t="s">
        <v>28</v>
      </c>
      <c r="P418" t="s">
        <v>265</v>
      </c>
      <c r="Q418" t="s">
        <v>973</v>
      </c>
      <c r="R418">
        <v>48187</v>
      </c>
      <c r="S418">
        <v>42040</v>
      </c>
      <c r="T418">
        <v>42042</v>
      </c>
      <c r="U418">
        <v>60.561599999999999</v>
      </c>
      <c r="V418">
        <v>19</v>
      </c>
      <c r="W418">
        <v>202.38</v>
      </c>
      <c r="X418">
        <v>85990</v>
      </c>
      <c r="Y418" t="s">
        <v>3216</v>
      </c>
    </row>
    <row r="419" spans="1:25" x14ac:dyDescent="0.2">
      <c r="A419">
        <v>1821</v>
      </c>
      <c r="B419" t="s">
        <v>974</v>
      </c>
      <c r="C419" t="s">
        <v>23</v>
      </c>
      <c r="D419">
        <v>0.01</v>
      </c>
      <c r="E419">
        <v>10.48</v>
      </c>
      <c r="F419">
        <v>2.89</v>
      </c>
      <c r="G419" t="s">
        <v>14</v>
      </c>
      <c r="H419" t="s">
        <v>15</v>
      </c>
      <c r="I419" t="s">
        <v>24</v>
      </c>
      <c r="J419" t="s">
        <v>25</v>
      </c>
      <c r="K419" t="s">
        <v>18</v>
      </c>
      <c r="L419" t="s">
        <v>972</v>
      </c>
      <c r="M419">
        <v>0.6</v>
      </c>
      <c r="N419" t="s">
        <v>8</v>
      </c>
      <c r="O419" t="s">
        <v>87</v>
      </c>
      <c r="P419" t="s">
        <v>88</v>
      </c>
      <c r="Q419" t="s">
        <v>89</v>
      </c>
      <c r="R419">
        <v>10177</v>
      </c>
      <c r="S419">
        <v>42040</v>
      </c>
      <c r="T419">
        <v>42042</v>
      </c>
      <c r="U419">
        <v>40.92</v>
      </c>
      <c r="V419">
        <v>76</v>
      </c>
      <c r="W419">
        <v>809.51</v>
      </c>
      <c r="X419">
        <v>34435</v>
      </c>
      <c r="Y419" t="s">
        <v>3218</v>
      </c>
    </row>
    <row r="420" spans="1:25" x14ac:dyDescent="0.2">
      <c r="A420">
        <v>980</v>
      </c>
      <c r="B420" t="s">
        <v>975</v>
      </c>
      <c r="C420" t="s">
        <v>92</v>
      </c>
      <c r="D420">
        <v>0</v>
      </c>
      <c r="E420">
        <v>37.76</v>
      </c>
      <c r="F420">
        <v>12.9</v>
      </c>
      <c r="G420" t="s">
        <v>14</v>
      </c>
      <c r="H420" t="s">
        <v>70</v>
      </c>
      <c r="I420" t="s">
        <v>24</v>
      </c>
      <c r="J420" t="s">
        <v>54</v>
      </c>
      <c r="K420" t="s">
        <v>49</v>
      </c>
      <c r="L420" t="s">
        <v>976</v>
      </c>
      <c r="M420">
        <v>0.56999999999999995</v>
      </c>
      <c r="N420" t="s">
        <v>8</v>
      </c>
      <c r="O420" t="s">
        <v>87</v>
      </c>
      <c r="P420" t="s">
        <v>609</v>
      </c>
      <c r="Q420" t="s">
        <v>610</v>
      </c>
      <c r="R420">
        <v>5403</v>
      </c>
      <c r="S420">
        <v>42040</v>
      </c>
      <c r="T420">
        <v>42041</v>
      </c>
      <c r="U420">
        <v>93.846800000000002</v>
      </c>
      <c r="V420">
        <v>12</v>
      </c>
      <c r="W420">
        <v>477.2</v>
      </c>
      <c r="X420">
        <v>87258</v>
      </c>
      <c r="Y420" t="s">
        <v>3218</v>
      </c>
    </row>
    <row r="421" spans="1:25" x14ac:dyDescent="0.2">
      <c r="A421">
        <v>2094</v>
      </c>
      <c r="B421" t="s">
        <v>977</v>
      </c>
      <c r="C421" t="s">
        <v>92</v>
      </c>
      <c r="D421">
        <v>0.08</v>
      </c>
      <c r="E421">
        <v>400.98</v>
      </c>
      <c r="F421">
        <v>42.52</v>
      </c>
      <c r="G421" t="s">
        <v>2</v>
      </c>
      <c r="H421" t="s">
        <v>70</v>
      </c>
      <c r="I421" t="s">
        <v>4</v>
      </c>
      <c r="J421" t="s">
        <v>5</v>
      </c>
      <c r="K421" t="s">
        <v>6</v>
      </c>
      <c r="L421" t="s">
        <v>978</v>
      </c>
      <c r="M421">
        <v>0.71</v>
      </c>
      <c r="N421" t="s">
        <v>8</v>
      </c>
      <c r="O421" t="s">
        <v>35</v>
      </c>
      <c r="P421" t="s">
        <v>66</v>
      </c>
      <c r="Q421" t="s">
        <v>979</v>
      </c>
      <c r="R421">
        <v>95928</v>
      </c>
      <c r="S421">
        <v>42040</v>
      </c>
      <c r="T421">
        <v>42041</v>
      </c>
      <c r="U421">
        <v>3031.9724000000001</v>
      </c>
      <c r="V421">
        <v>20</v>
      </c>
      <c r="W421">
        <v>7840.04</v>
      </c>
      <c r="X421">
        <v>86629</v>
      </c>
      <c r="Y421" t="s">
        <v>3217</v>
      </c>
    </row>
    <row r="422" spans="1:25" x14ac:dyDescent="0.2">
      <c r="A422">
        <v>2282</v>
      </c>
      <c r="B422" t="s">
        <v>980</v>
      </c>
      <c r="C422" t="s">
        <v>92</v>
      </c>
      <c r="D422">
        <v>0.04</v>
      </c>
      <c r="E422">
        <v>5.98</v>
      </c>
      <c r="F422">
        <v>5.79</v>
      </c>
      <c r="G422" t="s">
        <v>14</v>
      </c>
      <c r="H422" t="s">
        <v>47</v>
      </c>
      <c r="I422" t="s">
        <v>24</v>
      </c>
      <c r="J422" t="s">
        <v>64</v>
      </c>
      <c r="K422" t="s">
        <v>49</v>
      </c>
      <c r="L422" t="s">
        <v>447</v>
      </c>
      <c r="M422">
        <v>0.36</v>
      </c>
      <c r="N422" t="s">
        <v>8</v>
      </c>
      <c r="O422" t="s">
        <v>28</v>
      </c>
      <c r="P422" t="s">
        <v>333</v>
      </c>
      <c r="Q422" t="s">
        <v>981</v>
      </c>
      <c r="R422">
        <v>53713</v>
      </c>
      <c r="S422">
        <v>42040</v>
      </c>
      <c r="T422">
        <v>42042</v>
      </c>
      <c r="U422">
        <v>-36.030799999999999</v>
      </c>
      <c r="V422">
        <v>14</v>
      </c>
      <c r="W422">
        <v>86.12</v>
      </c>
      <c r="X422">
        <v>85950</v>
      </c>
      <c r="Y422" t="s">
        <v>3216</v>
      </c>
    </row>
    <row r="423" spans="1:25" x14ac:dyDescent="0.2">
      <c r="A423">
        <v>2747</v>
      </c>
      <c r="B423" t="s">
        <v>982</v>
      </c>
      <c r="C423" t="s">
        <v>92</v>
      </c>
      <c r="D423">
        <v>0.08</v>
      </c>
      <c r="E423">
        <v>9.98</v>
      </c>
      <c r="F423">
        <v>12.52</v>
      </c>
      <c r="G423" t="s">
        <v>14</v>
      </c>
      <c r="H423" t="s">
        <v>70</v>
      </c>
      <c r="I423" t="s">
        <v>4</v>
      </c>
      <c r="J423" t="s">
        <v>102</v>
      </c>
      <c r="K423" t="s">
        <v>49</v>
      </c>
      <c r="L423" t="s">
        <v>983</v>
      </c>
      <c r="M423">
        <v>0.56999999999999995</v>
      </c>
      <c r="N423" t="s">
        <v>8</v>
      </c>
      <c r="O423" t="s">
        <v>87</v>
      </c>
      <c r="P423" t="s">
        <v>88</v>
      </c>
      <c r="Q423" t="s">
        <v>89</v>
      </c>
      <c r="R423">
        <v>10115</v>
      </c>
      <c r="S423">
        <v>42040</v>
      </c>
      <c r="T423">
        <v>42042</v>
      </c>
      <c r="U423">
        <v>-102.93</v>
      </c>
      <c r="V423">
        <v>15</v>
      </c>
      <c r="W423">
        <v>150.24</v>
      </c>
      <c r="X423">
        <v>35200</v>
      </c>
      <c r="Y423" t="s">
        <v>3218</v>
      </c>
    </row>
    <row r="424" spans="1:25" x14ac:dyDescent="0.2">
      <c r="A424">
        <v>2803</v>
      </c>
      <c r="B424" t="s">
        <v>984</v>
      </c>
      <c r="C424" t="s">
        <v>92</v>
      </c>
      <c r="D424">
        <v>7.0000000000000007E-2</v>
      </c>
      <c r="E424">
        <v>500.98</v>
      </c>
      <c r="F424">
        <v>28.14</v>
      </c>
      <c r="G424" t="s">
        <v>2</v>
      </c>
      <c r="H424" t="s">
        <v>3</v>
      </c>
      <c r="I424" t="s">
        <v>16</v>
      </c>
      <c r="J424" t="s">
        <v>32</v>
      </c>
      <c r="K424" t="s">
        <v>33</v>
      </c>
      <c r="L424" t="s">
        <v>985</v>
      </c>
      <c r="M424">
        <v>0.38</v>
      </c>
      <c r="N424" t="s">
        <v>8</v>
      </c>
      <c r="O424" t="s">
        <v>35</v>
      </c>
      <c r="P424" t="s">
        <v>66</v>
      </c>
      <c r="Q424" t="s">
        <v>986</v>
      </c>
      <c r="R424">
        <v>90022</v>
      </c>
      <c r="S424">
        <v>42040</v>
      </c>
      <c r="T424">
        <v>42041</v>
      </c>
      <c r="U424">
        <v>2699.9838</v>
      </c>
      <c r="V424">
        <v>10</v>
      </c>
      <c r="W424">
        <v>3913.02</v>
      </c>
      <c r="X424">
        <v>86227</v>
      </c>
      <c r="Y424" t="s">
        <v>3217</v>
      </c>
    </row>
    <row r="425" spans="1:25" x14ac:dyDescent="0.2">
      <c r="A425">
        <v>2803</v>
      </c>
      <c r="B425" t="s">
        <v>984</v>
      </c>
      <c r="C425" t="s">
        <v>92</v>
      </c>
      <c r="D425">
        <v>0.1</v>
      </c>
      <c r="E425">
        <v>178.47</v>
      </c>
      <c r="F425">
        <v>19.989999999999998</v>
      </c>
      <c r="G425" t="s">
        <v>14</v>
      </c>
      <c r="H425" t="s">
        <v>3</v>
      </c>
      <c r="I425" t="s">
        <v>24</v>
      </c>
      <c r="J425" t="s">
        <v>54</v>
      </c>
      <c r="K425" t="s">
        <v>49</v>
      </c>
      <c r="L425" t="s">
        <v>987</v>
      </c>
      <c r="M425">
        <v>0.55000000000000004</v>
      </c>
      <c r="N425" t="s">
        <v>8</v>
      </c>
      <c r="O425" t="s">
        <v>35</v>
      </c>
      <c r="P425" t="s">
        <v>66</v>
      </c>
      <c r="Q425" t="s">
        <v>986</v>
      </c>
      <c r="R425">
        <v>90022</v>
      </c>
      <c r="S425">
        <v>42040</v>
      </c>
      <c r="T425">
        <v>42042</v>
      </c>
      <c r="U425">
        <v>-170.98</v>
      </c>
      <c r="V425">
        <v>1</v>
      </c>
      <c r="W425">
        <v>180.14</v>
      </c>
      <c r="X425">
        <v>86227</v>
      </c>
      <c r="Y425" t="s">
        <v>3217</v>
      </c>
    </row>
    <row r="426" spans="1:25" x14ac:dyDescent="0.2">
      <c r="A426">
        <v>1117</v>
      </c>
      <c r="B426" t="s">
        <v>988</v>
      </c>
      <c r="C426" t="s">
        <v>46</v>
      </c>
      <c r="D426">
        <v>0.06</v>
      </c>
      <c r="E426">
        <v>64.650000000000006</v>
      </c>
      <c r="F426">
        <v>35</v>
      </c>
      <c r="G426" t="s">
        <v>14</v>
      </c>
      <c r="H426" t="s">
        <v>47</v>
      </c>
      <c r="I426" t="s">
        <v>24</v>
      </c>
      <c r="J426" t="s">
        <v>54</v>
      </c>
      <c r="K426" t="s">
        <v>40</v>
      </c>
      <c r="L426" t="s">
        <v>989</v>
      </c>
      <c r="M426">
        <v>0.8</v>
      </c>
      <c r="N426" t="s">
        <v>8</v>
      </c>
      <c r="O426" t="s">
        <v>35</v>
      </c>
      <c r="P426" t="s">
        <v>564</v>
      </c>
      <c r="Q426" t="s">
        <v>990</v>
      </c>
      <c r="R426">
        <v>85705</v>
      </c>
      <c r="S426">
        <v>42040</v>
      </c>
      <c r="T426">
        <v>42041</v>
      </c>
      <c r="U426">
        <v>-139.28720000000001</v>
      </c>
      <c r="V426">
        <v>4</v>
      </c>
      <c r="W426">
        <v>277.60000000000002</v>
      </c>
      <c r="X426">
        <v>86768</v>
      </c>
      <c r="Y426" t="s">
        <v>3217</v>
      </c>
    </row>
    <row r="427" spans="1:25" x14ac:dyDescent="0.2">
      <c r="A427">
        <v>2498</v>
      </c>
      <c r="B427" t="s">
        <v>905</v>
      </c>
      <c r="C427" t="s">
        <v>46</v>
      </c>
      <c r="D427">
        <v>0.08</v>
      </c>
      <c r="E427">
        <v>1.68</v>
      </c>
      <c r="F427">
        <v>1.57</v>
      </c>
      <c r="G427" t="s">
        <v>14</v>
      </c>
      <c r="H427" t="s">
        <v>3</v>
      </c>
      <c r="I427" t="s">
        <v>24</v>
      </c>
      <c r="J427" t="s">
        <v>25</v>
      </c>
      <c r="K427" t="s">
        <v>26</v>
      </c>
      <c r="L427" t="s">
        <v>550</v>
      </c>
      <c r="M427">
        <v>0.59</v>
      </c>
      <c r="N427" t="s">
        <v>8</v>
      </c>
      <c r="O427" t="s">
        <v>35</v>
      </c>
      <c r="P427" t="s">
        <v>66</v>
      </c>
      <c r="Q427" t="s">
        <v>866</v>
      </c>
      <c r="R427">
        <v>92024</v>
      </c>
      <c r="S427">
        <v>42040</v>
      </c>
      <c r="T427">
        <v>42041</v>
      </c>
      <c r="U427">
        <v>-46.25</v>
      </c>
      <c r="V427">
        <v>88</v>
      </c>
      <c r="W427">
        <v>148.36000000000001</v>
      </c>
      <c r="X427">
        <v>20007</v>
      </c>
      <c r="Y427" t="s">
        <v>3217</v>
      </c>
    </row>
    <row r="428" spans="1:25" x14ac:dyDescent="0.2">
      <c r="A428">
        <v>421</v>
      </c>
      <c r="B428" t="s">
        <v>991</v>
      </c>
      <c r="C428" t="s">
        <v>1</v>
      </c>
      <c r="D428">
        <v>0.09</v>
      </c>
      <c r="E428">
        <v>999.99</v>
      </c>
      <c r="F428">
        <v>13.99</v>
      </c>
      <c r="G428" t="s">
        <v>14</v>
      </c>
      <c r="H428" t="s">
        <v>3</v>
      </c>
      <c r="I428" t="s">
        <v>16</v>
      </c>
      <c r="J428" t="s">
        <v>32</v>
      </c>
      <c r="K428" t="s">
        <v>120</v>
      </c>
      <c r="L428" t="s">
        <v>992</v>
      </c>
      <c r="M428">
        <v>0.36</v>
      </c>
      <c r="N428" t="s">
        <v>8</v>
      </c>
      <c r="O428" t="s">
        <v>87</v>
      </c>
      <c r="P428" t="s">
        <v>373</v>
      </c>
      <c r="Q428" t="s">
        <v>993</v>
      </c>
      <c r="R428">
        <v>7201</v>
      </c>
      <c r="S428">
        <v>42041</v>
      </c>
      <c r="T428">
        <v>42043</v>
      </c>
      <c r="U428">
        <v>-2531.4825000000001</v>
      </c>
      <c r="V428">
        <v>1</v>
      </c>
      <c r="W428">
        <v>919.09</v>
      </c>
      <c r="X428">
        <v>87700</v>
      </c>
      <c r="Y428" t="s">
        <v>3218</v>
      </c>
    </row>
    <row r="429" spans="1:25" x14ac:dyDescent="0.2">
      <c r="A429">
        <v>1020</v>
      </c>
      <c r="B429" t="s">
        <v>994</v>
      </c>
      <c r="C429" t="s">
        <v>1</v>
      </c>
      <c r="D429">
        <v>7.0000000000000007E-2</v>
      </c>
      <c r="E429">
        <v>4.13</v>
      </c>
      <c r="F429">
        <v>5.04</v>
      </c>
      <c r="G429" t="s">
        <v>14</v>
      </c>
      <c r="H429" t="s">
        <v>3</v>
      </c>
      <c r="I429" t="s">
        <v>24</v>
      </c>
      <c r="J429" t="s">
        <v>48</v>
      </c>
      <c r="K429" t="s">
        <v>49</v>
      </c>
      <c r="L429" t="s">
        <v>995</v>
      </c>
      <c r="M429">
        <v>0.38</v>
      </c>
      <c r="N429" t="s">
        <v>8</v>
      </c>
      <c r="O429" t="s">
        <v>28</v>
      </c>
      <c r="P429" t="s">
        <v>513</v>
      </c>
      <c r="Q429" t="s">
        <v>996</v>
      </c>
      <c r="R429">
        <v>66762</v>
      </c>
      <c r="S429">
        <v>42041</v>
      </c>
      <c r="T429">
        <v>42042</v>
      </c>
      <c r="U429">
        <v>-76.424400000000006</v>
      </c>
      <c r="V429">
        <v>20</v>
      </c>
      <c r="W429">
        <v>79.06</v>
      </c>
      <c r="X429">
        <v>88634</v>
      </c>
      <c r="Y429" t="s">
        <v>3216</v>
      </c>
    </row>
    <row r="430" spans="1:25" x14ac:dyDescent="0.2">
      <c r="A430">
        <v>1020</v>
      </c>
      <c r="B430" t="s">
        <v>994</v>
      </c>
      <c r="C430" t="s">
        <v>1</v>
      </c>
      <c r="D430">
        <v>0</v>
      </c>
      <c r="E430">
        <v>4.4800000000000004</v>
      </c>
      <c r="F430">
        <v>2.5</v>
      </c>
      <c r="G430" t="s">
        <v>14</v>
      </c>
      <c r="H430" t="s">
        <v>3</v>
      </c>
      <c r="I430" t="s">
        <v>24</v>
      </c>
      <c r="J430" t="s">
        <v>321</v>
      </c>
      <c r="K430" t="s">
        <v>49</v>
      </c>
      <c r="L430" t="s">
        <v>997</v>
      </c>
      <c r="M430">
        <v>0.37</v>
      </c>
      <c r="N430" t="s">
        <v>8</v>
      </c>
      <c r="O430" t="s">
        <v>28</v>
      </c>
      <c r="P430" t="s">
        <v>513</v>
      </c>
      <c r="Q430" t="s">
        <v>996</v>
      </c>
      <c r="R430">
        <v>66762</v>
      </c>
      <c r="S430">
        <v>42041</v>
      </c>
      <c r="T430">
        <v>42043</v>
      </c>
      <c r="U430">
        <v>8.7319999999999993</v>
      </c>
      <c r="V430">
        <v>14</v>
      </c>
      <c r="W430">
        <v>65.14</v>
      </c>
      <c r="X430">
        <v>88634</v>
      </c>
      <c r="Y430" t="s">
        <v>3216</v>
      </c>
    </row>
    <row r="431" spans="1:25" x14ac:dyDescent="0.2">
      <c r="A431">
        <v>1533</v>
      </c>
      <c r="B431" t="s">
        <v>998</v>
      </c>
      <c r="C431" t="s">
        <v>13</v>
      </c>
      <c r="D431">
        <v>0.02</v>
      </c>
      <c r="E431">
        <v>4.8899999999999997</v>
      </c>
      <c r="F431">
        <v>4.93</v>
      </c>
      <c r="G431" t="s">
        <v>14</v>
      </c>
      <c r="H431" t="s">
        <v>70</v>
      </c>
      <c r="I431" t="s">
        <v>16</v>
      </c>
      <c r="J431" t="s">
        <v>17</v>
      </c>
      <c r="K431" t="s">
        <v>18</v>
      </c>
      <c r="L431" t="s">
        <v>999</v>
      </c>
      <c r="M431">
        <v>0.66</v>
      </c>
      <c r="N431" t="s">
        <v>8</v>
      </c>
      <c r="O431" t="s">
        <v>28</v>
      </c>
      <c r="P431" t="s">
        <v>56</v>
      </c>
      <c r="Q431" t="s">
        <v>1000</v>
      </c>
      <c r="R431">
        <v>63130</v>
      </c>
      <c r="S431">
        <v>42041</v>
      </c>
      <c r="T431">
        <v>42042</v>
      </c>
      <c r="U431">
        <v>-56.445999999999998</v>
      </c>
      <c r="V431">
        <v>14</v>
      </c>
      <c r="W431">
        <v>74.010000000000005</v>
      </c>
      <c r="X431">
        <v>91328</v>
      </c>
      <c r="Y431" t="s">
        <v>3216</v>
      </c>
    </row>
    <row r="432" spans="1:25" x14ac:dyDescent="0.2">
      <c r="A432">
        <v>1533</v>
      </c>
      <c r="B432" t="s">
        <v>998</v>
      </c>
      <c r="C432" t="s">
        <v>13</v>
      </c>
      <c r="D432">
        <v>7.0000000000000007E-2</v>
      </c>
      <c r="E432">
        <v>10.06</v>
      </c>
      <c r="F432">
        <v>2.06</v>
      </c>
      <c r="G432" t="s">
        <v>14</v>
      </c>
      <c r="H432" t="s">
        <v>70</v>
      </c>
      <c r="I432" t="s">
        <v>24</v>
      </c>
      <c r="J432" t="s">
        <v>64</v>
      </c>
      <c r="K432" t="s">
        <v>26</v>
      </c>
      <c r="L432" t="s">
        <v>149</v>
      </c>
      <c r="M432">
        <v>0.39</v>
      </c>
      <c r="N432" t="s">
        <v>8</v>
      </c>
      <c r="O432" t="s">
        <v>28</v>
      </c>
      <c r="P432" t="s">
        <v>56</v>
      </c>
      <c r="Q432" t="s">
        <v>1000</v>
      </c>
      <c r="R432">
        <v>63130</v>
      </c>
      <c r="S432">
        <v>42041</v>
      </c>
      <c r="T432">
        <v>42042</v>
      </c>
      <c r="U432">
        <v>33.189</v>
      </c>
      <c r="V432">
        <v>5</v>
      </c>
      <c r="W432">
        <v>48.1</v>
      </c>
      <c r="X432">
        <v>91328</v>
      </c>
      <c r="Y432" t="s">
        <v>3216</v>
      </c>
    </row>
    <row r="433" spans="1:25" x14ac:dyDescent="0.2">
      <c r="A433">
        <v>1927</v>
      </c>
      <c r="B433" t="s">
        <v>1001</v>
      </c>
      <c r="C433" t="s">
        <v>13</v>
      </c>
      <c r="D433">
        <v>0.02</v>
      </c>
      <c r="E433">
        <v>259.70999999999998</v>
      </c>
      <c r="F433">
        <v>66.67</v>
      </c>
      <c r="G433" t="s">
        <v>2</v>
      </c>
      <c r="H433" t="s">
        <v>47</v>
      </c>
      <c r="I433" t="s">
        <v>4</v>
      </c>
      <c r="J433" t="s">
        <v>5</v>
      </c>
      <c r="K433" t="s">
        <v>6</v>
      </c>
      <c r="L433" t="s">
        <v>1002</v>
      </c>
      <c r="M433">
        <v>0.65</v>
      </c>
      <c r="N433" t="s">
        <v>8</v>
      </c>
      <c r="O433" t="s">
        <v>9</v>
      </c>
      <c r="P433" t="s">
        <v>247</v>
      </c>
      <c r="Q433" t="s">
        <v>1003</v>
      </c>
      <c r="R433">
        <v>29611</v>
      </c>
      <c r="S433">
        <v>42041</v>
      </c>
      <c r="T433">
        <v>42041</v>
      </c>
      <c r="U433">
        <v>-14.448</v>
      </c>
      <c r="V433">
        <v>8</v>
      </c>
      <c r="W433">
        <v>1757.15</v>
      </c>
      <c r="X433">
        <v>88579</v>
      </c>
      <c r="Y433" t="s">
        <v>3215</v>
      </c>
    </row>
    <row r="434" spans="1:25" x14ac:dyDescent="0.2">
      <c r="A434">
        <v>2135</v>
      </c>
      <c r="B434" t="s">
        <v>1004</v>
      </c>
      <c r="C434" t="s">
        <v>13</v>
      </c>
      <c r="D434">
        <v>0.01</v>
      </c>
      <c r="E434">
        <v>28.99</v>
      </c>
      <c r="F434">
        <v>8.59</v>
      </c>
      <c r="G434" t="s">
        <v>14</v>
      </c>
      <c r="H434" t="s">
        <v>47</v>
      </c>
      <c r="I434" t="s">
        <v>16</v>
      </c>
      <c r="J434" t="s">
        <v>111</v>
      </c>
      <c r="K434" t="s">
        <v>120</v>
      </c>
      <c r="L434" t="s">
        <v>1005</v>
      </c>
      <c r="M434">
        <v>0.56000000000000005</v>
      </c>
      <c r="N434" t="s">
        <v>8</v>
      </c>
      <c r="O434" t="s">
        <v>35</v>
      </c>
      <c r="P434" t="s">
        <v>616</v>
      </c>
      <c r="Q434" t="s">
        <v>1006</v>
      </c>
      <c r="R434">
        <v>88101</v>
      </c>
      <c r="S434">
        <v>42041</v>
      </c>
      <c r="T434">
        <v>42042</v>
      </c>
      <c r="U434">
        <v>196.52328</v>
      </c>
      <c r="V434">
        <v>21</v>
      </c>
      <c r="W434">
        <v>556.61</v>
      </c>
      <c r="X434">
        <v>91583</v>
      </c>
      <c r="Y434" t="s">
        <v>3217</v>
      </c>
    </row>
    <row r="435" spans="1:25" x14ac:dyDescent="0.2">
      <c r="A435">
        <v>2486</v>
      </c>
      <c r="B435" t="s">
        <v>920</v>
      </c>
      <c r="C435" t="s">
        <v>13</v>
      </c>
      <c r="D435">
        <v>0.02</v>
      </c>
      <c r="E435">
        <v>71.37</v>
      </c>
      <c r="F435">
        <v>69</v>
      </c>
      <c r="G435" t="s">
        <v>14</v>
      </c>
      <c r="H435" t="s">
        <v>3</v>
      </c>
      <c r="I435" t="s">
        <v>4</v>
      </c>
      <c r="J435" t="s">
        <v>5</v>
      </c>
      <c r="K435" t="s">
        <v>40</v>
      </c>
      <c r="L435" t="s">
        <v>1007</v>
      </c>
      <c r="M435">
        <v>0.68</v>
      </c>
      <c r="N435" t="s">
        <v>8</v>
      </c>
      <c r="O435" t="s">
        <v>9</v>
      </c>
      <c r="P435" t="s">
        <v>51</v>
      </c>
      <c r="Q435" t="s">
        <v>922</v>
      </c>
      <c r="R435">
        <v>30458</v>
      </c>
      <c r="S435">
        <v>42041</v>
      </c>
      <c r="T435">
        <v>42042</v>
      </c>
      <c r="U435">
        <v>-439.90800000000002</v>
      </c>
      <c r="V435">
        <v>4</v>
      </c>
      <c r="W435">
        <v>237.62</v>
      </c>
      <c r="X435">
        <v>91414</v>
      </c>
      <c r="Y435" t="s">
        <v>3215</v>
      </c>
    </row>
    <row r="436" spans="1:25" x14ac:dyDescent="0.2">
      <c r="A436">
        <v>2486</v>
      </c>
      <c r="B436" t="s">
        <v>920</v>
      </c>
      <c r="C436" t="s">
        <v>13</v>
      </c>
      <c r="D436">
        <v>0.03</v>
      </c>
      <c r="E436">
        <v>205.99</v>
      </c>
      <c r="F436">
        <v>8.99</v>
      </c>
      <c r="G436" t="s">
        <v>63</v>
      </c>
      <c r="H436" t="s">
        <v>3</v>
      </c>
      <c r="I436" t="s">
        <v>16</v>
      </c>
      <c r="J436" t="s">
        <v>111</v>
      </c>
      <c r="K436" t="s">
        <v>49</v>
      </c>
      <c r="L436" t="s">
        <v>1008</v>
      </c>
      <c r="M436">
        <v>0.6</v>
      </c>
      <c r="N436" t="s">
        <v>8</v>
      </c>
      <c r="O436" t="s">
        <v>9</v>
      </c>
      <c r="P436" t="s">
        <v>51</v>
      </c>
      <c r="Q436" t="s">
        <v>922</v>
      </c>
      <c r="R436">
        <v>30458</v>
      </c>
      <c r="S436">
        <v>42041</v>
      </c>
      <c r="T436">
        <v>42043</v>
      </c>
      <c r="U436">
        <v>1087.7159999999999</v>
      </c>
      <c r="V436">
        <v>1</v>
      </c>
      <c r="W436">
        <v>176.42</v>
      </c>
      <c r="X436">
        <v>91414</v>
      </c>
      <c r="Y436" t="s">
        <v>3215</v>
      </c>
    </row>
    <row r="437" spans="1:25" x14ac:dyDescent="0.2">
      <c r="A437">
        <v>389</v>
      </c>
      <c r="B437" t="s">
        <v>1009</v>
      </c>
      <c r="C437" t="s">
        <v>23</v>
      </c>
      <c r="D437">
        <v>0.03</v>
      </c>
      <c r="E437">
        <v>160.97999999999999</v>
      </c>
      <c r="F437">
        <v>30</v>
      </c>
      <c r="G437" t="s">
        <v>2</v>
      </c>
      <c r="H437" t="s">
        <v>70</v>
      </c>
      <c r="I437" t="s">
        <v>4</v>
      </c>
      <c r="J437" t="s">
        <v>85</v>
      </c>
      <c r="K437" t="s">
        <v>33</v>
      </c>
      <c r="L437" t="s">
        <v>868</v>
      </c>
      <c r="M437">
        <v>0.62</v>
      </c>
      <c r="N437" t="s">
        <v>8</v>
      </c>
      <c r="O437" t="s">
        <v>28</v>
      </c>
      <c r="P437" t="s">
        <v>109</v>
      </c>
      <c r="Q437" t="s">
        <v>1010</v>
      </c>
      <c r="R437">
        <v>68502</v>
      </c>
      <c r="S437">
        <v>42041</v>
      </c>
      <c r="T437">
        <v>42045</v>
      </c>
      <c r="U437">
        <v>1273.2086999999999</v>
      </c>
      <c r="V437">
        <v>11</v>
      </c>
      <c r="W437">
        <v>1845.23</v>
      </c>
      <c r="X437">
        <v>90338</v>
      </c>
      <c r="Y437" t="s">
        <v>3216</v>
      </c>
    </row>
    <row r="438" spans="1:25" x14ac:dyDescent="0.2">
      <c r="A438">
        <v>1607</v>
      </c>
      <c r="B438" t="s">
        <v>1011</v>
      </c>
      <c r="C438" t="s">
        <v>23</v>
      </c>
      <c r="D438">
        <v>0.1</v>
      </c>
      <c r="E438">
        <v>5.68</v>
      </c>
      <c r="F438">
        <v>3.6</v>
      </c>
      <c r="G438" t="s">
        <v>63</v>
      </c>
      <c r="H438" t="s">
        <v>47</v>
      </c>
      <c r="I438" t="s">
        <v>24</v>
      </c>
      <c r="J438" t="s">
        <v>544</v>
      </c>
      <c r="K438" t="s">
        <v>18</v>
      </c>
      <c r="L438" t="s">
        <v>1012</v>
      </c>
      <c r="M438">
        <v>0.56000000000000005</v>
      </c>
      <c r="N438" t="s">
        <v>8</v>
      </c>
      <c r="O438" t="s">
        <v>87</v>
      </c>
      <c r="P438" t="s">
        <v>88</v>
      </c>
      <c r="Q438" t="s">
        <v>1013</v>
      </c>
      <c r="R438">
        <v>11520</v>
      </c>
      <c r="S438">
        <v>42041</v>
      </c>
      <c r="T438">
        <v>42045</v>
      </c>
      <c r="U438">
        <v>-33.2956</v>
      </c>
      <c r="V438">
        <v>21</v>
      </c>
      <c r="W438">
        <v>118.35</v>
      </c>
      <c r="X438">
        <v>87995</v>
      </c>
      <c r="Y438" t="s">
        <v>3218</v>
      </c>
    </row>
    <row r="439" spans="1:25" x14ac:dyDescent="0.2">
      <c r="A439">
        <v>2270</v>
      </c>
      <c r="B439" t="s">
        <v>1014</v>
      </c>
      <c r="C439" t="s">
        <v>23</v>
      </c>
      <c r="D439">
        <v>0.01</v>
      </c>
      <c r="E439">
        <v>20.48</v>
      </c>
      <c r="F439">
        <v>6.32</v>
      </c>
      <c r="G439" t="s">
        <v>14</v>
      </c>
      <c r="H439" t="s">
        <v>3</v>
      </c>
      <c r="I439" t="s">
        <v>24</v>
      </c>
      <c r="J439" t="s">
        <v>71</v>
      </c>
      <c r="K439" t="s">
        <v>49</v>
      </c>
      <c r="L439" t="s">
        <v>1015</v>
      </c>
      <c r="M439">
        <v>0.57999999999999996</v>
      </c>
      <c r="N439" t="s">
        <v>8</v>
      </c>
      <c r="O439" t="s">
        <v>9</v>
      </c>
      <c r="P439" t="s">
        <v>247</v>
      </c>
      <c r="Q439" t="s">
        <v>1016</v>
      </c>
      <c r="R439">
        <v>29662</v>
      </c>
      <c r="S439">
        <v>42041</v>
      </c>
      <c r="T439">
        <v>42043</v>
      </c>
      <c r="U439">
        <v>711.24480000000005</v>
      </c>
      <c r="V439">
        <v>18</v>
      </c>
      <c r="W439">
        <v>375.03</v>
      </c>
      <c r="X439">
        <v>89572</v>
      </c>
      <c r="Y439" t="s">
        <v>3215</v>
      </c>
    </row>
    <row r="440" spans="1:25" x14ac:dyDescent="0.2">
      <c r="A440">
        <v>2270</v>
      </c>
      <c r="B440" t="s">
        <v>1014</v>
      </c>
      <c r="C440" t="s">
        <v>23</v>
      </c>
      <c r="D440">
        <v>0.09</v>
      </c>
      <c r="E440">
        <v>1.86</v>
      </c>
      <c r="F440">
        <v>2.58</v>
      </c>
      <c r="G440" t="s">
        <v>14</v>
      </c>
      <c r="H440" t="s">
        <v>3</v>
      </c>
      <c r="I440" t="s">
        <v>24</v>
      </c>
      <c r="J440" t="s">
        <v>152</v>
      </c>
      <c r="K440" t="s">
        <v>26</v>
      </c>
      <c r="L440" t="s">
        <v>556</v>
      </c>
      <c r="M440">
        <v>0.82</v>
      </c>
      <c r="N440" t="s">
        <v>8</v>
      </c>
      <c r="O440" t="s">
        <v>9</v>
      </c>
      <c r="P440" t="s">
        <v>247</v>
      </c>
      <c r="Q440" t="s">
        <v>1016</v>
      </c>
      <c r="R440">
        <v>29662</v>
      </c>
      <c r="S440">
        <v>42041</v>
      </c>
      <c r="T440">
        <v>42046</v>
      </c>
      <c r="U440">
        <v>-1084.8469631999999</v>
      </c>
      <c r="V440">
        <v>12</v>
      </c>
      <c r="W440">
        <v>22.11</v>
      </c>
      <c r="X440">
        <v>89572</v>
      </c>
      <c r="Y440" t="s">
        <v>3215</v>
      </c>
    </row>
    <row r="441" spans="1:25" x14ac:dyDescent="0.2">
      <c r="A441">
        <v>2270</v>
      </c>
      <c r="B441" t="s">
        <v>1014</v>
      </c>
      <c r="C441" t="s">
        <v>23</v>
      </c>
      <c r="D441">
        <v>0.08</v>
      </c>
      <c r="E441">
        <v>205.99</v>
      </c>
      <c r="F441">
        <v>2.5</v>
      </c>
      <c r="G441" t="s">
        <v>14</v>
      </c>
      <c r="H441" t="s">
        <v>3</v>
      </c>
      <c r="I441" t="s">
        <v>16</v>
      </c>
      <c r="J441" t="s">
        <v>111</v>
      </c>
      <c r="K441" t="s">
        <v>49</v>
      </c>
      <c r="L441" t="s">
        <v>814</v>
      </c>
      <c r="M441">
        <v>0.59</v>
      </c>
      <c r="N441" t="s">
        <v>8</v>
      </c>
      <c r="O441" t="s">
        <v>9</v>
      </c>
      <c r="P441" t="s">
        <v>247</v>
      </c>
      <c r="Q441" t="s">
        <v>1016</v>
      </c>
      <c r="R441">
        <v>29662</v>
      </c>
      <c r="S441">
        <v>42041</v>
      </c>
      <c r="T441">
        <v>42046</v>
      </c>
      <c r="U441">
        <v>-156.77199999999999</v>
      </c>
      <c r="V441">
        <v>17</v>
      </c>
      <c r="W441">
        <v>2875.35</v>
      </c>
      <c r="X441">
        <v>89572</v>
      </c>
      <c r="Y441" t="s">
        <v>3215</v>
      </c>
    </row>
    <row r="442" spans="1:25" x14ac:dyDescent="0.2">
      <c r="A442">
        <v>697</v>
      </c>
      <c r="B442" t="s">
        <v>1017</v>
      </c>
      <c r="C442" t="s">
        <v>1</v>
      </c>
      <c r="D442">
        <v>0.08</v>
      </c>
      <c r="E442">
        <v>14.81</v>
      </c>
      <c r="F442">
        <v>13.32</v>
      </c>
      <c r="G442" t="s">
        <v>14</v>
      </c>
      <c r="H442" t="s">
        <v>70</v>
      </c>
      <c r="I442" t="s">
        <v>24</v>
      </c>
      <c r="J442" t="s">
        <v>71</v>
      </c>
      <c r="K442" t="s">
        <v>49</v>
      </c>
      <c r="L442" t="s">
        <v>570</v>
      </c>
      <c r="M442">
        <v>0.43</v>
      </c>
      <c r="N442" t="s">
        <v>8</v>
      </c>
      <c r="O442" t="s">
        <v>28</v>
      </c>
      <c r="P442" t="s">
        <v>29</v>
      </c>
      <c r="Q442" t="s">
        <v>1018</v>
      </c>
      <c r="R442">
        <v>46312</v>
      </c>
      <c r="S442">
        <v>42042</v>
      </c>
      <c r="T442">
        <v>42044</v>
      </c>
      <c r="U442">
        <v>-131.6172</v>
      </c>
      <c r="V442">
        <v>20</v>
      </c>
      <c r="W442">
        <v>292.18</v>
      </c>
      <c r="X442">
        <v>89849</v>
      </c>
      <c r="Y442" t="s">
        <v>3216</v>
      </c>
    </row>
    <row r="443" spans="1:25" x14ac:dyDescent="0.2">
      <c r="A443">
        <v>698</v>
      </c>
      <c r="B443" t="s">
        <v>1019</v>
      </c>
      <c r="C443" t="s">
        <v>1</v>
      </c>
      <c r="D443">
        <v>0.08</v>
      </c>
      <c r="E443">
        <v>14.81</v>
      </c>
      <c r="F443">
        <v>13.32</v>
      </c>
      <c r="G443" t="s">
        <v>14</v>
      </c>
      <c r="H443" t="s">
        <v>70</v>
      </c>
      <c r="I443" t="s">
        <v>24</v>
      </c>
      <c r="J443" t="s">
        <v>71</v>
      </c>
      <c r="K443" t="s">
        <v>49</v>
      </c>
      <c r="L443" t="s">
        <v>570</v>
      </c>
      <c r="M443">
        <v>0.43</v>
      </c>
      <c r="N443" t="s">
        <v>8</v>
      </c>
      <c r="O443" t="s">
        <v>35</v>
      </c>
      <c r="P443" t="s">
        <v>42</v>
      </c>
      <c r="Q443" t="s">
        <v>118</v>
      </c>
      <c r="R443">
        <v>98105</v>
      </c>
      <c r="S443">
        <v>42042</v>
      </c>
      <c r="T443">
        <v>42044</v>
      </c>
      <c r="U443">
        <v>-253.11</v>
      </c>
      <c r="V443">
        <v>79</v>
      </c>
      <c r="W443">
        <v>1154.1199999999999</v>
      </c>
      <c r="X443">
        <v>53410</v>
      </c>
      <c r="Y443" t="s">
        <v>3217</v>
      </c>
    </row>
    <row r="444" spans="1:25" x14ac:dyDescent="0.2">
      <c r="A444">
        <v>2626</v>
      </c>
      <c r="B444" t="s">
        <v>1020</v>
      </c>
      <c r="C444" t="s">
        <v>13</v>
      </c>
      <c r="D444">
        <v>0.1</v>
      </c>
      <c r="E444">
        <v>41.94</v>
      </c>
      <c r="F444">
        <v>2.99</v>
      </c>
      <c r="G444" t="s">
        <v>14</v>
      </c>
      <c r="H444" t="s">
        <v>15</v>
      </c>
      <c r="I444" t="s">
        <v>24</v>
      </c>
      <c r="J444" t="s">
        <v>48</v>
      </c>
      <c r="K444" t="s">
        <v>49</v>
      </c>
      <c r="L444" t="s">
        <v>1021</v>
      </c>
      <c r="M444">
        <v>0.35</v>
      </c>
      <c r="N444" t="s">
        <v>8</v>
      </c>
      <c r="O444" t="s">
        <v>35</v>
      </c>
      <c r="P444" t="s">
        <v>66</v>
      </c>
      <c r="Q444" t="s">
        <v>747</v>
      </c>
      <c r="R444">
        <v>94025</v>
      </c>
      <c r="S444">
        <v>42042</v>
      </c>
      <c r="T444">
        <v>42043</v>
      </c>
      <c r="U444">
        <v>164.08199999999999</v>
      </c>
      <c r="V444">
        <v>6</v>
      </c>
      <c r="W444">
        <v>237.8</v>
      </c>
      <c r="X444">
        <v>90927</v>
      </c>
      <c r="Y444" t="s">
        <v>3217</v>
      </c>
    </row>
    <row r="445" spans="1:25" x14ac:dyDescent="0.2">
      <c r="A445">
        <v>3351</v>
      </c>
      <c r="B445" t="s">
        <v>932</v>
      </c>
      <c r="C445" t="s">
        <v>13</v>
      </c>
      <c r="D445">
        <v>0.06</v>
      </c>
      <c r="E445">
        <v>6.7</v>
      </c>
      <c r="F445">
        <v>1.56</v>
      </c>
      <c r="G445" t="s">
        <v>63</v>
      </c>
      <c r="H445" t="s">
        <v>3</v>
      </c>
      <c r="I445" t="s">
        <v>24</v>
      </c>
      <c r="J445" t="s">
        <v>25</v>
      </c>
      <c r="K445" t="s">
        <v>26</v>
      </c>
      <c r="L445" t="s">
        <v>1022</v>
      </c>
      <c r="M445">
        <v>0.52</v>
      </c>
      <c r="N445" t="s">
        <v>8</v>
      </c>
      <c r="O445" t="s">
        <v>35</v>
      </c>
      <c r="P445" t="s">
        <v>42</v>
      </c>
      <c r="Q445" t="s">
        <v>933</v>
      </c>
      <c r="R445">
        <v>99301</v>
      </c>
      <c r="S445">
        <v>42042</v>
      </c>
      <c r="T445">
        <v>42044</v>
      </c>
      <c r="U445">
        <v>40.6556</v>
      </c>
      <c r="V445">
        <v>12</v>
      </c>
      <c r="W445">
        <v>79.39</v>
      </c>
      <c r="X445">
        <v>91298</v>
      </c>
      <c r="Y445" t="s">
        <v>3217</v>
      </c>
    </row>
    <row r="446" spans="1:25" x14ac:dyDescent="0.2">
      <c r="A446">
        <v>1121</v>
      </c>
      <c r="B446" t="s">
        <v>1023</v>
      </c>
      <c r="C446" t="s">
        <v>23</v>
      </c>
      <c r="D446">
        <v>0.04</v>
      </c>
      <c r="E446">
        <v>19.98</v>
      </c>
      <c r="F446">
        <v>8.68</v>
      </c>
      <c r="G446" t="s">
        <v>14</v>
      </c>
      <c r="H446" t="s">
        <v>15</v>
      </c>
      <c r="I446" t="s">
        <v>24</v>
      </c>
      <c r="J446" t="s">
        <v>64</v>
      </c>
      <c r="K446" t="s">
        <v>49</v>
      </c>
      <c r="L446" t="s">
        <v>672</v>
      </c>
      <c r="M446">
        <v>0.37</v>
      </c>
      <c r="N446" t="s">
        <v>8</v>
      </c>
      <c r="O446" t="s">
        <v>35</v>
      </c>
      <c r="P446" t="s">
        <v>66</v>
      </c>
      <c r="Q446" t="s">
        <v>1024</v>
      </c>
      <c r="R446">
        <v>92592</v>
      </c>
      <c r="S446">
        <v>42042</v>
      </c>
      <c r="T446">
        <v>42049</v>
      </c>
      <c r="U446">
        <v>108</v>
      </c>
      <c r="V446">
        <v>8</v>
      </c>
      <c r="W446">
        <v>168.04</v>
      </c>
      <c r="X446">
        <v>86767</v>
      </c>
      <c r="Y446" t="s">
        <v>3217</v>
      </c>
    </row>
    <row r="447" spans="1:25" x14ac:dyDescent="0.2">
      <c r="A447">
        <v>1121</v>
      </c>
      <c r="B447" t="s">
        <v>1023</v>
      </c>
      <c r="C447" t="s">
        <v>23</v>
      </c>
      <c r="D447">
        <v>0.08</v>
      </c>
      <c r="E447">
        <v>125.99</v>
      </c>
      <c r="F447">
        <v>7.69</v>
      </c>
      <c r="G447" t="s">
        <v>14</v>
      </c>
      <c r="H447" t="s">
        <v>15</v>
      </c>
      <c r="I447" t="s">
        <v>16</v>
      </c>
      <c r="J447" t="s">
        <v>111</v>
      </c>
      <c r="K447" t="s">
        <v>49</v>
      </c>
      <c r="L447" t="s">
        <v>1025</v>
      </c>
      <c r="M447">
        <v>0.57999999999999996</v>
      </c>
      <c r="N447" t="s">
        <v>8</v>
      </c>
      <c r="O447" t="s">
        <v>35</v>
      </c>
      <c r="P447" t="s">
        <v>66</v>
      </c>
      <c r="Q447" t="s">
        <v>1024</v>
      </c>
      <c r="R447">
        <v>92592</v>
      </c>
      <c r="S447">
        <v>42042</v>
      </c>
      <c r="T447">
        <v>42044</v>
      </c>
      <c r="U447">
        <v>377.154</v>
      </c>
      <c r="V447">
        <v>7</v>
      </c>
      <c r="W447">
        <v>703.46</v>
      </c>
      <c r="X447">
        <v>86767</v>
      </c>
      <c r="Y447" t="s">
        <v>3217</v>
      </c>
    </row>
    <row r="448" spans="1:25" x14ac:dyDescent="0.2">
      <c r="A448">
        <v>1723</v>
      </c>
      <c r="B448" t="s">
        <v>864</v>
      </c>
      <c r="C448" t="s">
        <v>92</v>
      </c>
      <c r="D448">
        <v>0.05</v>
      </c>
      <c r="E448">
        <v>6.68</v>
      </c>
      <c r="F448">
        <v>5.66</v>
      </c>
      <c r="G448" t="s">
        <v>14</v>
      </c>
      <c r="H448" t="s">
        <v>70</v>
      </c>
      <c r="I448" t="s">
        <v>24</v>
      </c>
      <c r="J448" t="s">
        <v>64</v>
      </c>
      <c r="K448" t="s">
        <v>49</v>
      </c>
      <c r="L448" t="s">
        <v>1026</v>
      </c>
      <c r="M448">
        <v>0.37</v>
      </c>
      <c r="N448" t="s">
        <v>8</v>
      </c>
      <c r="O448" t="s">
        <v>35</v>
      </c>
      <c r="P448" t="s">
        <v>66</v>
      </c>
      <c r="Q448" t="s">
        <v>866</v>
      </c>
      <c r="R448">
        <v>92037</v>
      </c>
      <c r="S448">
        <v>42042</v>
      </c>
      <c r="T448">
        <v>42044</v>
      </c>
      <c r="U448">
        <v>-66.48</v>
      </c>
      <c r="V448">
        <v>46</v>
      </c>
      <c r="W448">
        <v>320.93</v>
      </c>
      <c r="X448">
        <v>44002</v>
      </c>
      <c r="Y448" t="s">
        <v>3217</v>
      </c>
    </row>
    <row r="449" spans="1:25" x14ac:dyDescent="0.2">
      <c r="A449">
        <v>1723</v>
      </c>
      <c r="B449" t="s">
        <v>864</v>
      </c>
      <c r="C449" t="s">
        <v>92</v>
      </c>
      <c r="D449">
        <v>0.03</v>
      </c>
      <c r="E449">
        <v>17.7</v>
      </c>
      <c r="F449">
        <v>9.4700000000000006</v>
      </c>
      <c r="G449" t="s">
        <v>14</v>
      </c>
      <c r="H449" t="s">
        <v>70</v>
      </c>
      <c r="I449" t="s">
        <v>24</v>
      </c>
      <c r="J449" t="s">
        <v>54</v>
      </c>
      <c r="K449" t="s">
        <v>49</v>
      </c>
      <c r="L449" t="s">
        <v>1027</v>
      </c>
      <c r="M449">
        <v>0.59</v>
      </c>
      <c r="N449" t="s">
        <v>8</v>
      </c>
      <c r="O449" t="s">
        <v>35</v>
      </c>
      <c r="P449" t="s">
        <v>66</v>
      </c>
      <c r="Q449" t="s">
        <v>866</v>
      </c>
      <c r="R449">
        <v>92037</v>
      </c>
      <c r="S449">
        <v>42042</v>
      </c>
      <c r="T449">
        <v>42042</v>
      </c>
      <c r="U449">
        <v>-52.33</v>
      </c>
      <c r="V449">
        <v>14</v>
      </c>
      <c r="W449">
        <v>261.85000000000002</v>
      </c>
      <c r="X449">
        <v>44002</v>
      </c>
      <c r="Y449" t="s">
        <v>3217</v>
      </c>
    </row>
    <row r="450" spans="1:25" x14ac:dyDescent="0.2">
      <c r="A450">
        <v>2813</v>
      </c>
      <c r="B450" t="s">
        <v>1028</v>
      </c>
      <c r="C450" t="s">
        <v>92</v>
      </c>
      <c r="D450">
        <v>7.0000000000000007E-2</v>
      </c>
      <c r="E450">
        <v>30.56</v>
      </c>
      <c r="F450">
        <v>2.99</v>
      </c>
      <c r="G450" t="s">
        <v>14</v>
      </c>
      <c r="H450" t="s">
        <v>70</v>
      </c>
      <c r="I450" t="s">
        <v>24</v>
      </c>
      <c r="J450" t="s">
        <v>48</v>
      </c>
      <c r="K450" t="s">
        <v>49</v>
      </c>
      <c r="L450" t="s">
        <v>1029</v>
      </c>
      <c r="M450">
        <v>0.35</v>
      </c>
      <c r="N450" t="s">
        <v>8</v>
      </c>
      <c r="O450" t="s">
        <v>9</v>
      </c>
      <c r="P450" t="s">
        <v>376</v>
      </c>
      <c r="Q450" t="s">
        <v>1030</v>
      </c>
      <c r="R450">
        <v>37311</v>
      </c>
      <c r="S450">
        <v>42042</v>
      </c>
      <c r="T450">
        <v>42042</v>
      </c>
      <c r="U450">
        <v>-95.618600000000001</v>
      </c>
      <c r="V450">
        <v>12</v>
      </c>
      <c r="W450">
        <v>364.92</v>
      </c>
      <c r="X450">
        <v>88819</v>
      </c>
      <c r="Y450" t="s">
        <v>3215</v>
      </c>
    </row>
    <row r="451" spans="1:25" x14ac:dyDescent="0.2">
      <c r="A451">
        <v>1026</v>
      </c>
      <c r="B451" t="s">
        <v>1031</v>
      </c>
      <c r="C451" t="s">
        <v>46</v>
      </c>
      <c r="D451">
        <v>0.08</v>
      </c>
      <c r="E451">
        <v>65.989999999999995</v>
      </c>
      <c r="F451">
        <v>5.92</v>
      </c>
      <c r="G451" t="s">
        <v>14</v>
      </c>
      <c r="H451" t="s">
        <v>3</v>
      </c>
      <c r="I451" t="s">
        <v>16</v>
      </c>
      <c r="J451" t="s">
        <v>111</v>
      </c>
      <c r="K451" t="s">
        <v>49</v>
      </c>
      <c r="L451" t="s">
        <v>1032</v>
      </c>
      <c r="M451">
        <v>0.57999999999999996</v>
      </c>
      <c r="N451" t="s">
        <v>8</v>
      </c>
      <c r="O451" t="s">
        <v>87</v>
      </c>
      <c r="P451" t="s">
        <v>88</v>
      </c>
      <c r="Q451" t="s">
        <v>1033</v>
      </c>
      <c r="R451">
        <v>11722</v>
      </c>
      <c r="S451">
        <v>42042</v>
      </c>
      <c r="T451">
        <v>42042</v>
      </c>
      <c r="U451">
        <v>624.40164000000004</v>
      </c>
      <c r="V451">
        <v>22</v>
      </c>
      <c r="W451">
        <v>1137.5999999999999</v>
      </c>
      <c r="X451">
        <v>89005</v>
      </c>
      <c r="Y451" t="s">
        <v>3218</v>
      </c>
    </row>
    <row r="452" spans="1:25" x14ac:dyDescent="0.2">
      <c r="A452">
        <v>3403</v>
      </c>
      <c r="B452" t="s">
        <v>1034</v>
      </c>
      <c r="C452" t="s">
        <v>13</v>
      </c>
      <c r="D452">
        <v>0.1</v>
      </c>
      <c r="E452">
        <v>105.98</v>
      </c>
      <c r="F452">
        <v>13.99</v>
      </c>
      <c r="G452" t="s">
        <v>63</v>
      </c>
      <c r="H452" t="s">
        <v>15</v>
      </c>
      <c r="I452" t="s">
        <v>4</v>
      </c>
      <c r="J452" t="s">
        <v>102</v>
      </c>
      <c r="K452" t="s">
        <v>120</v>
      </c>
      <c r="L452" t="s">
        <v>1035</v>
      </c>
      <c r="M452">
        <v>0.65</v>
      </c>
      <c r="N452" t="s">
        <v>8</v>
      </c>
      <c r="O452" t="s">
        <v>35</v>
      </c>
      <c r="P452" t="s">
        <v>1036</v>
      </c>
      <c r="Q452" t="s">
        <v>1037</v>
      </c>
      <c r="R452">
        <v>82001</v>
      </c>
      <c r="S452">
        <v>42043</v>
      </c>
      <c r="T452">
        <v>42046</v>
      </c>
      <c r="U452">
        <v>349.48500000000001</v>
      </c>
      <c r="V452">
        <v>5</v>
      </c>
      <c r="W452">
        <v>506.5</v>
      </c>
      <c r="X452">
        <v>87530</v>
      </c>
      <c r="Y452" t="s">
        <v>3217</v>
      </c>
    </row>
    <row r="453" spans="1:25" x14ac:dyDescent="0.2">
      <c r="A453">
        <v>471</v>
      </c>
      <c r="B453" t="s">
        <v>1038</v>
      </c>
      <c r="C453" t="s">
        <v>46</v>
      </c>
      <c r="D453">
        <v>7.0000000000000007E-2</v>
      </c>
      <c r="E453">
        <v>179.99</v>
      </c>
      <c r="F453">
        <v>19.989999999999998</v>
      </c>
      <c r="G453" t="s">
        <v>63</v>
      </c>
      <c r="H453" t="s">
        <v>15</v>
      </c>
      <c r="I453" t="s">
        <v>16</v>
      </c>
      <c r="J453" t="s">
        <v>17</v>
      </c>
      <c r="K453" t="s">
        <v>49</v>
      </c>
      <c r="L453" t="s">
        <v>691</v>
      </c>
      <c r="M453">
        <v>0.48</v>
      </c>
      <c r="N453" t="s">
        <v>8</v>
      </c>
      <c r="O453" t="s">
        <v>9</v>
      </c>
      <c r="P453" t="s">
        <v>51</v>
      </c>
      <c r="Q453" t="s">
        <v>337</v>
      </c>
      <c r="R453">
        <v>30318</v>
      </c>
      <c r="S453">
        <v>42043</v>
      </c>
      <c r="T453">
        <v>42043</v>
      </c>
      <c r="U453">
        <v>-568.53510000000006</v>
      </c>
      <c r="V453">
        <v>4</v>
      </c>
      <c r="W453">
        <v>718.03</v>
      </c>
      <c r="X453">
        <v>3138</v>
      </c>
      <c r="Y453" t="s">
        <v>3215</v>
      </c>
    </row>
    <row r="454" spans="1:25" x14ac:dyDescent="0.2">
      <c r="A454">
        <v>472</v>
      </c>
      <c r="B454" t="s">
        <v>1039</v>
      </c>
      <c r="C454" t="s">
        <v>46</v>
      </c>
      <c r="D454">
        <v>7.0000000000000007E-2</v>
      </c>
      <c r="E454">
        <v>179.99</v>
      </c>
      <c r="F454">
        <v>19.989999999999998</v>
      </c>
      <c r="G454" t="s">
        <v>63</v>
      </c>
      <c r="H454" t="s">
        <v>15</v>
      </c>
      <c r="I454" t="s">
        <v>16</v>
      </c>
      <c r="J454" t="s">
        <v>17</v>
      </c>
      <c r="K454" t="s">
        <v>49</v>
      </c>
      <c r="L454" t="s">
        <v>691</v>
      </c>
      <c r="M454">
        <v>0.48</v>
      </c>
      <c r="N454" t="s">
        <v>8</v>
      </c>
      <c r="O454" t="s">
        <v>87</v>
      </c>
      <c r="P454" t="s">
        <v>394</v>
      </c>
      <c r="Q454" t="s">
        <v>1040</v>
      </c>
      <c r="R454">
        <v>21133</v>
      </c>
      <c r="S454">
        <v>42043</v>
      </c>
      <c r="T454">
        <v>42043</v>
      </c>
      <c r="U454">
        <v>-427.47</v>
      </c>
      <c r="V454">
        <v>1</v>
      </c>
      <c r="W454">
        <v>179.51</v>
      </c>
      <c r="X454">
        <v>88023</v>
      </c>
      <c r="Y454" t="s">
        <v>3218</v>
      </c>
    </row>
    <row r="455" spans="1:25" x14ac:dyDescent="0.2">
      <c r="A455">
        <v>2151</v>
      </c>
      <c r="B455" t="s">
        <v>210</v>
      </c>
      <c r="C455" t="s">
        <v>13</v>
      </c>
      <c r="D455">
        <v>0.08</v>
      </c>
      <c r="E455">
        <v>5.74</v>
      </c>
      <c r="F455">
        <v>5.01</v>
      </c>
      <c r="G455" t="s">
        <v>14</v>
      </c>
      <c r="H455" t="s">
        <v>70</v>
      </c>
      <c r="I455" t="s">
        <v>24</v>
      </c>
      <c r="J455" t="s">
        <v>48</v>
      </c>
      <c r="K455" t="s">
        <v>49</v>
      </c>
      <c r="L455" t="s">
        <v>1041</v>
      </c>
      <c r="M455">
        <v>0.39</v>
      </c>
      <c r="N455" t="s">
        <v>8</v>
      </c>
      <c r="O455" t="s">
        <v>28</v>
      </c>
      <c r="P455" t="s">
        <v>189</v>
      </c>
      <c r="Q455" t="s">
        <v>212</v>
      </c>
      <c r="R455">
        <v>52001</v>
      </c>
      <c r="S455">
        <v>42044</v>
      </c>
      <c r="T455">
        <v>42046</v>
      </c>
      <c r="U455">
        <v>-6.9308199999999998</v>
      </c>
      <c r="V455">
        <v>1</v>
      </c>
      <c r="W455">
        <v>7.21</v>
      </c>
      <c r="X455">
        <v>90405</v>
      </c>
      <c r="Y455" t="s">
        <v>3216</v>
      </c>
    </row>
    <row r="456" spans="1:25" x14ac:dyDescent="0.2">
      <c r="A456">
        <v>1671</v>
      </c>
      <c r="B456" t="s">
        <v>1042</v>
      </c>
      <c r="C456" t="s">
        <v>23</v>
      </c>
      <c r="D456">
        <v>0.1</v>
      </c>
      <c r="E456">
        <v>4.13</v>
      </c>
      <c r="F456">
        <v>0.99</v>
      </c>
      <c r="G456" t="s">
        <v>14</v>
      </c>
      <c r="H456" t="s">
        <v>3</v>
      </c>
      <c r="I456" t="s">
        <v>24</v>
      </c>
      <c r="J456" t="s">
        <v>128</v>
      </c>
      <c r="K456" t="s">
        <v>49</v>
      </c>
      <c r="L456" t="s">
        <v>302</v>
      </c>
      <c r="M456">
        <v>0.39</v>
      </c>
      <c r="N456" t="s">
        <v>8</v>
      </c>
      <c r="O456" t="s">
        <v>9</v>
      </c>
      <c r="P456" t="s">
        <v>218</v>
      </c>
      <c r="Q456" t="s">
        <v>1043</v>
      </c>
      <c r="R456">
        <v>22015</v>
      </c>
      <c r="S456">
        <v>42044</v>
      </c>
      <c r="T456">
        <v>42048</v>
      </c>
      <c r="U456">
        <v>-40.53</v>
      </c>
      <c r="V456">
        <v>13</v>
      </c>
      <c r="W456">
        <v>52.16</v>
      </c>
      <c r="X456">
        <v>86724</v>
      </c>
      <c r="Y456" t="s">
        <v>3215</v>
      </c>
    </row>
    <row r="457" spans="1:25" x14ac:dyDescent="0.2">
      <c r="A457">
        <v>1574</v>
      </c>
      <c r="B457" t="s">
        <v>1044</v>
      </c>
      <c r="C457" t="s">
        <v>92</v>
      </c>
      <c r="D457">
        <v>7.0000000000000007E-2</v>
      </c>
      <c r="E457">
        <v>20.95</v>
      </c>
      <c r="F457">
        <v>5.99</v>
      </c>
      <c r="G457" t="s">
        <v>14</v>
      </c>
      <c r="H457" t="s">
        <v>15</v>
      </c>
      <c r="I457" t="s">
        <v>16</v>
      </c>
      <c r="J457" t="s">
        <v>17</v>
      </c>
      <c r="K457" t="s">
        <v>49</v>
      </c>
      <c r="L457" t="s">
        <v>229</v>
      </c>
      <c r="M457">
        <v>0.65</v>
      </c>
      <c r="N457" t="s">
        <v>8</v>
      </c>
      <c r="O457" t="s">
        <v>9</v>
      </c>
      <c r="P457" t="s">
        <v>73</v>
      </c>
      <c r="Q457" t="s">
        <v>1045</v>
      </c>
      <c r="R457">
        <v>28314</v>
      </c>
      <c r="S457">
        <v>42044</v>
      </c>
      <c r="T457">
        <v>42045</v>
      </c>
      <c r="U457">
        <v>27.234000000000002</v>
      </c>
      <c r="V457">
        <v>19</v>
      </c>
      <c r="W457">
        <v>391.4</v>
      </c>
      <c r="X457">
        <v>86966</v>
      </c>
      <c r="Y457" t="s">
        <v>3215</v>
      </c>
    </row>
    <row r="458" spans="1:25" x14ac:dyDescent="0.2">
      <c r="A458">
        <v>2619</v>
      </c>
      <c r="B458" t="s">
        <v>1046</v>
      </c>
      <c r="C458" t="s">
        <v>46</v>
      </c>
      <c r="D458">
        <v>0.1</v>
      </c>
      <c r="E458">
        <v>30.98</v>
      </c>
      <c r="F458">
        <v>8.99</v>
      </c>
      <c r="G458" t="s">
        <v>14</v>
      </c>
      <c r="H458" t="s">
        <v>70</v>
      </c>
      <c r="I458" t="s">
        <v>24</v>
      </c>
      <c r="J458" t="s">
        <v>25</v>
      </c>
      <c r="K458" t="s">
        <v>18</v>
      </c>
      <c r="L458" t="s">
        <v>315</v>
      </c>
      <c r="M458">
        <v>0.57999999999999996</v>
      </c>
      <c r="N458" t="s">
        <v>8</v>
      </c>
      <c r="O458" t="s">
        <v>28</v>
      </c>
      <c r="P458" t="s">
        <v>1047</v>
      </c>
      <c r="Q458" t="s">
        <v>1048</v>
      </c>
      <c r="R458">
        <v>57103</v>
      </c>
      <c r="S458">
        <v>42044</v>
      </c>
      <c r="T458">
        <v>42046</v>
      </c>
      <c r="U458">
        <v>-20.222799999999999</v>
      </c>
      <c r="V458">
        <v>4</v>
      </c>
      <c r="W458">
        <v>119.37</v>
      </c>
      <c r="X458">
        <v>88015</v>
      </c>
      <c r="Y458" t="s">
        <v>3216</v>
      </c>
    </row>
    <row r="459" spans="1:25" x14ac:dyDescent="0.2">
      <c r="A459">
        <v>491</v>
      </c>
      <c r="B459" t="s">
        <v>1049</v>
      </c>
      <c r="C459" t="s">
        <v>1</v>
      </c>
      <c r="D459">
        <v>0.01</v>
      </c>
      <c r="E459">
        <v>4.9800000000000004</v>
      </c>
      <c r="F459">
        <v>6.07</v>
      </c>
      <c r="G459" t="s">
        <v>14</v>
      </c>
      <c r="H459" t="s">
        <v>15</v>
      </c>
      <c r="I459" t="s">
        <v>24</v>
      </c>
      <c r="J459" t="s">
        <v>64</v>
      </c>
      <c r="K459" t="s">
        <v>49</v>
      </c>
      <c r="L459" t="s">
        <v>763</v>
      </c>
      <c r="M459">
        <v>0.36</v>
      </c>
      <c r="N459" t="s">
        <v>8</v>
      </c>
      <c r="O459" t="s">
        <v>87</v>
      </c>
      <c r="P459" t="s">
        <v>88</v>
      </c>
      <c r="Q459" t="s">
        <v>89</v>
      </c>
      <c r="R459">
        <v>10154</v>
      </c>
      <c r="S459">
        <v>42045</v>
      </c>
      <c r="T459">
        <v>42046</v>
      </c>
      <c r="U459">
        <v>-69.069999999999993</v>
      </c>
      <c r="V459">
        <v>41</v>
      </c>
      <c r="W459">
        <v>217</v>
      </c>
      <c r="X459">
        <v>10464</v>
      </c>
      <c r="Y459" t="s">
        <v>3218</v>
      </c>
    </row>
    <row r="460" spans="1:25" x14ac:dyDescent="0.2">
      <c r="A460">
        <v>494</v>
      </c>
      <c r="B460" t="s">
        <v>1050</v>
      </c>
      <c r="C460" t="s">
        <v>1</v>
      </c>
      <c r="D460">
        <v>0.01</v>
      </c>
      <c r="E460">
        <v>4.9800000000000004</v>
      </c>
      <c r="F460">
        <v>6.07</v>
      </c>
      <c r="G460" t="s">
        <v>14</v>
      </c>
      <c r="H460" t="s">
        <v>15</v>
      </c>
      <c r="I460" t="s">
        <v>24</v>
      </c>
      <c r="J460" t="s">
        <v>64</v>
      </c>
      <c r="K460" t="s">
        <v>49</v>
      </c>
      <c r="L460" t="s">
        <v>763</v>
      </c>
      <c r="M460">
        <v>0.36</v>
      </c>
      <c r="N460" t="s">
        <v>8</v>
      </c>
      <c r="O460" t="s">
        <v>35</v>
      </c>
      <c r="P460" t="s">
        <v>42</v>
      </c>
      <c r="Q460" t="s">
        <v>118</v>
      </c>
      <c r="R460">
        <v>98115</v>
      </c>
      <c r="S460">
        <v>42045</v>
      </c>
      <c r="T460">
        <v>42046</v>
      </c>
      <c r="U460">
        <v>-35.916400000000003</v>
      </c>
      <c r="V460">
        <v>10</v>
      </c>
      <c r="W460">
        <v>52.93</v>
      </c>
      <c r="X460">
        <v>88907</v>
      </c>
      <c r="Y460" t="s">
        <v>3217</v>
      </c>
    </row>
    <row r="461" spans="1:25" x14ac:dyDescent="0.2">
      <c r="A461">
        <v>1267</v>
      </c>
      <c r="B461" t="s">
        <v>1051</v>
      </c>
      <c r="C461" t="s">
        <v>1</v>
      </c>
      <c r="D461">
        <v>0.01</v>
      </c>
      <c r="E461">
        <v>13.99</v>
      </c>
      <c r="F461">
        <v>7.51</v>
      </c>
      <c r="G461" t="s">
        <v>14</v>
      </c>
      <c r="H461" t="s">
        <v>70</v>
      </c>
      <c r="I461" t="s">
        <v>16</v>
      </c>
      <c r="J461" t="s">
        <v>32</v>
      </c>
      <c r="K461" t="s">
        <v>120</v>
      </c>
      <c r="L461" t="s">
        <v>1052</v>
      </c>
      <c r="M461">
        <v>0.39</v>
      </c>
      <c r="N461" t="s">
        <v>8</v>
      </c>
      <c r="O461" t="s">
        <v>9</v>
      </c>
      <c r="P461" t="s">
        <v>99</v>
      </c>
      <c r="Q461" t="s">
        <v>1053</v>
      </c>
      <c r="R461">
        <v>33433</v>
      </c>
      <c r="S461">
        <v>42045</v>
      </c>
      <c r="T461">
        <v>42046</v>
      </c>
      <c r="U461">
        <v>533.74199999999996</v>
      </c>
      <c r="V461">
        <v>2</v>
      </c>
      <c r="W461">
        <v>29.85</v>
      </c>
      <c r="X461">
        <v>89514</v>
      </c>
      <c r="Y461" t="s">
        <v>3215</v>
      </c>
    </row>
    <row r="462" spans="1:25" x14ac:dyDescent="0.2">
      <c r="A462">
        <v>1361</v>
      </c>
      <c r="B462" t="s">
        <v>755</v>
      </c>
      <c r="C462" t="s">
        <v>1</v>
      </c>
      <c r="D462">
        <v>0.01</v>
      </c>
      <c r="E462">
        <v>6.48</v>
      </c>
      <c r="F462">
        <v>6.22</v>
      </c>
      <c r="G462" t="s">
        <v>63</v>
      </c>
      <c r="H462" t="s">
        <v>15</v>
      </c>
      <c r="I462" t="s">
        <v>24</v>
      </c>
      <c r="J462" t="s">
        <v>64</v>
      </c>
      <c r="K462" t="s">
        <v>49</v>
      </c>
      <c r="L462" t="s">
        <v>1054</v>
      </c>
      <c r="M462">
        <v>0.37</v>
      </c>
      <c r="N462" t="s">
        <v>8</v>
      </c>
      <c r="O462" t="s">
        <v>28</v>
      </c>
      <c r="P462" t="s">
        <v>265</v>
      </c>
      <c r="Q462" t="s">
        <v>756</v>
      </c>
      <c r="R462">
        <v>48101</v>
      </c>
      <c r="S462">
        <v>42045</v>
      </c>
      <c r="T462">
        <v>42046</v>
      </c>
      <c r="U462">
        <v>-15.6312</v>
      </c>
      <c r="V462">
        <v>9</v>
      </c>
      <c r="W462">
        <v>69.459999999999994</v>
      </c>
      <c r="X462">
        <v>89596</v>
      </c>
      <c r="Y462" t="s">
        <v>3216</v>
      </c>
    </row>
    <row r="463" spans="1:25" x14ac:dyDescent="0.2">
      <c r="A463">
        <v>1361</v>
      </c>
      <c r="B463" t="s">
        <v>755</v>
      </c>
      <c r="C463" t="s">
        <v>1</v>
      </c>
      <c r="D463">
        <v>0.03</v>
      </c>
      <c r="E463">
        <v>85.99</v>
      </c>
      <c r="F463">
        <v>3.3</v>
      </c>
      <c r="G463" t="s">
        <v>14</v>
      </c>
      <c r="H463" t="s">
        <v>15</v>
      </c>
      <c r="I463" t="s">
        <v>16</v>
      </c>
      <c r="J463" t="s">
        <v>111</v>
      </c>
      <c r="K463" t="s">
        <v>18</v>
      </c>
      <c r="L463" t="s">
        <v>490</v>
      </c>
      <c r="M463">
        <v>0.37</v>
      </c>
      <c r="N463" t="s">
        <v>8</v>
      </c>
      <c r="O463" t="s">
        <v>28</v>
      </c>
      <c r="P463" t="s">
        <v>265</v>
      </c>
      <c r="Q463" t="s">
        <v>756</v>
      </c>
      <c r="R463">
        <v>48101</v>
      </c>
      <c r="S463">
        <v>42045</v>
      </c>
      <c r="T463">
        <v>42047</v>
      </c>
      <c r="U463">
        <v>790.54679999999996</v>
      </c>
      <c r="V463">
        <v>16</v>
      </c>
      <c r="W463">
        <v>1145.72</v>
      </c>
      <c r="X463">
        <v>89596</v>
      </c>
      <c r="Y463" t="s">
        <v>3216</v>
      </c>
    </row>
    <row r="464" spans="1:25" x14ac:dyDescent="0.2">
      <c r="A464">
        <v>2204</v>
      </c>
      <c r="B464" t="s">
        <v>938</v>
      </c>
      <c r="C464" t="s">
        <v>1</v>
      </c>
      <c r="D464">
        <v>0.04</v>
      </c>
      <c r="E464">
        <v>296.18</v>
      </c>
      <c r="F464">
        <v>154.12</v>
      </c>
      <c r="G464" t="s">
        <v>2</v>
      </c>
      <c r="H464" t="s">
        <v>15</v>
      </c>
      <c r="I464" t="s">
        <v>4</v>
      </c>
      <c r="J464" t="s">
        <v>5</v>
      </c>
      <c r="K464" t="s">
        <v>6</v>
      </c>
      <c r="L464" t="s">
        <v>1055</v>
      </c>
      <c r="M464">
        <v>0.76</v>
      </c>
      <c r="N464" t="s">
        <v>8</v>
      </c>
      <c r="O464" t="s">
        <v>28</v>
      </c>
      <c r="P464" t="s">
        <v>60</v>
      </c>
      <c r="Q464" t="s">
        <v>939</v>
      </c>
      <c r="R464">
        <v>55337</v>
      </c>
      <c r="S464">
        <v>42045</v>
      </c>
      <c r="T464">
        <v>42046</v>
      </c>
      <c r="U464">
        <v>-87.998040000000003</v>
      </c>
      <c r="V464">
        <v>20</v>
      </c>
      <c r="W464">
        <v>5768.12</v>
      </c>
      <c r="X464">
        <v>86053</v>
      </c>
      <c r="Y464" t="s">
        <v>3216</v>
      </c>
    </row>
    <row r="465" spans="1:25" x14ac:dyDescent="0.2">
      <c r="A465">
        <v>1526</v>
      </c>
      <c r="B465" t="s">
        <v>1056</v>
      </c>
      <c r="C465" t="s">
        <v>13</v>
      </c>
      <c r="D465">
        <v>0.04</v>
      </c>
      <c r="E465">
        <v>11.34</v>
      </c>
      <c r="F465">
        <v>5.01</v>
      </c>
      <c r="G465" t="s">
        <v>14</v>
      </c>
      <c r="H465" t="s">
        <v>47</v>
      </c>
      <c r="I465" t="s">
        <v>24</v>
      </c>
      <c r="J465" t="s">
        <v>64</v>
      </c>
      <c r="K465" t="s">
        <v>49</v>
      </c>
      <c r="L465" t="s">
        <v>391</v>
      </c>
      <c r="M465">
        <v>0.36</v>
      </c>
      <c r="N465" t="s">
        <v>8</v>
      </c>
      <c r="O465" t="s">
        <v>9</v>
      </c>
      <c r="P465" t="s">
        <v>140</v>
      </c>
      <c r="Q465" t="s">
        <v>1057</v>
      </c>
      <c r="R465">
        <v>35211</v>
      </c>
      <c r="S465">
        <v>42045</v>
      </c>
      <c r="T465">
        <v>42046</v>
      </c>
      <c r="U465">
        <v>-189.22399999999999</v>
      </c>
      <c r="V465">
        <v>10</v>
      </c>
      <c r="W465">
        <v>115.53</v>
      </c>
      <c r="X465">
        <v>86812</v>
      </c>
      <c r="Y465" t="s">
        <v>3215</v>
      </c>
    </row>
    <row r="466" spans="1:25" x14ac:dyDescent="0.2">
      <c r="A466">
        <v>1338</v>
      </c>
      <c r="B466" t="s">
        <v>1058</v>
      </c>
      <c r="C466" t="s">
        <v>23</v>
      </c>
      <c r="D466">
        <v>0.02</v>
      </c>
      <c r="E466">
        <v>55.99</v>
      </c>
      <c r="F466">
        <v>3.3</v>
      </c>
      <c r="G466" t="s">
        <v>14</v>
      </c>
      <c r="H466" t="s">
        <v>47</v>
      </c>
      <c r="I466" t="s">
        <v>16</v>
      </c>
      <c r="J466" t="s">
        <v>111</v>
      </c>
      <c r="K466" t="s">
        <v>18</v>
      </c>
      <c r="L466" t="s">
        <v>1059</v>
      </c>
      <c r="M466">
        <v>0.59</v>
      </c>
      <c r="N466" t="s">
        <v>8</v>
      </c>
      <c r="O466" t="s">
        <v>28</v>
      </c>
      <c r="P466" t="s">
        <v>79</v>
      </c>
      <c r="Q466" t="s">
        <v>509</v>
      </c>
      <c r="R466">
        <v>60623</v>
      </c>
      <c r="S466">
        <v>42045</v>
      </c>
      <c r="T466">
        <v>42045</v>
      </c>
      <c r="U466">
        <v>525.20039999999995</v>
      </c>
      <c r="V466">
        <v>16</v>
      </c>
      <c r="W466">
        <v>761.16</v>
      </c>
      <c r="X466">
        <v>91244</v>
      </c>
      <c r="Y466" t="s">
        <v>3216</v>
      </c>
    </row>
    <row r="467" spans="1:25" x14ac:dyDescent="0.2">
      <c r="A467">
        <v>1340</v>
      </c>
      <c r="B467" t="s">
        <v>1060</v>
      </c>
      <c r="C467" t="s">
        <v>23</v>
      </c>
      <c r="D467">
        <v>0</v>
      </c>
      <c r="E467">
        <v>22.38</v>
      </c>
      <c r="F467">
        <v>15.1</v>
      </c>
      <c r="G467" t="s">
        <v>63</v>
      </c>
      <c r="H467" t="s">
        <v>47</v>
      </c>
      <c r="I467" t="s">
        <v>24</v>
      </c>
      <c r="J467" t="s">
        <v>48</v>
      </c>
      <c r="K467" t="s">
        <v>49</v>
      </c>
      <c r="L467" t="s">
        <v>1061</v>
      </c>
      <c r="M467">
        <v>0.38</v>
      </c>
      <c r="N467" t="s">
        <v>8</v>
      </c>
      <c r="O467" t="s">
        <v>87</v>
      </c>
      <c r="P467" t="s">
        <v>88</v>
      </c>
      <c r="Q467" t="s">
        <v>89</v>
      </c>
      <c r="R467">
        <v>10170</v>
      </c>
      <c r="S467">
        <v>42045</v>
      </c>
      <c r="T467">
        <v>42052</v>
      </c>
      <c r="U467">
        <v>-52.646999999999998</v>
      </c>
      <c r="V467">
        <v>29</v>
      </c>
      <c r="W467">
        <v>682.68</v>
      </c>
      <c r="X467">
        <v>21636</v>
      </c>
      <c r="Y467" t="s">
        <v>3218</v>
      </c>
    </row>
    <row r="468" spans="1:25" x14ac:dyDescent="0.2">
      <c r="A468">
        <v>1340</v>
      </c>
      <c r="B468" t="s">
        <v>1060</v>
      </c>
      <c r="C468" t="s">
        <v>23</v>
      </c>
      <c r="D468">
        <v>7.0000000000000007E-2</v>
      </c>
      <c r="E468">
        <v>5.98</v>
      </c>
      <c r="F468">
        <v>4.6900000000000004</v>
      </c>
      <c r="G468" t="s">
        <v>14</v>
      </c>
      <c r="H468" t="s">
        <v>47</v>
      </c>
      <c r="I468" t="s">
        <v>24</v>
      </c>
      <c r="J468" t="s">
        <v>54</v>
      </c>
      <c r="K468" t="s">
        <v>49</v>
      </c>
      <c r="L468" t="s">
        <v>205</v>
      </c>
      <c r="M468">
        <v>0.68</v>
      </c>
      <c r="N468" t="s">
        <v>8</v>
      </c>
      <c r="O468" t="s">
        <v>87</v>
      </c>
      <c r="P468" t="s">
        <v>88</v>
      </c>
      <c r="Q468" t="s">
        <v>89</v>
      </c>
      <c r="R468">
        <v>10170</v>
      </c>
      <c r="S468">
        <v>42045</v>
      </c>
      <c r="T468">
        <v>42050</v>
      </c>
      <c r="U468">
        <v>-24.44</v>
      </c>
      <c r="V468">
        <v>11</v>
      </c>
      <c r="W468">
        <v>73.44</v>
      </c>
      <c r="X468">
        <v>21636</v>
      </c>
      <c r="Y468" t="s">
        <v>3218</v>
      </c>
    </row>
    <row r="469" spans="1:25" x14ac:dyDescent="0.2">
      <c r="A469">
        <v>1340</v>
      </c>
      <c r="B469" t="s">
        <v>1060</v>
      </c>
      <c r="C469" t="s">
        <v>23</v>
      </c>
      <c r="D469">
        <v>0.02</v>
      </c>
      <c r="E469">
        <v>55.99</v>
      </c>
      <c r="F469">
        <v>3.3</v>
      </c>
      <c r="G469" t="s">
        <v>14</v>
      </c>
      <c r="H469" t="s">
        <v>47</v>
      </c>
      <c r="I469" t="s">
        <v>16</v>
      </c>
      <c r="J469" t="s">
        <v>111</v>
      </c>
      <c r="K469" t="s">
        <v>18</v>
      </c>
      <c r="L469" t="s">
        <v>1059</v>
      </c>
      <c r="M469">
        <v>0.59</v>
      </c>
      <c r="N469" t="s">
        <v>8</v>
      </c>
      <c r="O469" t="s">
        <v>87</v>
      </c>
      <c r="P469" t="s">
        <v>88</v>
      </c>
      <c r="Q469" t="s">
        <v>89</v>
      </c>
      <c r="R469">
        <v>10170</v>
      </c>
      <c r="S469">
        <v>42045</v>
      </c>
      <c r="T469">
        <v>42045</v>
      </c>
      <c r="U469">
        <v>366.50700000000001</v>
      </c>
      <c r="V469">
        <v>63</v>
      </c>
      <c r="W469">
        <v>2997.07</v>
      </c>
      <c r="X469">
        <v>21636</v>
      </c>
      <c r="Y469" t="s">
        <v>3218</v>
      </c>
    </row>
    <row r="470" spans="1:25" x14ac:dyDescent="0.2">
      <c r="A470">
        <v>1341</v>
      </c>
      <c r="B470" t="s">
        <v>1062</v>
      </c>
      <c r="C470" t="s">
        <v>23</v>
      </c>
      <c r="D470">
        <v>7.0000000000000007E-2</v>
      </c>
      <c r="E470">
        <v>5.98</v>
      </c>
      <c r="F470">
        <v>4.6900000000000004</v>
      </c>
      <c r="G470" t="s">
        <v>14</v>
      </c>
      <c r="H470" t="s">
        <v>47</v>
      </c>
      <c r="I470" t="s">
        <v>24</v>
      </c>
      <c r="J470" t="s">
        <v>54</v>
      </c>
      <c r="K470" t="s">
        <v>49</v>
      </c>
      <c r="L470" t="s">
        <v>205</v>
      </c>
      <c r="M470">
        <v>0.68</v>
      </c>
      <c r="N470" t="s">
        <v>8</v>
      </c>
      <c r="O470" t="s">
        <v>87</v>
      </c>
      <c r="P470" t="s">
        <v>296</v>
      </c>
      <c r="Q470" t="s">
        <v>1063</v>
      </c>
      <c r="R470">
        <v>17201</v>
      </c>
      <c r="S470">
        <v>42045</v>
      </c>
      <c r="T470">
        <v>42050</v>
      </c>
      <c r="U470">
        <v>-12.7088</v>
      </c>
      <c r="V470">
        <v>3</v>
      </c>
      <c r="W470">
        <v>20.03</v>
      </c>
      <c r="X470">
        <v>91244</v>
      </c>
      <c r="Y470" t="s">
        <v>3218</v>
      </c>
    </row>
    <row r="471" spans="1:25" x14ac:dyDescent="0.2">
      <c r="A471">
        <v>3004</v>
      </c>
      <c r="B471" t="s">
        <v>1064</v>
      </c>
      <c r="C471" t="s">
        <v>23</v>
      </c>
      <c r="D471">
        <v>0.08</v>
      </c>
      <c r="E471">
        <v>6.48</v>
      </c>
      <c r="F471">
        <v>6.81</v>
      </c>
      <c r="G471" t="s">
        <v>14</v>
      </c>
      <c r="H471" t="s">
        <v>70</v>
      </c>
      <c r="I471" t="s">
        <v>24</v>
      </c>
      <c r="J471" t="s">
        <v>64</v>
      </c>
      <c r="K471" t="s">
        <v>49</v>
      </c>
      <c r="L471" t="s">
        <v>1065</v>
      </c>
      <c r="M471">
        <v>0.36</v>
      </c>
      <c r="N471" t="s">
        <v>8</v>
      </c>
      <c r="O471" t="s">
        <v>35</v>
      </c>
      <c r="P471" t="s">
        <v>66</v>
      </c>
      <c r="Q471" t="s">
        <v>76</v>
      </c>
      <c r="R471">
        <v>90049</v>
      </c>
      <c r="S471">
        <v>42045</v>
      </c>
      <c r="T471">
        <v>42050</v>
      </c>
      <c r="U471">
        <v>-94.59</v>
      </c>
      <c r="V471">
        <v>58</v>
      </c>
      <c r="W471">
        <v>382.33</v>
      </c>
      <c r="X471">
        <v>54949</v>
      </c>
      <c r="Y471" t="s">
        <v>3217</v>
      </c>
    </row>
    <row r="472" spans="1:25" x14ac:dyDescent="0.2">
      <c r="A472">
        <v>3004</v>
      </c>
      <c r="B472" t="s">
        <v>1064</v>
      </c>
      <c r="C472" t="s">
        <v>23</v>
      </c>
      <c r="D472">
        <v>0.09</v>
      </c>
      <c r="E472">
        <v>20.98</v>
      </c>
      <c r="F472">
        <v>53.03</v>
      </c>
      <c r="G472" t="s">
        <v>2</v>
      </c>
      <c r="H472" t="s">
        <v>70</v>
      </c>
      <c r="I472" t="s">
        <v>24</v>
      </c>
      <c r="J472" t="s">
        <v>54</v>
      </c>
      <c r="K472" t="s">
        <v>33</v>
      </c>
      <c r="L472" t="s">
        <v>1066</v>
      </c>
      <c r="M472">
        <v>0.78</v>
      </c>
      <c r="N472" t="s">
        <v>8</v>
      </c>
      <c r="O472" t="s">
        <v>35</v>
      </c>
      <c r="P472" t="s">
        <v>66</v>
      </c>
      <c r="Q472" t="s">
        <v>76</v>
      </c>
      <c r="R472">
        <v>90049</v>
      </c>
      <c r="S472">
        <v>42045</v>
      </c>
      <c r="T472">
        <v>42052</v>
      </c>
      <c r="U472">
        <v>-293.74</v>
      </c>
      <c r="V472">
        <v>13</v>
      </c>
      <c r="W472">
        <v>356.61</v>
      </c>
      <c r="X472">
        <v>54949</v>
      </c>
      <c r="Y472" t="s">
        <v>3217</v>
      </c>
    </row>
    <row r="473" spans="1:25" x14ac:dyDescent="0.2">
      <c r="A473">
        <v>3006</v>
      </c>
      <c r="B473" t="s">
        <v>1067</v>
      </c>
      <c r="C473" t="s">
        <v>23</v>
      </c>
      <c r="D473">
        <v>0.08</v>
      </c>
      <c r="E473">
        <v>6.48</v>
      </c>
      <c r="F473">
        <v>6.81</v>
      </c>
      <c r="G473" t="s">
        <v>14</v>
      </c>
      <c r="H473" t="s">
        <v>70</v>
      </c>
      <c r="I473" t="s">
        <v>24</v>
      </c>
      <c r="J473" t="s">
        <v>64</v>
      </c>
      <c r="K473" t="s">
        <v>49</v>
      </c>
      <c r="L473" t="s">
        <v>1065</v>
      </c>
      <c r="M473">
        <v>0.36</v>
      </c>
      <c r="N473" t="s">
        <v>8</v>
      </c>
      <c r="O473" t="s">
        <v>35</v>
      </c>
      <c r="P473" t="s">
        <v>466</v>
      </c>
      <c r="Q473" t="s">
        <v>1068</v>
      </c>
      <c r="R473">
        <v>83402</v>
      </c>
      <c r="S473">
        <v>42045</v>
      </c>
      <c r="T473">
        <v>42050</v>
      </c>
      <c r="U473">
        <v>-49.186799999999998</v>
      </c>
      <c r="V473">
        <v>14</v>
      </c>
      <c r="W473">
        <v>92.29</v>
      </c>
      <c r="X473">
        <v>91388</v>
      </c>
      <c r="Y473" t="s">
        <v>3217</v>
      </c>
    </row>
    <row r="474" spans="1:25" x14ac:dyDescent="0.2">
      <c r="A474">
        <v>3006</v>
      </c>
      <c r="B474" t="s">
        <v>1067</v>
      </c>
      <c r="C474" t="s">
        <v>23</v>
      </c>
      <c r="D474">
        <v>0.09</v>
      </c>
      <c r="E474">
        <v>20.98</v>
      </c>
      <c r="F474">
        <v>53.03</v>
      </c>
      <c r="G474" t="s">
        <v>2</v>
      </c>
      <c r="H474" t="s">
        <v>70</v>
      </c>
      <c r="I474" t="s">
        <v>24</v>
      </c>
      <c r="J474" t="s">
        <v>54</v>
      </c>
      <c r="K474" t="s">
        <v>33</v>
      </c>
      <c r="L474" t="s">
        <v>1066</v>
      </c>
      <c r="M474">
        <v>0.78</v>
      </c>
      <c r="N474" t="s">
        <v>8</v>
      </c>
      <c r="O474" t="s">
        <v>35</v>
      </c>
      <c r="P474" t="s">
        <v>466</v>
      </c>
      <c r="Q474" t="s">
        <v>1068</v>
      </c>
      <c r="R474">
        <v>83402</v>
      </c>
      <c r="S474">
        <v>42045</v>
      </c>
      <c r="T474">
        <v>42052</v>
      </c>
      <c r="U474">
        <v>-152.7448</v>
      </c>
      <c r="V474">
        <v>3</v>
      </c>
      <c r="W474">
        <v>82.29</v>
      </c>
      <c r="X474">
        <v>91388</v>
      </c>
      <c r="Y474" t="s">
        <v>3217</v>
      </c>
    </row>
    <row r="475" spans="1:25" x14ac:dyDescent="0.2">
      <c r="A475">
        <v>1132</v>
      </c>
      <c r="B475" t="s">
        <v>1069</v>
      </c>
      <c r="C475" t="s">
        <v>92</v>
      </c>
      <c r="D475">
        <v>0.06</v>
      </c>
      <c r="E475">
        <v>6.37</v>
      </c>
      <c r="F475">
        <v>5.19</v>
      </c>
      <c r="G475" t="s">
        <v>14</v>
      </c>
      <c r="H475" t="s">
        <v>70</v>
      </c>
      <c r="I475" t="s">
        <v>24</v>
      </c>
      <c r="J475" t="s">
        <v>48</v>
      </c>
      <c r="K475" t="s">
        <v>49</v>
      </c>
      <c r="L475" t="s">
        <v>883</v>
      </c>
      <c r="M475">
        <v>0.38</v>
      </c>
      <c r="N475" t="s">
        <v>8</v>
      </c>
      <c r="O475" t="s">
        <v>28</v>
      </c>
      <c r="P475" t="s">
        <v>163</v>
      </c>
      <c r="Q475" t="s">
        <v>1070</v>
      </c>
      <c r="R475">
        <v>76039</v>
      </c>
      <c r="S475">
        <v>42045</v>
      </c>
      <c r="T475">
        <v>42046</v>
      </c>
      <c r="U475">
        <v>-48.219499999999996</v>
      </c>
      <c r="V475">
        <v>6</v>
      </c>
      <c r="W475">
        <v>37.700000000000003</v>
      </c>
      <c r="X475">
        <v>88101</v>
      </c>
      <c r="Y475" t="s">
        <v>3216</v>
      </c>
    </row>
    <row r="476" spans="1:25" x14ac:dyDescent="0.2">
      <c r="A476">
        <v>2145</v>
      </c>
      <c r="B476" t="s">
        <v>1071</v>
      </c>
      <c r="C476" t="s">
        <v>92</v>
      </c>
      <c r="D476">
        <v>0</v>
      </c>
      <c r="E476">
        <v>20.28</v>
      </c>
      <c r="F476">
        <v>14.39</v>
      </c>
      <c r="G476" t="s">
        <v>14</v>
      </c>
      <c r="H476" t="s">
        <v>70</v>
      </c>
      <c r="I476" t="s">
        <v>4</v>
      </c>
      <c r="J476" t="s">
        <v>102</v>
      </c>
      <c r="K476" t="s">
        <v>49</v>
      </c>
      <c r="L476" t="s">
        <v>686</v>
      </c>
      <c r="M476">
        <v>0.47</v>
      </c>
      <c r="N476" t="s">
        <v>8</v>
      </c>
      <c r="O476" t="s">
        <v>9</v>
      </c>
      <c r="P476" t="s">
        <v>99</v>
      </c>
      <c r="Q476" t="s">
        <v>1072</v>
      </c>
      <c r="R476">
        <v>33311</v>
      </c>
      <c r="S476">
        <v>42045</v>
      </c>
      <c r="T476">
        <v>42047</v>
      </c>
      <c r="U476">
        <v>15.678000000000001</v>
      </c>
      <c r="V476">
        <v>11</v>
      </c>
      <c r="W476">
        <v>237.83</v>
      </c>
      <c r="X476">
        <v>87072</v>
      </c>
      <c r="Y476" t="s">
        <v>3215</v>
      </c>
    </row>
    <row r="477" spans="1:25" x14ac:dyDescent="0.2">
      <c r="A477">
        <v>1633</v>
      </c>
      <c r="B477" t="s">
        <v>1073</v>
      </c>
      <c r="C477" t="s">
        <v>46</v>
      </c>
      <c r="D477">
        <v>0.03</v>
      </c>
      <c r="E477">
        <v>5.98</v>
      </c>
      <c r="F477">
        <v>3.85</v>
      </c>
      <c r="G477" t="s">
        <v>14</v>
      </c>
      <c r="H477" t="s">
        <v>47</v>
      </c>
      <c r="I477" t="s">
        <v>16</v>
      </c>
      <c r="J477" t="s">
        <v>17</v>
      </c>
      <c r="K477" t="s">
        <v>18</v>
      </c>
      <c r="L477" t="s">
        <v>1074</v>
      </c>
      <c r="M477">
        <v>0.68</v>
      </c>
      <c r="N477" t="s">
        <v>8</v>
      </c>
      <c r="O477" t="s">
        <v>9</v>
      </c>
      <c r="P477" t="s">
        <v>10</v>
      </c>
      <c r="Q477" t="s">
        <v>1075</v>
      </c>
      <c r="R477">
        <v>38637</v>
      </c>
      <c r="S477">
        <v>42045</v>
      </c>
      <c r="T477">
        <v>42047</v>
      </c>
      <c r="U477">
        <v>-76.106800000000007</v>
      </c>
      <c r="V477">
        <v>6</v>
      </c>
      <c r="W477">
        <v>38.54</v>
      </c>
      <c r="X477">
        <v>90531</v>
      </c>
      <c r="Y477" t="s">
        <v>3215</v>
      </c>
    </row>
    <row r="478" spans="1:25" x14ac:dyDescent="0.2">
      <c r="A478">
        <v>2302</v>
      </c>
      <c r="B478" t="s">
        <v>127</v>
      </c>
      <c r="C478" t="s">
        <v>1</v>
      </c>
      <c r="D478">
        <v>7.0000000000000007E-2</v>
      </c>
      <c r="E478">
        <v>270.98</v>
      </c>
      <c r="F478">
        <v>50</v>
      </c>
      <c r="G478" t="s">
        <v>2</v>
      </c>
      <c r="H478" t="s">
        <v>70</v>
      </c>
      <c r="I478" t="s">
        <v>4</v>
      </c>
      <c r="J478" t="s">
        <v>85</v>
      </c>
      <c r="K478" t="s">
        <v>33</v>
      </c>
      <c r="L478" t="s">
        <v>1076</v>
      </c>
      <c r="M478">
        <v>0.77</v>
      </c>
      <c r="N478" t="s">
        <v>8</v>
      </c>
      <c r="O478" t="s">
        <v>9</v>
      </c>
      <c r="P478" t="s">
        <v>99</v>
      </c>
      <c r="Q478" t="s">
        <v>130</v>
      </c>
      <c r="R478">
        <v>32404</v>
      </c>
      <c r="S478">
        <v>42046</v>
      </c>
      <c r="T478">
        <v>42048</v>
      </c>
      <c r="U478">
        <v>27.725999999999999</v>
      </c>
      <c r="V478">
        <v>9</v>
      </c>
      <c r="W478">
        <v>2439.37</v>
      </c>
      <c r="X478">
        <v>87695</v>
      </c>
      <c r="Y478" t="s">
        <v>3215</v>
      </c>
    </row>
    <row r="479" spans="1:25" x14ac:dyDescent="0.2">
      <c r="A479">
        <v>2303</v>
      </c>
      <c r="B479" t="s">
        <v>132</v>
      </c>
      <c r="C479" t="s">
        <v>1</v>
      </c>
      <c r="D479">
        <v>7.0000000000000007E-2</v>
      </c>
      <c r="E479">
        <v>270.98</v>
      </c>
      <c r="F479">
        <v>50</v>
      </c>
      <c r="G479" t="s">
        <v>2</v>
      </c>
      <c r="H479" t="s">
        <v>70</v>
      </c>
      <c r="I479" t="s">
        <v>4</v>
      </c>
      <c r="J479" t="s">
        <v>85</v>
      </c>
      <c r="K479" t="s">
        <v>33</v>
      </c>
      <c r="L479" t="s">
        <v>1076</v>
      </c>
      <c r="M479">
        <v>0.77</v>
      </c>
      <c r="N479" t="s">
        <v>8</v>
      </c>
      <c r="O479" t="s">
        <v>87</v>
      </c>
      <c r="P479" t="s">
        <v>88</v>
      </c>
      <c r="Q479" t="s">
        <v>89</v>
      </c>
      <c r="R479">
        <v>10011</v>
      </c>
      <c r="S479">
        <v>42046</v>
      </c>
      <c r="T479">
        <v>42048</v>
      </c>
      <c r="U479">
        <v>-96.05</v>
      </c>
      <c r="V479">
        <v>36</v>
      </c>
      <c r="W479">
        <v>9757.48</v>
      </c>
      <c r="X479">
        <v>47493</v>
      </c>
      <c r="Y479" t="s">
        <v>3218</v>
      </c>
    </row>
    <row r="480" spans="1:25" x14ac:dyDescent="0.2">
      <c r="A480">
        <v>1354</v>
      </c>
      <c r="B480" t="s">
        <v>1077</v>
      </c>
      <c r="C480" t="s">
        <v>13</v>
      </c>
      <c r="D480">
        <v>0.1</v>
      </c>
      <c r="E480">
        <v>4.13</v>
      </c>
      <c r="F480">
        <v>0.99</v>
      </c>
      <c r="G480" t="s">
        <v>14</v>
      </c>
      <c r="H480" t="s">
        <v>15</v>
      </c>
      <c r="I480" t="s">
        <v>24</v>
      </c>
      <c r="J480" t="s">
        <v>128</v>
      </c>
      <c r="K480" t="s">
        <v>49</v>
      </c>
      <c r="L480" t="s">
        <v>302</v>
      </c>
      <c r="M480">
        <v>0.39</v>
      </c>
      <c r="N480" t="s">
        <v>8</v>
      </c>
      <c r="O480" t="s">
        <v>28</v>
      </c>
      <c r="P480" t="s">
        <v>163</v>
      </c>
      <c r="Q480" t="s">
        <v>1078</v>
      </c>
      <c r="R480">
        <v>76086</v>
      </c>
      <c r="S480">
        <v>42046</v>
      </c>
      <c r="T480">
        <v>42046</v>
      </c>
      <c r="U480">
        <v>-1.0711999999999999</v>
      </c>
      <c r="V480">
        <v>2</v>
      </c>
      <c r="W480">
        <v>8.3000000000000007</v>
      </c>
      <c r="X480">
        <v>91209</v>
      </c>
      <c r="Y480" t="s">
        <v>3216</v>
      </c>
    </row>
    <row r="481" spans="1:25" x14ac:dyDescent="0.2">
      <c r="A481">
        <v>1354</v>
      </c>
      <c r="B481" t="s">
        <v>1077</v>
      </c>
      <c r="C481" t="s">
        <v>13</v>
      </c>
      <c r="D481">
        <v>0.04</v>
      </c>
      <c r="E481">
        <v>4.9800000000000004</v>
      </c>
      <c r="F481">
        <v>0.49</v>
      </c>
      <c r="G481" t="s">
        <v>14</v>
      </c>
      <c r="H481" t="s">
        <v>15</v>
      </c>
      <c r="I481" t="s">
        <v>24</v>
      </c>
      <c r="J481" t="s">
        <v>128</v>
      </c>
      <c r="K481" t="s">
        <v>49</v>
      </c>
      <c r="L481" t="s">
        <v>1079</v>
      </c>
      <c r="M481">
        <v>0.39</v>
      </c>
      <c r="N481" t="s">
        <v>8</v>
      </c>
      <c r="O481" t="s">
        <v>28</v>
      </c>
      <c r="P481" t="s">
        <v>163</v>
      </c>
      <c r="Q481" t="s">
        <v>1078</v>
      </c>
      <c r="R481">
        <v>76086</v>
      </c>
      <c r="S481">
        <v>42046</v>
      </c>
      <c r="T481">
        <v>42048</v>
      </c>
      <c r="U481">
        <v>4.4104000000000001</v>
      </c>
      <c r="V481">
        <v>2</v>
      </c>
      <c r="W481">
        <v>10.039999999999999</v>
      </c>
      <c r="X481">
        <v>91209</v>
      </c>
      <c r="Y481" t="s">
        <v>3216</v>
      </c>
    </row>
    <row r="482" spans="1:25" x14ac:dyDescent="0.2">
      <c r="A482">
        <v>2072</v>
      </c>
      <c r="B482" t="s">
        <v>896</v>
      </c>
      <c r="C482" t="s">
        <v>13</v>
      </c>
      <c r="D482">
        <v>0.09</v>
      </c>
      <c r="E482">
        <v>260.98</v>
      </c>
      <c r="F482">
        <v>41.91</v>
      </c>
      <c r="G482" t="s">
        <v>2</v>
      </c>
      <c r="H482" t="s">
        <v>70</v>
      </c>
      <c r="I482" t="s">
        <v>4</v>
      </c>
      <c r="J482" t="s">
        <v>93</v>
      </c>
      <c r="K482" t="s">
        <v>6</v>
      </c>
      <c r="L482" t="s">
        <v>411</v>
      </c>
      <c r="M482">
        <v>0.59</v>
      </c>
      <c r="N482" t="s">
        <v>8</v>
      </c>
      <c r="O482" t="s">
        <v>28</v>
      </c>
      <c r="P482" t="s">
        <v>265</v>
      </c>
      <c r="Q482" t="s">
        <v>898</v>
      </c>
      <c r="R482">
        <v>48505</v>
      </c>
      <c r="S482">
        <v>42046</v>
      </c>
      <c r="T482">
        <v>42048</v>
      </c>
      <c r="U482">
        <v>1307.2692</v>
      </c>
      <c r="V482">
        <v>14</v>
      </c>
      <c r="W482">
        <v>3377.06</v>
      </c>
      <c r="X482">
        <v>88556</v>
      </c>
      <c r="Y482" t="s">
        <v>3216</v>
      </c>
    </row>
    <row r="483" spans="1:25" x14ac:dyDescent="0.2">
      <c r="A483">
        <v>2072</v>
      </c>
      <c r="B483" t="s">
        <v>896</v>
      </c>
      <c r="C483" t="s">
        <v>13</v>
      </c>
      <c r="D483">
        <v>0.01</v>
      </c>
      <c r="E483">
        <v>10.52</v>
      </c>
      <c r="F483">
        <v>7.94</v>
      </c>
      <c r="G483" t="s">
        <v>14</v>
      </c>
      <c r="H483" t="s">
        <v>70</v>
      </c>
      <c r="I483" t="s">
        <v>4</v>
      </c>
      <c r="J483" t="s">
        <v>102</v>
      </c>
      <c r="K483" t="s">
        <v>18</v>
      </c>
      <c r="L483" t="s">
        <v>1080</v>
      </c>
      <c r="M483">
        <v>0.52</v>
      </c>
      <c r="N483" t="s">
        <v>8</v>
      </c>
      <c r="O483" t="s">
        <v>28</v>
      </c>
      <c r="P483" t="s">
        <v>265</v>
      </c>
      <c r="Q483" t="s">
        <v>898</v>
      </c>
      <c r="R483">
        <v>48505</v>
      </c>
      <c r="S483">
        <v>42046</v>
      </c>
      <c r="T483">
        <v>42048</v>
      </c>
      <c r="U483">
        <v>-15.8184</v>
      </c>
      <c r="V483">
        <v>11</v>
      </c>
      <c r="W483">
        <v>123.93</v>
      </c>
      <c r="X483">
        <v>88556</v>
      </c>
      <c r="Y483" t="s">
        <v>3216</v>
      </c>
    </row>
    <row r="484" spans="1:25" x14ac:dyDescent="0.2">
      <c r="A484">
        <v>2072</v>
      </c>
      <c r="B484" t="s">
        <v>896</v>
      </c>
      <c r="C484" t="s">
        <v>13</v>
      </c>
      <c r="D484">
        <v>0.02</v>
      </c>
      <c r="E484">
        <v>5.98</v>
      </c>
      <c r="F484">
        <v>7.5</v>
      </c>
      <c r="G484" t="s">
        <v>63</v>
      </c>
      <c r="H484" t="s">
        <v>70</v>
      </c>
      <c r="I484" t="s">
        <v>24</v>
      </c>
      <c r="J484" t="s">
        <v>64</v>
      </c>
      <c r="K484" t="s">
        <v>49</v>
      </c>
      <c r="L484" t="s">
        <v>1081</v>
      </c>
      <c r="M484">
        <v>0.4</v>
      </c>
      <c r="N484" t="s">
        <v>8</v>
      </c>
      <c r="O484" t="s">
        <v>28</v>
      </c>
      <c r="P484" t="s">
        <v>265</v>
      </c>
      <c r="Q484" t="s">
        <v>898</v>
      </c>
      <c r="R484">
        <v>48505</v>
      </c>
      <c r="S484">
        <v>42046</v>
      </c>
      <c r="T484">
        <v>42048</v>
      </c>
      <c r="U484">
        <v>-55.8324</v>
      </c>
      <c r="V484">
        <v>14</v>
      </c>
      <c r="W484">
        <v>93.96</v>
      </c>
      <c r="X484">
        <v>88556</v>
      </c>
      <c r="Y484" t="s">
        <v>3216</v>
      </c>
    </row>
    <row r="485" spans="1:25" x14ac:dyDescent="0.2">
      <c r="A485">
        <v>2489</v>
      </c>
      <c r="B485" t="s">
        <v>427</v>
      </c>
      <c r="C485" t="s">
        <v>13</v>
      </c>
      <c r="D485">
        <v>0.01</v>
      </c>
      <c r="E485">
        <v>2036.48</v>
      </c>
      <c r="F485">
        <v>14.7</v>
      </c>
      <c r="G485" t="s">
        <v>2</v>
      </c>
      <c r="H485" t="s">
        <v>15</v>
      </c>
      <c r="I485" t="s">
        <v>16</v>
      </c>
      <c r="J485" t="s">
        <v>32</v>
      </c>
      <c r="K485" t="s">
        <v>33</v>
      </c>
      <c r="L485" t="s">
        <v>34</v>
      </c>
      <c r="M485">
        <v>0.55000000000000004</v>
      </c>
      <c r="N485" t="s">
        <v>8</v>
      </c>
      <c r="O485" t="s">
        <v>35</v>
      </c>
      <c r="P485" t="s">
        <v>66</v>
      </c>
      <c r="Q485" t="s">
        <v>429</v>
      </c>
      <c r="R485">
        <v>94521</v>
      </c>
      <c r="S485">
        <v>42046</v>
      </c>
      <c r="T485">
        <v>42048</v>
      </c>
      <c r="U485">
        <v>-1596.7457999999999</v>
      </c>
      <c r="V485">
        <v>2</v>
      </c>
      <c r="W485">
        <v>3786.84</v>
      </c>
      <c r="X485">
        <v>86883</v>
      </c>
      <c r="Y485" t="s">
        <v>3217</v>
      </c>
    </row>
    <row r="486" spans="1:25" x14ac:dyDescent="0.2">
      <c r="A486">
        <v>2778</v>
      </c>
      <c r="B486" t="s">
        <v>1082</v>
      </c>
      <c r="C486" t="s">
        <v>13</v>
      </c>
      <c r="D486">
        <v>0.05</v>
      </c>
      <c r="E486">
        <v>205.99</v>
      </c>
      <c r="F486">
        <v>8.99</v>
      </c>
      <c r="G486" t="s">
        <v>63</v>
      </c>
      <c r="H486" t="s">
        <v>15</v>
      </c>
      <c r="I486" t="s">
        <v>16</v>
      </c>
      <c r="J486" t="s">
        <v>111</v>
      </c>
      <c r="K486" t="s">
        <v>49</v>
      </c>
      <c r="L486" t="s">
        <v>1083</v>
      </c>
      <c r="M486">
        <v>0.57999999999999996</v>
      </c>
      <c r="N486" t="s">
        <v>8</v>
      </c>
      <c r="O486" t="s">
        <v>9</v>
      </c>
      <c r="P486" t="s">
        <v>73</v>
      </c>
      <c r="Q486" t="s">
        <v>1084</v>
      </c>
      <c r="R486">
        <v>28403</v>
      </c>
      <c r="S486">
        <v>42046</v>
      </c>
      <c r="T486">
        <v>42047</v>
      </c>
      <c r="U486">
        <v>111.05249999999999</v>
      </c>
      <c r="V486">
        <v>12</v>
      </c>
      <c r="W486">
        <v>2118.9899999999998</v>
      </c>
      <c r="X486">
        <v>87160</v>
      </c>
      <c r="Y486" t="s">
        <v>3215</v>
      </c>
    </row>
    <row r="487" spans="1:25" x14ac:dyDescent="0.2">
      <c r="A487">
        <v>2778</v>
      </c>
      <c r="B487" t="s">
        <v>1082</v>
      </c>
      <c r="C487" t="s">
        <v>13</v>
      </c>
      <c r="D487">
        <v>0.08</v>
      </c>
      <c r="E487">
        <v>205.99</v>
      </c>
      <c r="F487">
        <v>8.99</v>
      </c>
      <c r="G487" t="s">
        <v>14</v>
      </c>
      <c r="H487" t="s">
        <v>15</v>
      </c>
      <c r="I487" t="s">
        <v>16</v>
      </c>
      <c r="J487" t="s">
        <v>111</v>
      </c>
      <c r="K487" t="s">
        <v>49</v>
      </c>
      <c r="L487" t="s">
        <v>639</v>
      </c>
      <c r="M487">
        <v>0.56000000000000005</v>
      </c>
      <c r="N487" t="s">
        <v>8</v>
      </c>
      <c r="O487" t="s">
        <v>9</v>
      </c>
      <c r="P487" t="s">
        <v>73</v>
      </c>
      <c r="Q487" t="s">
        <v>1084</v>
      </c>
      <c r="R487">
        <v>28403</v>
      </c>
      <c r="S487">
        <v>42046</v>
      </c>
      <c r="T487">
        <v>42047</v>
      </c>
      <c r="U487">
        <v>-1963.752</v>
      </c>
      <c r="V487">
        <v>5</v>
      </c>
      <c r="W487">
        <v>837.64</v>
      </c>
      <c r="X487">
        <v>87160</v>
      </c>
      <c r="Y487" t="s">
        <v>3215</v>
      </c>
    </row>
    <row r="488" spans="1:25" x14ac:dyDescent="0.2">
      <c r="A488">
        <v>1815</v>
      </c>
      <c r="B488" t="s">
        <v>1085</v>
      </c>
      <c r="C488" t="s">
        <v>92</v>
      </c>
      <c r="D488">
        <v>0.06</v>
      </c>
      <c r="E488">
        <v>90.97</v>
      </c>
      <c r="F488">
        <v>14</v>
      </c>
      <c r="G488" t="s">
        <v>2</v>
      </c>
      <c r="H488" t="s">
        <v>47</v>
      </c>
      <c r="I488" t="s">
        <v>16</v>
      </c>
      <c r="J488" t="s">
        <v>32</v>
      </c>
      <c r="K488" t="s">
        <v>33</v>
      </c>
      <c r="L488" t="s">
        <v>1086</v>
      </c>
      <c r="M488">
        <v>0.36</v>
      </c>
      <c r="N488" t="s">
        <v>8</v>
      </c>
      <c r="O488" t="s">
        <v>9</v>
      </c>
      <c r="P488" t="s">
        <v>10</v>
      </c>
      <c r="Q488" t="s">
        <v>1087</v>
      </c>
      <c r="R488">
        <v>39208</v>
      </c>
      <c r="S488">
        <v>42046</v>
      </c>
      <c r="T488">
        <v>42047</v>
      </c>
      <c r="U488">
        <v>47.334000000000003</v>
      </c>
      <c r="V488">
        <v>14</v>
      </c>
      <c r="W488">
        <v>1263.3499999999999</v>
      </c>
      <c r="X488">
        <v>90525</v>
      </c>
      <c r="Y488" t="s">
        <v>3215</v>
      </c>
    </row>
    <row r="489" spans="1:25" x14ac:dyDescent="0.2">
      <c r="A489">
        <v>757</v>
      </c>
      <c r="B489" t="s">
        <v>1088</v>
      </c>
      <c r="C489" t="s">
        <v>46</v>
      </c>
      <c r="D489">
        <v>0.03</v>
      </c>
      <c r="E489">
        <v>37.94</v>
      </c>
      <c r="F489">
        <v>5.08</v>
      </c>
      <c r="G489" t="s">
        <v>14</v>
      </c>
      <c r="H489" t="s">
        <v>47</v>
      </c>
      <c r="I489" t="s">
        <v>24</v>
      </c>
      <c r="J489" t="s">
        <v>64</v>
      </c>
      <c r="K489" t="s">
        <v>26</v>
      </c>
      <c r="L489" t="s">
        <v>1089</v>
      </c>
      <c r="M489">
        <v>0.38</v>
      </c>
      <c r="N489" t="s">
        <v>8</v>
      </c>
      <c r="O489" t="s">
        <v>35</v>
      </c>
      <c r="P489" t="s">
        <v>115</v>
      </c>
      <c r="Q489" t="s">
        <v>1090</v>
      </c>
      <c r="R489">
        <v>97062</v>
      </c>
      <c r="S489">
        <v>42046</v>
      </c>
      <c r="T489">
        <v>42048</v>
      </c>
      <c r="U489">
        <v>-7.5244</v>
      </c>
      <c r="V489">
        <v>1</v>
      </c>
      <c r="W489">
        <v>39.97</v>
      </c>
      <c r="X489">
        <v>90258</v>
      </c>
      <c r="Y489" t="s">
        <v>3217</v>
      </c>
    </row>
    <row r="490" spans="1:25" x14ac:dyDescent="0.2">
      <c r="A490">
        <v>16</v>
      </c>
      <c r="B490" t="s">
        <v>1091</v>
      </c>
      <c r="C490" t="s">
        <v>13</v>
      </c>
      <c r="D490">
        <v>0.04</v>
      </c>
      <c r="E490">
        <v>2.98</v>
      </c>
      <c r="F490">
        <v>1.58</v>
      </c>
      <c r="G490" t="s">
        <v>14</v>
      </c>
      <c r="H490" t="s">
        <v>3</v>
      </c>
      <c r="I490" t="s">
        <v>24</v>
      </c>
      <c r="J490" t="s">
        <v>152</v>
      </c>
      <c r="K490" t="s">
        <v>26</v>
      </c>
      <c r="L490" t="s">
        <v>1092</v>
      </c>
      <c r="M490">
        <v>0.39</v>
      </c>
      <c r="N490" t="s">
        <v>8</v>
      </c>
      <c r="O490" t="s">
        <v>87</v>
      </c>
      <c r="P490" t="s">
        <v>88</v>
      </c>
      <c r="Q490" t="s">
        <v>1093</v>
      </c>
      <c r="R490">
        <v>13210</v>
      </c>
      <c r="S490">
        <v>42047</v>
      </c>
      <c r="T490">
        <v>42050</v>
      </c>
      <c r="U490">
        <v>2.63</v>
      </c>
      <c r="V490">
        <v>6</v>
      </c>
      <c r="W490">
        <v>18.8</v>
      </c>
      <c r="X490">
        <v>86836</v>
      </c>
      <c r="Y490" t="s">
        <v>3218</v>
      </c>
    </row>
    <row r="491" spans="1:25" x14ac:dyDescent="0.2">
      <c r="A491">
        <v>16</v>
      </c>
      <c r="B491" t="s">
        <v>1091</v>
      </c>
      <c r="C491" t="s">
        <v>13</v>
      </c>
      <c r="D491">
        <v>0.05</v>
      </c>
      <c r="E491">
        <v>115.99</v>
      </c>
      <c r="F491">
        <v>2.5</v>
      </c>
      <c r="G491" t="s">
        <v>14</v>
      </c>
      <c r="H491" t="s">
        <v>3</v>
      </c>
      <c r="I491" t="s">
        <v>16</v>
      </c>
      <c r="J491" t="s">
        <v>111</v>
      </c>
      <c r="K491" t="s">
        <v>49</v>
      </c>
      <c r="L491" t="s">
        <v>1094</v>
      </c>
      <c r="M491">
        <v>0.55000000000000004</v>
      </c>
      <c r="N491" t="s">
        <v>8</v>
      </c>
      <c r="O491" t="s">
        <v>87</v>
      </c>
      <c r="P491" t="s">
        <v>88</v>
      </c>
      <c r="Q491" t="s">
        <v>1093</v>
      </c>
      <c r="R491">
        <v>13210</v>
      </c>
      <c r="S491">
        <v>42047</v>
      </c>
      <c r="T491">
        <v>42049</v>
      </c>
      <c r="U491">
        <v>652.73310000000004</v>
      </c>
      <c r="V491">
        <v>10</v>
      </c>
      <c r="W491">
        <v>945.99</v>
      </c>
      <c r="X491">
        <v>86836</v>
      </c>
      <c r="Y491" t="s">
        <v>3218</v>
      </c>
    </row>
    <row r="492" spans="1:25" x14ac:dyDescent="0.2">
      <c r="A492">
        <v>190</v>
      </c>
      <c r="B492" t="s">
        <v>1095</v>
      </c>
      <c r="C492" t="s">
        <v>13</v>
      </c>
      <c r="D492">
        <v>0.1</v>
      </c>
      <c r="E492">
        <v>58.1</v>
      </c>
      <c r="F492">
        <v>1.49</v>
      </c>
      <c r="G492" t="s">
        <v>14</v>
      </c>
      <c r="H492" t="s">
        <v>70</v>
      </c>
      <c r="I492" t="s">
        <v>24</v>
      </c>
      <c r="J492" t="s">
        <v>48</v>
      </c>
      <c r="K492" t="s">
        <v>49</v>
      </c>
      <c r="L492" t="s">
        <v>598</v>
      </c>
      <c r="M492">
        <v>0.38</v>
      </c>
      <c r="N492" t="s">
        <v>8</v>
      </c>
      <c r="O492" t="s">
        <v>28</v>
      </c>
      <c r="P492" t="s">
        <v>79</v>
      </c>
      <c r="Q492" t="s">
        <v>1096</v>
      </c>
      <c r="R492">
        <v>60004</v>
      </c>
      <c r="S492">
        <v>42047</v>
      </c>
      <c r="T492">
        <v>42048</v>
      </c>
      <c r="U492">
        <v>113.6499</v>
      </c>
      <c r="V492">
        <v>3</v>
      </c>
      <c r="W492">
        <v>164.71</v>
      </c>
      <c r="X492">
        <v>89092</v>
      </c>
      <c r="Y492" t="s">
        <v>3216</v>
      </c>
    </row>
    <row r="493" spans="1:25" x14ac:dyDescent="0.2">
      <c r="A493">
        <v>191</v>
      </c>
      <c r="B493" t="s">
        <v>1097</v>
      </c>
      <c r="C493" t="s">
        <v>13</v>
      </c>
      <c r="D493">
        <v>0.01</v>
      </c>
      <c r="E493">
        <v>80.48</v>
      </c>
      <c r="F493">
        <v>4.5</v>
      </c>
      <c r="G493" t="s">
        <v>14</v>
      </c>
      <c r="H493" t="s">
        <v>70</v>
      </c>
      <c r="I493" t="s">
        <v>24</v>
      </c>
      <c r="J493" t="s">
        <v>71</v>
      </c>
      <c r="K493" t="s">
        <v>49</v>
      </c>
      <c r="L493" t="s">
        <v>1098</v>
      </c>
      <c r="M493">
        <v>0.55000000000000004</v>
      </c>
      <c r="N493" t="s">
        <v>8</v>
      </c>
      <c r="O493" t="s">
        <v>28</v>
      </c>
      <c r="P493" t="s">
        <v>79</v>
      </c>
      <c r="Q493" t="s">
        <v>1099</v>
      </c>
      <c r="R493">
        <v>60505</v>
      </c>
      <c r="S493">
        <v>42047</v>
      </c>
      <c r="T493">
        <v>42050</v>
      </c>
      <c r="U493">
        <v>-35.474400000000003</v>
      </c>
      <c r="V493">
        <v>1</v>
      </c>
      <c r="W493">
        <v>79.680000000000007</v>
      </c>
      <c r="X493">
        <v>89092</v>
      </c>
      <c r="Y493" t="s">
        <v>3216</v>
      </c>
    </row>
    <row r="494" spans="1:25" x14ac:dyDescent="0.2">
      <c r="A494">
        <v>3046</v>
      </c>
      <c r="B494" t="s">
        <v>1100</v>
      </c>
      <c r="C494" t="s">
        <v>13</v>
      </c>
      <c r="D494">
        <v>0.05</v>
      </c>
      <c r="E494">
        <v>120.98</v>
      </c>
      <c r="F494">
        <v>30</v>
      </c>
      <c r="G494" t="s">
        <v>2</v>
      </c>
      <c r="H494" t="s">
        <v>3</v>
      </c>
      <c r="I494" t="s">
        <v>4</v>
      </c>
      <c r="J494" t="s">
        <v>85</v>
      </c>
      <c r="K494" t="s">
        <v>33</v>
      </c>
      <c r="L494" t="s">
        <v>1101</v>
      </c>
      <c r="M494">
        <v>0.64</v>
      </c>
      <c r="N494" t="s">
        <v>8</v>
      </c>
      <c r="O494" t="s">
        <v>28</v>
      </c>
      <c r="P494" t="s">
        <v>513</v>
      </c>
      <c r="Q494" t="s">
        <v>734</v>
      </c>
      <c r="R494">
        <v>66209</v>
      </c>
      <c r="S494">
        <v>42047</v>
      </c>
      <c r="T494">
        <v>42049</v>
      </c>
      <c r="U494">
        <v>-78.759200000000007</v>
      </c>
      <c r="V494">
        <v>2</v>
      </c>
      <c r="W494">
        <v>251.06</v>
      </c>
      <c r="X494">
        <v>86103</v>
      </c>
      <c r="Y494" t="s">
        <v>3216</v>
      </c>
    </row>
    <row r="495" spans="1:25" x14ac:dyDescent="0.2">
      <c r="A495">
        <v>954</v>
      </c>
      <c r="B495" t="s">
        <v>1102</v>
      </c>
      <c r="C495" t="s">
        <v>23</v>
      </c>
      <c r="D495">
        <v>0.1</v>
      </c>
      <c r="E495">
        <v>7.31</v>
      </c>
      <c r="F495">
        <v>0.49</v>
      </c>
      <c r="G495" t="s">
        <v>14</v>
      </c>
      <c r="H495" t="s">
        <v>3</v>
      </c>
      <c r="I495" t="s">
        <v>24</v>
      </c>
      <c r="J495" t="s">
        <v>128</v>
      </c>
      <c r="K495" t="s">
        <v>49</v>
      </c>
      <c r="L495" t="s">
        <v>1103</v>
      </c>
      <c r="M495">
        <v>0.38</v>
      </c>
      <c r="N495" t="s">
        <v>8</v>
      </c>
      <c r="O495" t="s">
        <v>28</v>
      </c>
      <c r="P495" t="s">
        <v>163</v>
      </c>
      <c r="Q495" t="s">
        <v>1104</v>
      </c>
      <c r="R495">
        <v>75067</v>
      </c>
      <c r="S495">
        <v>42047</v>
      </c>
      <c r="T495">
        <v>42056</v>
      </c>
      <c r="U495">
        <v>19.064699999999998</v>
      </c>
      <c r="V495">
        <v>4</v>
      </c>
      <c r="W495">
        <v>27.63</v>
      </c>
      <c r="X495">
        <v>90771</v>
      </c>
      <c r="Y495" t="s">
        <v>3216</v>
      </c>
    </row>
    <row r="496" spans="1:25" x14ac:dyDescent="0.2">
      <c r="A496">
        <v>954</v>
      </c>
      <c r="B496" t="s">
        <v>1102</v>
      </c>
      <c r="C496" t="s">
        <v>23</v>
      </c>
      <c r="D496">
        <v>0.08</v>
      </c>
      <c r="E496">
        <v>6.7</v>
      </c>
      <c r="F496">
        <v>1.56</v>
      </c>
      <c r="G496" t="s">
        <v>14</v>
      </c>
      <c r="H496" t="s">
        <v>3</v>
      </c>
      <c r="I496" t="s">
        <v>24</v>
      </c>
      <c r="J496" t="s">
        <v>25</v>
      </c>
      <c r="K496" t="s">
        <v>26</v>
      </c>
      <c r="L496" t="s">
        <v>1022</v>
      </c>
      <c r="M496">
        <v>0.52</v>
      </c>
      <c r="N496" t="s">
        <v>8</v>
      </c>
      <c r="O496" t="s">
        <v>28</v>
      </c>
      <c r="P496" t="s">
        <v>163</v>
      </c>
      <c r="Q496" t="s">
        <v>1104</v>
      </c>
      <c r="R496">
        <v>75067</v>
      </c>
      <c r="S496">
        <v>42047</v>
      </c>
      <c r="T496">
        <v>42047</v>
      </c>
      <c r="U496">
        <v>10.56</v>
      </c>
      <c r="V496">
        <v>5</v>
      </c>
      <c r="W496">
        <v>31.21</v>
      </c>
      <c r="X496">
        <v>90771</v>
      </c>
      <c r="Y496" t="s">
        <v>3216</v>
      </c>
    </row>
    <row r="497" spans="1:25" x14ac:dyDescent="0.2">
      <c r="A497">
        <v>1743</v>
      </c>
      <c r="B497" t="s">
        <v>1105</v>
      </c>
      <c r="C497" t="s">
        <v>92</v>
      </c>
      <c r="D497">
        <v>0</v>
      </c>
      <c r="E497">
        <v>55.99</v>
      </c>
      <c r="F497">
        <v>2.5</v>
      </c>
      <c r="G497" t="s">
        <v>14</v>
      </c>
      <c r="H497" t="s">
        <v>15</v>
      </c>
      <c r="I497" t="s">
        <v>16</v>
      </c>
      <c r="J497" t="s">
        <v>111</v>
      </c>
      <c r="K497" t="s">
        <v>18</v>
      </c>
      <c r="L497" t="s">
        <v>1106</v>
      </c>
      <c r="M497">
        <v>0.83</v>
      </c>
      <c r="N497" t="s">
        <v>8</v>
      </c>
      <c r="O497" t="s">
        <v>28</v>
      </c>
      <c r="P497" t="s">
        <v>163</v>
      </c>
      <c r="Q497" t="s">
        <v>1107</v>
      </c>
      <c r="R497">
        <v>77546</v>
      </c>
      <c r="S497">
        <v>42047</v>
      </c>
      <c r="T497">
        <v>42049</v>
      </c>
      <c r="U497">
        <v>-121.05808</v>
      </c>
      <c r="V497">
        <v>1</v>
      </c>
      <c r="W497">
        <v>52.1</v>
      </c>
      <c r="X497">
        <v>91025</v>
      </c>
      <c r="Y497" t="s">
        <v>3216</v>
      </c>
    </row>
    <row r="498" spans="1:25" x14ac:dyDescent="0.2">
      <c r="A498">
        <v>2553</v>
      </c>
      <c r="B498" t="s">
        <v>1108</v>
      </c>
      <c r="C498" t="s">
        <v>92</v>
      </c>
      <c r="D498">
        <v>0.03</v>
      </c>
      <c r="E498">
        <v>12.53</v>
      </c>
      <c r="F498">
        <v>7.17</v>
      </c>
      <c r="G498" t="s">
        <v>14</v>
      </c>
      <c r="H498" t="s">
        <v>47</v>
      </c>
      <c r="I498" t="s">
        <v>24</v>
      </c>
      <c r="J498" t="s">
        <v>48</v>
      </c>
      <c r="K498" t="s">
        <v>49</v>
      </c>
      <c r="L498" t="s">
        <v>1109</v>
      </c>
      <c r="M498">
        <v>0.38</v>
      </c>
      <c r="N498" t="s">
        <v>8</v>
      </c>
      <c r="O498" t="s">
        <v>28</v>
      </c>
      <c r="P498" t="s">
        <v>333</v>
      </c>
      <c r="Q498" t="s">
        <v>1110</v>
      </c>
      <c r="R498">
        <v>53142</v>
      </c>
      <c r="S498">
        <v>42047</v>
      </c>
      <c r="T498">
        <v>42048</v>
      </c>
      <c r="U498">
        <v>-20.320499999999999</v>
      </c>
      <c r="V498">
        <v>1</v>
      </c>
      <c r="W498">
        <v>19.32</v>
      </c>
      <c r="X498">
        <v>86528</v>
      </c>
      <c r="Y498" t="s">
        <v>3216</v>
      </c>
    </row>
    <row r="499" spans="1:25" x14ac:dyDescent="0.2">
      <c r="A499">
        <v>3324</v>
      </c>
      <c r="B499" t="s">
        <v>1111</v>
      </c>
      <c r="C499" t="s">
        <v>92</v>
      </c>
      <c r="D499">
        <v>0.05</v>
      </c>
      <c r="E499">
        <v>6.48</v>
      </c>
      <c r="F499">
        <v>8.19</v>
      </c>
      <c r="G499" t="s">
        <v>14</v>
      </c>
      <c r="H499" t="s">
        <v>15</v>
      </c>
      <c r="I499" t="s">
        <v>24</v>
      </c>
      <c r="J499" t="s">
        <v>64</v>
      </c>
      <c r="K499" t="s">
        <v>49</v>
      </c>
      <c r="L499" t="s">
        <v>875</v>
      </c>
      <c r="M499">
        <v>0.37</v>
      </c>
      <c r="N499" t="s">
        <v>8</v>
      </c>
      <c r="O499" t="s">
        <v>35</v>
      </c>
      <c r="P499" t="s">
        <v>564</v>
      </c>
      <c r="Q499" t="s">
        <v>1112</v>
      </c>
      <c r="R499">
        <v>85335</v>
      </c>
      <c r="S499">
        <v>42047</v>
      </c>
      <c r="T499">
        <v>42050</v>
      </c>
      <c r="U499">
        <v>-164.18</v>
      </c>
      <c r="V499">
        <v>9</v>
      </c>
      <c r="W499">
        <v>58.5</v>
      </c>
      <c r="X499">
        <v>90985</v>
      </c>
      <c r="Y499" t="s">
        <v>3217</v>
      </c>
    </row>
    <row r="500" spans="1:25" x14ac:dyDescent="0.2">
      <c r="A500">
        <v>3369</v>
      </c>
      <c r="B500" t="s">
        <v>1113</v>
      </c>
      <c r="C500" t="s">
        <v>92</v>
      </c>
      <c r="D500">
        <v>0.06</v>
      </c>
      <c r="E500">
        <v>7.1</v>
      </c>
      <c r="F500">
        <v>6.05</v>
      </c>
      <c r="G500" t="s">
        <v>14</v>
      </c>
      <c r="H500" t="s">
        <v>47</v>
      </c>
      <c r="I500" t="s">
        <v>24</v>
      </c>
      <c r="J500" t="s">
        <v>48</v>
      </c>
      <c r="K500" t="s">
        <v>49</v>
      </c>
      <c r="L500" t="s">
        <v>227</v>
      </c>
      <c r="M500">
        <v>0.39</v>
      </c>
      <c r="N500" t="s">
        <v>8</v>
      </c>
      <c r="O500" t="s">
        <v>87</v>
      </c>
      <c r="P500" t="s">
        <v>293</v>
      </c>
      <c r="Q500" t="s">
        <v>1114</v>
      </c>
      <c r="R500">
        <v>43081</v>
      </c>
      <c r="S500">
        <v>42047</v>
      </c>
      <c r="T500">
        <v>42048</v>
      </c>
      <c r="U500">
        <v>-42.170499999999997</v>
      </c>
      <c r="V500">
        <v>4</v>
      </c>
      <c r="W500">
        <v>29.99</v>
      </c>
      <c r="X500">
        <v>90500</v>
      </c>
      <c r="Y500" t="s">
        <v>3218</v>
      </c>
    </row>
    <row r="501" spans="1:25" x14ac:dyDescent="0.2">
      <c r="A501">
        <v>1298</v>
      </c>
      <c r="B501" t="s">
        <v>1115</v>
      </c>
      <c r="C501" t="s">
        <v>46</v>
      </c>
      <c r="D501">
        <v>0.04</v>
      </c>
      <c r="E501">
        <v>150.97999999999999</v>
      </c>
      <c r="F501">
        <v>13.99</v>
      </c>
      <c r="G501" t="s">
        <v>14</v>
      </c>
      <c r="H501" t="s">
        <v>47</v>
      </c>
      <c r="I501" t="s">
        <v>16</v>
      </c>
      <c r="J501" t="s">
        <v>32</v>
      </c>
      <c r="K501" t="s">
        <v>120</v>
      </c>
      <c r="L501" t="s">
        <v>758</v>
      </c>
      <c r="M501">
        <v>0.38</v>
      </c>
      <c r="N501" t="s">
        <v>8</v>
      </c>
      <c r="O501" t="s">
        <v>28</v>
      </c>
      <c r="P501" t="s">
        <v>163</v>
      </c>
      <c r="Q501" t="s">
        <v>1116</v>
      </c>
      <c r="R501">
        <v>75482</v>
      </c>
      <c r="S501">
        <v>42047</v>
      </c>
      <c r="T501">
        <v>42050</v>
      </c>
      <c r="U501">
        <v>606.05460000000005</v>
      </c>
      <c r="V501">
        <v>6</v>
      </c>
      <c r="W501">
        <v>878.34</v>
      </c>
      <c r="X501">
        <v>90662</v>
      </c>
      <c r="Y501" t="s">
        <v>3216</v>
      </c>
    </row>
    <row r="502" spans="1:25" x14ac:dyDescent="0.2">
      <c r="A502">
        <v>1298</v>
      </c>
      <c r="B502" t="s">
        <v>1115</v>
      </c>
      <c r="C502" t="s">
        <v>46</v>
      </c>
      <c r="D502">
        <v>0.04</v>
      </c>
      <c r="E502">
        <v>176.19</v>
      </c>
      <c r="F502">
        <v>11.87</v>
      </c>
      <c r="G502" t="s">
        <v>14</v>
      </c>
      <c r="H502" t="s">
        <v>47</v>
      </c>
      <c r="I502" t="s">
        <v>24</v>
      </c>
      <c r="J502" t="s">
        <v>54</v>
      </c>
      <c r="K502" t="s">
        <v>49</v>
      </c>
      <c r="L502" t="s">
        <v>1117</v>
      </c>
      <c r="M502">
        <v>0.62</v>
      </c>
      <c r="N502" t="s">
        <v>8</v>
      </c>
      <c r="O502" t="s">
        <v>28</v>
      </c>
      <c r="P502" t="s">
        <v>163</v>
      </c>
      <c r="Q502" t="s">
        <v>1116</v>
      </c>
      <c r="R502">
        <v>75482</v>
      </c>
      <c r="S502">
        <v>42047</v>
      </c>
      <c r="T502">
        <v>42049</v>
      </c>
      <c r="U502">
        <v>320.10000000000002</v>
      </c>
      <c r="V502">
        <v>4</v>
      </c>
      <c r="W502">
        <v>676.57</v>
      </c>
      <c r="X502">
        <v>90662</v>
      </c>
      <c r="Y502" t="s">
        <v>3216</v>
      </c>
    </row>
    <row r="503" spans="1:25" x14ac:dyDescent="0.2">
      <c r="A503">
        <v>2020</v>
      </c>
      <c r="B503" t="s">
        <v>1118</v>
      </c>
      <c r="C503" t="s">
        <v>1</v>
      </c>
      <c r="D503">
        <v>0.02</v>
      </c>
      <c r="E503">
        <v>120.98</v>
      </c>
      <c r="F503">
        <v>58.64</v>
      </c>
      <c r="G503" t="s">
        <v>2</v>
      </c>
      <c r="H503" t="s">
        <v>47</v>
      </c>
      <c r="I503" t="s">
        <v>4</v>
      </c>
      <c r="J503" t="s">
        <v>93</v>
      </c>
      <c r="K503" t="s">
        <v>6</v>
      </c>
      <c r="L503" t="s">
        <v>1119</v>
      </c>
      <c r="M503">
        <v>0.75</v>
      </c>
      <c r="N503" t="s">
        <v>8</v>
      </c>
      <c r="O503" t="s">
        <v>87</v>
      </c>
      <c r="P503" t="s">
        <v>296</v>
      </c>
      <c r="Q503" t="s">
        <v>1120</v>
      </c>
      <c r="R503">
        <v>15239</v>
      </c>
      <c r="S503">
        <v>42048</v>
      </c>
      <c r="T503">
        <v>42050</v>
      </c>
      <c r="U503">
        <v>-1330.5</v>
      </c>
      <c r="V503">
        <v>11</v>
      </c>
      <c r="W503">
        <v>1370.99</v>
      </c>
      <c r="X503">
        <v>86933</v>
      </c>
      <c r="Y503" t="s">
        <v>3218</v>
      </c>
    </row>
    <row r="504" spans="1:25" x14ac:dyDescent="0.2">
      <c r="A504">
        <v>3342</v>
      </c>
      <c r="B504" t="s">
        <v>1121</v>
      </c>
      <c r="C504" t="s">
        <v>1</v>
      </c>
      <c r="D504">
        <v>0.03</v>
      </c>
      <c r="E504">
        <v>194.3</v>
      </c>
      <c r="F504">
        <v>11.54</v>
      </c>
      <c r="G504" t="s">
        <v>14</v>
      </c>
      <c r="H504" t="s">
        <v>47</v>
      </c>
      <c r="I504" t="s">
        <v>4</v>
      </c>
      <c r="J504" t="s">
        <v>102</v>
      </c>
      <c r="K504" t="s">
        <v>40</v>
      </c>
      <c r="L504" t="s">
        <v>182</v>
      </c>
      <c r="M504">
        <v>0.59</v>
      </c>
      <c r="N504" t="s">
        <v>8</v>
      </c>
      <c r="O504" t="s">
        <v>87</v>
      </c>
      <c r="P504" t="s">
        <v>350</v>
      </c>
      <c r="Q504" t="s">
        <v>42</v>
      </c>
      <c r="R504">
        <v>20006</v>
      </c>
      <c r="S504">
        <v>42048</v>
      </c>
      <c r="T504">
        <v>42050</v>
      </c>
      <c r="U504">
        <v>2861.01</v>
      </c>
      <c r="V504">
        <v>42</v>
      </c>
      <c r="W504">
        <v>8549.0400000000009</v>
      </c>
      <c r="X504">
        <v>21572</v>
      </c>
      <c r="Y504" t="s">
        <v>3218</v>
      </c>
    </row>
    <row r="505" spans="1:25" x14ac:dyDescent="0.2">
      <c r="A505">
        <v>3344</v>
      </c>
      <c r="B505" t="s">
        <v>1122</v>
      </c>
      <c r="C505" t="s">
        <v>1</v>
      </c>
      <c r="D505">
        <v>0.03</v>
      </c>
      <c r="E505">
        <v>194.3</v>
      </c>
      <c r="F505">
        <v>11.54</v>
      </c>
      <c r="G505" t="s">
        <v>14</v>
      </c>
      <c r="H505" t="s">
        <v>47</v>
      </c>
      <c r="I505" t="s">
        <v>4</v>
      </c>
      <c r="J505" t="s">
        <v>102</v>
      </c>
      <c r="K505" t="s">
        <v>40</v>
      </c>
      <c r="L505" t="s">
        <v>182</v>
      </c>
      <c r="M505">
        <v>0.59</v>
      </c>
      <c r="N505" t="s">
        <v>8</v>
      </c>
      <c r="O505" t="s">
        <v>28</v>
      </c>
      <c r="P505" t="s">
        <v>265</v>
      </c>
      <c r="Q505" t="s">
        <v>1123</v>
      </c>
      <c r="R505">
        <v>48307</v>
      </c>
      <c r="S505">
        <v>42048</v>
      </c>
      <c r="T505">
        <v>42050</v>
      </c>
      <c r="U505">
        <v>1544.9306999999999</v>
      </c>
      <c r="V505">
        <v>11</v>
      </c>
      <c r="W505">
        <v>2239.0300000000002</v>
      </c>
      <c r="X505">
        <v>89928</v>
      </c>
      <c r="Y505" t="s">
        <v>3216</v>
      </c>
    </row>
    <row r="506" spans="1:25" x14ac:dyDescent="0.2">
      <c r="A506">
        <v>1554</v>
      </c>
      <c r="B506" t="s">
        <v>1124</v>
      </c>
      <c r="C506" t="s">
        <v>13</v>
      </c>
      <c r="D506">
        <v>0.03</v>
      </c>
      <c r="E506">
        <v>124.49</v>
      </c>
      <c r="F506">
        <v>51.94</v>
      </c>
      <c r="G506" t="s">
        <v>2</v>
      </c>
      <c r="H506" t="s">
        <v>15</v>
      </c>
      <c r="I506" t="s">
        <v>4</v>
      </c>
      <c r="J506" t="s">
        <v>5</v>
      </c>
      <c r="K506" t="s">
        <v>6</v>
      </c>
      <c r="L506" t="s">
        <v>1125</v>
      </c>
      <c r="M506">
        <v>0.63</v>
      </c>
      <c r="N506" t="s">
        <v>8</v>
      </c>
      <c r="O506" t="s">
        <v>9</v>
      </c>
      <c r="P506" t="s">
        <v>10</v>
      </c>
      <c r="Q506" t="s">
        <v>1126</v>
      </c>
      <c r="R506">
        <v>39503</v>
      </c>
      <c r="S506">
        <v>42048</v>
      </c>
      <c r="T506">
        <v>42049</v>
      </c>
      <c r="U506">
        <v>-4.0179999999999998</v>
      </c>
      <c r="V506">
        <v>7</v>
      </c>
      <c r="W506">
        <v>894.88</v>
      </c>
      <c r="X506">
        <v>87487</v>
      </c>
      <c r="Y506" t="s">
        <v>3215</v>
      </c>
    </row>
    <row r="507" spans="1:25" x14ac:dyDescent="0.2">
      <c r="A507">
        <v>2897</v>
      </c>
      <c r="B507" t="s">
        <v>1127</v>
      </c>
      <c r="C507" t="s">
        <v>13</v>
      </c>
      <c r="D507">
        <v>0.05</v>
      </c>
      <c r="E507">
        <v>80.97</v>
      </c>
      <c r="F507">
        <v>30.06</v>
      </c>
      <c r="G507" t="s">
        <v>2</v>
      </c>
      <c r="H507" t="s">
        <v>47</v>
      </c>
      <c r="I507" t="s">
        <v>16</v>
      </c>
      <c r="J507" t="s">
        <v>32</v>
      </c>
      <c r="K507" t="s">
        <v>6</v>
      </c>
      <c r="L507" t="s">
        <v>1128</v>
      </c>
      <c r="M507">
        <v>0.4</v>
      </c>
      <c r="N507" t="s">
        <v>8</v>
      </c>
      <c r="O507" t="s">
        <v>28</v>
      </c>
      <c r="P507" t="s">
        <v>60</v>
      </c>
      <c r="Q507" t="s">
        <v>1129</v>
      </c>
      <c r="R507">
        <v>55369</v>
      </c>
      <c r="S507">
        <v>42048</v>
      </c>
      <c r="T507">
        <v>42049</v>
      </c>
      <c r="U507">
        <v>565.17999999999995</v>
      </c>
      <c r="V507">
        <v>11</v>
      </c>
      <c r="W507">
        <v>904.25</v>
      </c>
      <c r="X507">
        <v>86926</v>
      </c>
      <c r="Y507" t="s">
        <v>3216</v>
      </c>
    </row>
    <row r="508" spans="1:25" x14ac:dyDescent="0.2">
      <c r="A508">
        <v>2897</v>
      </c>
      <c r="B508" t="s">
        <v>1127</v>
      </c>
      <c r="C508" t="s">
        <v>13</v>
      </c>
      <c r="D508">
        <v>0</v>
      </c>
      <c r="E508">
        <v>6.48</v>
      </c>
      <c r="F508">
        <v>10.050000000000001</v>
      </c>
      <c r="G508" t="s">
        <v>14</v>
      </c>
      <c r="H508" t="s">
        <v>47</v>
      </c>
      <c r="I508" t="s">
        <v>24</v>
      </c>
      <c r="J508" t="s">
        <v>64</v>
      </c>
      <c r="K508" t="s">
        <v>49</v>
      </c>
      <c r="L508" t="s">
        <v>1130</v>
      </c>
      <c r="M508">
        <v>0.37</v>
      </c>
      <c r="N508" t="s">
        <v>8</v>
      </c>
      <c r="O508" t="s">
        <v>28</v>
      </c>
      <c r="P508" t="s">
        <v>60</v>
      </c>
      <c r="Q508" t="s">
        <v>1129</v>
      </c>
      <c r="R508">
        <v>55369</v>
      </c>
      <c r="S508">
        <v>42048</v>
      </c>
      <c r="T508">
        <v>42050</v>
      </c>
      <c r="U508">
        <v>-38.72</v>
      </c>
      <c r="V508">
        <v>2</v>
      </c>
      <c r="W508">
        <v>16.309999999999999</v>
      </c>
      <c r="X508">
        <v>86926</v>
      </c>
      <c r="Y508" t="s">
        <v>3216</v>
      </c>
    </row>
    <row r="509" spans="1:25" x14ac:dyDescent="0.2">
      <c r="A509">
        <v>2058</v>
      </c>
      <c r="B509" t="s">
        <v>1131</v>
      </c>
      <c r="C509" t="s">
        <v>92</v>
      </c>
      <c r="D509">
        <v>7.0000000000000007E-2</v>
      </c>
      <c r="E509">
        <v>5.98</v>
      </c>
      <c r="F509">
        <v>5.46</v>
      </c>
      <c r="G509" t="s">
        <v>14</v>
      </c>
      <c r="H509" t="s">
        <v>70</v>
      </c>
      <c r="I509" t="s">
        <v>24</v>
      </c>
      <c r="J509" t="s">
        <v>64</v>
      </c>
      <c r="K509" t="s">
        <v>49</v>
      </c>
      <c r="L509" t="s">
        <v>1132</v>
      </c>
      <c r="M509">
        <v>0.36</v>
      </c>
      <c r="N509" t="s">
        <v>8</v>
      </c>
      <c r="O509" t="s">
        <v>9</v>
      </c>
      <c r="P509" t="s">
        <v>73</v>
      </c>
      <c r="Q509" t="s">
        <v>1133</v>
      </c>
      <c r="R509">
        <v>28601</v>
      </c>
      <c r="S509">
        <v>42048</v>
      </c>
      <c r="T509">
        <v>42050</v>
      </c>
      <c r="U509">
        <v>46.65</v>
      </c>
      <c r="V509">
        <v>5</v>
      </c>
      <c r="W509">
        <v>32.76</v>
      </c>
      <c r="X509">
        <v>88040</v>
      </c>
      <c r="Y509" t="s">
        <v>3215</v>
      </c>
    </row>
    <row r="510" spans="1:25" x14ac:dyDescent="0.2">
      <c r="A510">
        <v>3170</v>
      </c>
      <c r="B510" t="s">
        <v>1134</v>
      </c>
      <c r="C510" t="s">
        <v>92</v>
      </c>
      <c r="D510">
        <v>0.1</v>
      </c>
      <c r="E510">
        <v>7.28</v>
      </c>
      <c r="F510">
        <v>5.47</v>
      </c>
      <c r="G510" t="s">
        <v>14</v>
      </c>
      <c r="H510" t="s">
        <v>70</v>
      </c>
      <c r="I510" t="s">
        <v>24</v>
      </c>
      <c r="J510" t="s">
        <v>64</v>
      </c>
      <c r="K510" t="s">
        <v>49</v>
      </c>
      <c r="L510" t="s">
        <v>1135</v>
      </c>
      <c r="M510">
        <v>0.35</v>
      </c>
      <c r="N510" t="s">
        <v>8</v>
      </c>
      <c r="O510" t="s">
        <v>9</v>
      </c>
      <c r="P510" t="s">
        <v>99</v>
      </c>
      <c r="Q510" t="s">
        <v>1136</v>
      </c>
      <c r="R510">
        <v>34952</v>
      </c>
      <c r="S510">
        <v>42048</v>
      </c>
      <c r="T510">
        <v>42048</v>
      </c>
      <c r="U510">
        <v>167.334</v>
      </c>
      <c r="V510">
        <v>12</v>
      </c>
      <c r="W510">
        <v>83.14</v>
      </c>
      <c r="X510">
        <v>86489</v>
      </c>
      <c r="Y510" t="s">
        <v>3215</v>
      </c>
    </row>
    <row r="511" spans="1:25" x14ac:dyDescent="0.2">
      <c r="A511">
        <v>2190</v>
      </c>
      <c r="B511" t="s">
        <v>1137</v>
      </c>
      <c r="C511" t="s">
        <v>1</v>
      </c>
      <c r="D511">
        <v>0.05</v>
      </c>
      <c r="E511">
        <v>16.98</v>
      </c>
      <c r="F511">
        <v>7.78</v>
      </c>
      <c r="G511" t="s">
        <v>14</v>
      </c>
      <c r="H511" t="s">
        <v>47</v>
      </c>
      <c r="I511" t="s">
        <v>24</v>
      </c>
      <c r="J511" t="s">
        <v>25</v>
      </c>
      <c r="K511" t="s">
        <v>18</v>
      </c>
      <c r="L511" t="s">
        <v>1138</v>
      </c>
      <c r="M511">
        <v>0.56999999999999995</v>
      </c>
      <c r="N511" t="s">
        <v>8</v>
      </c>
      <c r="O511" t="s">
        <v>28</v>
      </c>
      <c r="P511" t="s">
        <v>265</v>
      </c>
      <c r="Q511" t="s">
        <v>1139</v>
      </c>
      <c r="R511">
        <v>48227</v>
      </c>
      <c r="S511">
        <v>42049</v>
      </c>
      <c r="T511">
        <v>42051</v>
      </c>
      <c r="U511">
        <v>-47.28</v>
      </c>
      <c r="V511">
        <v>45</v>
      </c>
      <c r="W511">
        <v>761.67</v>
      </c>
      <c r="X511">
        <v>41636</v>
      </c>
      <c r="Y511" t="s">
        <v>3216</v>
      </c>
    </row>
    <row r="512" spans="1:25" x14ac:dyDescent="0.2">
      <c r="A512">
        <v>2190</v>
      </c>
      <c r="B512" t="s">
        <v>1137</v>
      </c>
      <c r="C512" t="s">
        <v>1</v>
      </c>
      <c r="D512">
        <v>0.03</v>
      </c>
      <c r="E512">
        <v>115.99</v>
      </c>
      <c r="F512">
        <v>4.2300000000000004</v>
      </c>
      <c r="G512" t="s">
        <v>14</v>
      </c>
      <c r="H512" t="s">
        <v>47</v>
      </c>
      <c r="I512" t="s">
        <v>16</v>
      </c>
      <c r="J512" t="s">
        <v>111</v>
      </c>
      <c r="K512" t="s">
        <v>49</v>
      </c>
      <c r="L512" t="s">
        <v>1140</v>
      </c>
      <c r="M512">
        <v>0.56000000000000005</v>
      </c>
      <c r="N512" t="s">
        <v>8</v>
      </c>
      <c r="O512" t="s">
        <v>28</v>
      </c>
      <c r="P512" t="s">
        <v>265</v>
      </c>
      <c r="Q512" t="s">
        <v>1139</v>
      </c>
      <c r="R512">
        <v>48227</v>
      </c>
      <c r="S512">
        <v>42049</v>
      </c>
      <c r="T512">
        <v>42051</v>
      </c>
      <c r="U512">
        <v>722.24099999999999</v>
      </c>
      <c r="V512">
        <v>49</v>
      </c>
      <c r="W512">
        <v>5014.07</v>
      </c>
      <c r="X512">
        <v>41636</v>
      </c>
      <c r="Y512" t="s">
        <v>3216</v>
      </c>
    </row>
    <row r="513" spans="1:25" x14ac:dyDescent="0.2">
      <c r="A513">
        <v>2193</v>
      </c>
      <c r="B513" t="s">
        <v>1141</v>
      </c>
      <c r="C513" t="s">
        <v>1</v>
      </c>
      <c r="D513">
        <v>0.05</v>
      </c>
      <c r="E513">
        <v>16.98</v>
      </c>
      <c r="F513">
        <v>7.78</v>
      </c>
      <c r="G513" t="s">
        <v>14</v>
      </c>
      <c r="H513" t="s">
        <v>47</v>
      </c>
      <c r="I513" t="s">
        <v>24</v>
      </c>
      <c r="J513" t="s">
        <v>25</v>
      </c>
      <c r="K513" t="s">
        <v>18</v>
      </c>
      <c r="L513" t="s">
        <v>1138</v>
      </c>
      <c r="M513">
        <v>0.56999999999999995</v>
      </c>
      <c r="N513" t="s">
        <v>8</v>
      </c>
      <c r="O513" t="s">
        <v>9</v>
      </c>
      <c r="P513" t="s">
        <v>73</v>
      </c>
      <c r="Q513" t="s">
        <v>74</v>
      </c>
      <c r="R513">
        <v>28560</v>
      </c>
      <c r="S513">
        <v>42049</v>
      </c>
      <c r="T513">
        <v>42051</v>
      </c>
      <c r="U513">
        <v>-161</v>
      </c>
      <c r="V513">
        <v>11</v>
      </c>
      <c r="W513">
        <v>186.19</v>
      </c>
      <c r="X513">
        <v>90685</v>
      </c>
      <c r="Y513" t="s">
        <v>3215</v>
      </c>
    </row>
    <row r="514" spans="1:25" x14ac:dyDescent="0.2">
      <c r="A514">
        <v>2193</v>
      </c>
      <c r="B514" t="s">
        <v>1141</v>
      </c>
      <c r="C514" t="s">
        <v>1</v>
      </c>
      <c r="D514">
        <v>0.03</v>
      </c>
      <c r="E514">
        <v>115.99</v>
      </c>
      <c r="F514">
        <v>4.2300000000000004</v>
      </c>
      <c r="G514" t="s">
        <v>14</v>
      </c>
      <c r="H514" t="s">
        <v>47</v>
      </c>
      <c r="I514" t="s">
        <v>16</v>
      </c>
      <c r="J514" t="s">
        <v>111</v>
      </c>
      <c r="K514" t="s">
        <v>49</v>
      </c>
      <c r="L514" t="s">
        <v>1140</v>
      </c>
      <c r="M514">
        <v>0.56000000000000005</v>
      </c>
      <c r="N514" t="s">
        <v>8</v>
      </c>
      <c r="O514" t="s">
        <v>9</v>
      </c>
      <c r="P514" t="s">
        <v>73</v>
      </c>
      <c r="Q514" t="s">
        <v>74</v>
      </c>
      <c r="R514">
        <v>28560</v>
      </c>
      <c r="S514">
        <v>42049</v>
      </c>
      <c r="T514">
        <v>42051</v>
      </c>
      <c r="U514">
        <v>848.3646</v>
      </c>
      <c r="V514">
        <v>12</v>
      </c>
      <c r="W514">
        <v>1227.94</v>
      </c>
      <c r="X514">
        <v>90685</v>
      </c>
      <c r="Y514" t="s">
        <v>3215</v>
      </c>
    </row>
    <row r="515" spans="1:25" x14ac:dyDescent="0.2">
      <c r="A515">
        <v>2358</v>
      </c>
      <c r="B515" t="s">
        <v>1142</v>
      </c>
      <c r="C515" t="s">
        <v>1</v>
      </c>
      <c r="D515">
        <v>0.05</v>
      </c>
      <c r="E515">
        <v>2.08</v>
      </c>
      <c r="F515">
        <v>2.56</v>
      </c>
      <c r="G515" t="s">
        <v>14</v>
      </c>
      <c r="H515" t="s">
        <v>47</v>
      </c>
      <c r="I515" t="s">
        <v>24</v>
      </c>
      <c r="J515" t="s">
        <v>544</v>
      </c>
      <c r="K515" t="s">
        <v>18</v>
      </c>
      <c r="L515" t="s">
        <v>1143</v>
      </c>
      <c r="M515">
        <v>0.55000000000000004</v>
      </c>
      <c r="N515" t="s">
        <v>8</v>
      </c>
      <c r="O515" t="s">
        <v>9</v>
      </c>
      <c r="P515" t="s">
        <v>99</v>
      </c>
      <c r="Q515" t="s">
        <v>1072</v>
      </c>
      <c r="R515">
        <v>33311</v>
      </c>
      <c r="S515">
        <v>42049</v>
      </c>
      <c r="T515">
        <v>42051</v>
      </c>
      <c r="U515">
        <v>-1045.0160000000001</v>
      </c>
      <c r="V515">
        <v>19</v>
      </c>
      <c r="W515">
        <v>40.93</v>
      </c>
      <c r="X515">
        <v>88268</v>
      </c>
      <c r="Y515" t="s">
        <v>3215</v>
      </c>
    </row>
    <row r="516" spans="1:25" x14ac:dyDescent="0.2">
      <c r="A516">
        <v>2490</v>
      </c>
      <c r="B516" t="s">
        <v>430</v>
      </c>
      <c r="C516" t="s">
        <v>1</v>
      </c>
      <c r="D516">
        <v>0.09</v>
      </c>
      <c r="E516">
        <v>348.21</v>
      </c>
      <c r="F516">
        <v>40.19</v>
      </c>
      <c r="G516" t="s">
        <v>2</v>
      </c>
      <c r="H516" t="s">
        <v>47</v>
      </c>
      <c r="I516" t="s">
        <v>4</v>
      </c>
      <c r="J516" t="s">
        <v>5</v>
      </c>
      <c r="K516" t="s">
        <v>6</v>
      </c>
      <c r="L516" t="s">
        <v>7</v>
      </c>
      <c r="M516">
        <v>0.62</v>
      </c>
      <c r="N516" t="s">
        <v>8</v>
      </c>
      <c r="O516" t="s">
        <v>35</v>
      </c>
      <c r="P516" t="s">
        <v>66</v>
      </c>
      <c r="Q516" t="s">
        <v>432</v>
      </c>
      <c r="R516">
        <v>92627</v>
      </c>
      <c r="S516">
        <v>42049</v>
      </c>
      <c r="T516">
        <v>42051</v>
      </c>
      <c r="U516">
        <v>-93.85</v>
      </c>
      <c r="V516">
        <v>2</v>
      </c>
      <c r="W516">
        <v>662.8</v>
      </c>
      <c r="X516">
        <v>86884</v>
      </c>
      <c r="Y516" t="s">
        <v>3217</v>
      </c>
    </row>
    <row r="517" spans="1:25" x14ac:dyDescent="0.2">
      <c r="A517">
        <v>2491</v>
      </c>
      <c r="B517" t="s">
        <v>433</v>
      </c>
      <c r="C517" t="s">
        <v>1</v>
      </c>
      <c r="D517">
        <v>0.09</v>
      </c>
      <c r="E517">
        <v>348.21</v>
      </c>
      <c r="F517">
        <v>40.19</v>
      </c>
      <c r="G517" t="s">
        <v>2</v>
      </c>
      <c r="H517" t="s">
        <v>47</v>
      </c>
      <c r="I517" t="s">
        <v>4</v>
      </c>
      <c r="J517" t="s">
        <v>5</v>
      </c>
      <c r="K517" t="s">
        <v>6</v>
      </c>
      <c r="L517" t="s">
        <v>7</v>
      </c>
      <c r="M517">
        <v>0.62</v>
      </c>
      <c r="N517" t="s">
        <v>8</v>
      </c>
      <c r="O517" t="s">
        <v>35</v>
      </c>
      <c r="P517" t="s">
        <v>66</v>
      </c>
      <c r="Q517" t="s">
        <v>76</v>
      </c>
      <c r="R517">
        <v>90045</v>
      </c>
      <c r="S517">
        <v>42049</v>
      </c>
      <c r="T517">
        <v>42051</v>
      </c>
      <c r="U517">
        <v>-93.85</v>
      </c>
      <c r="V517">
        <v>8</v>
      </c>
      <c r="W517">
        <v>2651.21</v>
      </c>
      <c r="X517">
        <v>48836</v>
      </c>
      <c r="Y517" t="s">
        <v>3217</v>
      </c>
    </row>
    <row r="518" spans="1:25" x14ac:dyDescent="0.2">
      <c r="A518">
        <v>3069</v>
      </c>
      <c r="B518" t="s">
        <v>1144</v>
      </c>
      <c r="C518" t="s">
        <v>1</v>
      </c>
      <c r="D518">
        <v>0.09</v>
      </c>
      <c r="E518">
        <v>1.82</v>
      </c>
      <c r="F518">
        <v>0.83</v>
      </c>
      <c r="G518" t="s">
        <v>14</v>
      </c>
      <c r="H518" t="s">
        <v>15</v>
      </c>
      <c r="I518" t="s">
        <v>24</v>
      </c>
      <c r="J518" t="s">
        <v>25</v>
      </c>
      <c r="K518" t="s">
        <v>26</v>
      </c>
      <c r="L518" t="s">
        <v>1145</v>
      </c>
      <c r="M518">
        <v>0.56999999999999995</v>
      </c>
      <c r="N518" t="s">
        <v>8</v>
      </c>
      <c r="O518" t="s">
        <v>28</v>
      </c>
      <c r="P518" t="s">
        <v>60</v>
      </c>
      <c r="Q518" t="s">
        <v>1146</v>
      </c>
      <c r="R518">
        <v>55128</v>
      </c>
      <c r="S518">
        <v>42049</v>
      </c>
      <c r="T518">
        <v>42050</v>
      </c>
      <c r="U518">
        <v>-6.734</v>
      </c>
      <c r="V518">
        <v>22</v>
      </c>
      <c r="W518">
        <v>36.82</v>
      </c>
      <c r="X518">
        <v>88192</v>
      </c>
      <c r="Y518" t="s">
        <v>3216</v>
      </c>
    </row>
    <row r="519" spans="1:25" x14ac:dyDescent="0.2">
      <c r="A519">
        <v>3393</v>
      </c>
      <c r="B519" t="s">
        <v>1147</v>
      </c>
      <c r="C519" t="s">
        <v>1</v>
      </c>
      <c r="D519">
        <v>0.08</v>
      </c>
      <c r="E519">
        <v>4.4800000000000004</v>
      </c>
      <c r="F519">
        <v>2.5</v>
      </c>
      <c r="G519" t="s">
        <v>14</v>
      </c>
      <c r="H519" t="s">
        <v>15</v>
      </c>
      <c r="I519" t="s">
        <v>24</v>
      </c>
      <c r="J519" t="s">
        <v>321</v>
      </c>
      <c r="K519" t="s">
        <v>49</v>
      </c>
      <c r="L519" t="s">
        <v>997</v>
      </c>
      <c r="M519">
        <v>0.37</v>
      </c>
      <c r="N519" t="s">
        <v>8</v>
      </c>
      <c r="O519" t="s">
        <v>35</v>
      </c>
      <c r="P519" t="s">
        <v>42</v>
      </c>
      <c r="Q519" t="s">
        <v>1148</v>
      </c>
      <c r="R519">
        <v>99163</v>
      </c>
      <c r="S519">
        <v>42049</v>
      </c>
      <c r="T519">
        <v>42050</v>
      </c>
      <c r="U519">
        <v>-3.2448000000000001</v>
      </c>
      <c r="V519">
        <v>19</v>
      </c>
      <c r="W519">
        <v>80.2</v>
      </c>
      <c r="X519">
        <v>87909</v>
      </c>
      <c r="Y519" t="s">
        <v>3217</v>
      </c>
    </row>
    <row r="520" spans="1:25" x14ac:dyDescent="0.2">
      <c r="A520">
        <v>306</v>
      </c>
      <c r="B520" t="s">
        <v>1149</v>
      </c>
      <c r="C520" t="s">
        <v>13</v>
      </c>
      <c r="D520">
        <v>0.01</v>
      </c>
      <c r="E520">
        <v>8.33</v>
      </c>
      <c r="F520">
        <v>1.99</v>
      </c>
      <c r="G520" t="s">
        <v>14</v>
      </c>
      <c r="H520" t="s">
        <v>3</v>
      </c>
      <c r="I520" t="s">
        <v>16</v>
      </c>
      <c r="J520" t="s">
        <v>17</v>
      </c>
      <c r="K520" t="s">
        <v>18</v>
      </c>
      <c r="L520" t="s">
        <v>1150</v>
      </c>
      <c r="M520">
        <v>0.52</v>
      </c>
      <c r="N520" t="s">
        <v>8</v>
      </c>
      <c r="O520" t="s">
        <v>87</v>
      </c>
      <c r="P520" t="s">
        <v>394</v>
      </c>
      <c r="Q520" t="s">
        <v>1151</v>
      </c>
      <c r="R520">
        <v>21208</v>
      </c>
      <c r="S520">
        <v>42049</v>
      </c>
      <c r="T520">
        <v>42050</v>
      </c>
      <c r="U520">
        <v>15.895200000000001</v>
      </c>
      <c r="V520">
        <v>8</v>
      </c>
      <c r="W520">
        <v>70.16</v>
      </c>
      <c r="X520">
        <v>87057</v>
      </c>
      <c r="Y520" t="s">
        <v>3218</v>
      </c>
    </row>
    <row r="521" spans="1:25" x14ac:dyDescent="0.2">
      <c r="A521">
        <v>306</v>
      </c>
      <c r="B521" t="s">
        <v>1149</v>
      </c>
      <c r="C521" t="s">
        <v>13</v>
      </c>
      <c r="D521">
        <v>0.04</v>
      </c>
      <c r="E521">
        <v>85.99</v>
      </c>
      <c r="F521">
        <v>0.99</v>
      </c>
      <c r="G521" t="s">
        <v>14</v>
      </c>
      <c r="H521" t="s">
        <v>3</v>
      </c>
      <c r="I521" t="s">
        <v>16</v>
      </c>
      <c r="J521" t="s">
        <v>111</v>
      </c>
      <c r="K521" t="s">
        <v>26</v>
      </c>
      <c r="L521" t="s">
        <v>1152</v>
      </c>
      <c r="M521">
        <v>0.55000000000000004</v>
      </c>
      <c r="N521" t="s">
        <v>8</v>
      </c>
      <c r="O521" t="s">
        <v>87</v>
      </c>
      <c r="P521" t="s">
        <v>394</v>
      </c>
      <c r="Q521" t="s">
        <v>1151</v>
      </c>
      <c r="R521">
        <v>21208</v>
      </c>
      <c r="S521">
        <v>42049</v>
      </c>
      <c r="T521">
        <v>42051</v>
      </c>
      <c r="U521">
        <v>855.99329999999998</v>
      </c>
      <c r="V521">
        <v>17</v>
      </c>
      <c r="W521">
        <v>1240.57</v>
      </c>
      <c r="X521">
        <v>87057</v>
      </c>
      <c r="Y521" t="s">
        <v>3218</v>
      </c>
    </row>
    <row r="522" spans="1:25" x14ac:dyDescent="0.2">
      <c r="A522">
        <v>308</v>
      </c>
      <c r="B522" t="s">
        <v>1153</v>
      </c>
      <c r="C522" t="s">
        <v>13</v>
      </c>
      <c r="D522">
        <v>0.01</v>
      </c>
      <c r="E522">
        <v>8.33</v>
      </c>
      <c r="F522">
        <v>1.99</v>
      </c>
      <c r="G522" t="s">
        <v>14</v>
      </c>
      <c r="H522" t="s">
        <v>3</v>
      </c>
      <c r="I522" t="s">
        <v>16</v>
      </c>
      <c r="J522" t="s">
        <v>17</v>
      </c>
      <c r="K522" t="s">
        <v>18</v>
      </c>
      <c r="L522" t="s">
        <v>1150</v>
      </c>
      <c r="M522">
        <v>0.52</v>
      </c>
      <c r="N522" t="s">
        <v>8</v>
      </c>
      <c r="O522" t="s">
        <v>35</v>
      </c>
      <c r="P522" t="s">
        <v>42</v>
      </c>
      <c r="Q522" t="s">
        <v>118</v>
      </c>
      <c r="R522">
        <v>98115</v>
      </c>
      <c r="S522">
        <v>42049</v>
      </c>
      <c r="T522">
        <v>42050</v>
      </c>
      <c r="U522">
        <v>10.74</v>
      </c>
      <c r="V522">
        <v>32</v>
      </c>
      <c r="W522">
        <v>280.62</v>
      </c>
      <c r="X522">
        <v>37760</v>
      </c>
      <c r="Y522" t="s">
        <v>3217</v>
      </c>
    </row>
    <row r="523" spans="1:25" x14ac:dyDescent="0.2">
      <c r="A523">
        <v>1156</v>
      </c>
      <c r="B523" t="s">
        <v>1154</v>
      </c>
      <c r="C523" t="s">
        <v>13</v>
      </c>
      <c r="D523">
        <v>0.06</v>
      </c>
      <c r="E523">
        <v>175.99</v>
      </c>
      <c r="F523">
        <v>8.99</v>
      </c>
      <c r="G523" t="s">
        <v>14</v>
      </c>
      <c r="H523" t="s">
        <v>15</v>
      </c>
      <c r="I523" t="s">
        <v>16</v>
      </c>
      <c r="J523" t="s">
        <v>111</v>
      </c>
      <c r="K523" t="s">
        <v>49</v>
      </c>
      <c r="L523" t="s">
        <v>1155</v>
      </c>
      <c r="M523">
        <v>0.56999999999999995</v>
      </c>
      <c r="N523" t="s">
        <v>8</v>
      </c>
      <c r="O523" t="s">
        <v>87</v>
      </c>
      <c r="P523" t="s">
        <v>379</v>
      </c>
      <c r="Q523" t="s">
        <v>1156</v>
      </c>
      <c r="R523">
        <v>1876</v>
      </c>
      <c r="S523">
        <v>42049</v>
      </c>
      <c r="T523">
        <v>42050</v>
      </c>
      <c r="U523">
        <v>48.47148</v>
      </c>
      <c r="V523">
        <v>7</v>
      </c>
      <c r="W523">
        <v>1013.84</v>
      </c>
      <c r="X523">
        <v>90855</v>
      </c>
      <c r="Y523" t="s">
        <v>3218</v>
      </c>
    </row>
    <row r="524" spans="1:25" x14ac:dyDescent="0.2">
      <c r="A524">
        <v>1745</v>
      </c>
      <c r="B524" t="s">
        <v>335</v>
      </c>
      <c r="C524" t="s">
        <v>23</v>
      </c>
      <c r="D524">
        <v>0.04</v>
      </c>
      <c r="E524">
        <v>60.65</v>
      </c>
      <c r="F524">
        <v>12.23</v>
      </c>
      <c r="G524" t="s">
        <v>14</v>
      </c>
      <c r="H524" t="s">
        <v>47</v>
      </c>
      <c r="I524" t="s">
        <v>4</v>
      </c>
      <c r="J524" t="s">
        <v>102</v>
      </c>
      <c r="K524" t="s">
        <v>120</v>
      </c>
      <c r="L524" t="s">
        <v>1157</v>
      </c>
      <c r="M524">
        <v>0.64</v>
      </c>
      <c r="N524" t="s">
        <v>8</v>
      </c>
      <c r="O524" t="s">
        <v>9</v>
      </c>
      <c r="P524" t="s">
        <v>51</v>
      </c>
      <c r="Q524" t="s">
        <v>337</v>
      </c>
      <c r="R524">
        <v>30305</v>
      </c>
      <c r="S524">
        <v>42049</v>
      </c>
      <c r="T524">
        <v>42051</v>
      </c>
      <c r="U524">
        <v>116.5063</v>
      </c>
      <c r="V524">
        <v>4</v>
      </c>
      <c r="W524">
        <v>256.77</v>
      </c>
      <c r="X524">
        <v>13408</v>
      </c>
      <c r="Y524" t="s">
        <v>3215</v>
      </c>
    </row>
    <row r="525" spans="1:25" x14ac:dyDescent="0.2">
      <c r="A525">
        <v>1749</v>
      </c>
      <c r="B525" t="s">
        <v>338</v>
      </c>
      <c r="C525" t="s">
        <v>23</v>
      </c>
      <c r="D525">
        <v>0.04</v>
      </c>
      <c r="E525">
        <v>60.65</v>
      </c>
      <c r="F525">
        <v>12.23</v>
      </c>
      <c r="G525" t="s">
        <v>14</v>
      </c>
      <c r="H525" t="s">
        <v>47</v>
      </c>
      <c r="I525" t="s">
        <v>4</v>
      </c>
      <c r="J525" t="s">
        <v>102</v>
      </c>
      <c r="K525" t="s">
        <v>120</v>
      </c>
      <c r="L525" t="s">
        <v>1157</v>
      </c>
      <c r="M525">
        <v>0.64</v>
      </c>
      <c r="N525" t="s">
        <v>8</v>
      </c>
      <c r="O525" t="s">
        <v>28</v>
      </c>
      <c r="P525" t="s">
        <v>183</v>
      </c>
      <c r="Q525" t="s">
        <v>339</v>
      </c>
      <c r="R525">
        <v>73505</v>
      </c>
      <c r="S525">
        <v>42049</v>
      </c>
      <c r="T525">
        <v>42051</v>
      </c>
      <c r="U525">
        <v>44.2911</v>
      </c>
      <c r="V525">
        <v>1</v>
      </c>
      <c r="W525">
        <v>64.19</v>
      </c>
      <c r="X525">
        <v>87244</v>
      </c>
      <c r="Y525" t="s">
        <v>3216</v>
      </c>
    </row>
    <row r="526" spans="1:25" x14ac:dyDescent="0.2">
      <c r="A526">
        <v>639</v>
      </c>
      <c r="B526" t="s">
        <v>1158</v>
      </c>
      <c r="C526" t="s">
        <v>46</v>
      </c>
      <c r="D526">
        <v>0</v>
      </c>
      <c r="E526">
        <v>236.97</v>
      </c>
      <c r="F526">
        <v>59.24</v>
      </c>
      <c r="G526" t="s">
        <v>2</v>
      </c>
      <c r="H526" t="s">
        <v>15</v>
      </c>
      <c r="I526" t="s">
        <v>4</v>
      </c>
      <c r="J526" t="s">
        <v>5</v>
      </c>
      <c r="K526" t="s">
        <v>6</v>
      </c>
      <c r="L526" t="s">
        <v>1159</v>
      </c>
      <c r="M526">
        <v>0.61</v>
      </c>
      <c r="N526" t="s">
        <v>8</v>
      </c>
      <c r="O526" t="s">
        <v>35</v>
      </c>
      <c r="P526" t="s">
        <v>66</v>
      </c>
      <c r="Q526" t="s">
        <v>1160</v>
      </c>
      <c r="R526">
        <v>93454</v>
      </c>
      <c r="S526">
        <v>42049</v>
      </c>
      <c r="T526">
        <v>42050</v>
      </c>
      <c r="U526">
        <v>1192.04</v>
      </c>
      <c r="V526">
        <v>9</v>
      </c>
      <c r="W526">
        <v>1769.91</v>
      </c>
      <c r="X526">
        <v>87952</v>
      </c>
      <c r="Y526" t="s">
        <v>3217</v>
      </c>
    </row>
    <row r="527" spans="1:25" x14ac:dyDescent="0.2">
      <c r="A527">
        <v>640</v>
      </c>
      <c r="B527" t="s">
        <v>1161</v>
      </c>
      <c r="C527" t="s">
        <v>46</v>
      </c>
      <c r="D527">
        <v>0</v>
      </c>
      <c r="E527">
        <v>236.97</v>
      </c>
      <c r="F527">
        <v>59.24</v>
      </c>
      <c r="G527" t="s">
        <v>2</v>
      </c>
      <c r="H527" t="s">
        <v>15</v>
      </c>
      <c r="I527" t="s">
        <v>4</v>
      </c>
      <c r="J527" t="s">
        <v>5</v>
      </c>
      <c r="K527" t="s">
        <v>6</v>
      </c>
      <c r="L527" t="s">
        <v>1159</v>
      </c>
      <c r="M527">
        <v>0.61</v>
      </c>
      <c r="N527" t="s">
        <v>8</v>
      </c>
      <c r="O527" t="s">
        <v>35</v>
      </c>
      <c r="P527" t="s">
        <v>42</v>
      </c>
      <c r="Q527" t="s">
        <v>118</v>
      </c>
      <c r="R527">
        <v>98119</v>
      </c>
      <c r="S527">
        <v>42049</v>
      </c>
      <c r="T527">
        <v>42050</v>
      </c>
      <c r="U527">
        <v>1192.04</v>
      </c>
      <c r="V527">
        <v>34</v>
      </c>
      <c r="W527">
        <v>6686.34</v>
      </c>
      <c r="X527">
        <v>56452</v>
      </c>
      <c r="Y527" t="s">
        <v>3217</v>
      </c>
    </row>
    <row r="528" spans="1:25" x14ac:dyDescent="0.2">
      <c r="A528">
        <v>1682</v>
      </c>
      <c r="B528" t="s">
        <v>1162</v>
      </c>
      <c r="C528" t="s">
        <v>46</v>
      </c>
      <c r="D528">
        <v>0.04</v>
      </c>
      <c r="E528">
        <v>6.28</v>
      </c>
      <c r="F528">
        <v>5.41</v>
      </c>
      <c r="G528" t="s">
        <v>14</v>
      </c>
      <c r="H528" t="s">
        <v>15</v>
      </c>
      <c r="I528" t="s">
        <v>4</v>
      </c>
      <c r="J528" t="s">
        <v>102</v>
      </c>
      <c r="K528" t="s">
        <v>49</v>
      </c>
      <c r="L528" t="s">
        <v>906</v>
      </c>
      <c r="M528">
        <v>0.53</v>
      </c>
      <c r="N528" t="s">
        <v>8</v>
      </c>
      <c r="O528" t="s">
        <v>28</v>
      </c>
      <c r="P528" t="s">
        <v>79</v>
      </c>
      <c r="Q528" t="s">
        <v>509</v>
      </c>
      <c r="R528">
        <v>60611</v>
      </c>
      <c r="S528">
        <v>42049</v>
      </c>
      <c r="T528">
        <v>42051</v>
      </c>
      <c r="U528">
        <v>-38.380000000000003</v>
      </c>
      <c r="V528">
        <v>43</v>
      </c>
      <c r="W528">
        <v>284.48</v>
      </c>
      <c r="X528">
        <v>14115</v>
      </c>
      <c r="Y528" t="s">
        <v>3216</v>
      </c>
    </row>
    <row r="529" spans="1:25" x14ac:dyDescent="0.2">
      <c r="A529">
        <v>1683</v>
      </c>
      <c r="B529" t="s">
        <v>1163</v>
      </c>
      <c r="C529" t="s">
        <v>46</v>
      </c>
      <c r="D529">
        <v>0.04</v>
      </c>
      <c r="E529">
        <v>6.28</v>
      </c>
      <c r="F529">
        <v>5.41</v>
      </c>
      <c r="G529" t="s">
        <v>14</v>
      </c>
      <c r="H529" t="s">
        <v>15</v>
      </c>
      <c r="I529" t="s">
        <v>4</v>
      </c>
      <c r="J529" t="s">
        <v>102</v>
      </c>
      <c r="K529" t="s">
        <v>49</v>
      </c>
      <c r="L529" t="s">
        <v>906</v>
      </c>
      <c r="M529">
        <v>0.53</v>
      </c>
      <c r="N529" t="s">
        <v>8</v>
      </c>
      <c r="O529" t="s">
        <v>28</v>
      </c>
      <c r="P529" t="s">
        <v>163</v>
      </c>
      <c r="Q529" t="s">
        <v>1164</v>
      </c>
      <c r="R529">
        <v>77301</v>
      </c>
      <c r="S529">
        <v>42049</v>
      </c>
      <c r="T529">
        <v>42051</v>
      </c>
      <c r="U529">
        <v>-19.957599999999999</v>
      </c>
      <c r="V529">
        <v>11</v>
      </c>
      <c r="W529">
        <v>72.77</v>
      </c>
      <c r="X529">
        <v>90612</v>
      </c>
      <c r="Y529" t="s">
        <v>3216</v>
      </c>
    </row>
    <row r="530" spans="1:25" x14ac:dyDescent="0.2">
      <c r="A530">
        <v>11</v>
      </c>
      <c r="B530" t="s">
        <v>1165</v>
      </c>
      <c r="C530" t="s">
        <v>1</v>
      </c>
      <c r="D530">
        <v>0.06</v>
      </c>
      <c r="E530">
        <v>9.48</v>
      </c>
      <c r="F530">
        <v>7.29</v>
      </c>
      <c r="G530" t="s">
        <v>14</v>
      </c>
      <c r="H530" t="s">
        <v>47</v>
      </c>
      <c r="I530" t="s">
        <v>4</v>
      </c>
      <c r="J530" t="s">
        <v>102</v>
      </c>
      <c r="K530" t="s">
        <v>18</v>
      </c>
      <c r="L530" t="s">
        <v>480</v>
      </c>
      <c r="M530">
        <v>0.45</v>
      </c>
      <c r="N530" t="s">
        <v>8</v>
      </c>
      <c r="O530" t="s">
        <v>87</v>
      </c>
      <c r="P530" t="s">
        <v>373</v>
      </c>
      <c r="Q530" t="s">
        <v>1166</v>
      </c>
      <c r="R530">
        <v>7203</v>
      </c>
      <c r="S530">
        <v>42050</v>
      </c>
      <c r="T530">
        <v>42052</v>
      </c>
      <c r="U530">
        <v>-53.809600000000003</v>
      </c>
      <c r="V530">
        <v>22</v>
      </c>
      <c r="W530">
        <v>211.15</v>
      </c>
      <c r="X530">
        <v>90192</v>
      </c>
      <c r="Y530" t="s">
        <v>3218</v>
      </c>
    </row>
    <row r="531" spans="1:25" x14ac:dyDescent="0.2">
      <c r="A531">
        <v>596</v>
      </c>
      <c r="B531" t="s">
        <v>1167</v>
      </c>
      <c r="C531" t="s">
        <v>1</v>
      </c>
      <c r="D531">
        <v>0.03</v>
      </c>
      <c r="E531">
        <v>3.8</v>
      </c>
      <c r="F531">
        <v>1.49</v>
      </c>
      <c r="G531" t="s">
        <v>14</v>
      </c>
      <c r="H531" t="s">
        <v>15</v>
      </c>
      <c r="I531" t="s">
        <v>24</v>
      </c>
      <c r="J531" t="s">
        <v>48</v>
      </c>
      <c r="K531" t="s">
        <v>49</v>
      </c>
      <c r="L531" t="s">
        <v>1168</v>
      </c>
      <c r="M531">
        <v>0.38</v>
      </c>
      <c r="N531" t="s">
        <v>8</v>
      </c>
      <c r="O531" t="s">
        <v>28</v>
      </c>
      <c r="P531" t="s">
        <v>29</v>
      </c>
      <c r="Q531" t="s">
        <v>1169</v>
      </c>
      <c r="R531">
        <v>46032</v>
      </c>
      <c r="S531">
        <v>42050</v>
      </c>
      <c r="T531">
        <v>42052</v>
      </c>
      <c r="U531">
        <v>15.2745</v>
      </c>
      <c r="V531">
        <v>6</v>
      </c>
      <c r="W531">
        <v>24.27</v>
      </c>
      <c r="X531">
        <v>86308</v>
      </c>
      <c r="Y531" t="s">
        <v>3216</v>
      </c>
    </row>
    <row r="532" spans="1:25" x14ac:dyDescent="0.2">
      <c r="A532">
        <v>596</v>
      </c>
      <c r="B532" t="s">
        <v>1167</v>
      </c>
      <c r="C532" t="s">
        <v>1</v>
      </c>
      <c r="D532">
        <v>7.0000000000000007E-2</v>
      </c>
      <c r="E532">
        <v>7.98</v>
      </c>
      <c r="F532">
        <v>1.25</v>
      </c>
      <c r="G532" t="s">
        <v>14</v>
      </c>
      <c r="H532" t="s">
        <v>15</v>
      </c>
      <c r="I532" t="s">
        <v>24</v>
      </c>
      <c r="J532" t="s">
        <v>64</v>
      </c>
      <c r="K532" t="s">
        <v>26</v>
      </c>
      <c r="L532" t="s">
        <v>1170</v>
      </c>
      <c r="M532">
        <v>0.35</v>
      </c>
      <c r="N532" t="s">
        <v>8</v>
      </c>
      <c r="O532" t="s">
        <v>28</v>
      </c>
      <c r="P532" t="s">
        <v>29</v>
      </c>
      <c r="Q532" t="s">
        <v>1169</v>
      </c>
      <c r="R532">
        <v>46032</v>
      </c>
      <c r="S532">
        <v>42050</v>
      </c>
      <c r="T532">
        <v>42052</v>
      </c>
      <c r="U532">
        <v>26.585699999999999</v>
      </c>
      <c r="V532">
        <v>5</v>
      </c>
      <c r="W532">
        <v>38.53</v>
      </c>
      <c r="X532">
        <v>86308</v>
      </c>
      <c r="Y532" t="s">
        <v>3216</v>
      </c>
    </row>
    <row r="533" spans="1:25" x14ac:dyDescent="0.2">
      <c r="A533">
        <v>596</v>
      </c>
      <c r="B533" t="s">
        <v>1167</v>
      </c>
      <c r="C533" t="s">
        <v>1</v>
      </c>
      <c r="D533">
        <v>7.0000000000000007E-2</v>
      </c>
      <c r="E533">
        <v>417.4</v>
      </c>
      <c r="F533">
        <v>75.23</v>
      </c>
      <c r="G533" t="s">
        <v>2</v>
      </c>
      <c r="H533" t="s">
        <v>15</v>
      </c>
      <c r="I533" t="s">
        <v>4</v>
      </c>
      <c r="J533" t="s">
        <v>5</v>
      </c>
      <c r="K533" t="s">
        <v>6</v>
      </c>
      <c r="L533" t="s">
        <v>1171</v>
      </c>
      <c r="M533">
        <v>0.79</v>
      </c>
      <c r="N533" t="s">
        <v>8</v>
      </c>
      <c r="O533" t="s">
        <v>28</v>
      </c>
      <c r="P533" t="s">
        <v>29</v>
      </c>
      <c r="Q533" t="s">
        <v>1169</v>
      </c>
      <c r="R533">
        <v>46032</v>
      </c>
      <c r="S533">
        <v>42050</v>
      </c>
      <c r="T533">
        <v>42051</v>
      </c>
      <c r="U533">
        <v>-575.35199999999998</v>
      </c>
      <c r="V533">
        <v>12</v>
      </c>
      <c r="W533">
        <v>4910.72</v>
      </c>
      <c r="X533">
        <v>86308</v>
      </c>
      <c r="Y533" t="s">
        <v>3216</v>
      </c>
    </row>
    <row r="534" spans="1:25" x14ac:dyDescent="0.2">
      <c r="A534">
        <v>2260</v>
      </c>
      <c r="B534" t="s">
        <v>1172</v>
      </c>
      <c r="C534" t="s">
        <v>1</v>
      </c>
      <c r="D534">
        <v>0.02</v>
      </c>
      <c r="E534">
        <v>4.9800000000000004</v>
      </c>
      <c r="F534">
        <v>0.49</v>
      </c>
      <c r="G534" t="s">
        <v>14</v>
      </c>
      <c r="H534" t="s">
        <v>70</v>
      </c>
      <c r="I534" t="s">
        <v>24</v>
      </c>
      <c r="J534" t="s">
        <v>128</v>
      </c>
      <c r="K534" t="s">
        <v>49</v>
      </c>
      <c r="L534" t="s">
        <v>1079</v>
      </c>
      <c r="M534">
        <v>0.39</v>
      </c>
      <c r="N534" t="s">
        <v>8</v>
      </c>
      <c r="O534" t="s">
        <v>9</v>
      </c>
      <c r="P534" t="s">
        <v>51</v>
      </c>
      <c r="Q534" t="s">
        <v>1173</v>
      </c>
      <c r="R534">
        <v>30161</v>
      </c>
      <c r="S534">
        <v>42050</v>
      </c>
      <c r="T534">
        <v>42051</v>
      </c>
      <c r="U534">
        <v>-52.863999999999997</v>
      </c>
      <c r="V534">
        <v>17</v>
      </c>
      <c r="W534">
        <v>87.11</v>
      </c>
      <c r="X534">
        <v>89601</v>
      </c>
      <c r="Y534" t="s">
        <v>3215</v>
      </c>
    </row>
    <row r="535" spans="1:25" x14ac:dyDescent="0.2">
      <c r="A535">
        <v>2260</v>
      </c>
      <c r="B535" t="s">
        <v>1172</v>
      </c>
      <c r="C535" t="s">
        <v>1</v>
      </c>
      <c r="D535">
        <v>0.01</v>
      </c>
      <c r="E535">
        <v>20.99</v>
      </c>
      <c r="F535">
        <v>0.99</v>
      </c>
      <c r="G535" t="s">
        <v>14</v>
      </c>
      <c r="H535" t="s">
        <v>70</v>
      </c>
      <c r="I535" t="s">
        <v>16</v>
      </c>
      <c r="J535" t="s">
        <v>111</v>
      </c>
      <c r="K535" t="s">
        <v>18</v>
      </c>
      <c r="L535" t="s">
        <v>1174</v>
      </c>
      <c r="M535">
        <v>0.83</v>
      </c>
      <c r="N535" t="s">
        <v>8</v>
      </c>
      <c r="O535" t="s">
        <v>9</v>
      </c>
      <c r="P535" t="s">
        <v>51</v>
      </c>
      <c r="Q535" t="s">
        <v>1173</v>
      </c>
      <c r="R535">
        <v>30161</v>
      </c>
      <c r="S535">
        <v>42050</v>
      </c>
      <c r="T535">
        <v>42051</v>
      </c>
      <c r="U535">
        <v>45.378</v>
      </c>
      <c r="V535">
        <v>9</v>
      </c>
      <c r="W535">
        <v>170.46</v>
      </c>
      <c r="X535">
        <v>89601</v>
      </c>
      <c r="Y535" t="s">
        <v>3215</v>
      </c>
    </row>
    <row r="536" spans="1:25" x14ac:dyDescent="0.2">
      <c r="A536">
        <v>3211</v>
      </c>
      <c r="B536" t="s">
        <v>1175</v>
      </c>
      <c r="C536" t="s">
        <v>13</v>
      </c>
      <c r="D536">
        <v>0.1</v>
      </c>
      <c r="E536">
        <v>7.31</v>
      </c>
      <c r="F536">
        <v>0.49</v>
      </c>
      <c r="G536" t="s">
        <v>14</v>
      </c>
      <c r="H536" t="s">
        <v>70</v>
      </c>
      <c r="I536" t="s">
        <v>24</v>
      </c>
      <c r="J536" t="s">
        <v>128</v>
      </c>
      <c r="K536" t="s">
        <v>49</v>
      </c>
      <c r="L536" t="s">
        <v>1103</v>
      </c>
      <c r="M536">
        <v>0.38</v>
      </c>
      <c r="N536" t="s">
        <v>8</v>
      </c>
      <c r="O536" t="s">
        <v>28</v>
      </c>
      <c r="P536" t="s">
        <v>79</v>
      </c>
      <c r="Q536" t="s">
        <v>1176</v>
      </c>
      <c r="R536">
        <v>60101</v>
      </c>
      <c r="S536">
        <v>42050</v>
      </c>
      <c r="T536">
        <v>42051</v>
      </c>
      <c r="U536">
        <v>55.020600000000002</v>
      </c>
      <c r="V536">
        <v>12</v>
      </c>
      <c r="W536">
        <v>79.739999999999995</v>
      </c>
      <c r="X536">
        <v>91522</v>
      </c>
      <c r="Y536" t="s">
        <v>3216</v>
      </c>
    </row>
    <row r="537" spans="1:25" x14ac:dyDescent="0.2">
      <c r="A537">
        <v>3211</v>
      </c>
      <c r="B537" t="s">
        <v>1175</v>
      </c>
      <c r="C537" t="s">
        <v>13</v>
      </c>
      <c r="D537">
        <v>0.1</v>
      </c>
      <c r="E537">
        <v>20.99</v>
      </c>
      <c r="F537">
        <v>2.5</v>
      </c>
      <c r="G537" t="s">
        <v>14</v>
      </c>
      <c r="H537" t="s">
        <v>70</v>
      </c>
      <c r="I537" t="s">
        <v>16</v>
      </c>
      <c r="J537" t="s">
        <v>111</v>
      </c>
      <c r="K537" t="s">
        <v>26</v>
      </c>
      <c r="L537" t="s">
        <v>1177</v>
      </c>
      <c r="M537">
        <v>0.81</v>
      </c>
      <c r="N537" t="s">
        <v>8</v>
      </c>
      <c r="O537" t="s">
        <v>28</v>
      </c>
      <c r="P537" t="s">
        <v>79</v>
      </c>
      <c r="Q537" t="s">
        <v>1176</v>
      </c>
      <c r="R537">
        <v>60101</v>
      </c>
      <c r="S537">
        <v>42050</v>
      </c>
      <c r="T537">
        <v>42051</v>
      </c>
      <c r="U537">
        <v>-43.65504</v>
      </c>
      <c r="V537">
        <v>23</v>
      </c>
      <c r="W537">
        <v>392.45</v>
      </c>
      <c r="X537">
        <v>91522</v>
      </c>
      <c r="Y537" t="s">
        <v>3216</v>
      </c>
    </row>
    <row r="538" spans="1:25" x14ac:dyDescent="0.2">
      <c r="A538">
        <v>393</v>
      </c>
      <c r="B538" t="s">
        <v>1178</v>
      </c>
      <c r="C538" t="s">
        <v>23</v>
      </c>
      <c r="D538">
        <v>7.0000000000000007E-2</v>
      </c>
      <c r="E538">
        <v>9.7100000000000009</v>
      </c>
      <c r="F538">
        <v>9.4499999999999993</v>
      </c>
      <c r="G538" t="s">
        <v>14</v>
      </c>
      <c r="H538" t="s">
        <v>70</v>
      </c>
      <c r="I538" t="s">
        <v>24</v>
      </c>
      <c r="J538" t="s">
        <v>54</v>
      </c>
      <c r="K538" t="s">
        <v>49</v>
      </c>
      <c r="L538" t="s">
        <v>1179</v>
      </c>
      <c r="M538">
        <v>0.6</v>
      </c>
      <c r="N538" t="s">
        <v>8</v>
      </c>
      <c r="O538" t="s">
        <v>87</v>
      </c>
      <c r="P538" t="s">
        <v>88</v>
      </c>
      <c r="Q538" t="s">
        <v>1180</v>
      </c>
      <c r="R538">
        <v>13021</v>
      </c>
      <c r="S538">
        <v>42050</v>
      </c>
      <c r="T538">
        <v>42057</v>
      </c>
      <c r="U538">
        <v>-81.77</v>
      </c>
      <c r="V538">
        <v>3</v>
      </c>
      <c r="W538">
        <v>31.44</v>
      </c>
      <c r="X538">
        <v>86382</v>
      </c>
      <c r="Y538" t="s">
        <v>3218</v>
      </c>
    </row>
    <row r="539" spans="1:25" x14ac:dyDescent="0.2">
      <c r="A539">
        <v>651</v>
      </c>
      <c r="B539" t="s">
        <v>270</v>
      </c>
      <c r="C539" t="s">
        <v>23</v>
      </c>
      <c r="D539">
        <v>0.04</v>
      </c>
      <c r="E539">
        <v>880.98</v>
      </c>
      <c r="F539">
        <v>44.55</v>
      </c>
      <c r="G539" t="s">
        <v>2</v>
      </c>
      <c r="H539" t="s">
        <v>15</v>
      </c>
      <c r="I539" t="s">
        <v>4</v>
      </c>
      <c r="J539" t="s">
        <v>93</v>
      </c>
      <c r="K539" t="s">
        <v>6</v>
      </c>
      <c r="L539" t="s">
        <v>214</v>
      </c>
      <c r="M539">
        <v>0.62</v>
      </c>
      <c r="N539" t="s">
        <v>8</v>
      </c>
      <c r="O539" t="s">
        <v>35</v>
      </c>
      <c r="P539" t="s">
        <v>272</v>
      </c>
      <c r="Q539" t="s">
        <v>273</v>
      </c>
      <c r="R539">
        <v>89115</v>
      </c>
      <c r="S539">
        <v>42050</v>
      </c>
      <c r="T539">
        <v>42054</v>
      </c>
      <c r="U539">
        <v>4233.2587999999996</v>
      </c>
      <c r="V539">
        <v>8</v>
      </c>
      <c r="W539">
        <v>6901.25</v>
      </c>
      <c r="X539">
        <v>91576</v>
      </c>
      <c r="Y539" t="s">
        <v>3217</v>
      </c>
    </row>
    <row r="540" spans="1:25" x14ac:dyDescent="0.2">
      <c r="A540">
        <v>651</v>
      </c>
      <c r="B540" t="s">
        <v>270</v>
      </c>
      <c r="C540" t="s">
        <v>23</v>
      </c>
      <c r="D540">
        <v>7.0000000000000007E-2</v>
      </c>
      <c r="E540">
        <v>13.4</v>
      </c>
      <c r="F540">
        <v>4.95</v>
      </c>
      <c r="G540" t="s">
        <v>14</v>
      </c>
      <c r="H540" t="s">
        <v>15</v>
      </c>
      <c r="I540" t="s">
        <v>4</v>
      </c>
      <c r="J540" t="s">
        <v>102</v>
      </c>
      <c r="K540" t="s">
        <v>18</v>
      </c>
      <c r="L540" t="s">
        <v>1181</v>
      </c>
      <c r="M540">
        <v>0.37</v>
      </c>
      <c r="N540" t="s">
        <v>8</v>
      </c>
      <c r="O540" t="s">
        <v>35</v>
      </c>
      <c r="P540" t="s">
        <v>272</v>
      </c>
      <c r="Q540" t="s">
        <v>273</v>
      </c>
      <c r="R540">
        <v>89115</v>
      </c>
      <c r="S540">
        <v>42050</v>
      </c>
      <c r="T540">
        <v>42055</v>
      </c>
      <c r="U540">
        <v>102.76860000000001</v>
      </c>
      <c r="V540">
        <v>11</v>
      </c>
      <c r="W540">
        <v>148.94</v>
      </c>
      <c r="X540">
        <v>91576</v>
      </c>
      <c r="Y540" t="s">
        <v>3217</v>
      </c>
    </row>
    <row r="541" spans="1:25" x14ac:dyDescent="0.2">
      <c r="A541">
        <v>651</v>
      </c>
      <c r="B541" t="s">
        <v>270</v>
      </c>
      <c r="C541" t="s">
        <v>23</v>
      </c>
      <c r="D541">
        <v>0.01</v>
      </c>
      <c r="E541">
        <v>15.99</v>
      </c>
      <c r="F541">
        <v>11.28</v>
      </c>
      <c r="G541" t="s">
        <v>14</v>
      </c>
      <c r="H541" t="s">
        <v>15</v>
      </c>
      <c r="I541" t="s">
        <v>16</v>
      </c>
      <c r="J541" t="s">
        <v>32</v>
      </c>
      <c r="K541" t="s">
        <v>120</v>
      </c>
      <c r="L541" t="s">
        <v>1182</v>
      </c>
      <c r="M541">
        <v>0.38</v>
      </c>
      <c r="N541" t="s">
        <v>8</v>
      </c>
      <c r="O541" t="s">
        <v>35</v>
      </c>
      <c r="P541" t="s">
        <v>272</v>
      </c>
      <c r="Q541" t="s">
        <v>273</v>
      </c>
      <c r="R541">
        <v>89115</v>
      </c>
      <c r="S541">
        <v>42050</v>
      </c>
      <c r="T541">
        <v>42057</v>
      </c>
      <c r="U541">
        <v>-36.671543999999997</v>
      </c>
      <c r="V541">
        <v>12</v>
      </c>
      <c r="W541">
        <v>200.68</v>
      </c>
      <c r="X541">
        <v>91576</v>
      </c>
      <c r="Y541" t="s">
        <v>3217</v>
      </c>
    </row>
    <row r="542" spans="1:25" x14ac:dyDescent="0.2">
      <c r="A542">
        <v>2684</v>
      </c>
      <c r="B542" t="s">
        <v>1183</v>
      </c>
      <c r="C542" t="s">
        <v>23</v>
      </c>
      <c r="D542">
        <v>0.09</v>
      </c>
      <c r="E542">
        <v>8.74</v>
      </c>
      <c r="F542">
        <v>1.39</v>
      </c>
      <c r="G542" t="s">
        <v>63</v>
      </c>
      <c r="H542" t="s">
        <v>3</v>
      </c>
      <c r="I542" t="s">
        <v>24</v>
      </c>
      <c r="J542" t="s">
        <v>321</v>
      </c>
      <c r="K542" t="s">
        <v>49</v>
      </c>
      <c r="L542" t="s">
        <v>416</v>
      </c>
      <c r="M542">
        <v>0.38</v>
      </c>
      <c r="N542" t="s">
        <v>8</v>
      </c>
      <c r="O542" t="s">
        <v>9</v>
      </c>
      <c r="P542" t="s">
        <v>99</v>
      </c>
      <c r="Q542" t="s">
        <v>1184</v>
      </c>
      <c r="R542">
        <v>33952</v>
      </c>
      <c r="S542">
        <v>42050</v>
      </c>
      <c r="T542">
        <v>42055</v>
      </c>
      <c r="U542">
        <v>23.616</v>
      </c>
      <c r="V542">
        <v>1</v>
      </c>
      <c r="W542">
        <v>11.78</v>
      </c>
      <c r="X542">
        <v>89146</v>
      </c>
      <c r="Y542" t="s">
        <v>3215</v>
      </c>
    </row>
    <row r="543" spans="1:25" x14ac:dyDescent="0.2">
      <c r="A543">
        <v>2684</v>
      </c>
      <c r="B543" t="s">
        <v>1183</v>
      </c>
      <c r="C543" t="s">
        <v>23</v>
      </c>
      <c r="D543">
        <v>0.09</v>
      </c>
      <c r="E543">
        <v>18.97</v>
      </c>
      <c r="F543">
        <v>9.0299999999999994</v>
      </c>
      <c r="G543" t="s">
        <v>14</v>
      </c>
      <c r="H543" t="s">
        <v>3</v>
      </c>
      <c r="I543" t="s">
        <v>24</v>
      </c>
      <c r="J543" t="s">
        <v>64</v>
      </c>
      <c r="K543" t="s">
        <v>49</v>
      </c>
      <c r="L543" t="s">
        <v>606</v>
      </c>
      <c r="M543">
        <v>0.37</v>
      </c>
      <c r="N543" t="s">
        <v>8</v>
      </c>
      <c r="O543" t="s">
        <v>9</v>
      </c>
      <c r="P543" t="s">
        <v>99</v>
      </c>
      <c r="Q543" t="s">
        <v>1184</v>
      </c>
      <c r="R543">
        <v>33952</v>
      </c>
      <c r="S543">
        <v>42050</v>
      </c>
      <c r="T543">
        <v>42055</v>
      </c>
      <c r="U543">
        <v>-1748.0119999999999</v>
      </c>
      <c r="V543">
        <v>1</v>
      </c>
      <c r="W543">
        <v>20.96</v>
      </c>
      <c r="X543">
        <v>89146</v>
      </c>
      <c r="Y543" t="s">
        <v>3215</v>
      </c>
    </row>
    <row r="544" spans="1:25" x14ac:dyDescent="0.2">
      <c r="A544">
        <v>2951</v>
      </c>
      <c r="B544" t="s">
        <v>1185</v>
      </c>
      <c r="C544" t="s">
        <v>92</v>
      </c>
      <c r="D544">
        <v>7.0000000000000007E-2</v>
      </c>
      <c r="E544">
        <v>42.98</v>
      </c>
      <c r="F544">
        <v>4.62</v>
      </c>
      <c r="G544" t="s">
        <v>63</v>
      </c>
      <c r="H544" t="s">
        <v>70</v>
      </c>
      <c r="I544" t="s">
        <v>24</v>
      </c>
      <c r="J544" t="s">
        <v>71</v>
      </c>
      <c r="K544" t="s">
        <v>49</v>
      </c>
      <c r="L544" t="s">
        <v>256</v>
      </c>
      <c r="M544">
        <v>0.56000000000000005</v>
      </c>
      <c r="N544" t="s">
        <v>8</v>
      </c>
      <c r="O544" t="s">
        <v>28</v>
      </c>
      <c r="P544" t="s">
        <v>513</v>
      </c>
      <c r="Q544" t="s">
        <v>1186</v>
      </c>
      <c r="R544">
        <v>67601</v>
      </c>
      <c r="S544">
        <v>42050</v>
      </c>
      <c r="T544">
        <v>42052</v>
      </c>
      <c r="U544">
        <v>565.38599999999997</v>
      </c>
      <c r="V544">
        <v>19</v>
      </c>
      <c r="W544">
        <v>819.4</v>
      </c>
      <c r="X544">
        <v>91397</v>
      </c>
      <c r="Y544" t="s">
        <v>3216</v>
      </c>
    </row>
    <row r="545" spans="1:25" x14ac:dyDescent="0.2">
      <c r="A545">
        <v>2951</v>
      </c>
      <c r="B545" t="s">
        <v>1185</v>
      </c>
      <c r="C545" t="s">
        <v>92</v>
      </c>
      <c r="D545">
        <v>0.03</v>
      </c>
      <c r="E545">
        <v>89.99</v>
      </c>
      <c r="F545">
        <v>42</v>
      </c>
      <c r="G545" t="s">
        <v>2</v>
      </c>
      <c r="H545" t="s">
        <v>70</v>
      </c>
      <c r="I545" t="s">
        <v>4</v>
      </c>
      <c r="J545" t="s">
        <v>85</v>
      </c>
      <c r="K545" t="s">
        <v>33</v>
      </c>
      <c r="L545" t="s">
        <v>1187</v>
      </c>
      <c r="M545">
        <v>0.66</v>
      </c>
      <c r="N545" t="s">
        <v>8</v>
      </c>
      <c r="O545" t="s">
        <v>28</v>
      </c>
      <c r="P545" t="s">
        <v>513</v>
      </c>
      <c r="Q545" t="s">
        <v>1186</v>
      </c>
      <c r="R545">
        <v>67601</v>
      </c>
      <c r="S545">
        <v>42050</v>
      </c>
      <c r="T545">
        <v>42053</v>
      </c>
      <c r="U545">
        <v>-230.9528</v>
      </c>
      <c r="V545">
        <v>19</v>
      </c>
      <c r="W545">
        <v>1809.75</v>
      </c>
      <c r="X545">
        <v>91397</v>
      </c>
      <c r="Y545" t="s">
        <v>3216</v>
      </c>
    </row>
    <row r="546" spans="1:25" x14ac:dyDescent="0.2">
      <c r="A546">
        <v>2355</v>
      </c>
      <c r="B546" t="s">
        <v>1188</v>
      </c>
      <c r="C546" t="s">
        <v>46</v>
      </c>
      <c r="D546">
        <v>0.1</v>
      </c>
      <c r="E546">
        <v>78.69</v>
      </c>
      <c r="F546">
        <v>19.989999999999998</v>
      </c>
      <c r="G546" t="s">
        <v>14</v>
      </c>
      <c r="H546" t="s">
        <v>15</v>
      </c>
      <c r="I546" t="s">
        <v>4</v>
      </c>
      <c r="J546" t="s">
        <v>102</v>
      </c>
      <c r="K546" t="s">
        <v>49</v>
      </c>
      <c r="L546" t="s">
        <v>1189</v>
      </c>
      <c r="M546">
        <v>0.43</v>
      </c>
      <c r="N546" t="s">
        <v>8</v>
      </c>
      <c r="O546" t="s">
        <v>35</v>
      </c>
      <c r="P546" t="s">
        <v>66</v>
      </c>
      <c r="Q546" t="s">
        <v>1190</v>
      </c>
      <c r="R546">
        <v>92236</v>
      </c>
      <c r="S546">
        <v>42050</v>
      </c>
      <c r="T546">
        <v>42051</v>
      </c>
      <c r="U546">
        <v>465.43950000000001</v>
      </c>
      <c r="V546">
        <v>9</v>
      </c>
      <c r="W546">
        <v>674.55</v>
      </c>
      <c r="X546">
        <v>91304</v>
      </c>
      <c r="Y546" t="s">
        <v>3217</v>
      </c>
    </row>
    <row r="547" spans="1:25" x14ac:dyDescent="0.2">
      <c r="A547">
        <v>1129</v>
      </c>
      <c r="B547" t="s">
        <v>762</v>
      </c>
      <c r="C547" t="s">
        <v>23</v>
      </c>
      <c r="D547">
        <v>0.04</v>
      </c>
      <c r="E547">
        <v>8.6</v>
      </c>
      <c r="F547">
        <v>6.19</v>
      </c>
      <c r="G547" t="s">
        <v>14</v>
      </c>
      <c r="H547" t="s">
        <v>47</v>
      </c>
      <c r="I547" t="s">
        <v>24</v>
      </c>
      <c r="J547" t="s">
        <v>48</v>
      </c>
      <c r="K547" t="s">
        <v>49</v>
      </c>
      <c r="L547" t="s">
        <v>508</v>
      </c>
      <c r="M547">
        <v>0.38</v>
      </c>
      <c r="N547" t="s">
        <v>8</v>
      </c>
      <c r="O547" t="s">
        <v>87</v>
      </c>
      <c r="P547" t="s">
        <v>379</v>
      </c>
      <c r="Q547" t="s">
        <v>764</v>
      </c>
      <c r="R547">
        <v>2118</v>
      </c>
      <c r="S547">
        <v>42051</v>
      </c>
      <c r="T547">
        <v>42058</v>
      </c>
      <c r="U547">
        <v>-63.813499999999998</v>
      </c>
      <c r="V547">
        <v>37</v>
      </c>
      <c r="W547">
        <v>311.66000000000003</v>
      </c>
      <c r="X547">
        <v>32037</v>
      </c>
      <c r="Y547" t="s">
        <v>3218</v>
      </c>
    </row>
    <row r="548" spans="1:25" x14ac:dyDescent="0.2">
      <c r="A548">
        <v>1129</v>
      </c>
      <c r="B548" t="s">
        <v>762</v>
      </c>
      <c r="C548" t="s">
        <v>23</v>
      </c>
      <c r="D548">
        <v>7.0000000000000007E-2</v>
      </c>
      <c r="E548">
        <v>699.99</v>
      </c>
      <c r="F548">
        <v>24.49</v>
      </c>
      <c r="G548" t="s">
        <v>14</v>
      </c>
      <c r="H548" t="s">
        <v>47</v>
      </c>
      <c r="I548" t="s">
        <v>16</v>
      </c>
      <c r="J548" t="s">
        <v>39</v>
      </c>
      <c r="K548" t="s">
        <v>40</v>
      </c>
      <c r="L548" t="s">
        <v>1191</v>
      </c>
      <c r="M548">
        <v>0.54</v>
      </c>
      <c r="N548" t="s">
        <v>8</v>
      </c>
      <c r="O548" t="s">
        <v>87</v>
      </c>
      <c r="P548" t="s">
        <v>379</v>
      </c>
      <c r="Q548" t="s">
        <v>764</v>
      </c>
      <c r="R548">
        <v>2118</v>
      </c>
      <c r="S548">
        <v>42051</v>
      </c>
      <c r="T548">
        <v>42055</v>
      </c>
      <c r="U548">
        <v>325.29000000000002</v>
      </c>
      <c r="V548">
        <v>15</v>
      </c>
      <c r="W548">
        <v>9862.51</v>
      </c>
      <c r="X548">
        <v>32037</v>
      </c>
      <c r="Y548" t="s">
        <v>3218</v>
      </c>
    </row>
    <row r="549" spans="1:25" x14ac:dyDescent="0.2">
      <c r="A549">
        <v>1132</v>
      </c>
      <c r="B549" t="s">
        <v>1069</v>
      </c>
      <c r="C549" t="s">
        <v>23</v>
      </c>
      <c r="D549">
        <v>0.04</v>
      </c>
      <c r="E549">
        <v>8.6</v>
      </c>
      <c r="F549">
        <v>6.19</v>
      </c>
      <c r="G549" t="s">
        <v>14</v>
      </c>
      <c r="H549" t="s">
        <v>47</v>
      </c>
      <c r="I549" t="s">
        <v>24</v>
      </c>
      <c r="J549" t="s">
        <v>48</v>
      </c>
      <c r="K549" t="s">
        <v>49</v>
      </c>
      <c r="L549" t="s">
        <v>508</v>
      </c>
      <c r="M549">
        <v>0.38</v>
      </c>
      <c r="N549" t="s">
        <v>8</v>
      </c>
      <c r="O549" t="s">
        <v>28</v>
      </c>
      <c r="P549" t="s">
        <v>163</v>
      </c>
      <c r="Q549" t="s">
        <v>1070</v>
      </c>
      <c r="R549">
        <v>76039</v>
      </c>
      <c r="S549">
        <v>42051</v>
      </c>
      <c r="T549">
        <v>42058</v>
      </c>
      <c r="U549">
        <v>-63.813499999999998</v>
      </c>
      <c r="V549">
        <v>9</v>
      </c>
      <c r="W549">
        <v>75.81</v>
      </c>
      <c r="X549">
        <v>88102</v>
      </c>
      <c r="Y549" t="s">
        <v>3216</v>
      </c>
    </row>
    <row r="550" spans="1:25" x14ac:dyDescent="0.2">
      <c r="A550">
        <v>1132</v>
      </c>
      <c r="B550" t="s">
        <v>1069</v>
      </c>
      <c r="C550" t="s">
        <v>23</v>
      </c>
      <c r="D550">
        <v>7.0000000000000007E-2</v>
      </c>
      <c r="E550">
        <v>699.99</v>
      </c>
      <c r="F550">
        <v>24.49</v>
      </c>
      <c r="G550" t="s">
        <v>14</v>
      </c>
      <c r="H550" t="s">
        <v>47</v>
      </c>
      <c r="I550" t="s">
        <v>16</v>
      </c>
      <c r="J550" t="s">
        <v>39</v>
      </c>
      <c r="K550" t="s">
        <v>40</v>
      </c>
      <c r="L550" t="s">
        <v>1191</v>
      </c>
      <c r="M550">
        <v>0.54</v>
      </c>
      <c r="N550" t="s">
        <v>8</v>
      </c>
      <c r="O550" t="s">
        <v>28</v>
      </c>
      <c r="P550" t="s">
        <v>163</v>
      </c>
      <c r="Q550" t="s">
        <v>1070</v>
      </c>
      <c r="R550">
        <v>76039</v>
      </c>
      <c r="S550">
        <v>42051</v>
      </c>
      <c r="T550">
        <v>42055</v>
      </c>
      <c r="U550">
        <v>325.29000000000002</v>
      </c>
      <c r="V550">
        <v>4</v>
      </c>
      <c r="W550">
        <v>2630</v>
      </c>
      <c r="X550">
        <v>88102</v>
      </c>
      <c r="Y550" t="s">
        <v>3216</v>
      </c>
    </row>
    <row r="551" spans="1:25" x14ac:dyDescent="0.2">
      <c r="A551">
        <v>1580</v>
      </c>
      <c r="B551" t="s">
        <v>1192</v>
      </c>
      <c r="C551" t="s">
        <v>23</v>
      </c>
      <c r="D551">
        <v>0.1</v>
      </c>
      <c r="E551">
        <v>11.58</v>
      </c>
      <c r="F551">
        <v>6.97</v>
      </c>
      <c r="G551" t="s">
        <v>14</v>
      </c>
      <c r="H551" t="s">
        <v>70</v>
      </c>
      <c r="I551" t="s">
        <v>24</v>
      </c>
      <c r="J551" t="s">
        <v>321</v>
      </c>
      <c r="K551" t="s">
        <v>49</v>
      </c>
      <c r="L551" t="s">
        <v>600</v>
      </c>
      <c r="M551">
        <v>0.35</v>
      </c>
      <c r="N551" t="s">
        <v>8</v>
      </c>
      <c r="O551" t="s">
        <v>87</v>
      </c>
      <c r="P551" t="s">
        <v>307</v>
      </c>
      <c r="Q551" t="s">
        <v>1193</v>
      </c>
      <c r="R551">
        <v>4901</v>
      </c>
      <c r="S551">
        <v>42051</v>
      </c>
      <c r="T551">
        <v>42055</v>
      </c>
      <c r="U551">
        <v>-8.3979999999999997</v>
      </c>
      <c r="V551">
        <v>1</v>
      </c>
      <c r="W551">
        <v>14.53</v>
      </c>
      <c r="X551">
        <v>90934</v>
      </c>
      <c r="Y551" t="s">
        <v>3218</v>
      </c>
    </row>
    <row r="552" spans="1:25" x14ac:dyDescent="0.2">
      <c r="A552">
        <v>1138</v>
      </c>
      <c r="B552" t="s">
        <v>1194</v>
      </c>
      <c r="C552" t="s">
        <v>92</v>
      </c>
      <c r="D552">
        <v>0.02</v>
      </c>
      <c r="E552">
        <v>160.97999999999999</v>
      </c>
      <c r="F552">
        <v>30</v>
      </c>
      <c r="G552" t="s">
        <v>2</v>
      </c>
      <c r="H552" t="s">
        <v>47</v>
      </c>
      <c r="I552" t="s">
        <v>4</v>
      </c>
      <c r="J552" t="s">
        <v>85</v>
      </c>
      <c r="K552" t="s">
        <v>33</v>
      </c>
      <c r="L552" t="s">
        <v>868</v>
      </c>
      <c r="M552">
        <v>0.62</v>
      </c>
      <c r="N552" t="s">
        <v>8</v>
      </c>
      <c r="O552" t="s">
        <v>28</v>
      </c>
      <c r="P552" t="s">
        <v>163</v>
      </c>
      <c r="Q552" t="s">
        <v>1195</v>
      </c>
      <c r="R552">
        <v>75056</v>
      </c>
      <c r="S552">
        <v>42051</v>
      </c>
      <c r="T552">
        <v>42054</v>
      </c>
      <c r="U552">
        <v>-51.116</v>
      </c>
      <c r="V552">
        <v>1</v>
      </c>
      <c r="W552">
        <v>192.49</v>
      </c>
      <c r="X552">
        <v>86574</v>
      </c>
      <c r="Y552" t="s">
        <v>3216</v>
      </c>
    </row>
    <row r="553" spans="1:25" x14ac:dyDescent="0.2">
      <c r="A553">
        <v>1228</v>
      </c>
      <c r="B553" t="s">
        <v>1196</v>
      </c>
      <c r="C553" t="s">
        <v>92</v>
      </c>
      <c r="D553">
        <v>0</v>
      </c>
      <c r="E553">
        <v>7.1</v>
      </c>
      <c r="F553">
        <v>6.05</v>
      </c>
      <c r="G553" t="s">
        <v>14</v>
      </c>
      <c r="H553" t="s">
        <v>3</v>
      </c>
      <c r="I553" t="s">
        <v>24</v>
      </c>
      <c r="J553" t="s">
        <v>48</v>
      </c>
      <c r="K553" t="s">
        <v>49</v>
      </c>
      <c r="L553" t="s">
        <v>227</v>
      </c>
      <c r="M553">
        <v>0.39</v>
      </c>
      <c r="N553" t="s">
        <v>8</v>
      </c>
      <c r="O553" t="s">
        <v>87</v>
      </c>
      <c r="P553" t="s">
        <v>296</v>
      </c>
      <c r="Q553" t="s">
        <v>297</v>
      </c>
      <c r="R553">
        <v>19140</v>
      </c>
      <c r="S553">
        <v>42051</v>
      </c>
      <c r="T553">
        <v>42052</v>
      </c>
      <c r="U553">
        <v>-60.145000000000003</v>
      </c>
      <c r="V553">
        <v>28</v>
      </c>
      <c r="W553">
        <v>208.83</v>
      </c>
      <c r="X553">
        <v>55874</v>
      </c>
      <c r="Y553" t="s">
        <v>3218</v>
      </c>
    </row>
    <row r="554" spans="1:25" x14ac:dyDescent="0.2">
      <c r="A554">
        <v>1228</v>
      </c>
      <c r="B554" t="s">
        <v>1196</v>
      </c>
      <c r="C554" t="s">
        <v>92</v>
      </c>
      <c r="D554">
        <v>0.01</v>
      </c>
      <c r="E554">
        <v>4.9800000000000004</v>
      </c>
      <c r="F554">
        <v>4.62</v>
      </c>
      <c r="G554" t="s">
        <v>63</v>
      </c>
      <c r="H554" t="s">
        <v>3</v>
      </c>
      <c r="I554" t="s">
        <v>16</v>
      </c>
      <c r="J554" t="s">
        <v>17</v>
      </c>
      <c r="K554" t="s">
        <v>18</v>
      </c>
      <c r="L554" t="s">
        <v>1197</v>
      </c>
      <c r="M554">
        <v>0.64</v>
      </c>
      <c r="N554" t="s">
        <v>8</v>
      </c>
      <c r="O554" t="s">
        <v>87</v>
      </c>
      <c r="P554" t="s">
        <v>296</v>
      </c>
      <c r="Q554" t="s">
        <v>297</v>
      </c>
      <c r="R554">
        <v>19140</v>
      </c>
      <c r="S554">
        <v>42051</v>
      </c>
      <c r="T554">
        <v>42053</v>
      </c>
      <c r="U554">
        <v>-111.72</v>
      </c>
      <c r="V554">
        <v>41</v>
      </c>
      <c r="W554">
        <v>228.3</v>
      </c>
      <c r="X554">
        <v>55874</v>
      </c>
      <c r="Y554" t="s">
        <v>3218</v>
      </c>
    </row>
    <row r="555" spans="1:25" x14ac:dyDescent="0.2">
      <c r="A555">
        <v>1228</v>
      </c>
      <c r="B555" t="s">
        <v>1196</v>
      </c>
      <c r="C555" t="s">
        <v>92</v>
      </c>
      <c r="D555">
        <v>0.06</v>
      </c>
      <c r="E555">
        <v>5.68</v>
      </c>
      <c r="F555">
        <v>1.39</v>
      </c>
      <c r="G555" t="s">
        <v>14</v>
      </c>
      <c r="H555" t="s">
        <v>3</v>
      </c>
      <c r="I555" t="s">
        <v>24</v>
      </c>
      <c r="J555" t="s">
        <v>321</v>
      </c>
      <c r="K555" t="s">
        <v>49</v>
      </c>
      <c r="L555" t="s">
        <v>574</v>
      </c>
      <c r="M555">
        <v>0.38</v>
      </c>
      <c r="N555" t="s">
        <v>8</v>
      </c>
      <c r="O555" t="s">
        <v>87</v>
      </c>
      <c r="P555" t="s">
        <v>296</v>
      </c>
      <c r="Q555" t="s">
        <v>297</v>
      </c>
      <c r="R555">
        <v>19140</v>
      </c>
      <c r="S555">
        <v>42051</v>
      </c>
      <c r="T555">
        <v>42051</v>
      </c>
      <c r="U555">
        <v>33.01</v>
      </c>
      <c r="V555">
        <v>24</v>
      </c>
      <c r="W555">
        <v>129.53</v>
      </c>
      <c r="X555">
        <v>55874</v>
      </c>
      <c r="Y555" t="s">
        <v>3218</v>
      </c>
    </row>
    <row r="556" spans="1:25" x14ac:dyDescent="0.2">
      <c r="A556">
        <v>1229</v>
      </c>
      <c r="B556" t="s">
        <v>1198</v>
      </c>
      <c r="C556" t="s">
        <v>92</v>
      </c>
      <c r="D556">
        <v>0.01</v>
      </c>
      <c r="E556">
        <v>4.9800000000000004</v>
      </c>
      <c r="F556">
        <v>4.62</v>
      </c>
      <c r="G556" t="s">
        <v>63</v>
      </c>
      <c r="H556" t="s">
        <v>3</v>
      </c>
      <c r="I556" t="s">
        <v>16</v>
      </c>
      <c r="J556" t="s">
        <v>17</v>
      </c>
      <c r="K556" t="s">
        <v>18</v>
      </c>
      <c r="L556" t="s">
        <v>1197</v>
      </c>
      <c r="M556">
        <v>0.64</v>
      </c>
      <c r="N556" t="s">
        <v>8</v>
      </c>
      <c r="O556" t="s">
        <v>28</v>
      </c>
      <c r="P556" t="s">
        <v>163</v>
      </c>
      <c r="Q556" t="s">
        <v>1116</v>
      </c>
      <c r="R556">
        <v>75482</v>
      </c>
      <c r="S556">
        <v>42051</v>
      </c>
      <c r="T556">
        <v>42053</v>
      </c>
      <c r="U556">
        <v>-111.72</v>
      </c>
      <c r="V556">
        <v>10</v>
      </c>
      <c r="W556">
        <v>55.68</v>
      </c>
      <c r="X556">
        <v>90378</v>
      </c>
      <c r="Y556" t="s">
        <v>3216</v>
      </c>
    </row>
    <row r="557" spans="1:25" x14ac:dyDescent="0.2">
      <c r="A557">
        <v>1625</v>
      </c>
      <c r="B557" t="s">
        <v>1199</v>
      </c>
      <c r="C557" t="s">
        <v>92</v>
      </c>
      <c r="D557">
        <v>0</v>
      </c>
      <c r="E557">
        <v>209.37</v>
      </c>
      <c r="F557">
        <v>69</v>
      </c>
      <c r="G557" t="s">
        <v>14</v>
      </c>
      <c r="H557" t="s">
        <v>47</v>
      </c>
      <c r="I557" t="s">
        <v>4</v>
      </c>
      <c r="J557" t="s">
        <v>5</v>
      </c>
      <c r="K557" t="s">
        <v>40</v>
      </c>
      <c r="L557" t="s">
        <v>1200</v>
      </c>
      <c r="M557">
        <v>0.79</v>
      </c>
      <c r="N557" t="s">
        <v>8</v>
      </c>
      <c r="O557" t="s">
        <v>87</v>
      </c>
      <c r="P557" t="s">
        <v>88</v>
      </c>
      <c r="Q557" t="s">
        <v>1201</v>
      </c>
      <c r="R557">
        <v>11542</v>
      </c>
      <c r="S557">
        <v>42051</v>
      </c>
      <c r="T557">
        <v>42053</v>
      </c>
      <c r="U557">
        <v>-263.11192907999998</v>
      </c>
      <c r="V557">
        <v>11</v>
      </c>
      <c r="W557">
        <v>1959.88</v>
      </c>
      <c r="X557">
        <v>90601</v>
      </c>
      <c r="Y557" t="s">
        <v>3218</v>
      </c>
    </row>
    <row r="558" spans="1:25" x14ac:dyDescent="0.2">
      <c r="A558">
        <v>3151</v>
      </c>
      <c r="B558" t="s">
        <v>929</v>
      </c>
      <c r="C558" t="s">
        <v>46</v>
      </c>
      <c r="D558">
        <v>0.05</v>
      </c>
      <c r="E558">
        <v>25.99</v>
      </c>
      <c r="F558">
        <v>5.37</v>
      </c>
      <c r="G558" t="s">
        <v>63</v>
      </c>
      <c r="H558" t="s">
        <v>70</v>
      </c>
      <c r="I558" t="s">
        <v>24</v>
      </c>
      <c r="J558" t="s">
        <v>25</v>
      </c>
      <c r="K558" t="s">
        <v>49</v>
      </c>
      <c r="L558" t="s">
        <v>1202</v>
      </c>
      <c r="M558">
        <v>0.56000000000000005</v>
      </c>
      <c r="N558" t="s">
        <v>8</v>
      </c>
      <c r="O558" t="s">
        <v>35</v>
      </c>
      <c r="P558" t="s">
        <v>66</v>
      </c>
      <c r="Q558" t="s">
        <v>930</v>
      </c>
      <c r="R558">
        <v>92277</v>
      </c>
      <c r="S558">
        <v>42051</v>
      </c>
      <c r="T558">
        <v>42053</v>
      </c>
      <c r="U558">
        <v>220.35720000000001</v>
      </c>
      <c r="V558">
        <v>18</v>
      </c>
      <c r="W558">
        <v>451.35</v>
      </c>
      <c r="X558">
        <v>88545</v>
      </c>
      <c r="Y558" t="s">
        <v>3217</v>
      </c>
    </row>
    <row r="559" spans="1:25" x14ac:dyDescent="0.2">
      <c r="A559">
        <v>936</v>
      </c>
      <c r="B559" t="s">
        <v>1203</v>
      </c>
      <c r="C559" t="s">
        <v>1</v>
      </c>
      <c r="D559">
        <v>0.05</v>
      </c>
      <c r="E559">
        <v>6.04</v>
      </c>
      <c r="F559">
        <v>2.14</v>
      </c>
      <c r="G559" t="s">
        <v>63</v>
      </c>
      <c r="H559" t="s">
        <v>70</v>
      </c>
      <c r="I559" t="s">
        <v>24</v>
      </c>
      <c r="J559" t="s">
        <v>64</v>
      </c>
      <c r="K559" t="s">
        <v>26</v>
      </c>
      <c r="L559" t="s">
        <v>1204</v>
      </c>
      <c r="M559">
        <v>0.38</v>
      </c>
      <c r="N559" t="s">
        <v>8</v>
      </c>
      <c r="O559" t="s">
        <v>35</v>
      </c>
      <c r="P559" t="s">
        <v>66</v>
      </c>
      <c r="Q559" t="s">
        <v>1205</v>
      </c>
      <c r="R559">
        <v>92374</v>
      </c>
      <c r="S559">
        <v>42052</v>
      </c>
      <c r="T559">
        <v>42054</v>
      </c>
      <c r="U559">
        <v>-4.1399999999999997</v>
      </c>
      <c r="V559">
        <v>1</v>
      </c>
      <c r="W559">
        <v>8.41</v>
      </c>
      <c r="X559">
        <v>90588</v>
      </c>
      <c r="Y559" t="s">
        <v>3217</v>
      </c>
    </row>
    <row r="560" spans="1:25" x14ac:dyDescent="0.2">
      <c r="A560">
        <v>1305</v>
      </c>
      <c r="B560" t="s">
        <v>1206</v>
      </c>
      <c r="C560" t="s">
        <v>13</v>
      </c>
      <c r="D560">
        <v>0.04</v>
      </c>
      <c r="E560">
        <v>62.18</v>
      </c>
      <c r="F560">
        <v>10.84</v>
      </c>
      <c r="G560" t="s">
        <v>14</v>
      </c>
      <c r="H560" t="s">
        <v>15</v>
      </c>
      <c r="I560" t="s">
        <v>4</v>
      </c>
      <c r="J560" t="s">
        <v>102</v>
      </c>
      <c r="K560" t="s">
        <v>120</v>
      </c>
      <c r="L560" t="s">
        <v>1207</v>
      </c>
      <c r="M560">
        <v>0.63</v>
      </c>
      <c r="N560" t="s">
        <v>8</v>
      </c>
      <c r="O560" t="s">
        <v>35</v>
      </c>
      <c r="P560" t="s">
        <v>122</v>
      </c>
      <c r="Q560" t="s">
        <v>1208</v>
      </c>
      <c r="R560">
        <v>84120</v>
      </c>
      <c r="S560">
        <v>42052</v>
      </c>
      <c r="T560">
        <v>42054</v>
      </c>
      <c r="U560">
        <v>125.8077</v>
      </c>
      <c r="V560">
        <v>3</v>
      </c>
      <c r="W560">
        <v>182.33</v>
      </c>
      <c r="X560">
        <v>87002</v>
      </c>
      <c r="Y560" t="s">
        <v>3217</v>
      </c>
    </row>
    <row r="561" spans="1:25" x14ac:dyDescent="0.2">
      <c r="A561">
        <v>2427</v>
      </c>
      <c r="B561" t="s">
        <v>1209</v>
      </c>
      <c r="C561" t="s">
        <v>13</v>
      </c>
      <c r="D561">
        <v>0.03</v>
      </c>
      <c r="E561">
        <v>40.99</v>
      </c>
      <c r="F561">
        <v>19.989999999999998</v>
      </c>
      <c r="G561" t="s">
        <v>14</v>
      </c>
      <c r="H561" t="s">
        <v>70</v>
      </c>
      <c r="I561" t="s">
        <v>24</v>
      </c>
      <c r="J561" t="s">
        <v>64</v>
      </c>
      <c r="K561" t="s">
        <v>49</v>
      </c>
      <c r="L561" t="s">
        <v>1210</v>
      </c>
      <c r="M561">
        <v>0.36</v>
      </c>
      <c r="N561" t="s">
        <v>8</v>
      </c>
      <c r="O561" t="s">
        <v>28</v>
      </c>
      <c r="P561" t="s">
        <v>163</v>
      </c>
      <c r="Q561" t="s">
        <v>1211</v>
      </c>
      <c r="R561">
        <v>76248</v>
      </c>
      <c r="S561">
        <v>42052</v>
      </c>
      <c r="T561">
        <v>42053</v>
      </c>
      <c r="U561">
        <v>395.30799999999999</v>
      </c>
      <c r="V561">
        <v>21</v>
      </c>
      <c r="W561">
        <v>885.65</v>
      </c>
      <c r="X561">
        <v>90860</v>
      </c>
      <c r="Y561" t="s">
        <v>3216</v>
      </c>
    </row>
    <row r="562" spans="1:25" x14ac:dyDescent="0.2">
      <c r="A562">
        <v>1065</v>
      </c>
      <c r="B562" t="s">
        <v>1212</v>
      </c>
      <c r="C562" t="s">
        <v>1</v>
      </c>
      <c r="D562">
        <v>0.01</v>
      </c>
      <c r="E562">
        <v>15.99</v>
      </c>
      <c r="F562">
        <v>13.18</v>
      </c>
      <c r="G562" t="s">
        <v>14</v>
      </c>
      <c r="H562" t="s">
        <v>70</v>
      </c>
      <c r="I562" t="s">
        <v>24</v>
      </c>
      <c r="J562" t="s">
        <v>48</v>
      </c>
      <c r="K562" t="s">
        <v>49</v>
      </c>
      <c r="L562" t="s">
        <v>271</v>
      </c>
      <c r="M562">
        <v>0.37</v>
      </c>
      <c r="N562" t="s">
        <v>8</v>
      </c>
      <c r="O562" t="s">
        <v>28</v>
      </c>
      <c r="P562" t="s">
        <v>79</v>
      </c>
      <c r="Q562" t="s">
        <v>1213</v>
      </c>
      <c r="R562">
        <v>60459</v>
      </c>
      <c r="S562">
        <v>42053</v>
      </c>
      <c r="T562">
        <v>42055</v>
      </c>
      <c r="U562">
        <v>-99.43544</v>
      </c>
      <c r="V562">
        <v>23</v>
      </c>
      <c r="W562">
        <v>377.44</v>
      </c>
      <c r="X562">
        <v>88899</v>
      </c>
      <c r="Y562" t="s">
        <v>3216</v>
      </c>
    </row>
    <row r="563" spans="1:25" x14ac:dyDescent="0.2">
      <c r="A563">
        <v>3255</v>
      </c>
      <c r="B563" t="s">
        <v>1214</v>
      </c>
      <c r="C563" t="s">
        <v>1</v>
      </c>
      <c r="D563">
        <v>0.06</v>
      </c>
      <c r="E563">
        <v>47.98</v>
      </c>
      <c r="F563">
        <v>3.61</v>
      </c>
      <c r="G563" t="s">
        <v>14</v>
      </c>
      <c r="H563" t="s">
        <v>47</v>
      </c>
      <c r="I563" t="s">
        <v>16</v>
      </c>
      <c r="J563" t="s">
        <v>17</v>
      </c>
      <c r="K563" t="s">
        <v>18</v>
      </c>
      <c r="L563" t="s">
        <v>1215</v>
      </c>
      <c r="M563">
        <v>0.71</v>
      </c>
      <c r="N563" t="s">
        <v>8</v>
      </c>
      <c r="O563" t="s">
        <v>9</v>
      </c>
      <c r="P563" t="s">
        <v>99</v>
      </c>
      <c r="Q563" t="s">
        <v>1216</v>
      </c>
      <c r="R563">
        <v>33319</v>
      </c>
      <c r="S563">
        <v>42053</v>
      </c>
      <c r="T563">
        <v>42055</v>
      </c>
      <c r="U563">
        <v>596.80799999999999</v>
      </c>
      <c r="V563">
        <v>2</v>
      </c>
      <c r="W563">
        <v>97.96</v>
      </c>
      <c r="X563">
        <v>90488</v>
      </c>
      <c r="Y563" t="s">
        <v>3215</v>
      </c>
    </row>
    <row r="564" spans="1:25" x14ac:dyDescent="0.2">
      <c r="A564">
        <v>2141</v>
      </c>
      <c r="B564" t="s">
        <v>1217</v>
      </c>
      <c r="C564" t="s">
        <v>13</v>
      </c>
      <c r="D564">
        <v>0.01</v>
      </c>
      <c r="E564">
        <v>5.44</v>
      </c>
      <c r="F564">
        <v>7.46</v>
      </c>
      <c r="G564" t="s">
        <v>14</v>
      </c>
      <c r="H564" t="s">
        <v>47</v>
      </c>
      <c r="I564" t="s">
        <v>24</v>
      </c>
      <c r="J564" t="s">
        <v>48</v>
      </c>
      <c r="K564" t="s">
        <v>49</v>
      </c>
      <c r="L564" t="s">
        <v>1218</v>
      </c>
      <c r="M564">
        <v>0.36</v>
      </c>
      <c r="N564" t="s">
        <v>8</v>
      </c>
      <c r="O564" t="s">
        <v>35</v>
      </c>
      <c r="P564" t="s">
        <v>36</v>
      </c>
      <c r="Q564" t="s">
        <v>1219</v>
      </c>
      <c r="R564">
        <v>81301</v>
      </c>
      <c r="S564">
        <v>42053</v>
      </c>
      <c r="T564">
        <v>42054</v>
      </c>
      <c r="U564">
        <v>-18.478200000000001</v>
      </c>
      <c r="V564">
        <v>3</v>
      </c>
      <c r="W564">
        <v>19.68</v>
      </c>
      <c r="X564">
        <v>87570</v>
      </c>
      <c r="Y564" t="s">
        <v>3217</v>
      </c>
    </row>
    <row r="565" spans="1:25" x14ac:dyDescent="0.2">
      <c r="A565">
        <v>2141</v>
      </c>
      <c r="B565" t="s">
        <v>1217</v>
      </c>
      <c r="C565" t="s">
        <v>13</v>
      </c>
      <c r="D565">
        <v>0.02</v>
      </c>
      <c r="E565">
        <v>549.99</v>
      </c>
      <c r="F565">
        <v>49</v>
      </c>
      <c r="G565" t="s">
        <v>2</v>
      </c>
      <c r="H565" t="s">
        <v>47</v>
      </c>
      <c r="I565" t="s">
        <v>16</v>
      </c>
      <c r="J565" t="s">
        <v>39</v>
      </c>
      <c r="K565" t="s">
        <v>33</v>
      </c>
      <c r="L565" t="s">
        <v>1220</v>
      </c>
      <c r="M565">
        <v>0.35</v>
      </c>
      <c r="N565" t="s">
        <v>8</v>
      </c>
      <c r="O565" t="s">
        <v>35</v>
      </c>
      <c r="P565" t="s">
        <v>36</v>
      </c>
      <c r="Q565" t="s">
        <v>1219</v>
      </c>
      <c r="R565">
        <v>81301</v>
      </c>
      <c r="S565">
        <v>42053</v>
      </c>
      <c r="T565">
        <v>42055</v>
      </c>
      <c r="U565">
        <v>-381.84120000000001</v>
      </c>
      <c r="V565">
        <v>18</v>
      </c>
      <c r="W565">
        <v>9798.84</v>
      </c>
      <c r="X565">
        <v>87570</v>
      </c>
      <c r="Y565" t="s">
        <v>3217</v>
      </c>
    </row>
    <row r="566" spans="1:25" x14ac:dyDescent="0.2">
      <c r="A566">
        <v>2141</v>
      </c>
      <c r="B566" t="s">
        <v>1217</v>
      </c>
      <c r="C566" t="s">
        <v>13</v>
      </c>
      <c r="D566">
        <v>0.03</v>
      </c>
      <c r="E566">
        <v>22.01</v>
      </c>
      <c r="F566">
        <v>5.53</v>
      </c>
      <c r="G566" t="s">
        <v>63</v>
      </c>
      <c r="H566" t="s">
        <v>47</v>
      </c>
      <c r="I566" t="s">
        <v>24</v>
      </c>
      <c r="J566" t="s">
        <v>25</v>
      </c>
      <c r="K566" t="s">
        <v>18</v>
      </c>
      <c r="L566" t="s">
        <v>472</v>
      </c>
      <c r="M566">
        <v>0.59</v>
      </c>
      <c r="N566" t="s">
        <v>8</v>
      </c>
      <c r="O566" t="s">
        <v>35</v>
      </c>
      <c r="P566" t="s">
        <v>36</v>
      </c>
      <c r="Q566" t="s">
        <v>1219</v>
      </c>
      <c r="R566">
        <v>81301</v>
      </c>
      <c r="S566">
        <v>42053</v>
      </c>
      <c r="T566">
        <v>42054</v>
      </c>
      <c r="U566">
        <v>12.5504</v>
      </c>
      <c r="V566">
        <v>7</v>
      </c>
      <c r="W566">
        <v>154.11000000000001</v>
      </c>
      <c r="X566">
        <v>87570</v>
      </c>
      <c r="Y566" t="s">
        <v>3217</v>
      </c>
    </row>
    <row r="567" spans="1:25" x14ac:dyDescent="0.2">
      <c r="A567">
        <v>2141</v>
      </c>
      <c r="B567" t="s">
        <v>1217</v>
      </c>
      <c r="C567" t="s">
        <v>13</v>
      </c>
      <c r="D567">
        <v>0.09</v>
      </c>
      <c r="E567">
        <v>34.76</v>
      </c>
      <c r="F567">
        <v>8.2200000000000006</v>
      </c>
      <c r="G567" t="s">
        <v>14</v>
      </c>
      <c r="H567" t="s">
        <v>47</v>
      </c>
      <c r="I567" t="s">
        <v>24</v>
      </c>
      <c r="J567" t="s">
        <v>54</v>
      </c>
      <c r="K567" t="s">
        <v>49</v>
      </c>
      <c r="L567" t="s">
        <v>1221</v>
      </c>
      <c r="M567">
        <v>0.56999999999999995</v>
      </c>
      <c r="N567" t="s">
        <v>8</v>
      </c>
      <c r="O567" t="s">
        <v>35</v>
      </c>
      <c r="P567" t="s">
        <v>36</v>
      </c>
      <c r="Q567" t="s">
        <v>1219</v>
      </c>
      <c r="R567">
        <v>81301</v>
      </c>
      <c r="S567">
        <v>42053</v>
      </c>
      <c r="T567">
        <v>42055</v>
      </c>
      <c r="U567">
        <v>45.3324</v>
      </c>
      <c r="V567">
        <v>7</v>
      </c>
      <c r="W567">
        <v>242.97</v>
      </c>
      <c r="X567">
        <v>87570</v>
      </c>
      <c r="Y567" t="s">
        <v>3217</v>
      </c>
    </row>
    <row r="568" spans="1:25" x14ac:dyDescent="0.2">
      <c r="A568">
        <v>91</v>
      </c>
      <c r="B568" t="s">
        <v>1222</v>
      </c>
      <c r="C568" t="s">
        <v>92</v>
      </c>
      <c r="D568">
        <v>0.05</v>
      </c>
      <c r="E568">
        <v>5.18</v>
      </c>
      <c r="F568">
        <v>2.04</v>
      </c>
      <c r="G568" t="s">
        <v>14</v>
      </c>
      <c r="H568" t="s">
        <v>47</v>
      </c>
      <c r="I568" t="s">
        <v>24</v>
      </c>
      <c r="J568" t="s">
        <v>64</v>
      </c>
      <c r="K568" t="s">
        <v>26</v>
      </c>
      <c r="L568" t="s">
        <v>809</v>
      </c>
      <c r="M568">
        <v>0.36</v>
      </c>
      <c r="N568" t="s">
        <v>8</v>
      </c>
      <c r="O568" t="s">
        <v>35</v>
      </c>
      <c r="P568" t="s">
        <v>66</v>
      </c>
      <c r="Q568" t="s">
        <v>1223</v>
      </c>
      <c r="R568">
        <v>94591</v>
      </c>
      <c r="S568">
        <v>42053</v>
      </c>
      <c r="T568">
        <v>42055</v>
      </c>
      <c r="U568">
        <v>34.010399999999997</v>
      </c>
      <c r="V568">
        <v>10</v>
      </c>
      <c r="W568">
        <v>53.54</v>
      </c>
      <c r="X568">
        <v>87176</v>
      </c>
      <c r="Y568" t="s">
        <v>3217</v>
      </c>
    </row>
    <row r="569" spans="1:25" x14ac:dyDescent="0.2">
      <c r="A569">
        <v>2521</v>
      </c>
      <c r="B569" t="s">
        <v>1224</v>
      </c>
      <c r="C569" t="s">
        <v>92</v>
      </c>
      <c r="D569">
        <v>0</v>
      </c>
      <c r="E569">
        <v>175.99</v>
      </c>
      <c r="F569">
        <v>4.99</v>
      </c>
      <c r="G569" t="s">
        <v>14</v>
      </c>
      <c r="H569" t="s">
        <v>47</v>
      </c>
      <c r="I569" t="s">
        <v>16</v>
      </c>
      <c r="J569" t="s">
        <v>111</v>
      </c>
      <c r="K569" t="s">
        <v>49</v>
      </c>
      <c r="L569" t="s">
        <v>1225</v>
      </c>
      <c r="M569">
        <v>0.59</v>
      </c>
      <c r="N569" t="s">
        <v>8</v>
      </c>
      <c r="O569" t="s">
        <v>28</v>
      </c>
      <c r="P569" t="s">
        <v>163</v>
      </c>
      <c r="Q569" t="s">
        <v>1226</v>
      </c>
      <c r="R569">
        <v>75109</v>
      </c>
      <c r="S569">
        <v>42053</v>
      </c>
      <c r="T569">
        <v>42056</v>
      </c>
      <c r="U569">
        <v>1656.6555000000001</v>
      </c>
      <c r="V569">
        <v>15</v>
      </c>
      <c r="W569">
        <v>2400.9499999999998</v>
      </c>
      <c r="X569">
        <v>87032</v>
      </c>
      <c r="Y569" t="s">
        <v>3216</v>
      </c>
    </row>
    <row r="570" spans="1:25" x14ac:dyDescent="0.2">
      <c r="A570">
        <v>2498</v>
      </c>
      <c r="B570" t="s">
        <v>905</v>
      </c>
      <c r="C570" t="s">
        <v>46</v>
      </c>
      <c r="D570">
        <v>0.09</v>
      </c>
      <c r="E570">
        <v>355.98</v>
      </c>
      <c r="F570">
        <v>58.92</v>
      </c>
      <c r="G570" t="s">
        <v>2</v>
      </c>
      <c r="H570" t="s">
        <v>70</v>
      </c>
      <c r="I570" t="s">
        <v>4</v>
      </c>
      <c r="J570" t="s">
        <v>85</v>
      </c>
      <c r="K570" t="s">
        <v>33</v>
      </c>
      <c r="L570" t="s">
        <v>670</v>
      </c>
      <c r="M570">
        <v>0.64</v>
      </c>
      <c r="N570" t="s">
        <v>8</v>
      </c>
      <c r="O570" t="s">
        <v>35</v>
      </c>
      <c r="P570" t="s">
        <v>66</v>
      </c>
      <c r="Q570" t="s">
        <v>866</v>
      </c>
      <c r="R570">
        <v>92024</v>
      </c>
      <c r="S570">
        <v>42053</v>
      </c>
      <c r="T570">
        <v>42055</v>
      </c>
      <c r="U570">
        <v>1240.25</v>
      </c>
      <c r="V570">
        <v>30</v>
      </c>
      <c r="W570">
        <v>10554.63</v>
      </c>
      <c r="X570">
        <v>16547</v>
      </c>
      <c r="Y570" t="s">
        <v>3217</v>
      </c>
    </row>
    <row r="571" spans="1:25" x14ac:dyDescent="0.2">
      <c r="A571">
        <v>2498</v>
      </c>
      <c r="B571" t="s">
        <v>905</v>
      </c>
      <c r="C571" t="s">
        <v>46</v>
      </c>
      <c r="D571">
        <v>0.04</v>
      </c>
      <c r="E571">
        <v>218.75</v>
      </c>
      <c r="F571">
        <v>69.64</v>
      </c>
      <c r="G571" t="s">
        <v>2</v>
      </c>
      <c r="H571" t="s">
        <v>70</v>
      </c>
      <c r="I571" t="s">
        <v>4</v>
      </c>
      <c r="J571" t="s">
        <v>5</v>
      </c>
      <c r="K571" t="s">
        <v>6</v>
      </c>
      <c r="L571" t="s">
        <v>850</v>
      </c>
      <c r="M571">
        <v>0.77</v>
      </c>
      <c r="N571" t="s">
        <v>8</v>
      </c>
      <c r="O571" t="s">
        <v>35</v>
      </c>
      <c r="P571" t="s">
        <v>66</v>
      </c>
      <c r="Q571" t="s">
        <v>866</v>
      </c>
      <c r="R571">
        <v>92024</v>
      </c>
      <c r="S571">
        <v>42053</v>
      </c>
      <c r="T571">
        <v>42053</v>
      </c>
      <c r="U571">
        <v>-533.23199999999997</v>
      </c>
      <c r="V571">
        <v>8</v>
      </c>
      <c r="W571">
        <v>1749.64</v>
      </c>
      <c r="X571">
        <v>16547</v>
      </c>
      <c r="Y571" t="s">
        <v>3217</v>
      </c>
    </row>
    <row r="572" spans="1:25" x14ac:dyDescent="0.2">
      <c r="A572">
        <v>2499</v>
      </c>
      <c r="B572" t="s">
        <v>1227</v>
      </c>
      <c r="C572" t="s">
        <v>46</v>
      </c>
      <c r="D572">
        <v>0.09</v>
      </c>
      <c r="E572">
        <v>355.98</v>
      </c>
      <c r="F572">
        <v>58.92</v>
      </c>
      <c r="G572" t="s">
        <v>2</v>
      </c>
      <c r="H572" t="s">
        <v>70</v>
      </c>
      <c r="I572" t="s">
        <v>4</v>
      </c>
      <c r="J572" t="s">
        <v>85</v>
      </c>
      <c r="K572" t="s">
        <v>33</v>
      </c>
      <c r="L572" t="s">
        <v>670</v>
      </c>
      <c r="M572">
        <v>0.64</v>
      </c>
      <c r="N572" t="s">
        <v>8</v>
      </c>
      <c r="O572" t="s">
        <v>28</v>
      </c>
      <c r="P572" t="s">
        <v>79</v>
      </c>
      <c r="Q572" t="s">
        <v>1228</v>
      </c>
      <c r="R572">
        <v>60901</v>
      </c>
      <c r="S572">
        <v>42053</v>
      </c>
      <c r="T572">
        <v>42055</v>
      </c>
      <c r="U572">
        <v>1240.25</v>
      </c>
      <c r="V572">
        <v>8</v>
      </c>
      <c r="W572">
        <v>2814.57</v>
      </c>
      <c r="X572">
        <v>88319</v>
      </c>
      <c r="Y572" t="s">
        <v>3216</v>
      </c>
    </row>
    <row r="573" spans="1:25" x14ac:dyDescent="0.2">
      <c r="A573">
        <v>993</v>
      </c>
      <c r="B573" t="s">
        <v>1229</v>
      </c>
      <c r="C573" t="s">
        <v>13</v>
      </c>
      <c r="D573">
        <v>0.05</v>
      </c>
      <c r="E573">
        <v>4.28</v>
      </c>
      <c r="F573">
        <v>5.17</v>
      </c>
      <c r="G573" t="s">
        <v>14</v>
      </c>
      <c r="H573" t="s">
        <v>3</v>
      </c>
      <c r="I573" t="s">
        <v>24</v>
      </c>
      <c r="J573" t="s">
        <v>64</v>
      </c>
      <c r="K573" t="s">
        <v>49</v>
      </c>
      <c r="L573" t="s">
        <v>1230</v>
      </c>
      <c r="M573">
        <v>0.4</v>
      </c>
      <c r="N573" t="s">
        <v>8</v>
      </c>
      <c r="O573" t="s">
        <v>35</v>
      </c>
      <c r="P573" t="s">
        <v>66</v>
      </c>
      <c r="Q573" t="s">
        <v>1231</v>
      </c>
      <c r="R573">
        <v>93030</v>
      </c>
      <c r="S573">
        <v>42054</v>
      </c>
      <c r="T573">
        <v>42054</v>
      </c>
      <c r="U573">
        <v>-104.57</v>
      </c>
      <c r="V573">
        <v>9</v>
      </c>
      <c r="W573">
        <v>38.58</v>
      </c>
      <c r="X573">
        <v>89432</v>
      </c>
      <c r="Y573" t="s">
        <v>3217</v>
      </c>
    </row>
    <row r="574" spans="1:25" x14ac:dyDescent="0.2">
      <c r="A574">
        <v>1303</v>
      </c>
      <c r="B574" t="s">
        <v>1232</v>
      </c>
      <c r="C574" t="s">
        <v>13</v>
      </c>
      <c r="D574">
        <v>0.03</v>
      </c>
      <c r="E574">
        <v>39.479999999999997</v>
      </c>
      <c r="F574">
        <v>1.99</v>
      </c>
      <c r="G574" t="s">
        <v>14</v>
      </c>
      <c r="H574" t="s">
        <v>15</v>
      </c>
      <c r="I574" t="s">
        <v>16</v>
      </c>
      <c r="J574" t="s">
        <v>17</v>
      </c>
      <c r="K574" t="s">
        <v>18</v>
      </c>
      <c r="L574" t="s">
        <v>1233</v>
      </c>
      <c r="M574">
        <v>0.54</v>
      </c>
      <c r="N574" t="s">
        <v>8</v>
      </c>
      <c r="O574" t="s">
        <v>35</v>
      </c>
      <c r="P574" t="s">
        <v>122</v>
      </c>
      <c r="Q574" t="s">
        <v>1234</v>
      </c>
      <c r="R574">
        <v>84074</v>
      </c>
      <c r="S574">
        <v>42054</v>
      </c>
      <c r="T574">
        <v>42056</v>
      </c>
      <c r="U574">
        <v>317.08949999999999</v>
      </c>
      <c r="V574">
        <v>12</v>
      </c>
      <c r="W574">
        <v>459.55</v>
      </c>
      <c r="X574">
        <v>87003</v>
      </c>
      <c r="Y574" t="s">
        <v>3217</v>
      </c>
    </row>
    <row r="575" spans="1:25" x14ac:dyDescent="0.2">
      <c r="A575">
        <v>2828</v>
      </c>
      <c r="B575" t="s">
        <v>1235</v>
      </c>
      <c r="C575" t="s">
        <v>13</v>
      </c>
      <c r="D575">
        <v>0.05</v>
      </c>
      <c r="E575">
        <v>11.29</v>
      </c>
      <c r="F575">
        <v>5.03</v>
      </c>
      <c r="G575" t="s">
        <v>14</v>
      </c>
      <c r="H575" t="s">
        <v>70</v>
      </c>
      <c r="I575" t="s">
        <v>24</v>
      </c>
      <c r="J575" t="s">
        <v>54</v>
      </c>
      <c r="K575" t="s">
        <v>49</v>
      </c>
      <c r="L575" t="s">
        <v>1236</v>
      </c>
      <c r="M575">
        <v>0.59</v>
      </c>
      <c r="N575" t="s">
        <v>8</v>
      </c>
      <c r="O575" t="s">
        <v>35</v>
      </c>
      <c r="P575" t="s">
        <v>66</v>
      </c>
      <c r="Q575" t="s">
        <v>1237</v>
      </c>
      <c r="R575">
        <v>92243</v>
      </c>
      <c r="S575">
        <v>42054</v>
      </c>
      <c r="T575">
        <v>42056</v>
      </c>
      <c r="U575">
        <v>-35.26</v>
      </c>
      <c r="V575">
        <v>8</v>
      </c>
      <c r="W575">
        <v>90.46</v>
      </c>
      <c r="X575">
        <v>87720</v>
      </c>
      <c r="Y575" t="s">
        <v>3217</v>
      </c>
    </row>
    <row r="576" spans="1:25" x14ac:dyDescent="0.2">
      <c r="A576">
        <v>1303</v>
      </c>
      <c r="B576" t="s">
        <v>1232</v>
      </c>
      <c r="C576" t="s">
        <v>23</v>
      </c>
      <c r="D576">
        <v>0.01</v>
      </c>
      <c r="E576">
        <v>65.989999999999995</v>
      </c>
      <c r="F576">
        <v>5.31</v>
      </c>
      <c r="G576" t="s">
        <v>14</v>
      </c>
      <c r="H576" t="s">
        <v>15</v>
      </c>
      <c r="I576" t="s">
        <v>16</v>
      </c>
      <c r="J576" t="s">
        <v>111</v>
      </c>
      <c r="K576" t="s">
        <v>49</v>
      </c>
      <c r="L576" t="s">
        <v>1238</v>
      </c>
      <c r="M576">
        <v>0.56999999999999995</v>
      </c>
      <c r="N576" t="s">
        <v>8</v>
      </c>
      <c r="O576" t="s">
        <v>35</v>
      </c>
      <c r="P576" t="s">
        <v>122</v>
      </c>
      <c r="Q576" t="s">
        <v>1234</v>
      </c>
      <c r="R576">
        <v>84074</v>
      </c>
      <c r="S576">
        <v>42054</v>
      </c>
      <c r="T576">
        <v>42061</v>
      </c>
      <c r="U576">
        <v>250.36272</v>
      </c>
      <c r="V576">
        <v>9</v>
      </c>
      <c r="W576">
        <v>536.9</v>
      </c>
      <c r="X576">
        <v>87005</v>
      </c>
      <c r="Y576" t="s">
        <v>3217</v>
      </c>
    </row>
    <row r="577" spans="1:25" x14ac:dyDescent="0.2">
      <c r="A577">
        <v>2287</v>
      </c>
      <c r="B577" t="s">
        <v>1239</v>
      </c>
      <c r="C577" t="s">
        <v>23</v>
      </c>
      <c r="D577">
        <v>0.1</v>
      </c>
      <c r="E577">
        <v>54.1</v>
      </c>
      <c r="F577">
        <v>19.989999999999998</v>
      </c>
      <c r="G577" t="s">
        <v>14</v>
      </c>
      <c r="H577" t="s">
        <v>70</v>
      </c>
      <c r="I577" t="s">
        <v>24</v>
      </c>
      <c r="J577" t="s">
        <v>54</v>
      </c>
      <c r="K577" t="s">
        <v>49</v>
      </c>
      <c r="L577" t="s">
        <v>1240</v>
      </c>
      <c r="M577">
        <v>0.59</v>
      </c>
      <c r="N577" t="s">
        <v>8</v>
      </c>
      <c r="O577" t="s">
        <v>9</v>
      </c>
      <c r="P577" t="s">
        <v>247</v>
      </c>
      <c r="Q577" t="s">
        <v>1241</v>
      </c>
      <c r="R577">
        <v>29483</v>
      </c>
      <c r="S577">
        <v>42054</v>
      </c>
      <c r="T577">
        <v>42059</v>
      </c>
      <c r="U577">
        <v>34.067999999999998</v>
      </c>
      <c r="V577">
        <v>9</v>
      </c>
      <c r="W577">
        <v>469.59</v>
      </c>
      <c r="X577">
        <v>90147</v>
      </c>
      <c r="Y577" t="s">
        <v>3215</v>
      </c>
    </row>
    <row r="578" spans="1:25" x14ac:dyDescent="0.2">
      <c r="A578">
        <v>1827</v>
      </c>
      <c r="B578" t="s">
        <v>1242</v>
      </c>
      <c r="C578" t="s">
        <v>46</v>
      </c>
      <c r="D578">
        <v>0</v>
      </c>
      <c r="E578">
        <v>5.98</v>
      </c>
      <c r="F578">
        <v>0.96</v>
      </c>
      <c r="G578" t="s">
        <v>14</v>
      </c>
      <c r="H578" t="s">
        <v>70</v>
      </c>
      <c r="I578" t="s">
        <v>24</v>
      </c>
      <c r="J578" t="s">
        <v>25</v>
      </c>
      <c r="K578" t="s">
        <v>26</v>
      </c>
      <c r="L578" t="s">
        <v>1243</v>
      </c>
      <c r="M578">
        <v>0.6</v>
      </c>
      <c r="N578" t="s">
        <v>8</v>
      </c>
      <c r="O578" t="s">
        <v>28</v>
      </c>
      <c r="P578" t="s">
        <v>189</v>
      </c>
      <c r="Q578" t="s">
        <v>904</v>
      </c>
      <c r="R578">
        <v>52601</v>
      </c>
      <c r="S578">
        <v>42054</v>
      </c>
      <c r="T578">
        <v>42055</v>
      </c>
      <c r="U578">
        <v>38.039700000000003</v>
      </c>
      <c r="V578">
        <v>9</v>
      </c>
      <c r="W578">
        <v>55.13</v>
      </c>
      <c r="X578">
        <v>86956</v>
      </c>
      <c r="Y578" t="s">
        <v>3216</v>
      </c>
    </row>
    <row r="579" spans="1:25" x14ac:dyDescent="0.2">
      <c r="A579">
        <v>1828</v>
      </c>
      <c r="B579" t="s">
        <v>226</v>
      </c>
      <c r="C579" t="s">
        <v>46</v>
      </c>
      <c r="D579">
        <v>0.02</v>
      </c>
      <c r="E579">
        <v>5.98</v>
      </c>
      <c r="F579">
        <v>5.46</v>
      </c>
      <c r="G579" t="s">
        <v>14</v>
      </c>
      <c r="H579" t="s">
        <v>70</v>
      </c>
      <c r="I579" t="s">
        <v>24</v>
      </c>
      <c r="J579" t="s">
        <v>64</v>
      </c>
      <c r="K579" t="s">
        <v>49</v>
      </c>
      <c r="L579" t="s">
        <v>1132</v>
      </c>
      <c r="M579">
        <v>0.36</v>
      </c>
      <c r="N579" t="s">
        <v>8</v>
      </c>
      <c r="O579" t="s">
        <v>28</v>
      </c>
      <c r="P579" t="s">
        <v>189</v>
      </c>
      <c r="Q579" t="s">
        <v>228</v>
      </c>
      <c r="R579">
        <v>50613</v>
      </c>
      <c r="S579">
        <v>42054</v>
      </c>
      <c r="T579">
        <v>42055</v>
      </c>
      <c r="U579">
        <v>-47.12</v>
      </c>
      <c r="V579">
        <v>7</v>
      </c>
      <c r="W579">
        <v>44.8</v>
      </c>
      <c r="X579">
        <v>86956</v>
      </c>
      <c r="Y579" t="s">
        <v>3216</v>
      </c>
    </row>
    <row r="580" spans="1:25" x14ac:dyDescent="0.2">
      <c r="A580">
        <v>2052</v>
      </c>
      <c r="B580" t="s">
        <v>1244</v>
      </c>
      <c r="C580" t="s">
        <v>46</v>
      </c>
      <c r="D580">
        <v>7.0000000000000007E-2</v>
      </c>
      <c r="E580">
        <v>31.78</v>
      </c>
      <c r="F580">
        <v>1.99</v>
      </c>
      <c r="G580" t="s">
        <v>14</v>
      </c>
      <c r="H580" t="s">
        <v>47</v>
      </c>
      <c r="I580" t="s">
        <v>16</v>
      </c>
      <c r="J580" t="s">
        <v>17</v>
      </c>
      <c r="K580" t="s">
        <v>18</v>
      </c>
      <c r="L580" t="s">
        <v>846</v>
      </c>
      <c r="M580">
        <v>0.42</v>
      </c>
      <c r="N580" t="s">
        <v>8</v>
      </c>
      <c r="O580" t="s">
        <v>35</v>
      </c>
      <c r="P580" t="s">
        <v>616</v>
      </c>
      <c r="Q580" t="s">
        <v>1245</v>
      </c>
      <c r="R580">
        <v>87105</v>
      </c>
      <c r="S580">
        <v>42054</v>
      </c>
      <c r="T580">
        <v>42056</v>
      </c>
      <c r="U580">
        <v>265.11180000000002</v>
      </c>
      <c r="V580">
        <v>13</v>
      </c>
      <c r="W580">
        <v>384.22</v>
      </c>
      <c r="X580">
        <v>87234</v>
      </c>
      <c r="Y580" t="s">
        <v>3217</v>
      </c>
    </row>
    <row r="581" spans="1:25" x14ac:dyDescent="0.2">
      <c r="A581">
        <v>2052</v>
      </c>
      <c r="B581" t="s">
        <v>1244</v>
      </c>
      <c r="C581" t="s">
        <v>46</v>
      </c>
      <c r="D581">
        <v>0</v>
      </c>
      <c r="E581">
        <v>5.98</v>
      </c>
      <c r="F581">
        <v>2.5</v>
      </c>
      <c r="G581" t="s">
        <v>14</v>
      </c>
      <c r="H581" t="s">
        <v>47</v>
      </c>
      <c r="I581" t="s">
        <v>24</v>
      </c>
      <c r="J581" t="s">
        <v>321</v>
      </c>
      <c r="K581" t="s">
        <v>49</v>
      </c>
      <c r="L581" t="s">
        <v>1246</v>
      </c>
      <c r="M581">
        <v>0.36</v>
      </c>
      <c r="N581" t="s">
        <v>8</v>
      </c>
      <c r="O581" t="s">
        <v>35</v>
      </c>
      <c r="P581" t="s">
        <v>616</v>
      </c>
      <c r="Q581" t="s">
        <v>1245</v>
      </c>
      <c r="R581">
        <v>87105</v>
      </c>
      <c r="S581">
        <v>42054</v>
      </c>
      <c r="T581">
        <v>42055</v>
      </c>
      <c r="U581">
        <v>9.5608000000000004</v>
      </c>
      <c r="V581">
        <v>5</v>
      </c>
      <c r="W581">
        <v>31.64</v>
      </c>
      <c r="X581">
        <v>87234</v>
      </c>
      <c r="Y581" t="s">
        <v>3217</v>
      </c>
    </row>
    <row r="582" spans="1:25" x14ac:dyDescent="0.2">
      <c r="A582">
        <v>2052</v>
      </c>
      <c r="B582" t="s">
        <v>1244</v>
      </c>
      <c r="C582" t="s">
        <v>46</v>
      </c>
      <c r="D582">
        <v>0.1</v>
      </c>
      <c r="E582">
        <v>35.99</v>
      </c>
      <c r="F582">
        <v>1.1000000000000001</v>
      </c>
      <c r="G582" t="s">
        <v>63</v>
      </c>
      <c r="H582" t="s">
        <v>47</v>
      </c>
      <c r="I582" t="s">
        <v>16</v>
      </c>
      <c r="J582" t="s">
        <v>111</v>
      </c>
      <c r="K582" t="s">
        <v>49</v>
      </c>
      <c r="L582" t="s">
        <v>250</v>
      </c>
      <c r="M582">
        <v>0.55000000000000004</v>
      </c>
      <c r="N582" t="s">
        <v>8</v>
      </c>
      <c r="O582" t="s">
        <v>35</v>
      </c>
      <c r="P582" t="s">
        <v>616</v>
      </c>
      <c r="Q582" t="s">
        <v>1245</v>
      </c>
      <c r="R582">
        <v>87105</v>
      </c>
      <c r="S582">
        <v>42054</v>
      </c>
      <c r="T582">
        <v>42055</v>
      </c>
      <c r="U582">
        <v>390.09840000000003</v>
      </c>
      <c r="V582">
        <v>19</v>
      </c>
      <c r="W582">
        <v>565.36</v>
      </c>
      <c r="X582">
        <v>87234</v>
      </c>
      <c r="Y582" t="s">
        <v>3217</v>
      </c>
    </row>
    <row r="583" spans="1:25" x14ac:dyDescent="0.2">
      <c r="A583">
        <v>2882</v>
      </c>
      <c r="B583" t="s">
        <v>647</v>
      </c>
      <c r="C583" t="s">
        <v>13</v>
      </c>
      <c r="D583">
        <v>0.03</v>
      </c>
      <c r="E583">
        <v>4.0599999999999996</v>
      </c>
      <c r="F583">
        <v>6.89</v>
      </c>
      <c r="G583" t="s">
        <v>14</v>
      </c>
      <c r="H583" t="s">
        <v>15</v>
      </c>
      <c r="I583" t="s">
        <v>24</v>
      </c>
      <c r="J583" t="s">
        <v>71</v>
      </c>
      <c r="K583" t="s">
        <v>49</v>
      </c>
      <c r="L583" t="s">
        <v>1247</v>
      </c>
      <c r="M583">
        <v>0.6</v>
      </c>
      <c r="N583" t="s">
        <v>8</v>
      </c>
      <c r="O583" t="s">
        <v>9</v>
      </c>
      <c r="P583" t="s">
        <v>73</v>
      </c>
      <c r="Q583" t="s">
        <v>649</v>
      </c>
      <c r="R583">
        <v>28206</v>
      </c>
      <c r="S583">
        <v>42055</v>
      </c>
      <c r="T583">
        <v>42057</v>
      </c>
      <c r="U583">
        <v>-246.27610000000001</v>
      </c>
      <c r="V583">
        <v>37</v>
      </c>
      <c r="W583">
        <v>159.88999999999999</v>
      </c>
      <c r="X583">
        <v>55300</v>
      </c>
      <c r="Y583" t="s">
        <v>3215</v>
      </c>
    </row>
    <row r="584" spans="1:25" x14ac:dyDescent="0.2">
      <c r="A584">
        <v>2882</v>
      </c>
      <c r="B584" t="s">
        <v>647</v>
      </c>
      <c r="C584" t="s">
        <v>13</v>
      </c>
      <c r="D584">
        <v>0.01</v>
      </c>
      <c r="E584">
        <v>3.75</v>
      </c>
      <c r="F584">
        <v>0.5</v>
      </c>
      <c r="G584" t="s">
        <v>14</v>
      </c>
      <c r="H584" t="s">
        <v>15</v>
      </c>
      <c r="I584" t="s">
        <v>24</v>
      </c>
      <c r="J584" t="s">
        <v>128</v>
      </c>
      <c r="K584" t="s">
        <v>49</v>
      </c>
      <c r="L584" t="s">
        <v>1248</v>
      </c>
      <c r="M584">
        <v>0.37</v>
      </c>
      <c r="N584" t="s">
        <v>8</v>
      </c>
      <c r="O584" t="s">
        <v>9</v>
      </c>
      <c r="P584" t="s">
        <v>73</v>
      </c>
      <c r="Q584" t="s">
        <v>649</v>
      </c>
      <c r="R584">
        <v>28206</v>
      </c>
      <c r="S584">
        <v>42055</v>
      </c>
      <c r="T584">
        <v>42056</v>
      </c>
      <c r="U584">
        <v>55.194600000000001</v>
      </c>
      <c r="V584">
        <v>48</v>
      </c>
      <c r="W584">
        <v>180.48</v>
      </c>
      <c r="X584">
        <v>55300</v>
      </c>
      <c r="Y584" t="s">
        <v>3215</v>
      </c>
    </row>
    <row r="585" spans="1:25" x14ac:dyDescent="0.2">
      <c r="A585">
        <v>2882</v>
      </c>
      <c r="B585" t="s">
        <v>647</v>
      </c>
      <c r="C585" t="s">
        <v>13</v>
      </c>
      <c r="D585">
        <v>0.02</v>
      </c>
      <c r="E585">
        <v>10.68</v>
      </c>
      <c r="F585">
        <v>13.04</v>
      </c>
      <c r="G585" t="s">
        <v>14</v>
      </c>
      <c r="H585" t="s">
        <v>15</v>
      </c>
      <c r="I585" t="s">
        <v>4</v>
      </c>
      <c r="J585" t="s">
        <v>102</v>
      </c>
      <c r="K585" t="s">
        <v>40</v>
      </c>
      <c r="L585" t="s">
        <v>1249</v>
      </c>
      <c r="M585">
        <v>0.6</v>
      </c>
      <c r="N585" t="s">
        <v>8</v>
      </c>
      <c r="O585" t="s">
        <v>9</v>
      </c>
      <c r="P585" t="s">
        <v>73</v>
      </c>
      <c r="Q585" t="s">
        <v>649</v>
      </c>
      <c r="R585">
        <v>28206</v>
      </c>
      <c r="S585">
        <v>42055</v>
      </c>
      <c r="T585">
        <v>42057</v>
      </c>
      <c r="U585">
        <v>-307.29649999999998</v>
      </c>
      <c r="V585">
        <v>31</v>
      </c>
      <c r="W585">
        <v>350.48</v>
      </c>
      <c r="X585">
        <v>55300</v>
      </c>
      <c r="Y585" t="s">
        <v>3215</v>
      </c>
    </row>
    <row r="586" spans="1:25" x14ac:dyDescent="0.2">
      <c r="A586">
        <v>2886</v>
      </c>
      <c r="B586" t="s">
        <v>1250</v>
      </c>
      <c r="C586" t="s">
        <v>13</v>
      </c>
      <c r="D586">
        <v>0.03</v>
      </c>
      <c r="E586">
        <v>4.0599999999999996</v>
      </c>
      <c r="F586">
        <v>6.89</v>
      </c>
      <c r="G586" t="s">
        <v>14</v>
      </c>
      <c r="H586" t="s">
        <v>15</v>
      </c>
      <c r="I586" t="s">
        <v>24</v>
      </c>
      <c r="J586" t="s">
        <v>71</v>
      </c>
      <c r="K586" t="s">
        <v>49</v>
      </c>
      <c r="L586" t="s">
        <v>1247</v>
      </c>
      <c r="M586">
        <v>0.6</v>
      </c>
      <c r="N586" t="s">
        <v>8</v>
      </c>
      <c r="O586" t="s">
        <v>87</v>
      </c>
      <c r="P586" t="s">
        <v>293</v>
      </c>
      <c r="Q586" t="s">
        <v>1251</v>
      </c>
      <c r="R586">
        <v>44134</v>
      </c>
      <c r="S586">
        <v>42055</v>
      </c>
      <c r="T586">
        <v>42057</v>
      </c>
      <c r="U586">
        <v>-185.17</v>
      </c>
      <c r="V586">
        <v>9</v>
      </c>
      <c r="W586">
        <v>38.89</v>
      </c>
      <c r="X586">
        <v>87630</v>
      </c>
      <c r="Y586" t="s">
        <v>3218</v>
      </c>
    </row>
    <row r="587" spans="1:25" x14ac:dyDescent="0.2">
      <c r="A587">
        <v>2886</v>
      </c>
      <c r="B587" t="s">
        <v>1250</v>
      </c>
      <c r="C587" t="s">
        <v>13</v>
      </c>
      <c r="D587">
        <v>0.01</v>
      </c>
      <c r="E587">
        <v>3.75</v>
      </c>
      <c r="F587">
        <v>0.5</v>
      </c>
      <c r="G587" t="s">
        <v>14</v>
      </c>
      <c r="H587" t="s">
        <v>15</v>
      </c>
      <c r="I587" t="s">
        <v>24</v>
      </c>
      <c r="J587" t="s">
        <v>128</v>
      </c>
      <c r="K587" t="s">
        <v>49</v>
      </c>
      <c r="L587" t="s">
        <v>1248</v>
      </c>
      <c r="M587">
        <v>0.37</v>
      </c>
      <c r="N587" t="s">
        <v>8</v>
      </c>
      <c r="O587" t="s">
        <v>87</v>
      </c>
      <c r="P587" t="s">
        <v>293</v>
      </c>
      <c r="Q587" t="s">
        <v>1251</v>
      </c>
      <c r="R587">
        <v>44134</v>
      </c>
      <c r="S587">
        <v>42055</v>
      </c>
      <c r="T587">
        <v>42056</v>
      </c>
      <c r="U587">
        <v>31.1328</v>
      </c>
      <c r="V587">
        <v>12</v>
      </c>
      <c r="W587">
        <v>45.12</v>
      </c>
      <c r="X587">
        <v>87630</v>
      </c>
      <c r="Y587" t="s">
        <v>3218</v>
      </c>
    </row>
    <row r="588" spans="1:25" x14ac:dyDescent="0.2">
      <c r="A588">
        <v>2886</v>
      </c>
      <c r="B588" t="s">
        <v>1250</v>
      </c>
      <c r="C588" t="s">
        <v>13</v>
      </c>
      <c r="D588">
        <v>0.02</v>
      </c>
      <c r="E588">
        <v>10.68</v>
      </c>
      <c r="F588">
        <v>13.04</v>
      </c>
      <c r="G588" t="s">
        <v>14</v>
      </c>
      <c r="H588" t="s">
        <v>15</v>
      </c>
      <c r="I588" t="s">
        <v>4</v>
      </c>
      <c r="J588" t="s">
        <v>102</v>
      </c>
      <c r="K588" t="s">
        <v>40</v>
      </c>
      <c r="L588" t="s">
        <v>1249</v>
      </c>
      <c r="M588">
        <v>0.6</v>
      </c>
      <c r="N588" t="s">
        <v>8</v>
      </c>
      <c r="O588" t="s">
        <v>87</v>
      </c>
      <c r="P588" t="s">
        <v>293</v>
      </c>
      <c r="Q588" t="s">
        <v>1251</v>
      </c>
      <c r="R588">
        <v>44134</v>
      </c>
      <c r="S588">
        <v>42055</v>
      </c>
      <c r="T588">
        <v>42057</v>
      </c>
      <c r="U588">
        <v>-231.05</v>
      </c>
      <c r="V588">
        <v>8</v>
      </c>
      <c r="W588">
        <v>90.45</v>
      </c>
      <c r="X588">
        <v>87630</v>
      </c>
      <c r="Y588" t="s">
        <v>3218</v>
      </c>
    </row>
    <row r="589" spans="1:25" x14ac:dyDescent="0.2">
      <c r="A589">
        <v>3284</v>
      </c>
      <c r="B589" t="s">
        <v>1252</v>
      </c>
      <c r="C589" t="s">
        <v>13</v>
      </c>
      <c r="D589">
        <v>0.05</v>
      </c>
      <c r="E589">
        <v>19.23</v>
      </c>
      <c r="F589">
        <v>6.15</v>
      </c>
      <c r="G589" t="s">
        <v>63</v>
      </c>
      <c r="H589" t="s">
        <v>70</v>
      </c>
      <c r="I589" t="s">
        <v>4</v>
      </c>
      <c r="J589" t="s">
        <v>102</v>
      </c>
      <c r="K589" t="s">
        <v>18</v>
      </c>
      <c r="L589" t="s">
        <v>1253</v>
      </c>
      <c r="M589">
        <v>0.44</v>
      </c>
      <c r="N589" t="s">
        <v>8</v>
      </c>
      <c r="O589" t="s">
        <v>9</v>
      </c>
      <c r="P589" t="s">
        <v>99</v>
      </c>
      <c r="Q589" t="s">
        <v>1254</v>
      </c>
      <c r="R589">
        <v>34741</v>
      </c>
      <c r="S589">
        <v>42055</v>
      </c>
      <c r="T589">
        <v>42057</v>
      </c>
      <c r="U589">
        <v>-2133.2779999999998</v>
      </c>
      <c r="V589">
        <v>6</v>
      </c>
      <c r="W589">
        <v>119.78</v>
      </c>
      <c r="X589">
        <v>90751</v>
      </c>
      <c r="Y589" t="s">
        <v>3215</v>
      </c>
    </row>
    <row r="590" spans="1:25" x14ac:dyDescent="0.2">
      <c r="A590">
        <v>233</v>
      </c>
      <c r="B590" t="s">
        <v>1255</v>
      </c>
      <c r="C590" t="s">
        <v>92</v>
      </c>
      <c r="D590">
        <v>7.0000000000000007E-2</v>
      </c>
      <c r="E590">
        <v>5.81</v>
      </c>
      <c r="F590">
        <v>8.49</v>
      </c>
      <c r="G590" t="s">
        <v>14</v>
      </c>
      <c r="H590" t="s">
        <v>3</v>
      </c>
      <c r="I590" t="s">
        <v>24</v>
      </c>
      <c r="J590" t="s">
        <v>48</v>
      </c>
      <c r="K590" t="s">
        <v>49</v>
      </c>
      <c r="L590" t="s">
        <v>306</v>
      </c>
      <c r="M590">
        <v>0.39</v>
      </c>
      <c r="N590" t="s">
        <v>8</v>
      </c>
      <c r="O590" t="s">
        <v>28</v>
      </c>
      <c r="P590" t="s">
        <v>79</v>
      </c>
      <c r="Q590" t="s">
        <v>1256</v>
      </c>
      <c r="R590">
        <v>60462</v>
      </c>
      <c r="S590">
        <v>42055</v>
      </c>
      <c r="T590">
        <v>42057</v>
      </c>
      <c r="U590">
        <v>-243.23650000000001</v>
      </c>
      <c r="V590">
        <v>10</v>
      </c>
      <c r="W590">
        <v>58.8</v>
      </c>
      <c r="X590">
        <v>90237</v>
      </c>
      <c r="Y590" t="s">
        <v>3216</v>
      </c>
    </row>
    <row r="591" spans="1:25" x14ac:dyDescent="0.2">
      <c r="A591">
        <v>233</v>
      </c>
      <c r="B591" t="s">
        <v>1255</v>
      </c>
      <c r="C591" t="s">
        <v>92</v>
      </c>
      <c r="D591">
        <v>0.04</v>
      </c>
      <c r="E591">
        <v>9.65</v>
      </c>
      <c r="F591">
        <v>6.22</v>
      </c>
      <c r="G591" t="s">
        <v>14</v>
      </c>
      <c r="H591" t="s">
        <v>3</v>
      </c>
      <c r="I591" t="s">
        <v>4</v>
      </c>
      <c r="J591" t="s">
        <v>102</v>
      </c>
      <c r="K591" t="s">
        <v>49</v>
      </c>
      <c r="L591" t="s">
        <v>1257</v>
      </c>
      <c r="M591">
        <v>0.55000000000000004</v>
      </c>
      <c r="N591" t="s">
        <v>8</v>
      </c>
      <c r="O591" t="s">
        <v>28</v>
      </c>
      <c r="P591" t="s">
        <v>79</v>
      </c>
      <c r="Q591" t="s">
        <v>1256</v>
      </c>
      <c r="R591">
        <v>60462</v>
      </c>
      <c r="S591">
        <v>42055</v>
      </c>
      <c r="T591">
        <v>42056</v>
      </c>
      <c r="U591">
        <v>-53.62</v>
      </c>
      <c r="V591">
        <v>12</v>
      </c>
      <c r="W591">
        <v>120.47</v>
      </c>
      <c r="X591">
        <v>90237</v>
      </c>
      <c r="Y591" t="s">
        <v>3216</v>
      </c>
    </row>
    <row r="592" spans="1:25" x14ac:dyDescent="0.2">
      <c r="A592">
        <v>1485</v>
      </c>
      <c r="B592" t="s">
        <v>1258</v>
      </c>
      <c r="C592" t="s">
        <v>46</v>
      </c>
      <c r="D592">
        <v>0.04</v>
      </c>
      <c r="E592">
        <v>11.5</v>
      </c>
      <c r="F592">
        <v>7.19</v>
      </c>
      <c r="G592" t="s">
        <v>14</v>
      </c>
      <c r="H592" t="s">
        <v>47</v>
      </c>
      <c r="I592" t="s">
        <v>24</v>
      </c>
      <c r="J592" t="s">
        <v>48</v>
      </c>
      <c r="K592" t="s">
        <v>49</v>
      </c>
      <c r="L592" t="s">
        <v>1259</v>
      </c>
      <c r="M592">
        <v>0.4</v>
      </c>
      <c r="N592" t="s">
        <v>8</v>
      </c>
      <c r="O592" t="s">
        <v>28</v>
      </c>
      <c r="P592" t="s">
        <v>79</v>
      </c>
      <c r="Q592" t="s">
        <v>1260</v>
      </c>
      <c r="R592">
        <v>60516</v>
      </c>
      <c r="S592">
        <v>42055</v>
      </c>
      <c r="T592">
        <v>42058</v>
      </c>
      <c r="U592">
        <v>-23.357880000000002</v>
      </c>
      <c r="V592">
        <v>14</v>
      </c>
      <c r="W592">
        <v>157.81</v>
      </c>
      <c r="X592">
        <v>91236</v>
      </c>
      <c r="Y592" t="s">
        <v>3216</v>
      </c>
    </row>
    <row r="593" spans="1:25" x14ac:dyDescent="0.2">
      <c r="A593">
        <v>1485</v>
      </c>
      <c r="B593" t="s">
        <v>1258</v>
      </c>
      <c r="C593" t="s">
        <v>46</v>
      </c>
      <c r="D593">
        <v>0.02</v>
      </c>
      <c r="E593">
        <v>15.7</v>
      </c>
      <c r="F593">
        <v>11.25</v>
      </c>
      <c r="G593" t="s">
        <v>14</v>
      </c>
      <c r="H593" t="s">
        <v>47</v>
      </c>
      <c r="I593" t="s">
        <v>24</v>
      </c>
      <c r="J593" t="s">
        <v>54</v>
      </c>
      <c r="K593" t="s">
        <v>49</v>
      </c>
      <c r="L593" t="s">
        <v>1261</v>
      </c>
      <c r="M593">
        <v>0.6</v>
      </c>
      <c r="N593" t="s">
        <v>8</v>
      </c>
      <c r="O593" t="s">
        <v>28</v>
      </c>
      <c r="P593" t="s">
        <v>79</v>
      </c>
      <c r="Q593" t="s">
        <v>1260</v>
      </c>
      <c r="R593">
        <v>60516</v>
      </c>
      <c r="S593">
        <v>42055</v>
      </c>
      <c r="T593">
        <v>42056</v>
      </c>
      <c r="U593">
        <v>-18.241599999999998</v>
      </c>
      <c r="V593">
        <v>1</v>
      </c>
      <c r="W593">
        <v>19.440000000000001</v>
      </c>
      <c r="X593">
        <v>91236</v>
      </c>
      <c r="Y593" t="s">
        <v>3216</v>
      </c>
    </row>
    <row r="594" spans="1:25" x14ac:dyDescent="0.2">
      <c r="A594">
        <v>1485</v>
      </c>
      <c r="B594" t="s">
        <v>1258</v>
      </c>
      <c r="C594" t="s">
        <v>46</v>
      </c>
      <c r="D594">
        <v>0.05</v>
      </c>
      <c r="E594">
        <v>225.02</v>
      </c>
      <c r="F594">
        <v>28.66</v>
      </c>
      <c r="G594" t="s">
        <v>2</v>
      </c>
      <c r="H594" t="s">
        <v>47</v>
      </c>
      <c r="I594" t="s">
        <v>24</v>
      </c>
      <c r="J594" t="s">
        <v>54</v>
      </c>
      <c r="K594" t="s">
        <v>33</v>
      </c>
      <c r="L594" t="s">
        <v>1262</v>
      </c>
      <c r="M594">
        <v>0.72</v>
      </c>
      <c r="N594" t="s">
        <v>8</v>
      </c>
      <c r="O594" t="s">
        <v>28</v>
      </c>
      <c r="P594" t="s">
        <v>79</v>
      </c>
      <c r="Q594" t="s">
        <v>1260</v>
      </c>
      <c r="R594">
        <v>60516</v>
      </c>
      <c r="S594">
        <v>42055</v>
      </c>
      <c r="T594">
        <v>42057</v>
      </c>
      <c r="U594">
        <v>1428.9104</v>
      </c>
      <c r="V594">
        <v>21</v>
      </c>
      <c r="W594">
        <v>4636.63</v>
      </c>
      <c r="X594">
        <v>91236</v>
      </c>
      <c r="Y594" t="s">
        <v>3216</v>
      </c>
    </row>
    <row r="595" spans="1:25" x14ac:dyDescent="0.2">
      <c r="A595">
        <v>181</v>
      </c>
      <c r="B595" t="s">
        <v>1263</v>
      </c>
      <c r="C595" t="s">
        <v>1</v>
      </c>
      <c r="D595">
        <v>0.02</v>
      </c>
      <c r="E595">
        <v>49.99</v>
      </c>
      <c r="F595">
        <v>19.989999999999998</v>
      </c>
      <c r="G595" t="s">
        <v>14</v>
      </c>
      <c r="H595" t="s">
        <v>3</v>
      </c>
      <c r="I595" t="s">
        <v>16</v>
      </c>
      <c r="J595" t="s">
        <v>17</v>
      </c>
      <c r="K595" t="s">
        <v>49</v>
      </c>
      <c r="L595" t="s">
        <v>1264</v>
      </c>
      <c r="M595">
        <v>0.41</v>
      </c>
      <c r="N595" t="s">
        <v>8</v>
      </c>
      <c r="O595" t="s">
        <v>35</v>
      </c>
      <c r="P595" t="s">
        <v>66</v>
      </c>
      <c r="Q595" t="s">
        <v>917</v>
      </c>
      <c r="R595">
        <v>94122</v>
      </c>
      <c r="S595">
        <v>42056</v>
      </c>
      <c r="T595">
        <v>42056</v>
      </c>
      <c r="U595">
        <v>-76.89</v>
      </c>
      <c r="V595">
        <v>18</v>
      </c>
      <c r="W595">
        <v>901.81</v>
      </c>
      <c r="X595">
        <v>38087</v>
      </c>
      <c r="Y595" t="s">
        <v>3217</v>
      </c>
    </row>
    <row r="596" spans="1:25" x14ac:dyDescent="0.2">
      <c r="A596">
        <v>184</v>
      </c>
      <c r="B596" t="s">
        <v>1265</v>
      </c>
      <c r="C596" t="s">
        <v>1</v>
      </c>
      <c r="D596">
        <v>0.02</v>
      </c>
      <c r="E596">
        <v>49.99</v>
      </c>
      <c r="F596">
        <v>19.989999999999998</v>
      </c>
      <c r="G596" t="s">
        <v>14</v>
      </c>
      <c r="H596" t="s">
        <v>3</v>
      </c>
      <c r="I596" t="s">
        <v>16</v>
      </c>
      <c r="J596" t="s">
        <v>17</v>
      </c>
      <c r="K596" t="s">
        <v>49</v>
      </c>
      <c r="L596" t="s">
        <v>1264</v>
      </c>
      <c r="M596">
        <v>0.41</v>
      </c>
      <c r="N596" t="s">
        <v>8</v>
      </c>
      <c r="O596" t="s">
        <v>87</v>
      </c>
      <c r="P596" t="s">
        <v>379</v>
      </c>
      <c r="Q596" t="s">
        <v>1266</v>
      </c>
      <c r="R596">
        <v>2474</v>
      </c>
      <c r="S596">
        <v>42056</v>
      </c>
      <c r="T596">
        <v>42056</v>
      </c>
      <c r="U596">
        <v>-76.89</v>
      </c>
      <c r="V596">
        <v>5</v>
      </c>
      <c r="W596">
        <v>250.5</v>
      </c>
      <c r="X596">
        <v>88360</v>
      </c>
      <c r="Y596" t="s">
        <v>3218</v>
      </c>
    </row>
    <row r="597" spans="1:25" x14ac:dyDescent="0.2">
      <c r="A597">
        <v>2225</v>
      </c>
      <c r="B597" t="s">
        <v>1267</v>
      </c>
      <c r="C597" t="s">
        <v>1</v>
      </c>
      <c r="D597">
        <v>0</v>
      </c>
      <c r="E597">
        <v>100.89</v>
      </c>
      <c r="F597">
        <v>42</v>
      </c>
      <c r="G597" t="s">
        <v>2</v>
      </c>
      <c r="H597" t="s">
        <v>3</v>
      </c>
      <c r="I597" t="s">
        <v>4</v>
      </c>
      <c r="J597" t="s">
        <v>85</v>
      </c>
      <c r="K597" t="s">
        <v>33</v>
      </c>
      <c r="L597" t="s">
        <v>1268</v>
      </c>
      <c r="M597">
        <v>0.61</v>
      </c>
      <c r="N597" t="s">
        <v>8</v>
      </c>
      <c r="O597" t="s">
        <v>35</v>
      </c>
      <c r="P597" t="s">
        <v>616</v>
      </c>
      <c r="Q597" t="s">
        <v>1269</v>
      </c>
      <c r="R597">
        <v>88240</v>
      </c>
      <c r="S597">
        <v>42056</v>
      </c>
      <c r="T597">
        <v>42057</v>
      </c>
      <c r="U597">
        <v>1500.12</v>
      </c>
      <c r="V597">
        <v>15</v>
      </c>
      <c r="W597">
        <v>1608.11</v>
      </c>
      <c r="X597">
        <v>89970</v>
      </c>
      <c r="Y597" t="s">
        <v>3217</v>
      </c>
    </row>
    <row r="598" spans="1:25" x14ac:dyDescent="0.2">
      <c r="A598">
        <v>875</v>
      </c>
      <c r="B598" t="s">
        <v>1270</v>
      </c>
      <c r="C598" t="s">
        <v>13</v>
      </c>
      <c r="D598">
        <v>0.04</v>
      </c>
      <c r="E598">
        <v>4.37</v>
      </c>
      <c r="F598">
        <v>5.15</v>
      </c>
      <c r="G598" t="s">
        <v>14</v>
      </c>
      <c r="H598" t="s">
        <v>3</v>
      </c>
      <c r="I598" t="s">
        <v>24</v>
      </c>
      <c r="J598" t="s">
        <v>71</v>
      </c>
      <c r="K598" t="s">
        <v>49</v>
      </c>
      <c r="L598" t="s">
        <v>1271</v>
      </c>
      <c r="M598">
        <v>0.59</v>
      </c>
      <c r="N598" t="s">
        <v>8</v>
      </c>
      <c r="O598" t="s">
        <v>35</v>
      </c>
      <c r="P598" t="s">
        <v>122</v>
      </c>
      <c r="Q598" t="s">
        <v>1272</v>
      </c>
      <c r="R598">
        <v>84106</v>
      </c>
      <c r="S598">
        <v>42056</v>
      </c>
      <c r="T598">
        <v>42057</v>
      </c>
      <c r="U598">
        <v>-74.479600000000005</v>
      </c>
      <c r="V598">
        <v>18</v>
      </c>
      <c r="W598">
        <v>78.59</v>
      </c>
      <c r="X598">
        <v>89059</v>
      </c>
      <c r="Y598" t="s">
        <v>3217</v>
      </c>
    </row>
    <row r="599" spans="1:25" x14ac:dyDescent="0.2">
      <c r="A599">
        <v>875</v>
      </c>
      <c r="B599" t="s">
        <v>1270</v>
      </c>
      <c r="C599" t="s">
        <v>13</v>
      </c>
      <c r="D599">
        <v>0.09</v>
      </c>
      <c r="E599">
        <v>155.99</v>
      </c>
      <c r="F599">
        <v>8.99</v>
      </c>
      <c r="G599" t="s">
        <v>14</v>
      </c>
      <c r="H599" t="s">
        <v>3</v>
      </c>
      <c r="I599" t="s">
        <v>16</v>
      </c>
      <c r="J599" t="s">
        <v>111</v>
      </c>
      <c r="K599" t="s">
        <v>49</v>
      </c>
      <c r="L599" t="s">
        <v>1273</v>
      </c>
      <c r="M599">
        <v>0.57999999999999996</v>
      </c>
      <c r="N599" t="s">
        <v>8</v>
      </c>
      <c r="O599" t="s">
        <v>35</v>
      </c>
      <c r="P599" t="s">
        <v>122</v>
      </c>
      <c r="Q599" t="s">
        <v>1272</v>
      </c>
      <c r="R599">
        <v>84106</v>
      </c>
      <c r="S599">
        <v>42056</v>
      </c>
      <c r="T599">
        <v>42058</v>
      </c>
      <c r="U599">
        <v>-232.22056000000001</v>
      </c>
      <c r="V599">
        <v>4</v>
      </c>
      <c r="W599">
        <v>497.11</v>
      </c>
      <c r="X599">
        <v>89059</v>
      </c>
      <c r="Y599" t="s">
        <v>3217</v>
      </c>
    </row>
    <row r="600" spans="1:25" x14ac:dyDescent="0.2">
      <c r="A600">
        <v>2472</v>
      </c>
      <c r="B600" t="s">
        <v>1274</v>
      </c>
      <c r="C600" t="s">
        <v>23</v>
      </c>
      <c r="D600">
        <v>0.1</v>
      </c>
      <c r="E600">
        <v>4.91</v>
      </c>
      <c r="F600">
        <v>0.5</v>
      </c>
      <c r="G600" t="s">
        <v>63</v>
      </c>
      <c r="H600" t="s">
        <v>47</v>
      </c>
      <c r="I600" t="s">
        <v>24</v>
      </c>
      <c r="J600" t="s">
        <v>128</v>
      </c>
      <c r="K600" t="s">
        <v>49</v>
      </c>
      <c r="L600" t="s">
        <v>949</v>
      </c>
      <c r="M600">
        <v>0.36</v>
      </c>
      <c r="N600" t="s">
        <v>8</v>
      </c>
      <c r="O600" t="s">
        <v>28</v>
      </c>
      <c r="P600" t="s">
        <v>79</v>
      </c>
      <c r="Q600" t="s">
        <v>1275</v>
      </c>
      <c r="R600">
        <v>60432</v>
      </c>
      <c r="S600">
        <v>42056</v>
      </c>
      <c r="T600">
        <v>42056</v>
      </c>
      <c r="U600">
        <v>35.279699999999998</v>
      </c>
      <c r="V600">
        <v>10</v>
      </c>
      <c r="W600">
        <v>51.13</v>
      </c>
      <c r="X600">
        <v>86514</v>
      </c>
      <c r="Y600" t="s">
        <v>3216</v>
      </c>
    </row>
    <row r="601" spans="1:25" x14ac:dyDescent="0.2">
      <c r="A601">
        <v>553</v>
      </c>
      <c r="B601" t="s">
        <v>827</v>
      </c>
      <c r="C601" t="s">
        <v>46</v>
      </c>
      <c r="D601">
        <v>7.0000000000000007E-2</v>
      </c>
      <c r="E601">
        <v>2036.48</v>
      </c>
      <c r="F601">
        <v>14.7</v>
      </c>
      <c r="G601" t="s">
        <v>2</v>
      </c>
      <c r="H601" t="s">
        <v>70</v>
      </c>
      <c r="I601" t="s">
        <v>16</v>
      </c>
      <c r="J601" t="s">
        <v>32</v>
      </c>
      <c r="K601" t="s">
        <v>33</v>
      </c>
      <c r="L601" t="s">
        <v>34</v>
      </c>
      <c r="M601">
        <v>0.55000000000000004</v>
      </c>
      <c r="N601" t="s">
        <v>8</v>
      </c>
      <c r="O601" t="s">
        <v>35</v>
      </c>
      <c r="P601" t="s">
        <v>66</v>
      </c>
      <c r="Q601" t="s">
        <v>76</v>
      </c>
      <c r="R601">
        <v>90008</v>
      </c>
      <c r="S601">
        <v>42056</v>
      </c>
      <c r="T601">
        <v>42056</v>
      </c>
      <c r="U601">
        <v>4073.25</v>
      </c>
      <c r="V601">
        <v>25</v>
      </c>
      <c r="W601">
        <v>43046.2</v>
      </c>
      <c r="X601">
        <v>2433</v>
      </c>
      <c r="Y601" t="s">
        <v>3217</v>
      </c>
    </row>
    <row r="602" spans="1:25" x14ac:dyDescent="0.2">
      <c r="A602">
        <v>555</v>
      </c>
      <c r="B602" t="s">
        <v>1276</v>
      </c>
      <c r="C602" t="s">
        <v>46</v>
      </c>
      <c r="D602">
        <v>7.0000000000000007E-2</v>
      </c>
      <c r="E602">
        <v>2036.48</v>
      </c>
      <c r="F602">
        <v>14.7</v>
      </c>
      <c r="G602" t="s">
        <v>2</v>
      </c>
      <c r="H602" t="s">
        <v>70</v>
      </c>
      <c r="I602" t="s">
        <v>16</v>
      </c>
      <c r="J602" t="s">
        <v>32</v>
      </c>
      <c r="K602" t="s">
        <v>33</v>
      </c>
      <c r="L602" t="s">
        <v>34</v>
      </c>
      <c r="M602">
        <v>0.55000000000000004</v>
      </c>
      <c r="N602" t="s">
        <v>8</v>
      </c>
      <c r="O602" t="s">
        <v>35</v>
      </c>
      <c r="P602" t="s">
        <v>122</v>
      </c>
      <c r="Q602" t="s">
        <v>1277</v>
      </c>
      <c r="R602">
        <v>84062</v>
      </c>
      <c r="S602">
        <v>42056</v>
      </c>
      <c r="T602">
        <v>42056</v>
      </c>
      <c r="U602">
        <v>6028.41</v>
      </c>
      <c r="V602">
        <v>6</v>
      </c>
      <c r="W602">
        <v>10331.09</v>
      </c>
      <c r="X602">
        <v>86190</v>
      </c>
      <c r="Y602" t="s">
        <v>3217</v>
      </c>
    </row>
    <row r="603" spans="1:25" x14ac:dyDescent="0.2">
      <c r="A603">
        <v>3136</v>
      </c>
      <c r="B603" t="s">
        <v>1278</v>
      </c>
      <c r="C603" t="s">
        <v>1</v>
      </c>
      <c r="D603">
        <v>0.03</v>
      </c>
      <c r="E603">
        <v>150.88999999999999</v>
      </c>
      <c r="F603">
        <v>60.2</v>
      </c>
      <c r="G603" t="s">
        <v>2</v>
      </c>
      <c r="H603" t="s">
        <v>15</v>
      </c>
      <c r="I603" t="s">
        <v>4</v>
      </c>
      <c r="J603" t="s">
        <v>85</v>
      </c>
      <c r="K603" t="s">
        <v>33</v>
      </c>
      <c r="L603" t="s">
        <v>1279</v>
      </c>
      <c r="M603">
        <v>0.77</v>
      </c>
      <c r="N603" t="s">
        <v>8</v>
      </c>
      <c r="O603" t="s">
        <v>87</v>
      </c>
      <c r="P603" t="s">
        <v>307</v>
      </c>
      <c r="Q603" t="s">
        <v>308</v>
      </c>
      <c r="R603">
        <v>4073</v>
      </c>
      <c r="S603">
        <v>42057</v>
      </c>
      <c r="T603">
        <v>42057</v>
      </c>
      <c r="U603">
        <v>-677.87199999999996</v>
      </c>
      <c r="V603">
        <v>23</v>
      </c>
      <c r="W603">
        <v>3596.03</v>
      </c>
      <c r="X603">
        <v>86791</v>
      </c>
      <c r="Y603" t="s">
        <v>3218</v>
      </c>
    </row>
    <row r="604" spans="1:25" x14ac:dyDescent="0.2">
      <c r="A604">
        <v>32</v>
      </c>
      <c r="B604" t="s">
        <v>620</v>
      </c>
      <c r="C604" t="s">
        <v>13</v>
      </c>
      <c r="D604">
        <v>0.08</v>
      </c>
      <c r="E604">
        <v>34.99</v>
      </c>
      <c r="F604">
        <v>7.73</v>
      </c>
      <c r="G604" t="s">
        <v>14</v>
      </c>
      <c r="H604" t="s">
        <v>70</v>
      </c>
      <c r="I604" t="s">
        <v>24</v>
      </c>
      <c r="J604" t="s">
        <v>25</v>
      </c>
      <c r="K604" t="s">
        <v>49</v>
      </c>
      <c r="L604" t="s">
        <v>1280</v>
      </c>
      <c r="M604">
        <v>0.59</v>
      </c>
      <c r="N604" t="s">
        <v>8</v>
      </c>
      <c r="O604" t="s">
        <v>35</v>
      </c>
      <c r="P604" t="s">
        <v>115</v>
      </c>
      <c r="Q604" t="s">
        <v>622</v>
      </c>
      <c r="R604">
        <v>97526</v>
      </c>
      <c r="S604">
        <v>42057</v>
      </c>
      <c r="T604">
        <v>42058</v>
      </c>
      <c r="U604">
        <v>144.69</v>
      </c>
      <c r="V604">
        <v>13</v>
      </c>
      <c r="W604">
        <v>424.68</v>
      </c>
      <c r="X604">
        <v>89199</v>
      </c>
      <c r="Y604" t="s">
        <v>3217</v>
      </c>
    </row>
    <row r="605" spans="1:25" x14ac:dyDescent="0.2">
      <c r="A605">
        <v>1728</v>
      </c>
      <c r="B605" t="s">
        <v>1281</v>
      </c>
      <c r="C605" t="s">
        <v>13</v>
      </c>
      <c r="D605">
        <v>0.04</v>
      </c>
      <c r="E605">
        <v>55.48</v>
      </c>
      <c r="F605">
        <v>6.79</v>
      </c>
      <c r="G605" t="s">
        <v>14</v>
      </c>
      <c r="H605" t="s">
        <v>70</v>
      </c>
      <c r="I605" t="s">
        <v>24</v>
      </c>
      <c r="J605" t="s">
        <v>64</v>
      </c>
      <c r="K605" t="s">
        <v>49</v>
      </c>
      <c r="L605" t="s">
        <v>1282</v>
      </c>
      <c r="M605">
        <v>0.37</v>
      </c>
      <c r="N605" t="s">
        <v>8</v>
      </c>
      <c r="O605" t="s">
        <v>87</v>
      </c>
      <c r="P605" t="s">
        <v>293</v>
      </c>
      <c r="Q605" t="s">
        <v>1283</v>
      </c>
      <c r="R605">
        <v>45429</v>
      </c>
      <c r="S605">
        <v>42057</v>
      </c>
      <c r="T605">
        <v>42059</v>
      </c>
      <c r="U605">
        <v>376.88490000000002</v>
      </c>
      <c r="V605">
        <v>10</v>
      </c>
      <c r="W605">
        <v>546.21</v>
      </c>
      <c r="X605">
        <v>87195</v>
      </c>
      <c r="Y605" t="s">
        <v>3218</v>
      </c>
    </row>
    <row r="606" spans="1:25" x14ac:dyDescent="0.2">
      <c r="A606">
        <v>1991</v>
      </c>
      <c r="B606" t="s">
        <v>1284</v>
      </c>
      <c r="C606" t="s">
        <v>92</v>
      </c>
      <c r="D606">
        <v>0</v>
      </c>
      <c r="E606">
        <v>47.9</v>
      </c>
      <c r="F606">
        <v>5.86</v>
      </c>
      <c r="G606" t="s">
        <v>14</v>
      </c>
      <c r="H606" t="s">
        <v>47</v>
      </c>
      <c r="I606" t="s">
        <v>24</v>
      </c>
      <c r="J606" t="s">
        <v>64</v>
      </c>
      <c r="K606" t="s">
        <v>49</v>
      </c>
      <c r="L606" t="s">
        <v>1285</v>
      </c>
      <c r="M606">
        <v>0.37</v>
      </c>
      <c r="N606" t="s">
        <v>8</v>
      </c>
      <c r="O606" t="s">
        <v>35</v>
      </c>
      <c r="P606" t="s">
        <v>122</v>
      </c>
      <c r="Q606" t="s">
        <v>1286</v>
      </c>
      <c r="R606">
        <v>84118</v>
      </c>
      <c r="S606">
        <v>42057</v>
      </c>
      <c r="T606">
        <v>42059</v>
      </c>
      <c r="U606">
        <v>638.38109999999995</v>
      </c>
      <c r="V606">
        <v>18</v>
      </c>
      <c r="W606">
        <v>925.19</v>
      </c>
      <c r="X606">
        <v>90002</v>
      </c>
      <c r="Y606" t="s">
        <v>3217</v>
      </c>
    </row>
    <row r="607" spans="1:25" x14ac:dyDescent="0.2">
      <c r="A607">
        <v>236</v>
      </c>
      <c r="B607" t="s">
        <v>1287</v>
      </c>
      <c r="C607" t="s">
        <v>46</v>
      </c>
      <c r="D607">
        <v>0</v>
      </c>
      <c r="E607">
        <v>442.14</v>
      </c>
      <c r="F607">
        <v>14.7</v>
      </c>
      <c r="G607" t="s">
        <v>2</v>
      </c>
      <c r="H607" t="s">
        <v>70</v>
      </c>
      <c r="I607" t="s">
        <v>16</v>
      </c>
      <c r="J607" t="s">
        <v>32</v>
      </c>
      <c r="K607" t="s">
        <v>33</v>
      </c>
      <c r="L607" t="s">
        <v>1288</v>
      </c>
      <c r="M607">
        <v>0.56000000000000005</v>
      </c>
      <c r="N607" t="s">
        <v>8</v>
      </c>
      <c r="O607" t="s">
        <v>35</v>
      </c>
      <c r="P607" t="s">
        <v>36</v>
      </c>
      <c r="Q607" t="s">
        <v>1289</v>
      </c>
      <c r="R607">
        <v>80027</v>
      </c>
      <c r="S607">
        <v>42057</v>
      </c>
      <c r="T607">
        <v>42057</v>
      </c>
      <c r="U607">
        <v>3294.8258999999998</v>
      </c>
      <c r="V607">
        <v>10</v>
      </c>
      <c r="W607">
        <v>4775.1099999999997</v>
      </c>
      <c r="X607">
        <v>86621</v>
      </c>
      <c r="Y607" t="s">
        <v>3217</v>
      </c>
    </row>
    <row r="608" spans="1:25" x14ac:dyDescent="0.2">
      <c r="A608">
        <v>829</v>
      </c>
      <c r="B608" t="s">
        <v>1290</v>
      </c>
      <c r="C608" t="s">
        <v>46</v>
      </c>
      <c r="D608">
        <v>0.01</v>
      </c>
      <c r="E608">
        <v>5.18</v>
      </c>
      <c r="F608">
        <v>2.04</v>
      </c>
      <c r="G608" t="s">
        <v>14</v>
      </c>
      <c r="H608" t="s">
        <v>70</v>
      </c>
      <c r="I608" t="s">
        <v>24</v>
      </c>
      <c r="J608" t="s">
        <v>64</v>
      </c>
      <c r="K608" t="s">
        <v>26</v>
      </c>
      <c r="L608" t="s">
        <v>809</v>
      </c>
      <c r="M608">
        <v>0.36</v>
      </c>
      <c r="N608" t="s">
        <v>8</v>
      </c>
      <c r="O608" t="s">
        <v>9</v>
      </c>
      <c r="P608" t="s">
        <v>20</v>
      </c>
      <c r="Q608" t="s">
        <v>1291</v>
      </c>
      <c r="R608">
        <v>71854</v>
      </c>
      <c r="S608">
        <v>42057</v>
      </c>
      <c r="T608">
        <v>42059</v>
      </c>
      <c r="U608">
        <v>-17.654</v>
      </c>
      <c r="V608">
        <v>5</v>
      </c>
      <c r="W608">
        <v>28.46</v>
      </c>
      <c r="X608">
        <v>90271</v>
      </c>
      <c r="Y608" t="s">
        <v>3215</v>
      </c>
    </row>
    <row r="609" spans="1:25" x14ac:dyDescent="0.2">
      <c r="A609">
        <v>2653</v>
      </c>
      <c r="B609" t="s">
        <v>1292</v>
      </c>
      <c r="C609" t="s">
        <v>46</v>
      </c>
      <c r="D609">
        <v>0.05</v>
      </c>
      <c r="E609">
        <v>4.9800000000000004</v>
      </c>
      <c r="F609">
        <v>4.62</v>
      </c>
      <c r="G609" t="s">
        <v>14</v>
      </c>
      <c r="H609" t="s">
        <v>15</v>
      </c>
      <c r="I609" t="s">
        <v>16</v>
      </c>
      <c r="J609" t="s">
        <v>17</v>
      </c>
      <c r="K609" t="s">
        <v>18</v>
      </c>
      <c r="L609" t="s">
        <v>1197</v>
      </c>
      <c r="M609">
        <v>0.64</v>
      </c>
      <c r="N609" t="s">
        <v>8</v>
      </c>
      <c r="O609" t="s">
        <v>28</v>
      </c>
      <c r="P609" t="s">
        <v>513</v>
      </c>
      <c r="Q609" t="s">
        <v>1293</v>
      </c>
      <c r="R609">
        <v>67037</v>
      </c>
      <c r="S609">
        <v>42057</v>
      </c>
      <c r="T609">
        <v>42058</v>
      </c>
      <c r="U609">
        <v>-98.35</v>
      </c>
      <c r="V609">
        <v>7</v>
      </c>
      <c r="W609">
        <v>34.32</v>
      </c>
      <c r="X609">
        <v>89360</v>
      </c>
      <c r="Y609" t="s">
        <v>3216</v>
      </c>
    </row>
    <row r="610" spans="1:25" x14ac:dyDescent="0.2">
      <c r="A610">
        <v>2653</v>
      </c>
      <c r="B610" t="s">
        <v>1292</v>
      </c>
      <c r="C610" t="s">
        <v>46</v>
      </c>
      <c r="D610">
        <v>0.02</v>
      </c>
      <c r="E610">
        <v>34.229999999999997</v>
      </c>
      <c r="F610">
        <v>5.0199999999999996</v>
      </c>
      <c r="G610" t="s">
        <v>14</v>
      </c>
      <c r="H610" t="s">
        <v>15</v>
      </c>
      <c r="I610" t="s">
        <v>4</v>
      </c>
      <c r="J610" t="s">
        <v>102</v>
      </c>
      <c r="K610" t="s">
        <v>49</v>
      </c>
      <c r="L610" t="s">
        <v>1294</v>
      </c>
      <c r="M610">
        <v>0.55000000000000004</v>
      </c>
      <c r="N610" t="s">
        <v>8</v>
      </c>
      <c r="O610" t="s">
        <v>28</v>
      </c>
      <c r="P610" t="s">
        <v>513</v>
      </c>
      <c r="Q610" t="s">
        <v>1293</v>
      </c>
      <c r="R610">
        <v>67037</v>
      </c>
      <c r="S610">
        <v>42057</v>
      </c>
      <c r="T610">
        <v>42059</v>
      </c>
      <c r="U610">
        <v>270.79050000000001</v>
      </c>
      <c r="V610">
        <v>11</v>
      </c>
      <c r="W610">
        <v>392.45</v>
      </c>
      <c r="X610">
        <v>89360</v>
      </c>
      <c r="Y610" t="s">
        <v>3216</v>
      </c>
    </row>
    <row r="611" spans="1:25" x14ac:dyDescent="0.2">
      <c r="A611">
        <v>2968</v>
      </c>
      <c r="B611" t="s">
        <v>1295</v>
      </c>
      <c r="C611" t="s">
        <v>46</v>
      </c>
      <c r="D611">
        <v>0.08</v>
      </c>
      <c r="E611">
        <v>9.68</v>
      </c>
      <c r="F611">
        <v>2.0299999999999998</v>
      </c>
      <c r="G611" t="s">
        <v>14</v>
      </c>
      <c r="H611" t="s">
        <v>3</v>
      </c>
      <c r="I611" t="s">
        <v>24</v>
      </c>
      <c r="J611" t="s">
        <v>64</v>
      </c>
      <c r="K611" t="s">
        <v>26</v>
      </c>
      <c r="L611" t="s">
        <v>1296</v>
      </c>
      <c r="M611">
        <v>0.37</v>
      </c>
      <c r="N611" t="s">
        <v>8</v>
      </c>
      <c r="O611" t="s">
        <v>9</v>
      </c>
      <c r="P611" t="s">
        <v>99</v>
      </c>
      <c r="Q611" t="s">
        <v>1297</v>
      </c>
      <c r="R611">
        <v>33021</v>
      </c>
      <c r="S611">
        <v>42057</v>
      </c>
      <c r="T611">
        <v>42059</v>
      </c>
      <c r="U611">
        <v>-536.24199999999996</v>
      </c>
      <c r="V611">
        <v>1</v>
      </c>
      <c r="W611">
        <v>10.94</v>
      </c>
      <c r="X611">
        <v>86085</v>
      </c>
      <c r="Y611" t="s">
        <v>3215</v>
      </c>
    </row>
    <row r="612" spans="1:25" x14ac:dyDescent="0.2">
      <c r="A612">
        <v>2968</v>
      </c>
      <c r="B612" t="s">
        <v>1295</v>
      </c>
      <c r="C612" t="s">
        <v>46</v>
      </c>
      <c r="D612">
        <v>0.04</v>
      </c>
      <c r="E612">
        <v>150.97999999999999</v>
      </c>
      <c r="F612">
        <v>16.010000000000002</v>
      </c>
      <c r="G612" t="s">
        <v>2</v>
      </c>
      <c r="H612" t="s">
        <v>3</v>
      </c>
      <c r="I612" t="s">
        <v>4</v>
      </c>
      <c r="J612" t="s">
        <v>5</v>
      </c>
      <c r="K612" t="s">
        <v>6</v>
      </c>
      <c r="L612" t="s">
        <v>1298</v>
      </c>
      <c r="M612">
        <v>0.7</v>
      </c>
      <c r="N612" t="s">
        <v>8</v>
      </c>
      <c r="O612" t="s">
        <v>9</v>
      </c>
      <c r="P612" t="s">
        <v>99</v>
      </c>
      <c r="Q612" t="s">
        <v>1297</v>
      </c>
      <c r="R612">
        <v>33021</v>
      </c>
      <c r="S612">
        <v>42057</v>
      </c>
      <c r="T612">
        <v>42058</v>
      </c>
      <c r="U612">
        <v>-125.86</v>
      </c>
      <c r="V612">
        <v>5</v>
      </c>
      <c r="W612">
        <v>731.38</v>
      </c>
      <c r="X612">
        <v>86085</v>
      </c>
      <c r="Y612" t="s">
        <v>3215</v>
      </c>
    </row>
    <row r="613" spans="1:25" x14ac:dyDescent="0.2">
      <c r="A613">
        <v>2697</v>
      </c>
      <c r="B613" t="s">
        <v>1299</v>
      </c>
      <c r="C613" t="s">
        <v>1</v>
      </c>
      <c r="D613">
        <v>0.04</v>
      </c>
      <c r="E613">
        <v>1.74</v>
      </c>
      <c r="F613">
        <v>4.08</v>
      </c>
      <c r="G613" t="s">
        <v>14</v>
      </c>
      <c r="H613" t="s">
        <v>70</v>
      </c>
      <c r="I613" t="s">
        <v>4</v>
      </c>
      <c r="J613" t="s">
        <v>102</v>
      </c>
      <c r="K613" t="s">
        <v>18</v>
      </c>
      <c r="L613" t="s">
        <v>746</v>
      </c>
      <c r="M613">
        <v>0.53</v>
      </c>
      <c r="N613" t="s">
        <v>8</v>
      </c>
      <c r="O613" t="s">
        <v>9</v>
      </c>
      <c r="P613" t="s">
        <v>140</v>
      </c>
      <c r="Q613" t="s">
        <v>1300</v>
      </c>
      <c r="R613">
        <v>35216</v>
      </c>
      <c r="S613">
        <v>42058</v>
      </c>
      <c r="T613">
        <v>42060</v>
      </c>
      <c r="U613">
        <v>9.2520000000000007</v>
      </c>
      <c r="V613">
        <v>16</v>
      </c>
      <c r="W613">
        <v>29.08</v>
      </c>
      <c r="X613">
        <v>87678</v>
      </c>
      <c r="Y613" t="s">
        <v>3215</v>
      </c>
    </row>
    <row r="614" spans="1:25" x14ac:dyDescent="0.2">
      <c r="A614">
        <v>2697</v>
      </c>
      <c r="B614" t="s">
        <v>1299</v>
      </c>
      <c r="C614" t="s">
        <v>1</v>
      </c>
      <c r="D614">
        <v>0.01</v>
      </c>
      <c r="E614">
        <v>119.99</v>
      </c>
      <c r="F614">
        <v>56.14</v>
      </c>
      <c r="G614" t="s">
        <v>2</v>
      </c>
      <c r="H614" t="s">
        <v>70</v>
      </c>
      <c r="I614" t="s">
        <v>16</v>
      </c>
      <c r="J614" t="s">
        <v>32</v>
      </c>
      <c r="K614" t="s">
        <v>6</v>
      </c>
      <c r="L614" t="s">
        <v>563</v>
      </c>
      <c r="M614">
        <v>0.39</v>
      </c>
      <c r="N614" t="s">
        <v>8</v>
      </c>
      <c r="O614" t="s">
        <v>9</v>
      </c>
      <c r="P614" t="s">
        <v>140</v>
      </c>
      <c r="Q614" t="s">
        <v>1300</v>
      </c>
      <c r="R614">
        <v>35216</v>
      </c>
      <c r="S614">
        <v>42058</v>
      </c>
      <c r="T614">
        <v>42059</v>
      </c>
      <c r="U614">
        <v>-1197.0419999999999</v>
      </c>
      <c r="V614">
        <v>21</v>
      </c>
      <c r="W614">
        <v>2569.5700000000002</v>
      </c>
      <c r="X614">
        <v>87678</v>
      </c>
      <c r="Y614" t="s">
        <v>3215</v>
      </c>
    </row>
    <row r="615" spans="1:25" x14ac:dyDescent="0.2">
      <c r="A615">
        <v>2865</v>
      </c>
      <c r="B615" t="s">
        <v>1301</v>
      </c>
      <c r="C615" t="s">
        <v>1</v>
      </c>
      <c r="D615">
        <v>0.01</v>
      </c>
      <c r="E615">
        <v>13.79</v>
      </c>
      <c r="F615">
        <v>8.7799999999999994</v>
      </c>
      <c r="G615" t="s">
        <v>14</v>
      </c>
      <c r="H615" t="s">
        <v>70</v>
      </c>
      <c r="I615" t="s">
        <v>4</v>
      </c>
      <c r="J615" t="s">
        <v>102</v>
      </c>
      <c r="K615" t="s">
        <v>49</v>
      </c>
      <c r="L615" t="s">
        <v>1302</v>
      </c>
      <c r="M615">
        <v>0.43</v>
      </c>
      <c r="N615" t="s">
        <v>8</v>
      </c>
      <c r="O615" t="s">
        <v>28</v>
      </c>
      <c r="P615" t="s">
        <v>163</v>
      </c>
      <c r="Q615" t="s">
        <v>1303</v>
      </c>
      <c r="R615">
        <v>75460</v>
      </c>
      <c r="S615">
        <v>42058</v>
      </c>
      <c r="T615">
        <v>42060</v>
      </c>
      <c r="U615">
        <v>-36.770000000000003</v>
      </c>
      <c r="V615">
        <v>4</v>
      </c>
      <c r="W615">
        <v>56.68</v>
      </c>
      <c r="X615">
        <v>90871</v>
      </c>
      <c r="Y615" t="s">
        <v>3216</v>
      </c>
    </row>
    <row r="616" spans="1:25" x14ac:dyDescent="0.2">
      <c r="A616">
        <v>2865</v>
      </c>
      <c r="B616" t="s">
        <v>1301</v>
      </c>
      <c r="C616" t="s">
        <v>1</v>
      </c>
      <c r="D616">
        <v>0.04</v>
      </c>
      <c r="E616">
        <v>33.29</v>
      </c>
      <c r="F616">
        <v>8.74</v>
      </c>
      <c r="G616" t="s">
        <v>14</v>
      </c>
      <c r="H616" t="s">
        <v>70</v>
      </c>
      <c r="I616" t="s">
        <v>24</v>
      </c>
      <c r="J616" t="s">
        <v>54</v>
      </c>
      <c r="K616" t="s">
        <v>49</v>
      </c>
      <c r="L616" t="s">
        <v>1304</v>
      </c>
      <c r="M616">
        <v>0.61</v>
      </c>
      <c r="N616" t="s">
        <v>8</v>
      </c>
      <c r="O616" t="s">
        <v>28</v>
      </c>
      <c r="P616" t="s">
        <v>163</v>
      </c>
      <c r="Q616" t="s">
        <v>1303</v>
      </c>
      <c r="R616">
        <v>75460</v>
      </c>
      <c r="S616">
        <v>42058</v>
      </c>
      <c r="T616">
        <v>42059</v>
      </c>
      <c r="U616">
        <v>87.03</v>
      </c>
      <c r="V616">
        <v>8</v>
      </c>
      <c r="W616">
        <v>273.33999999999997</v>
      </c>
      <c r="X616">
        <v>90871</v>
      </c>
      <c r="Y616" t="s">
        <v>3216</v>
      </c>
    </row>
    <row r="617" spans="1:25" x14ac:dyDescent="0.2">
      <c r="A617">
        <v>508</v>
      </c>
      <c r="B617" t="s">
        <v>1305</v>
      </c>
      <c r="C617" t="s">
        <v>13</v>
      </c>
      <c r="D617">
        <v>0.01</v>
      </c>
      <c r="E617">
        <v>20.98</v>
      </c>
      <c r="F617">
        <v>53.03</v>
      </c>
      <c r="G617" t="s">
        <v>2</v>
      </c>
      <c r="H617" t="s">
        <v>70</v>
      </c>
      <c r="I617" t="s">
        <v>24</v>
      </c>
      <c r="J617" t="s">
        <v>54</v>
      </c>
      <c r="K617" t="s">
        <v>33</v>
      </c>
      <c r="L617" t="s">
        <v>1066</v>
      </c>
      <c r="M617">
        <v>0.78</v>
      </c>
      <c r="N617" t="s">
        <v>8</v>
      </c>
      <c r="O617" t="s">
        <v>9</v>
      </c>
      <c r="P617" t="s">
        <v>364</v>
      </c>
      <c r="Q617" t="s">
        <v>1306</v>
      </c>
      <c r="R617">
        <v>41011</v>
      </c>
      <c r="S617">
        <v>42058</v>
      </c>
      <c r="T617">
        <v>42058</v>
      </c>
      <c r="U617">
        <v>-282.08179999999999</v>
      </c>
      <c r="V617">
        <v>5</v>
      </c>
      <c r="W617">
        <v>123</v>
      </c>
      <c r="X617">
        <v>87356</v>
      </c>
      <c r="Y617" t="s">
        <v>3215</v>
      </c>
    </row>
    <row r="618" spans="1:25" x14ac:dyDescent="0.2">
      <c r="A618">
        <v>2892</v>
      </c>
      <c r="B618" t="s">
        <v>1307</v>
      </c>
      <c r="C618" t="s">
        <v>13</v>
      </c>
      <c r="D618">
        <v>0.1</v>
      </c>
      <c r="E618">
        <v>209.37</v>
      </c>
      <c r="F618">
        <v>69</v>
      </c>
      <c r="G618" t="s">
        <v>14</v>
      </c>
      <c r="H618" t="s">
        <v>15</v>
      </c>
      <c r="I618" t="s">
        <v>4</v>
      </c>
      <c r="J618" t="s">
        <v>5</v>
      </c>
      <c r="K618" t="s">
        <v>40</v>
      </c>
      <c r="L618" t="s">
        <v>1200</v>
      </c>
      <c r="M618">
        <v>0.79</v>
      </c>
      <c r="N618" t="s">
        <v>8</v>
      </c>
      <c r="O618" t="s">
        <v>28</v>
      </c>
      <c r="P618" t="s">
        <v>265</v>
      </c>
      <c r="Q618" t="s">
        <v>1308</v>
      </c>
      <c r="R618">
        <v>48154</v>
      </c>
      <c r="S618">
        <v>42058</v>
      </c>
      <c r="T618">
        <v>42060</v>
      </c>
      <c r="U618">
        <v>-165.59492040000001</v>
      </c>
      <c r="V618">
        <v>11</v>
      </c>
      <c r="W618">
        <v>2125.12</v>
      </c>
      <c r="X618">
        <v>90011</v>
      </c>
      <c r="Y618" t="s">
        <v>3216</v>
      </c>
    </row>
    <row r="619" spans="1:25" x14ac:dyDescent="0.2">
      <c r="A619">
        <v>2893</v>
      </c>
      <c r="B619" t="s">
        <v>1309</v>
      </c>
      <c r="C619" t="s">
        <v>13</v>
      </c>
      <c r="D619">
        <v>7.0000000000000007E-2</v>
      </c>
      <c r="E619">
        <v>4.9800000000000004</v>
      </c>
      <c r="F619">
        <v>4.7</v>
      </c>
      <c r="G619" t="s">
        <v>14</v>
      </c>
      <c r="H619" t="s">
        <v>15</v>
      </c>
      <c r="I619" t="s">
        <v>24</v>
      </c>
      <c r="J619" t="s">
        <v>64</v>
      </c>
      <c r="K619" t="s">
        <v>49</v>
      </c>
      <c r="L619" t="s">
        <v>1310</v>
      </c>
      <c r="M619">
        <v>0.38</v>
      </c>
      <c r="N619" t="s">
        <v>8</v>
      </c>
      <c r="O619" t="s">
        <v>28</v>
      </c>
      <c r="P619" t="s">
        <v>265</v>
      </c>
      <c r="Q619" t="s">
        <v>486</v>
      </c>
      <c r="R619">
        <v>48071</v>
      </c>
      <c r="S619">
        <v>42058</v>
      </c>
      <c r="T619">
        <v>42059</v>
      </c>
      <c r="U619">
        <v>-21.684000000000001</v>
      </c>
      <c r="V619">
        <v>9</v>
      </c>
      <c r="W619">
        <v>45.05</v>
      </c>
      <c r="X619">
        <v>90011</v>
      </c>
      <c r="Y619" t="s">
        <v>3216</v>
      </c>
    </row>
    <row r="620" spans="1:25" x14ac:dyDescent="0.2">
      <c r="A620">
        <v>247</v>
      </c>
      <c r="B620" t="s">
        <v>1311</v>
      </c>
      <c r="C620" t="s">
        <v>92</v>
      </c>
      <c r="D620">
        <v>0.02</v>
      </c>
      <c r="E620">
        <v>146.05000000000001</v>
      </c>
      <c r="F620">
        <v>80.2</v>
      </c>
      <c r="G620" t="s">
        <v>2</v>
      </c>
      <c r="H620" t="s">
        <v>70</v>
      </c>
      <c r="I620" t="s">
        <v>4</v>
      </c>
      <c r="J620" t="s">
        <v>5</v>
      </c>
      <c r="K620" t="s">
        <v>6</v>
      </c>
      <c r="L620" t="s">
        <v>947</v>
      </c>
      <c r="M620">
        <v>0.71</v>
      </c>
      <c r="N620" t="s">
        <v>8</v>
      </c>
      <c r="O620" t="s">
        <v>9</v>
      </c>
      <c r="P620" t="s">
        <v>376</v>
      </c>
      <c r="Q620" t="s">
        <v>1312</v>
      </c>
      <c r="R620">
        <v>37804</v>
      </c>
      <c r="S620">
        <v>42058</v>
      </c>
      <c r="T620">
        <v>42058</v>
      </c>
      <c r="U620">
        <v>-101.19199999999999</v>
      </c>
      <c r="V620">
        <v>5</v>
      </c>
      <c r="W620">
        <v>798.69</v>
      </c>
      <c r="X620">
        <v>89139</v>
      </c>
      <c r="Y620" t="s">
        <v>3215</v>
      </c>
    </row>
    <row r="621" spans="1:25" x14ac:dyDescent="0.2">
      <c r="A621">
        <v>247</v>
      </c>
      <c r="B621" t="s">
        <v>1311</v>
      </c>
      <c r="C621" t="s">
        <v>92</v>
      </c>
      <c r="D621">
        <v>0.06</v>
      </c>
      <c r="E621">
        <v>65.989999999999995</v>
      </c>
      <c r="F621">
        <v>5.92</v>
      </c>
      <c r="G621" t="s">
        <v>14</v>
      </c>
      <c r="H621" t="s">
        <v>70</v>
      </c>
      <c r="I621" t="s">
        <v>16</v>
      </c>
      <c r="J621" t="s">
        <v>111</v>
      </c>
      <c r="K621" t="s">
        <v>49</v>
      </c>
      <c r="L621" t="s">
        <v>240</v>
      </c>
      <c r="M621">
        <v>0.55000000000000004</v>
      </c>
      <c r="N621" t="s">
        <v>8</v>
      </c>
      <c r="O621" t="s">
        <v>9</v>
      </c>
      <c r="P621" t="s">
        <v>376</v>
      </c>
      <c r="Q621" t="s">
        <v>1312</v>
      </c>
      <c r="R621">
        <v>37804</v>
      </c>
      <c r="S621">
        <v>42058</v>
      </c>
      <c r="T621">
        <v>42059</v>
      </c>
      <c r="U621">
        <v>-3.3319999999999999</v>
      </c>
      <c r="V621">
        <v>14</v>
      </c>
      <c r="W621">
        <v>792.11</v>
      </c>
      <c r="X621">
        <v>89139</v>
      </c>
      <c r="Y621" t="s">
        <v>3215</v>
      </c>
    </row>
    <row r="622" spans="1:25" x14ac:dyDescent="0.2">
      <c r="A622">
        <v>1649</v>
      </c>
      <c r="B622" t="s">
        <v>1313</v>
      </c>
      <c r="C622" t="s">
        <v>1</v>
      </c>
      <c r="D622">
        <v>0.03</v>
      </c>
      <c r="E622">
        <v>48.58</v>
      </c>
      <c r="F622">
        <v>3.99</v>
      </c>
      <c r="G622" t="s">
        <v>63</v>
      </c>
      <c r="H622" t="s">
        <v>70</v>
      </c>
      <c r="I622" t="s">
        <v>24</v>
      </c>
      <c r="J622" t="s">
        <v>71</v>
      </c>
      <c r="K622" t="s">
        <v>49</v>
      </c>
      <c r="L622" t="s">
        <v>1314</v>
      </c>
      <c r="M622">
        <v>0.56000000000000005</v>
      </c>
      <c r="N622" t="s">
        <v>8</v>
      </c>
      <c r="O622" t="s">
        <v>87</v>
      </c>
      <c r="P622" t="s">
        <v>88</v>
      </c>
      <c r="Q622" t="s">
        <v>518</v>
      </c>
      <c r="R622">
        <v>11598</v>
      </c>
      <c r="S622">
        <v>42059</v>
      </c>
      <c r="T622">
        <v>42061</v>
      </c>
      <c r="U622">
        <v>100.1328</v>
      </c>
      <c r="V622">
        <v>3</v>
      </c>
      <c r="W622">
        <v>145.12</v>
      </c>
      <c r="X622">
        <v>91041</v>
      </c>
      <c r="Y622" t="s">
        <v>3218</v>
      </c>
    </row>
    <row r="623" spans="1:25" x14ac:dyDescent="0.2">
      <c r="A623">
        <v>1894</v>
      </c>
      <c r="B623" t="s">
        <v>1315</v>
      </c>
      <c r="C623" t="s">
        <v>1</v>
      </c>
      <c r="D623">
        <v>0</v>
      </c>
      <c r="E623">
        <v>300.98</v>
      </c>
      <c r="F623">
        <v>164.73</v>
      </c>
      <c r="G623" t="s">
        <v>2</v>
      </c>
      <c r="H623" t="s">
        <v>47</v>
      </c>
      <c r="I623" t="s">
        <v>4</v>
      </c>
      <c r="J623" t="s">
        <v>85</v>
      </c>
      <c r="K623" t="s">
        <v>33</v>
      </c>
      <c r="L623" t="s">
        <v>1316</v>
      </c>
      <c r="M623">
        <v>0.56000000000000005</v>
      </c>
      <c r="N623" t="s">
        <v>8</v>
      </c>
      <c r="O623" t="s">
        <v>28</v>
      </c>
      <c r="P623" t="s">
        <v>333</v>
      </c>
      <c r="Q623" t="s">
        <v>1317</v>
      </c>
      <c r="R623">
        <v>54915</v>
      </c>
      <c r="S623">
        <v>42059</v>
      </c>
      <c r="T623">
        <v>42060</v>
      </c>
      <c r="U623">
        <v>2653.2914999999998</v>
      </c>
      <c r="V623">
        <v>12</v>
      </c>
      <c r="W623">
        <v>3845.35</v>
      </c>
      <c r="X623">
        <v>91261</v>
      </c>
      <c r="Y623" t="s">
        <v>3216</v>
      </c>
    </row>
    <row r="624" spans="1:25" x14ac:dyDescent="0.2">
      <c r="A624">
        <v>1894</v>
      </c>
      <c r="B624" t="s">
        <v>1315</v>
      </c>
      <c r="C624" t="s">
        <v>1</v>
      </c>
      <c r="D624">
        <v>0.09</v>
      </c>
      <c r="E624">
        <v>2.94</v>
      </c>
      <c r="F624">
        <v>0.96</v>
      </c>
      <c r="G624" t="s">
        <v>14</v>
      </c>
      <c r="H624" t="s">
        <v>47</v>
      </c>
      <c r="I624" t="s">
        <v>24</v>
      </c>
      <c r="J624" t="s">
        <v>25</v>
      </c>
      <c r="K624" t="s">
        <v>26</v>
      </c>
      <c r="L624" t="s">
        <v>805</v>
      </c>
      <c r="M624">
        <v>0.57999999999999996</v>
      </c>
      <c r="N624" t="s">
        <v>8</v>
      </c>
      <c r="O624" t="s">
        <v>28</v>
      </c>
      <c r="P624" t="s">
        <v>333</v>
      </c>
      <c r="Q624" t="s">
        <v>1317</v>
      </c>
      <c r="R624">
        <v>54915</v>
      </c>
      <c r="S624">
        <v>42059</v>
      </c>
      <c r="T624">
        <v>42061</v>
      </c>
      <c r="U624">
        <v>-1.84</v>
      </c>
      <c r="V624">
        <v>1</v>
      </c>
      <c r="W624">
        <v>3.77</v>
      </c>
      <c r="X624">
        <v>91261</v>
      </c>
      <c r="Y624" t="s">
        <v>3216</v>
      </c>
    </row>
    <row r="625" spans="1:25" x14ac:dyDescent="0.2">
      <c r="A625">
        <v>1919</v>
      </c>
      <c r="B625" t="s">
        <v>1318</v>
      </c>
      <c r="C625" t="s">
        <v>13</v>
      </c>
      <c r="D625">
        <v>0</v>
      </c>
      <c r="E625">
        <v>195.99</v>
      </c>
      <c r="F625">
        <v>8.99</v>
      </c>
      <c r="G625" t="s">
        <v>14</v>
      </c>
      <c r="H625" t="s">
        <v>47</v>
      </c>
      <c r="I625" t="s">
        <v>16</v>
      </c>
      <c r="J625" t="s">
        <v>111</v>
      </c>
      <c r="K625" t="s">
        <v>49</v>
      </c>
      <c r="L625" t="s">
        <v>1319</v>
      </c>
      <c r="M625">
        <v>0.6</v>
      </c>
      <c r="N625" t="s">
        <v>8</v>
      </c>
      <c r="O625" t="s">
        <v>9</v>
      </c>
      <c r="P625" t="s">
        <v>20</v>
      </c>
      <c r="Q625" t="s">
        <v>1320</v>
      </c>
      <c r="R625">
        <v>71603</v>
      </c>
      <c r="S625">
        <v>42059</v>
      </c>
      <c r="T625">
        <v>42060</v>
      </c>
      <c r="U625">
        <v>114.88200000000001</v>
      </c>
      <c r="V625">
        <v>5</v>
      </c>
      <c r="W625">
        <v>882.93</v>
      </c>
      <c r="X625">
        <v>85896</v>
      </c>
      <c r="Y625" t="s">
        <v>3215</v>
      </c>
    </row>
    <row r="626" spans="1:25" x14ac:dyDescent="0.2">
      <c r="A626">
        <v>1127</v>
      </c>
      <c r="B626" t="s">
        <v>1321</v>
      </c>
      <c r="C626" t="s">
        <v>92</v>
      </c>
      <c r="D626">
        <v>0.02</v>
      </c>
      <c r="E626">
        <v>4.0599999999999996</v>
      </c>
      <c r="F626">
        <v>6.89</v>
      </c>
      <c r="G626" t="s">
        <v>14</v>
      </c>
      <c r="H626" t="s">
        <v>15</v>
      </c>
      <c r="I626" t="s">
        <v>24</v>
      </c>
      <c r="J626" t="s">
        <v>71</v>
      </c>
      <c r="K626" t="s">
        <v>49</v>
      </c>
      <c r="L626" t="s">
        <v>1247</v>
      </c>
      <c r="M626">
        <v>0.6</v>
      </c>
      <c r="N626" t="s">
        <v>8</v>
      </c>
      <c r="O626" t="s">
        <v>28</v>
      </c>
      <c r="P626" t="s">
        <v>163</v>
      </c>
      <c r="Q626" t="s">
        <v>1322</v>
      </c>
      <c r="R626">
        <v>78852</v>
      </c>
      <c r="S626">
        <v>42059</v>
      </c>
      <c r="T626">
        <v>42061</v>
      </c>
      <c r="U626">
        <v>-93.735200000000006</v>
      </c>
      <c r="V626">
        <v>16</v>
      </c>
      <c r="W626">
        <v>66.81</v>
      </c>
      <c r="X626">
        <v>87221</v>
      </c>
      <c r="Y626" t="s">
        <v>3216</v>
      </c>
    </row>
    <row r="627" spans="1:25" x14ac:dyDescent="0.2">
      <c r="A627">
        <v>961</v>
      </c>
      <c r="B627" t="s">
        <v>1323</v>
      </c>
      <c r="C627" t="s">
        <v>46</v>
      </c>
      <c r="D627">
        <v>0.05</v>
      </c>
      <c r="E627">
        <v>124.49</v>
      </c>
      <c r="F627">
        <v>51.94</v>
      </c>
      <c r="G627" t="s">
        <v>2</v>
      </c>
      <c r="H627" t="s">
        <v>47</v>
      </c>
      <c r="I627" t="s">
        <v>4</v>
      </c>
      <c r="J627" t="s">
        <v>5</v>
      </c>
      <c r="K627" t="s">
        <v>6</v>
      </c>
      <c r="L627" t="s">
        <v>1125</v>
      </c>
      <c r="M627">
        <v>0.63</v>
      </c>
      <c r="N627" t="s">
        <v>8</v>
      </c>
      <c r="O627" t="s">
        <v>35</v>
      </c>
      <c r="P627" t="s">
        <v>66</v>
      </c>
      <c r="Q627" t="s">
        <v>1324</v>
      </c>
      <c r="R627">
        <v>94061</v>
      </c>
      <c r="S627">
        <v>42059</v>
      </c>
      <c r="T627">
        <v>42059</v>
      </c>
      <c r="U627">
        <v>-44.163600000000002</v>
      </c>
      <c r="V627">
        <v>1</v>
      </c>
      <c r="W627">
        <v>120.12</v>
      </c>
      <c r="X627">
        <v>89402</v>
      </c>
      <c r="Y627" t="s">
        <v>3217</v>
      </c>
    </row>
    <row r="628" spans="1:25" x14ac:dyDescent="0.2">
      <c r="A628">
        <v>2398</v>
      </c>
      <c r="B628" t="s">
        <v>1325</v>
      </c>
      <c r="C628" t="s">
        <v>46</v>
      </c>
      <c r="D628">
        <v>0.03</v>
      </c>
      <c r="E628">
        <v>7.64</v>
      </c>
      <c r="F628">
        <v>5.83</v>
      </c>
      <c r="G628" t="s">
        <v>14</v>
      </c>
      <c r="H628" t="s">
        <v>70</v>
      </c>
      <c r="I628" t="s">
        <v>24</v>
      </c>
      <c r="J628" t="s">
        <v>64</v>
      </c>
      <c r="K628" t="s">
        <v>26</v>
      </c>
      <c r="L628" t="s">
        <v>208</v>
      </c>
      <c r="M628">
        <v>0.36</v>
      </c>
      <c r="N628" t="s">
        <v>8</v>
      </c>
      <c r="O628" t="s">
        <v>28</v>
      </c>
      <c r="P628" t="s">
        <v>79</v>
      </c>
      <c r="Q628" t="s">
        <v>1326</v>
      </c>
      <c r="R628">
        <v>60103</v>
      </c>
      <c r="S628">
        <v>42059</v>
      </c>
      <c r="T628">
        <v>42061</v>
      </c>
      <c r="U628">
        <v>-15.090400000000001</v>
      </c>
      <c r="V628">
        <v>12</v>
      </c>
      <c r="W628">
        <v>96.86</v>
      </c>
      <c r="X628">
        <v>86373</v>
      </c>
      <c r="Y628" t="s">
        <v>3216</v>
      </c>
    </row>
    <row r="629" spans="1:25" x14ac:dyDescent="0.2">
      <c r="A629">
        <v>1193</v>
      </c>
      <c r="B629" t="s">
        <v>1327</v>
      </c>
      <c r="C629" t="s">
        <v>13</v>
      </c>
      <c r="D629">
        <v>0.05</v>
      </c>
      <c r="E629">
        <v>52.4</v>
      </c>
      <c r="F629">
        <v>16.11</v>
      </c>
      <c r="G629" t="s">
        <v>14</v>
      </c>
      <c r="H629" t="s">
        <v>15</v>
      </c>
      <c r="I629" t="s">
        <v>24</v>
      </c>
      <c r="J629" t="s">
        <v>48</v>
      </c>
      <c r="K629" t="s">
        <v>49</v>
      </c>
      <c r="L629" t="s">
        <v>1328</v>
      </c>
      <c r="M629">
        <v>0.39</v>
      </c>
      <c r="N629" t="s">
        <v>8</v>
      </c>
      <c r="O629" t="s">
        <v>87</v>
      </c>
      <c r="P629" t="s">
        <v>350</v>
      </c>
      <c r="Q629" t="s">
        <v>42</v>
      </c>
      <c r="R629">
        <v>20016</v>
      </c>
      <c r="S629">
        <v>42060</v>
      </c>
      <c r="T629">
        <v>42062</v>
      </c>
      <c r="U629">
        <v>592.52650000000006</v>
      </c>
      <c r="V629">
        <v>85</v>
      </c>
      <c r="W629">
        <v>4556.63</v>
      </c>
      <c r="X629">
        <v>29350</v>
      </c>
      <c r="Y629" t="s">
        <v>3218</v>
      </c>
    </row>
    <row r="630" spans="1:25" x14ac:dyDescent="0.2">
      <c r="A630">
        <v>1193</v>
      </c>
      <c r="B630" t="s">
        <v>1327</v>
      </c>
      <c r="C630" t="s">
        <v>13</v>
      </c>
      <c r="D630">
        <v>0.05</v>
      </c>
      <c r="E630">
        <v>36.549999999999997</v>
      </c>
      <c r="F630">
        <v>13.89</v>
      </c>
      <c r="G630" t="s">
        <v>63</v>
      </c>
      <c r="H630" t="s">
        <v>15</v>
      </c>
      <c r="I630" t="s">
        <v>24</v>
      </c>
      <c r="J630" t="s">
        <v>25</v>
      </c>
      <c r="K630" t="s">
        <v>26</v>
      </c>
      <c r="L630" t="s">
        <v>1329</v>
      </c>
      <c r="M630">
        <v>0.41</v>
      </c>
      <c r="N630" t="s">
        <v>8</v>
      </c>
      <c r="O630" t="s">
        <v>87</v>
      </c>
      <c r="P630" t="s">
        <v>350</v>
      </c>
      <c r="Q630" t="s">
        <v>42</v>
      </c>
      <c r="R630">
        <v>20016</v>
      </c>
      <c r="S630">
        <v>42060</v>
      </c>
      <c r="T630">
        <v>42061</v>
      </c>
      <c r="U630">
        <v>232.8</v>
      </c>
      <c r="V630">
        <v>83</v>
      </c>
      <c r="W630">
        <v>2948.61</v>
      </c>
      <c r="X630">
        <v>29350</v>
      </c>
      <c r="Y630" t="s">
        <v>3218</v>
      </c>
    </row>
    <row r="631" spans="1:25" x14ac:dyDescent="0.2">
      <c r="A631">
        <v>1199</v>
      </c>
      <c r="B631" t="s">
        <v>1330</v>
      </c>
      <c r="C631" t="s">
        <v>13</v>
      </c>
      <c r="D631">
        <v>0.1</v>
      </c>
      <c r="E631">
        <v>15.14</v>
      </c>
      <c r="F631">
        <v>4.53</v>
      </c>
      <c r="G631" t="s">
        <v>14</v>
      </c>
      <c r="H631" t="s">
        <v>15</v>
      </c>
      <c r="I631" t="s">
        <v>24</v>
      </c>
      <c r="J631" t="s">
        <v>54</v>
      </c>
      <c r="K631" t="s">
        <v>49</v>
      </c>
      <c r="L631" t="s">
        <v>1331</v>
      </c>
      <c r="M631">
        <v>0.81</v>
      </c>
      <c r="N631" t="s">
        <v>8</v>
      </c>
      <c r="O631" t="s">
        <v>87</v>
      </c>
      <c r="P631" t="s">
        <v>1332</v>
      </c>
      <c r="Q631" t="s">
        <v>1333</v>
      </c>
      <c r="R631">
        <v>3060</v>
      </c>
      <c r="S631">
        <v>42060</v>
      </c>
      <c r="T631">
        <v>42063</v>
      </c>
      <c r="U631">
        <v>-24.897600000000001</v>
      </c>
      <c r="V631">
        <v>5</v>
      </c>
      <c r="W631">
        <v>75.17</v>
      </c>
      <c r="X631">
        <v>87585</v>
      </c>
      <c r="Y631" t="s">
        <v>3218</v>
      </c>
    </row>
    <row r="632" spans="1:25" x14ac:dyDescent="0.2">
      <c r="A632">
        <v>1200</v>
      </c>
      <c r="B632" t="s">
        <v>1334</v>
      </c>
      <c r="C632" t="s">
        <v>13</v>
      </c>
      <c r="D632">
        <v>0.05</v>
      </c>
      <c r="E632">
        <v>52.4</v>
      </c>
      <c r="F632">
        <v>16.11</v>
      </c>
      <c r="G632" t="s">
        <v>14</v>
      </c>
      <c r="H632" t="s">
        <v>15</v>
      </c>
      <c r="I632" t="s">
        <v>24</v>
      </c>
      <c r="J632" t="s">
        <v>48</v>
      </c>
      <c r="K632" t="s">
        <v>49</v>
      </c>
      <c r="L632" t="s">
        <v>1328</v>
      </c>
      <c r="M632">
        <v>0.39</v>
      </c>
      <c r="N632" t="s">
        <v>8</v>
      </c>
      <c r="O632" t="s">
        <v>87</v>
      </c>
      <c r="P632" t="s">
        <v>373</v>
      </c>
      <c r="Q632" t="s">
        <v>1335</v>
      </c>
      <c r="R632">
        <v>7407</v>
      </c>
      <c r="S632">
        <v>42060</v>
      </c>
      <c r="T632">
        <v>42062</v>
      </c>
      <c r="U632">
        <v>776.77440000000001</v>
      </c>
      <c r="V632">
        <v>21</v>
      </c>
      <c r="W632">
        <v>1125.76</v>
      </c>
      <c r="X632">
        <v>87585</v>
      </c>
      <c r="Y632" t="s">
        <v>3218</v>
      </c>
    </row>
    <row r="633" spans="1:25" x14ac:dyDescent="0.2">
      <c r="A633">
        <v>1202</v>
      </c>
      <c r="B633" t="s">
        <v>1336</v>
      </c>
      <c r="C633" t="s">
        <v>13</v>
      </c>
      <c r="D633">
        <v>0.05</v>
      </c>
      <c r="E633">
        <v>36.549999999999997</v>
      </c>
      <c r="F633">
        <v>13.89</v>
      </c>
      <c r="G633" t="s">
        <v>63</v>
      </c>
      <c r="H633" t="s">
        <v>15</v>
      </c>
      <c r="I633" t="s">
        <v>24</v>
      </c>
      <c r="J633" t="s">
        <v>25</v>
      </c>
      <c r="K633" t="s">
        <v>26</v>
      </c>
      <c r="L633" t="s">
        <v>1329</v>
      </c>
      <c r="M633">
        <v>0.41</v>
      </c>
      <c r="N633" t="s">
        <v>8</v>
      </c>
      <c r="O633" t="s">
        <v>87</v>
      </c>
      <c r="P633" t="s">
        <v>373</v>
      </c>
      <c r="Q633" t="s">
        <v>1337</v>
      </c>
      <c r="R633">
        <v>7079</v>
      </c>
      <c r="S633">
        <v>42060</v>
      </c>
      <c r="T633">
        <v>42061</v>
      </c>
      <c r="U633">
        <v>344.54399999999998</v>
      </c>
      <c r="V633">
        <v>21</v>
      </c>
      <c r="W633">
        <v>746.03</v>
      </c>
      <c r="X633">
        <v>87585</v>
      </c>
      <c r="Y633" t="s">
        <v>3218</v>
      </c>
    </row>
    <row r="634" spans="1:25" x14ac:dyDescent="0.2">
      <c r="A634">
        <v>2361</v>
      </c>
      <c r="B634" t="s">
        <v>1338</v>
      </c>
      <c r="C634" t="s">
        <v>13</v>
      </c>
      <c r="D634">
        <v>0.06</v>
      </c>
      <c r="E634">
        <v>8.33</v>
      </c>
      <c r="F634">
        <v>1.99</v>
      </c>
      <c r="G634" t="s">
        <v>14</v>
      </c>
      <c r="H634" t="s">
        <v>70</v>
      </c>
      <c r="I634" t="s">
        <v>16</v>
      </c>
      <c r="J634" t="s">
        <v>17</v>
      </c>
      <c r="K634" t="s">
        <v>18</v>
      </c>
      <c r="L634" t="s">
        <v>1150</v>
      </c>
      <c r="M634">
        <v>0.52</v>
      </c>
      <c r="N634" t="s">
        <v>8</v>
      </c>
      <c r="O634" t="s">
        <v>9</v>
      </c>
      <c r="P634" t="s">
        <v>99</v>
      </c>
      <c r="Q634" t="s">
        <v>1339</v>
      </c>
      <c r="R634">
        <v>32259</v>
      </c>
      <c r="S634">
        <v>42060</v>
      </c>
      <c r="T634">
        <v>42061</v>
      </c>
      <c r="U634">
        <v>-344.82</v>
      </c>
      <c r="V634">
        <v>1</v>
      </c>
      <c r="W634">
        <v>8.49</v>
      </c>
      <c r="X634">
        <v>88266</v>
      </c>
      <c r="Y634" t="s">
        <v>3215</v>
      </c>
    </row>
    <row r="635" spans="1:25" x14ac:dyDescent="0.2">
      <c r="A635">
        <v>851</v>
      </c>
      <c r="B635" t="s">
        <v>1340</v>
      </c>
      <c r="C635" t="s">
        <v>23</v>
      </c>
      <c r="D635">
        <v>0.1</v>
      </c>
      <c r="E635">
        <v>50.98</v>
      </c>
      <c r="F635">
        <v>22.24</v>
      </c>
      <c r="G635" t="s">
        <v>14</v>
      </c>
      <c r="H635" t="s">
        <v>70</v>
      </c>
      <c r="I635" t="s">
        <v>4</v>
      </c>
      <c r="J635" t="s">
        <v>102</v>
      </c>
      <c r="K635" t="s">
        <v>40</v>
      </c>
      <c r="L635" t="s">
        <v>1341</v>
      </c>
      <c r="M635">
        <v>0.55000000000000004</v>
      </c>
      <c r="N635" t="s">
        <v>8</v>
      </c>
      <c r="O635" t="s">
        <v>35</v>
      </c>
      <c r="P635" t="s">
        <v>66</v>
      </c>
      <c r="Q635" t="s">
        <v>1342</v>
      </c>
      <c r="R635">
        <v>91745</v>
      </c>
      <c r="S635">
        <v>42060</v>
      </c>
      <c r="T635">
        <v>42062</v>
      </c>
      <c r="U635">
        <v>98.12</v>
      </c>
      <c r="V635">
        <v>6</v>
      </c>
      <c r="W635">
        <v>300.63</v>
      </c>
      <c r="X635">
        <v>88568</v>
      </c>
      <c r="Y635" t="s">
        <v>3217</v>
      </c>
    </row>
    <row r="636" spans="1:25" x14ac:dyDescent="0.2">
      <c r="A636">
        <v>2980</v>
      </c>
      <c r="B636" t="s">
        <v>797</v>
      </c>
      <c r="C636" t="s">
        <v>92</v>
      </c>
      <c r="D636">
        <v>7.0000000000000007E-2</v>
      </c>
      <c r="E636">
        <v>2.61</v>
      </c>
      <c r="F636">
        <v>0.5</v>
      </c>
      <c r="G636" t="s">
        <v>14</v>
      </c>
      <c r="H636" t="s">
        <v>70</v>
      </c>
      <c r="I636" t="s">
        <v>24</v>
      </c>
      <c r="J636" t="s">
        <v>128</v>
      </c>
      <c r="K636" t="s">
        <v>49</v>
      </c>
      <c r="L636" t="s">
        <v>1343</v>
      </c>
      <c r="M636">
        <v>0.39</v>
      </c>
      <c r="N636" t="s">
        <v>8</v>
      </c>
      <c r="O636" t="s">
        <v>87</v>
      </c>
      <c r="P636" t="s">
        <v>293</v>
      </c>
      <c r="Q636" t="s">
        <v>799</v>
      </c>
      <c r="R636">
        <v>44870</v>
      </c>
      <c r="S636">
        <v>42060</v>
      </c>
      <c r="T636">
        <v>42062</v>
      </c>
      <c r="U636">
        <v>10.798500000000001</v>
      </c>
      <c r="V636">
        <v>6</v>
      </c>
      <c r="W636">
        <v>15.65</v>
      </c>
      <c r="X636">
        <v>86547</v>
      </c>
      <c r="Y636" t="s">
        <v>3218</v>
      </c>
    </row>
    <row r="637" spans="1:25" x14ac:dyDescent="0.2">
      <c r="A637">
        <v>868</v>
      </c>
      <c r="B637" t="s">
        <v>1344</v>
      </c>
      <c r="C637" t="s">
        <v>46</v>
      </c>
      <c r="D637">
        <v>0.04</v>
      </c>
      <c r="E637">
        <v>29.18</v>
      </c>
      <c r="F637">
        <v>8.5500000000000007</v>
      </c>
      <c r="G637" t="s">
        <v>63</v>
      </c>
      <c r="H637" t="s">
        <v>70</v>
      </c>
      <c r="I637" t="s">
        <v>4</v>
      </c>
      <c r="J637" t="s">
        <v>102</v>
      </c>
      <c r="K637" t="s">
        <v>49</v>
      </c>
      <c r="L637" t="s">
        <v>1345</v>
      </c>
      <c r="M637">
        <v>0.42</v>
      </c>
      <c r="N637" t="s">
        <v>8</v>
      </c>
      <c r="O637" t="s">
        <v>28</v>
      </c>
      <c r="P637" t="s">
        <v>60</v>
      </c>
      <c r="Q637" t="s">
        <v>1346</v>
      </c>
      <c r="R637">
        <v>55126</v>
      </c>
      <c r="S637">
        <v>42060</v>
      </c>
      <c r="T637">
        <v>42062</v>
      </c>
      <c r="U637">
        <v>201.7353</v>
      </c>
      <c r="V637">
        <v>10</v>
      </c>
      <c r="W637">
        <v>292.37</v>
      </c>
      <c r="X637">
        <v>91194</v>
      </c>
      <c r="Y637" t="s">
        <v>3216</v>
      </c>
    </row>
    <row r="638" spans="1:25" x14ac:dyDescent="0.2">
      <c r="A638">
        <v>868</v>
      </c>
      <c r="B638" t="s">
        <v>1344</v>
      </c>
      <c r="C638" t="s">
        <v>46</v>
      </c>
      <c r="D638">
        <v>0</v>
      </c>
      <c r="E638">
        <v>80.98</v>
      </c>
      <c r="F638">
        <v>35</v>
      </c>
      <c r="G638" t="s">
        <v>14</v>
      </c>
      <c r="H638" t="s">
        <v>70</v>
      </c>
      <c r="I638" t="s">
        <v>24</v>
      </c>
      <c r="J638" t="s">
        <v>54</v>
      </c>
      <c r="K638" t="s">
        <v>40</v>
      </c>
      <c r="L638" t="s">
        <v>683</v>
      </c>
      <c r="M638">
        <v>0.83</v>
      </c>
      <c r="N638" t="s">
        <v>8</v>
      </c>
      <c r="O638" t="s">
        <v>28</v>
      </c>
      <c r="P638" t="s">
        <v>60</v>
      </c>
      <c r="Q638" t="s">
        <v>1346</v>
      </c>
      <c r="R638">
        <v>55126</v>
      </c>
      <c r="S638">
        <v>42060</v>
      </c>
      <c r="T638">
        <v>42062</v>
      </c>
      <c r="U638">
        <v>-684.78</v>
      </c>
      <c r="V638">
        <v>8</v>
      </c>
      <c r="W638">
        <v>682.79</v>
      </c>
      <c r="X638">
        <v>91194</v>
      </c>
      <c r="Y638" t="s">
        <v>3216</v>
      </c>
    </row>
    <row r="639" spans="1:25" x14ac:dyDescent="0.2">
      <c r="A639">
        <v>907</v>
      </c>
      <c r="B639" t="s">
        <v>1347</v>
      </c>
      <c r="C639" t="s">
        <v>1</v>
      </c>
      <c r="D639">
        <v>0.09</v>
      </c>
      <c r="E639">
        <v>35.99</v>
      </c>
      <c r="F639">
        <v>5.99</v>
      </c>
      <c r="G639" t="s">
        <v>14</v>
      </c>
      <c r="H639" t="s">
        <v>47</v>
      </c>
      <c r="I639" t="s">
        <v>16</v>
      </c>
      <c r="J639" t="s">
        <v>111</v>
      </c>
      <c r="K639" t="s">
        <v>26</v>
      </c>
      <c r="L639" t="s">
        <v>1348</v>
      </c>
      <c r="M639">
        <v>0.38</v>
      </c>
      <c r="N639" t="s">
        <v>8</v>
      </c>
      <c r="O639" t="s">
        <v>9</v>
      </c>
      <c r="P639" t="s">
        <v>364</v>
      </c>
      <c r="Q639" t="s">
        <v>442</v>
      </c>
      <c r="R639">
        <v>42420</v>
      </c>
      <c r="S639">
        <v>42061</v>
      </c>
      <c r="T639">
        <v>42062</v>
      </c>
      <c r="U639">
        <v>114.3165</v>
      </c>
      <c r="V639">
        <v>5</v>
      </c>
      <c r="W639">
        <v>151.6</v>
      </c>
      <c r="X639">
        <v>86459</v>
      </c>
      <c r="Y639" t="s">
        <v>3215</v>
      </c>
    </row>
    <row r="640" spans="1:25" x14ac:dyDescent="0.2">
      <c r="A640">
        <v>1639</v>
      </c>
      <c r="B640" t="s">
        <v>1349</v>
      </c>
      <c r="C640" t="s">
        <v>1</v>
      </c>
      <c r="D640">
        <v>0.08</v>
      </c>
      <c r="E640">
        <v>55.48</v>
      </c>
      <c r="F640">
        <v>6.79</v>
      </c>
      <c r="G640" t="s">
        <v>14</v>
      </c>
      <c r="H640" t="s">
        <v>47</v>
      </c>
      <c r="I640" t="s">
        <v>24</v>
      </c>
      <c r="J640" t="s">
        <v>64</v>
      </c>
      <c r="K640" t="s">
        <v>49</v>
      </c>
      <c r="L640" t="s">
        <v>1282</v>
      </c>
      <c r="M640">
        <v>0.37</v>
      </c>
      <c r="N640" t="s">
        <v>8</v>
      </c>
      <c r="O640" t="s">
        <v>87</v>
      </c>
      <c r="P640" t="s">
        <v>224</v>
      </c>
      <c r="Q640" t="s">
        <v>1350</v>
      </c>
      <c r="R640">
        <v>6901</v>
      </c>
      <c r="S640">
        <v>42061</v>
      </c>
      <c r="T640">
        <v>42063</v>
      </c>
      <c r="U640">
        <v>147.75659999999999</v>
      </c>
      <c r="V640">
        <v>4</v>
      </c>
      <c r="W640">
        <v>214.14</v>
      </c>
      <c r="X640">
        <v>89705</v>
      </c>
      <c r="Y640" t="s">
        <v>3218</v>
      </c>
    </row>
    <row r="641" spans="1:25" x14ac:dyDescent="0.2">
      <c r="A641">
        <v>2114</v>
      </c>
      <c r="B641" t="s">
        <v>1351</v>
      </c>
      <c r="C641" t="s">
        <v>1</v>
      </c>
      <c r="D641">
        <v>7.0000000000000007E-2</v>
      </c>
      <c r="E641">
        <v>226.67</v>
      </c>
      <c r="F641">
        <v>28.16</v>
      </c>
      <c r="G641" t="s">
        <v>2</v>
      </c>
      <c r="H641" t="s">
        <v>70</v>
      </c>
      <c r="I641" t="s">
        <v>4</v>
      </c>
      <c r="J641" t="s">
        <v>85</v>
      </c>
      <c r="K641" t="s">
        <v>33</v>
      </c>
      <c r="L641" t="s">
        <v>1352</v>
      </c>
      <c r="M641">
        <v>0.59</v>
      </c>
      <c r="N641" t="s">
        <v>8</v>
      </c>
      <c r="O641" t="s">
        <v>9</v>
      </c>
      <c r="P641" t="s">
        <v>218</v>
      </c>
      <c r="Q641" t="s">
        <v>1353</v>
      </c>
      <c r="R641">
        <v>23518</v>
      </c>
      <c r="S641">
        <v>42061</v>
      </c>
      <c r="T641">
        <v>42062</v>
      </c>
      <c r="U641">
        <v>53.114400000000003</v>
      </c>
      <c r="V641">
        <v>1</v>
      </c>
      <c r="W641">
        <v>255.83</v>
      </c>
      <c r="X641">
        <v>88405</v>
      </c>
      <c r="Y641" t="s">
        <v>3215</v>
      </c>
    </row>
    <row r="642" spans="1:25" x14ac:dyDescent="0.2">
      <c r="A642">
        <v>2114</v>
      </c>
      <c r="B642" t="s">
        <v>1351</v>
      </c>
      <c r="C642" t="s">
        <v>1</v>
      </c>
      <c r="D642">
        <v>0.08</v>
      </c>
      <c r="E642">
        <v>20.98</v>
      </c>
      <c r="F642">
        <v>53.03</v>
      </c>
      <c r="G642" t="s">
        <v>2</v>
      </c>
      <c r="H642" t="s">
        <v>70</v>
      </c>
      <c r="I642" t="s">
        <v>24</v>
      </c>
      <c r="J642" t="s">
        <v>54</v>
      </c>
      <c r="K642" t="s">
        <v>33</v>
      </c>
      <c r="L642" t="s">
        <v>1066</v>
      </c>
      <c r="M642">
        <v>0.78</v>
      </c>
      <c r="N642" t="s">
        <v>8</v>
      </c>
      <c r="O642" t="s">
        <v>9</v>
      </c>
      <c r="P642" t="s">
        <v>218</v>
      </c>
      <c r="Q642" t="s">
        <v>1353</v>
      </c>
      <c r="R642">
        <v>23518</v>
      </c>
      <c r="S642">
        <v>42061</v>
      </c>
      <c r="T642">
        <v>42063</v>
      </c>
      <c r="U642">
        <v>8.7420000000000009</v>
      </c>
      <c r="V642">
        <v>20</v>
      </c>
      <c r="W642">
        <v>421.18</v>
      </c>
      <c r="X642">
        <v>88405</v>
      </c>
      <c r="Y642" t="s">
        <v>3215</v>
      </c>
    </row>
    <row r="643" spans="1:25" x14ac:dyDescent="0.2">
      <c r="A643">
        <v>2979</v>
      </c>
      <c r="B643" t="s">
        <v>794</v>
      </c>
      <c r="C643" t="s">
        <v>1</v>
      </c>
      <c r="D643">
        <v>0.02</v>
      </c>
      <c r="E643">
        <v>5.34</v>
      </c>
      <c r="F643">
        <v>2.99</v>
      </c>
      <c r="G643" t="s">
        <v>14</v>
      </c>
      <c r="H643" t="s">
        <v>70</v>
      </c>
      <c r="I643" t="s">
        <v>24</v>
      </c>
      <c r="J643" t="s">
        <v>48</v>
      </c>
      <c r="K643" t="s">
        <v>49</v>
      </c>
      <c r="L643" t="s">
        <v>1354</v>
      </c>
      <c r="M643">
        <v>0.38</v>
      </c>
      <c r="N643" t="s">
        <v>8</v>
      </c>
      <c r="O643" t="s">
        <v>28</v>
      </c>
      <c r="P643" t="s">
        <v>541</v>
      </c>
      <c r="Q643" t="s">
        <v>796</v>
      </c>
      <c r="R643">
        <v>58601</v>
      </c>
      <c r="S643">
        <v>42061</v>
      </c>
      <c r="T643">
        <v>42063</v>
      </c>
      <c r="U643">
        <v>5.2954999999999997</v>
      </c>
      <c r="V643">
        <v>6</v>
      </c>
      <c r="W643">
        <v>34.729999999999997</v>
      </c>
      <c r="X643">
        <v>86545</v>
      </c>
      <c r="Y643" t="s">
        <v>3216</v>
      </c>
    </row>
    <row r="644" spans="1:25" x14ac:dyDescent="0.2">
      <c r="A644">
        <v>2979</v>
      </c>
      <c r="B644" t="s">
        <v>794</v>
      </c>
      <c r="C644" t="s">
        <v>1</v>
      </c>
      <c r="D644">
        <v>0.03</v>
      </c>
      <c r="E644">
        <v>40.98</v>
      </c>
      <c r="F644">
        <v>7.47</v>
      </c>
      <c r="G644" t="s">
        <v>14</v>
      </c>
      <c r="H644" t="s">
        <v>70</v>
      </c>
      <c r="I644" t="s">
        <v>24</v>
      </c>
      <c r="J644" t="s">
        <v>48</v>
      </c>
      <c r="K644" t="s">
        <v>49</v>
      </c>
      <c r="L644" t="s">
        <v>1355</v>
      </c>
      <c r="M644">
        <v>0.37</v>
      </c>
      <c r="N644" t="s">
        <v>8</v>
      </c>
      <c r="O644" t="s">
        <v>28</v>
      </c>
      <c r="P644" t="s">
        <v>541</v>
      </c>
      <c r="Q644" t="s">
        <v>796</v>
      </c>
      <c r="R644">
        <v>58601</v>
      </c>
      <c r="S644">
        <v>42061</v>
      </c>
      <c r="T644">
        <v>42062</v>
      </c>
      <c r="U644">
        <v>170.79570000000001</v>
      </c>
      <c r="V644">
        <v>6</v>
      </c>
      <c r="W644">
        <v>247.53</v>
      </c>
      <c r="X644">
        <v>86545</v>
      </c>
      <c r="Y644" t="s">
        <v>3216</v>
      </c>
    </row>
    <row r="645" spans="1:25" x14ac:dyDescent="0.2">
      <c r="A645">
        <v>573</v>
      </c>
      <c r="B645" t="s">
        <v>1356</v>
      </c>
      <c r="C645" t="s">
        <v>13</v>
      </c>
      <c r="D645">
        <v>0.08</v>
      </c>
      <c r="E645">
        <v>415.88</v>
      </c>
      <c r="F645">
        <v>11.37</v>
      </c>
      <c r="G645" t="s">
        <v>14</v>
      </c>
      <c r="H645" t="s">
        <v>70</v>
      </c>
      <c r="I645" t="s">
        <v>24</v>
      </c>
      <c r="J645" t="s">
        <v>54</v>
      </c>
      <c r="K645" t="s">
        <v>49</v>
      </c>
      <c r="L645" t="s">
        <v>1357</v>
      </c>
      <c r="M645">
        <v>0.56999999999999995</v>
      </c>
      <c r="N645" t="s">
        <v>8</v>
      </c>
      <c r="O645" t="s">
        <v>28</v>
      </c>
      <c r="P645" t="s">
        <v>79</v>
      </c>
      <c r="Q645" t="s">
        <v>1358</v>
      </c>
      <c r="R645">
        <v>61554</v>
      </c>
      <c r="S645">
        <v>42061</v>
      </c>
      <c r="T645">
        <v>42062</v>
      </c>
      <c r="U645">
        <v>-269.08440000000002</v>
      </c>
      <c r="V645">
        <v>1</v>
      </c>
      <c r="W645">
        <v>405.57</v>
      </c>
      <c r="X645">
        <v>86556</v>
      </c>
      <c r="Y645" t="s">
        <v>3216</v>
      </c>
    </row>
    <row r="646" spans="1:25" x14ac:dyDescent="0.2">
      <c r="A646">
        <v>1665</v>
      </c>
      <c r="B646" t="s">
        <v>1359</v>
      </c>
      <c r="C646" t="s">
        <v>13</v>
      </c>
      <c r="D646">
        <v>0.1</v>
      </c>
      <c r="E646">
        <v>3.6</v>
      </c>
      <c r="F646">
        <v>2.2000000000000002</v>
      </c>
      <c r="G646" t="s">
        <v>14</v>
      </c>
      <c r="H646" t="s">
        <v>15</v>
      </c>
      <c r="I646" t="s">
        <v>24</v>
      </c>
      <c r="J646" t="s">
        <v>64</v>
      </c>
      <c r="K646" t="s">
        <v>26</v>
      </c>
      <c r="L646" t="s">
        <v>1360</v>
      </c>
      <c r="M646">
        <v>0.39</v>
      </c>
      <c r="N646" t="s">
        <v>8</v>
      </c>
      <c r="O646" t="s">
        <v>35</v>
      </c>
      <c r="P646" t="s">
        <v>66</v>
      </c>
      <c r="Q646" t="s">
        <v>1361</v>
      </c>
      <c r="R646">
        <v>92653</v>
      </c>
      <c r="S646">
        <v>42061</v>
      </c>
      <c r="T646">
        <v>42062</v>
      </c>
      <c r="U646">
        <v>-8.2799999999999994</v>
      </c>
      <c r="V646">
        <v>2</v>
      </c>
      <c r="W646">
        <v>6.97</v>
      </c>
      <c r="X646">
        <v>90678</v>
      </c>
      <c r="Y646" t="s">
        <v>3217</v>
      </c>
    </row>
    <row r="647" spans="1:25" x14ac:dyDescent="0.2">
      <c r="A647">
        <v>865</v>
      </c>
      <c r="B647" t="s">
        <v>1362</v>
      </c>
      <c r="C647" t="s">
        <v>23</v>
      </c>
      <c r="D647">
        <v>0.04</v>
      </c>
      <c r="E647">
        <v>6.48</v>
      </c>
      <c r="F647">
        <v>5.16</v>
      </c>
      <c r="G647" t="s">
        <v>63</v>
      </c>
      <c r="H647" t="s">
        <v>70</v>
      </c>
      <c r="I647" t="s">
        <v>24</v>
      </c>
      <c r="J647" t="s">
        <v>64</v>
      </c>
      <c r="K647" t="s">
        <v>49</v>
      </c>
      <c r="L647" t="s">
        <v>1363</v>
      </c>
      <c r="M647">
        <v>0.37</v>
      </c>
      <c r="N647" t="s">
        <v>8</v>
      </c>
      <c r="O647" t="s">
        <v>28</v>
      </c>
      <c r="P647" t="s">
        <v>29</v>
      </c>
      <c r="Q647" t="s">
        <v>1018</v>
      </c>
      <c r="R647">
        <v>46312</v>
      </c>
      <c r="S647">
        <v>42061</v>
      </c>
      <c r="T647">
        <v>42065</v>
      </c>
      <c r="U647">
        <v>-11.1332</v>
      </c>
      <c r="V647">
        <v>12</v>
      </c>
      <c r="W647">
        <v>86.79</v>
      </c>
      <c r="X647">
        <v>90675</v>
      </c>
      <c r="Y647" t="s">
        <v>3216</v>
      </c>
    </row>
    <row r="648" spans="1:25" x14ac:dyDescent="0.2">
      <c r="A648">
        <v>621</v>
      </c>
      <c r="B648" t="s">
        <v>1364</v>
      </c>
      <c r="C648" t="s">
        <v>92</v>
      </c>
      <c r="D648">
        <v>0.1</v>
      </c>
      <c r="E648">
        <v>6.88</v>
      </c>
      <c r="F648">
        <v>2</v>
      </c>
      <c r="G648" t="s">
        <v>14</v>
      </c>
      <c r="H648" t="s">
        <v>47</v>
      </c>
      <c r="I648" t="s">
        <v>24</v>
      </c>
      <c r="J648" t="s">
        <v>64</v>
      </c>
      <c r="K648" t="s">
        <v>26</v>
      </c>
      <c r="L648" t="s">
        <v>828</v>
      </c>
      <c r="M648">
        <v>0.39</v>
      </c>
      <c r="N648" t="s">
        <v>8</v>
      </c>
      <c r="O648" t="s">
        <v>87</v>
      </c>
      <c r="P648" t="s">
        <v>224</v>
      </c>
      <c r="Q648" t="s">
        <v>1365</v>
      </c>
      <c r="R648">
        <v>6111</v>
      </c>
      <c r="S648">
        <v>42061</v>
      </c>
      <c r="T648">
        <v>42062</v>
      </c>
      <c r="U648">
        <v>18.420000000000002</v>
      </c>
      <c r="V648">
        <v>5</v>
      </c>
      <c r="W648">
        <v>31.46</v>
      </c>
      <c r="X648">
        <v>91432</v>
      </c>
      <c r="Y648" t="s">
        <v>3218</v>
      </c>
    </row>
    <row r="649" spans="1:25" x14ac:dyDescent="0.2">
      <c r="A649">
        <v>622</v>
      </c>
      <c r="B649" t="s">
        <v>1366</v>
      </c>
      <c r="C649" t="s">
        <v>92</v>
      </c>
      <c r="D649">
        <v>0.06</v>
      </c>
      <c r="E649">
        <v>195.99</v>
      </c>
      <c r="F649">
        <v>8.99</v>
      </c>
      <c r="G649" t="s">
        <v>14</v>
      </c>
      <c r="H649" t="s">
        <v>47</v>
      </c>
      <c r="I649" t="s">
        <v>16</v>
      </c>
      <c r="J649" t="s">
        <v>111</v>
      </c>
      <c r="K649" t="s">
        <v>49</v>
      </c>
      <c r="L649" t="s">
        <v>1319</v>
      </c>
      <c r="M649">
        <v>0.6</v>
      </c>
      <c r="N649" t="s">
        <v>8</v>
      </c>
      <c r="O649" t="s">
        <v>87</v>
      </c>
      <c r="P649" t="s">
        <v>307</v>
      </c>
      <c r="Q649" t="s">
        <v>1180</v>
      </c>
      <c r="R649">
        <v>4210</v>
      </c>
      <c r="S649">
        <v>42061</v>
      </c>
      <c r="T649">
        <v>42063</v>
      </c>
      <c r="U649">
        <v>349.47</v>
      </c>
      <c r="V649">
        <v>6</v>
      </c>
      <c r="W649">
        <v>948.97</v>
      </c>
      <c r="X649">
        <v>91432</v>
      </c>
      <c r="Y649" t="s">
        <v>3218</v>
      </c>
    </row>
    <row r="650" spans="1:25" x14ac:dyDescent="0.2">
      <c r="A650">
        <v>3063</v>
      </c>
      <c r="B650" t="s">
        <v>1367</v>
      </c>
      <c r="C650" t="s">
        <v>92</v>
      </c>
      <c r="D650">
        <v>7.0000000000000007E-2</v>
      </c>
      <c r="E650">
        <v>8.33</v>
      </c>
      <c r="F650">
        <v>1.99</v>
      </c>
      <c r="G650" t="s">
        <v>14</v>
      </c>
      <c r="H650" t="s">
        <v>15</v>
      </c>
      <c r="I650" t="s">
        <v>16</v>
      </c>
      <c r="J650" t="s">
        <v>17</v>
      </c>
      <c r="K650" t="s">
        <v>18</v>
      </c>
      <c r="L650" t="s">
        <v>1150</v>
      </c>
      <c r="M650">
        <v>0.52</v>
      </c>
      <c r="N650" t="s">
        <v>8</v>
      </c>
      <c r="O650" t="s">
        <v>35</v>
      </c>
      <c r="P650" t="s">
        <v>42</v>
      </c>
      <c r="Q650" t="s">
        <v>1368</v>
      </c>
      <c r="R650">
        <v>98034</v>
      </c>
      <c r="S650">
        <v>42061</v>
      </c>
      <c r="T650">
        <v>42063</v>
      </c>
      <c r="U650">
        <v>11.95</v>
      </c>
      <c r="V650">
        <v>6</v>
      </c>
      <c r="W650">
        <v>50.28</v>
      </c>
      <c r="X650">
        <v>88447</v>
      </c>
      <c r="Y650" t="s">
        <v>3217</v>
      </c>
    </row>
    <row r="651" spans="1:25" x14ac:dyDescent="0.2">
      <c r="A651">
        <v>3063</v>
      </c>
      <c r="B651" t="s">
        <v>1367</v>
      </c>
      <c r="C651" t="s">
        <v>92</v>
      </c>
      <c r="D651">
        <v>0.03</v>
      </c>
      <c r="E651">
        <v>499.99</v>
      </c>
      <c r="F651">
        <v>24.49</v>
      </c>
      <c r="G651" t="s">
        <v>14</v>
      </c>
      <c r="H651" t="s">
        <v>15</v>
      </c>
      <c r="I651" t="s">
        <v>16</v>
      </c>
      <c r="J651" t="s">
        <v>39</v>
      </c>
      <c r="K651" t="s">
        <v>40</v>
      </c>
      <c r="L651" t="s">
        <v>1369</v>
      </c>
      <c r="M651">
        <v>0.36</v>
      </c>
      <c r="N651" t="s">
        <v>8</v>
      </c>
      <c r="O651" t="s">
        <v>35</v>
      </c>
      <c r="P651" t="s">
        <v>42</v>
      </c>
      <c r="Q651" t="s">
        <v>1368</v>
      </c>
      <c r="R651">
        <v>98034</v>
      </c>
      <c r="S651">
        <v>42061</v>
      </c>
      <c r="T651">
        <v>42062</v>
      </c>
      <c r="U651">
        <v>1773.6105</v>
      </c>
      <c r="V651">
        <v>5</v>
      </c>
      <c r="W651">
        <v>2570.4499999999998</v>
      </c>
      <c r="X651">
        <v>88447</v>
      </c>
      <c r="Y651" t="s">
        <v>3217</v>
      </c>
    </row>
    <row r="652" spans="1:25" x14ac:dyDescent="0.2">
      <c r="A652">
        <v>1916</v>
      </c>
      <c r="B652" t="s">
        <v>1370</v>
      </c>
      <c r="C652" t="s">
        <v>1</v>
      </c>
      <c r="D652">
        <v>0.03</v>
      </c>
      <c r="E652">
        <v>11.99</v>
      </c>
      <c r="F652">
        <v>5.99</v>
      </c>
      <c r="G652" t="s">
        <v>14</v>
      </c>
      <c r="H652" t="s">
        <v>47</v>
      </c>
      <c r="I652" t="s">
        <v>16</v>
      </c>
      <c r="J652" t="s">
        <v>32</v>
      </c>
      <c r="K652" t="s">
        <v>120</v>
      </c>
      <c r="L652" t="s">
        <v>1371</v>
      </c>
      <c r="M652">
        <v>0.36</v>
      </c>
      <c r="N652" t="s">
        <v>8</v>
      </c>
      <c r="O652" t="s">
        <v>9</v>
      </c>
      <c r="P652" t="s">
        <v>20</v>
      </c>
      <c r="Q652" t="s">
        <v>1372</v>
      </c>
      <c r="R652">
        <v>72209</v>
      </c>
      <c r="S652">
        <v>42062</v>
      </c>
      <c r="T652">
        <v>42063</v>
      </c>
      <c r="U652">
        <v>-216.02979999999999</v>
      </c>
      <c r="V652">
        <v>7</v>
      </c>
      <c r="W652">
        <v>83.72</v>
      </c>
      <c r="X652">
        <v>85893</v>
      </c>
      <c r="Y652" t="s">
        <v>3215</v>
      </c>
    </row>
    <row r="653" spans="1:25" x14ac:dyDescent="0.2">
      <c r="A653">
        <v>1005</v>
      </c>
      <c r="B653" t="s">
        <v>1373</v>
      </c>
      <c r="C653" t="s">
        <v>13</v>
      </c>
      <c r="D653">
        <v>0.02</v>
      </c>
      <c r="E653">
        <v>40.99</v>
      </c>
      <c r="F653">
        <v>17.48</v>
      </c>
      <c r="G653" t="s">
        <v>14</v>
      </c>
      <c r="H653" t="s">
        <v>3</v>
      </c>
      <c r="I653" t="s">
        <v>24</v>
      </c>
      <c r="J653" t="s">
        <v>64</v>
      </c>
      <c r="K653" t="s">
        <v>49</v>
      </c>
      <c r="L653" t="s">
        <v>1374</v>
      </c>
      <c r="M653">
        <v>0.36</v>
      </c>
      <c r="N653" t="s">
        <v>8</v>
      </c>
      <c r="O653" t="s">
        <v>28</v>
      </c>
      <c r="P653" t="s">
        <v>79</v>
      </c>
      <c r="Q653" t="s">
        <v>1375</v>
      </c>
      <c r="R653">
        <v>60089</v>
      </c>
      <c r="S653">
        <v>42062</v>
      </c>
      <c r="T653">
        <v>42063</v>
      </c>
      <c r="U653">
        <v>551.09280000000001</v>
      </c>
      <c r="V653">
        <v>23</v>
      </c>
      <c r="W653">
        <v>950.43</v>
      </c>
      <c r="X653">
        <v>90044</v>
      </c>
      <c r="Y653" t="s">
        <v>3216</v>
      </c>
    </row>
    <row r="654" spans="1:25" x14ac:dyDescent="0.2">
      <c r="A654">
        <v>1044</v>
      </c>
      <c r="B654" t="s">
        <v>1376</v>
      </c>
      <c r="C654" t="s">
        <v>13</v>
      </c>
      <c r="D654">
        <v>0</v>
      </c>
      <c r="E654">
        <v>6.68</v>
      </c>
      <c r="F654">
        <v>5.66</v>
      </c>
      <c r="G654" t="s">
        <v>14</v>
      </c>
      <c r="H654" t="s">
        <v>47</v>
      </c>
      <c r="I654" t="s">
        <v>24</v>
      </c>
      <c r="J654" t="s">
        <v>64</v>
      </c>
      <c r="K654" t="s">
        <v>49</v>
      </c>
      <c r="L654" t="s">
        <v>1026</v>
      </c>
      <c r="M654">
        <v>0.37</v>
      </c>
      <c r="N654" t="s">
        <v>8</v>
      </c>
      <c r="O654" t="s">
        <v>35</v>
      </c>
      <c r="P654" t="s">
        <v>66</v>
      </c>
      <c r="Q654" t="s">
        <v>76</v>
      </c>
      <c r="R654">
        <v>90004</v>
      </c>
      <c r="S654">
        <v>42062</v>
      </c>
      <c r="T654">
        <v>42063</v>
      </c>
      <c r="U654">
        <v>-76.94</v>
      </c>
      <c r="V654">
        <v>90</v>
      </c>
      <c r="W654">
        <v>617.4</v>
      </c>
      <c r="X654">
        <v>47813</v>
      </c>
      <c r="Y654" t="s">
        <v>3217</v>
      </c>
    </row>
    <row r="655" spans="1:25" x14ac:dyDescent="0.2">
      <c r="A655">
        <v>1047</v>
      </c>
      <c r="B655" t="s">
        <v>1377</v>
      </c>
      <c r="C655" t="s">
        <v>13</v>
      </c>
      <c r="D655">
        <v>0</v>
      </c>
      <c r="E655">
        <v>6.68</v>
      </c>
      <c r="F655">
        <v>5.66</v>
      </c>
      <c r="G655" t="s">
        <v>14</v>
      </c>
      <c r="H655" t="s">
        <v>47</v>
      </c>
      <c r="I655" t="s">
        <v>24</v>
      </c>
      <c r="J655" t="s">
        <v>64</v>
      </c>
      <c r="K655" t="s">
        <v>49</v>
      </c>
      <c r="L655" t="s">
        <v>1026</v>
      </c>
      <c r="M655">
        <v>0.37</v>
      </c>
      <c r="N655" t="s">
        <v>8</v>
      </c>
      <c r="O655" t="s">
        <v>87</v>
      </c>
      <c r="P655" t="s">
        <v>379</v>
      </c>
      <c r="Q655" t="s">
        <v>764</v>
      </c>
      <c r="R655">
        <v>2109</v>
      </c>
      <c r="S655">
        <v>42062</v>
      </c>
      <c r="T655">
        <v>42063</v>
      </c>
      <c r="U655">
        <v>-40.008800000000001</v>
      </c>
      <c r="V655">
        <v>23</v>
      </c>
      <c r="W655">
        <v>157.78</v>
      </c>
      <c r="X655">
        <v>89389</v>
      </c>
      <c r="Y655" t="s">
        <v>3218</v>
      </c>
    </row>
    <row r="656" spans="1:25" x14ac:dyDescent="0.2">
      <c r="A656">
        <v>751</v>
      </c>
      <c r="B656" t="s">
        <v>1378</v>
      </c>
      <c r="C656" t="s">
        <v>23</v>
      </c>
      <c r="D656">
        <v>0.06</v>
      </c>
      <c r="E656">
        <v>130.97999999999999</v>
      </c>
      <c r="F656">
        <v>54.74</v>
      </c>
      <c r="G656" t="s">
        <v>2</v>
      </c>
      <c r="H656" t="s">
        <v>70</v>
      </c>
      <c r="I656" t="s">
        <v>4</v>
      </c>
      <c r="J656" t="s">
        <v>93</v>
      </c>
      <c r="K656" t="s">
        <v>6</v>
      </c>
      <c r="L656" t="s">
        <v>1379</v>
      </c>
      <c r="M656">
        <v>0.69</v>
      </c>
      <c r="N656" t="s">
        <v>8</v>
      </c>
      <c r="O656" t="s">
        <v>9</v>
      </c>
      <c r="P656" t="s">
        <v>364</v>
      </c>
      <c r="Q656" t="s">
        <v>1380</v>
      </c>
      <c r="R656">
        <v>40324</v>
      </c>
      <c r="S656">
        <v>42062</v>
      </c>
      <c r="T656">
        <v>42069</v>
      </c>
      <c r="U656">
        <v>14.76</v>
      </c>
      <c r="V656">
        <v>3</v>
      </c>
      <c r="W656">
        <v>411.64</v>
      </c>
      <c r="X656">
        <v>91201</v>
      </c>
      <c r="Y656" t="s">
        <v>3215</v>
      </c>
    </row>
    <row r="657" spans="1:25" x14ac:dyDescent="0.2">
      <c r="A657">
        <v>1754</v>
      </c>
      <c r="B657" t="s">
        <v>1381</v>
      </c>
      <c r="C657" t="s">
        <v>23</v>
      </c>
      <c r="D657">
        <v>0.04</v>
      </c>
      <c r="E657">
        <v>8.5</v>
      </c>
      <c r="F657">
        <v>1.99</v>
      </c>
      <c r="G657" t="s">
        <v>14</v>
      </c>
      <c r="H657" t="s">
        <v>15</v>
      </c>
      <c r="I657" t="s">
        <v>16</v>
      </c>
      <c r="J657" t="s">
        <v>17</v>
      </c>
      <c r="K657" t="s">
        <v>18</v>
      </c>
      <c r="L657" t="s">
        <v>1382</v>
      </c>
      <c r="M657">
        <v>0.49</v>
      </c>
      <c r="N657" t="s">
        <v>8</v>
      </c>
      <c r="O657" t="s">
        <v>35</v>
      </c>
      <c r="P657" t="s">
        <v>66</v>
      </c>
      <c r="Q657" t="s">
        <v>1383</v>
      </c>
      <c r="R657">
        <v>90503</v>
      </c>
      <c r="S657">
        <v>42062</v>
      </c>
      <c r="T657">
        <v>42063</v>
      </c>
      <c r="U657">
        <v>43.275199999999998</v>
      </c>
      <c r="V657">
        <v>14</v>
      </c>
      <c r="W657">
        <v>118.57</v>
      </c>
      <c r="X657">
        <v>90178</v>
      </c>
      <c r="Y657" t="s">
        <v>3217</v>
      </c>
    </row>
    <row r="658" spans="1:25" x14ac:dyDescent="0.2">
      <c r="A658">
        <v>1754</v>
      </c>
      <c r="B658" t="s">
        <v>1381</v>
      </c>
      <c r="C658" t="s">
        <v>23</v>
      </c>
      <c r="D658">
        <v>0.1</v>
      </c>
      <c r="E658">
        <v>15.99</v>
      </c>
      <c r="F658">
        <v>9.4</v>
      </c>
      <c r="G658" t="s">
        <v>14</v>
      </c>
      <c r="H658" t="s">
        <v>15</v>
      </c>
      <c r="I658" t="s">
        <v>16</v>
      </c>
      <c r="J658" t="s">
        <v>32</v>
      </c>
      <c r="K658" t="s">
        <v>49</v>
      </c>
      <c r="L658" t="s">
        <v>604</v>
      </c>
      <c r="M658">
        <v>0.49</v>
      </c>
      <c r="N658" t="s">
        <v>8</v>
      </c>
      <c r="O658" t="s">
        <v>35</v>
      </c>
      <c r="P658" t="s">
        <v>66</v>
      </c>
      <c r="Q658" t="s">
        <v>1383</v>
      </c>
      <c r="R658">
        <v>90503</v>
      </c>
      <c r="S658">
        <v>42062</v>
      </c>
      <c r="T658">
        <v>42062</v>
      </c>
      <c r="U658">
        <v>-36.214619999999996</v>
      </c>
      <c r="V658">
        <v>5</v>
      </c>
      <c r="W658">
        <v>79.47</v>
      </c>
      <c r="X658">
        <v>90178</v>
      </c>
      <c r="Y658" t="s">
        <v>3217</v>
      </c>
    </row>
    <row r="659" spans="1:25" x14ac:dyDescent="0.2">
      <c r="A659">
        <v>1754</v>
      </c>
      <c r="B659" t="s">
        <v>1381</v>
      </c>
      <c r="C659" t="s">
        <v>23</v>
      </c>
      <c r="D659">
        <v>0.09</v>
      </c>
      <c r="E659">
        <v>95.99</v>
      </c>
      <c r="F659">
        <v>8.99</v>
      </c>
      <c r="G659" t="s">
        <v>14</v>
      </c>
      <c r="H659" t="s">
        <v>15</v>
      </c>
      <c r="I659" t="s">
        <v>16</v>
      </c>
      <c r="J659" t="s">
        <v>111</v>
      </c>
      <c r="K659" t="s">
        <v>49</v>
      </c>
      <c r="L659" t="s">
        <v>1384</v>
      </c>
      <c r="M659">
        <v>0.56999999999999995</v>
      </c>
      <c r="N659" t="s">
        <v>8</v>
      </c>
      <c r="O659" t="s">
        <v>35</v>
      </c>
      <c r="P659" t="s">
        <v>66</v>
      </c>
      <c r="Q659" t="s">
        <v>1383</v>
      </c>
      <c r="R659">
        <v>90503</v>
      </c>
      <c r="S659">
        <v>42062</v>
      </c>
      <c r="T659">
        <v>42066</v>
      </c>
      <c r="U659">
        <v>7.0329600000000001</v>
      </c>
      <c r="V659">
        <v>8</v>
      </c>
      <c r="W659">
        <v>627.28</v>
      </c>
      <c r="X659">
        <v>90178</v>
      </c>
      <c r="Y659" t="s">
        <v>3217</v>
      </c>
    </row>
    <row r="660" spans="1:25" x14ac:dyDescent="0.2">
      <c r="A660">
        <v>2466</v>
      </c>
      <c r="B660" t="s">
        <v>1385</v>
      </c>
      <c r="C660" t="s">
        <v>92</v>
      </c>
      <c r="D660">
        <v>0.04</v>
      </c>
      <c r="E660">
        <v>2.08</v>
      </c>
      <c r="F660">
        <v>1.49</v>
      </c>
      <c r="G660" t="s">
        <v>14</v>
      </c>
      <c r="H660" t="s">
        <v>70</v>
      </c>
      <c r="I660" t="s">
        <v>24</v>
      </c>
      <c r="J660" t="s">
        <v>48</v>
      </c>
      <c r="K660" t="s">
        <v>49</v>
      </c>
      <c r="L660" t="s">
        <v>1386</v>
      </c>
      <c r="M660">
        <v>0.36</v>
      </c>
      <c r="N660" t="s">
        <v>8</v>
      </c>
      <c r="O660" t="s">
        <v>28</v>
      </c>
      <c r="P660" t="s">
        <v>265</v>
      </c>
      <c r="Q660" t="s">
        <v>1387</v>
      </c>
      <c r="R660">
        <v>49783</v>
      </c>
      <c r="S660">
        <v>42062</v>
      </c>
      <c r="T660">
        <v>42063</v>
      </c>
      <c r="U660">
        <v>-3.71956</v>
      </c>
      <c r="V660">
        <v>7</v>
      </c>
      <c r="W660">
        <v>14.77</v>
      </c>
      <c r="X660">
        <v>88136</v>
      </c>
      <c r="Y660" t="s">
        <v>3216</v>
      </c>
    </row>
    <row r="661" spans="1:25" x14ac:dyDescent="0.2">
      <c r="A661">
        <v>2466</v>
      </c>
      <c r="B661" t="s">
        <v>1385</v>
      </c>
      <c r="C661" t="s">
        <v>92</v>
      </c>
      <c r="D661">
        <v>0.02</v>
      </c>
      <c r="E661">
        <v>53.98</v>
      </c>
      <c r="F661">
        <v>5.5</v>
      </c>
      <c r="G661" t="s">
        <v>63</v>
      </c>
      <c r="H661" t="s">
        <v>70</v>
      </c>
      <c r="I661" t="s">
        <v>16</v>
      </c>
      <c r="J661" t="s">
        <v>17</v>
      </c>
      <c r="K661" t="s">
        <v>49</v>
      </c>
      <c r="L661" t="s">
        <v>1388</v>
      </c>
      <c r="M661">
        <v>0.62</v>
      </c>
      <c r="N661" t="s">
        <v>8</v>
      </c>
      <c r="O661" t="s">
        <v>28</v>
      </c>
      <c r="P661" t="s">
        <v>265</v>
      </c>
      <c r="Q661" t="s">
        <v>1387</v>
      </c>
      <c r="R661">
        <v>49783</v>
      </c>
      <c r="S661">
        <v>42062</v>
      </c>
      <c r="T661">
        <v>42063</v>
      </c>
      <c r="U661">
        <v>101.97199999999999</v>
      </c>
      <c r="V661">
        <v>8</v>
      </c>
      <c r="W661">
        <v>438.33</v>
      </c>
      <c r="X661">
        <v>88136</v>
      </c>
      <c r="Y661" t="s">
        <v>3216</v>
      </c>
    </row>
    <row r="662" spans="1:25" x14ac:dyDescent="0.2">
      <c r="A662">
        <v>2466</v>
      </c>
      <c r="B662" t="s">
        <v>1385</v>
      </c>
      <c r="C662" t="s">
        <v>92</v>
      </c>
      <c r="D662">
        <v>0.05</v>
      </c>
      <c r="E662">
        <v>4.9800000000000004</v>
      </c>
      <c r="F662">
        <v>5.0199999999999996</v>
      </c>
      <c r="G662" t="s">
        <v>14</v>
      </c>
      <c r="H662" t="s">
        <v>70</v>
      </c>
      <c r="I662" t="s">
        <v>24</v>
      </c>
      <c r="J662" t="s">
        <v>64</v>
      </c>
      <c r="K662" t="s">
        <v>49</v>
      </c>
      <c r="L662" t="s">
        <v>1389</v>
      </c>
      <c r="M662">
        <v>0.38</v>
      </c>
      <c r="N662" t="s">
        <v>8</v>
      </c>
      <c r="O662" t="s">
        <v>28</v>
      </c>
      <c r="P662" t="s">
        <v>265</v>
      </c>
      <c r="Q662" t="s">
        <v>1387</v>
      </c>
      <c r="R662">
        <v>49783</v>
      </c>
      <c r="S662">
        <v>42062</v>
      </c>
      <c r="T662">
        <v>42062</v>
      </c>
      <c r="U662">
        <v>-16.634799999999998</v>
      </c>
      <c r="V662">
        <v>7</v>
      </c>
      <c r="W662">
        <v>38.11</v>
      </c>
      <c r="X662">
        <v>88136</v>
      </c>
      <c r="Y662" t="s">
        <v>3216</v>
      </c>
    </row>
    <row r="663" spans="1:25" x14ac:dyDescent="0.2">
      <c r="A663">
        <v>972</v>
      </c>
      <c r="B663" t="s">
        <v>1390</v>
      </c>
      <c r="C663" t="s">
        <v>23</v>
      </c>
      <c r="D663">
        <v>0.03</v>
      </c>
      <c r="E663">
        <v>284.98</v>
      </c>
      <c r="F663">
        <v>69.55</v>
      </c>
      <c r="G663" t="s">
        <v>2</v>
      </c>
      <c r="H663" t="s">
        <v>70</v>
      </c>
      <c r="I663" t="s">
        <v>4</v>
      </c>
      <c r="J663" t="s">
        <v>85</v>
      </c>
      <c r="K663" t="s">
        <v>33</v>
      </c>
      <c r="L663" t="s">
        <v>1391</v>
      </c>
      <c r="M663">
        <v>0.6</v>
      </c>
      <c r="N663" t="s">
        <v>8</v>
      </c>
      <c r="O663" t="s">
        <v>35</v>
      </c>
      <c r="P663" t="s">
        <v>66</v>
      </c>
      <c r="Q663" t="s">
        <v>1392</v>
      </c>
      <c r="R663">
        <v>92503</v>
      </c>
      <c r="S663">
        <v>42063</v>
      </c>
      <c r="T663">
        <v>42068</v>
      </c>
      <c r="U663">
        <v>-116.584</v>
      </c>
      <c r="V663">
        <v>2</v>
      </c>
      <c r="W663">
        <v>619.38</v>
      </c>
      <c r="X663">
        <v>87259</v>
      </c>
      <c r="Y663" t="s">
        <v>3217</v>
      </c>
    </row>
    <row r="664" spans="1:25" x14ac:dyDescent="0.2">
      <c r="A664">
        <v>972</v>
      </c>
      <c r="B664" t="s">
        <v>1390</v>
      </c>
      <c r="C664" t="s">
        <v>23</v>
      </c>
      <c r="D664">
        <v>0</v>
      </c>
      <c r="E664">
        <v>12.99</v>
      </c>
      <c r="F664">
        <v>14.37</v>
      </c>
      <c r="G664" t="s">
        <v>14</v>
      </c>
      <c r="H664" t="s">
        <v>70</v>
      </c>
      <c r="I664" t="s">
        <v>4</v>
      </c>
      <c r="J664" t="s">
        <v>102</v>
      </c>
      <c r="K664" t="s">
        <v>40</v>
      </c>
      <c r="L664" t="s">
        <v>382</v>
      </c>
      <c r="M664">
        <v>0.73</v>
      </c>
      <c r="N664" t="s">
        <v>8</v>
      </c>
      <c r="O664" t="s">
        <v>35</v>
      </c>
      <c r="P664" t="s">
        <v>66</v>
      </c>
      <c r="Q664" t="s">
        <v>1392</v>
      </c>
      <c r="R664">
        <v>92503</v>
      </c>
      <c r="S664">
        <v>42063</v>
      </c>
      <c r="T664">
        <v>42063</v>
      </c>
      <c r="U664">
        <v>12.896100000000001</v>
      </c>
      <c r="V664">
        <v>1</v>
      </c>
      <c r="W664">
        <v>18.690000000000001</v>
      </c>
      <c r="X664">
        <v>87259</v>
      </c>
      <c r="Y664" t="s">
        <v>3217</v>
      </c>
    </row>
    <row r="665" spans="1:25" x14ac:dyDescent="0.2">
      <c r="A665">
        <v>2220</v>
      </c>
      <c r="B665" t="s">
        <v>1393</v>
      </c>
      <c r="C665" t="s">
        <v>23</v>
      </c>
      <c r="D665">
        <v>0.09</v>
      </c>
      <c r="E665">
        <v>14.2</v>
      </c>
      <c r="F665">
        <v>5.3</v>
      </c>
      <c r="G665" t="s">
        <v>14</v>
      </c>
      <c r="H665" t="s">
        <v>15</v>
      </c>
      <c r="I665" t="s">
        <v>4</v>
      </c>
      <c r="J665" t="s">
        <v>102</v>
      </c>
      <c r="K665" t="s">
        <v>26</v>
      </c>
      <c r="L665" t="s">
        <v>264</v>
      </c>
      <c r="M665">
        <v>0.46</v>
      </c>
      <c r="N665" t="s">
        <v>8</v>
      </c>
      <c r="O665" t="s">
        <v>9</v>
      </c>
      <c r="P665" t="s">
        <v>99</v>
      </c>
      <c r="Q665" t="s">
        <v>1394</v>
      </c>
      <c r="R665">
        <v>34787</v>
      </c>
      <c r="S665">
        <v>42063</v>
      </c>
      <c r="T665">
        <v>42064</v>
      </c>
      <c r="U665">
        <v>-324.73</v>
      </c>
      <c r="V665">
        <v>4</v>
      </c>
      <c r="W665">
        <v>55.08</v>
      </c>
      <c r="X665">
        <v>91036</v>
      </c>
      <c r="Y665" t="s">
        <v>3215</v>
      </c>
    </row>
    <row r="666" spans="1:25" x14ac:dyDescent="0.2">
      <c r="A666">
        <v>3075</v>
      </c>
      <c r="B666" t="s">
        <v>1395</v>
      </c>
      <c r="C666" t="s">
        <v>23</v>
      </c>
      <c r="D666">
        <v>0.06</v>
      </c>
      <c r="E666">
        <v>19.23</v>
      </c>
      <c r="F666">
        <v>6.15</v>
      </c>
      <c r="G666" t="s">
        <v>14</v>
      </c>
      <c r="H666" t="s">
        <v>70</v>
      </c>
      <c r="I666" t="s">
        <v>4</v>
      </c>
      <c r="J666" t="s">
        <v>102</v>
      </c>
      <c r="K666" t="s">
        <v>18</v>
      </c>
      <c r="L666" t="s">
        <v>1253</v>
      </c>
      <c r="M666">
        <v>0.44</v>
      </c>
      <c r="N666" t="s">
        <v>8</v>
      </c>
      <c r="O666" t="s">
        <v>35</v>
      </c>
      <c r="P666" t="s">
        <v>66</v>
      </c>
      <c r="Q666" t="s">
        <v>76</v>
      </c>
      <c r="R666">
        <v>90061</v>
      </c>
      <c r="S666">
        <v>42063</v>
      </c>
      <c r="T666">
        <v>42063</v>
      </c>
      <c r="U666">
        <v>-25.38</v>
      </c>
      <c r="V666">
        <v>4</v>
      </c>
      <c r="W666">
        <v>84.6</v>
      </c>
      <c r="X666">
        <v>14756</v>
      </c>
      <c r="Y666" t="s">
        <v>3217</v>
      </c>
    </row>
    <row r="667" spans="1:25" x14ac:dyDescent="0.2">
      <c r="A667">
        <v>3098</v>
      </c>
      <c r="B667" t="s">
        <v>1396</v>
      </c>
      <c r="C667" t="s">
        <v>23</v>
      </c>
      <c r="D667">
        <v>0.06</v>
      </c>
      <c r="E667">
        <v>2.89</v>
      </c>
      <c r="F667">
        <v>0.5</v>
      </c>
      <c r="G667" t="s">
        <v>14</v>
      </c>
      <c r="H667" t="s">
        <v>15</v>
      </c>
      <c r="I667" t="s">
        <v>24</v>
      </c>
      <c r="J667" t="s">
        <v>128</v>
      </c>
      <c r="K667" t="s">
        <v>49</v>
      </c>
      <c r="L667" t="s">
        <v>705</v>
      </c>
      <c r="M667">
        <v>0.38</v>
      </c>
      <c r="N667" t="s">
        <v>8</v>
      </c>
      <c r="O667" t="s">
        <v>87</v>
      </c>
      <c r="P667" t="s">
        <v>88</v>
      </c>
      <c r="Q667" t="s">
        <v>1397</v>
      </c>
      <c r="R667">
        <v>11967</v>
      </c>
      <c r="S667">
        <v>42063</v>
      </c>
      <c r="T667">
        <v>42063</v>
      </c>
      <c r="U667">
        <v>9.6117000000000008</v>
      </c>
      <c r="V667">
        <v>5</v>
      </c>
      <c r="W667">
        <v>13.93</v>
      </c>
      <c r="X667">
        <v>89316</v>
      </c>
      <c r="Y667" t="s">
        <v>3218</v>
      </c>
    </row>
    <row r="668" spans="1:25" x14ac:dyDescent="0.2">
      <c r="A668">
        <v>3355</v>
      </c>
      <c r="B668" t="s">
        <v>1398</v>
      </c>
      <c r="C668" t="s">
        <v>23</v>
      </c>
      <c r="D668">
        <v>0.1</v>
      </c>
      <c r="E668">
        <v>120.98</v>
      </c>
      <c r="F668">
        <v>9.07</v>
      </c>
      <c r="G668" t="s">
        <v>14</v>
      </c>
      <c r="H668" t="s">
        <v>70</v>
      </c>
      <c r="I668" t="s">
        <v>24</v>
      </c>
      <c r="J668" t="s">
        <v>48</v>
      </c>
      <c r="K668" t="s">
        <v>49</v>
      </c>
      <c r="L668" t="s">
        <v>1399</v>
      </c>
      <c r="M668">
        <v>0.35</v>
      </c>
      <c r="N668" t="s">
        <v>8</v>
      </c>
      <c r="O668" t="s">
        <v>35</v>
      </c>
      <c r="P668" t="s">
        <v>66</v>
      </c>
      <c r="Q668" t="s">
        <v>1400</v>
      </c>
      <c r="R668">
        <v>93010</v>
      </c>
      <c r="S668">
        <v>42063</v>
      </c>
      <c r="T668">
        <v>42072</v>
      </c>
      <c r="U668">
        <v>379.3965</v>
      </c>
      <c r="V668">
        <v>5</v>
      </c>
      <c r="W668">
        <v>549.85</v>
      </c>
      <c r="X668">
        <v>88587</v>
      </c>
      <c r="Y668" t="s">
        <v>3217</v>
      </c>
    </row>
    <row r="669" spans="1:25" x14ac:dyDescent="0.2">
      <c r="A669">
        <v>3355</v>
      </c>
      <c r="B669" t="s">
        <v>1398</v>
      </c>
      <c r="C669" t="s">
        <v>23</v>
      </c>
      <c r="D669">
        <v>0.08</v>
      </c>
      <c r="E669">
        <v>8.32</v>
      </c>
      <c r="F669">
        <v>2.38</v>
      </c>
      <c r="G669" t="s">
        <v>63</v>
      </c>
      <c r="H669" t="s">
        <v>70</v>
      </c>
      <c r="I669" t="s">
        <v>16</v>
      </c>
      <c r="J669" t="s">
        <v>17</v>
      </c>
      <c r="K669" t="s">
        <v>18</v>
      </c>
      <c r="L669" t="s">
        <v>1401</v>
      </c>
      <c r="M669">
        <v>0.74</v>
      </c>
      <c r="N669" t="s">
        <v>8</v>
      </c>
      <c r="O669" t="s">
        <v>35</v>
      </c>
      <c r="P669" t="s">
        <v>66</v>
      </c>
      <c r="Q669" t="s">
        <v>1400</v>
      </c>
      <c r="R669">
        <v>93010</v>
      </c>
      <c r="S669">
        <v>42063</v>
      </c>
      <c r="T669">
        <v>42067</v>
      </c>
      <c r="U669">
        <v>-41.83</v>
      </c>
      <c r="V669">
        <v>6</v>
      </c>
      <c r="W669">
        <v>48.99</v>
      </c>
      <c r="X669">
        <v>88587</v>
      </c>
      <c r="Y669" t="s">
        <v>3217</v>
      </c>
    </row>
    <row r="670" spans="1:25" x14ac:dyDescent="0.2">
      <c r="A670">
        <v>3355</v>
      </c>
      <c r="B670" t="s">
        <v>1398</v>
      </c>
      <c r="C670" t="s">
        <v>23</v>
      </c>
      <c r="D670">
        <v>0.1</v>
      </c>
      <c r="E670">
        <v>125.99</v>
      </c>
      <c r="F670">
        <v>4.2</v>
      </c>
      <c r="G670" t="s">
        <v>14</v>
      </c>
      <c r="H670" t="s">
        <v>70</v>
      </c>
      <c r="I670" t="s">
        <v>16</v>
      </c>
      <c r="J670" t="s">
        <v>111</v>
      </c>
      <c r="K670" t="s">
        <v>49</v>
      </c>
      <c r="L670" t="s">
        <v>1402</v>
      </c>
      <c r="M670">
        <v>0.59</v>
      </c>
      <c r="N670" t="s">
        <v>8</v>
      </c>
      <c r="O670" t="s">
        <v>35</v>
      </c>
      <c r="P670" t="s">
        <v>66</v>
      </c>
      <c r="Q670" t="s">
        <v>1400</v>
      </c>
      <c r="R670">
        <v>93010</v>
      </c>
      <c r="S670">
        <v>42063</v>
      </c>
      <c r="T670">
        <v>42063</v>
      </c>
      <c r="U670">
        <v>372.40199999999999</v>
      </c>
      <c r="V670">
        <v>7</v>
      </c>
      <c r="W670">
        <v>681.42</v>
      </c>
      <c r="X670">
        <v>88587</v>
      </c>
      <c r="Y670" t="s">
        <v>3217</v>
      </c>
    </row>
    <row r="671" spans="1:25" x14ac:dyDescent="0.2">
      <c r="A671">
        <v>2587</v>
      </c>
      <c r="B671" t="s">
        <v>1403</v>
      </c>
      <c r="C671" t="s">
        <v>92</v>
      </c>
      <c r="D671">
        <v>0.01</v>
      </c>
      <c r="E671">
        <v>6.48</v>
      </c>
      <c r="F671">
        <v>6.57</v>
      </c>
      <c r="G671" t="s">
        <v>63</v>
      </c>
      <c r="H671" t="s">
        <v>47</v>
      </c>
      <c r="I671" t="s">
        <v>24</v>
      </c>
      <c r="J671" t="s">
        <v>64</v>
      </c>
      <c r="K671" t="s">
        <v>49</v>
      </c>
      <c r="L671" t="s">
        <v>1404</v>
      </c>
      <c r="M671">
        <v>0.37</v>
      </c>
      <c r="N671" t="s">
        <v>8</v>
      </c>
      <c r="O671" t="s">
        <v>28</v>
      </c>
      <c r="P671" t="s">
        <v>333</v>
      </c>
      <c r="Q671" t="s">
        <v>1405</v>
      </c>
      <c r="R671">
        <v>54220</v>
      </c>
      <c r="S671">
        <v>42063</v>
      </c>
      <c r="T671">
        <v>42063</v>
      </c>
      <c r="U671">
        <v>-46.5244</v>
      </c>
      <c r="V671">
        <v>18</v>
      </c>
      <c r="W671">
        <v>127.83</v>
      </c>
      <c r="X671">
        <v>91166</v>
      </c>
      <c r="Y671" t="s">
        <v>3216</v>
      </c>
    </row>
    <row r="672" spans="1:25" x14ac:dyDescent="0.2">
      <c r="A672">
        <v>2861</v>
      </c>
      <c r="B672" t="s">
        <v>1406</v>
      </c>
      <c r="C672" t="s">
        <v>92</v>
      </c>
      <c r="D672">
        <v>0.05</v>
      </c>
      <c r="E672">
        <v>20.99</v>
      </c>
      <c r="F672">
        <v>4.8099999999999996</v>
      </c>
      <c r="G672" t="s">
        <v>14</v>
      </c>
      <c r="H672" t="s">
        <v>70</v>
      </c>
      <c r="I672" t="s">
        <v>16</v>
      </c>
      <c r="J672" t="s">
        <v>111</v>
      </c>
      <c r="K672" t="s">
        <v>120</v>
      </c>
      <c r="L672" t="s">
        <v>1407</v>
      </c>
      <c r="M672">
        <v>0.57999999999999996</v>
      </c>
      <c r="N672" t="s">
        <v>8</v>
      </c>
      <c r="O672" t="s">
        <v>28</v>
      </c>
      <c r="P672" t="s">
        <v>513</v>
      </c>
      <c r="Q672" t="s">
        <v>1186</v>
      </c>
      <c r="R672">
        <v>67601</v>
      </c>
      <c r="S672">
        <v>42063</v>
      </c>
      <c r="T672">
        <v>42063</v>
      </c>
      <c r="U672">
        <v>4.9017600000000003</v>
      </c>
      <c r="V672">
        <v>11</v>
      </c>
      <c r="W672">
        <v>199.43</v>
      </c>
      <c r="X672">
        <v>88280</v>
      </c>
      <c r="Y672" t="s">
        <v>3216</v>
      </c>
    </row>
    <row r="673" spans="1:25" x14ac:dyDescent="0.2">
      <c r="A673">
        <v>2923</v>
      </c>
      <c r="B673" t="s">
        <v>1408</v>
      </c>
      <c r="C673" t="s">
        <v>92</v>
      </c>
      <c r="D673">
        <v>0</v>
      </c>
      <c r="E673">
        <v>6.37</v>
      </c>
      <c r="F673">
        <v>5.19</v>
      </c>
      <c r="G673" t="s">
        <v>14</v>
      </c>
      <c r="H673" t="s">
        <v>15</v>
      </c>
      <c r="I673" t="s">
        <v>24</v>
      </c>
      <c r="J673" t="s">
        <v>48</v>
      </c>
      <c r="K673" t="s">
        <v>49</v>
      </c>
      <c r="L673" t="s">
        <v>883</v>
      </c>
      <c r="M673">
        <v>0.38</v>
      </c>
      <c r="N673" t="s">
        <v>8</v>
      </c>
      <c r="O673" t="s">
        <v>87</v>
      </c>
      <c r="P673" t="s">
        <v>394</v>
      </c>
      <c r="Q673" t="s">
        <v>1409</v>
      </c>
      <c r="R673">
        <v>21740</v>
      </c>
      <c r="S673">
        <v>42063</v>
      </c>
      <c r="T673">
        <v>42065</v>
      </c>
      <c r="U673">
        <v>-27.1492</v>
      </c>
      <c r="V673">
        <v>15</v>
      </c>
      <c r="W673">
        <v>99.75</v>
      </c>
      <c r="X673">
        <v>86592</v>
      </c>
      <c r="Y673" t="s">
        <v>3218</v>
      </c>
    </row>
    <row r="674" spans="1:25" x14ac:dyDescent="0.2">
      <c r="A674">
        <v>3151</v>
      </c>
      <c r="B674" t="s">
        <v>929</v>
      </c>
      <c r="C674" t="s">
        <v>92</v>
      </c>
      <c r="D674">
        <v>0.04</v>
      </c>
      <c r="E674">
        <v>17.239999999999998</v>
      </c>
      <c r="F674">
        <v>3.26</v>
      </c>
      <c r="G674" t="s">
        <v>14</v>
      </c>
      <c r="H674" t="s">
        <v>47</v>
      </c>
      <c r="I674" t="s">
        <v>24</v>
      </c>
      <c r="J674" t="s">
        <v>544</v>
      </c>
      <c r="K674" t="s">
        <v>18</v>
      </c>
      <c r="L674" t="s">
        <v>1410</v>
      </c>
      <c r="M674">
        <v>0.56000000000000005</v>
      </c>
      <c r="N674" t="s">
        <v>8</v>
      </c>
      <c r="O674" t="s">
        <v>35</v>
      </c>
      <c r="P674" t="s">
        <v>66</v>
      </c>
      <c r="Q674" t="s">
        <v>930</v>
      </c>
      <c r="R674">
        <v>92277</v>
      </c>
      <c r="S674">
        <v>42063</v>
      </c>
      <c r="T674">
        <v>42063</v>
      </c>
      <c r="U674">
        <v>47.73</v>
      </c>
      <c r="V674">
        <v>7</v>
      </c>
      <c r="W674">
        <v>119.6</v>
      </c>
      <c r="X674">
        <v>88546</v>
      </c>
      <c r="Y674" t="s">
        <v>3217</v>
      </c>
    </row>
    <row r="675" spans="1:25" x14ac:dyDescent="0.2">
      <c r="A675">
        <v>719</v>
      </c>
      <c r="B675" t="s">
        <v>1411</v>
      </c>
      <c r="C675" t="s">
        <v>46</v>
      </c>
      <c r="D675">
        <v>0</v>
      </c>
      <c r="E675">
        <v>8.5</v>
      </c>
      <c r="F675">
        <v>1.99</v>
      </c>
      <c r="G675" t="s">
        <v>14</v>
      </c>
      <c r="H675" t="s">
        <v>70</v>
      </c>
      <c r="I675" t="s">
        <v>16</v>
      </c>
      <c r="J675" t="s">
        <v>17</v>
      </c>
      <c r="K675" t="s">
        <v>18</v>
      </c>
      <c r="L675" t="s">
        <v>1382</v>
      </c>
      <c r="M675">
        <v>0.49</v>
      </c>
      <c r="N675" t="s">
        <v>8</v>
      </c>
      <c r="O675" t="s">
        <v>35</v>
      </c>
      <c r="P675" t="s">
        <v>272</v>
      </c>
      <c r="Q675" t="s">
        <v>1412</v>
      </c>
      <c r="R675">
        <v>89041</v>
      </c>
      <c r="S675">
        <v>42063</v>
      </c>
      <c r="T675">
        <v>42065</v>
      </c>
      <c r="U675">
        <v>71.735600000000005</v>
      </c>
      <c r="V675">
        <v>14</v>
      </c>
      <c r="W675">
        <v>122.25</v>
      </c>
      <c r="X675">
        <v>89344</v>
      </c>
      <c r="Y675" t="s">
        <v>3217</v>
      </c>
    </row>
    <row r="676" spans="1:25" x14ac:dyDescent="0.2">
      <c r="A676">
        <v>719</v>
      </c>
      <c r="B676" t="s">
        <v>1411</v>
      </c>
      <c r="C676" t="s">
        <v>46</v>
      </c>
      <c r="D676">
        <v>0.03</v>
      </c>
      <c r="E676">
        <v>95.43</v>
      </c>
      <c r="F676">
        <v>19.989999999999998</v>
      </c>
      <c r="G676" t="s">
        <v>14</v>
      </c>
      <c r="H676" t="s">
        <v>70</v>
      </c>
      <c r="I676" t="s">
        <v>24</v>
      </c>
      <c r="J676" t="s">
        <v>54</v>
      </c>
      <c r="K676" t="s">
        <v>49</v>
      </c>
      <c r="L676" t="s">
        <v>1413</v>
      </c>
      <c r="M676">
        <v>0.79</v>
      </c>
      <c r="N676" t="s">
        <v>8</v>
      </c>
      <c r="O676" t="s">
        <v>35</v>
      </c>
      <c r="P676" t="s">
        <v>272</v>
      </c>
      <c r="Q676" t="s">
        <v>1412</v>
      </c>
      <c r="R676">
        <v>89041</v>
      </c>
      <c r="S676">
        <v>42063</v>
      </c>
      <c r="T676">
        <v>42065</v>
      </c>
      <c r="U676">
        <v>-79.320800000000006</v>
      </c>
      <c r="V676">
        <v>2</v>
      </c>
      <c r="W676">
        <v>206.09</v>
      </c>
      <c r="X676">
        <v>89344</v>
      </c>
      <c r="Y676" t="s">
        <v>3217</v>
      </c>
    </row>
    <row r="677" spans="1:25" x14ac:dyDescent="0.2">
      <c r="A677">
        <v>1482</v>
      </c>
      <c r="B677" t="s">
        <v>1414</v>
      </c>
      <c r="C677" t="s">
        <v>46</v>
      </c>
      <c r="D677">
        <v>0.05</v>
      </c>
      <c r="E677">
        <v>9.65</v>
      </c>
      <c r="F677">
        <v>6.22</v>
      </c>
      <c r="G677" t="s">
        <v>14</v>
      </c>
      <c r="H677" t="s">
        <v>70</v>
      </c>
      <c r="I677" t="s">
        <v>4</v>
      </c>
      <c r="J677" t="s">
        <v>102</v>
      </c>
      <c r="K677" t="s">
        <v>49</v>
      </c>
      <c r="L677" t="s">
        <v>1257</v>
      </c>
      <c r="M677">
        <v>0.55000000000000004</v>
      </c>
      <c r="N677" t="s">
        <v>8</v>
      </c>
      <c r="O677" t="s">
        <v>28</v>
      </c>
      <c r="P677" t="s">
        <v>265</v>
      </c>
      <c r="Q677" t="s">
        <v>970</v>
      </c>
      <c r="R677">
        <v>48708</v>
      </c>
      <c r="S677">
        <v>42063</v>
      </c>
      <c r="T677">
        <v>42063</v>
      </c>
      <c r="U677">
        <v>-14.6432</v>
      </c>
      <c r="V677">
        <v>15</v>
      </c>
      <c r="W677">
        <v>151.34</v>
      </c>
      <c r="X677">
        <v>91363</v>
      </c>
      <c r="Y677" t="s">
        <v>3216</v>
      </c>
    </row>
    <row r="678" spans="1:25" x14ac:dyDescent="0.2">
      <c r="A678">
        <v>2908</v>
      </c>
      <c r="B678" t="s">
        <v>301</v>
      </c>
      <c r="C678" t="s">
        <v>46</v>
      </c>
      <c r="D678">
        <v>0.05</v>
      </c>
      <c r="E678">
        <v>34.979999999999997</v>
      </c>
      <c r="F678">
        <v>7.53</v>
      </c>
      <c r="G678" t="s">
        <v>63</v>
      </c>
      <c r="H678" t="s">
        <v>47</v>
      </c>
      <c r="I678" t="s">
        <v>16</v>
      </c>
      <c r="J678" t="s">
        <v>17</v>
      </c>
      <c r="K678" t="s">
        <v>49</v>
      </c>
      <c r="L678" t="s">
        <v>1415</v>
      </c>
      <c r="M678">
        <v>0.76</v>
      </c>
      <c r="N678" t="s">
        <v>8</v>
      </c>
      <c r="O678" t="s">
        <v>87</v>
      </c>
      <c r="P678" t="s">
        <v>293</v>
      </c>
      <c r="Q678" t="s">
        <v>303</v>
      </c>
      <c r="R678">
        <v>44125</v>
      </c>
      <c r="S678">
        <v>42063</v>
      </c>
      <c r="T678">
        <v>42066</v>
      </c>
      <c r="U678">
        <v>-32.666400000000003</v>
      </c>
      <c r="V678">
        <v>16</v>
      </c>
      <c r="W678">
        <v>581.08000000000004</v>
      </c>
      <c r="X678">
        <v>88157</v>
      </c>
      <c r="Y678" t="s">
        <v>3218</v>
      </c>
    </row>
    <row r="679" spans="1:25" x14ac:dyDescent="0.2">
      <c r="A679">
        <v>2908</v>
      </c>
      <c r="B679" t="s">
        <v>301</v>
      </c>
      <c r="C679" t="s">
        <v>46</v>
      </c>
      <c r="D679">
        <v>0</v>
      </c>
      <c r="E679">
        <v>3.14</v>
      </c>
      <c r="F679">
        <v>1.92</v>
      </c>
      <c r="G679" t="s">
        <v>14</v>
      </c>
      <c r="H679" t="s">
        <v>47</v>
      </c>
      <c r="I679" t="s">
        <v>24</v>
      </c>
      <c r="J679" t="s">
        <v>544</v>
      </c>
      <c r="K679" t="s">
        <v>26</v>
      </c>
      <c r="L679" t="s">
        <v>1416</v>
      </c>
      <c r="M679">
        <v>0.84</v>
      </c>
      <c r="N679" t="s">
        <v>8</v>
      </c>
      <c r="O679" t="s">
        <v>87</v>
      </c>
      <c r="P679" t="s">
        <v>293</v>
      </c>
      <c r="Q679" t="s">
        <v>303</v>
      </c>
      <c r="R679">
        <v>44125</v>
      </c>
      <c r="S679">
        <v>42063</v>
      </c>
      <c r="T679">
        <v>42065</v>
      </c>
      <c r="U679">
        <v>-13.135199999999999</v>
      </c>
      <c r="V679">
        <v>8</v>
      </c>
      <c r="W679">
        <v>27.53</v>
      </c>
      <c r="X679">
        <v>88157</v>
      </c>
      <c r="Y679" t="s">
        <v>3218</v>
      </c>
    </row>
    <row r="680" spans="1:25" x14ac:dyDescent="0.2">
      <c r="A680">
        <v>2931</v>
      </c>
      <c r="B680" t="s">
        <v>1417</v>
      </c>
      <c r="C680" t="s">
        <v>46</v>
      </c>
      <c r="D680">
        <v>0.1</v>
      </c>
      <c r="E680">
        <v>11.55</v>
      </c>
      <c r="F680">
        <v>2.36</v>
      </c>
      <c r="G680" t="s">
        <v>14</v>
      </c>
      <c r="H680" t="s">
        <v>3</v>
      </c>
      <c r="I680" t="s">
        <v>24</v>
      </c>
      <c r="J680" t="s">
        <v>25</v>
      </c>
      <c r="K680" t="s">
        <v>26</v>
      </c>
      <c r="L680" t="s">
        <v>356</v>
      </c>
      <c r="M680">
        <v>0.55000000000000004</v>
      </c>
      <c r="N680" t="s">
        <v>8</v>
      </c>
      <c r="O680" t="s">
        <v>35</v>
      </c>
      <c r="P680" t="s">
        <v>66</v>
      </c>
      <c r="Q680" t="s">
        <v>1418</v>
      </c>
      <c r="R680">
        <v>95630</v>
      </c>
      <c r="S680">
        <v>42063</v>
      </c>
      <c r="T680">
        <v>42063</v>
      </c>
      <c r="U680">
        <v>69.767200000000003</v>
      </c>
      <c r="V680">
        <v>12</v>
      </c>
      <c r="W680">
        <v>135.77000000000001</v>
      </c>
      <c r="X680">
        <v>87619</v>
      </c>
      <c r="Y680" t="s">
        <v>3217</v>
      </c>
    </row>
    <row r="681" spans="1:25" x14ac:dyDescent="0.2">
      <c r="A681">
        <v>946</v>
      </c>
      <c r="B681" t="s">
        <v>1419</v>
      </c>
      <c r="C681" t="s">
        <v>1</v>
      </c>
      <c r="D681">
        <v>0.09</v>
      </c>
      <c r="E681">
        <v>90.98</v>
      </c>
      <c r="F681">
        <v>56.2</v>
      </c>
      <c r="G681" t="s">
        <v>63</v>
      </c>
      <c r="H681" t="s">
        <v>47</v>
      </c>
      <c r="I681" t="s">
        <v>4</v>
      </c>
      <c r="J681" t="s">
        <v>102</v>
      </c>
      <c r="K681" t="s">
        <v>120</v>
      </c>
      <c r="L681" t="s">
        <v>783</v>
      </c>
      <c r="M681">
        <v>0.74</v>
      </c>
      <c r="N681" t="s">
        <v>8</v>
      </c>
      <c r="O681" t="s">
        <v>87</v>
      </c>
      <c r="P681" t="s">
        <v>307</v>
      </c>
      <c r="Q681" t="s">
        <v>1180</v>
      </c>
      <c r="R681">
        <v>4210</v>
      </c>
      <c r="S681">
        <v>42064</v>
      </c>
      <c r="T681">
        <v>42065</v>
      </c>
      <c r="U681">
        <v>-1570.32</v>
      </c>
      <c r="V681">
        <v>20</v>
      </c>
      <c r="W681">
        <v>1782.44</v>
      </c>
      <c r="X681">
        <v>86566</v>
      </c>
      <c r="Y681" t="s">
        <v>3218</v>
      </c>
    </row>
    <row r="682" spans="1:25" x14ac:dyDescent="0.2">
      <c r="A682">
        <v>1014</v>
      </c>
      <c r="B682" t="s">
        <v>1420</v>
      </c>
      <c r="C682" t="s">
        <v>1</v>
      </c>
      <c r="D682">
        <v>0.09</v>
      </c>
      <c r="E682">
        <v>28.48</v>
      </c>
      <c r="F682">
        <v>1.99</v>
      </c>
      <c r="G682" t="s">
        <v>14</v>
      </c>
      <c r="H682" t="s">
        <v>47</v>
      </c>
      <c r="I682" t="s">
        <v>16</v>
      </c>
      <c r="J682" t="s">
        <v>17</v>
      </c>
      <c r="K682" t="s">
        <v>18</v>
      </c>
      <c r="L682" t="s">
        <v>188</v>
      </c>
      <c r="M682">
        <v>0.4</v>
      </c>
      <c r="N682" t="s">
        <v>8</v>
      </c>
      <c r="O682" t="s">
        <v>9</v>
      </c>
      <c r="P682" t="s">
        <v>20</v>
      </c>
      <c r="Q682" t="s">
        <v>1421</v>
      </c>
      <c r="R682">
        <v>72022</v>
      </c>
      <c r="S682">
        <v>42064</v>
      </c>
      <c r="T682">
        <v>42065</v>
      </c>
      <c r="U682">
        <v>-17.149999999999999</v>
      </c>
      <c r="V682">
        <v>6</v>
      </c>
      <c r="W682">
        <v>160.16999999999999</v>
      </c>
      <c r="X682">
        <v>88387</v>
      </c>
      <c r="Y682" t="s">
        <v>3215</v>
      </c>
    </row>
    <row r="683" spans="1:25" x14ac:dyDescent="0.2">
      <c r="A683">
        <v>1014</v>
      </c>
      <c r="B683" t="s">
        <v>1420</v>
      </c>
      <c r="C683" t="s">
        <v>1</v>
      </c>
      <c r="D683">
        <v>0</v>
      </c>
      <c r="E683">
        <v>2.08</v>
      </c>
      <c r="F683">
        <v>5.33</v>
      </c>
      <c r="G683" t="s">
        <v>14</v>
      </c>
      <c r="H683" t="s">
        <v>47</v>
      </c>
      <c r="I683" t="s">
        <v>4</v>
      </c>
      <c r="J683" t="s">
        <v>102</v>
      </c>
      <c r="K683" t="s">
        <v>49</v>
      </c>
      <c r="L683" t="s">
        <v>435</v>
      </c>
      <c r="M683">
        <v>0.43</v>
      </c>
      <c r="N683" t="s">
        <v>8</v>
      </c>
      <c r="O683" t="s">
        <v>9</v>
      </c>
      <c r="P683" t="s">
        <v>20</v>
      </c>
      <c r="Q683" t="s">
        <v>1421</v>
      </c>
      <c r="R683">
        <v>72022</v>
      </c>
      <c r="S683">
        <v>42064</v>
      </c>
      <c r="T683">
        <v>42066</v>
      </c>
      <c r="U683">
        <v>-29.54</v>
      </c>
      <c r="V683">
        <v>3</v>
      </c>
      <c r="W683">
        <v>7.47</v>
      </c>
      <c r="X683">
        <v>88387</v>
      </c>
      <c r="Y683" t="s">
        <v>3215</v>
      </c>
    </row>
    <row r="684" spans="1:25" x14ac:dyDescent="0.2">
      <c r="A684">
        <v>1014</v>
      </c>
      <c r="B684" t="s">
        <v>1420</v>
      </c>
      <c r="C684" t="s">
        <v>1</v>
      </c>
      <c r="D684">
        <v>0.06</v>
      </c>
      <c r="E684">
        <v>45.99</v>
      </c>
      <c r="F684">
        <v>4.99</v>
      </c>
      <c r="G684" t="s">
        <v>63</v>
      </c>
      <c r="H684" t="s">
        <v>47</v>
      </c>
      <c r="I684" t="s">
        <v>16</v>
      </c>
      <c r="J684" t="s">
        <v>111</v>
      </c>
      <c r="K684" t="s">
        <v>49</v>
      </c>
      <c r="L684" t="s">
        <v>1422</v>
      </c>
      <c r="M684">
        <v>0.56000000000000005</v>
      </c>
      <c r="N684" t="s">
        <v>8</v>
      </c>
      <c r="O684" t="s">
        <v>9</v>
      </c>
      <c r="P684" t="s">
        <v>20</v>
      </c>
      <c r="Q684" t="s">
        <v>1421</v>
      </c>
      <c r="R684">
        <v>72022</v>
      </c>
      <c r="S684">
        <v>42064</v>
      </c>
      <c r="T684">
        <v>42065</v>
      </c>
      <c r="U684">
        <v>-329.78399999999999</v>
      </c>
      <c r="V684">
        <v>10</v>
      </c>
      <c r="W684">
        <v>370.81</v>
      </c>
      <c r="X684">
        <v>88387</v>
      </c>
      <c r="Y684" t="s">
        <v>3215</v>
      </c>
    </row>
    <row r="685" spans="1:25" x14ac:dyDescent="0.2">
      <c r="A685">
        <v>1279</v>
      </c>
      <c r="B685" t="s">
        <v>1423</v>
      </c>
      <c r="C685" t="s">
        <v>1</v>
      </c>
      <c r="D685">
        <v>7.0000000000000007E-2</v>
      </c>
      <c r="E685">
        <v>40.98</v>
      </c>
      <c r="F685">
        <v>7.47</v>
      </c>
      <c r="G685" t="s">
        <v>14</v>
      </c>
      <c r="H685" t="s">
        <v>70</v>
      </c>
      <c r="I685" t="s">
        <v>24</v>
      </c>
      <c r="J685" t="s">
        <v>48</v>
      </c>
      <c r="K685" t="s">
        <v>49</v>
      </c>
      <c r="L685" t="s">
        <v>1355</v>
      </c>
      <c r="M685">
        <v>0.37</v>
      </c>
      <c r="N685" t="s">
        <v>8</v>
      </c>
      <c r="O685" t="s">
        <v>28</v>
      </c>
      <c r="P685" t="s">
        <v>29</v>
      </c>
      <c r="Q685" t="s">
        <v>1424</v>
      </c>
      <c r="R685">
        <v>46324</v>
      </c>
      <c r="S685">
        <v>42064</v>
      </c>
      <c r="T685">
        <v>42065</v>
      </c>
      <c r="U685">
        <v>54.901499999999999</v>
      </c>
      <c r="V685">
        <v>2</v>
      </c>
      <c r="W685">
        <v>81.900000000000006</v>
      </c>
      <c r="X685">
        <v>90114</v>
      </c>
      <c r="Y685" t="s">
        <v>3216</v>
      </c>
    </row>
    <row r="686" spans="1:25" x14ac:dyDescent="0.2">
      <c r="A686">
        <v>1280</v>
      </c>
      <c r="B686" t="s">
        <v>1425</v>
      </c>
      <c r="C686" t="s">
        <v>1</v>
      </c>
      <c r="D686">
        <v>7.0000000000000007E-2</v>
      </c>
      <c r="E686">
        <v>40.98</v>
      </c>
      <c r="F686">
        <v>7.47</v>
      </c>
      <c r="G686" t="s">
        <v>14</v>
      </c>
      <c r="H686" t="s">
        <v>70</v>
      </c>
      <c r="I686" t="s">
        <v>24</v>
      </c>
      <c r="J686" t="s">
        <v>48</v>
      </c>
      <c r="K686" t="s">
        <v>49</v>
      </c>
      <c r="L686" t="s">
        <v>1355</v>
      </c>
      <c r="M686">
        <v>0.37</v>
      </c>
      <c r="N686" t="s">
        <v>8</v>
      </c>
      <c r="O686" t="s">
        <v>35</v>
      </c>
      <c r="P686" t="s">
        <v>42</v>
      </c>
      <c r="Q686" t="s">
        <v>118</v>
      </c>
      <c r="R686">
        <v>98119</v>
      </c>
      <c r="S686">
        <v>42064</v>
      </c>
      <c r="T686">
        <v>42065</v>
      </c>
      <c r="U686">
        <v>54.901499999999999</v>
      </c>
      <c r="V686">
        <v>8</v>
      </c>
      <c r="W686">
        <v>327.61</v>
      </c>
      <c r="X686">
        <v>19042</v>
      </c>
      <c r="Y686" t="s">
        <v>3217</v>
      </c>
    </row>
    <row r="687" spans="1:25" x14ac:dyDescent="0.2">
      <c r="A687">
        <v>2718</v>
      </c>
      <c r="B687" t="s">
        <v>1426</v>
      </c>
      <c r="C687" t="s">
        <v>1</v>
      </c>
      <c r="D687">
        <v>0.1</v>
      </c>
      <c r="E687">
        <v>6.74</v>
      </c>
      <c r="F687">
        <v>1.72</v>
      </c>
      <c r="G687" t="s">
        <v>14</v>
      </c>
      <c r="H687" t="s">
        <v>15</v>
      </c>
      <c r="I687" t="s">
        <v>24</v>
      </c>
      <c r="J687" t="s">
        <v>64</v>
      </c>
      <c r="K687" t="s">
        <v>26</v>
      </c>
      <c r="L687" t="s">
        <v>1427</v>
      </c>
      <c r="M687">
        <v>0.35</v>
      </c>
      <c r="N687" t="s">
        <v>8</v>
      </c>
      <c r="O687" t="s">
        <v>28</v>
      </c>
      <c r="P687" t="s">
        <v>79</v>
      </c>
      <c r="Q687" t="s">
        <v>420</v>
      </c>
      <c r="R687">
        <v>60438</v>
      </c>
      <c r="S687">
        <v>42064</v>
      </c>
      <c r="T687">
        <v>42066</v>
      </c>
      <c r="U687">
        <v>65.41</v>
      </c>
      <c r="V687">
        <v>15</v>
      </c>
      <c r="W687">
        <v>98.17</v>
      </c>
      <c r="X687">
        <v>89394</v>
      </c>
      <c r="Y687" t="s">
        <v>3216</v>
      </c>
    </row>
    <row r="688" spans="1:25" x14ac:dyDescent="0.2">
      <c r="A688">
        <v>1561</v>
      </c>
      <c r="B688" t="s">
        <v>1428</v>
      </c>
      <c r="C688" t="s">
        <v>13</v>
      </c>
      <c r="D688">
        <v>0.02</v>
      </c>
      <c r="E688">
        <v>11.34</v>
      </c>
      <c r="F688">
        <v>11.25</v>
      </c>
      <c r="G688" t="s">
        <v>14</v>
      </c>
      <c r="H688" t="s">
        <v>70</v>
      </c>
      <c r="I688" t="s">
        <v>24</v>
      </c>
      <c r="J688" t="s">
        <v>64</v>
      </c>
      <c r="K688" t="s">
        <v>49</v>
      </c>
      <c r="L688" t="s">
        <v>1429</v>
      </c>
      <c r="M688">
        <v>0.36</v>
      </c>
      <c r="N688" t="s">
        <v>8</v>
      </c>
      <c r="O688" t="s">
        <v>28</v>
      </c>
      <c r="P688" t="s">
        <v>163</v>
      </c>
      <c r="Q688" t="s">
        <v>1430</v>
      </c>
      <c r="R688">
        <v>76063</v>
      </c>
      <c r="S688">
        <v>42064</v>
      </c>
      <c r="T688">
        <v>42065</v>
      </c>
      <c r="U688">
        <v>-155.21</v>
      </c>
      <c r="V688">
        <v>9</v>
      </c>
      <c r="W688">
        <v>105.75</v>
      </c>
      <c r="X688">
        <v>88093</v>
      </c>
      <c r="Y688" t="s">
        <v>3216</v>
      </c>
    </row>
    <row r="689" spans="1:25" x14ac:dyDescent="0.2">
      <c r="A689">
        <v>1764</v>
      </c>
      <c r="B689" t="s">
        <v>687</v>
      </c>
      <c r="C689" t="s">
        <v>13</v>
      </c>
      <c r="D689">
        <v>0.06</v>
      </c>
      <c r="E689">
        <v>19.98</v>
      </c>
      <c r="F689">
        <v>10.49</v>
      </c>
      <c r="G689" t="s">
        <v>14</v>
      </c>
      <c r="H689" t="s">
        <v>15</v>
      </c>
      <c r="I689" t="s">
        <v>4</v>
      </c>
      <c r="J689" t="s">
        <v>102</v>
      </c>
      <c r="K689" t="s">
        <v>49</v>
      </c>
      <c r="L689" t="s">
        <v>1431</v>
      </c>
      <c r="M689">
        <v>0.49</v>
      </c>
      <c r="N689" t="s">
        <v>8</v>
      </c>
      <c r="O689" t="s">
        <v>9</v>
      </c>
      <c r="P689" t="s">
        <v>99</v>
      </c>
      <c r="Q689" t="s">
        <v>689</v>
      </c>
      <c r="R689">
        <v>34698</v>
      </c>
      <c r="S689">
        <v>42064</v>
      </c>
      <c r="T689">
        <v>42066</v>
      </c>
      <c r="U689">
        <v>514.17719999999997</v>
      </c>
      <c r="V689">
        <v>5</v>
      </c>
      <c r="W689">
        <v>103.37</v>
      </c>
      <c r="X689">
        <v>89776</v>
      </c>
      <c r="Y689" t="s">
        <v>3215</v>
      </c>
    </row>
    <row r="690" spans="1:25" x14ac:dyDescent="0.2">
      <c r="A690">
        <v>1764</v>
      </c>
      <c r="B690" t="s">
        <v>687</v>
      </c>
      <c r="C690" t="s">
        <v>13</v>
      </c>
      <c r="D690">
        <v>0.08</v>
      </c>
      <c r="E690">
        <v>1.76</v>
      </c>
      <c r="F690">
        <v>4.8600000000000003</v>
      </c>
      <c r="G690" t="s">
        <v>14</v>
      </c>
      <c r="H690" t="s">
        <v>15</v>
      </c>
      <c r="I690" t="s">
        <v>4</v>
      </c>
      <c r="J690" t="s">
        <v>102</v>
      </c>
      <c r="K690" t="s">
        <v>49</v>
      </c>
      <c r="L690" t="s">
        <v>582</v>
      </c>
      <c r="M690">
        <v>0.41</v>
      </c>
      <c r="N690" t="s">
        <v>8</v>
      </c>
      <c r="O690" t="s">
        <v>9</v>
      </c>
      <c r="P690" t="s">
        <v>99</v>
      </c>
      <c r="Q690" t="s">
        <v>689</v>
      </c>
      <c r="R690">
        <v>34698</v>
      </c>
      <c r="S690">
        <v>42064</v>
      </c>
      <c r="T690">
        <v>42065</v>
      </c>
      <c r="U690">
        <v>235.65600000000001</v>
      </c>
      <c r="V690">
        <v>23</v>
      </c>
      <c r="W690">
        <v>40.22</v>
      </c>
      <c r="X690">
        <v>89776</v>
      </c>
      <c r="Y690" t="s">
        <v>3215</v>
      </c>
    </row>
    <row r="691" spans="1:25" x14ac:dyDescent="0.2">
      <c r="A691">
        <v>1917</v>
      </c>
      <c r="B691" t="s">
        <v>1432</v>
      </c>
      <c r="C691" t="s">
        <v>13</v>
      </c>
      <c r="D691">
        <v>0.08</v>
      </c>
      <c r="E691">
        <v>22.23</v>
      </c>
      <c r="F691">
        <v>3.63</v>
      </c>
      <c r="G691" t="s">
        <v>14</v>
      </c>
      <c r="H691" t="s">
        <v>47</v>
      </c>
      <c r="I691" t="s">
        <v>4</v>
      </c>
      <c r="J691" t="s">
        <v>102</v>
      </c>
      <c r="K691" t="s">
        <v>18</v>
      </c>
      <c r="L691" t="s">
        <v>1433</v>
      </c>
      <c r="M691">
        <v>0.52</v>
      </c>
      <c r="N691" t="s">
        <v>8</v>
      </c>
      <c r="O691" t="s">
        <v>9</v>
      </c>
      <c r="P691" t="s">
        <v>20</v>
      </c>
      <c r="Q691" t="s">
        <v>1434</v>
      </c>
      <c r="R691">
        <v>72113</v>
      </c>
      <c r="S691">
        <v>42064</v>
      </c>
      <c r="T691">
        <v>42066</v>
      </c>
      <c r="U691">
        <v>-29.61</v>
      </c>
      <c r="V691">
        <v>10</v>
      </c>
      <c r="W691">
        <v>210.33</v>
      </c>
      <c r="X691">
        <v>85897</v>
      </c>
      <c r="Y691" t="s">
        <v>3215</v>
      </c>
    </row>
    <row r="692" spans="1:25" x14ac:dyDescent="0.2">
      <c r="A692">
        <v>2437</v>
      </c>
      <c r="B692" t="s">
        <v>1435</v>
      </c>
      <c r="C692" t="s">
        <v>23</v>
      </c>
      <c r="D692">
        <v>0.09</v>
      </c>
      <c r="E692">
        <v>90.97</v>
      </c>
      <c r="F692">
        <v>14</v>
      </c>
      <c r="G692" t="s">
        <v>2</v>
      </c>
      <c r="H692" t="s">
        <v>47</v>
      </c>
      <c r="I692" t="s">
        <v>16</v>
      </c>
      <c r="J692" t="s">
        <v>32</v>
      </c>
      <c r="K692" t="s">
        <v>33</v>
      </c>
      <c r="L692" t="s">
        <v>1086</v>
      </c>
      <c r="M692">
        <v>0.36</v>
      </c>
      <c r="N692" t="s">
        <v>8</v>
      </c>
      <c r="O692" t="s">
        <v>28</v>
      </c>
      <c r="P692" t="s">
        <v>333</v>
      </c>
      <c r="Q692" t="s">
        <v>1436</v>
      </c>
      <c r="R692">
        <v>53150</v>
      </c>
      <c r="S692">
        <v>42064</v>
      </c>
      <c r="T692">
        <v>42066</v>
      </c>
      <c r="U692">
        <v>35.29</v>
      </c>
      <c r="V692">
        <v>3</v>
      </c>
      <c r="W692">
        <v>260</v>
      </c>
      <c r="X692">
        <v>90301</v>
      </c>
      <c r="Y692" t="s">
        <v>3216</v>
      </c>
    </row>
    <row r="693" spans="1:25" x14ac:dyDescent="0.2">
      <c r="A693">
        <v>2454</v>
      </c>
      <c r="B693" t="s">
        <v>1437</v>
      </c>
      <c r="C693" t="s">
        <v>92</v>
      </c>
      <c r="D693">
        <v>0.06</v>
      </c>
      <c r="E693">
        <v>3499.99</v>
      </c>
      <c r="F693">
        <v>24.49</v>
      </c>
      <c r="G693" t="s">
        <v>63</v>
      </c>
      <c r="H693" t="s">
        <v>70</v>
      </c>
      <c r="I693" t="s">
        <v>16</v>
      </c>
      <c r="J693" t="s">
        <v>39</v>
      </c>
      <c r="K693" t="s">
        <v>40</v>
      </c>
      <c r="L693" t="s">
        <v>494</v>
      </c>
      <c r="M693">
        <v>0.37</v>
      </c>
      <c r="N693" t="s">
        <v>8</v>
      </c>
      <c r="O693" t="s">
        <v>9</v>
      </c>
      <c r="P693" t="s">
        <v>140</v>
      </c>
      <c r="Q693" t="s">
        <v>1438</v>
      </c>
      <c r="R693">
        <v>35244</v>
      </c>
      <c r="S693">
        <v>42064</v>
      </c>
      <c r="T693">
        <v>42067</v>
      </c>
      <c r="U693">
        <v>-68.432000000000002</v>
      </c>
      <c r="V693">
        <v>1</v>
      </c>
      <c r="W693">
        <v>3550.28</v>
      </c>
      <c r="X693">
        <v>89219</v>
      </c>
      <c r="Y693" t="s">
        <v>3215</v>
      </c>
    </row>
    <row r="694" spans="1:25" x14ac:dyDescent="0.2">
      <c r="A694">
        <v>1882</v>
      </c>
      <c r="B694" t="s">
        <v>1439</v>
      </c>
      <c r="C694" t="s">
        <v>46</v>
      </c>
      <c r="D694">
        <v>0.09</v>
      </c>
      <c r="E694">
        <v>5.78</v>
      </c>
      <c r="F694">
        <v>5.67</v>
      </c>
      <c r="G694" t="s">
        <v>14</v>
      </c>
      <c r="H694" t="s">
        <v>47</v>
      </c>
      <c r="I694" t="s">
        <v>24</v>
      </c>
      <c r="J694" t="s">
        <v>64</v>
      </c>
      <c r="K694" t="s">
        <v>49</v>
      </c>
      <c r="L694" t="s">
        <v>591</v>
      </c>
      <c r="M694">
        <v>0.36</v>
      </c>
      <c r="N694" t="s">
        <v>8</v>
      </c>
      <c r="O694" t="s">
        <v>87</v>
      </c>
      <c r="P694" t="s">
        <v>373</v>
      </c>
      <c r="Q694" t="s">
        <v>1440</v>
      </c>
      <c r="R694">
        <v>7036</v>
      </c>
      <c r="S694">
        <v>42064</v>
      </c>
      <c r="T694">
        <v>42066</v>
      </c>
      <c r="U694">
        <v>-7.96</v>
      </c>
      <c r="V694">
        <v>1</v>
      </c>
      <c r="W694">
        <v>11.35</v>
      </c>
      <c r="X694">
        <v>87378</v>
      </c>
      <c r="Y694" t="s">
        <v>3218</v>
      </c>
    </row>
    <row r="695" spans="1:25" x14ac:dyDescent="0.2">
      <c r="A695">
        <v>1885</v>
      </c>
      <c r="B695" t="s">
        <v>1441</v>
      </c>
      <c r="C695" t="s">
        <v>46</v>
      </c>
      <c r="D695">
        <v>0.05</v>
      </c>
      <c r="E695">
        <v>535.64</v>
      </c>
      <c r="F695">
        <v>14.7</v>
      </c>
      <c r="G695" t="s">
        <v>2</v>
      </c>
      <c r="H695" t="s">
        <v>47</v>
      </c>
      <c r="I695" t="s">
        <v>16</v>
      </c>
      <c r="J695" t="s">
        <v>32</v>
      </c>
      <c r="K695" t="s">
        <v>33</v>
      </c>
      <c r="L695" t="s">
        <v>1442</v>
      </c>
      <c r="M695">
        <v>0.59</v>
      </c>
      <c r="N695" t="s">
        <v>8</v>
      </c>
      <c r="O695" t="s">
        <v>87</v>
      </c>
      <c r="P695" t="s">
        <v>560</v>
      </c>
      <c r="Q695" t="s">
        <v>1443</v>
      </c>
      <c r="R695">
        <v>2806</v>
      </c>
      <c r="S695">
        <v>42064</v>
      </c>
      <c r="T695">
        <v>42066</v>
      </c>
      <c r="U695">
        <v>4407.4399999999996</v>
      </c>
      <c r="V695">
        <v>15</v>
      </c>
      <c r="W695">
        <v>7029.1</v>
      </c>
      <c r="X695">
        <v>87378</v>
      </c>
      <c r="Y695" t="s">
        <v>3218</v>
      </c>
    </row>
    <row r="696" spans="1:25" x14ac:dyDescent="0.2">
      <c r="A696">
        <v>3187</v>
      </c>
      <c r="B696" t="s">
        <v>1444</v>
      </c>
      <c r="C696" t="s">
        <v>13</v>
      </c>
      <c r="D696">
        <v>0.08</v>
      </c>
      <c r="E696">
        <v>170.98</v>
      </c>
      <c r="F696">
        <v>35.89</v>
      </c>
      <c r="G696" t="s">
        <v>2</v>
      </c>
      <c r="H696" t="s">
        <v>3</v>
      </c>
      <c r="I696" t="s">
        <v>4</v>
      </c>
      <c r="J696" t="s">
        <v>93</v>
      </c>
      <c r="K696" t="s">
        <v>6</v>
      </c>
      <c r="L696" t="s">
        <v>1445</v>
      </c>
      <c r="M696">
        <v>0.66</v>
      </c>
      <c r="N696" t="s">
        <v>8</v>
      </c>
      <c r="O696" t="s">
        <v>9</v>
      </c>
      <c r="P696" t="s">
        <v>99</v>
      </c>
      <c r="Q696" t="s">
        <v>1446</v>
      </c>
      <c r="R696">
        <v>33569</v>
      </c>
      <c r="S696">
        <v>42065</v>
      </c>
      <c r="T696">
        <v>42067</v>
      </c>
      <c r="U696">
        <v>-119.812</v>
      </c>
      <c r="V696">
        <v>1</v>
      </c>
      <c r="W696">
        <v>199.48</v>
      </c>
      <c r="X696">
        <v>89025</v>
      </c>
      <c r="Y696" t="s">
        <v>3215</v>
      </c>
    </row>
    <row r="697" spans="1:25" x14ac:dyDescent="0.2">
      <c r="A697">
        <v>64</v>
      </c>
      <c r="B697" t="s">
        <v>1447</v>
      </c>
      <c r="C697" t="s">
        <v>46</v>
      </c>
      <c r="D697">
        <v>0</v>
      </c>
      <c r="E697">
        <v>3.69</v>
      </c>
      <c r="F697">
        <v>0.5</v>
      </c>
      <c r="G697" t="s">
        <v>14</v>
      </c>
      <c r="H697" t="s">
        <v>3</v>
      </c>
      <c r="I697" t="s">
        <v>24</v>
      </c>
      <c r="J697" t="s">
        <v>128</v>
      </c>
      <c r="K697" t="s">
        <v>49</v>
      </c>
      <c r="L697" t="s">
        <v>1448</v>
      </c>
      <c r="M697">
        <v>0.38</v>
      </c>
      <c r="N697" t="s">
        <v>8</v>
      </c>
      <c r="O697" t="s">
        <v>9</v>
      </c>
      <c r="P697" t="s">
        <v>218</v>
      </c>
      <c r="Q697" t="s">
        <v>1449</v>
      </c>
      <c r="R697">
        <v>24153</v>
      </c>
      <c r="S697">
        <v>42065</v>
      </c>
      <c r="T697">
        <v>42067</v>
      </c>
      <c r="U697">
        <v>-37.5291</v>
      </c>
      <c r="V697">
        <v>1</v>
      </c>
      <c r="W697">
        <v>4</v>
      </c>
      <c r="X697">
        <v>87406</v>
      </c>
      <c r="Y697" t="s">
        <v>3215</v>
      </c>
    </row>
    <row r="698" spans="1:25" x14ac:dyDescent="0.2">
      <c r="A698">
        <v>64</v>
      </c>
      <c r="B698" t="s">
        <v>1447</v>
      </c>
      <c r="C698" t="s">
        <v>46</v>
      </c>
      <c r="D698">
        <v>0.02</v>
      </c>
      <c r="E698">
        <v>175.99</v>
      </c>
      <c r="F698">
        <v>4.99</v>
      </c>
      <c r="G698" t="s">
        <v>63</v>
      </c>
      <c r="H698" t="s">
        <v>3</v>
      </c>
      <c r="I698" t="s">
        <v>16</v>
      </c>
      <c r="J698" t="s">
        <v>111</v>
      </c>
      <c r="K698" t="s">
        <v>49</v>
      </c>
      <c r="L698" t="s">
        <v>1225</v>
      </c>
      <c r="M698">
        <v>0.59</v>
      </c>
      <c r="N698" t="s">
        <v>8</v>
      </c>
      <c r="O698" t="s">
        <v>9</v>
      </c>
      <c r="P698" t="s">
        <v>218</v>
      </c>
      <c r="Q698" t="s">
        <v>1449</v>
      </c>
      <c r="R698">
        <v>24153</v>
      </c>
      <c r="S698">
        <v>42065</v>
      </c>
      <c r="T698">
        <v>42065</v>
      </c>
      <c r="U698">
        <v>101.49</v>
      </c>
      <c r="V698">
        <v>4</v>
      </c>
      <c r="W698">
        <v>589.79999999999995</v>
      </c>
      <c r="X698">
        <v>87406</v>
      </c>
      <c r="Y698" t="s">
        <v>3215</v>
      </c>
    </row>
    <row r="699" spans="1:25" x14ac:dyDescent="0.2">
      <c r="A699">
        <v>2877</v>
      </c>
      <c r="B699" t="s">
        <v>1450</v>
      </c>
      <c r="C699" t="s">
        <v>46</v>
      </c>
      <c r="D699">
        <v>0</v>
      </c>
      <c r="E699">
        <v>8.33</v>
      </c>
      <c r="F699">
        <v>1.99</v>
      </c>
      <c r="G699" t="s">
        <v>63</v>
      </c>
      <c r="H699" t="s">
        <v>15</v>
      </c>
      <c r="I699" t="s">
        <v>16</v>
      </c>
      <c r="J699" t="s">
        <v>17</v>
      </c>
      <c r="K699" t="s">
        <v>18</v>
      </c>
      <c r="L699" t="s">
        <v>1150</v>
      </c>
      <c r="M699">
        <v>0.52</v>
      </c>
      <c r="N699" t="s">
        <v>8</v>
      </c>
      <c r="O699" t="s">
        <v>87</v>
      </c>
      <c r="P699" t="s">
        <v>293</v>
      </c>
      <c r="Q699" t="s">
        <v>1451</v>
      </c>
      <c r="R699">
        <v>44070</v>
      </c>
      <c r="S699">
        <v>42065</v>
      </c>
      <c r="T699">
        <v>42067</v>
      </c>
      <c r="U699">
        <v>74.181899999999999</v>
      </c>
      <c r="V699">
        <v>12</v>
      </c>
      <c r="W699">
        <v>107.51</v>
      </c>
      <c r="X699">
        <v>91492</v>
      </c>
      <c r="Y699" t="s">
        <v>3218</v>
      </c>
    </row>
    <row r="700" spans="1:25" x14ac:dyDescent="0.2">
      <c r="A700">
        <v>2878</v>
      </c>
      <c r="B700" t="s">
        <v>1452</v>
      </c>
      <c r="C700" t="s">
        <v>46</v>
      </c>
      <c r="D700">
        <v>0</v>
      </c>
      <c r="E700">
        <v>8.33</v>
      </c>
      <c r="F700">
        <v>1.99</v>
      </c>
      <c r="G700" t="s">
        <v>63</v>
      </c>
      <c r="H700" t="s">
        <v>15</v>
      </c>
      <c r="I700" t="s">
        <v>16</v>
      </c>
      <c r="J700" t="s">
        <v>17</v>
      </c>
      <c r="K700" t="s">
        <v>18</v>
      </c>
      <c r="L700" t="s">
        <v>1150</v>
      </c>
      <c r="M700">
        <v>0.52</v>
      </c>
      <c r="N700" t="s">
        <v>8</v>
      </c>
      <c r="O700" t="s">
        <v>35</v>
      </c>
      <c r="P700" t="s">
        <v>42</v>
      </c>
      <c r="Q700" t="s">
        <v>118</v>
      </c>
      <c r="R700">
        <v>98107</v>
      </c>
      <c r="S700">
        <v>42065</v>
      </c>
      <c r="T700">
        <v>42067</v>
      </c>
      <c r="U700">
        <v>82.31</v>
      </c>
      <c r="V700">
        <v>47</v>
      </c>
      <c r="W700">
        <v>421.08</v>
      </c>
      <c r="X700">
        <v>54369</v>
      </c>
      <c r="Y700" t="s">
        <v>3217</v>
      </c>
    </row>
    <row r="701" spans="1:25" x14ac:dyDescent="0.2">
      <c r="A701">
        <v>3067</v>
      </c>
      <c r="B701" t="s">
        <v>1453</v>
      </c>
      <c r="C701" t="s">
        <v>46</v>
      </c>
      <c r="D701">
        <v>0.06</v>
      </c>
      <c r="E701">
        <v>355.98</v>
      </c>
      <c r="F701">
        <v>58.92</v>
      </c>
      <c r="G701" t="s">
        <v>2</v>
      </c>
      <c r="H701" t="s">
        <v>15</v>
      </c>
      <c r="I701" t="s">
        <v>4</v>
      </c>
      <c r="J701" t="s">
        <v>85</v>
      </c>
      <c r="K701" t="s">
        <v>33</v>
      </c>
      <c r="L701" t="s">
        <v>670</v>
      </c>
      <c r="M701">
        <v>0.64</v>
      </c>
      <c r="N701" t="s">
        <v>8</v>
      </c>
      <c r="O701" t="s">
        <v>87</v>
      </c>
      <c r="P701" t="s">
        <v>293</v>
      </c>
      <c r="Q701" t="s">
        <v>1454</v>
      </c>
      <c r="R701">
        <v>44515</v>
      </c>
      <c r="S701">
        <v>42065</v>
      </c>
      <c r="T701">
        <v>42066</v>
      </c>
      <c r="U701">
        <v>1660.92</v>
      </c>
      <c r="V701">
        <v>14</v>
      </c>
      <c r="W701">
        <v>5086.08</v>
      </c>
      <c r="X701">
        <v>91376</v>
      </c>
      <c r="Y701" t="s">
        <v>3218</v>
      </c>
    </row>
    <row r="702" spans="1:25" x14ac:dyDescent="0.2">
      <c r="A702">
        <v>1686</v>
      </c>
      <c r="B702" t="s">
        <v>1455</v>
      </c>
      <c r="C702" t="s">
        <v>23</v>
      </c>
      <c r="D702">
        <v>0.08</v>
      </c>
      <c r="E702">
        <v>2.08</v>
      </c>
      <c r="F702">
        <v>5.33</v>
      </c>
      <c r="G702" t="s">
        <v>14</v>
      </c>
      <c r="H702" t="s">
        <v>70</v>
      </c>
      <c r="I702" t="s">
        <v>4</v>
      </c>
      <c r="J702" t="s">
        <v>102</v>
      </c>
      <c r="K702" t="s">
        <v>49</v>
      </c>
      <c r="L702" t="s">
        <v>435</v>
      </c>
      <c r="M702">
        <v>0.43</v>
      </c>
      <c r="N702" t="s">
        <v>8</v>
      </c>
      <c r="O702" t="s">
        <v>28</v>
      </c>
      <c r="P702" t="s">
        <v>79</v>
      </c>
      <c r="Q702" t="s">
        <v>1456</v>
      </c>
      <c r="R702">
        <v>60123</v>
      </c>
      <c r="S702">
        <v>42066</v>
      </c>
      <c r="T702">
        <v>42073</v>
      </c>
      <c r="U702">
        <v>-129.01</v>
      </c>
      <c r="V702">
        <v>9</v>
      </c>
      <c r="W702">
        <v>19.670000000000002</v>
      </c>
      <c r="X702">
        <v>86973</v>
      </c>
      <c r="Y702" t="s">
        <v>3216</v>
      </c>
    </row>
    <row r="703" spans="1:25" x14ac:dyDescent="0.2">
      <c r="A703">
        <v>428</v>
      </c>
      <c r="B703" t="s">
        <v>487</v>
      </c>
      <c r="C703" t="s">
        <v>46</v>
      </c>
      <c r="D703">
        <v>0.05</v>
      </c>
      <c r="E703">
        <v>10.98</v>
      </c>
      <c r="F703">
        <v>4.8</v>
      </c>
      <c r="G703" t="s">
        <v>14</v>
      </c>
      <c r="H703" t="s">
        <v>70</v>
      </c>
      <c r="I703" t="s">
        <v>24</v>
      </c>
      <c r="J703" t="s">
        <v>321</v>
      </c>
      <c r="K703" t="s">
        <v>49</v>
      </c>
      <c r="L703" t="s">
        <v>1457</v>
      </c>
      <c r="M703">
        <v>0.36</v>
      </c>
      <c r="N703" t="s">
        <v>8</v>
      </c>
      <c r="O703" t="s">
        <v>35</v>
      </c>
      <c r="P703" t="s">
        <v>272</v>
      </c>
      <c r="Q703" t="s">
        <v>489</v>
      </c>
      <c r="R703">
        <v>89701</v>
      </c>
      <c r="S703">
        <v>42066</v>
      </c>
      <c r="T703">
        <v>42068</v>
      </c>
      <c r="U703">
        <v>90.62</v>
      </c>
      <c r="V703">
        <v>22</v>
      </c>
      <c r="W703">
        <v>243.11</v>
      </c>
      <c r="X703">
        <v>88480</v>
      </c>
      <c r="Y703" t="s">
        <v>3217</v>
      </c>
    </row>
    <row r="704" spans="1:25" x14ac:dyDescent="0.2">
      <c r="A704">
        <v>568</v>
      </c>
      <c r="B704" t="s">
        <v>1458</v>
      </c>
      <c r="C704" t="s">
        <v>1</v>
      </c>
      <c r="D704">
        <v>0.02</v>
      </c>
      <c r="E704">
        <v>280.98</v>
      </c>
      <c r="F704">
        <v>57</v>
      </c>
      <c r="G704" t="s">
        <v>2</v>
      </c>
      <c r="H704" t="s">
        <v>15</v>
      </c>
      <c r="I704" t="s">
        <v>4</v>
      </c>
      <c r="J704" t="s">
        <v>85</v>
      </c>
      <c r="K704" t="s">
        <v>33</v>
      </c>
      <c r="L704" t="s">
        <v>838</v>
      </c>
      <c r="M704">
        <v>0.78</v>
      </c>
      <c r="N704" t="s">
        <v>8</v>
      </c>
      <c r="O704" t="s">
        <v>9</v>
      </c>
      <c r="P704" t="s">
        <v>10</v>
      </c>
      <c r="Q704" t="s">
        <v>1459</v>
      </c>
      <c r="R704">
        <v>39701</v>
      </c>
      <c r="S704">
        <v>42067</v>
      </c>
      <c r="T704">
        <v>42068</v>
      </c>
      <c r="U704">
        <v>1141.7940000000001</v>
      </c>
      <c r="V704">
        <v>4</v>
      </c>
      <c r="W704">
        <v>1128.74</v>
      </c>
      <c r="X704">
        <v>88879</v>
      </c>
      <c r="Y704" t="s">
        <v>3215</v>
      </c>
    </row>
    <row r="705" spans="1:25" x14ac:dyDescent="0.2">
      <c r="A705">
        <v>3133</v>
      </c>
      <c r="B705" t="s">
        <v>537</v>
      </c>
      <c r="C705" t="s">
        <v>1</v>
      </c>
      <c r="D705">
        <v>0.08</v>
      </c>
      <c r="E705">
        <v>5.4</v>
      </c>
      <c r="F705">
        <v>7.78</v>
      </c>
      <c r="G705" t="s">
        <v>14</v>
      </c>
      <c r="H705" t="s">
        <v>70</v>
      </c>
      <c r="I705" t="s">
        <v>24</v>
      </c>
      <c r="J705" t="s">
        <v>48</v>
      </c>
      <c r="K705" t="s">
        <v>49</v>
      </c>
      <c r="L705" t="s">
        <v>1460</v>
      </c>
      <c r="M705">
        <v>0.37</v>
      </c>
      <c r="N705" t="s">
        <v>8</v>
      </c>
      <c r="O705" t="s">
        <v>28</v>
      </c>
      <c r="P705" t="s">
        <v>79</v>
      </c>
      <c r="Q705" t="s">
        <v>538</v>
      </c>
      <c r="R705">
        <v>60540</v>
      </c>
      <c r="S705">
        <v>42067</v>
      </c>
      <c r="T705">
        <v>42067</v>
      </c>
      <c r="U705">
        <v>-44.067999999999998</v>
      </c>
      <c r="V705">
        <v>4</v>
      </c>
      <c r="W705">
        <v>25.35</v>
      </c>
      <c r="X705">
        <v>86792</v>
      </c>
      <c r="Y705" t="s">
        <v>3216</v>
      </c>
    </row>
    <row r="706" spans="1:25" x14ac:dyDescent="0.2">
      <c r="A706">
        <v>3133</v>
      </c>
      <c r="B706" t="s">
        <v>537</v>
      </c>
      <c r="C706" t="s">
        <v>1</v>
      </c>
      <c r="D706">
        <v>0.09</v>
      </c>
      <c r="E706">
        <v>8.4600000000000009</v>
      </c>
      <c r="F706">
        <v>8.99</v>
      </c>
      <c r="G706" t="s">
        <v>63</v>
      </c>
      <c r="H706" t="s">
        <v>70</v>
      </c>
      <c r="I706" t="s">
        <v>16</v>
      </c>
      <c r="J706" t="s">
        <v>17</v>
      </c>
      <c r="K706" t="s">
        <v>18</v>
      </c>
      <c r="L706" t="s">
        <v>1461</v>
      </c>
      <c r="M706">
        <v>0.79</v>
      </c>
      <c r="N706" t="s">
        <v>8</v>
      </c>
      <c r="O706" t="s">
        <v>28</v>
      </c>
      <c r="P706" t="s">
        <v>79</v>
      </c>
      <c r="Q706" t="s">
        <v>538</v>
      </c>
      <c r="R706">
        <v>60540</v>
      </c>
      <c r="S706">
        <v>42067</v>
      </c>
      <c r="T706">
        <v>42070</v>
      </c>
      <c r="U706">
        <v>-100.51</v>
      </c>
      <c r="V706">
        <v>5</v>
      </c>
      <c r="W706">
        <v>45.03</v>
      </c>
      <c r="X706">
        <v>86792</v>
      </c>
      <c r="Y706" t="s">
        <v>3216</v>
      </c>
    </row>
    <row r="707" spans="1:25" x14ac:dyDescent="0.2">
      <c r="A707">
        <v>3133</v>
      </c>
      <c r="B707" t="s">
        <v>537</v>
      </c>
      <c r="C707" t="s">
        <v>1</v>
      </c>
      <c r="D707">
        <v>0.21</v>
      </c>
      <c r="E707">
        <v>14.98</v>
      </c>
      <c r="F707">
        <v>8.99</v>
      </c>
      <c r="G707" t="s">
        <v>14</v>
      </c>
      <c r="H707" t="s">
        <v>70</v>
      </c>
      <c r="I707" t="s">
        <v>4</v>
      </c>
      <c r="J707" t="s">
        <v>102</v>
      </c>
      <c r="K707" t="s">
        <v>18</v>
      </c>
      <c r="L707" t="s">
        <v>1462</v>
      </c>
      <c r="M707">
        <v>0.39</v>
      </c>
      <c r="N707" t="s">
        <v>8</v>
      </c>
      <c r="O707" t="s">
        <v>28</v>
      </c>
      <c r="P707" t="s">
        <v>79</v>
      </c>
      <c r="Q707" t="s">
        <v>538</v>
      </c>
      <c r="R707">
        <v>60540</v>
      </c>
      <c r="S707">
        <v>42067</v>
      </c>
      <c r="T707">
        <v>42068</v>
      </c>
      <c r="U707">
        <v>-17.75</v>
      </c>
      <c r="V707">
        <v>10</v>
      </c>
      <c r="W707">
        <v>153.87</v>
      </c>
      <c r="X707">
        <v>86792</v>
      </c>
      <c r="Y707" t="s">
        <v>3216</v>
      </c>
    </row>
    <row r="708" spans="1:25" x14ac:dyDescent="0.2">
      <c r="A708">
        <v>3133</v>
      </c>
      <c r="B708" t="s">
        <v>537</v>
      </c>
      <c r="C708" t="s">
        <v>1</v>
      </c>
      <c r="D708">
        <v>0.04</v>
      </c>
      <c r="E708">
        <v>155.99</v>
      </c>
      <c r="F708">
        <v>8.08</v>
      </c>
      <c r="G708" t="s">
        <v>14</v>
      </c>
      <c r="H708" t="s">
        <v>70</v>
      </c>
      <c r="I708" t="s">
        <v>16</v>
      </c>
      <c r="J708" t="s">
        <v>111</v>
      </c>
      <c r="K708" t="s">
        <v>49</v>
      </c>
      <c r="L708" t="s">
        <v>1463</v>
      </c>
      <c r="M708">
        <v>0.6</v>
      </c>
      <c r="N708" t="s">
        <v>8</v>
      </c>
      <c r="O708" t="s">
        <v>28</v>
      </c>
      <c r="P708" t="s">
        <v>79</v>
      </c>
      <c r="Q708" t="s">
        <v>538</v>
      </c>
      <c r="R708">
        <v>60540</v>
      </c>
      <c r="S708">
        <v>42067</v>
      </c>
      <c r="T708">
        <v>42068</v>
      </c>
      <c r="U708">
        <v>1374.9480000000001</v>
      </c>
      <c r="V708">
        <v>22</v>
      </c>
      <c r="W708">
        <v>2800.33</v>
      </c>
      <c r="X708">
        <v>86792</v>
      </c>
      <c r="Y708" t="s">
        <v>3216</v>
      </c>
    </row>
    <row r="709" spans="1:25" x14ac:dyDescent="0.2">
      <c r="A709">
        <v>1005</v>
      </c>
      <c r="B709" t="s">
        <v>1373</v>
      </c>
      <c r="C709" t="s">
        <v>23</v>
      </c>
      <c r="D709">
        <v>0.06</v>
      </c>
      <c r="E709">
        <v>10.14</v>
      </c>
      <c r="F709">
        <v>2.27</v>
      </c>
      <c r="G709" t="s">
        <v>14</v>
      </c>
      <c r="H709" t="s">
        <v>3</v>
      </c>
      <c r="I709" t="s">
        <v>24</v>
      </c>
      <c r="J709" t="s">
        <v>64</v>
      </c>
      <c r="K709" t="s">
        <v>26</v>
      </c>
      <c r="L709" t="s">
        <v>147</v>
      </c>
      <c r="M709">
        <v>0.36</v>
      </c>
      <c r="N709" t="s">
        <v>8</v>
      </c>
      <c r="O709" t="s">
        <v>28</v>
      </c>
      <c r="P709" t="s">
        <v>79</v>
      </c>
      <c r="Q709" t="s">
        <v>1375</v>
      </c>
      <c r="R709">
        <v>60089</v>
      </c>
      <c r="S709">
        <v>42067</v>
      </c>
      <c r="T709">
        <v>42067</v>
      </c>
      <c r="U709">
        <v>-3.88</v>
      </c>
      <c r="V709">
        <v>1</v>
      </c>
      <c r="W709">
        <v>12.18</v>
      </c>
      <c r="X709">
        <v>90043</v>
      </c>
      <c r="Y709" t="s">
        <v>3216</v>
      </c>
    </row>
    <row r="710" spans="1:25" x14ac:dyDescent="0.2">
      <c r="A710">
        <v>2358</v>
      </c>
      <c r="B710" t="s">
        <v>1142</v>
      </c>
      <c r="C710" t="s">
        <v>23</v>
      </c>
      <c r="D710">
        <v>0.1</v>
      </c>
      <c r="E710">
        <v>205.99</v>
      </c>
      <c r="F710">
        <v>8.99</v>
      </c>
      <c r="G710" t="s">
        <v>14</v>
      </c>
      <c r="H710" t="s">
        <v>70</v>
      </c>
      <c r="I710" t="s">
        <v>16</v>
      </c>
      <c r="J710" t="s">
        <v>111</v>
      </c>
      <c r="K710" t="s">
        <v>49</v>
      </c>
      <c r="L710" t="s">
        <v>639</v>
      </c>
      <c r="M710">
        <v>0.56000000000000005</v>
      </c>
      <c r="N710" t="s">
        <v>8</v>
      </c>
      <c r="O710" t="s">
        <v>9</v>
      </c>
      <c r="P710" t="s">
        <v>99</v>
      </c>
      <c r="Q710" t="s">
        <v>1072</v>
      </c>
      <c r="R710">
        <v>33311</v>
      </c>
      <c r="S710">
        <v>42067</v>
      </c>
      <c r="T710">
        <v>42071</v>
      </c>
      <c r="U710">
        <v>147</v>
      </c>
      <c r="V710">
        <v>2</v>
      </c>
      <c r="W710">
        <v>324.62</v>
      </c>
      <c r="X710">
        <v>88267</v>
      </c>
      <c r="Y710" t="s">
        <v>3215</v>
      </c>
    </row>
    <row r="711" spans="1:25" x14ac:dyDescent="0.2">
      <c r="A711">
        <v>91</v>
      </c>
      <c r="B711" t="s">
        <v>1222</v>
      </c>
      <c r="C711" t="s">
        <v>92</v>
      </c>
      <c r="D711">
        <v>0.06</v>
      </c>
      <c r="E711">
        <v>175.99</v>
      </c>
      <c r="F711">
        <v>8.99</v>
      </c>
      <c r="G711" t="s">
        <v>14</v>
      </c>
      <c r="H711" t="s">
        <v>70</v>
      </c>
      <c r="I711" t="s">
        <v>16</v>
      </c>
      <c r="J711" t="s">
        <v>111</v>
      </c>
      <c r="K711" t="s">
        <v>49</v>
      </c>
      <c r="L711" t="s">
        <v>1155</v>
      </c>
      <c r="M711">
        <v>0.56999999999999995</v>
      </c>
      <c r="N711" t="s">
        <v>8</v>
      </c>
      <c r="O711" t="s">
        <v>35</v>
      </c>
      <c r="P711" t="s">
        <v>66</v>
      </c>
      <c r="Q711" t="s">
        <v>1223</v>
      </c>
      <c r="R711">
        <v>94591</v>
      </c>
      <c r="S711">
        <v>42067</v>
      </c>
      <c r="T711">
        <v>42069</v>
      </c>
      <c r="U711">
        <v>2031.5070000000001</v>
      </c>
      <c r="V711">
        <v>23</v>
      </c>
      <c r="W711">
        <v>3363.53</v>
      </c>
      <c r="X711">
        <v>87177</v>
      </c>
      <c r="Y711" t="s">
        <v>3217</v>
      </c>
    </row>
    <row r="712" spans="1:25" x14ac:dyDescent="0.2">
      <c r="A712">
        <v>679</v>
      </c>
      <c r="B712" t="s">
        <v>1464</v>
      </c>
      <c r="C712" t="s">
        <v>92</v>
      </c>
      <c r="D712">
        <v>0.01</v>
      </c>
      <c r="E712">
        <v>3.95</v>
      </c>
      <c r="F712">
        <v>5.13</v>
      </c>
      <c r="G712" t="s">
        <v>14</v>
      </c>
      <c r="H712" t="s">
        <v>70</v>
      </c>
      <c r="I712" t="s">
        <v>24</v>
      </c>
      <c r="J712" t="s">
        <v>71</v>
      </c>
      <c r="K712" t="s">
        <v>49</v>
      </c>
      <c r="L712" t="s">
        <v>1465</v>
      </c>
      <c r="M712">
        <v>0.59</v>
      </c>
      <c r="N712" t="s">
        <v>8</v>
      </c>
      <c r="O712" t="s">
        <v>35</v>
      </c>
      <c r="P712" t="s">
        <v>42</v>
      </c>
      <c r="Q712" t="s">
        <v>1466</v>
      </c>
      <c r="R712">
        <v>98387</v>
      </c>
      <c r="S712">
        <v>42067</v>
      </c>
      <c r="T712">
        <v>42068</v>
      </c>
      <c r="U712">
        <v>-19.93</v>
      </c>
      <c r="V712">
        <v>2</v>
      </c>
      <c r="W712">
        <v>10.11</v>
      </c>
      <c r="X712">
        <v>88890</v>
      </c>
      <c r="Y712" t="s">
        <v>3217</v>
      </c>
    </row>
    <row r="713" spans="1:25" x14ac:dyDescent="0.2">
      <c r="A713">
        <v>679</v>
      </c>
      <c r="B713" t="s">
        <v>1464</v>
      </c>
      <c r="C713" t="s">
        <v>92</v>
      </c>
      <c r="D713">
        <v>0.02</v>
      </c>
      <c r="E713">
        <v>367.99</v>
      </c>
      <c r="F713">
        <v>19.989999999999998</v>
      </c>
      <c r="G713" t="s">
        <v>14</v>
      </c>
      <c r="H713" t="s">
        <v>70</v>
      </c>
      <c r="I713" t="s">
        <v>24</v>
      </c>
      <c r="J713" t="s">
        <v>48</v>
      </c>
      <c r="K713" t="s">
        <v>49</v>
      </c>
      <c r="L713" t="s">
        <v>1467</v>
      </c>
      <c r="M713">
        <v>0.4</v>
      </c>
      <c r="N713" t="s">
        <v>8</v>
      </c>
      <c r="O713" t="s">
        <v>35</v>
      </c>
      <c r="P713" t="s">
        <v>42</v>
      </c>
      <c r="Q713" t="s">
        <v>1466</v>
      </c>
      <c r="R713">
        <v>98387</v>
      </c>
      <c r="S713">
        <v>42067</v>
      </c>
      <c r="T713">
        <v>42068</v>
      </c>
      <c r="U713">
        <v>4568.6072999999997</v>
      </c>
      <c r="V713">
        <v>17</v>
      </c>
      <c r="W713">
        <v>6621.17</v>
      </c>
      <c r="X713">
        <v>88890</v>
      </c>
      <c r="Y713" t="s">
        <v>3217</v>
      </c>
    </row>
    <row r="714" spans="1:25" x14ac:dyDescent="0.2">
      <c r="A714">
        <v>680</v>
      </c>
      <c r="B714" t="s">
        <v>1468</v>
      </c>
      <c r="C714" t="s">
        <v>92</v>
      </c>
      <c r="D714">
        <v>0.04</v>
      </c>
      <c r="E714">
        <v>95.99</v>
      </c>
      <c r="F714">
        <v>4.9000000000000004</v>
      </c>
      <c r="G714" t="s">
        <v>14</v>
      </c>
      <c r="H714" t="s">
        <v>70</v>
      </c>
      <c r="I714" t="s">
        <v>16</v>
      </c>
      <c r="J714" t="s">
        <v>111</v>
      </c>
      <c r="K714" t="s">
        <v>49</v>
      </c>
      <c r="L714" t="s">
        <v>744</v>
      </c>
      <c r="M714">
        <v>0.56000000000000005</v>
      </c>
      <c r="N714" t="s">
        <v>8</v>
      </c>
      <c r="O714" t="s">
        <v>35</v>
      </c>
      <c r="P714" t="s">
        <v>42</v>
      </c>
      <c r="Q714" t="s">
        <v>1469</v>
      </c>
      <c r="R714">
        <v>99207</v>
      </c>
      <c r="S714">
        <v>42067</v>
      </c>
      <c r="T714">
        <v>42069</v>
      </c>
      <c r="U714">
        <v>-258.22500000000002</v>
      </c>
      <c r="V714">
        <v>3</v>
      </c>
      <c r="W714">
        <v>253.78</v>
      </c>
      <c r="X714">
        <v>88890</v>
      </c>
      <c r="Y714" t="s">
        <v>3217</v>
      </c>
    </row>
    <row r="715" spans="1:25" x14ac:dyDescent="0.2">
      <c r="A715">
        <v>2696</v>
      </c>
      <c r="B715" t="s">
        <v>1470</v>
      </c>
      <c r="C715" t="s">
        <v>1</v>
      </c>
      <c r="D715">
        <v>0.05</v>
      </c>
      <c r="E715">
        <v>107.53</v>
      </c>
      <c r="F715">
        <v>5.81</v>
      </c>
      <c r="G715" t="s">
        <v>14</v>
      </c>
      <c r="H715" t="s">
        <v>47</v>
      </c>
      <c r="I715" t="s">
        <v>4</v>
      </c>
      <c r="J715" t="s">
        <v>102</v>
      </c>
      <c r="K715" t="s">
        <v>120</v>
      </c>
      <c r="L715" t="s">
        <v>1471</v>
      </c>
      <c r="M715">
        <v>0.65</v>
      </c>
      <c r="N715" t="s">
        <v>8</v>
      </c>
      <c r="O715" t="s">
        <v>9</v>
      </c>
      <c r="P715" t="s">
        <v>140</v>
      </c>
      <c r="Q715" t="s">
        <v>1472</v>
      </c>
      <c r="R715">
        <v>35401</v>
      </c>
      <c r="S715">
        <v>42068</v>
      </c>
      <c r="T715">
        <v>42069</v>
      </c>
      <c r="U715">
        <v>-89.418000000000006</v>
      </c>
      <c r="V715">
        <v>6</v>
      </c>
      <c r="W715">
        <v>612.91999999999996</v>
      </c>
      <c r="X715">
        <v>87676</v>
      </c>
      <c r="Y715" t="s">
        <v>3215</v>
      </c>
    </row>
    <row r="716" spans="1:25" x14ac:dyDescent="0.2">
      <c r="A716">
        <v>2376</v>
      </c>
      <c r="B716" t="s">
        <v>1473</v>
      </c>
      <c r="C716" t="s">
        <v>13</v>
      </c>
      <c r="D716">
        <v>0.05</v>
      </c>
      <c r="E716">
        <v>3.28</v>
      </c>
      <c r="F716">
        <v>3.97</v>
      </c>
      <c r="G716" t="s">
        <v>14</v>
      </c>
      <c r="H716" t="s">
        <v>70</v>
      </c>
      <c r="I716" t="s">
        <v>24</v>
      </c>
      <c r="J716" t="s">
        <v>25</v>
      </c>
      <c r="K716" t="s">
        <v>26</v>
      </c>
      <c r="L716" t="s">
        <v>221</v>
      </c>
      <c r="M716">
        <v>0.56000000000000005</v>
      </c>
      <c r="N716" t="s">
        <v>8</v>
      </c>
      <c r="O716" t="s">
        <v>35</v>
      </c>
      <c r="P716" t="s">
        <v>466</v>
      </c>
      <c r="Q716" t="s">
        <v>1474</v>
      </c>
      <c r="R716">
        <v>83843</v>
      </c>
      <c r="S716">
        <v>42068</v>
      </c>
      <c r="T716">
        <v>42069</v>
      </c>
      <c r="U716">
        <v>-100.24</v>
      </c>
      <c r="V716">
        <v>18</v>
      </c>
      <c r="W716">
        <v>61.29</v>
      </c>
      <c r="X716">
        <v>91321</v>
      </c>
      <c r="Y716" t="s">
        <v>3217</v>
      </c>
    </row>
    <row r="717" spans="1:25" x14ac:dyDescent="0.2">
      <c r="A717">
        <v>2376</v>
      </c>
      <c r="B717" t="s">
        <v>1473</v>
      </c>
      <c r="C717" t="s">
        <v>13</v>
      </c>
      <c r="D717">
        <v>0.03</v>
      </c>
      <c r="E717">
        <v>6.98</v>
      </c>
      <c r="F717">
        <v>9.69</v>
      </c>
      <c r="G717" t="s">
        <v>14</v>
      </c>
      <c r="H717" t="s">
        <v>70</v>
      </c>
      <c r="I717" t="s">
        <v>24</v>
      </c>
      <c r="J717" t="s">
        <v>54</v>
      </c>
      <c r="K717" t="s">
        <v>49</v>
      </c>
      <c r="L717" t="s">
        <v>1475</v>
      </c>
      <c r="M717">
        <v>0.83</v>
      </c>
      <c r="N717" t="s">
        <v>8</v>
      </c>
      <c r="O717" t="s">
        <v>35</v>
      </c>
      <c r="P717" t="s">
        <v>466</v>
      </c>
      <c r="Q717" t="s">
        <v>1474</v>
      </c>
      <c r="R717">
        <v>83843</v>
      </c>
      <c r="S717">
        <v>42068</v>
      </c>
      <c r="T717">
        <v>42070</v>
      </c>
      <c r="U717">
        <v>-262.62</v>
      </c>
      <c r="V717">
        <v>15</v>
      </c>
      <c r="W717">
        <v>109.15</v>
      </c>
      <c r="X717">
        <v>91321</v>
      </c>
      <c r="Y717" t="s">
        <v>3217</v>
      </c>
    </row>
    <row r="718" spans="1:25" x14ac:dyDescent="0.2">
      <c r="A718">
        <v>670</v>
      </c>
      <c r="B718" t="s">
        <v>1476</v>
      </c>
      <c r="C718" t="s">
        <v>23</v>
      </c>
      <c r="D718">
        <v>0.08</v>
      </c>
      <c r="E718">
        <v>296.18</v>
      </c>
      <c r="F718">
        <v>54.12</v>
      </c>
      <c r="G718" t="s">
        <v>2</v>
      </c>
      <c r="H718" t="s">
        <v>47</v>
      </c>
      <c r="I718" t="s">
        <v>4</v>
      </c>
      <c r="J718" t="s">
        <v>5</v>
      </c>
      <c r="K718" t="s">
        <v>6</v>
      </c>
      <c r="L718" t="s">
        <v>1055</v>
      </c>
      <c r="M718">
        <v>0.76</v>
      </c>
      <c r="N718" t="s">
        <v>8</v>
      </c>
      <c r="O718" t="s">
        <v>9</v>
      </c>
      <c r="P718" t="s">
        <v>218</v>
      </c>
      <c r="Q718" t="s">
        <v>1477</v>
      </c>
      <c r="R718">
        <v>22025</v>
      </c>
      <c r="S718">
        <v>42068</v>
      </c>
      <c r="T718">
        <v>42075</v>
      </c>
      <c r="U718">
        <v>-187.22200000000001</v>
      </c>
      <c r="V718">
        <v>5</v>
      </c>
      <c r="W718">
        <v>1429.81</v>
      </c>
      <c r="X718">
        <v>88474</v>
      </c>
      <c r="Y718" t="s">
        <v>3215</v>
      </c>
    </row>
    <row r="719" spans="1:25" x14ac:dyDescent="0.2">
      <c r="A719">
        <v>2944</v>
      </c>
      <c r="B719" t="s">
        <v>1478</v>
      </c>
      <c r="C719" t="s">
        <v>23</v>
      </c>
      <c r="D719">
        <v>0.04</v>
      </c>
      <c r="E719">
        <v>4.55</v>
      </c>
      <c r="F719">
        <v>1.49</v>
      </c>
      <c r="G719" t="s">
        <v>14</v>
      </c>
      <c r="H719" t="s">
        <v>70</v>
      </c>
      <c r="I719" t="s">
        <v>24</v>
      </c>
      <c r="J719" t="s">
        <v>48</v>
      </c>
      <c r="K719" t="s">
        <v>49</v>
      </c>
      <c r="L719" t="s">
        <v>1479</v>
      </c>
      <c r="M719">
        <v>0.35</v>
      </c>
      <c r="N719" t="s">
        <v>8</v>
      </c>
      <c r="O719" t="s">
        <v>28</v>
      </c>
      <c r="P719" t="s">
        <v>265</v>
      </c>
      <c r="Q719" t="s">
        <v>1480</v>
      </c>
      <c r="R719">
        <v>48640</v>
      </c>
      <c r="S719">
        <v>42068</v>
      </c>
      <c r="T719">
        <v>42070</v>
      </c>
      <c r="U719">
        <v>28.288</v>
      </c>
      <c r="V719">
        <v>13</v>
      </c>
      <c r="W719">
        <v>59.75</v>
      </c>
      <c r="X719">
        <v>90309</v>
      </c>
      <c r="Y719" t="s">
        <v>3216</v>
      </c>
    </row>
    <row r="720" spans="1:25" x14ac:dyDescent="0.2">
      <c r="A720">
        <v>392</v>
      </c>
      <c r="B720" t="s">
        <v>1481</v>
      </c>
      <c r="C720" t="s">
        <v>92</v>
      </c>
      <c r="D720">
        <v>0.02</v>
      </c>
      <c r="E720">
        <v>34.979999999999997</v>
      </c>
      <c r="F720">
        <v>7.53</v>
      </c>
      <c r="G720" t="s">
        <v>14</v>
      </c>
      <c r="H720" t="s">
        <v>70</v>
      </c>
      <c r="I720" t="s">
        <v>16</v>
      </c>
      <c r="J720" t="s">
        <v>17</v>
      </c>
      <c r="K720" t="s">
        <v>49</v>
      </c>
      <c r="L720" t="s">
        <v>1415</v>
      </c>
      <c r="M720">
        <v>0.76</v>
      </c>
      <c r="N720" t="s">
        <v>8</v>
      </c>
      <c r="O720" t="s">
        <v>28</v>
      </c>
      <c r="P720" t="s">
        <v>56</v>
      </c>
      <c r="Q720" t="s">
        <v>1482</v>
      </c>
      <c r="R720">
        <v>63105</v>
      </c>
      <c r="S720">
        <v>42068</v>
      </c>
      <c r="T720">
        <v>42070</v>
      </c>
      <c r="U720">
        <v>-159.68</v>
      </c>
      <c r="V720">
        <v>1</v>
      </c>
      <c r="W720">
        <v>37.159999999999997</v>
      </c>
      <c r="X720">
        <v>86383</v>
      </c>
      <c r="Y720" t="s">
        <v>3216</v>
      </c>
    </row>
    <row r="721" spans="1:25" x14ac:dyDescent="0.2">
      <c r="A721">
        <v>392</v>
      </c>
      <c r="B721" t="s">
        <v>1481</v>
      </c>
      <c r="C721" t="s">
        <v>92</v>
      </c>
      <c r="D721">
        <v>0.01</v>
      </c>
      <c r="E721">
        <v>19.989999999999998</v>
      </c>
      <c r="F721">
        <v>11.17</v>
      </c>
      <c r="G721" t="s">
        <v>14</v>
      </c>
      <c r="H721" t="s">
        <v>70</v>
      </c>
      <c r="I721" t="s">
        <v>4</v>
      </c>
      <c r="J721" t="s">
        <v>102</v>
      </c>
      <c r="K721" t="s">
        <v>40</v>
      </c>
      <c r="L721" t="s">
        <v>465</v>
      </c>
      <c r="M721">
        <v>0.6</v>
      </c>
      <c r="N721" t="s">
        <v>8</v>
      </c>
      <c r="O721" t="s">
        <v>28</v>
      </c>
      <c r="P721" t="s">
        <v>56</v>
      </c>
      <c r="Q721" t="s">
        <v>1482</v>
      </c>
      <c r="R721">
        <v>63105</v>
      </c>
      <c r="S721">
        <v>42068</v>
      </c>
      <c r="T721">
        <v>42071</v>
      </c>
      <c r="U721">
        <v>27.91</v>
      </c>
      <c r="V721">
        <v>2</v>
      </c>
      <c r="W721">
        <v>43.65</v>
      </c>
      <c r="X721">
        <v>86383</v>
      </c>
      <c r="Y721" t="s">
        <v>3216</v>
      </c>
    </row>
    <row r="722" spans="1:25" x14ac:dyDescent="0.2">
      <c r="A722">
        <v>3003</v>
      </c>
      <c r="B722" t="s">
        <v>1483</v>
      </c>
      <c r="C722" t="s">
        <v>92</v>
      </c>
      <c r="D722">
        <v>0.03</v>
      </c>
      <c r="E722">
        <v>85.99</v>
      </c>
      <c r="F722">
        <v>0.99</v>
      </c>
      <c r="G722" t="s">
        <v>14</v>
      </c>
      <c r="H722" t="s">
        <v>47</v>
      </c>
      <c r="I722" t="s">
        <v>16</v>
      </c>
      <c r="J722" t="s">
        <v>111</v>
      </c>
      <c r="K722" t="s">
        <v>26</v>
      </c>
      <c r="L722" t="s">
        <v>1152</v>
      </c>
      <c r="M722">
        <v>0.55000000000000004</v>
      </c>
      <c r="N722" t="s">
        <v>8</v>
      </c>
      <c r="O722" t="s">
        <v>35</v>
      </c>
      <c r="P722" t="s">
        <v>466</v>
      </c>
      <c r="Q722" t="s">
        <v>1484</v>
      </c>
      <c r="R722">
        <v>83814</v>
      </c>
      <c r="S722">
        <v>42068</v>
      </c>
      <c r="T722">
        <v>42069</v>
      </c>
      <c r="U722">
        <v>1037.1044999999999</v>
      </c>
      <c r="V722">
        <v>20</v>
      </c>
      <c r="W722">
        <v>1503.05</v>
      </c>
      <c r="X722">
        <v>91586</v>
      </c>
      <c r="Y722" t="s">
        <v>3217</v>
      </c>
    </row>
    <row r="723" spans="1:25" x14ac:dyDescent="0.2">
      <c r="A723">
        <v>1014</v>
      </c>
      <c r="B723" t="s">
        <v>1420</v>
      </c>
      <c r="C723" t="s">
        <v>46</v>
      </c>
      <c r="D723">
        <v>0.08</v>
      </c>
      <c r="E723">
        <v>10.91</v>
      </c>
      <c r="F723">
        <v>2.99</v>
      </c>
      <c r="G723" t="s">
        <v>14</v>
      </c>
      <c r="H723" t="s">
        <v>47</v>
      </c>
      <c r="I723" t="s">
        <v>24</v>
      </c>
      <c r="J723" t="s">
        <v>48</v>
      </c>
      <c r="K723" t="s">
        <v>49</v>
      </c>
      <c r="L723" t="s">
        <v>1485</v>
      </c>
      <c r="M723">
        <v>0.38</v>
      </c>
      <c r="N723" t="s">
        <v>8</v>
      </c>
      <c r="O723" t="s">
        <v>9</v>
      </c>
      <c r="P723" t="s">
        <v>20</v>
      </c>
      <c r="Q723" t="s">
        <v>1421</v>
      </c>
      <c r="R723">
        <v>72022</v>
      </c>
      <c r="S723">
        <v>42068</v>
      </c>
      <c r="T723">
        <v>42069</v>
      </c>
      <c r="U723">
        <v>-2.1</v>
      </c>
      <c r="V723">
        <v>11</v>
      </c>
      <c r="W723">
        <v>119.99</v>
      </c>
      <c r="X723">
        <v>88388</v>
      </c>
      <c r="Y723" t="s">
        <v>3215</v>
      </c>
    </row>
    <row r="724" spans="1:25" x14ac:dyDescent="0.2">
      <c r="A724">
        <v>1279</v>
      </c>
      <c r="B724" t="s">
        <v>1423</v>
      </c>
      <c r="C724" t="s">
        <v>46</v>
      </c>
      <c r="D724">
        <v>0</v>
      </c>
      <c r="E724">
        <v>442.14</v>
      </c>
      <c r="F724">
        <v>14.7</v>
      </c>
      <c r="G724" t="s">
        <v>2</v>
      </c>
      <c r="H724" t="s">
        <v>70</v>
      </c>
      <c r="I724" t="s">
        <v>16</v>
      </c>
      <c r="J724" t="s">
        <v>32</v>
      </c>
      <c r="K724" t="s">
        <v>33</v>
      </c>
      <c r="L724" t="s">
        <v>1288</v>
      </c>
      <c r="M724">
        <v>0.56000000000000005</v>
      </c>
      <c r="N724" t="s">
        <v>8</v>
      </c>
      <c r="O724" t="s">
        <v>28</v>
      </c>
      <c r="P724" t="s">
        <v>29</v>
      </c>
      <c r="Q724" t="s">
        <v>1424</v>
      </c>
      <c r="R724">
        <v>46324</v>
      </c>
      <c r="S724">
        <v>42068</v>
      </c>
      <c r="T724">
        <v>42068</v>
      </c>
      <c r="U724">
        <v>501.51</v>
      </c>
      <c r="V724">
        <v>5</v>
      </c>
      <c r="W724">
        <v>2343.34</v>
      </c>
      <c r="X724">
        <v>90115</v>
      </c>
      <c r="Y724" t="s">
        <v>3216</v>
      </c>
    </row>
    <row r="725" spans="1:25" x14ac:dyDescent="0.2">
      <c r="A725">
        <v>1432</v>
      </c>
      <c r="B725" t="s">
        <v>1486</v>
      </c>
      <c r="C725" t="s">
        <v>46</v>
      </c>
      <c r="D725">
        <v>0.05</v>
      </c>
      <c r="E725">
        <v>9.7799999999999994</v>
      </c>
      <c r="F725">
        <v>1.39</v>
      </c>
      <c r="G725" t="s">
        <v>14</v>
      </c>
      <c r="H725" t="s">
        <v>70</v>
      </c>
      <c r="I725" t="s">
        <v>24</v>
      </c>
      <c r="J725" t="s">
        <v>321</v>
      </c>
      <c r="K725" t="s">
        <v>49</v>
      </c>
      <c r="L725" t="s">
        <v>1487</v>
      </c>
      <c r="M725">
        <v>0.39</v>
      </c>
      <c r="N725" t="s">
        <v>8</v>
      </c>
      <c r="O725" t="s">
        <v>28</v>
      </c>
      <c r="P725" t="s">
        <v>29</v>
      </c>
      <c r="Q725" t="s">
        <v>1488</v>
      </c>
      <c r="R725">
        <v>46203</v>
      </c>
      <c r="S725">
        <v>42068</v>
      </c>
      <c r="T725">
        <v>42069</v>
      </c>
      <c r="U725">
        <v>74.278499999999994</v>
      </c>
      <c r="V725">
        <v>11</v>
      </c>
      <c r="W725">
        <v>107.65</v>
      </c>
      <c r="X725">
        <v>86826</v>
      </c>
      <c r="Y725" t="s">
        <v>3216</v>
      </c>
    </row>
    <row r="726" spans="1:25" x14ac:dyDescent="0.2">
      <c r="A726">
        <v>1433</v>
      </c>
      <c r="B726" t="s">
        <v>1489</v>
      </c>
      <c r="C726" t="s">
        <v>46</v>
      </c>
      <c r="D726">
        <v>0.02</v>
      </c>
      <c r="E726">
        <v>3.28</v>
      </c>
      <c r="F726">
        <v>3.97</v>
      </c>
      <c r="G726" t="s">
        <v>63</v>
      </c>
      <c r="H726" t="s">
        <v>70</v>
      </c>
      <c r="I726" t="s">
        <v>24</v>
      </c>
      <c r="J726" t="s">
        <v>25</v>
      </c>
      <c r="K726" t="s">
        <v>26</v>
      </c>
      <c r="L726" t="s">
        <v>343</v>
      </c>
      <c r="M726">
        <v>0.56000000000000005</v>
      </c>
      <c r="N726" t="s">
        <v>8</v>
      </c>
      <c r="O726" t="s">
        <v>28</v>
      </c>
      <c r="P726" t="s">
        <v>29</v>
      </c>
      <c r="Q726" t="s">
        <v>1490</v>
      </c>
      <c r="R726">
        <v>47130</v>
      </c>
      <c r="S726">
        <v>42068</v>
      </c>
      <c r="T726">
        <v>42069</v>
      </c>
      <c r="U726">
        <v>-66.349999999999994</v>
      </c>
      <c r="V726">
        <v>7</v>
      </c>
      <c r="W726">
        <v>25.15</v>
      </c>
      <c r="X726">
        <v>86826</v>
      </c>
      <c r="Y726" t="s">
        <v>3216</v>
      </c>
    </row>
    <row r="727" spans="1:25" x14ac:dyDescent="0.2">
      <c r="A727">
        <v>2006</v>
      </c>
      <c r="B727" t="s">
        <v>1491</v>
      </c>
      <c r="C727" t="s">
        <v>46</v>
      </c>
      <c r="D727">
        <v>0.03</v>
      </c>
      <c r="E727">
        <v>5.78</v>
      </c>
      <c r="F727">
        <v>5.37</v>
      </c>
      <c r="G727" t="s">
        <v>14</v>
      </c>
      <c r="H727" t="s">
        <v>47</v>
      </c>
      <c r="I727" t="s">
        <v>24</v>
      </c>
      <c r="J727" t="s">
        <v>64</v>
      </c>
      <c r="K727" t="s">
        <v>49</v>
      </c>
      <c r="L727" t="s">
        <v>1492</v>
      </c>
      <c r="M727">
        <v>0.36</v>
      </c>
      <c r="N727" t="s">
        <v>8</v>
      </c>
      <c r="O727" t="s">
        <v>35</v>
      </c>
      <c r="P727" t="s">
        <v>36</v>
      </c>
      <c r="Q727" t="s">
        <v>1219</v>
      </c>
      <c r="R727">
        <v>81301</v>
      </c>
      <c r="S727">
        <v>42068</v>
      </c>
      <c r="T727">
        <v>42069</v>
      </c>
      <c r="U727">
        <v>-63.35</v>
      </c>
      <c r="V727">
        <v>15</v>
      </c>
      <c r="W727">
        <v>88.22</v>
      </c>
      <c r="X727">
        <v>88798</v>
      </c>
      <c r="Y727" t="s">
        <v>3217</v>
      </c>
    </row>
    <row r="728" spans="1:25" x14ac:dyDescent="0.2">
      <c r="A728">
        <v>868</v>
      </c>
      <c r="B728" t="s">
        <v>1344</v>
      </c>
      <c r="C728" t="s">
        <v>1</v>
      </c>
      <c r="D728">
        <v>0.06</v>
      </c>
      <c r="E728">
        <v>6.48</v>
      </c>
      <c r="F728">
        <v>8.8800000000000008</v>
      </c>
      <c r="G728" t="s">
        <v>14</v>
      </c>
      <c r="H728" t="s">
        <v>70</v>
      </c>
      <c r="I728" t="s">
        <v>24</v>
      </c>
      <c r="J728" t="s">
        <v>64</v>
      </c>
      <c r="K728" t="s">
        <v>49</v>
      </c>
      <c r="L728" t="s">
        <v>1493</v>
      </c>
      <c r="M728">
        <v>0.37</v>
      </c>
      <c r="N728" t="s">
        <v>8</v>
      </c>
      <c r="O728" t="s">
        <v>28</v>
      </c>
      <c r="P728" t="s">
        <v>60</v>
      </c>
      <c r="Q728" t="s">
        <v>1346</v>
      </c>
      <c r="R728">
        <v>55126</v>
      </c>
      <c r="S728">
        <v>42069</v>
      </c>
      <c r="T728">
        <v>42070</v>
      </c>
      <c r="U728">
        <v>-237.47</v>
      </c>
      <c r="V728">
        <v>20</v>
      </c>
      <c r="W728">
        <v>125.77</v>
      </c>
      <c r="X728">
        <v>91195</v>
      </c>
      <c r="Y728" t="s">
        <v>3216</v>
      </c>
    </row>
    <row r="729" spans="1:25" x14ac:dyDescent="0.2">
      <c r="A729">
        <v>3008</v>
      </c>
      <c r="B729" t="s">
        <v>1494</v>
      </c>
      <c r="C729" t="s">
        <v>1</v>
      </c>
      <c r="D729">
        <v>0.05</v>
      </c>
      <c r="E729">
        <v>9.99</v>
      </c>
      <c r="F729">
        <v>4.78</v>
      </c>
      <c r="G729" t="s">
        <v>14</v>
      </c>
      <c r="H729" t="s">
        <v>47</v>
      </c>
      <c r="I729" t="s">
        <v>24</v>
      </c>
      <c r="J729" t="s">
        <v>64</v>
      </c>
      <c r="K729" t="s">
        <v>49</v>
      </c>
      <c r="L729" t="s">
        <v>1495</v>
      </c>
      <c r="M729">
        <v>0.4</v>
      </c>
      <c r="N729" t="s">
        <v>8</v>
      </c>
      <c r="O729" t="s">
        <v>28</v>
      </c>
      <c r="P729" t="s">
        <v>60</v>
      </c>
      <c r="Q729" t="s">
        <v>1496</v>
      </c>
      <c r="R729">
        <v>55343</v>
      </c>
      <c r="S729">
        <v>42069</v>
      </c>
      <c r="T729">
        <v>42070</v>
      </c>
      <c r="U729">
        <v>41.3</v>
      </c>
      <c r="V729">
        <v>20</v>
      </c>
      <c r="W729">
        <v>203.37</v>
      </c>
      <c r="X729">
        <v>89414</v>
      </c>
      <c r="Y729" t="s">
        <v>3216</v>
      </c>
    </row>
    <row r="730" spans="1:25" x14ac:dyDescent="0.2">
      <c r="A730">
        <v>688</v>
      </c>
      <c r="B730" t="s">
        <v>1497</v>
      </c>
      <c r="C730" t="s">
        <v>23</v>
      </c>
      <c r="D730">
        <v>0.06</v>
      </c>
      <c r="E730">
        <v>4.18</v>
      </c>
      <c r="F730">
        <v>2.99</v>
      </c>
      <c r="G730" t="s">
        <v>14</v>
      </c>
      <c r="H730" t="s">
        <v>3</v>
      </c>
      <c r="I730" t="s">
        <v>24</v>
      </c>
      <c r="J730" t="s">
        <v>48</v>
      </c>
      <c r="K730" t="s">
        <v>49</v>
      </c>
      <c r="L730" t="s">
        <v>1498</v>
      </c>
      <c r="M730">
        <v>0.37</v>
      </c>
      <c r="N730" t="s">
        <v>8</v>
      </c>
      <c r="O730" t="s">
        <v>28</v>
      </c>
      <c r="P730" t="s">
        <v>56</v>
      </c>
      <c r="Q730" t="s">
        <v>1499</v>
      </c>
      <c r="R730">
        <v>63116</v>
      </c>
      <c r="S730">
        <v>42069</v>
      </c>
      <c r="T730">
        <v>42071</v>
      </c>
      <c r="U730">
        <v>-12.718999999999999</v>
      </c>
      <c r="V730">
        <v>5</v>
      </c>
      <c r="W730">
        <v>21.34</v>
      </c>
      <c r="X730">
        <v>88504</v>
      </c>
      <c r="Y730" t="s">
        <v>3216</v>
      </c>
    </row>
    <row r="731" spans="1:25" x14ac:dyDescent="0.2">
      <c r="A731">
        <v>797</v>
      </c>
      <c r="B731" t="s">
        <v>1500</v>
      </c>
      <c r="C731" t="s">
        <v>23</v>
      </c>
      <c r="D731">
        <v>0.09</v>
      </c>
      <c r="E731">
        <v>6.48</v>
      </c>
      <c r="F731">
        <v>6.86</v>
      </c>
      <c r="G731" t="s">
        <v>14</v>
      </c>
      <c r="H731" t="s">
        <v>70</v>
      </c>
      <c r="I731" t="s">
        <v>24</v>
      </c>
      <c r="J731" t="s">
        <v>64</v>
      </c>
      <c r="K731" t="s">
        <v>49</v>
      </c>
      <c r="L731" t="s">
        <v>1501</v>
      </c>
      <c r="M731">
        <v>0.37</v>
      </c>
      <c r="N731" t="s">
        <v>8</v>
      </c>
      <c r="O731" t="s">
        <v>35</v>
      </c>
      <c r="P731" t="s">
        <v>122</v>
      </c>
      <c r="Q731" t="s">
        <v>1502</v>
      </c>
      <c r="R731">
        <v>84067</v>
      </c>
      <c r="S731">
        <v>42069</v>
      </c>
      <c r="T731">
        <v>42071</v>
      </c>
      <c r="U731">
        <v>-62.23</v>
      </c>
      <c r="V731">
        <v>8</v>
      </c>
      <c r="W731">
        <v>50.88</v>
      </c>
      <c r="X731">
        <v>86870</v>
      </c>
      <c r="Y731" t="s">
        <v>3217</v>
      </c>
    </row>
    <row r="732" spans="1:25" x14ac:dyDescent="0.2">
      <c r="A732">
        <v>2729</v>
      </c>
      <c r="B732" t="s">
        <v>1503</v>
      </c>
      <c r="C732" t="s">
        <v>23</v>
      </c>
      <c r="D732">
        <v>0.08</v>
      </c>
      <c r="E732">
        <v>230.98</v>
      </c>
      <c r="F732">
        <v>23.78</v>
      </c>
      <c r="G732" t="s">
        <v>2</v>
      </c>
      <c r="H732" t="s">
        <v>15</v>
      </c>
      <c r="I732" t="s">
        <v>4</v>
      </c>
      <c r="J732" t="s">
        <v>5</v>
      </c>
      <c r="K732" t="s">
        <v>6</v>
      </c>
      <c r="L732" t="s">
        <v>1504</v>
      </c>
      <c r="M732">
        <v>0.6</v>
      </c>
      <c r="N732" t="s">
        <v>8</v>
      </c>
      <c r="O732" t="s">
        <v>35</v>
      </c>
      <c r="P732" t="s">
        <v>42</v>
      </c>
      <c r="Q732" t="s">
        <v>380</v>
      </c>
      <c r="R732">
        <v>98226</v>
      </c>
      <c r="S732">
        <v>42069</v>
      </c>
      <c r="T732">
        <v>42073</v>
      </c>
      <c r="U732">
        <v>501.69</v>
      </c>
      <c r="V732">
        <v>4</v>
      </c>
      <c r="W732">
        <v>924.8</v>
      </c>
      <c r="X732">
        <v>88114</v>
      </c>
      <c r="Y732" t="s">
        <v>3217</v>
      </c>
    </row>
    <row r="733" spans="1:25" x14ac:dyDescent="0.2">
      <c r="A733">
        <v>1771</v>
      </c>
      <c r="B733" t="s">
        <v>1505</v>
      </c>
      <c r="C733" t="s">
        <v>92</v>
      </c>
      <c r="D733">
        <v>7.0000000000000007E-2</v>
      </c>
      <c r="E733">
        <v>60.98</v>
      </c>
      <c r="F733">
        <v>49</v>
      </c>
      <c r="G733" t="s">
        <v>14</v>
      </c>
      <c r="H733" t="s">
        <v>47</v>
      </c>
      <c r="I733" t="s">
        <v>24</v>
      </c>
      <c r="J733" t="s">
        <v>71</v>
      </c>
      <c r="K733" t="s">
        <v>40</v>
      </c>
      <c r="L733" t="s">
        <v>1506</v>
      </c>
      <c r="M733">
        <v>0.59</v>
      </c>
      <c r="N733" t="s">
        <v>8</v>
      </c>
      <c r="O733" t="s">
        <v>28</v>
      </c>
      <c r="P733" t="s">
        <v>79</v>
      </c>
      <c r="Q733" t="s">
        <v>1013</v>
      </c>
      <c r="R733">
        <v>61032</v>
      </c>
      <c r="S733">
        <v>42069</v>
      </c>
      <c r="T733">
        <v>42070</v>
      </c>
      <c r="U733">
        <v>-807.89</v>
      </c>
      <c r="V733">
        <v>7</v>
      </c>
      <c r="W733">
        <v>410.17</v>
      </c>
      <c r="X733">
        <v>89106</v>
      </c>
      <c r="Y733" t="s">
        <v>3216</v>
      </c>
    </row>
    <row r="734" spans="1:25" x14ac:dyDescent="0.2">
      <c r="A734">
        <v>945</v>
      </c>
      <c r="B734" t="s">
        <v>1507</v>
      </c>
      <c r="C734" t="s">
        <v>46</v>
      </c>
      <c r="D734">
        <v>0.03</v>
      </c>
      <c r="E734">
        <v>31.74</v>
      </c>
      <c r="F734">
        <v>12.62</v>
      </c>
      <c r="G734" t="s">
        <v>14</v>
      </c>
      <c r="H734" t="s">
        <v>47</v>
      </c>
      <c r="I734" t="s">
        <v>24</v>
      </c>
      <c r="J734" t="s">
        <v>48</v>
      </c>
      <c r="K734" t="s">
        <v>49</v>
      </c>
      <c r="L734" t="s">
        <v>1508</v>
      </c>
      <c r="M734">
        <v>0.37</v>
      </c>
      <c r="N734" t="s">
        <v>8</v>
      </c>
      <c r="O734" t="s">
        <v>35</v>
      </c>
      <c r="P734" t="s">
        <v>66</v>
      </c>
      <c r="Q734" t="s">
        <v>1509</v>
      </c>
      <c r="R734">
        <v>95070</v>
      </c>
      <c r="S734">
        <v>42069</v>
      </c>
      <c r="T734">
        <v>42069</v>
      </c>
      <c r="U734">
        <v>-4.3010000000000002</v>
      </c>
      <c r="V734">
        <v>3</v>
      </c>
      <c r="W734">
        <v>98.7</v>
      </c>
      <c r="X734">
        <v>86567</v>
      </c>
      <c r="Y734" t="s">
        <v>3217</v>
      </c>
    </row>
    <row r="735" spans="1:25" x14ac:dyDescent="0.2">
      <c r="A735">
        <v>3327</v>
      </c>
      <c r="B735" t="s">
        <v>1510</v>
      </c>
      <c r="C735" t="s">
        <v>46</v>
      </c>
      <c r="D735">
        <v>0.06</v>
      </c>
      <c r="E735">
        <v>113.98</v>
      </c>
      <c r="F735">
        <v>30</v>
      </c>
      <c r="G735" t="s">
        <v>2</v>
      </c>
      <c r="H735" t="s">
        <v>3</v>
      </c>
      <c r="I735" t="s">
        <v>4</v>
      </c>
      <c r="J735" t="s">
        <v>85</v>
      </c>
      <c r="K735" t="s">
        <v>33</v>
      </c>
      <c r="L735" t="s">
        <v>1511</v>
      </c>
      <c r="M735">
        <v>0.69</v>
      </c>
      <c r="N735" t="s">
        <v>8</v>
      </c>
      <c r="O735" t="s">
        <v>28</v>
      </c>
      <c r="P735" t="s">
        <v>265</v>
      </c>
      <c r="Q735" t="s">
        <v>1512</v>
      </c>
      <c r="R735">
        <v>48060</v>
      </c>
      <c r="S735">
        <v>42069</v>
      </c>
      <c r="T735">
        <v>42071</v>
      </c>
      <c r="U735">
        <v>-127.3</v>
      </c>
      <c r="V735">
        <v>3</v>
      </c>
      <c r="W735">
        <v>356.14</v>
      </c>
      <c r="X735">
        <v>87272</v>
      </c>
      <c r="Y735" t="s">
        <v>3216</v>
      </c>
    </row>
    <row r="736" spans="1:25" x14ac:dyDescent="0.2">
      <c r="A736">
        <v>3327</v>
      </c>
      <c r="B736" t="s">
        <v>1510</v>
      </c>
      <c r="C736" t="s">
        <v>46</v>
      </c>
      <c r="D736">
        <v>0.05</v>
      </c>
      <c r="E736">
        <v>6.48</v>
      </c>
      <c r="F736">
        <v>6.86</v>
      </c>
      <c r="G736" t="s">
        <v>14</v>
      </c>
      <c r="H736" t="s">
        <v>3</v>
      </c>
      <c r="I736" t="s">
        <v>24</v>
      </c>
      <c r="J736" t="s">
        <v>64</v>
      </c>
      <c r="K736" t="s">
        <v>49</v>
      </c>
      <c r="L736" t="s">
        <v>1501</v>
      </c>
      <c r="M736">
        <v>0.37</v>
      </c>
      <c r="N736" t="s">
        <v>8</v>
      </c>
      <c r="O736" t="s">
        <v>28</v>
      </c>
      <c r="P736" t="s">
        <v>265</v>
      </c>
      <c r="Q736" t="s">
        <v>1512</v>
      </c>
      <c r="R736">
        <v>48060</v>
      </c>
      <c r="S736">
        <v>42069</v>
      </c>
      <c r="T736">
        <v>42071</v>
      </c>
      <c r="U736">
        <v>-52.77</v>
      </c>
      <c r="V736">
        <v>4</v>
      </c>
      <c r="W736">
        <v>27.08</v>
      </c>
      <c r="X736">
        <v>87272</v>
      </c>
      <c r="Y736" t="s">
        <v>3216</v>
      </c>
    </row>
    <row r="737" spans="1:25" x14ac:dyDescent="0.2">
      <c r="A737">
        <v>1020</v>
      </c>
      <c r="B737" t="s">
        <v>994</v>
      </c>
      <c r="C737" t="s">
        <v>1</v>
      </c>
      <c r="D737">
        <v>0.09</v>
      </c>
      <c r="E737">
        <v>517.48</v>
      </c>
      <c r="F737">
        <v>16.63</v>
      </c>
      <c r="G737" t="s">
        <v>2</v>
      </c>
      <c r="H737" t="s">
        <v>3</v>
      </c>
      <c r="I737" t="s">
        <v>16</v>
      </c>
      <c r="J737" t="s">
        <v>32</v>
      </c>
      <c r="K737" t="s">
        <v>6</v>
      </c>
      <c r="L737" t="s">
        <v>1513</v>
      </c>
      <c r="M737">
        <v>0.59</v>
      </c>
      <c r="N737" t="s">
        <v>8</v>
      </c>
      <c r="O737" t="s">
        <v>28</v>
      </c>
      <c r="P737" t="s">
        <v>513</v>
      </c>
      <c r="Q737" t="s">
        <v>996</v>
      </c>
      <c r="R737">
        <v>66762</v>
      </c>
      <c r="S737">
        <v>42070</v>
      </c>
      <c r="T737">
        <v>42070</v>
      </c>
      <c r="U737">
        <v>909.36</v>
      </c>
      <c r="V737">
        <v>5</v>
      </c>
      <c r="W737">
        <v>2354.54</v>
      </c>
      <c r="X737">
        <v>88632</v>
      </c>
      <c r="Y737" t="s">
        <v>3216</v>
      </c>
    </row>
    <row r="738" spans="1:25" x14ac:dyDescent="0.2">
      <c r="A738">
        <v>850</v>
      </c>
      <c r="B738" t="s">
        <v>1514</v>
      </c>
      <c r="C738" t="s">
        <v>46</v>
      </c>
      <c r="D738">
        <v>7.0000000000000007E-2</v>
      </c>
      <c r="E738">
        <v>6.08</v>
      </c>
      <c r="F738">
        <v>0.91</v>
      </c>
      <c r="G738" t="s">
        <v>14</v>
      </c>
      <c r="H738" t="s">
        <v>70</v>
      </c>
      <c r="I738" t="s">
        <v>24</v>
      </c>
      <c r="J738" t="s">
        <v>25</v>
      </c>
      <c r="K738" t="s">
        <v>26</v>
      </c>
      <c r="L738" t="s">
        <v>1515</v>
      </c>
      <c r="M738">
        <v>0.51</v>
      </c>
      <c r="N738" t="s">
        <v>8</v>
      </c>
      <c r="O738" t="s">
        <v>35</v>
      </c>
      <c r="P738" t="s">
        <v>66</v>
      </c>
      <c r="Q738" t="s">
        <v>1516</v>
      </c>
      <c r="R738">
        <v>93117</v>
      </c>
      <c r="S738">
        <v>42070</v>
      </c>
      <c r="T738">
        <v>42071</v>
      </c>
      <c r="U738">
        <v>19.57</v>
      </c>
      <c r="V738">
        <v>7</v>
      </c>
      <c r="W738">
        <v>41.96</v>
      </c>
      <c r="X738">
        <v>88569</v>
      </c>
      <c r="Y738" t="s">
        <v>3217</v>
      </c>
    </row>
    <row r="739" spans="1:25" x14ac:dyDescent="0.2">
      <c r="A739">
        <v>851</v>
      </c>
      <c r="B739" t="s">
        <v>1340</v>
      </c>
      <c r="C739" t="s">
        <v>46</v>
      </c>
      <c r="D739">
        <v>0.08</v>
      </c>
      <c r="E739">
        <v>19.899999999999999</v>
      </c>
      <c r="F739">
        <v>5.29</v>
      </c>
      <c r="G739" t="s">
        <v>14</v>
      </c>
      <c r="H739" t="s">
        <v>70</v>
      </c>
      <c r="I739" t="s">
        <v>24</v>
      </c>
      <c r="J739" t="s">
        <v>71</v>
      </c>
      <c r="K739" t="s">
        <v>120</v>
      </c>
      <c r="L739" t="s">
        <v>1517</v>
      </c>
      <c r="M739">
        <v>0.4</v>
      </c>
      <c r="N739" t="s">
        <v>8</v>
      </c>
      <c r="O739" t="s">
        <v>35</v>
      </c>
      <c r="P739" t="s">
        <v>66</v>
      </c>
      <c r="Q739" t="s">
        <v>1342</v>
      </c>
      <c r="R739">
        <v>91745</v>
      </c>
      <c r="S739">
        <v>42070</v>
      </c>
      <c r="T739">
        <v>42072</v>
      </c>
      <c r="U739">
        <v>107.11</v>
      </c>
      <c r="V739">
        <v>13</v>
      </c>
      <c r="W739">
        <v>240.46</v>
      </c>
      <c r="X739">
        <v>88569</v>
      </c>
      <c r="Y739" t="s">
        <v>3217</v>
      </c>
    </row>
    <row r="740" spans="1:25" x14ac:dyDescent="0.2">
      <c r="A740">
        <v>851</v>
      </c>
      <c r="B740" t="s">
        <v>1340</v>
      </c>
      <c r="C740" t="s">
        <v>46</v>
      </c>
      <c r="D740">
        <v>0.02</v>
      </c>
      <c r="E740">
        <v>3.36</v>
      </c>
      <c r="F740">
        <v>6.27</v>
      </c>
      <c r="G740" t="s">
        <v>14</v>
      </c>
      <c r="H740" t="s">
        <v>70</v>
      </c>
      <c r="I740" t="s">
        <v>24</v>
      </c>
      <c r="J740" t="s">
        <v>48</v>
      </c>
      <c r="K740" t="s">
        <v>49</v>
      </c>
      <c r="L740" t="s">
        <v>162</v>
      </c>
      <c r="M740">
        <v>0.4</v>
      </c>
      <c r="N740" t="s">
        <v>8</v>
      </c>
      <c r="O740" t="s">
        <v>35</v>
      </c>
      <c r="P740" t="s">
        <v>66</v>
      </c>
      <c r="Q740" t="s">
        <v>1342</v>
      </c>
      <c r="R740">
        <v>91745</v>
      </c>
      <c r="S740">
        <v>42070</v>
      </c>
      <c r="T740">
        <v>42072</v>
      </c>
      <c r="U740">
        <v>-216.154</v>
      </c>
      <c r="V740">
        <v>21</v>
      </c>
      <c r="W740">
        <v>74.08</v>
      </c>
      <c r="X740">
        <v>88569</v>
      </c>
      <c r="Y740" t="s">
        <v>3217</v>
      </c>
    </row>
    <row r="741" spans="1:25" x14ac:dyDescent="0.2">
      <c r="A741">
        <v>2750</v>
      </c>
      <c r="B741" t="s">
        <v>1518</v>
      </c>
      <c r="C741" t="s">
        <v>1</v>
      </c>
      <c r="D741">
        <v>0.02</v>
      </c>
      <c r="E741">
        <v>161.55000000000001</v>
      </c>
      <c r="F741">
        <v>19.989999999999998</v>
      </c>
      <c r="G741" t="s">
        <v>14</v>
      </c>
      <c r="H741" t="s">
        <v>3</v>
      </c>
      <c r="I741" t="s">
        <v>24</v>
      </c>
      <c r="J741" t="s">
        <v>54</v>
      </c>
      <c r="K741" t="s">
        <v>49</v>
      </c>
      <c r="L741" t="s">
        <v>55</v>
      </c>
      <c r="M741">
        <v>0.66</v>
      </c>
      <c r="N741" t="s">
        <v>8</v>
      </c>
      <c r="O741" t="s">
        <v>9</v>
      </c>
      <c r="P741" t="s">
        <v>218</v>
      </c>
      <c r="Q741" t="s">
        <v>1519</v>
      </c>
      <c r="R741">
        <v>22980</v>
      </c>
      <c r="S741">
        <v>42071</v>
      </c>
      <c r="T741">
        <v>42071</v>
      </c>
      <c r="U741">
        <v>664.51800000000003</v>
      </c>
      <c r="V741">
        <v>4</v>
      </c>
      <c r="W741">
        <v>657.61</v>
      </c>
      <c r="X741">
        <v>91424</v>
      </c>
      <c r="Y741" t="s">
        <v>3215</v>
      </c>
    </row>
    <row r="742" spans="1:25" x14ac:dyDescent="0.2">
      <c r="A742">
        <v>2770</v>
      </c>
      <c r="B742" t="s">
        <v>1520</v>
      </c>
      <c r="C742" t="s">
        <v>1</v>
      </c>
      <c r="D742">
        <v>0.02</v>
      </c>
      <c r="E742">
        <v>11.55</v>
      </c>
      <c r="F742">
        <v>2.36</v>
      </c>
      <c r="G742" t="s">
        <v>14</v>
      </c>
      <c r="H742" t="s">
        <v>70</v>
      </c>
      <c r="I742" t="s">
        <v>24</v>
      </c>
      <c r="J742" t="s">
        <v>25</v>
      </c>
      <c r="K742" t="s">
        <v>26</v>
      </c>
      <c r="L742" t="s">
        <v>356</v>
      </c>
      <c r="M742">
        <v>0.55000000000000004</v>
      </c>
      <c r="N742" t="s">
        <v>8</v>
      </c>
      <c r="O742" t="s">
        <v>9</v>
      </c>
      <c r="P742" t="s">
        <v>51</v>
      </c>
      <c r="Q742" t="s">
        <v>1521</v>
      </c>
      <c r="R742">
        <v>30338</v>
      </c>
      <c r="S742">
        <v>42071</v>
      </c>
      <c r="T742">
        <v>42073</v>
      </c>
      <c r="U742">
        <v>1289.3820000000001</v>
      </c>
      <c r="V742">
        <v>14</v>
      </c>
      <c r="W742">
        <v>159.53</v>
      </c>
      <c r="X742">
        <v>88975</v>
      </c>
      <c r="Y742" t="s">
        <v>3215</v>
      </c>
    </row>
    <row r="743" spans="1:25" x14ac:dyDescent="0.2">
      <c r="A743">
        <v>2837</v>
      </c>
      <c r="B743" t="s">
        <v>1522</v>
      </c>
      <c r="C743" t="s">
        <v>13</v>
      </c>
      <c r="D743">
        <v>7.0000000000000007E-2</v>
      </c>
      <c r="E743">
        <v>51.98</v>
      </c>
      <c r="F743">
        <v>10.17</v>
      </c>
      <c r="G743" t="s">
        <v>14</v>
      </c>
      <c r="H743" t="s">
        <v>47</v>
      </c>
      <c r="I743" t="s">
        <v>16</v>
      </c>
      <c r="J743" t="s">
        <v>32</v>
      </c>
      <c r="K743" t="s">
        <v>120</v>
      </c>
      <c r="L743" t="s">
        <v>1523</v>
      </c>
      <c r="M743">
        <v>0.37</v>
      </c>
      <c r="N743" t="s">
        <v>8</v>
      </c>
      <c r="O743" t="s">
        <v>28</v>
      </c>
      <c r="P743" t="s">
        <v>183</v>
      </c>
      <c r="Q743" t="s">
        <v>1524</v>
      </c>
      <c r="R743">
        <v>74133</v>
      </c>
      <c r="S743">
        <v>42071</v>
      </c>
      <c r="T743">
        <v>42073</v>
      </c>
      <c r="U743">
        <v>439.78530000000001</v>
      </c>
      <c r="V743">
        <v>13</v>
      </c>
      <c r="W743">
        <v>637.37</v>
      </c>
      <c r="X743">
        <v>89801</v>
      </c>
      <c r="Y743" t="s">
        <v>3216</v>
      </c>
    </row>
    <row r="744" spans="1:25" x14ac:dyDescent="0.2">
      <c r="A744">
        <v>2837</v>
      </c>
      <c r="B744" t="s">
        <v>1522</v>
      </c>
      <c r="C744" t="s">
        <v>13</v>
      </c>
      <c r="D744">
        <v>0.1</v>
      </c>
      <c r="E744">
        <v>80.97</v>
      </c>
      <c r="F744">
        <v>33.6</v>
      </c>
      <c r="G744" t="s">
        <v>2</v>
      </c>
      <c r="H744" t="s">
        <v>47</v>
      </c>
      <c r="I744" t="s">
        <v>16</v>
      </c>
      <c r="J744" t="s">
        <v>32</v>
      </c>
      <c r="K744" t="s">
        <v>33</v>
      </c>
      <c r="L744" t="s">
        <v>885</v>
      </c>
      <c r="M744">
        <v>0.37</v>
      </c>
      <c r="N744" t="s">
        <v>8</v>
      </c>
      <c r="O744" t="s">
        <v>28</v>
      </c>
      <c r="P744" t="s">
        <v>183</v>
      </c>
      <c r="Q744" t="s">
        <v>1524</v>
      </c>
      <c r="R744">
        <v>74133</v>
      </c>
      <c r="S744">
        <v>42071</v>
      </c>
      <c r="T744">
        <v>42074</v>
      </c>
      <c r="U744">
        <v>-149.4573</v>
      </c>
      <c r="V744">
        <v>3</v>
      </c>
      <c r="W744">
        <v>232.16</v>
      </c>
      <c r="X744">
        <v>89801</v>
      </c>
      <c r="Y744" t="s">
        <v>3216</v>
      </c>
    </row>
    <row r="745" spans="1:25" x14ac:dyDescent="0.2">
      <c r="A745">
        <v>693</v>
      </c>
      <c r="B745" t="s">
        <v>1525</v>
      </c>
      <c r="C745" t="s">
        <v>23</v>
      </c>
      <c r="D745">
        <v>0.09</v>
      </c>
      <c r="E745">
        <v>5.34</v>
      </c>
      <c r="F745">
        <v>2.99</v>
      </c>
      <c r="G745" t="s">
        <v>63</v>
      </c>
      <c r="H745" t="s">
        <v>3</v>
      </c>
      <c r="I745" t="s">
        <v>24</v>
      </c>
      <c r="J745" t="s">
        <v>48</v>
      </c>
      <c r="K745" t="s">
        <v>49</v>
      </c>
      <c r="L745" t="s">
        <v>1354</v>
      </c>
      <c r="M745">
        <v>0.38</v>
      </c>
      <c r="N745" t="s">
        <v>8</v>
      </c>
      <c r="O745" t="s">
        <v>35</v>
      </c>
      <c r="P745" t="s">
        <v>36</v>
      </c>
      <c r="Q745" t="s">
        <v>1526</v>
      </c>
      <c r="R745">
        <v>80229</v>
      </c>
      <c r="S745">
        <v>42071</v>
      </c>
      <c r="T745">
        <v>42078</v>
      </c>
      <c r="U745">
        <v>9.4860000000000007</v>
      </c>
      <c r="V745">
        <v>17</v>
      </c>
      <c r="W745">
        <v>95.1</v>
      </c>
      <c r="X745">
        <v>87812</v>
      </c>
      <c r="Y745" t="s">
        <v>3217</v>
      </c>
    </row>
    <row r="746" spans="1:25" x14ac:dyDescent="0.2">
      <c r="A746">
        <v>693</v>
      </c>
      <c r="B746" t="s">
        <v>1525</v>
      </c>
      <c r="C746" t="s">
        <v>23</v>
      </c>
      <c r="D746">
        <v>7.0000000000000007E-2</v>
      </c>
      <c r="E746">
        <v>140.97999999999999</v>
      </c>
      <c r="F746">
        <v>53.48</v>
      </c>
      <c r="G746" t="s">
        <v>2</v>
      </c>
      <c r="H746" t="s">
        <v>3</v>
      </c>
      <c r="I746" t="s">
        <v>4</v>
      </c>
      <c r="J746" t="s">
        <v>93</v>
      </c>
      <c r="K746" t="s">
        <v>6</v>
      </c>
      <c r="L746" t="s">
        <v>1527</v>
      </c>
      <c r="M746">
        <v>0.65</v>
      </c>
      <c r="N746" t="s">
        <v>8</v>
      </c>
      <c r="O746" t="s">
        <v>35</v>
      </c>
      <c r="P746" t="s">
        <v>36</v>
      </c>
      <c r="Q746" t="s">
        <v>1526</v>
      </c>
      <c r="R746">
        <v>80229</v>
      </c>
      <c r="S746">
        <v>42071</v>
      </c>
      <c r="T746">
        <v>42078</v>
      </c>
      <c r="U746">
        <v>-263.64999999999998</v>
      </c>
      <c r="V746">
        <v>5</v>
      </c>
      <c r="W746">
        <v>734.74</v>
      </c>
      <c r="X746">
        <v>87812</v>
      </c>
      <c r="Y746" t="s">
        <v>3217</v>
      </c>
    </row>
    <row r="747" spans="1:25" x14ac:dyDescent="0.2">
      <c r="A747">
        <v>693</v>
      </c>
      <c r="B747" t="s">
        <v>1525</v>
      </c>
      <c r="C747" t="s">
        <v>23</v>
      </c>
      <c r="D747">
        <v>0.06</v>
      </c>
      <c r="E747">
        <v>205.99</v>
      </c>
      <c r="F747">
        <v>5.26</v>
      </c>
      <c r="G747" t="s">
        <v>14</v>
      </c>
      <c r="H747" t="s">
        <v>3</v>
      </c>
      <c r="I747" t="s">
        <v>16</v>
      </c>
      <c r="J747" t="s">
        <v>111</v>
      </c>
      <c r="K747" t="s">
        <v>49</v>
      </c>
      <c r="L747" t="s">
        <v>1528</v>
      </c>
      <c r="M747">
        <v>0.56000000000000005</v>
      </c>
      <c r="N747" t="s">
        <v>8</v>
      </c>
      <c r="O747" t="s">
        <v>35</v>
      </c>
      <c r="P747" t="s">
        <v>36</v>
      </c>
      <c r="Q747" t="s">
        <v>1526</v>
      </c>
      <c r="R747">
        <v>80229</v>
      </c>
      <c r="S747">
        <v>42071</v>
      </c>
      <c r="T747">
        <v>42078</v>
      </c>
      <c r="U747">
        <v>890.18100000000004</v>
      </c>
      <c r="V747">
        <v>11</v>
      </c>
      <c r="W747">
        <v>1882.87</v>
      </c>
      <c r="X747">
        <v>87812</v>
      </c>
      <c r="Y747" t="s">
        <v>3217</v>
      </c>
    </row>
    <row r="748" spans="1:25" x14ac:dyDescent="0.2">
      <c r="A748">
        <v>1718</v>
      </c>
      <c r="B748" t="s">
        <v>1529</v>
      </c>
      <c r="C748" t="s">
        <v>23</v>
      </c>
      <c r="D748">
        <v>0.01</v>
      </c>
      <c r="E748">
        <v>300.98</v>
      </c>
      <c r="F748">
        <v>64.73</v>
      </c>
      <c r="G748" t="s">
        <v>2</v>
      </c>
      <c r="H748" t="s">
        <v>15</v>
      </c>
      <c r="I748" t="s">
        <v>4</v>
      </c>
      <c r="J748" t="s">
        <v>85</v>
      </c>
      <c r="K748" t="s">
        <v>33</v>
      </c>
      <c r="L748" t="s">
        <v>1316</v>
      </c>
      <c r="M748">
        <v>0.56000000000000005</v>
      </c>
      <c r="N748" t="s">
        <v>8</v>
      </c>
      <c r="O748" t="s">
        <v>9</v>
      </c>
      <c r="P748" t="s">
        <v>73</v>
      </c>
      <c r="Q748" t="s">
        <v>1530</v>
      </c>
      <c r="R748">
        <v>27529</v>
      </c>
      <c r="S748">
        <v>42071</v>
      </c>
      <c r="T748">
        <v>42078</v>
      </c>
      <c r="U748">
        <v>-48.874000000000002</v>
      </c>
      <c r="V748">
        <v>3</v>
      </c>
      <c r="W748">
        <v>974.14</v>
      </c>
      <c r="X748">
        <v>90621</v>
      </c>
      <c r="Y748" t="s">
        <v>3215</v>
      </c>
    </row>
    <row r="749" spans="1:25" x14ac:dyDescent="0.2">
      <c r="A749">
        <v>1075</v>
      </c>
      <c r="B749" t="s">
        <v>1531</v>
      </c>
      <c r="C749" t="s">
        <v>13</v>
      </c>
      <c r="D749">
        <v>0.04</v>
      </c>
      <c r="E749">
        <v>19.23</v>
      </c>
      <c r="F749">
        <v>6.15</v>
      </c>
      <c r="G749" t="s">
        <v>14</v>
      </c>
      <c r="H749" t="s">
        <v>47</v>
      </c>
      <c r="I749" t="s">
        <v>4</v>
      </c>
      <c r="J749" t="s">
        <v>102</v>
      </c>
      <c r="K749" t="s">
        <v>18</v>
      </c>
      <c r="L749" t="s">
        <v>1253</v>
      </c>
      <c r="M749">
        <v>0.44</v>
      </c>
      <c r="N749" t="s">
        <v>8</v>
      </c>
      <c r="O749" t="s">
        <v>28</v>
      </c>
      <c r="P749" t="s">
        <v>79</v>
      </c>
      <c r="Q749" t="s">
        <v>1532</v>
      </c>
      <c r="R749">
        <v>60441</v>
      </c>
      <c r="S749">
        <v>42072</v>
      </c>
      <c r="T749">
        <v>42073</v>
      </c>
      <c r="U749">
        <v>152.4348</v>
      </c>
      <c r="V749">
        <v>11</v>
      </c>
      <c r="W749">
        <v>220.92</v>
      </c>
      <c r="X749">
        <v>86422</v>
      </c>
      <c r="Y749" t="s">
        <v>3216</v>
      </c>
    </row>
    <row r="750" spans="1:25" x14ac:dyDescent="0.2">
      <c r="A750">
        <v>2258</v>
      </c>
      <c r="B750" t="s">
        <v>1533</v>
      </c>
      <c r="C750" t="s">
        <v>23</v>
      </c>
      <c r="D750">
        <v>0.01</v>
      </c>
      <c r="E750">
        <v>7.64</v>
      </c>
      <c r="F750">
        <v>1.39</v>
      </c>
      <c r="G750" t="s">
        <v>63</v>
      </c>
      <c r="H750" t="s">
        <v>70</v>
      </c>
      <c r="I750" t="s">
        <v>24</v>
      </c>
      <c r="J750" t="s">
        <v>321</v>
      </c>
      <c r="K750" t="s">
        <v>49</v>
      </c>
      <c r="L750" t="s">
        <v>1534</v>
      </c>
      <c r="M750">
        <v>0.36</v>
      </c>
      <c r="N750" t="s">
        <v>8</v>
      </c>
      <c r="O750" t="s">
        <v>9</v>
      </c>
      <c r="P750" t="s">
        <v>73</v>
      </c>
      <c r="Q750" t="s">
        <v>1535</v>
      </c>
      <c r="R750">
        <v>27801</v>
      </c>
      <c r="S750">
        <v>42072</v>
      </c>
      <c r="T750">
        <v>42076</v>
      </c>
      <c r="U750">
        <v>-1676.6120000000001</v>
      </c>
      <c r="V750">
        <v>9</v>
      </c>
      <c r="W750">
        <v>73.290000000000006</v>
      </c>
      <c r="X750">
        <v>87962</v>
      </c>
      <c r="Y750" t="s">
        <v>3215</v>
      </c>
    </row>
    <row r="751" spans="1:25" x14ac:dyDescent="0.2">
      <c r="A751">
        <v>2258</v>
      </c>
      <c r="B751" t="s">
        <v>1533</v>
      </c>
      <c r="C751" t="s">
        <v>23</v>
      </c>
      <c r="D751">
        <v>7.0000000000000007E-2</v>
      </c>
      <c r="E751">
        <v>400.97</v>
      </c>
      <c r="F751">
        <v>48.26</v>
      </c>
      <c r="G751" t="s">
        <v>2</v>
      </c>
      <c r="H751" t="s">
        <v>70</v>
      </c>
      <c r="I751" t="s">
        <v>16</v>
      </c>
      <c r="J751" t="s">
        <v>32</v>
      </c>
      <c r="K751" t="s">
        <v>6</v>
      </c>
      <c r="L751" t="s">
        <v>1536</v>
      </c>
      <c r="M751">
        <v>0.36</v>
      </c>
      <c r="N751" t="s">
        <v>8</v>
      </c>
      <c r="O751" t="s">
        <v>9</v>
      </c>
      <c r="P751" t="s">
        <v>73</v>
      </c>
      <c r="Q751" t="s">
        <v>1535</v>
      </c>
      <c r="R751">
        <v>27801</v>
      </c>
      <c r="S751">
        <v>42072</v>
      </c>
      <c r="T751">
        <v>42076</v>
      </c>
      <c r="U751">
        <v>45.127800000000001</v>
      </c>
      <c r="V751">
        <v>8</v>
      </c>
      <c r="W751">
        <v>2961.32</v>
      </c>
      <c r="X751">
        <v>87962</v>
      </c>
      <c r="Y751" t="s">
        <v>3215</v>
      </c>
    </row>
    <row r="752" spans="1:25" x14ac:dyDescent="0.2">
      <c r="A752">
        <v>2855</v>
      </c>
      <c r="B752" t="s">
        <v>654</v>
      </c>
      <c r="C752" t="s">
        <v>23</v>
      </c>
      <c r="D752">
        <v>0.09</v>
      </c>
      <c r="E752">
        <v>6783.02</v>
      </c>
      <c r="F752">
        <v>24.49</v>
      </c>
      <c r="G752" t="s">
        <v>14</v>
      </c>
      <c r="H752" t="s">
        <v>15</v>
      </c>
      <c r="I752" t="s">
        <v>16</v>
      </c>
      <c r="J752" t="s">
        <v>32</v>
      </c>
      <c r="K752" t="s">
        <v>40</v>
      </c>
      <c r="L752" t="s">
        <v>290</v>
      </c>
      <c r="M752">
        <v>0.39</v>
      </c>
      <c r="N752" t="s">
        <v>8</v>
      </c>
      <c r="O752" t="s">
        <v>35</v>
      </c>
      <c r="P752" t="s">
        <v>42</v>
      </c>
      <c r="Q752" t="s">
        <v>656</v>
      </c>
      <c r="R752">
        <v>98198</v>
      </c>
      <c r="S752">
        <v>42073</v>
      </c>
      <c r="T752">
        <v>42077</v>
      </c>
      <c r="U752">
        <v>-14140.7016</v>
      </c>
      <c r="V752">
        <v>1</v>
      </c>
      <c r="W752">
        <v>6296</v>
      </c>
      <c r="X752">
        <v>87317</v>
      </c>
      <c r="Y752" t="s">
        <v>3217</v>
      </c>
    </row>
    <row r="753" spans="1:25" x14ac:dyDescent="0.2">
      <c r="A753">
        <v>2545</v>
      </c>
      <c r="B753" t="s">
        <v>1537</v>
      </c>
      <c r="C753" t="s">
        <v>92</v>
      </c>
      <c r="D753">
        <v>0.01</v>
      </c>
      <c r="E753">
        <v>99.99</v>
      </c>
      <c r="F753">
        <v>19.989999999999998</v>
      </c>
      <c r="G753" t="s">
        <v>63</v>
      </c>
      <c r="H753" t="s">
        <v>47</v>
      </c>
      <c r="I753" t="s">
        <v>16</v>
      </c>
      <c r="J753" t="s">
        <v>32</v>
      </c>
      <c r="K753" t="s">
        <v>49</v>
      </c>
      <c r="L753" t="s">
        <v>1538</v>
      </c>
      <c r="M753">
        <v>0.52</v>
      </c>
      <c r="N753" t="s">
        <v>8</v>
      </c>
      <c r="O753" t="s">
        <v>9</v>
      </c>
      <c r="P753" t="s">
        <v>218</v>
      </c>
      <c r="Q753" t="s">
        <v>854</v>
      </c>
      <c r="R753">
        <v>22153</v>
      </c>
      <c r="S753">
        <v>42073</v>
      </c>
      <c r="T753">
        <v>42075</v>
      </c>
      <c r="U753">
        <v>90.024000000000001</v>
      </c>
      <c r="V753">
        <v>2</v>
      </c>
      <c r="W753">
        <v>202.98</v>
      </c>
      <c r="X753">
        <v>87915</v>
      </c>
      <c r="Y753" t="s">
        <v>3215</v>
      </c>
    </row>
    <row r="754" spans="1:25" x14ac:dyDescent="0.2">
      <c r="A754">
        <v>3194</v>
      </c>
      <c r="B754" t="s">
        <v>1539</v>
      </c>
      <c r="C754" t="s">
        <v>92</v>
      </c>
      <c r="D754">
        <v>0.1</v>
      </c>
      <c r="E754">
        <v>4.9800000000000004</v>
      </c>
      <c r="F754">
        <v>7.54</v>
      </c>
      <c r="G754" t="s">
        <v>14</v>
      </c>
      <c r="H754" t="s">
        <v>15</v>
      </c>
      <c r="I754" t="s">
        <v>24</v>
      </c>
      <c r="J754" t="s">
        <v>64</v>
      </c>
      <c r="K754" t="s">
        <v>49</v>
      </c>
      <c r="L754" t="s">
        <v>1540</v>
      </c>
      <c r="M754">
        <v>0.38</v>
      </c>
      <c r="N754" t="s">
        <v>8</v>
      </c>
      <c r="O754" t="s">
        <v>9</v>
      </c>
      <c r="P754" t="s">
        <v>99</v>
      </c>
      <c r="Q754" t="s">
        <v>412</v>
      </c>
      <c r="R754">
        <v>34609</v>
      </c>
      <c r="S754">
        <v>42073</v>
      </c>
      <c r="T754">
        <v>42074</v>
      </c>
      <c r="U754">
        <v>45.078000000000003</v>
      </c>
      <c r="V754">
        <v>9</v>
      </c>
      <c r="W754">
        <v>43.84</v>
      </c>
      <c r="X754">
        <v>89805</v>
      </c>
      <c r="Y754" t="s">
        <v>3215</v>
      </c>
    </row>
    <row r="755" spans="1:25" x14ac:dyDescent="0.2">
      <c r="A755">
        <v>3194</v>
      </c>
      <c r="B755" t="s">
        <v>1539</v>
      </c>
      <c r="C755" t="s">
        <v>92</v>
      </c>
      <c r="D755">
        <v>0</v>
      </c>
      <c r="E755">
        <v>22.84</v>
      </c>
      <c r="F755">
        <v>8.18</v>
      </c>
      <c r="G755" t="s">
        <v>14</v>
      </c>
      <c r="H755" t="s">
        <v>15</v>
      </c>
      <c r="I755" t="s">
        <v>24</v>
      </c>
      <c r="J755" t="s">
        <v>64</v>
      </c>
      <c r="K755" t="s">
        <v>49</v>
      </c>
      <c r="L755" t="s">
        <v>581</v>
      </c>
      <c r="M755">
        <v>0.39</v>
      </c>
      <c r="N755" t="s">
        <v>8</v>
      </c>
      <c r="O755" t="s">
        <v>9</v>
      </c>
      <c r="P755" t="s">
        <v>99</v>
      </c>
      <c r="Q755" t="s">
        <v>412</v>
      </c>
      <c r="R755">
        <v>34609</v>
      </c>
      <c r="S755">
        <v>42073</v>
      </c>
      <c r="T755">
        <v>42075</v>
      </c>
      <c r="U755">
        <v>-110.376</v>
      </c>
      <c r="V755">
        <v>6</v>
      </c>
      <c r="W755">
        <v>141.74</v>
      </c>
      <c r="X755">
        <v>89805</v>
      </c>
      <c r="Y755" t="s">
        <v>3215</v>
      </c>
    </row>
    <row r="756" spans="1:25" x14ac:dyDescent="0.2">
      <c r="A756">
        <v>52</v>
      </c>
      <c r="B756" t="s">
        <v>1541</v>
      </c>
      <c r="C756" t="s">
        <v>46</v>
      </c>
      <c r="D756">
        <v>0</v>
      </c>
      <c r="E756">
        <v>115.99</v>
      </c>
      <c r="F756">
        <v>2.5</v>
      </c>
      <c r="G756" t="s">
        <v>14</v>
      </c>
      <c r="H756" t="s">
        <v>70</v>
      </c>
      <c r="I756" t="s">
        <v>16</v>
      </c>
      <c r="J756" t="s">
        <v>111</v>
      </c>
      <c r="K756" t="s">
        <v>49</v>
      </c>
      <c r="L756" t="s">
        <v>1542</v>
      </c>
      <c r="M756">
        <v>0.56999999999999995</v>
      </c>
      <c r="N756" t="s">
        <v>8</v>
      </c>
      <c r="O756" t="s">
        <v>35</v>
      </c>
      <c r="P756" t="s">
        <v>42</v>
      </c>
      <c r="Q756" t="s">
        <v>1543</v>
      </c>
      <c r="R756">
        <v>98373</v>
      </c>
      <c r="S756">
        <v>42073</v>
      </c>
      <c r="T756">
        <v>42073</v>
      </c>
      <c r="U756">
        <v>162.666</v>
      </c>
      <c r="V756">
        <v>6</v>
      </c>
      <c r="W756">
        <v>627.04</v>
      </c>
      <c r="X756">
        <v>88426</v>
      </c>
      <c r="Y756" t="s">
        <v>3217</v>
      </c>
    </row>
    <row r="757" spans="1:25" x14ac:dyDescent="0.2">
      <c r="A757">
        <v>53</v>
      </c>
      <c r="B757" t="s">
        <v>816</v>
      </c>
      <c r="C757" t="s">
        <v>46</v>
      </c>
      <c r="D757">
        <v>0.02</v>
      </c>
      <c r="E757">
        <v>5.98</v>
      </c>
      <c r="F757">
        <v>5.79</v>
      </c>
      <c r="G757" t="s">
        <v>14</v>
      </c>
      <c r="H757" t="s">
        <v>70</v>
      </c>
      <c r="I757" t="s">
        <v>24</v>
      </c>
      <c r="J757" t="s">
        <v>64</v>
      </c>
      <c r="K757" t="s">
        <v>49</v>
      </c>
      <c r="L757" t="s">
        <v>447</v>
      </c>
      <c r="M757">
        <v>0.36</v>
      </c>
      <c r="N757" t="s">
        <v>8</v>
      </c>
      <c r="O757" t="s">
        <v>35</v>
      </c>
      <c r="P757" t="s">
        <v>42</v>
      </c>
      <c r="Q757" t="s">
        <v>818</v>
      </c>
      <c r="R757">
        <v>98052</v>
      </c>
      <c r="S757">
        <v>42073</v>
      </c>
      <c r="T757">
        <v>42074</v>
      </c>
      <c r="U757">
        <v>-67.489999999999995</v>
      </c>
      <c r="V757">
        <v>17</v>
      </c>
      <c r="W757">
        <v>110.19</v>
      </c>
      <c r="X757">
        <v>88426</v>
      </c>
      <c r="Y757" t="s">
        <v>3217</v>
      </c>
    </row>
    <row r="758" spans="1:25" x14ac:dyDescent="0.2">
      <c r="A758">
        <v>753</v>
      </c>
      <c r="B758" t="s">
        <v>1544</v>
      </c>
      <c r="C758" t="s">
        <v>1</v>
      </c>
      <c r="D758">
        <v>0.06</v>
      </c>
      <c r="E758">
        <v>2.61</v>
      </c>
      <c r="F758">
        <v>0.5</v>
      </c>
      <c r="G758" t="s">
        <v>63</v>
      </c>
      <c r="H758" t="s">
        <v>70</v>
      </c>
      <c r="I758" t="s">
        <v>24</v>
      </c>
      <c r="J758" t="s">
        <v>128</v>
      </c>
      <c r="K758" t="s">
        <v>49</v>
      </c>
      <c r="L758" t="s">
        <v>1545</v>
      </c>
      <c r="M758">
        <v>0.39</v>
      </c>
      <c r="N758" t="s">
        <v>8</v>
      </c>
      <c r="O758" t="s">
        <v>35</v>
      </c>
      <c r="P758" t="s">
        <v>564</v>
      </c>
      <c r="Q758" t="s">
        <v>1546</v>
      </c>
      <c r="R758">
        <v>86301</v>
      </c>
      <c r="S758">
        <v>42074</v>
      </c>
      <c r="T758">
        <v>42074</v>
      </c>
      <c r="U758">
        <v>10.85</v>
      </c>
      <c r="V758">
        <v>1</v>
      </c>
      <c r="W758">
        <v>17.59</v>
      </c>
      <c r="X758">
        <v>90438</v>
      </c>
      <c r="Y758" t="s">
        <v>3217</v>
      </c>
    </row>
    <row r="759" spans="1:25" x14ac:dyDescent="0.2">
      <c r="A759">
        <v>753</v>
      </c>
      <c r="B759" t="s">
        <v>1544</v>
      </c>
      <c r="C759" t="s">
        <v>1</v>
      </c>
      <c r="D759">
        <v>0.01</v>
      </c>
      <c r="E759">
        <v>6.35</v>
      </c>
      <c r="F759">
        <v>1.02</v>
      </c>
      <c r="G759" t="s">
        <v>14</v>
      </c>
      <c r="H759" t="s">
        <v>70</v>
      </c>
      <c r="I759" t="s">
        <v>24</v>
      </c>
      <c r="J759" t="s">
        <v>64</v>
      </c>
      <c r="K759" t="s">
        <v>26</v>
      </c>
      <c r="L759" t="s">
        <v>503</v>
      </c>
      <c r="M759">
        <v>0.39</v>
      </c>
      <c r="N759" t="s">
        <v>8</v>
      </c>
      <c r="O759" t="s">
        <v>35</v>
      </c>
      <c r="P759" t="s">
        <v>564</v>
      </c>
      <c r="Q759" t="s">
        <v>1546</v>
      </c>
      <c r="R759">
        <v>86301</v>
      </c>
      <c r="S759">
        <v>42074</v>
      </c>
      <c r="T759">
        <v>42076</v>
      </c>
      <c r="U759">
        <v>97.662599999999998</v>
      </c>
      <c r="V759">
        <v>22</v>
      </c>
      <c r="W759">
        <v>141.54</v>
      </c>
      <c r="X759">
        <v>90438</v>
      </c>
      <c r="Y759" t="s">
        <v>3217</v>
      </c>
    </row>
    <row r="760" spans="1:25" x14ac:dyDescent="0.2">
      <c r="A760">
        <v>1494</v>
      </c>
      <c r="B760" t="s">
        <v>1547</v>
      </c>
      <c r="C760" t="s">
        <v>1</v>
      </c>
      <c r="D760">
        <v>0.06</v>
      </c>
      <c r="E760">
        <v>8.3699999999999992</v>
      </c>
      <c r="F760">
        <v>10.16</v>
      </c>
      <c r="G760" t="s">
        <v>14</v>
      </c>
      <c r="H760" t="s">
        <v>70</v>
      </c>
      <c r="I760" t="s">
        <v>4</v>
      </c>
      <c r="J760" t="s">
        <v>102</v>
      </c>
      <c r="K760" t="s">
        <v>40</v>
      </c>
      <c r="L760" t="s">
        <v>1548</v>
      </c>
      <c r="M760">
        <v>0.59</v>
      </c>
      <c r="N760" t="s">
        <v>8</v>
      </c>
      <c r="O760" t="s">
        <v>87</v>
      </c>
      <c r="P760" t="s">
        <v>394</v>
      </c>
      <c r="Q760" t="s">
        <v>1549</v>
      </c>
      <c r="R760">
        <v>21222</v>
      </c>
      <c r="S760">
        <v>42074</v>
      </c>
      <c r="T760">
        <v>42076</v>
      </c>
      <c r="U760">
        <v>-255.65</v>
      </c>
      <c r="V760">
        <v>18</v>
      </c>
      <c r="W760">
        <v>157.63999999999999</v>
      </c>
      <c r="X760">
        <v>85880</v>
      </c>
      <c r="Y760" t="s">
        <v>3218</v>
      </c>
    </row>
    <row r="761" spans="1:25" x14ac:dyDescent="0.2">
      <c r="A761">
        <v>1494</v>
      </c>
      <c r="B761" t="s">
        <v>1547</v>
      </c>
      <c r="C761" t="s">
        <v>1</v>
      </c>
      <c r="D761">
        <v>0.09</v>
      </c>
      <c r="E761">
        <v>6.48</v>
      </c>
      <c r="F761">
        <v>9.17</v>
      </c>
      <c r="G761" t="s">
        <v>63</v>
      </c>
      <c r="H761" t="s">
        <v>70</v>
      </c>
      <c r="I761" t="s">
        <v>24</v>
      </c>
      <c r="J761" t="s">
        <v>64</v>
      </c>
      <c r="K761" t="s">
        <v>49</v>
      </c>
      <c r="L761" t="s">
        <v>370</v>
      </c>
      <c r="M761">
        <v>0.37</v>
      </c>
      <c r="N761" t="s">
        <v>8</v>
      </c>
      <c r="O761" t="s">
        <v>87</v>
      </c>
      <c r="P761" t="s">
        <v>394</v>
      </c>
      <c r="Q761" t="s">
        <v>1549</v>
      </c>
      <c r="R761">
        <v>21222</v>
      </c>
      <c r="S761">
        <v>42074</v>
      </c>
      <c r="T761">
        <v>42076</v>
      </c>
      <c r="U761">
        <v>-76.540000000000006</v>
      </c>
      <c r="V761">
        <v>6</v>
      </c>
      <c r="W761">
        <v>42.16</v>
      </c>
      <c r="X761">
        <v>85880</v>
      </c>
      <c r="Y761" t="s">
        <v>3218</v>
      </c>
    </row>
    <row r="762" spans="1:25" x14ac:dyDescent="0.2">
      <c r="A762">
        <v>1497</v>
      </c>
      <c r="B762" t="s">
        <v>1550</v>
      </c>
      <c r="C762" t="s">
        <v>1</v>
      </c>
      <c r="D762">
        <v>0.09</v>
      </c>
      <c r="E762">
        <v>6.28</v>
      </c>
      <c r="F762">
        <v>5.29</v>
      </c>
      <c r="G762" t="s">
        <v>14</v>
      </c>
      <c r="H762" t="s">
        <v>70</v>
      </c>
      <c r="I762" t="s">
        <v>4</v>
      </c>
      <c r="J762" t="s">
        <v>102</v>
      </c>
      <c r="K762" t="s">
        <v>49</v>
      </c>
      <c r="L762" t="s">
        <v>1551</v>
      </c>
      <c r="M762">
        <v>0.43</v>
      </c>
      <c r="N762" t="s">
        <v>8</v>
      </c>
      <c r="O762" t="s">
        <v>87</v>
      </c>
      <c r="P762" t="s">
        <v>88</v>
      </c>
      <c r="Q762" t="s">
        <v>1552</v>
      </c>
      <c r="R762">
        <v>14901</v>
      </c>
      <c r="S762">
        <v>42074</v>
      </c>
      <c r="T762">
        <v>42075</v>
      </c>
      <c r="U762">
        <v>-10.09</v>
      </c>
      <c r="V762">
        <v>2</v>
      </c>
      <c r="W762">
        <v>14.08</v>
      </c>
      <c r="X762">
        <v>85880</v>
      </c>
      <c r="Y762" t="s">
        <v>3218</v>
      </c>
    </row>
    <row r="763" spans="1:25" x14ac:dyDescent="0.2">
      <c r="A763">
        <v>1497</v>
      </c>
      <c r="B763" t="s">
        <v>1550</v>
      </c>
      <c r="C763" t="s">
        <v>1</v>
      </c>
      <c r="D763">
        <v>0.03</v>
      </c>
      <c r="E763">
        <v>15.14</v>
      </c>
      <c r="F763">
        <v>4.53</v>
      </c>
      <c r="G763" t="s">
        <v>14</v>
      </c>
      <c r="H763" t="s">
        <v>70</v>
      </c>
      <c r="I763" t="s">
        <v>24</v>
      </c>
      <c r="J763" t="s">
        <v>54</v>
      </c>
      <c r="K763" t="s">
        <v>49</v>
      </c>
      <c r="L763" t="s">
        <v>1331</v>
      </c>
      <c r="M763">
        <v>0.81</v>
      </c>
      <c r="N763" t="s">
        <v>8</v>
      </c>
      <c r="O763" t="s">
        <v>87</v>
      </c>
      <c r="P763" t="s">
        <v>88</v>
      </c>
      <c r="Q763" t="s">
        <v>1552</v>
      </c>
      <c r="R763">
        <v>14901</v>
      </c>
      <c r="S763">
        <v>42074</v>
      </c>
      <c r="T763">
        <v>42076</v>
      </c>
      <c r="U763">
        <v>-92.87</v>
      </c>
      <c r="V763">
        <v>17</v>
      </c>
      <c r="W763">
        <v>256.73</v>
      </c>
      <c r="X763">
        <v>85880</v>
      </c>
      <c r="Y763" t="s">
        <v>3218</v>
      </c>
    </row>
    <row r="764" spans="1:25" x14ac:dyDescent="0.2">
      <c r="A764">
        <v>2616</v>
      </c>
      <c r="B764" t="s">
        <v>1553</v>
      </c>
      <c r="C764" t="s">
        <v>1</v>
      </c>
      <c r="D764">
        <v>0</v>
      </c>
      <c r="E764">
        <v>2.6</v>
      </c>
      <c r="F764">
        <v>2.4</v>
      </c>
      <c r="G764" t="s">
        <v>14</v>
      </c>
      <c r="H764" t="s">
        <v>70</v>
      </c>
      <c r="I764" t="s">
        <v>24</v>
      </c>
      <c r="J764" t="s">
        <v>25</v>
      </c>
      <c r="K764" t="s">
        <v>26</v>
      </c>
      <c r="L764" t="s">
        <v>332</v>
      </c>
      <c r="M764">
        <v>0.57999999999999996</v>
      </c>
      <c r="N764" t="s">
        <v>8</v>
      </c>
      <c r="O764" t="s">
        <v>28</v>
      </c>
      <c r="P764" t="s">
        <v>265</v>
      </c>
      <c r="Q764" t="s">
        <v>1554</v>
      </c>
      <c r="R764">
        <v>49002</v>
      </c>
      <c r="S764">
        <v>42074</v>
      </c>
      <c r="T764">
        <v>42076</v>
      </c>
      <c r="U764">
        <v>-45.21</v>
      </c>
      <c r="V764">
        <v>16</v>
      </c>
      <c r="W764">
        <v>44.75</v>
      </c>
      <c r="X764">
        <v>91495</v>
      </c>
      <c r="Y764" t="s">
        <v>3216</v>
      </c>
    </row>
    <row r="765" spans="1:25" x14ac:dyDescent="0.2">
      <c r="A765">
        <v>1484</v>
      </c>
      <c r="B765" t="s">
        <v>1555</v>
      </c>
      <c r="C765" t="s">
        <v>13</v>
      </c>
      <c r="D765">
        <v>0.06</v>
      </c>
      <c r="E765">
        <v>99.99</v>
      </c>
      <c r="F765">
        <v>19.989999999999998</v>
      </c>
      <c r="G765" t="s">
        <v>14</v>
      </c>
      <c r="H765" t="s">
        <v>47</v>
      </c>
      <c r="I765" t="s">
        <v>16</v>
      </c>
      <c r="J765" t="s">
        <v>17</v>
      </c>
      <c r="K765" t="s">
        <v>49</v>
      </c>
      <c r="L765" t="s">
        <v>1556</v>
      </c>
      <c r="M765">
        <v>0.52</v>
      </c>
      <c r="N765" t="s">
        <v>8</v>
      </c>
      <c r="O765" t="s">
        <v>28</v>
      </c>
      <c r="P765" t="s">
        <v>79</v>
      </c>
      <c r="Q765" t="s">
        <v>1557</v>
      </c>
      <c r="R765">
        <v>60016</v>
      </c>
      <c r="S765">
        <v>42074</v>
      </c>
      <c r="T765">
        <v>42077</v>
      </c>
      <c r="U765">
        <v>-127.56</v>
      </c>
      <c r="V765">
        <v>3</v>
      </c>
      <c r="W765">
        <v>290.24</v>
      </c>
      <c r="X765">
        <v>91235</v>
      </c>
      <c r="Y765" t="s">
        <v>3216</v>
      </c>
    </row>
    <row r="766" spans="1:25" x14ac:dyDescent="0.2">
      <c r="A766">
        <v>1484</v>
      </c>
      <c r="B766" t="s">
        <v>1555</v>
      </c>
      <c r="C766" t="s">
        <v>13</v>
      </c>
      <c r="D766">
        <v>0</v>
      </c>
      <c r="E766">
        <v>193.17</v>
      </c>
      <c r="F766">
        <v>19.989999999999998</v>
      </c>
      <c r="G766" t="s">
        <v>14</v>
      </c>
      <c r="H766" t="s">
        <v>47</v>
      </c>
      <c r="I766" t="s">
        <v>24</v>
      </c>
      <c r="J766" t="s">
        <v>54</v>
      </c>
      <c r="K766" t="s">
        <v>49</v>
      </c>
      <c r="L766" t="s">
        <v>1558</v>
      </c>
      <c r="M766">
        <v>0.71</v>
      </c>
      <c r="N766" t="s">
        <v>8</v>
      </c>
      <c r="O766" t="s">
        <v>28</v>
      </c>
      <c r="P766" t="s">
        <v>79</v>
      </c>
      <c r="Q766" t="s">
        <v>1557</v>
      </c>
      <c r="R766">
        <v>60016</v>
      </c>
      <c r="S766">
        <v>42074</v>
      </c>
      <c r="T766">
        <v>42075</v>
      </c>
      <c r="U766">
        <v>282.18</v>
      </c>
      <c r="V766">
        <v>5</v>
      </c>
      <c r="W766">
        <v>971.4</v>
      </c>
      <c r="X766">
        <v>91235</v>
      </c>
      <c r="Y766" t="s">
        <v>3216</v>
      </c>
    </row>
    <row r="767" spans="1:25" x14ac:dyDescent="0.2">
      <c r="A767">
        <v>1484</v>
      </c>
      <c r="B767" t="s">
        <v>1555</v>
      </c>
      <c r="C767" t="s">
        <v>13</v>
      </c>
      <c r="D767">
        <v>0.08</v>
      </c>
      <c r="E767">
        <v>20.99</v>
      </c>
      <c r="F767">
        <v>3.3</v>
      </c>
      <c r="G767" t="s">
        <v>63</v>
      </c>
      <c r="H767" t="s">
        <v>47</v>
      </c>
      <c r="I767" t="s">
        <v>16</v>
      </c>
      <c r="J767" t="s">
        <v>111</v>
      </c>
      <c r="K767" t="s">
        <v>18</v>
      </c>
      <c r="L767" t="s">
        <v>1559</v>
      </c>
      <c r="M767">
        <v>0.81</v>
      </c>
      <c r="N767" t="s">
        <v>8</v>
      </c>
      <c r="O767" t="s">
        <v>28</v>
      </c>
      <c r="P767" t="s">
        <v>79</v>
      </c>
      <c r="Q767" t="s">
        <v>1557</v>
      </c>
      <c r="R767">
        <v>60016</v>
      </c>
      <c r="S767">
        <v>42074</v>
      </c>
      <c r="T767">
        <v>42074</v>
      </c>
      <c r="U767">
        <v>-96.337999999999994</v>
      </c>
      <c r="V767">
        <v>11</v>
      </c>
      <c r="W767">
        <v>193.51</v>
      </c>
      <c r="X767">
        <v>91235</v>
      </c>
      <c r="Y767" t="s">
        <v>3216</v>
      </c>
    </row>
    <row r="768" spans="1:25" x14ac:dyDescent="0.2">
      <c r="A768">
        <v>3397</v>
      </c>
      <c r="B768" t="s">
        <v>1560</v>
      </c>
      <c r="C768" t="s">
        <v>13</v>
      </c>
      <c r="D768">
        <v>0.01</v>
      </c>
      <c r="E768">
        <v>10.9</v>
      </c>
      <c r="F768">
        <v>7.46</v>
      </c>
      <c r="G768" t="s">
        <v>14</v>
      </c>
      <c r="H768" t="s">
        <v>3</v>
      </c>
      <c r="I768" t="s">
        <v>24</v>
      </c>
      <c r="J768" t="s">
        <v>54</v>
      </c>
      <c r="K768" t="s">
        <v>49</v>
      </c>
      <c r="L768" t="s">
        <v>1561</v>
      </c>
      <c r="M768">
        <v>0.59</v>
      </c>
      <c r="N768" t="s">
        <v>8</v>
      </c>
      <c r="O768" t="s">
        <v>28</v>
      </c>
      <c r="P768" t="s">
        <v>79</v>
      </c>
      <c r="Q768" t="s">
        <v>1562</v>
      </c>
      <c r="R768">
        <v>61832</v>
      </c>
      <c r="S768">
        <v>42074</v>
      </c>
      <c r="T768">
        <v>42075</v>
      </c>
      <c r="U768">
        <v>-116.76</v>
      </c>
      <c r="V768">
        <v>18</v>
      </c>
      <c r="W768">
        <v>207.31</v>
      </c>
      <c r="X768">
        <v>87536</v>
      </c>
      <c r="Y768" t="s">
        <v>3216</v>
      </c>
    </row>
    <row r="769" spans="1:25" x14ac:dyDescent="0.2">
      <c r="A769">
        <v>3397</v>
      </c>
      <c r="B769" t="s">
        <v>1560</v>
      </c>
      <c r="C769" t="s">
        <v>13</v>
      </c>
      <c r="D769">
        <v>0.1</v>
      </c>
      <c r="E769">
        <v>7.99</v>
      </c>
      <c r="F769">
        <v>5.03</v>
      </c>
      <c r="G769" t="s">
        <v>14</v>
      </c>
      <c r="H769" t="s">
        <v>3</v>
      </c>
      <c r="I769" t="s">
        <v>16</v>
      </c>
      <c r="J769" t="s">
        <v>111</v>
      </c>
      <c r="K769" t="s">
        <v>120</v>
      </c>
      <c r="L769" t="s">
        <v>441</v>
      </c>
      <c r="M769">
        <v>0.6</v>
      </c>
      <c r="N769" t="s">
        <v>8</v>
      </c>
      <c r="O769" t="s">
        <v>28</v>
      </c>
      <c r="P769" t="s">
        <v>79</v>
      </c>
      <c r="Q769" t="s">
        <v>1562</v>
      </c>
      <c r="R769">
        <v>61832</v>
      </c>
      <c r="S769">
        <v>42074</v>
      </c>
      <c r="T769">
        <v>42075</v>
      </c>
      <c r="U769">
        <v>-160.952</v>
      </c>
      <c r="V769">
        <v>22</v>
      </c>
      <c r="W769">
        <v>143.12</v>
      </c>
      <c r="X769">
        <v>87536</v>
      </c>
      <c r="Y769" t="s">
        <v>3216</v>
      </c>
    </row>
    <row r="770" spans="1:25" x14ac:dyDescent="0.2">
      <c r="A770">
        <v>3151</v>
      </c>
      <c r="B770" t="s">
        <v>929</v>
      </c>
      <c r="C770" t="s">
        <v>92</v>
      </c>
      <c r="D770">
        <v>0.02</v>
      </c>
      <c r="E770">
        <v>5.98</v>
      </c>
      <c r="F770">
        <v>1.49</v>
      </c>
      <c r="G770" t="s">
        <v>14</v>
      </c>
      <c r="H770" t="s">
        <v>70</v>
      </c>
      <c r="I770" t="s">
        <v>24</v>
      </c>
      <c r="J770" t="s">
        <v>48</v>
      </c>
      <c r="K770" t="s">
        <v>49</v>
      </c>
      <c r="L770" t="s">
        <v>1563</v>
      </c>
      <c r="M770">
        <v>0.39</v>
      </c>
      <c r="N770" t="s">
        <v>8</v>
      </c>
      <c r="O770" t="s">
        <v>35</v>
      </c>
      <c r="P770" t="s">
        <v>66</v>
      </c>
      <c r="Q770" t="s">
        <v>930</v>
      </c>
      <c r="R770">
        <v>92277</v>
      </c>
      <c r="S770">
        <v>42074</v>
      </c>
      <c r="T770">
        <v>42075</v>
      </c>
      <c r="U770">
        <v>28.526</v>
      </c>
      <c r="V770">
        <v>10</v>
      </c>
      <c r="W770">
        <v>59.9</v>
      </c>
      <c r="X770">
        <v>88547</v>
      </c>
      <c r="Y770" t="s">
        <v>3217</v>
      </c>
    </row>
    <row r="771" spans="1:25" x14ac:dyDescent="0.2">
      <c r="A771">
        <v>796</v>
      </c>
      <c r="B771" t="s">
        <v>1564</v>
      </c>
      <c r="C771" t="s">
        <v>46</v>
      </c>
      <c r="D771">
        <v>0.06</v>
      </c>
      <c r="E771">
        <v>8.6</v>
      </c>
      <c r="F771">
        <v>6.19</v>
      </c>
      <c r="G771" t="s">
        <v>14</v>
      </c>
      <c r="H771" t="s">
        <v>70</v>
      </c>
      <c r="I771" t="s">
        <v>24</v>
      </c>
      <c r="J771" t="s">
        <v>48</v>
      </c>
      <c r="K771" t="s">
        <v>49</v>
      </c>
      <c r="L771" t="s">
        <v>508</v>
      </c>
      <c r="M771">
        <v>0.38</v>
      </c>
      <c r="N771" t="s">
        <v>8</v>
      </c>
      <c r="O771" t="s">
        <v>28</v>
      </c>
      <c r="P771" t="s">
        <v>109</v>
      </c>
      <c r="Q771" t="s">
        <v>1565</v>
      </c>
      <c r="R771">
        <v>68046</v>
      </c>
      <c r="S771">
        <v>42074</v>
      </c>
      <c r="T771">
        <v>42075</v>
      </c>
      <c r="U771">
        <v>-46.115000000000002</v>
      </c>
      <c r="V771">
        <v>9</v>
      </c>
      <c r="W771">
        <v>79.400000000000006</v>
      </c>
      <c r="X771">
        <v>86867</v>
      </c>
      <c r="Y771" t="s">
        <v>3216</v>
      </c>
    </row>
    <row r="772" spans="1:25" x14ac:dyDescent="0.2">
      <c r="A772">
        <v>1254</v>
      </c>
      <c r="B772" t="s">
        <v>1566</v>
      </c>
      <c r="C772" t="s">
        <v>1</v>
      </c>
      <c r="D772">
        <v>0.06</v>
      </c>
      <c r="E772">
        <v>80.98</v>
      </c>
      <c r="F772">
        <v>35</v>
      </c>
      <c r="G772" t="s">
        <v>14</v>
      </c>
      <c r="H772" t="s">
        <v>47</v>
      </c>
      <c r="I772" t="s">
        <v>24</v>
      </c>
      <c r="J772" t="s">
        <v>54</v>
      </c>
      <c r="K772" t="s">
        <v>40</v>
      </c>
      <c r="L772" t="s">
        <v>200</v>
      </c>
      <c r="M772">
        <v>0.81</v>
      </c>
      <c r="N772" t="s">
        <v>8</v>
      </c>
      <c r="O772" t="s">
        <v>28</v>
      </c>
      <c r="P772" t="s">
        <v>163</v>
      </c>
      <c r="Q772" t="s">
        <v>1567</v>
      </c>
      <c r="R772">
        <v>77530</v>
      </c>
      <c r="S772">
        <v>42075</v>
      </c>
      <c r="T772">
        <v>42076</v>
      </c>
      <c r="U772">
        <v>-218.77</v>
      </c>
      <c r="V772">
        <v>2</v>
      </c>
      <c r="W772">
        <v>172.79</v>
      </c>
      <c r="X772">
        <v>89983</v>
      </c>
      <c r="Y772" t="s">
        <v>3216</v>
      </c>
    </row>
    <row r="773" spans="1:25" x14ac:dyDescent="0.2">
      <c r="A773">
        <v>2896</v>
      </c>
      <c r="B773" t="s">
        <v>699</v>
      </c>
      <c r="C773" t="s">
        <v>1</v>
      </c>
      <c r="D773">
        <v>0</v>
      </c>
      <c r="E773">
        <v>22.84</v>
      </c>
      <c r="F773">
        <v>16.920000000000002</v>
      </c>
      <c r="G773" t="s">
        <v>14</v>
      </c>
      <c r="H773" t="s">
        <v>47</v>
      </c>
      <c r="I773" t="s">
        <v>24</v>
      </c>
      <c r="J773" t="s">
        <v>64</v>
      </c>
      <c r="K773" t="s">
        <v>49</v>
      </c>
      <c r="L773" t="s">
        <v>1568</v>
      </c>
      <c r="M773">
        <v>0.39</v>
      </c>
      <c r="N773" t="s">
        <v>8</v>
      </c>
      <c r="O773" t="s">
        <v>28</v>
      </c>
      <c r="P773" t="s">
        <v>60</v>
      </c>
      <c r="Q773" t="s">
        <v>700</v>
      </c>
      <c r="R773">
        <v>56001</v>
      </c>
      <c r="S773">
        <v>42075</v>
      </c>
      <c r="T773">
        <v>42077</v>
      </c>
      <c r="U773">
        <v>-83.75</v>
      </c>
      <c r="V773">
        <v>15</v>
      </c>
      <c r="W773">
        <v>370.62</v>
      </c>
      <c r="X773">
        <v>86927</v>
      </c>
      <c r="Y773" t="s">
        <v>3216</v>
      </c>
    </row>
    <row r="774" spans="1:25" x14ac:dyDescent="0.2">
      <c r="A774">
        <v>1027</v>
      </c>
      <c r="B774" t="s">
        <v>1569</v>
      </c>
      <c r="C774" t="s">
        <v>13</v>
      </c>
      <c r="D774">
        <v>0.1</v>
      </c>
      <c r="E774">
        <v>73.98</v>
      </c>
      <c r="F774">
        <v>4</v>
      </c>
      <c r="G774" t="s">
        <v>14</v>
      </c>
      <c r="H774" t="s">
        <v>3</v>
      </c>
      <c r="I774" t="s">
        <v>16</v>
      </c>
      <c r="J774" t="s">
        <v>17</v>
      </c>
      <c r="K774" t="s">
        <v>49</v>
      </c>
      <c r="L774" t="s">
        <v>284</v>
      </c>
      <c r="M774">
        <v>0.79</v>
      </c>
      <c r="N774" t="s">
        <v>8</v>
      </c>
      <c r="O774" t="s">
        <v>87</v>
      </c>
      <c r="P774" t="s">
        <v>88</v>
      </c>
      <c r="Q774" t="s">
        <v>1570</v>
      </c>
      <c r="R774">
        <v>14225</v>
      </c>
      <c r="S774">
        <v>42075</v>
      </c>
      <c r="T774">
        <v>42076</v>
      </c>
      <c r="U774">
        <v>-229.87</v>
      </c>
      <c r="V774">
        <v>5</v>
      </c>
      <c r="W774">
        <v>347.23</v>
      </c>
      <c r="X774">
        <v>89004</v>
      </c>
      <c r="Y774" t="s">
        <v>3218</v>
      </c>
    </row>
    <row r="775" spans="1:25" x14ac:dyDescent="0.2">
      <c r="A775">
        <v>1027</v>
      </c>
      <c r="B775" t="s">
        <v>1569</v>
      </c>
      <c r="C775" t="s">
        <v>13</v>
      </c>
      <c r="D775">
        <v>0.05</v>
      </c>
      <c r="E775">
        <v>51.98</v>
      </c>
      <c r="F775">
        <v>10.17</v>
      </c>
      <c r="G775" t="s">
        <v>14</v>
      </c>
      <c r="H775" t="s">
        <v>3</v>
      </c>
      <c r="I775" t="s">
        <v>16</v>
      </c>
      <c r="J775" t="s">
        <v>32</v>
      </c>
      <c r="K775" t="s">
        <v>120</v>
      </c>
      <c r="L775" t="s">
        <v>1523</v>
      </c>
      <c r="M775">
        <v>0.37</v>
      </c>
      <c r="N775" t="s">
        <v>8</v>
      </c>
      <c r="O775" t="s">
        <v>87</v>
      </c>
      <c r="P775" t="s">
        <v>88</v>
      </c>
      <c r="Q775" t="s">
        <v>1570</v>
      </c>
      <c r="R775">
        <v>14225</v>
      </c>
      <c r="S775">
        <v>42075</v>
      </c>
      <c r="T775">
        <v>42076</v>
      </c>
      <c r="U775">
        <v>329.9787</v>
      </c>
      <c r="V775">
        <v>9</v>
      </c>
      <c r="W775">
        <v>478.23</v>
      </c>
      <c r="X775">
        <v>89004</v>
      </c>
      <c r="Y775" t="s">
        <v>3218</v>
      </c>
    </row>
    <row r="776" spans="1:25" x14ac:dyDescent="0.2">
      <c r="A776">
        <v>32</v>
      </c>
      <c r="B776" t="s">
        <v>620</v>
      </c>
      <c r="C776" t="s">
        <v>23</v>
      </c>
      <c r="D776">
        <v>0.06</v>
      </c>
      <c r="E776">
        <v>205.99</v>
      </c>
      <c r="F776">
        <v>8.99</v>
      </c>
      <c r="G776" t="s">
        <v>14</v>
      </c>
      <c r="H776" t="s">
        <v>70</v>
      </c>
      <c r="I776" t="s">
        <v>16</v>
      </c>
      <c r="J776" t="s">
        <v>111</v>
      </c>
      <c r="K776" t="s">
        <v>49</v>
      </c>
      <c r="L776" t="s">
        <v>639</v>
      </c>
      <c r="M776">
        <v>0.56000000000000005</v>
      </c>
      <c r="N776" t="s">
        <v>8</v>
      </c>
      <c r="O776" t="s">
        <v>35</v>
      </c>
      <c r="P776" t="s">
        <v>115</v>
      </c>
      <c r="Q776" t="s">
        <v>622</v>
      </c>
      <c r="R776">
        <v>97526</v>
      </c>
      <c r="S776">
        <v>42075</v>
      </c>
      <c r="T776">
        <v>42082</v>
      </c>
      <c r="U776">
        <v>3568.096</v>
      </c>
      <c r="V776">
        <v>22</v>
      </c>
      <c r="W776">
        <v>3838.14</v>
      </c>
      <c r="X776">
        <v>89203</v>
      </c>
      <c r="Y776" t="s">
        <v>3217</v>
      </c>
    </row>
    <row r="777" spans="1:25" x14ac:dyDescent="0.2">
      <c r="A777">
        <v>2593</v>
      </c>
      <c r="B777" t="s">
        <v>1571</v>
      </c>
      <c r="C777" t="s">
        <v>23</v>
      </c>
      <c r="D777">
        <v>0.01</v>
      </c>
      <c r="E777">
        <v>85.99</v>
      </c>
      <c r="F777">
        <v>0.99</v>
      </c>
      <c r="G777" t="s">
        <v>14</v>
      </c>
      <c r="H777" t="s">
        <v>70</v>
      </c>
      <c r="I777" t="s">
        <v>16</v>
      </c>
      <c r="J777" t="s">
        <v>111</v>
      </c>
      <c r="K777" t="s">
        <v>26</v>
      </c>
      <c r="L777" t="s">
        <v>1572</v>
      </c>
      <c r="M777">
        <v>0.85</v>
      </c>
      <c r="N777" t="s">
        <v>8</v>
      </c>
      <c r="O777" t="s">
        <v>9</v>
      </c>
      <c r="P777" t="s">
        <v>51</v>
      </c>
      <c r="Q777" t="s">
        <v>1573</v>
      </c>
      <c r="R777">
        <v>30605</v>
      </c>
      <c r="S777">
        <v>42075</v>
      </c>
      <c r="T777">
        <v>42080</v>
      </c>
      <c r="U777">
        <v>311.73</v>
      </c>
      <c r="V777">
        <v>2</v>
      </c>
      <c r="W777">
        <v>146.16999999999999</v>
      </c>
      <c r="X777">
        <v>87773</v>
      </c>
      <c r="Y777" t="s">
        <v>3215</v>
      </c>
    </row>
    <row r="778" spans="1:25" x14ac:dyDescent="0.2">
      <c r="A778">
        <v>2741</v>
      </c>
      <c r="B778" t="s">
        <v>1574</v>
      </c>
      <c r="C778" t="s">
        <v>23</v>
      </c>
      <c r="D778">
        <v>0.01</v>
      </c>
      <c r="E778">
        <v>35.99</v>
      </c>
      <c r="F778">
        <v>5.99</v>
      </c>
      <c r="G778" t="s">
        <v>14</v>
      </c>
      <c r="H778" t="s">
        <v>3</v>
      </c>
      <c r="I778" t="s">
        <v>16</v>
      </c>
      <c r="J778" t="s">
        <v>111</v>
      </c>
      <c r="K778" t="s">
        <v>26</v>
      </c>
      <c r="L778" t="s">
        <v>1348</v>
      </c>
      <c r="M778">
        <v>0.38</v>
      </c>
      <c r="N778" t="s">
        <v>8</v>
      </c>
      <c r="O778" t="s">
        <v>35</v>
      </c>
      <c r="P778" t="s">
        <v>466</v>
      </c>
      <c r="Q778" t="s">
        <v>1575</v>
      </c>
      <c r="R778">
        <v>83605</v>
      </c>
      <c r="S778">
        <v>42075</v>
      </c>
      <c r="T778">
        <v>42082</v>
      </c>
      <c r="U778">
        <v>218.23320000000001</v>
      </c>
      <c r="V778">
        <v>10</v>
      </c>
      <c r="W778">
        <v>316.27999999999997</v>
      </c>
      <c r="X778">
        <v>89481</v>
      </c>
      <c r="Y778" t="s">
        <v>3217</v>
      </c>
    </row>
    <row r="779" spans="1:25" x14ac:dyDescent="0.2">
      <c r="A779">
        <v>146</v>
      </c>
      <c r="B779" t="s">
        <v>1576</v>
      </c>
      <c r="C779" t="s">
        <v>46</v>
      </c>
      <c r="D779">
        <v>0.01</v>
      </c>
      <c r="E779">
        <v>45.98</v>
      </c>
      <c r="F779">
        <v>4.8</v>
      </c>
      <c r="G779" t="s">
        <v>14</v>
      </c>
      <c r="H779" t="s">
        <v>3</v>
      </c>
      <c r="I779" t="s">
        <v>4</v>
      </c>
      <c r="J779" t="s">
        <v>102</v>
      </c>
      <c r="K779" t="s">
        <v>26</v>
      </c>
      <c r="L779" t="s">
        <v>1577</v>
      </c>
      <c r="M779">
        <v>0.68</v>
      </c>
      <c r="N779" t="s">
        <v>8</v>
      </c>
      <c r="O779" t="s">
        <v>28</v>
      </c>
      <c r="P779" t="s">
        <v>163</v>
      </c>
      <c r="Q779" t="s">
        <v>1578</v>
      </c>
      <c r="R779">
        <v>76148</v>
      </c>
      <c r="S779">
        <v>42075</v>
      </c>
      <c r="T779">
        <v>42076</v>
      </c>
      <c r="U779">
        <v>133.5771</v>
      </c>
      <c r="V779">
        <v>4</v>
      </c>
      <c r="W779">
        <v>193.59</v>
      </c>
      <c r="X779">
        <v>91088</v>
      </c>
      <c r="Y779" t="s">
        <v>3216</v>
      </c>
    </row>
    <row r="780" spans="1:25" x14ac:dyDescent="0.2">
      <c r="A780">
        <v>903</v>
      </c>
      <c r="B780" t="s">
        <v>1579</v>
      </c>
      <c r="C780" t="s">
        <v>46</v>
      </c>
      <c r="D780">
        <v>0</v>
      </c>
      <c r="E780">
        <v>5.98</v>
      </c>
      <c r="F780">
        <v>1.49</v>
      </c>
      <c r="G780" t="s">
        <v>14</v>
      </c>
      <c r="H780" t="s">
        <v>15</v>
      </c>
      <c r="I780" t="s">
        <v>24</v>
      </c>
      <c r="J780" t="s">
        <v>48</v>
      </c>
      <c r="K780" t="s">
        <v>49</v>
      </c>
      <c r="L780" t="s">
        <v>1563</v>
      </c>
      <c r="M780">
        <v>0.39</v>
      </c>
      <c r="N780" t="s">
        <v>8</v>
      </c>
      <c r="O780" t="s">
        <v>87</v>
      </c>
      <c r="P780" t="s">
        <v>379</v>
      </c>
      <c r="Q780" t="s">
        <v>1084</v>
      </c>
      <c r="R780">
        <v>1887</v>
      </c>
      <c r="S780">
        <v>42075</v>
      </c>
      <c r="T780">
        <v>42077</v>
      </c>
      <c r="U780">
        <v>80.674800000000005</v>
      </c>
      <c r="V780">
        <v>18</v>
      </c>
      <c r="W780">
        <v>116.92</v>
      </c>
      <c r="X780">
        <v>90806</v>
      </c>
      <c r="Y780" t="s">
        <v>3218</v>
      </c>
    </row>
    <row r="781" spans="1:25" x14ac:dyDescent="0.2">
      <c r="A781">
        <v>2037</v>
      </c>
      <c r="B781" t="s">
        <v>1580</v>
      </c>
      <c r="C781" t="s">
        <v>46</v>
      </c>
      <c r="D781">
        <v>0</v>
      </c>
      <c r="E781">
        <v>73.98</v>
      </c>
      <c r="F781">
        <v>14.52</v>
      </c>
      <c r="G781" t="s">
        <v>14</v>
      </c>
      <c r="H781" t="s">
        <v>3</v>
      </c>
      <c r="I781" t="s">
        <v>16</v>
      </c>
      <c r="J781" t="s">
        <v>17</v>
      </c>
      <c r="K781" t="s">
        <v>49</v>
      </c>
      <c r="L781" t="s">
        <v>284</v>
      </c>
      <c r="M781">
        <v>0.65</v>
      </c>
      <c r="N781" t="s">
        <v>8</v>
      </c>
      <c r="O781" t="s">
        <v>35</v>
      </c>
      <c r="P781" t="s">
        <v>253</v>
      </c>
      <c r="Q781" t="s">
        <v>892</v>
      </c>
      <c r="R781">
        <v>59715</v>
      </c>
      <c r="S781">
        <v>42075</v>
      </c>
      <c r="T781">
        <v>42077</v>
      </c>
      <c r="U781">
        <v>-88.61</v>
      </c>
      <c r="V781">
        <v>4</v>
      </c>
      <c r="W781">
        <v>305.70999999999998</v>
      </c>
      <c r="X781">
        <v>89333</v>
      </c>
      <c r="Y781" t="s">
        <v>3217</v>
      </c>
    </row>
    <row r="782" spans="1:25" x14ac:dyDescent="0.2">
      <c r="A782">
        <v>2787</v>
      </c>
      <c r="B782" t="s">
        <v>1581</v>
      </c>
      <c r="C782" t="s">
        <v>46</v>
      </c>
      <c r="D782">
        <v>0.01</v>
      </c>
      <c r="E782">
        <v>47.98</v>
      </c>
      <c r="F782">
        <v>3.61</v>
      </c>
      <c r="G782" t="s">
        <v>63</v>
      </c>
      <c r="H782" t="s">
        <v>15</v>
      </c>
      <c r="I782" t="s">
        <v>16</v>
      </c>
      <c r="J782" t="s">
        <v>17</v>
      </c>
      <c r="K782" t="s">
        <v>18</v>
      </c>
      <c r="L782" t="s">
        <v>1215</v>
      </c>
      <c r="M782">
        <v>0.71</v>
      </c>
      <c r="N782" t="s">
        <v>8</v>
      </c>
      <c r="O782" t="s">
        <v>9</v>
      </c>
      <c r="P782" t="s">
        <v>144</v>
      </c>
      <c r="Q782" t="s">
        <v>1582</v>
      </c>
      <c r="R782">
        <v>70003</v>
      </c>
      <c r="S782">
        <v>42075</v>
      </c>
      <c r="T782">
        <v>42076</v>
      </c>
      <c r="U782">
        <v>-44.436</v>
      </c>
      <c r="V782">
        <v>8</v>
      </c>
      <c r="W782">
        <v>393.98</v>
      </c>
      <c r="X782">
        <v>91316</v>
      </c>
      <c r="Y782" t="s">
        <v>3215</v>
      </c>
    </row>
    <row r="783" spans="1:25" x14ac:dyDescent="0.2">
      <c r="A783">
        <v>573</v>
      </c>
      <c r="B783" t="s">
        <v>1356</v>
      </c>
      <c r="C783" t="s">
        <v>1</v>
      </c>
      <c r="D783">
        <v>0.05</v>
      </c>
      <c r="E783">
        <v>4.13</v>
      </c>
      <c r="F783">
        <v>5.04</v>
      </c>
      <c r="G783" t="s">
        <v>14</v>
      </c>
      <c r="H783" t="s">
        <v>47</v>
      </c>
      <c r="I783" t="s">
        <v>24</v>
      </c>
      <c r="J783" t="s">
        <v>48</v>
      </c>
      <c r="K783" t="s">
        <v>49</v>
      </c>
      <c r="L783" t="s">
        <v>995</v>
      </c>
      <c r="M783">
        <v>0.38</v>
      </c>
      <c r="N783" t="s">
        <v>8</v>
      </c>
      <c r="O783" t="s">
        <v>28</v>
      </c>
      <c r="P783" t="s">
        <v>79</v>
      </c>
      <c r="Q783" t="s">
        <v>1358</v>
      </c>
      <c r="R783">
        <v>61554</v>
      </c>
      <c r="S783">
        <v>42076</v>
      </c>
      <c r="T783">
        <v>42077</v>
      </c>
      <c r="U783">
        <v>-12.1555</v>
      </c>
      <c r="V783">
        <v>1</v>
      </c>
      <c r="W783">
        <v>5.84</v>
      </c>
      <c r="X783">
        <v>86555</v>
      </c>
      <c r="Y783" t="s">
        <v>3216</v>
      </c>
    </row>
    <row r="784" spans="1:25" x14ac:dyDescent="0.2">
      <c r="A784">
        <v>1035</v>
      </c>
      <c r="B784" t="s">
        <v>1583</v>
      </c>
      <c r="C784" t="s">
        <v>1</v>
      </c>
      <c r="D784">
        <v>7.0000000000000007E-2</v>
      </c>
      <c r="E784">
        <v>125.99</v>
      </c>
      <c r="F784">
        <v>2.5</v>
      </c>
      <c r="G784" t="s">
        <v>14</v>
      </c>
      <c r="H784" t="s">
        <v>47</v>
      </c>
      <c r="I784" t="s">
        <v>16</v>
      </c>
      <c r="J784" t="s">
        <v>111</v>
      </c>
      <c r="K784" t="s">
        <v>49</v>
      </c>
      <c r="L784" t="s">
        <v>924</v>
      </c>
      <c r="M784">
        <v>0.6</v>
      </c>
      <c r="N784" t="s">
        <v>8</v>
      </c>
      <c r="O784" t="s">
        <v>87</v>
      </c>
      <c r="P784" t="s">
        <v>293</v>
      </c>
      <c r="Q784" t="s">
        <v>1584</v>
      </c>
      <c r="R784">
        <v>43015</v>
      </c>
      <c r="S784">
        <v>42076</v>
      </c>
      <c r="T784">
        <v>42076</v>
      </c>
      <c r="U784">
        <v>-604.40599999999995</v>
      </c>
      <c r="V784">
        <v>1</v>
      </c>
      <c r="W784">
        <v>100.59</v>
      </c>
      <c r="X784">
        <v>90710</v>
      </c>
      <c r="Y784" t="s">
        <v>3218</v>
      </c>
    </row>
    <row r="785" spans="1:25" x14ac:dyDescent="0.2">
      <c r="A785">
        <v>1036</v>
      </c>
      <c r="B785" t="s">
        <v>1585</v>
      </c>
      <c r="C785" t="s">
        <v>1</v>
      </c>
      <c r="D785">
        <v>0.03</v>
      </c>
      <c r="E785">
        <v>99.99</v>
      </c>
      <c r="F785">
        <v>19.989999999999998</v>
      </c>
      <c r="G785" t="s">
        <v>14</v>
      </c>
      <c r="H785" t="s">
        <v>47</v>
      </c>
      <c r="I785" t="s">
        <v>16</v>
      </c>
      <c r="J785" t="s">
        <v>17</v>
      </c>
      <c r="K785" t="s">
        <v>49</v>
      </c>
      <c r="L785" t="s">
        <v>1556</v>
      </c>
      <c r="M785">
        <v>0.52</v>
      </c>
      <c r="N785" t="s">
        <v>8</v>
      </c>
      <c r="O785" t="s">
        <v>87</v>
      </c>
      <c r="P785" t="s">
        <v>293</v>
      </c>
      <c r="Q785" t="s">
        <v>1586</v>
      </c>
      <c r="R785">
        <v>43017</v>
      </c>
      <c r="S785">
        <v>42076</v>
      </c>
      <c r="T785">
        <v>42077</v>
      </c>
      <c r="U785">
        <v>293.66000000000003</v>
      </c>
      <c r="V785">
        <v>6</v>
      </c>
      <c r="W785">
        <v>598.38</v>
      </c>
      <c r="X785">
        <v>90710</v>
      </c>
      <c r="Y785" t="s">
        <v>3218</v>
      </c>
    </row>
    <row r="786" spans="1:25" x14ac:dyDescent="0.2">
      <c r="A786">
        <v>2468</v>
      </c>
      <c r="B786" t="s">
        <v>1587</v>
      </c>
      <c r="C786" t="s">
        <v>1</v>
      </c>
      <c r="D786">
        <v>0.04</v>
      </c>
      <c r="E786">
        <v>65.989999999999995</v>
      </c>
      <c r="F786">
        <v>8.99</v>
      </c>
      <c r="G786" t="s">
        <v>14</v>
      </c>
      <c r="H786" t="s">
        <v>70</v>
      </c>
      <c r="I786" t="s">
        <v>16</v>
      </c>
      <c r="J786" t="s">
        <v>111</v>
      </c>
      <c r="K786" t="s">
        <v>49</v>
      </c>
      <c r="L786" t="s">
        <v>1588</v>
      </c>
      <c r="M786">
        <v>0.55000000000000004</v>
      </c>
      <c r="N786" t="s">
        <v>8</v>
      </c>
      <c r="O786" t="s">
        <v>9</v>
      </c>
      <c r="P786" t="s">
        <v>73</v>
      </c>
      <c r="Q786" t="s">
        <v>1589</v>
      </c>
      <c r="R786">
        <v>28144</v>
      </c>
      <c r="S786">
        <v>42076</v>
      </c>
      <c r="T786">
        <v>42077</v>
      </c>
      <c r="U786">
        <v>-335.041</v>
      </c>
      <c r="V786">
        <v>13</v>
      </c>
      <c r="W786">
        <v>724.57</v>
      </c>
      <c r="X786">
        <v>88137</v>
      </c>
      <c r="Y786" t="s">
        <v>3215</v>
      </c>
    </row>
    <row r="787" spans="1:25" x14ac:dyDescent="0.2">
      <c r="A787">
        <v>3036</v>
      </c>
      <c r="B787" t="s">
        <v>540</v>
      </c>
      <c r="C787" t="s">
        <v>1</v>
      </c>
      <c r="D787">
        <v>0.08</v>
      </c>
      <c r="E787">
        <v>178.47</v>
      </c>
      <c r="F787">
        <v>19.989999999999998</v>
      </c>
      <c r="G787" t="s">
        <v>14</v>
      </c>
      <c r="H787" t="s">
        <v>47</v>
      </c>
      <c r="I787" t="s">
        <v>24</v>
      </c>
      <c r="J787" t="s">
        <v>54</v>
      </c>
      <c r="K787" t="s">
        <v>49</v>
      </c>
      <c r="L787" t="s">
        <v>987</v>
      </c>
      <c r="M787">
        <v>0.55000000000000004</v>
      </c>
      <c r="N787" t="s">
        <v>8</v>
      </c>
      <c r="O787" t="s">
        <v>28</v>
      </c>
      <c r="P787" t="s">
        <v>541</v>
      </c>
      <c r="Q787" t="s">
        <v>542</v>
      </c>
      <c r="R787">
        <v>58554</v>
      </c>
      <c r="S787">
        <v>42076</v>
      </c>
      <c r="T787">
        <v>42079</v>
      </c>
      <c r="U787">
        <v>2267.2199999999998</v>
      </c>
      <c r="V787">
        <v>22</v>
      </c>
      <c r="W787">
        <v>3802.01</v>
      </c>
      <c r="X787">
        <v>89130</v>
      </c>
      <c r="Y787" t="s">
        <v>3216</v>
      </c>
    </row>
    <row r="788" spans="1:25" x14ac:dyDescent="0.2">
      <c r="A788">
        <v>600</v>
      </c>
      <c r="B788" t="s">
        <v>1590</v>
      </c>
      <c r="C788" t="s">
        <v>92</v>
      </c>
      <c r="D788">
        <v>0.06</v>
      </c>
      <c r="E788">
        <v>6.48</v>
      </c>
      <c r="F788">
        <v>7.37</v>
      </c>
      <c r="G788" t="s">
        <v>14</v>
      </c>
      <c r="H788" t="s">
        <v>70</v>
      </c>
      <c r="I788" t="s">
        <v>24</v>
      </c>
      <c r="J788" t="s">
        <v>64</v>
      </c>
      <c r="K788" t="s">
        <v>49</v>
      </c>
      <c r="L788" t="s">
        <v>1591</v>
      </c>
      <c r="M788">
        <v>0.37</v>
      </c>
      <c r="N788" t="s">
        <v>8</v>
      </c>
      <c r="O788" t="s">
        <v>87</v>
      </c>
      <c r="P788" t="s">
        <v>394</v>
      </c>
      <c r="Q788" t="s">
        <v>1592</v>
      </c>
      <c r="R788">
        <v>21136</v>
      </c>
      <c r="S788">
        <v>42076</v>
      </c>
      <c r="T788">
        <v>42077</v>
      </c>
      <c r="U788">
        <v>-75.44</v>
      </c>
      <c r="V788">
        <v>5</v>
      </c>
      <c r="W788">
        <v>32.39</v>
      </c>
      <c r="X788">
        <v>87579</v>
      </c>
      <c r="Y788" t="s">
        <v>3218</v>
      </c>
    </row>
    <row r="789" spans="1:25" x14ac:dyDescent="0.2">
      <c r="A789">
        <v>2285</v>
      </c>
      <c r="B789" t="s">
        <v>1593</v>
      </c>
      <c r="C789" t="s">
        <v>92</v>
      </c>
      <c r="D789">
        <v>0.02</v>
      </c>
      <c r="E789">
        <v>17.7</v>
      </c>
      <c r="F789">
        <v>9.4700000000000006</v>
      </c>
      <c r="G789" t="s">
        <v>63</v>
      </c>
      <c r="H789" t="s">
        <v>70</v>
      </c>
      <c r="I789" t="s">
        <v>24</v>
      </c>
      <c r="J789" t="s">
        <v>54</v>
      </c>
      <c r="K789" t="s">
        <v>49</v>
      </c>
      <c r="L789" t="s">
        <v>1027</v>
      </c>
      <c r="M789">
        <v>0.59</v>
      </c>
      <c r="N789" t="s">
        <v>8</v>
      </c>
      <c r="O789" t="s">
        <v>9</v>
      </c>
      <c r="P789" t="s">
        <v>247</v>
      </c>
      <c r="Q789" t="s">
        <v>1594</v>
      </c>
      <c r="R789">
        <v>29730</v>
      </c>
      <c r="S789">
        <v>42076</v>
      </c>
      <c r="T789">
        <v>42078</v>
      </c>
      <c r="U789">
        <v>-85.022000000000006</v>
      </c>
      <c r="V789">
        <v>21</v>
      </c>
      <c r="W789">
        <v>374.6</v>
      </c>
      <c r="X789">
        <v>90148</v>
      </c>
      <c r="Y789" t="s">
        <v>3215</v>
      </c>
    </row>
    <row r="790" spans="1:25" x14ac:dyDescent="0.2">
      <c r="A790">
        <v>2484</v>
      </c>
      <c r="B790" t="s">
        <v>1595</v>
      </c>
      <c r="C790" t="s">
        <v>92</v>
      </c>
      <c r="D790">
        <v>0.05</v>
      </c>
      <c r="E790">
        <v>6.48</v>
      </c>
      <c r="F790">
        <v>7.91</v>
      </c>
      <c r="G790" t="s">
        <v>14</v>
      </c>
      <c r="H790" t="s">
        <v>70</v>
      </c>
      <c r="I790" t="s">
        <v>24</v>
      </c>
      <c r="J790" t="s">
        <v>64</v>
      </c>
      <c r="K790" t="s">
        <v>49</v>
      </c>
      <c r="L790" t="s">
        <v>1596</v>
      </c>
      <c r="M790">
        <v>0.37</v>
      </c>
      <c r="N790" t="s">
        <v>8</v>
      </c>
      <c r="O790" t="s">
        <v>9</v>
      </c>
      <c r="P790" t="s">
        <v>99</v>
      </c>
      <c r="Q790" t="s">
        <v>1597</v>
      </c>
      <c r="R790">
        <v>33881</v>
      </c>
      <c r="S790">
        <v>42076</v>
      </c>
      <c r="T790">
        <v>42077</v>
      </c>
      <c r="U790">
        <v>322.12200000000001</v>
      </c>
      <c r="V790">
        <v>16</v>
      </c>
      <c r="W790">
        <v>109.99</v>
      </c>
      <c r="X790">
        <v>88998</v>
      </c>
      <c r="Y790" t="s">
        <v>3215</v>
      </c>
    </row>
    <row r="791" spans="1:25" x14ac:dyDescent="0.2">
      <c r="A791">
        <v>2484</v>
      </c>
      <c r="B791" t="s">
        <v>1595</v>
      </c>
      <c r="C791" t="s">
        <v>92</v>
      </c>
      <c r="D791">
        <v>0.03</v>
      </c>
      <c r="E791">
        <v>111.03</v>
      </c>
      <c r="F791">
        <v>8.64</v>
      </c>
      <c r="G791" t="s">
        <v>14</v>
      </c>
      <c r="H791" t="s">
        <v>70</v>
      </c>
      <c r="I791" t="s">
        <v>24</v>
      </c>
      <c r="J791" t="s">
        <v>54</v>
      </c>
      <c r="K791" t="s">
        <v>49</v>
      </c>
      <c r="L791" t="s">
        <v>1598</v>
      </c>
      <c r="M791">
        <v>0.78</v>
      </c>
      <c r="N791" t="s">
        <v>8</v>
      </c>
      <c r="O791" t="s">
        <v>9</v>
      </c>
      <c r="P791" t="s">
        <v>99</v>
      </c>
      <c r="Q791" t="s">
        <v>1597</v>
      </c>
      <c r="R791">
        <v>33881</v>
      </c>
      <c r="S791">
        <v>42076</v>
      </c>
      <c r="T791">
        <v>42077</v>
      </c>
      <c r="U791">
        <v>366.54</v>
      </c>
      <c r="V791">
        <v>8</v>
      </c>
      <c r="W791">
        <v>900.12</v>
      </c>
      <c r="X791">
        <v>88998</v>
      </c>
      <c r="Y791" t="s">
        <v>3215</v>
      </c>
    </row>
    <row r="792" spans="1:25" x14ac:dyDescent="0.2">
      <c r="A792">
        <v>604</v>
      </c>
      <c r="B792" t="s">
        <v>717</v>
      </c>
      <c r="C792" t="s">
        <v>1</v>
      </c>
      <c r="D792">
        <v>0.09</v>
      </c>
      <c r="E792">
        <v>154.13</v>
      </c>
      <c r="F792">
        <v>69</v>
      </c>
      <c r="G792" t="s">
        <v>63</v>
      </c>
      <c r="H792" t="s">
        <v>70</v>
      </c>
      <c r="I792" t="s">
        <v>4</v>
      </c>
      <c r="J792" t="s">
        <v>5</v>
      </c>
      <c r="K792" t="s">
        <v>40</v>
      </c>
      <c r="L792" t="s">
        <v>900</v>
      </c>
      <c r="M792">
        <v>0.68</v>
      </c>
      <c r="N792" t="s">
        <v>8</v>
      </c>
      <c r="O792" t="s">
        <v>35</v>
      </c>
      <c r="P792" t="s">
        <v>66</v>
      </c>
      <c r="Q792" t="s">
        <v>76</v>
      </c>
      <c r="R792">
        <v>90045</v>
      </c>
      <c r="S792">
        <v>42077</v>
      </c>
      <c r="T792">
        <v>42078</v>
      </c>
      <c r="U792">
        <v>-1763.7476999999999</v>
      </c>
      <c r="V792">
        <v>38</v>
      </c>
      <c r="W792">
        <v>5679.59</v>
      </c>
      <c r="X792">
        <v>28647</v>
      </c>
      <c r="Y792" t="s">
        <v>3217</v>
      </c>
    </row>
    <row r="793" spans="1:25" x14ac:dyDescent="0.2">
      <c r="A793">
        <v>605</v>
      </c>
      <c r="B793" t="s">
        <v>1599</v>
      </c>
      <c r="C793" t="s">
        <v>1</v>
      </c>
      <c r="D793">
        <v>0.09</v>
      </c>
      <c r="E793">
        <v>154.13</v>
      </c>
      <c r="F793">
        <v>69</v>
      </c>
      <c r="G793" t="s">
        <v>63</v>
      </c>
      <c r="H793" t="s">
        <v>70</v>
      </c>
      <c r="I793" t="s">
        <v>4</v>
      </c>
      <c r="J793" t="s">
        <v>5</v>
      </c>
      <c r="K793" t="s">
        <v>40</v>
      </c>
      <c r="L793" t="s">
        <v>900</v>
      </c>
      <c r="M793">
        <v>0.68</v>
      </c>
      <c r="N793" t="s">
        <v>8</v>
      </c>
      <c r="O793" t="s">
        <v>87</v>
      </c>
      <c r="P793" t="s">
        <v>88</v>
      </c>
      <c r="Q793" t="s">
        <v>1600</v>
      </c>
      <c r="R793">
        <v>11795</v>
      </c>
      <c r="S793">
        <v>42077</v>
      </c>
      <c r="T793">
        <v>42078</v>
      </c>
      <c r="U793">
        <v>-1763.7476999999999</v>
      </c>
      <c r="V793">
        <v>10</v>
      </c>
      <c r="W793">
        <v>1494.63</v>
      </c>
      <c r="X793">
        <v>91144</v>
      </c>
      <c r="Y793" t="s">
        <v>3218</v>
      </c>
    </row>
    <row r="794" spans="1:25" x14ac:dyDescent="0.2">
      <c r="A794">
        <v>994</v>
      </c>
      <c r="B794" t="s">
        <v>1601</v>
      </c>
      <c r="C794" t="s">
        <v>13</v>
      </c>
      <c r="D794">
        <v>0.1</v>
      </c>
      <c r="E794">
        <v>400.98</v>
      </c>
      <c r="F794">
        <v>76.37</v>
      </c>
      <c r="G794" t="s">
        <v>2</v>
      </c>
      <c r="H794" t="s">
        <v>3</v>
      </c>
      <c r="I794" t="s">
        <v>4</v>
      </c>
      <c r="J794" t="s">
        <v>5</v>
      </c>
      <c r="K794" t="s">
        <v>6</v>
      </c>
      <c r="L794" t="s">
        <v>978</v>
      </c>
      <c r="M794">
        <v>0.6</v>
      </c>
      <c r="N794" t="s">
        <v>8</v>
      </c>
      <c r="O794" t="s">
        <v>87</v>
      </c>
      <c r="P794" t="s">
        <v>307</v>
      </c>
      <c r="Q794" t="s">
        <v>308</v>
      </c>
      <c r="R794">
        <v>4073</v>
      </c>
      <c r="S794">
        <v>42077</v>
      </c>
      <c r="T794">
        <v>42078</v>
      </c>
      <c r="U794">
        <v>-969.04836599999999</v>
      </c>
      <c r="V794">
        <v>2</v>
      </c>
      <c r="W794">
        <v>810.47</v>
      </c>
      <c r="X794">
        <v>89433</v>
      </c>
      <c r="Y794" t="s">
        <v>3218</v>
      </c>
    </row>
    <row r="795" spans="1:25" x14ac:dyDescent="0.2">
      <c r="A795">
        <v>999</v>
      </c>
      <c r="B795" t="s">
        <v>1602</v>
      </c>
      <c r="C795" t="s">
        <v>13</v>
      </c>
      <c r="D795">
        <v>0.08</v>
      </c>
      <c r="E795">
        <v>45.19</v>
      </c>
      <c r="F795">
        <v>1.99</v>
      </c>
      <c r="G795" t="s">
        <v>14</v>
      </c>
      <c r="H795" t="s">
        <v>3</v>
      </c>
      <c r="I795" t="s">
        <v>16</v>
      </c>
      <c r="J795" t="s">
        <v>17</v>
      </c>
      <c r="K795" t="s">
        <v>18</v>
      </c>
      <c r="L795" t="s">
        <v>19</v>
      </c>
      <c r="M795">
        <v>0.55000000000000004</v>
      </c>
      <c r="N795" t="s">
        <v>8</v>
      </c>
      <c r="O795" t="s">
        <v>87</v>
      </c>
      <c r="P795" t="s">
        <v>373</v>
      </c>
      <c r="Q795" t="s">
        <v>1603</v>
      </c>
      <c r="R795">
        <v>7450</v>
      </c>
      <c r="S795">
        <v>42077</v>
      </c>
      <c r="T795">
        <v>42078</v>
      </c>
      <c r="U795">
        <v>-71.83</v>
      </c>
      <c r="V795">
        <v>3</v>
      </c>
      <c r="W795">
        <v>127.22</v>
      </c>
      <c r="X795">
        <v>89433</v>
      </c>
      <c r="Y795" t="s">
        <v>3218</v>
      </c>
    </row>
    <row r="796" spans="1:25" x14ac:dyDescent="0.2">
      <c r="A796">
        <v>1000</v>
      </c>
      <c r="B796" t="s">
        <v>1604</v>
      </c>
      <c r="C796" t="s">
        <v>13</v>
      </c>
      <c r="D796">
        <v>0.03</v>
      </c>
      <c r="E796">
        <v>33.979999999999997</v>
      </c>
      <c r="F796">
        <v>19.989999999999998</v>
      </c>
      <c r="G796" t="s">
        <v>14</v>
      </c>
      <c r="H796" t="s">
        <v>3</v>
      </c>
      <c r="I796" t="s">
        <v>4</v>
      </c>
      <c r="J796" t="s">
        <v>102</v>
      </c>
      <c r="K796" t="s">
        <v>49</v>
      </c>
      <c r="L796" t="s">
        <v>1605</v>
      </c>
      <c r="M796">
        <v>0.55000000000000004</v>
      </c>
      <c r="N796" t="s">
        <v>8</v>
      </c>
      <c r="O796" t="s">
        <v>87</v>
      </c>
      <c r="P796" t="s">
        <v>609</v>
      </c>
      <c r="Q796" t="s">
        <v>1606</v>
      </c>
      <c r="R796">
        <v>5201</v>
      </c>
      <c r="S796">
        <v>42077</v>
      </c>
      <c r="T796">
        <v>42078</v>
      </c>
      <c r="U796">
        <v>-0.74</v>
      </c>
      <c r="V796">
        <v>12</v>
      </c>
      <c r="W796">
        <v>432.44</v>
      </c>
      <c r="X796">
        <v>89433</v>
      </c>
      <c r="Y796" t="s">
        <v>3218</v>
      </c>
    </row>
    <row r="797" spans="1:25" x14ac:dyDescent="0.2">
      <c r="A797">
        <v>2345</v>
      </c>
      <c r="B797" t="s">
        <v>1607</v>
      </c>
      <c r="C797" t="s">
        <v>92</v>
      </c>
      <c r="D797">
        <v>7.0000000000000007E-2</v>
      </c>
      <c r="E797">
        <v>200.98</v>
      </c>
      <c r="F797">
        <v>23.76</v>
      </c>
      <c r="G797" t="s">
        <v>2</v>
      </c>
      <c r="H797" t="s">
        <v>70</v>
      </c>
      <c r="I797" t="s">
        <v>4</v>
      </c>
      <c r="J797" t="s">
        <v>85</v>
      </c>
      <c r="K797" t="s">
        <v>33</v>
      </c>
      <c r="L797" t="s">
        <v>1608</v>
      </c>
      <c r="M797">
        <v>0.57999999999999996</v>
      </c>
      <c r="N797" t="s">
        <v>8</v>
      </c>
      <c r="O797" t="s">
        <v>9</v>
      </c>
      <c r="P797" t="s">
        <v>364</v>
      </c>
      <c r="Q797" t="s">
        <v>803</v>
      </c>
      <c r="R797">
        <v>42003</v>
      </c>
      <c r="S797">
        <v>42077</v>
      </c>
      <c r="T797">
        <v>42078</v>
      </c>
      <c r="U797">
        <v>-132.42599999999999</v>
      </c>
      <c r="V797">
        <v>9</v>
      </c>
      <c r="W797">
        <v>1805.9</v>
      </c>
      <c r="X797">
        <v>89504</v>
      </c>
      <c r="Y797" t="s">
        <v>3215</v>
      </c>
    </row>
    <row r="798" spans="1:25" x14ac:dyDescent="0.2">
      <c r="A798">
        <v>2345</v>
      </c>
      <c r="B798" t="s">
        <v>1607</v>
      </c>
      <c r="C798" t="s">
        <v>92</v>
      </c>
      <c r="D798">
        <v>0.02</v>
      </c>
      <c r="E798">
        <v>179.29</v>
      </c>
      <c r="F798">
        <v>29.21</v>
      </c>
      <c r="G798" t="s">
        <v>2</v>
      </c>
      <c r="H798" t="s">
        <v>70</v>
      </c>
      <c r="I798" t="s">
        <v>4</v>
      </c>
      <c r="J798" t="s">
        <v>5</v>
      </c>
      <c r="K798" t="s">
        <v>6</v>
      </c>
      <c r="L798" t="s">
        <v>519</v>
      </c>
      <c r="M798">
        <v>0.76</v>
      </c>
      <c r="N798" t="s">
        <v>8</v>
      </c>
      <c r="O798" t="s">
        <v>9</v>
      </c>
      <c r="P798" t="s">
        <v>364</v>
      </c>
      <c r="Q798" t="s">
        <v>803</v>
      </c>
      <c r="R798">
        <v>42003</v>
      </c>
      <c r="S798">
        <v>42077</v>
      </c>
      <c r="T798">
        <v>42077</v>
      </c>
      <c r="U798">
        <v>-411.23599999999999</v>
      </c>
      <c r="V798">
        <v>2</v>
      </c>
      <c r="W798">
        <v>311.41000000000003</v>
      </c>
      <c r="X798">
        <v>89504</v>
      </c>
      <c r="Y798" t="s">
        <v>3215</v>
      </c>
    </row>
    <row r="799" spans="1:25" x14ac:dyDescent="0.2">
      <c r="A799">
        <v>2417</v>
      </c>
      <c r="B799" t="s">
        <v>1609</v>
      </c>
      <c r="C799" t="s">
        <v>92</v>
      </c>
      <c r="D799">
        <v>0</v>
      </c>
      <c r="E799">
        <v>65.989999999999995</v>
      </c>
      <c r="F799">
        <v>3.99</v>
      </c>
      <c r="G799" t="s">
        <v>14</v>
      </c>
      <c r="H799" t="s">
        <v>15</v>
      </c>
      <c r="I799" t="s">
        <v>16</v>
      </c>
      <c r="J799" t="s">
        <v>111</v>
      </c>
      <c r="K799" t="s">
        <v>49</v>
      </c>
      <c r="L799" t="s">
        <v>1610</v>
      </c>
      <c r="M799">
        <v>0.59</v>
      </c>
      <c r="N799" t="s">
        <v>8</v>
      </c>
      <c r="O799" t="s">
        <v>9</v>
      </c>
      <c r="P799" t="s">
        <v>218</v>
      </c>
      <c r="Q799" t="s">
        <v>1611</v>
      </c>
      <c r="R799">
        <v>22124</v>
      </c>
      <c r="S799">
        <v>42077</v>
      </c>
      <c r="T799">
        <v>42078</v>
      </c>
      <c r="U799">
        <v>-60.564</v>
      </c>
      <c r="V799">
        <v>13</v>
      </c>
      <c r="W799">
        <v>765.65</v>
      </c>
      <c r="X799">
        <v>86754</v>
      </c>
      <c r="Y799" t="s">
        <v>3215</v>
      </c>
    </row>
    <row r="800" spans="1:25" x14ac:dyDescent="0.2">
      <c r="A800">
        <v>3279</v>
      </c>
      <c r="B800" t="s">
        <v>1612</v>
      </c>
      <c r="C800" t="s">
        <v>92</v>
      </c>
      <c r="D800">
        <v>0.01</v>
      </c>
      <c r="E800">
        <v>45.99</v>
      </c>
      <c r="F800">
        <v>4.99</v>
      </c>
      <c r="G800" t="s">
        <v>14</v>
      </c>
      <c r="H800" t="s">
        <v>47</v>
      </c>
      <c r="I800" t="s">
        <v>16</v>
      </c>
      <c r="J800" t="s">
        <v>111</v>
      </c>
      <c r="K800" t="s">
        <v>49</v>
      </c>
      <c r="L800" t="s">
        <v>1422</v>
      </c>
      <c r="M800">
        <v>0.56000000000000005</v>
      </c>
      <c r="N800" t="s">
        <v>8</v>
      </c>
      <c r="O800" t="s">
        <v>9</v>
      </c>
      <c r="P800" t="s">
        <v>247</v>
      </c>
      <c r="Q800" t="s">
        <v>1613</v>
      </c>
      <c r="R800">
        <v>29203</v>
      </c>
      <c r="S800">
        <v>42077</v>
      </c>
      <c r="T800">
        <v>42079</v>
      </c>
      <c r="U800">
        <v>24.018000000000001</v>
      </c>
      <c r="V800">
        <v>3</v>
      </c>
      <c r="W800">
        <v>125.19</v>
      </c>
      <c r="X800">
        <v>90767</v>
      </c>
      <c r="Y800" t="s">
        <v>3215</v>
      </c>
    </row>
    <row r="801" spans="1:25" x14ac:dyDescent="0.2">
      <c r="A801">
        <v>373</v>
      </c>
      <c r="B801" t="s">
        <v>1614</v>
      </c>
      <c r="C801" t="s">
        <v>46</v>
      </c>
      <c r="D801">
        <v>0.02</v>
      </c>
      <c r="E801">
        <v>200.98</v>
      </c>
      <c r="F801">
        <v>55.96</v>
      </c>
      <c r="G801" t="s">
        <v>2</v>
      </c>
      <c r="H801" t="s">
        <v>3</v>
      </c>
      <c r="I801" t="s">
        <v>4</v>
      </c>
      <c r="J801" t="s">
        <v>93</v>
      </c>
      <c r="K801" t="s">
        <v>6</v>
      </c>
      <c r="L801" t="s">
        <v>1615</v>
      </c>
      <c r="M801">
        <v>0.75</v>
      </c>
      <c r="N801" t="s">
        <v>8</v>
      </c>
      <c r="O801" t="s">
        <v>28</v>
      </c>
      <c r="P801" t="s">
        <v>265</v>
      </c>
      <c r="Q801" t="s">
        <v>1139</v>
      </c>
      <c r="R801">
        <v>48234</v>
      </c>
      <c r="S801">
        <v>42077</v>
      </c>
      <c r="T801">
        <v>42079</v>
      </c>
      <c r="U801">
        <v>-163.63</v>
      </c>
      <c r="V801">
        <v>45</v>
      </c>
      <c r="W801">
        <v>9539.6</v>
      </c>
      <c r="X801">
        <v>24193</v>
      </c>
      <c r="Y801" t="s">
        <v>3216</v>
      </c>
    </row>
    <row r="802" spans="1:25" x14ac:dyDescent="0.2">
      <c r="A802">
        <v>373</v>
      </c>
      <c r="B802" t="s">
        <v>1614</v>
      </c>
      <c r="C802" t="s">
        <v>46</v>
      </c>
      <c r="D802">
        <v>0.02</v>
      </c>
      <c r="E802">
        <v>4.28</v>
      </c>
      <c r="F802">
        <v>5.17</v>
      </c>
      <c r="G802" t="s">
        <v>14</v>
      </c>
      <c r="H802" t="s">
        <v>3</v>
      </c>
      <c r="I802" t="s">
        <v>24</v>
      </c>
      <c r="J802" t="s">
        <v>64</v>
      </c>
      <c r="K802" t="s">
        <v>49</v>
      </c>
      <c r="L802" t="s">
        <v>1230</v>
      </c>
      <c r="M802">
        <v>0.4</v>
      </c>
      <c r="N802" t="s">
        <v>8</v>
      </c>
      <c r="O802" t="s">
        <v>28</v>
      </c>
      <c r="P802" t="s">
        <v>265</v>
      </c>
      <c r="Q802" t="s">
        <v>1139</v>
      </c>
      <c r="R802">
        <v>48234</v>
      </c>
      <c r="S802">
        <v>42077</v>
      </c>
      <c r="T802">
        <v>42078</v>
      </c>
      <c r="U802">
        <v>-63.87</v>
      </c>
      <c r="V802">
        <v>24</v>
      </c>
      <c r="W802">
        <v>109.86</v>
      </c>
      <c r="X802">
        <v>24193</v>
      </c>
      <c r="Y802" t="s">
        <v>3216</v>
      </c>
    </row>
    <row r="803" spans="1:25" x14ac:dyDescent="0.2">
      <c r="A803">
        <v>373</v>
      </c>
      <c r="B803" t="s">
        <v>1614</v>
      </c>
      <c r="C803" t="s">
        <v>46</v>
      </c>
      <c r="D803">
        <v>0.04</v>
      </c>
      <c r="E803">
        <v>85.99</v>
      </c>
      <c r="F803">
        <v>0.99</v>
      </c>
      <c r="G803" t="s">
        <v>14</v>
      </c>
      <c r="H803" t="s">
        <v>3</v>
      </c>
      <c r="I803" t="s">
        <v>16</v>
      </c>
      <c r="J803" t="s">
        <v>111</v>
      </c>
      <c r="K803" t="s">
        <v>26</v>
      </c>
      <c r="L803" t="s">
        <v>1572</v>
      </c>
      <c r="M803">
        <v>0.85</v>
      </c>
      <c r="N803" t="s">
        <v>8</v>
      </c>
      <c r="O803" t="s">
        <v>28</v>
      </c>
      <c r="P803" t="s">
        <v>265</v>
      </c>
      <c r="Q803" t="s">
        <v>1139</v>
      </c>
      <c r="R803">
        <v>48234</v>
      </c>
      <c r="S803">
        <v>42077</v>
      </c>
      <c r="T803">
        <v>42079</v>
      </c>
      <c r="U803">
        <v>-175.17500000000001</v>
      </c>
      <c r="V803">
        <v>19</v>
      </c>
      <c r="W803">
        <v>1426.51</v>
      </c>
      <c r="X803">
        <v>24193</v>
      </c>
      <c r="Y803" t="s">
        <v>3216</v>
      </c>
    </row>
    <row r="804" spans="1:25" x14ac:dyDescent="0.2">
      <c r="A804">
        <v>375</v>
      </c>
      <c r="B804" t="s">
        <v>1616</v>
      </c>
      <c r="C804" t="s">
        <v>46</v>
      </c>
      <c r="D804">
        <v>0.02</v>
      </c>
      <c r="E804">
        <v>200.98</v>
      </c>
      <c r="F804">
        <v>55.96</v>
      </c>
      <c r="G804" t="s">
        <v>2</v>
      </c>
      <c r="H804" t="s">
        <v>3</v>
      </c>
      <c r="I804" t="s">
        <v>4</v>
      </c>
      <c r="J804" t="s">
        <v>93</v>
      </c>
      <c r="K804" t="s">
        <v>6</v>
      </c>
      <c r="L804" t="s">
        <v>1615</v>
      </c>
      <c r="M804">
        <v>0.75</v>
      </c>
      <c r="N804" t="s">
        <v>8</v>
      </c>
      <c r="O804" t="s">
        <v>9</v>
      </c>
      <c r="P804" t="s">
        <v>376</v>
      </c>
      <c r="Q804" t="s">
        <v>1617</v>
      </c>
      <c r="R804">
        <v>37814</v>
      </c>
      <c r="S804">
        <v>42077</v>
      </c>
      <c r="T804">
        <v>42079</v>
      </c>
      <c r="U804">
        <v>-224.9478</v>
      </c>
      <c r="V804">
        <v>11</v>
      </c>
      <c r="W804">
        <v>2331.9</v>
      </c>
      <c r="X804">
        <v>90917</v>
      </c>
      <c r="Y804" t="s">
        <v>3215</v>
      </c>
    </row>
    <row r="805" spans="1:25" x14ac:dyDescent="0.2">
      <c r="A805">
        <v>375</v>
      </c>
      <c r="B805" t="s">
        <v>1616</v>
      </c>
      <c r="C805" t="s">
        <v>46</v>
      </c>
      <c r="D805">
        <v>0.02</v>
      </c>
      <c r="E805">
        <v>4.28</v>
      </c>
      <c r="F805">
        <v>5.17</v>
      </c>
      <c r="G805" t="s">
        <v>14</v>
      </c>
      <c r="H805" t="s">
        <v>3</v>
      </c>
      <c r="I805" t="s">
        <v>24</v>
      </c>
      <c r="J805" t="s">
        <v>64</v>
      </c>
      <c r="K805" t="s">
        <v>49</v>
      </c>
      <c r="L805" t="s">
        <v>1230</v>
      </c>
      <c r="M805">
        <v>0.4</v>
      </c>
      <c r="N805" t="s">
        <v>8</v>
      </c>
      <c r="O805" t="s">
        <v>9</v>
      </c>
      <c r="P805" t="s">
        <v>376</v>
      </c>
      <c r="Q805" t="s">
        <v>1617</v>
      </c>
      <c r="R805">
        <v>37814</v>
      </c>
      <c r="S805">
        <v>42077</v>
      </c>
      <c r="T805">
        <v>42078</v>
      </c>
      <c r="U805">
        <v>196.8</v>
      </c>
      <c r="V805">
        <v>6</v>
      </c>
      <c r="W805">
        <v>27.47</v>
      </c>
      <c r="X805">
        <v>90917</v>
      </c>
      <c r="Y805" t="s">
        <v>3215</v>
      </c>
    </row>
    <row r="806" spans="1:25" x14ac:dyDescent="0.2">
      <c r="A806">
        <v>1682</v>
      </c>
      <c r="B806" t="s">
        <v>1162</v>
      </c>
      <c r="C806" t="s">
        <v>46</v>
      </c>
      <c r="D806">
        <v>0.08</v>
      </c>
      <c r="E806">
        <v>4.9800000000000004</v>
      </c>
      <c r="F806">
        <v>4.7</v>
      </c>
      <c r="G806" t="s">
        <v>14</v>
      </c>
      <c r="H806" t="s">
        <v>15</v>
      </c>
      <c r="I806" t="s">
        <v>24</v>
      </c>
      <c r="J806" t="s">
        <v>64</v>
      </c>
      <c r="K806" t="s">
        <v>49</v>
      </c>
      <c r="L806" t="s">
        <v>1310</v>
      </c>
      <c r="M806">
        <v>0.38</v>
      </c>
      <c r="N806" t="s">
        <v>8</v>
      </c>
      <c r="O806" t="s">
        <v>28</v>
      </c>
      <c r="P806" t="s">
        <v>79</v>
      </c>
      <c r="Q806" t="s">
        <v>509</v>
      </c>
      <c r="R806">
        <v>60611</v>
      </c>
      <c r="S806">
        <v>42077</v>
      </c>
      <c r="T806">
        <v>42078</v>
      </c>
      <c r="U806">
        <v>-56.35</v>
      </c>
      <c r="V806">
        <v>47</v>
      </c>
      <c r="W806">
        <v>225.98</v>
      </c>
      <c r="X806">
        <v>38080</v>
      </c>
      <c r="Y806" t="s">
        <v>3216</v>
      </c>
    </row>
    <row r="807" spans="1:25" x14ac:dyDescent="0.2">
      <c r="A807">
        <v>1683</v>
      </c>
      <c r="B807" t="s">
        <v>1163</v>
      </c>
      <c r="C807" t="s">
        <v>46</v>
      </c>
      <c r="D807">
        <v>0.08</v>
      </c>
      <c r="E807">
        <v>4.9800000000000004</v>
      </c>
      <c r="F807">
        <v>4.7</v>
      </c>
      <c r="G807" t="s">
        <v>14</v>
      </c>
      <c r="H807" t="s">
        <v>15</v>
      </c>
      <c r="I807" t="s">
        <v>24</v>
      </c>
      <c r="J807" t="s">
        <v>64</v>
      </c>
      <c r="K807" t="s">
        <v>49</v>
      </c>
      <c r="L807" t="s">
        <v>1310</v>
      </c>
      <c r="M807">
        <v>0.38</v>
      </c>
      <c r="N807" t="s">
        <v>8</v>
      </c>
      <c r="O807" t="s">
        <v>28</v>
      </c>
      <c r="P807" t="s">
        <v>163</v>
      </c>
      <c r="Q807" t="s">
        <v>1164</v>
      </c>
      <c r="R807">
        <v>77301</v>
      </c>
      <c r="S807">
        <v>42077</v>
      </c>
      <c r="T807">
        <v>42078</v>
      </c>
      <c r="U807">
        <v>-56.35</v>
      </c>
      <c r="V807">
        <v>12</v>
      </c>
      <c r="W807">
        <v>57.7</v>
      </c>
      <c r="X807">
        <v>90613</v>
      </c>
      <c r="Y807" t="s">
        <v>3216</v>
      </c>
    </row>
    <row r="808" spans="1:25" x14ac:dyDescent="0.2">
      <c r="A808">
        <v>3177</v>
      </c>
      <c r="B808" t="s">
        <v>1618</v>
      </c>
      <c r="C808" t="s">
        <v>46</v>
      </c>
      <c r="D808">
        <v>0.1</v>
      </c>
      <c r="E808">
        <v>62.18</v>
      </c>
      <c r="F808">
        <v>10.84</v>
      </c>
      <c r="G808" t="s">
        <v>14</v>
      </c>
      <c r="H808" t="s">
        <v>15</v>
      </c>
      <c r="I808" t="s">
        <v>4</v>
      </c>
      <c r="J808" t="s">
        <v>102</v>
      </c>
      <c r="K808" t="s">
        <v>120</v>
      </c>
      <c r="L808" t="s">
        <v>1207</v>
      </c>
      <c r="M808">
        <v>0.63</v>
      </c>
      <c r="N808" t="s">
        <v>8</v>
      </c>
      <c r="O808" t="s">
        <v>9</v>
      </c>
      <c r="P808" t="s">
        <v>99</v>
      </c>
      <c r="Q808" t="s">
        <v>1619</v>
      </c>
      <c r="R808">
        <v>33458</v>
      </c>
      <c r="S808">
        <v>42077</v>
      </c>
      <c r="T808">
        <v>42079</v>
      </c>
      <c r="U808">
        <v>-29.666</v>
      </c>
      <c r="V808">
        <v>9</v>
      </c>
      <c r="W808">
        <v>511.57</v>
      </c>
      <c r="X808">
        <v>90818</v>
      </c>
      <c r="Y808" t="s">
        <v>3215</v>
      </c>
    </row>
    <row r="809" spans="1:25" x14ac:dyDescent="0.2">
      <c r="A809">
        <v>594</v>
      </c>
      <c r="B809" t="s">
        <v>1620</v>
      </c>
      <c r="C809" t="s">
        <v>1</v>
      </c>
      <c r="D809">
        <v>0.09</v>
      </c>
      <c r="E809">
        <v>13.79</v>
      </c>
      <c r="F809">
        <v>8.7799999999999994</v>
      </c>
      <c r="G809" t="s">
        <v>14</v>
      </c>
      <c r="H809" t="s">
        <v>15</v>
      </c>
      <c r="I809" t="s">
        <v>4</v>
      </c>
      <c r="J809" t="s">
        <v>102</v>
      </c>
      <c r="K809" t="s">
        <v>49</v>
      </c>
      <c r="L809" t="s">
        <v>1302</v>
      </c>
      <c r="M809">
        <v>0.43</v>
      </c>
      <c r="N809" t="s">
        <v>8</v>
      </c>
      <c r="O809" t="s">
        <v>28</v>
      </c>
      <c r="P809" t="s">
        <v>29</v>
      </c>
      <c r="Q809" t="s">
        <v>1621</v>
      </c>
      <c r="R809">
        <v>46016</v>
      </c>
      <c r="S809">
        <v>42078</v>
      </c>
      <c r="T809">
        <v>42080</v>
      </c>
      <c r="U809">
        <v>-22.12</v>
      </c>
      <c r="V809">
        <v>1</v>
      </c>
      <c r="W809">
        <v>17.440000000000001</v>
      </c>
      <c r="X809">
        <v>86309</v>
      </c>
      <c r="Y809" t="s">
        <v>3216</v>
      </c>
    </row>
    <row r="810" spans="1:25" x14ac:dyDescent="0.2">
      <c r="A810">
        <v>83</v>
      </c>
      <c r="B810" t="s">
        <v>1622</v>
      </c>
      <c r="C810" t="s">
        <v>13</v>
      </c>
      <c r="D810">
        <v>0.04</v>
      </c>
      <c r="E810">
        <v>296.18</v>
      </c>
      <c r="F810">
        <v>54.12</v>
      </c>
      <c r="G810" t="s">
        <v>2</v>
      </c>
      <c r="H810" t="s">
        <v>70</v>
      </c>
      <c r="I810" t="s">
        <v>4</v>
      </c>
      <c r="J810" t="s">
        <v>5</v>
      </c>
      <c r="K810" t="s">
        <v>6</v>
      </c>
      <c r="L810" t="s">
        <v>1055</v>
      </c>
      <c r="M810">
        <v>0.76</v>
      </c>
      <c r="N810" t="s">
        <v>8</v>
      </c>
      <c r="O810" t="s">
        <v>87</v>
      </c>
      <c r="P810" t="s">
        <v>293</v>
      </c>
      <c r="Q810" t="s">
        <v>973</v>
      </c>
      <c r="R810">
        <v>44708</v>
      </c>
      <c r="S810">
        <v>42078</v>
      </c>
      <c r="T810">
        <v>42078</v>
      </c>
      <c r="U810">
        <v>-715.77820599999995</v>
      </c>
      <c r="V810">
        <v>6</v>
      </c>
      <c r="W810">
        <v>1821.89</v>
      </c>
      <c r="X810">
        <v>87365</v>
      </c>
      <c r="Y810" t="s">
        <v>3218</v>
      </c>
    </row>
    <row r="811" spans="1:25" x14ac:dyDescent="0.2">
      <c r="A811">
        <v>1123</v>
      </c>
      <c r="B811" t="s">
        <v>1623</v>
      </c>
      <c r="C811" t="s">
        <v>13</v>
      </c>
      <c r="D811">
        <v>0.03</v>
      </c>
      <c r="E811">
        <v>7.3</v>
      </c>
      <c r="F811">
        <v>7.72</v>
      </c>
      <c r="G811" t="s">
        <v>14</v>
      </c>
      <c r="H811" t="s">
        <v>3</v>
      </c>
      <c r="I811" t="s">
        <v>24</v>
      </c>
      <c r="J811" t="s">
        <v>48</v>
      </c>
      <c r="K811" t="s">
        <v>49</v>
      </c>
      <c r="L811" t="s">
        <v>1624</v>
      </c>
      <c r="M811">
        <v>0.38</v>
      </c>
      <c r="N811" t="s">
        <v>8</v>
      </c>
      <c r="O811" t="s">
        <v>35</v>
      </c>
      <c r="P811" t="s">
        <v>66</v>
      </c>
      <c r="Q811" t="s">
        <v>1625</v>
      </c>
      <c r="R811">
        <v>95661</v>
      </c>
      <c r="S811">
        <v>42078</v>
      </c>
      <c r="T811">
        <v>42081</v>
      </c>
      <c r="U811">
        <v>-127.05200000000001</v>
      </c>
      <c r="V811">
        <v>14</v>
      </c>
      <c r="W811">
        <v>103.61</v>
      </c>
      <c r="X811">
        <v>87015</v>
      </c>
      <c r="Y811" t="s">
        <v>3217</v>
      </c>
    </row>
    <row r="812" spans="1:25" x14ac:dyDescent="0.2">
      <c r="A812">
        <v>2426</v>
      </c>
      <c r="B812" t="s">
        <v>1626</v>
      </c>
      <c r="C812" t="s">
        <v>13</v>
      </c>
      <c r="D812">
        <v>0.08</v>
      </c>
      <c r="E812">
        <v>30.93</v>
      </c>
      <c r="F812">
        <v>3.92</v>
      </c>
      <c r="G812" t="s">
        <v>14</v>
      </c>
      <c r="H812" t="s">
        <v>3</v>
      </c>
      <c r="I812" t="s">
        <v>4</v>
      </c>
      <c r="J812" t="s">
        <v>102</v>
      </c>
      <c r="K812" t="s">
        <v>18</v>
      </c>
      <c r="L812" t="s">
        <v>1627</v>
      </c>
      <c r="M812">
        <v>0.44</v>
      </c>
      <c r="N812" t="s">
        <v>8</v>
      </c>
      <c r="O812" t="s">
        <v>28</v>
      </c>
      <c r="P812" t="s">
        <v>163</v>
      </c>
      <c r="Q812" t="s">
        <v>1628</v>
      </c>
      <c r="R812">
        <v>75061</v>
      </c>
      <c r="S812">
        <v>42078</v>
      </c>
      <c r="T812">
        <v>42079</v>
      </c>
      <c r="U812">
        <v>63.059100000000001</v>
      </c>
      <c r="V812">
        <v>3</v>
      </c>
      <c r="W812">
        <v>91.39</v>
      </c>
      <c r="X812">
        <v>90859</v>
      </c>
      <c r="Y812" t="s">
        <v>3216</v>
      </c>
    </row>
    <row r="813" spans="1:25" x14ac:dyDescent="0.2">
      <c r="A813">
        <v>724</v>
      </c>
      <c r="B813" t="s">
        <v>1629</v>
      </c>
      <c r="C813" t="s">
        <v>92</v>
      </c>
      <c r="D813">
        <v>0.09</v>
      </c>
      <c r="E813">
        <v>125.99</v>
      </c>
      <c r="F813">
        <v>8.99</v>
      </c>
      <c r="G813" t="s">
        <v>14</v>
      </c>
      <c r="H813" t="s">
        <v>15</v>
      </c>
      <c r="I813" t="s">
        <v>16</v>
      </c>
      <c r="J813" t="s">
        <v>111</v>
      </c>
      <c r="K813" t="s">
        <v>49</v>
      </c>
      <c r="L813" t="s">
        <v>1630</v>
      </c>
      <c r="M813">
        <v>0.55000000000000004</v>
      </c>
      <c r="N813" t="s">
        <v>8</v>
      </c>
      <c r="O813" t="s">
        <v>87</v>
      </c>
      <c r="P813" t="s">
        <v>224</v>
      </c>
      <c r="Q813" t="s">
        <v>1631</v>
      </c>
      <c r="R813">
        <v>6614</v>
      </c>
      <c r="S813">
        <v>42078</v>
      </c>
      <c r="T813">
        <v>42079</v>
      </c>
      <c r="U813">
        <v>-605.37400000000002</v>
      </c>
      <c r="V813">
        <v>1</v>
      </c>
      <c r="W813">
        <v>100.38</v>
      </c>
      <c r="X813">
        <v>90359</v>
      </c>
      <c r="Y813" t="s">
        <v>3218</v>
      </c>
    </row>
    <row r="814" spans="1:25" x14ac:dyDescent="0.2">
      <c r="A814">
        <v>727</v>
      </c>
      <c r="B814" t="s">
        <v>1632</v>
      </c>
      <c r="C814" t="s">
        <v>92</v>
      </c>
      <c r="D814">
        <v>0.1</v>
      </c>
      <c r="E814">
        <v>17.98</v>
      </c>
      <c r="F814">
        <v>4</v>
      </c>
      <c r="G814" t="s">
        <v>14</v>
      </c>
      <c r="H814" t="s">
        <v>15</v>
      </c>
      <c r="I814" t="s">
        <v>16</v>
      </c>
      <c r="J814" t="s">
        <v>17</v>
      </c>
      <c r="K814" t="s">
        <v>49</v>
      </c>
      <c r="L814" t="s">
        <v>1633</v>
      </c>
      <c r="M814">
        <v>0.79</v>
      </c>
      <c r="N814" t="s">
        <v>8</v>
      </c>
      <c r="O814" t="s">
        <v>87</v>
      </c>
      <c r="P814" t="s">
        <v>307</v>
      </c>
      <c r="Q814" t="s">
        <v>1634</v>
      </c>
      <c r="R814">
        <v>4240</v>
      </c>
      <c r="S814">
        <v>42078</v>
      </c>
      <c r="T814">
        <v>42079</v>
      </c>
      <c r="U814">
        <v>-99.55</v>
      </c>
      <c r="V814">
        <v>4</v>
      </c>
      <c r="W814">
        <v>66.319999999999993</v>
      </c>
      <c r="X814">
        <v>90359</v>
      </c>
      <c r="Y814" t="s">
        <v>3218</v>
      </c>
    </row>
    <row r="815" spans="1:25" x14ac:dyDescent="0.2">
      <c r="A815">
        <v>2356</v>
      </c>
      <c r="B815" t="s">
        <v>1635</v>
      </c>
      <c r="C815" t="s">
        <v>92</v>
      </c>
      <c r="D815">
        <v>0</v>
      </c>
      <c r="E815">
        <v>29.34</v>
      </c>
      <c r="F815">
        <v>7.87</v>
      </c>
      <c r="G815" t="s">
        <v>14</v>
      </c>
      <c r="H815" t="s">
        <v>15</v>
      </c>
      <c r="I815" t="s">
        <v>4</v>
      </c>
      <c r="J815" t="s">
        <v>102</v>
      </c>
      <c r="K815" t="s">
        <v>49</v>
      </c>
      <c r="L815" t="s">
        <v>1636</v>
      </c>
      <c r="M815">
        <v>0.54</v>
      </c>
      <c r="N815" t="s">
        <v>8</v>
      </c>
      <c r="O815" t="s">
        <v>35</v>
      </c>
      <c r="P815" t="s">
        <v>1036</v>
      </c>
      <c r="Q815" t="s">
        <v>1637</v>
      </c>
      <c r="R815">
        <v>82901</v>
      </c>
      <c r="S815">
        <v>42078</v>
      </c>
      <c r="T815">
        <v>42080</v>
      </c>
      <c r="U815">
        <v>385.37</v>
      </c>
      <c r="V815">
        <v>22</v>
      </c>
      <c r="W815">
        <v>668.38</v>
      </c>
      <c r="X815">
        <v>91305</v>
      </c>
      <c r="Y815" t="s">
        <v>3217</v>
      </c>
    </row>
    <row r="816" spans="1:25" x14ac:dyDescent="0.2">
      <c r="A816">
        <v>2372</v>
      </c>
      <c r="B816" t="s">
        <v>1638</v>
      </c>
      <c r="C816" t="s">
        <v>92</v>
      </c>
      <c r="D816">
        <v>0.01</v>
      </c>
      <c r="E816">
        <v>1.76</v>
      </c>
      <c r="F816">
        <v>0.7</v>
      </c>
      <c r="G816" t="s">
        <v>14</v>
      </c>
      <c r="H816" t="s">
        <v>70</v>
      </c>
      <c r="I816" t="s">
        <v>24</v>
      </c>
      <c r="J816" t="s">
        <v>25</v>
      </c>
      <c r="K816" t="s">
        <v>26</v>
      </c>
      <c r="L816" t="s">
        <v>1639</v>
      </c>
      <c r="M816">
        <v>0.56000000000000005</v>
      </c>
      <c r="N816" t="s">
        <v>8</v>
      </c>
      <c r="O816" t="s">
        <v>28</v>
      </c>
      <c r="P816" t="s">
        <v>60</v>
      </c>
      <c r="Q816" t="s">
        <v>1640</v>
      </c>
      <c r="R816">
        <v>55803</v>
      </c>
      <c r="S816">
        <v>42078</v>
      </c>
      <c r="T816">
        <v>42079</v>
      </c>
      <c r="U816">
        <v>-1.56</v>
      </c>
      <c r="V816">
        <v>4</v>
      </c>
      <c r="W816">
        <v>7.2</v>
      </c>
      <c r="X816">
        <v>90714</v>
      </c>
      <c r="Y816" t="s">
        <v>3216</v>
      </c>
    </row>
    <row r="817" spans="1:25" x14ac:dyDescent="0.2">
      <c r="A817">
        <v>871</v>
      </c>
      <c r="B817" t="s">
        <v>1641</v>
      </c>
      <c r="C817" t="s">
        <v>46</v>
      </c>
      <c r="D817">
        <v>0.03</v>
      </c>
      <c r="E817">
        <v>14.2</v>
      </c>
      <c r="F817">
        <v>5.3</v>
      </c>
      <c r="G817" t="s">
        <v>14</v>
      </c>
      <c r="H817" t="s">
        <v>47</v>
      </c>
      <c r="I817" t="s">
        <v>4</v>
      </c>
      <c r="J817" t="s">
        <v>102</v>
      </c>
      <c r="K817" t="s">
        <v>26</v>
      </c>
      <c r="L817" t="s">
        <v>264</v>
      </c>
      <c r="M817">
        <v>0.46</v>
      </c>
      <c r="N817" t="s">
        <v>8</v>
      </c>
      <c r="O817" t="s">
        <v>35</v>
      </c>
      <c r="P817" t="s">
        <v>272</v>
      </c>
      <c r="Q817" t="s">
        <v>1642</v>
      </c>
      <c r="R817">
        <v>89502</v>
      </c>
      <c r="S817">
        <v>42078</v>
      </c>
      <c r="T817">
        <v>42080</v>
      </c>
      <c r="U817">
        <v>21.555599999999998</v>
      </c>
      <c r="V817">
        <v>2</v>
      </c>
      <c r="W817">
        <v>31.24</v>
      </c>
      <c r="X817">
        <v>90577</v>
      </c>
      <c r="Y817" t="s">
        <v>3217</v>
      </c>
    </row>
    <row r="818" spans="1:25" x14ac:dyDescent="0.2">
      <c r="A818">
        <v>1646</v>
      </c>
      <c r="B818" t="s">
        <v>1643</v>
      </c>
      <c r="C818" t="s">
        <v>46</v>
      </c>
      <c r="D818">
        <v>0.06</v>
      </c>
      <c r="E818">
        <v>3.29</v>
      </c>
      <c r="F818">
        <v>1.35</v>
      </c>
      <c r="G818" t="s">
        <v>14</v>
      </c>
      <c r="H818" t="s">
        <v>3</v>
      </c>
      <c r="I818" t="s">
        <v>24</v>
      </c>
      <c r="J818" t="s">
        <v>152</v>
      </c>
      <c r="K818" t="s">
        <v>26</v>
      </c>
      <c r="L818" t="s">
        <v>1644</v>
      </c>
      <c r="M818">
        <v>0.4</v>
      </c>
      <c r="N818" t="s">
        <v>8</v>
      </c>
      <c r="O818" t="s">
        <v>87</v>
      </c>
      <c r="P818" t="s">
        <v>88</v>
      </c>
      <c r="Q818" t="s">
        <v>1645</v>
      </c>
      <c r="R818">
        <v>11714</v>
      </c>
      <c r="S818">
        <v>42078</v>
      </c>
      <c r="T818">
        <v>42080</v>
      </c>
      <c r="U818">
        <v>8.5299999999999994</v>
      </c>
      <c r="V818">
        <v>11</v>
      </c>
      <c r="W818">
        <v>35.97</v>
      </c>
      <c r="X818">
        <v>90932</v>
      </c>
      <c r="Y818" t="s">
        <v>3218</v>
      </c>
    </row>
    <row r="819" spans="1:25" x14ac:dyDescent="0.2">
      <c r="A819">
        <v>853</v>
      </c>
      <c r="B819" t="s">
        <v>1646</v>
      </c>
      <c r="C819" t="s">
        <v>13</v>
      </c>
      <c r="D819">
        <v>0.05</v>
      </c>
      <c r="E819">
        <v>4.24</v>
      </c>
      <c r="F819">
        <v>5.41</v>
      </c>
      <c r="G819" t="s">
        <v>14</v>
      </c>
      <c r="H819" t="s">
        <v>3</v>
      </c>
      <c r="I819" t="s">
        <v>24</v>
      </c>
      <c r="J819" t="s">
        <v>48</v>
      </c>
      <c r="K819" t="s">
        <v>49</v>
      </c>
      <c r="L819" t="s">
        <v>1647</v>
      </c>
      <c r="M819">
        <v>0.35</v>
      </c>
      <c r="N819" t="s">
        <v>8</v>
      </c>
      <c r="O819" t="s">
        <v>35</v>
      </c>
      <c r="P819" t="s">
        <v>66</v>
      </c>
      <c r="Q819" t="s">
        <v>1648</v>
      </c>
      <c r="R819">
        <v>92345</v>
      </c>
      <c r="S819">
        <v>42079</v>
      </c>
      <c r="T819">
        <v>42081</v>
      </c>
      <c r="U819">
        <v>-89.216999999999999</v>
      </c>
      <c r="V819">
        <v>12</v>
      </c>
      <c r="W819">
        <v>50.83</v>
      </c>
      <c r="X819">
        <v>88570</v>
      </c>
      <c r="Y819" t="s">
        <v>3217</v>
      </c>
    </row>
    <row r="820" spans="1:25" x14ac:dyDescent="0.2">
      <c r="A820">
        <v>2272</v>
      </c>
      <c r="B820" t="s">
        <v>1649</v>
      </c>
      <c r="C820" t="s">
        <v>13</v>
      </c>
      <c r="D820">
        <v>0.08</v>
      </c>
      <c r="E820">
        <v>15.73</v>
      </c>
      <c r="F820">
        <v>7.42</v>
      </c>
      <c r="G820" t="s">
        <v>63</v>
      </c>
      <c r="H820" t="s">
        <v>70</v>
      </c>
      <c r="I820" t="s">
        <v>24</v>
      </c>
      <c r="J820" t="s">
        <v>544</v>
      </c>
      <c r="K820" t="s">
        <v>18</v>
      </c>
      <c r="L820" t="s">
        <v>931</v>
      </c>
      <c r="M820">
        <v>0.56000000000000005</v>
      </c>
      <c r="N820" t="s">
        <v>8</v>
      </c>
      <c r="O820" t="s">
        <v>28</v>
      </c>
      <c r="P820" t="s">
        <v>163</v>
      </c>
      <c r="Q820" t="s">
        <v>1650</v>
      </c>
      <c r="R820">
        <v>76543</v>
      </c>
      <c r="S820">
        <v>42079</v>
      </c>
      <c r="T820">
        <v>42081</v>
      </c>
      <c r="U820">
        <v>-37.6</v>
      </c>
      <c r="V820">
        <v>5</v>
      </c>
      <c r="W820">
        <v>78.08</v>
      </c>
      <c r="X820">
        <v>90110</v>
      </c>
      <c r="Y820" t="s">
        <v>3216</v>
      </c>
    </row>
    <row r="821" spans="1:25" x14ac:dyDescent="0.2">
      <c r="A821">
        <v>2323</v>
      </c>
      <c r="B821" t="s">
        <v>1651</v>
      </c>
      <c r="C821" t="s">
        <v>13</v>
      </c>
      <c r="D821">
        <v>0.08</v>
      </c>
      <c r="E821">
        <v>68.81</v>
      </c>
      <c r="F821">
        <v>60</v>
      </c>
      <c r="G821" t="s">
        <v>2</v>
      </c>
      <c r="H821" t="s">
        <v>3</v>
      </c>
      <c r="I821" t="s">
        <v>24</v>
      </c>
      <c r="J821" t="s">
        <v>71</v>
      </c>
      <c r="K821" t="s">
        <v>33</v>
      </c>
      <c r="L821" t="s">
        <v>1652</v>
      </c>
      <c r="M821">
        <v>0.41</v>
      </c>
      <c r="N821" t="s">
        <v>8</v>
      </c>
      <c r="O821" t="s">
        <v>35</v>
      </c>
      <c r="P821" t="s">
        <v>66</v>
      </c>
      <c r="Q821" t="s">
        <v>1190</v>
      </c>
      <c r="R821">
        <v>92236</v>
      </c>
      <c r="S821">
        <v>42079</v>
      </c>
      <c r="T821">
        <v>42080</v>
      </c>
      <c r="U821">
        <v>-550.42999999999995</v>
      </c>
      <c r="V821">
        <v>5</v>
      </c>
      <c r="W821">
        <v>337.86</v>
      </c>
      <c r="X821">
        <v>88721</v>
      </c>
      <c r="Y821" t="s">
        <v>3217</v>
      </c>
    </row>
    <row r="822" spans="1:25" x14ac:dyDescent="0.2">
      <c r="A822">
        <v>2323</v>
      </c>
      <c r="B822" t="s">
        <v>1651</v>
      </c>
      <c r="C822" t="s">
        <v>13</v>
      </c>
      <c r="D822">
        <v>0.04</v>
      </c>
      <c r="E822">
        <v>21.38</v>
      </c>
      <c r="F822">
        <v>8.99</v>
      </c>
      <c r="G822" t="s">
        <v>14</v>
      </c>
      <c r="H822" t="s">
        <v>3</v>
      </c>
      <c r="I822" t="s">
        <v>24</v>
      </c>
      <c r="J822" t="s">
        <v>25</v>
      </c>
      <c r="K822" t="s">
        <v>18</v>
      </c>
      <c r="L822" t="s">
        <v>1653</v>
      </c>
      <c r="M822">
        <v>0.59</v>
      </c>
      <c r="N822" t="s">
        <v>8</v>
      </c>
      <c r="O822" t="s">
        <v>35</v>
      </c>
      <c r="P822" t="s">
        <v>66</v>
      </c>
      <c r="Q822" t="s">
        <v>1190</v>
      </c>
      <c r="R822">
        <v>92236</v>
      </c>
      <c r="S822">
        <v>42079</v>
      </c>
      <c r="T822">
        <v>42081</v>
      </c>
      <c r="U822">
        <v>-52.12</v>
      </c>
      <c r="V822">
        <v>4</v>
      </c>
      <c r="W822">
        <v>84.21</v>
      </c>
      <c r="X822">
        <v>88721</v>
      </c>
      <c r="Y822" t="s">
        <v>3217</v>
      </c>
    </row>
    <row r="823" spans="1:25" x14ac:dyDescent="0.2">
      <c r="A823">
        <v>145</v>
      </c>
      <c r="B823" t="s">
        <v>504</v>
      </c>
      <c r="C823" t="s">
        <v>23</v>
      </c>
      <c r="D823">
        <v>7.0000000000000007E-2</v>
      </c>
      <c r="E823">
        <v>154.13</v>
      </c>
      <c r="F823">
        <v>69</v>
      </c>
      <c r="G823" t="s">
        <v>63</v>
      </c>
      <c r="H823" t="s">
        <v>47</v>
      </c>
      <c r="I823" t="s">
        <v>4</v>
      </c>
      <c r="J823" t="s">
        <v>5</v>
      </c>
      <c r="K823" t="s">
        <v>40</v>
      </c>
      <c r="L823" t="s">
        <v>900</v>
      </c>
      <c r="M823">
        <v>0.68</v>
      </c>
      <c r="N823" t="s">
        <v>8</v>
      </c>
      <c r="O823" t="s">
        <v>87</v>
      </c>
      <c r="P823" t="s">
        <v>296</v>
      </c>
      <c r="Q823" t="s">
        <v>506</v>
      </c>
      <c r="R823">
        <v>15122</v>
      </c>
      <c r="S823">
        <v>42079</v>
      </c>
      <c r="T823">
        <v>42079</v>
      </c>
      <c r="U823">
        <v>-634.73410000000001</v>
      </c>
      <c r="V823">
        <v>3</v>
      </c>
      <c r="W823">
        <v>453.62</v>
      </c>
      <c r="X823">
        <v>91089</v>
      </c>
      <c r="Y823" t="s">
        <v>3218</v>
      </c>
    </row>
    <row r="824" spans="1:25" x14ac:dyDescent="0.2">
      <c r="A824">
        <v>1068</v>
      </c>
      <c r="B824" t="s">
        <v>1654</v>
      </c>
      <c r="C824" t="s">
        <v>23</v>
      </c>
      <c r="D824">
        <v>0.04</v>
      </c>
      <c r="E824">
        <v>22.84</v>
      </c>
      <c r="F824">
        <v>16.87</v>
      </c>
      <c r="G824" t="s">
        <v>14</v>
      </c>
      <c r="H824" t="s">
        <v>47</v>
      </c>
      <c r="I824" t="s">
        <v>24</v>
      </c>
      <c r="J824" t="s">
        <v>64</v>
      </c>
      <c r="K824" t="s">
        <v>49</v>
      </c>
      <c r="L824" t="s">
        <v>1655</v>
      </c>
      <c r="M824">
        <v>0.39</v>
      </c>
      <c r="N824" t="s">
        <v>8</v>
      </c>
      <c r="O824" t="s">
        <v>28</v>
      </c>
      <c r="P824" t="s">
        <v>79</v>
      </c>
      <c r="Q824" t="s">
        <v>1656</v>
      </c>
      <c r="R824">
        <v>60409</v>
      </c>
      <c r="S824">
        <v>42079</v>
      </c>
      <c r="T824">
        <v>42079</v>
      </c>
      <c r="U824">
        <v>-97.28</v>
      </c>
      <c r="V824">
        <v>12</v>
      </c>
      <c r="W824">
        <v>286.39999999999998</v>
      </c>
      <c r="X824">
        <v>87109</v>
      </c>
      <c r="Y824" t="s">
        <v>3216</v>
      </c>
    </row>
    <row r="825" spans="1:25" x14ac:dyDescent="0.2">
      <c r="A825">
        <v>2157</v>
      </c>
      <c r="B825" t="s">
        <v>1657</v>
      </c>
      <c r="C825" t="s">
        <v>23</v>
      </c>
      <c r="D825">
        <v>0.05</v>
      </c>
      <c r="E825">
        <v>55.5</v>
      </c>
      <c r="F825">
        <v>52.2</v>
      </c>
      <c r="G825" t="s">
        <v>14</v>
      </c>
      <c r="H825" t="s">
        <v>47</v>
      </c>
      <c r="I825" t="s">
        <v>4</v>
      </c>
      <c r="J825" t="s">
        <v>102</v>
      </c>
      <c r="K825" t="s">
        <v>120</v>
      </c>
      <c r="L825" t="s">
        <v>1658</v>
      </c>
      <c r="M825">
        <v>0.72</v>
      </c>
      <c r="N825" t="s">
        <v>8</v>
      </c>
      <c r="O825" t="s">
        <v>28</v>
      </c>
      <c r="P825" t="s">
        <v>265</v>
      </c>
      <c r="Q825" t="s">
        <v>1659</v>
      </c>
      <c r="R825">
        <v>48093</v>
      </c>
      <c r="S825">
        <v>42079</v>
      </c>
      <c r="T825">
        <v>42079</v>
      </c>
      <c r="U825">
        <v>-118.54</v>
      </c>
      <c r="V825">
        <v>4</v>
      </c>
      <c r="W825">
        <v>253.87</v>
      </c>
      <c r="X825">
        <v>90385</v>
      </c>
      <c r="Y825" t="s">
        <v>3216</v>
      </c>
    </row>
    <row r="826" spans="1:25" x14ac:dyDescent="0.2">
      <c r="A826">
        <v>2157</v>
      </c>
      <c r="B826" t="s">
        <v>1657</v>
      </c>
      <c r="C826" t="s">
        <v>23</v>
      </c>
      <c r="D826">
        <v>0.05</v>
      </c>
      <c r="E826">
        <v>442.14</v>
      </c>
      <c r="F826">
        <v>14.7</v>
      </c>
      <c r="G826" t="s">
        <v>2</v>
      </c>
      <c r="H826" t="s">
        <v>47</v>
      </c>
      <c r="I826" t="s">
        <v>16</v>
      </c>
      <c r="J826" t="s">
        <v>32</v>
      </c>
      <c r="K826" t="s">
        <v>33</v>
      </c>
      <c r="L826" t="s">
        <v>1288</v>
      </c>
      <c r="M826">
        <v>0.56000000000000005</v>
      </c>
      <c r="N826" t="s">
        <v>8</v>
      </c>
      <c r="O826" t="s">
        <v>28</v>
      </c>
      <c r="P826" t="s">
        <v>265</v>
      </c>
      <c r="Q826" t="s">
        <v>1659</v>
      </c>
      <c r="R826">
        <v>48093</v>
      </c>
      <c r="S826">
        <v>42079</v>
      </c>
      <c r="T826">
        <v>42088</v>
      </c>
      <c r="U826">
        <v>2963.48</v>
      </c>
      <c r="V826">
        <v>14</v>
      </c>
      <c r="W826">
        <v>5880.46</v>
      </c>
      <c r="X826">
        <v>90385</v>
      </c>
      <c r="Y826" t="s">
        <v>3216</v>
      </c>
    </row>
    <row r="827" spans="1:25" x14ac:dyDescent="0.2">
      <c r="A827">
        <v>1241</v>
      </c>
      <c r="B827" t="s">
        <v>1660</v>
      </c>
      <c r="C827" t="s">
        <v>46</v>
      </c>
      <c r="D827">
        <v>0</v>
      </c>
      <c r="E827">
        <v>387.99</v>
      </c>
      <c r="F827">
        <v>19.989999999999998</v>
      </c>
      <c r="G827" t="s">
        <v>14</v>
      </c>
      <c r="H827" t="s">
        <v>70</v>
      </c>
      <c r="I827" t="s">
        <v>24</v>
      </c>
      <c r="J827" t="s">
        <v>48</v>
      </c>
      <c r="K827" t="s">
        <v>49</v>
      </c>
      <c r="L827" t="s">
        <v>1661</v>
      </c>
      <c r="M827">
        <v>0.38</v>
      </c>
      <c r="N827" t="s">
        <v>8</v>
      </c>
      <c r="O827" t="s">
        <v>9</v>
      </c>
      <c r="P827" t="s">
        <v>140</v>
      </c>
      <c r="Q827" t="s">
        <v>1180</v>
      </c>
      <c r="R827">
        <v>36830</v>
      </c>
      <c r="S827">
        <v>42079</v>
      </c>
      <c r="T827">
        <v>42080</v>
      </c>
      <c r="U827">
        <v>-70.14</v>
      </c>
      <c r="V827">
        <v>23</v>
      </c>
      <c r="W827">
        <v>9280.7199999999993</v>
      </c>
      <c r="X827">
        <v>90880</v>
      </c>
      <c r="Y827" t="s">
        <v>3215</v>
      </c>
    </row>
    <row r="828" spans="1:25" x14ac:dyDescent="0.2">
      <c r="A828">
        <v>1711</v>
      </c>
      <c r="B828" t="s">
        <v>1662</v>
      </c>
      <c r="C828" t="s">
        <v>46</v>
      </c>
      <c r="D828">
        <v>7.0000000000000007E-2</v>
      </c>
      <c r="E828">
        <v>7.59</v>
      </c>
      <c r="F828">
        <v>4</v>
      </c>
      <c r="G828" t="s">
        <v>14</v>
      </c>
      <c r="H828" t="s">
        <v>70</v>
      </c>
      <c r="I828" t="s">
        <v>4</v>
      </c>
      <c r="J828" t="s">
        <v>102</v>
      </c>
      <c r="K828" t="s">
        <v>26</v>
      </c>
      <c r="L828" t="s">
        <v>1663</v>
      </c>
      <c r="M828">
        <v>0.42</v>
      </c>
      <c r="N828" t="s">
        <v>8</v>
      </c>
      <c r="O828" t="s">
        <v>9</v>
      </c>
      <c r="P828" t="s">
        <v>51</v>
      </c>
      <c r="Q828" t="s">
        <v>1664</v>
      </c>
      <c r="R828">
        <v>30062</v>
      </c>
      <c r="S828">
        <v>42079</v>
      </c>
      <c r="T828">
        <v>42081</v>
      </c>
      <c r="U828">
        <v>-167.048</v>
      </c>
      <c r="V828">
        <v>3</v>
      </c>
      <c r="W828">
        <v>22.48</v>
      </c>
      <c r="X828">
        <v>87747</v>
      </c>
      <c r="Y828" t="s">
        <v>3215</v>
      </c>
    </row>
    <row r="829" spans="1:25" x14ac:dyDescent="0.2">
      <c r="A829">
        <v>2030</v>
      </c>
      <c r="B829" t="s">
        <v>1665</v>
      </c>
      <c r="C829" t="s">
        <v>1</v>
      </c>
      <c r="D829">
        <v>0.04</v>
      </c>
      <c r="E829">
        <v>120.97</v>
      </c>
      <c r="F829">
        <v>7.11</v>
      </c>
      <c r="G829" t="s">
        <v>14</v>
      </c>
      <c r="H829" t="s">
        <v>70</v>
      </c>
      <c r="I829" t="s">
        <v>16</v>
      </c>
      <c r="J829" t="s">
        <v>32</v>
      </c>
      <c r="K829" t="s">
        <v>120</v>
      </c>
      <c r="L829" t="s">
        <v>1666</v>
      </c>
      <c r="M829">
        <v>0.36</v>
      </c>
      <c r="N829" t="s">
        <v>8</v>
      </c>
      <c r="O829" t="s">
        <v>28</v>
      </c>
      <c r="P829" t="s">
        <v>163</v>
      </c>
      <c r="Q829" t="s">
        <v>1003</v>
      </c>
      <c r="R829">
        <v>75401</v>
      </c>
      <c r="S829">
        <v>42080</v>
      </c>
      <c r="T829">
        <v>42080</v>
      </c>
      <c r="U829">
        <v>1320.5496000000001</v>
      </c>
      <c r="V829">
        <v>16</v>
      </c>
      <c r="W829">
        <v>1913.84</v>
      </c>
      <c r="X829">
        <v>91059</v>
      </c>
      <c r="Y829" t="s">
        <v>3216</v>
      </c>
    </row>
    <row r="830" spans="1:25" x14ac:dyDescent="0.2">
      <c r="A830">
        <v>2030</v>
      </c>
      <c r="B830" t="s">
        <v>1665</v>
      </c>
      <c r="C830" t="s">
        <v>1</v>
      </c>
      <c r="D830">
        <v>0</v>
      </c>
      <c r="E830">
        <v>195.99</v>
      </c>
      <c r="F830">
        <v>4.2</v>
      </c>
      <c r="G830" t="s">
        <v>14</v>
      </c>
      <c r="H830" t="s">
        <v>70</v>
      </c>
      <c r="I830" t="s">
        <v>16</v>
      </c>
      <c r="J830" t="s">
        <v>111</v>
      </c>
      <c r="K830" t="s">
        <v>49</v>
      </c>
      <c r="L830" t="s">
        <v>1667</v>
      </c>
      <c r="M830">
        <v>0.6</v>
      </c>
      <c r="N830" t="s">
        <v>8</v>
      </c>
      <c r="O830" t="s">
        <v>28</v>
      </c>
      <c r="P830" t="s">
        <v>163</v>
      </c>
      <c r="Q830" t="s">
        <v>1003</v>
      </c>
      <c r="R830">
        <v>75401</v>
      </c>
      <c r="S830">
        <v>42080</v>
      </c>
      <c r="T830">
        <v>42082</v>
      </c>
      <c r="U830">
        <v>1585.5029999999999</v>
      </c>
      <c r="V830">
        <v>16</v>
      </c>
      <c r="W830">
        <v>2692.12</v>
      </c>
      <c r="X830">
        <v>91059</v>
      </c>
      <c r="Y830" t="s">
        <v>3216</v>
      </c>
    </row>
    <row r="831" spans="1:25" x14ac:dyDescent="0.2">
      <c r="A831">
        <v>2647</v>
      </c>
      <c r="B831" t="s">
        <v>1668</v>
      </c>
      <c r="C831" t="s">
        <v>23</v>
      </c>
      <c r="D831">
        <v>0.1</v>
      </c>
      <c r="E831">
        <v>10.98</v>
      </c>
      <c r="F831">
        <v>3.99</v>
      </c>
      <c r="G831" t="s">
        <v>14</v>
      </c>
      <c r="H831" t="s">
        <v>70</v>
      </c>
      <c r="I831" t="s">
        <v>24</v>
      </c>
      <c r="J831" t="s">
        <v>71</v>
      </c>
      <c r="K831" t="s">
        <v>49</v>
      </c>
      <c r="L831" t="s">
        <v>1669</v>
      </c>
      <c r="M831">
        <v>0.57999999999999996</v>
      </c>
      <c r="N831" t="s">
        <v>8</v>
      </c>
      <c r="O831" t="s">
        <v>35</v>
      </c>
      <c r="P831" t="s">
        <v>66</v>
      </c>
      <c r="Q831" t="s">
        <v>1670</v>
      </c>
      <c r="R831">
        <v>93309</v>
      </c>
      <c r="S831">
        <v>42080</v>
      </c>
      <c r="T831">
        <v>42087</v>
      </c>
      <c r="U831">
        <v>-21.03</v>
      </c>
      <c r="V831">
        <v>5</v>
      </c>
      <c r="W831">
        <v>52.21</v>
      </c>
      <c r="X831">
        <v>91386</v>
      </c>
      <c r="Y831" t="s">
        <v>3217</v>
      </c>
    </row>
    <row r="832" spans="1:25" x14ac:dyDescent="0.2">
      <c r="A832">
        <v>2647</v>
      </c>
      <c r="B832" t="s">
        <v>1668</v>
      </c>
      <c r="C832" t="s">
        <v>23</v>
      </c>
      <c r="D832">
        <v>0.01</v>
      </c>
      <c r="E832">
        <v>39.979999999999997</v>
      </c>
      <c r="F832">
        <v>9.1999999999999993</v>
      </c>
      <c r="G832" t="s">
        <v>14</v>
      </c>
      <c r="H832" t="s">
        <v>70</v>
      </c>
      <c r="I832" t="s">
        <v>4</v>
      </c>
      <c r="J832" t="s">
        <v>102</v>
      </c>
      <c r="K832" t="s">
        <v>26</v>
      </c>
      <c r="L832" t="s">
        <v>1671</v>
      </c>
      <c r="M832">
        <v>0.65</v>
      </c>
      <c r="N832" t="s">
        <v>8</v>
      </c>
      <c r="O832" t="s">
        <v>35</v>
      </c>
      <c r="P832" t="s">
        <v>66</v>
      </c>
      <c r="Q832" t="s">
        <v>1670</v>
      </c>
      <c r="R832">
        <v>93309</v>
      </c>
      <c r="S832">
        <v>42080</v>
      </c>
      <c r="T832">
        <v>42082</v>
      </c>
      <c r="U832">
        <v>117.52079999999999</v>
      </c>
      <c r="V832">
        <v>4</v>
      </c>
      <c r="W832">
        <v>170.32</v>
      </c>
      <c r="X832">
        <v>91386</v>
      </c>
      <c r="Y832" t="s">
        <v>3217</v>
      </c>
    </row>
    <row r="833" spans="1:25" x14ac:dyDescent="0.2">
      <c r="A833">
        <v>339</v>
      </c>
      <c r="B833" t="s">
        <v>1672</v>
      </c>
      <c r="C833" t="s">
        <v>92</v>
      </c>
      <c r="D833">
        <v>0.08</v>
      </c>
      <c r="E833">
        <v>7.77</v>
      </c>
      <c r="F833">
        <v>9.23</v>
      </c>
      <c r="G833" t="s">
        <v>14</v>
      </c>
      <c r="H833" t="s">
        <v>70</v>
      </c>
      <c r="I833" t="s">
        <v>24</v>
      </c>
      <c r="J833" t="s">
        <v>71</v>
      </c>
      <c r="K833" t="s">
        <v>49</v>
      </c>
      <c r="L833" t="s">
        <v>453</v>
      </c>
      <c r="M833">
        <v>0.57999999999999996</v>
      </c>
      <c r="N833" t="s">
        <v>8</v>
      </c>
      <c r="O833" t="s">
        <v>87</v>
      </c>
      <c r="P833" t="s">
        <v>293</v>
      </c>
      <c r="Q833" t="s">
        <v>1459</v>
      </c>
      <c r="R833">
        <v>43229</v>
      </c>
      <c r="S833">
        <v>42080</v>
      </c>
      <c r="T833">
        <v>42081</v>
      </c>
      <c r="U833">
        <v>-83.65</v>
      </c>
      <c r="V833">
        <v>5</v>
      </c>
      <c r="W833">
        <v>40.299999999999997</v>
      </c>
      <c r="X833">
        <v>90583</v>
      </c>
      <c r="Y833" t="s">
        <v>3218</v>
      </c>
    </row>
    <row r="834" spans="1:25" x14ac:dyDescent="0.2">
      <c r="A834">
        <v>339</v>
      </c>
      <c r="B834" t="s">
        <v>1672</v>
      </c>
      <c r="C834" t="s">
        <v>92</v>
      </c>
      <c r="D834">
        <v>7.0000000000000007E-2</v>
      </c>
      <c r="E834">
        <v>7.59</v>
      </c>
      <c r="F834">
        <v>4</v>
      </c>
      <c r="G834" t="s">
        <v>14</v>
      </c>
      <c r="H834" t="s">
        <v>70</v>
      </c>
      <c r="I834" t="s">
        <v>4</v>
      </c>
      <c r="J834" t="s">
        <v>102</v>
      </c>
      <c r="K834" t="s">
        <v>26</v>
      </c>
      <c r="L834" t="s">
        <v>1663</v>
      </c>
      <c r="M834">
        <v>0.42</v>
      </c>
      <c r="N834" t="s">
        <v>8</v>
      </c>
      <c r="O834" t="s">
        <v>87</v>
      </c>
      <c r="P834" t="s">
        <v>293</v>
      </c>
      <c r="Q834" t="s">
        <v>1459</v>
      </c>
      <c r="R834">
        <v>43229</v>
      </c>
      <c r="S834">
        <v>42080</v>
      </c>
      <c r="T834">
        <v>42082</v>
      </c>
      <c r="U834">
        <v>24.39</v>
      </c>
      <c r="V834">
        <v>15</v>
      </c>
      <c r="W834">
        <v>111.88</v>
      </c>
      <c r="X834">
        <v>90583</v>
      </c>
      <c r="Y834" t="s">
        <v>3218</v>
      </c>
    </row>
    <row r="835" spans="1:25" x14ac:dyDescent="0.2">
      <c r="A835">
        <v>1808</v>
      </c>
      <c r="B835" t="s">
        <v>1673</v>
      </c>
      <c r="C835" t="s">
        <v>92</v>
      </c>
      <c r="D835">
        <v>0.01</v>
      </c>
      <c r="E835">
        <v>8.1199999999999992</v>
      </c>
      <c r="F835">
        <v>2.83</v>
      </c>
      <c r="G835" t="s">
        <v>63</v>
      </c>
      <c r="H835" t="s">
        <v>47</v>
      </c>
      <c r="I835" t="s">
        <v>16</v>
      </c>
      <c r="J835" t="s">
        <v>17</v>
      </c>
      <c r="K835" t="s">
        <v>18</v>
      </c>
      <c r="L835" t="s">
        <v>1674</v>
      </c>
      <c r="M835">
        <v>0.77</v>
      </c>
      <c r="N835" t="s">
        <v>8</v>
      </c>
      <c r="O835" t="s">
        <v>87</v>
      </c>
      <c r="P835" t="s">
        <v>879</v>
      </c>
      <c r="Q835" t="s">
        <v>1675</v>
      </c>
      <c r="R835">
        <v>26101</v>
      </c>
      <c r="S835">
        <v>42080</v>
      </c>
      <c r="T835">
        <v>42081</v>
      </c>
      <c r="U835">
        <v>-40.76</v>
      </c>
      <c r="V835">
        <v>10</v>
      </c>
      <c r="W835">
        <v>88.64</v>
      </c>
      <c r="X835">
        <v>89251</v>
      </c>
      <c r="Y835" t="s">
        <v>3218</v>
      </c>
    </row>
    <row r="836" spans="1:25" x14ac:dyDescent="0.2">
      <c r="A836">
        <v>1364</v>
      </c>
      <c r="B836" t="s">
        <v>1676</v>
      </c>
      <c r="C836" t="s">
        <v>46</v>
      </c>
      <c r="D836">
        <v>0.1</v>
      </c>
      <c r="E836">
        <v>5.98</v>
      </c>
      <c r="F836">
        <v>5.35</v>
      </c>
      <c r="G836" t="s">
        <v>14</v>
      </c>
      <c r="H836" t="s">
        <v>47</v>
      </c>
      <c r="I836" t="s">
        <v>24</v>
      </c>
      <c r="J836" t="s">
        <v>64</v>
      </c>
      <c r="K836" t="s">
        <v>49</v>
      </c>
      <c r="L836" t="s">
        <v>785</v>
      </c>
      <c r="M836">
        <v>0.4</v>
      </c>
      <c r="N836" t="s">
        <v>8</v>
      </c>
      <c r="O836" t="s">
        <v>87</v>
      </c>
      <c r="P836" t="s">
        <v>394</v>
      </c>
      <c r="Q836" t="s">
        <v>1677</v>
      </c>
      <c r="R836">
        <v>20746</v>
      </c>
      <c r="S836">
        <v>42080</v>
      </c>
      <c r="T836">
        <v>42080</v>
      </c>
      <c r="U836">
        <v>-90.26</v>
      </c>
      <c r="V836">
        <v>10</v>
      </c>
      <c r="W836">
        <v>57.34</v>
      </c>
      <c r="X836">
        <v>89994</v>
      </c>
      <c r="Y836" t="s">
        <v>3218</v>
      </c>
    </row>
    <row r="837" spans="1:25" x14ac:dyDescent="0.2">
      <c r="A837">
        <v>3001</v>
      </c>
      <c r="B837" t="s">
        <v>1678</v>
      </c>
      <c r="C837" t="s">
        <v>46</v>
      </c>
      <c r="D837">
        <v>0.03</v>
      </c>
      <c r="E837">
        <v>5.4</v>
      </c>
      <c r="F837">
        <v>7.78</v>
      </c>
      <c r="G837" t="s">
        <v>14</v>
      </c>
      <c r="H837" t="s">
        <v>15</v>
      </c>
      <c r="I837" t="s">
        <v>24</v>
      </c>
      <c r="J837" t="s">
        <v>48</v>
      </c>
      <c r="K837" t="s">
        <v>49</v>
      </c>
      <c r="L837" t="s">
        <v>1460</v>
      </c>
      <c r="M837">
        <v>0.37</v>
      </c>
      <c r="N837" t="s">
        <v>8</v>
      </c>
      <c r="O837" t="s">
        <v>28</v>
      </c>
      <c r="P837" t="s">
        <v>265</v>
      </c>
      <c r="Q837" t="s">
        <v>1512</v>
      </c>
      <c r="R837">
        <v>48060</v>
      </c>
      <c r="S837">
        <v>42080</v>
      </c>
      <c r="T837">
        <v>42082</v>
      </c>
      <c r="U837">
        <v>-237.54400000000001</v>
      </c>
      <c r="V837">
        <v>21</v>
      </c>
      <c r="W837">
        <v>117.87</v>
      </c>
      <c r="X837">
        <v>87043</v>
      </c>
      <c r="Y837" t="s">
        <v>3216</v>
      </c>
    </row>
    <row r="838" spans="1:25" x14ac:dyDescent="0.2">
      <c r="A838">
        <v>2127</v>
      </c>
      <c r="B838" t="s">
        <v>1679</v>
      </c>
      <c r="C838" t="s">
        <v>1</v>
      </c>
      <c r="D838">
        <v>0.1</v>
      </c>
      <c r="E838">
        <v>5.98</v>
      </c>
      <c r="F838">
        <v>5.14</v>
      </c>
      <c r="G838" t="s">
        <v>14</v>
      </c>
      <c r="H838" t="s">
        <v>47</v>
      </c>
      <c r="I838" t="s">
        <v>24</v>
      </c>
      <c r="J838" t="s">
        <v>64</v>
      </c>
      <c r="K838" t="s">
        <v>49</v>
      </c>
      <c r="L838" t="s">
        <v>1680</v>
      </c>
      <c r="M838">
        <v>0.36</v>
      </c>
      <c r="N838" t="s">
        <v>8</v>
      </c>
      <c r="O838" t="s">
        <v>28</v>
      </c>
      <c r="P838" t="s">
        <v>265</v>
      </c>
      <c r="Q838" t="s">
        <v>1681</v>
      </c>
      <c r="R838">
        <v>48310</v>
      </c>
      <c r="S838">
        <v>42081</v>
      </c>
      <c r="T838">
        <v>42083</v>
      </c>
      <c r="U838">
        <v>-49.53</v>
      </c>
      <c r="V838">
        <v>6</v>
      </c>
      <c r="W838">
        <v>33.950000000000003</v>
      </c>
      <c r="X838">
        <v>88418</v>
      </c>
      <c r="Y838" t="s">
        <v>3216</v>
      </c>
    </row>
    <row r="839" spans="1:25" x14ac:dyDescent="0.2">
      <c r="A839">
        <v>3191</v>
      </c>
      <c r="B839" t="s">
        <v>1682</v>
      </c>
      <c r="C839" t="s">
        <v>1</v>
      </c>
      <c r="D839">
        <v>0.01</v>
      </c>
      <c r="E839">
        <v>20.99</v>
      </c>
      <c r="F839">
        <v>4.8099999999999996</v>
      </c>
      <c r="G839" t="s">
        <v>14</v>
      </c>
      <c r="H839" t="s">
        <v>70</v>
      </c>
      <c r="I839" t="s">
        <v>16</v>
      </c>
      <c r="J839" t="s">
        <v>111</v>
      </c>
      <c r="K839" t="s">
        <v>120</v>
      </c>
      <c r="L839" t="s">
        <v>1407</v>
      </c>
      <c r="M839">
        <v>0.57999999999999996</v>
      </c>
      <c r="N839" t="s">
        <v>8</v>
      </c>
      <c r="O839" t="s">
        <v>28</v>
      </c>
      <c r="P839" t="s">
        <v>333</v>
      </c>
      <c r="Q839" t="s">
        <v>1683</v>
      </c>
      <c r="R839">
        <v>54481</v>
      </c>
      <c r="S839">
        <v>42081</v>
      </c>
      <c r="T839">
        <v>42081</v>
      </c>
      <c r="U839">
        <v>-9.1080000000000005</v>
      </c>
      <c r="V839">
        <v>5</v>
      </c>
      <c r="W839">
        <v>93.81</v>
      </c>
      <c r="X839">
        <v>86447</v>
      </c>
      <c r="Y839" t="s">
        <v>3216</v>
      </c>
    </row>
    <row r="840" spans="1:25" x14ac:dyDescent="0.2">
      <c r="A840">
        <v>1197</v>
      </c>
      <c r="B840" t="s">
        <v>1684</v>
      </c>
      <c r="C840" t="s">
        <v>13</v>
      </c>
      <c r="D840">
        <v>0.08</v>
      </c>
      <c r="E840">
        <v>355.98</v>
      </c>
      <c r="F840">
        <v>58.92</v>
      </c>
      <c r="G840" t="s">
        <v>2</v>
      </c>
      <c r="H840" t="s">
        <v>3</v>
      </c>
      <c r="I840" t="s">
        <v>4</v>
      </c>
      <c r="J840" t="s">
        <v>85</v>
      </c>
      <c r="K840" t="s">
        <v>33</v>
      </c>
      <c r="L840" t="s">
        <v>670</v>
      </c>
      <c r="M840">
        <v>0.64</v>
      </c>
      <c r="N840" t="s">
        <v>8</v>
      </c>
      <c r="O840" t="s">
        <v>87</v>
      </c>
      <c r="P840" t="s">
        <v>379</v>
      </c>
      <c r="Q840" t="s">
        <v>1685</v>
      </c>
      <c r="R840">
        <v>1776</v>
      </c>
      <c r="S840">
        <v>42081</v>
      </c>
      <c r="T840">
        <v>42083</v>
      </c>
      <c r="U840">
        <v>103.83</v>
      </c>
      <c r="V840">
        <v>4</v>
      </c>
      <c r="W840">
        <v>1350.94</v>
      </c>
      <c r="X840">
        <v>87583</v>
      </c>
      <c r="Y840" t="s">
        <v>3218</v>
      </c>
    </row>
    <row r="841" spans="1:25" x14ac:dyDescent="0.2">
      <c r="A841">
        <v>1894</v>
      </c>
      <c r="B841" t="s">
        <v>1315</v>
      </c>
      <c r="C841" t="s">
        <v>13</v>
      </c>
      <c r="D841">
        <v>0.01</v>
      </c>
      <c r="E841">
        <v>26.17</v>
      </c>
      <c r="F841">
        <v>1.39</v>
      </c>
      <c r="G841" t="s">
        <v>14</v>
      </c>
      <c r="H841" t="s">
        <v>15</v>
      </c>
      <c r="I841" t="s">
        <v>24</v>
      </c>
      <c r="J841" t="s">
        <v>321</v>
      </c>
      <c r="K841" t="s">
        <v>49</v>
      </c>
      <c r="L841" t="s">
        <v>1686</v>
      </c>
      <c r="M841">
        <v>0.38</v>
      </c>
      <c r="N841" t="s">
        <v>8</v>
      </c>
      <c r="O841" t="s">
        <v>28</v>
      </c>
      <c r="P841" t="s">
        <v>333</v>
      </c>
      <c r="Q841" t="s">
        <v>1317</v>
      </c>
      <c r="R841">
        <v>54915</v>
      </c>
      <c r="S841">
        <v>42081</v>
      </c>
      <c r="T841">
        <v>42082</v>
      </c>
      <c r="U841">
        <v>237.04259999999999</v>
      </c>
      <c r="V841">
        <v>13</v>
      </c>
      <c r="W841">
        <v>343.54</v>
      </c>
      <c r="X841">
        <v>91263</v>
      </c>
      <c r="Y841" t="s">
        <v>3216</v>
      </c>
    </row>
    <row r="842" spans="1:25" x14ac:dyDescent="0.2">
      <c r="A842">
        <v>1015</v>
      </c>
      <c r="B842" t="s">
        <v>1687</v>
      </c>
      <c r="C842" t="s">
        <v>92</v>
      </c>
      <c r="D842">
        <v>0</v>
      </c>
      <c r="E842">
        <v>43.98</v>
      </c>
      <c r="F842">
        <v>8.99</v>
      </c>
      <c r="G842" t="s">
        <v>14</v>
      </c>
      <c r="H842" t="s">
        <v>47</v>
      </c>
      <c r="I842" t="s">
        <v>24</v>
      </c>
      <c r="J842" t="s">
        <v>25</v>
      </c>
      <c r="K842" t="s">
        <v>18</v>
      </c>
      <c r="L842" t="s">
        <v>798</v>
      </c>
      <c r="M842">
        <v>0.57999999999999996</v>
      </c>
      <c r="N842" t="s">
        <v>8</v>
      </c>
      <c r="O842" t="s">
        <v>9</v>
      </c>
      <c r="P842" t="s">
        <v>73</v>
      </c>
      <c r="Q842" t="s">
        <v>1688</v>
      </c>
      <c r="R842">
        <v>27502</v>
      </c>
      <c r="S842">
        <v>42081</v>
      </c>
      <c r="T842">
        <v>42081</v>
      </c>
      <c r="U842">
        <v>829.46699999999998</v>
      </c>
      <c r="V842">
        <v>14</v>
      </c>
      <c r="W842">
        <v>650.70000000000005</v>
      </c>
      <c r="X842">
        <v>88390</v>
      </c>
      <c r="Y842" t="s">
        <v>3215</v>
      </c>
    </row>
    <row r="843" spans="1:25" x14ac:dyDescent="0.2">
      <c r="A843">
        <v>1967</v>
      </c>
      <c r="B843" t="s">
        <v>1689</v>
      </c>
      <c r="C843" t="s">
        <v>92</v>
      </c>
      <c r="D843">
        <v>0.01</v>
      </c>
      <c r="E843">
        <v>78.650000000000006</v>
      </c>
      <c r="F843">
        <v>13.99</v>
      </c>
      <c r="G843" t="s">
        <v>63</v>
      </c>
      <c r="H843" t="s">
        <v>3</v>
      </c>
      <c r="I843" t="s">
        <v>24</v>
      </c>
      <c r="J843" t="s">
        <v>71</v>
      </c>
      <c r="K843" t="s">
        <v>120</v>
      </c>
      <c r="L843" t="s">
        <v>1690</v>
      </c>
      <c r="M843">
        <v>0.52</v>
      </c>
      <c r="N843" t="s">
        <v>8</v>
      </c>
      <c r="O843" t="s">
        <v>28</v>
      </c>
      <c r="P843" t="s">
        <v>189</v>
      </c>
      <c r="Q843" t="s">
        <v>11</v>
      </c>
      <c r="R843">
        <v>52732</v>
      </c>
      <c r="S843">
        <v>42081</v>
      </c>
      <c r="T843">
        <v>42082</v>
      </c>
      <c r="U843">
        <v>442.36590000000001</v>
      </c>
      <c r="V843">
        <v>8</v>
      </c>
      <c r="W843">
        <v>641.11</v>
      </c>
      <c r="X843">
        <v>89456</v>
      </c>
      <c r="Y843" t="s">
        <v>3216</v>
      </c>
    </row>
    <row r="844" spans="1:25" x14ac:dyDescent="0.2">
      <c r="A844">
        <v>2030</v>
      </c>
      <c r="B844" t="s">
        <v>1665</v>
      </c>
      <c r="C844" t="s">
        <v>92</v>
      </c>
      <c r="D844">
        <v>0.03</v>
      </c>
      <c r="E844">
        <v>55.98</v>
      </c>
      <c r="F844">
        <v>4.8600000000000003</v>
      </c>
      <c r="G844" t="s">
        <v>14</v>
      </c>
      <c r="H844" t="s">
        <v>70</v>
      </c>
      <c r="I844" t="s">
        <v>24</v>
      </c>
      <c r="J844" t="s">
        <v>64</v>
      </c>
      <c r="K844" t="s">
        <v>49</v>
      </c>
      <c r="L844" t="s">
        <v>1691</v>
      </c>
      <c r="M844">
        <v>0.36</v>
      </c>
      <c r="N844" t="s">
        <v>8</v>
      </c>
      <c r="O844" t="s">
        <v>28</v>
      </c>
      <c r="P844" t="s">
        <v>163</v>
      </c>
      <c r="Q844" t="s">
        <v>1003</v>
      </c>
      <c r="R844">
        <v>75401</v>
      </c>
      <c r="S844">
        <v>42081</v>
      </c>
      <c r="T844">
        <v>42083</v>
      </c>
      <c r="U844">
        <v>526.04219999999998</v>
      </c>
      <c r="V844">
        <v>13</v>
      </c>
      <c r="W844">
        <v>762.38</v>
      </c>
      <c r="X844">
        <v>91060</v>
      </c>
      <c r="Y844" t="s">
        <v>3216</v>
      </c>
    </row>
    <row r="845" spans="1:25" x14ac:dyDescent="0.2">
      <c r="A845">
        <v>2745</v>
      </c>
      <c r="B845" t="s">
        <v>1692</v>
      </c>
      <c r="C845" t="s">
        <v>92</v>
      </c>
      <c r="D845">
        <v>0.01</v>
      </c>
      <c r="E845">
        <v>220.98</v>
      </c>
      <c r="F845">
        <v>64.66</v>
      </c>
      <c r="G845" t="s">
        <v>2</v>
      </c>
      <c r="H845" t="s">
        <v>70</v>
      </c>
      <c r="I845" t="s">
        <v>4</v>
      </c>
      <c r="J845" t="s">
        <v>93</v>
      </c>
      <c r="K845" t="s">
        <v>6</v>
      </c>
      <c r="L845" t="s">
        <v>1693</v>
      </c>
      <c r="M845">
        <v>0.62</v>
      </c>
      <c r="N845" t="s">
        <v>8</v>
      </c>
      <c r="O845" t="s">
        <v>35</v>
      </c>
      <c r="P845" t="s">
        <v>564</v>
      </c>
      <c r="Q845" t="s">
        <v>1694</v>
      </c>
      <c r="R845">
        <v>85224</v>
      </c>
      <c r="S845">
        <v>42081</v>
      </c>
      <c r="T845">
        <v>42082</v>
      </c>
      <c r="U845">
        <v>1049.03</v>
      </c>
      <c r="V845">
        <v>11</v>
      </c>
      <c r="W845">
        <v>2591.09</v>
      </c>
      <c r="X845">
        <v>86184</v>
      </c>
      <c r="Y845" t="s">
        <v>3217</v>
      </c>
    </row>
    <row r="846" spans="1:25" x14ac:dyDescent="0.2">
      <c r="A846">
        <v>2747</v>
      </c>
      <c r="B846" t="s">
        <v>982</v>
      </c>
      <c r="C846" t="s">
        <v>92</v>
      </c>
      <c r="D846">
        <v>0.01</v>
      </c>
      <c r="E846">
        <v>220.98</v>
      </c>
      <c r="F846">
        <v>64.66</v>
      </c>
      <c r="G846" t="s">
        <v>2</v>
      </c>
      <c r="H846" t="s">
        <v>70</v>
      </c>
      <c r="I846" t="s">
        <v>4</v>
      </c>
      <c r="J846" t="s">
        <v>93</v>
      </c>
      <c r="K846" t="s">
        <v>6</v>
      </c>
      <c r="L846" t="s">
        <v>1693</v>
      </c>
      <c r="M846">
        <v>0.62</v>
      </c>
      <c r="N846" t="s">
        <v>8</v>
      </c>
      <c r="O846" t="s">
        <v>87</v>
      </c>
      <c r="P846" t="s">
        <v>88</v>
      </c>
      <c r="Q846" t="s">
        <v>89</v>
      </c>
      <c r="R846">
        <v>10115</v>
      </c>
      <c r="S846">
        <v>42081</v>
      </c>
      <c r="T846">
        <v>42082</v>
      </c>
      <c r="U846">
        <v>1049.03</v>
      </c>
      <c r="V846">
        <v>44</v>
      </c>
      <c r="W846">
        <v>10364.36</v>
      </c>
      <c r="X846">
        <v>23751</v>
      </c>
      <c r="Y846" t="s">
        <v>3218</v>
      </c>
    </row>
    <row r="847" spans="1:25" x14ac:dyDescent="0.2">
      <c r="A847">
        <v>485</v>
      </c>
      <c r="B847" t="s">
        <v>1695</v>
      </c>
      <c r="C847" t="s">
        <v>46</v>
      </c>
      <c r="D847">
        <v>0.05</v>
      </c>
      <c r="E847">
        <v>2.88</v>
      </c>
      <c r="F847">
        <v>0.5</v>
      </c>
      <c r="G847" t="s">
        <v>14</v>
      </c>
      <c r="H847" t="s">
        <v>70</v>
      </c>
      <c r="I847" t="s">
        <v>24</v>
      </c>
      <c r="J847" t="s">
        <v>128</v>
      </c>
      <c r="K847" t="s">
        <v>49</v>
      </c>
      <c r="L847" t="s">
        <v>1696</v>
      </c>
      <c r="M847">
        <v>0.36</v>
      </c>
      <c r="N847" t="s">
        <v>8</v>
      </c>
      <c r="O847" t="s">
        <v>35</v>
      </c>
      <c r="P847" t="s">
        <v>66</v>
      </c>
      <c r="Q847" t="s">
        <v>1697</v>
      </c>
      <c r="R847">
        <v>93727</v>
      </c>
      <c r="S847">
        <v>42081</v>
      </c>
      <c r="T847">
        <v>42083</v>
      </c>
      <c r="U847">
        <v>6.0513000000000003</v>
      </c>
      <c r="V847">
        <v>3</v>
      </c>
      <c r="W847">
        <v>8.77</v>
      </c>
      <c r="X847">
        <v>91062</v>
      </c>
      <c r="Y847" t="s">
        <v>3217</v>
      </c>
    </row>
    <row r="848" spans="1:25" x14ac:dyDescent="0.2">
      <c r="A848">
        <v>383</v>
      </c>
      <c r="B848" t="s">
        <v>1698</v>
      </c>
      <c r="C848" t="s">
        <v>1</v>
      </c>
      <c r="D848">
        <v>0.06</v>
      </c>
      <c r="E848">
        <v>5.34</v>
      </c>
      <c r="F848">
        <v>5.63</v>
      </c>
      <c r="G848" t="s">
        <v>14</v>
      </c>
      <c r="H848" t="s">
        <v>70</v>
      </c>
      <c r="I848" t="s">
        <v>24</v>
      </c>
      <c r="J848" t="s">
        <v>48</v>
      </c>
      <c r="K848" t="s">
        <v>49</v>
      </c>
      <c r="L848" t="s">
        <v>1699</v>
      </c>
      <c r="M848">
        <v>0.39</v>
      </c>
      <c r="N848" t="s">
        <v>8</v>
      </c>
      <c r="O848" t="s">
        <v>87</v>
      </c>
      <c r="P848" t="s">
        <v>296</v>
      </c>
      <c r="Q848" t="s">
        <v>1700</v>
      </c>
      <c r="R848">
        <v>19026</v>
      </c>
      <c r="S848">
        <v>42082</v>
      </c>
      <c r="T848">
        <v>42082</v>
      </c>
      <c r="U848">
        <v>-82.822999999999993</v>
      </c>
      <c r="V848">
        <v>7</v>
      </c>
      <c r="W848">
        <v>38.65</v>
      </c>
      <c r="X848">
        <v>88928</v>
      </c>
      <c r="Y848" t="s">
        <v>3218</v>
      </c>
    </row>
    <row r="849" spans="1:25" x14ac:dyDescent="0.2">
      <c r="A849">
        <v>383</v>
      </c>
      <c r="B849" t="s">
        <v>1698</v>
      </c>
      <c r="C849" t="s">
        <v>1</v>
      </c>
      <c r="D849">
        <v>7.0000000000000007E-2</v>
      </c>
      <c r="E849">
        <v>65.989999999999995</v>
      </c>
      <c r="F849">
        <v>5.26</v>
      </c>
      <c r="G849" t="s">
        <v>63</v>
      </c>
      <c r="H849" t="s">
        <v>70</v>
      </c>
      <c r="I849" t="s">
        <v>16</v>
      </c>
      <c r="J849" t="s">
        <v>111</v>
      </c>
      <c r="K849" t="s">
        <v>49</v>
      </c>
      <c r="L849" t="s">
        <v>1701</v>
      </c>
      <c r="M849">
        <v>0.56000000000000005</v>
      </c>
      <c r="N849" t="s">
        <v>8</v>
      </c>
      <c r="O849" t="s">
        <v>87</v>
      </c>
      <c r="P849" t="s">
        <v>296</v>
      </c>
      <c r="Q849" t="s">
        <v>1700</v>
      </c>
      <c r="R849">
        <v>19026</v>
      </c>
      <c r="S849">
        <v>42082</v>
      </c>
      <c r="T849">
        <v>42084</v>
      </c>
      <c r="U849">
        <v>107.08199999999999</v>
      </c>
      <c r="V849">
        <v>5</v>
      </c>
      <c r="W849">
        <v>279.83</v>
      </c>
      <c r="X849">
        <v>88928</v>
      </c>
      <c r="Y849" t="s">
        <v>3218</v>
      </c>
    </row>
    <row r="850" spans="1:25" x14ac:dyDescent="0.2">
      <c r="A850">
        <v>770</v>
      </c>
      <c r="B850" t="s">
        <v>1702</v>
      </c>
      <c r="C850" t="s">
        <v>1</v>
      </c>
      <c r="D850">
        <v>0.08</v>
      </c>
      <c r="E850">
        <v>30.73</v>
      </c>
      <c r="F850">
        <v>4</v>
      </c>
      <c r="G850" t="s">
        <v>14</v>
      </c>
      <c r="H850" t="s">
        <v>3</v>
      </c>
      <c r="I850" t="s">
        <v>16</v>
      </c>
      <c r="J850" t="s">
        <v>17</v>
      </c>
      <c r="K850" t="s">
        <v>49</v>
      </c>
      <c r="L850" t="s">
        <v>650</v>
      </c>
      <c r="M850">
        <v>0.75</v>
      </c>
      <c r="N850" t="s">
        <v>8</v>
      </c>
      <c r="O850" t="s">
        <v>35</v>
      </c>
      <c r="P850" t="s">
        <v>115</v>
      </c>
      <c r="Q850" t="s">
        <v>1090</v>
      </c>
      <c r="R850">
        <v>97062</v>
      </c>
      <c r="S850">
        <v>42082</v>
      </c>
      <c r="T850">
        <v>42082</v>
      </c>
      <c r="U850">
        <v>-45.07</v>
      </c>
      <c r="V850">
        <v>14</v>
      </c>
      <c r="W850">
        <v>429.33</v>
      </c>
      <c r="X850">
        <v>88667</v>
      </c>
      <c r="Y850" t="s">
        <v>3217</v>
      </c>
    </row>
    <row r="851" spans="1:25" x14ac:dyDescent="0.2">
      <c r="A851">
        <v>771</v>
      </c>
      <c r="B851" t="s">
        <v>1703</v>
      </c>
      <c r="C851" t="s">
        <v>1</v>
      </c>
      <c r="D851">
        <v>0.05</v>
      </c>
      <c r="E851">
        <v>14.56</v>
      </c>
      <c r="F851">
        <v>3.5</v>
      </c>
      <c r="G851" t="s">
        <v>14</v>
      </c>
      <c r="H851" t="s">
        <v>3</v>
      </c>
      <c r="I851" t="s">
        <v>24</v>
      </c>
      <c r="J851" t="s">
        <v>71</v>
      </c>
      <c r="K851" t="s">
        <v>49</v>
      </c>
      <c r="L851" t="s">
        <v>310</v>
      </c>
      <c r="M851">
        <v>0.57999999999999996</v>
      </c>
      <c r="N851" t="s">
        <v>8</v>
      </c>
      <c r="O851" t="s">
        <v>35</v>
      </c>
      <c r="P851" t="s">
        <v>115</v>
      </c>
      <c r="Q851" t="s">
        <v>1704</v>
      </c>
      <c r="R851">
        <v>97068</v>
      </c>
      <c r="S851">
        <v>42082</v>
      </c>
      <c r="T851">
        <v>42084</v>
      </c>
      <c r="U851">
        <v>-8.5299999999999994</v>
      </c>
      <c r="V851">
        <v>3</v>
      </c>
      <c r="W851">
        <v>44.66</v>
      </c>
      <c r="X851">
        <v>88667</v>
      </c>
      <c r="Y851" t="s">
        <v>3217</v>
      </c>
    </row>
    <row r="852" spans="1:25" x14ac:dyDescent="0.2">
      <c r="A852">
        <v>771</v>
      </c>
      <c r="B852" t="s">
        <v>1703</v>
      </c>
      <c r="C852" t="s">
        <v>1</v>
      </c>
      <c r="D852">
        <v>0</v>
      </c>
      <c r="E852">
        <v>299.99</v>
      </c>
      <c r="F852">
        <v>11.64</v>
      </c>
      <c r="G852" t="s">
        <v>14</v>
      </c>
      <c r="H852" t="s">
        <v>3</v>
      </c>
      <c r="I852" t="s">
        <v>16</v>
      </c>
      <c r="J852" t="s">
        <v>39</v>
      </c>
      <c r="K852" t="s">
        <v>40</v>
      </c>
      <c r="L852" t="s">
        <v>1705</v>
      </c>
      <c r="M852">
        <v>0.5</v>
      </c>
      <c r="N852" t="s">
        <v>8</v>
      </c>
      <c r="O852" t="s">
        <v>35</v>
      </c>
      <c r="P852" t="s">
        <v>115</v>
      </c>
      <c r="Q852" t="s">
        <v>1704</v>
      </c>
      <c r="R852">
        <v>97068</v>
      </c>
      <c r="S852">
        <v>42082</v>
      </c>
      <c r="T852">
        <v>42084</v>
      </c>
      <c r="U852">
        <v>285.95</v>
      </c>
      <c r="V852">
        <v>5</v>
      </c>
      <c r="W852">
        <v>1619.95</v>
      </c>
      <c r="X852">
        <v>88667</v>
      </c>
      <c r="Y852" t="s">
        <v>3217</v>
      </c>
    </row>
    <row r="853" spans="1:25" x14ac:dyDescent="0.2">
      <c r="A853">
        <v>2502</v>
      </c>
      <c r="B853" t="s">
        <v>1706</v>
      </c>
      <c r="C853" t="s">
        <v>13</v>
      </c>
      <c r="D853">
        <v>0.1</v>
      </c>
      <c r="E853">
        <v>24.92</v>
      </c>
      <c r="F853">
        <v>12.98</v>
      </c>
      <c r="G853" t="s">
        <v>14</v>
      </c>
      <c r="H853" t="s">
        <v>47</v>
      </c>
      <c r="I853" t="s">
        <v>24</v>
      </c>
      <c r="J853" t="s">
        <v>48</v>
      </c>
      <c r="K853" t="s">
        <v>49</v>
      </c>
      <c r="L853" t="s">
        <v>1707</v>
      </c>
      <c r="M853">
        <v>0.39</v>
      </c>
      <c r="N853" t="s">
        <v>8</v>
      </c>
      <c r="O853" t="s">
        <v>28</v>
      </c>
      <c r="P853" t="s">
        <v>29</v>
      </c>
      <c r="Q853" t="s">
        <v>1708</v>
      </c>
      <c r="R853">
        <v>46321</v>
      </c>
      <c r="S853">
        <v>42082</v>
      </c>
      <c r="T853">
        <v>42082</v>
      </c>
      <c r="U853">
        <v>-45.816000000000003</v>
      </c>
      <c r="V853">
        <v>3</v>
      </c>
      <c r="W853">
        <v>70.819999999999993</v>
      </c>
      <c r="X853">
        <v>91310</v>
      </c>
      <c r="Y853" t="s">
        <v>3216</v>
      </c>
    </row>
    <row r="854" spans="1:25" x14ac:dyDescent="0.2">
      <c r="A854">
        <v>2502</v>
      </c>
      <c r="B854" t="s">
        <v>1706</v>
      </c>
      <c r="C854" t="s">
        <v>13</v>
      </c>
      <c r="D854">
        <v>0</v>
      </c>
      <c r="E854">
        <v>12.28</v>
      </c>
      <c r="F854">
        <v>6.35</v>
      </c>
      <c r="G854" t="s">
        <v>63</v>
      </c>
      <c r="H854" t="s">
        <v>47</v>
      </c>
      <c r="I854" t="s">
        <v>24</v>
      </c>
      <c r="J854" t="s">
        <v>64</v>
      </c>
      <c r="K854" t="s">
        <v>49</v>
      </c>
      <c r="L854" t="s">
        <v>1709</v>
      </c>
      <c r="M854">
        <v>0.38</v>
      </c>
      <c r="N854" t="s">
        <v>8</v>
      </c>
      <c r="O854" t="s">
        <v>28</v>
      </c>
      <c r="P854" t="s">
        <v>29</v>
      </c>
      <c r="Q854" t="s">
        <v>1708</v>
      </c>
      <c r="R854">
        <v>46321</v>
      </c>
      <c r="S854">
        <v>42082</v>
      </c>
      <c r="T854">
        <v>42083</v>
      </c>
      <c r="U854">
        <v>30.63</v>
      </c>
      <c r="V854">
        <v>7</v>
      </c>
      <c r="W854">
        <v>90.44</v>
      </c>
      <c r="X854">
        <v>91310</v>
      </c>
      <c r="Y854" t="s">
        <v>3216</v>
      </c>
    </row>
    <row r="855" spans="1:25" x14ac:dyDescent="0.2">
      <c r="A855">
        <v>2621</v>
      </c>
      <c r="B855" t="s">
        <v>1710</v>
      </c>
      <c r="C855" t="s">
        <v>13</v>
      </c>
      <c r="D855">
        <v>0.03</v>
      </c>
      <c r="E855">
        <v>40.97</v>
      </c>
      <c r="F855">
        <v>8.99</v>
      </c>
      <c r="G855" t="s">
        <v>63</v>
      </c>
      <c r="H855" t="s">
        <v>70</v>
      </c>
      <c r="I855" t="s">
        <v>24</v>
      </c>
      <c r="J855" t="s">
        <v>25</v>
      </c>
      <c r="K855" t="s">
        <v>18</v>
      </c>
      <c r="L855" t="s">
        <v>1711</v>
      </c>
      <c r="M855">
        <v>0.59</v>
      </c>
      <c r="N855" t="s">
        <v>8</v>
      </c>
      <c r="O855" t="s">
        <v>9</v>
      </c>
      <c r="P855" t="s">
        <v>376</v>
      </c>
      <c r="Q855" t="s">
        <v>1712</v>
      </c>
      <c r="R855">
        <v>37027</v>
      </c>
      <c r="S855">
        <v>42082</v>
      </c>
      <c r="T855">
        <v>42083</v>
      </c>
      <c r="U855">
        <v>-177.05799999999999</v>
      </c>
      <c r="V855">
        <v>5</v>
      </c>
      <c r="W855">
        <v>207.22</v>
      </c>
      <c r="X855">
        <v>88016</v>
      </c>
      <c r="Y855" t="s">
        <v>3215</v>
      </c>
    </row>
    <row r="856" spans="1:25" x14ac:dyDescent="0.2">
      <c r="A856">
        <v>2840</v>
      </c>
      <c r="B856" t="s">
        <v>1713</v>
      </c>
      <c r="C856" t="s">
        <v>13</v>
      </c>
      <c r="D856">
        <v>0</v>
      </c>
      <c r="E856">
        <v>21.98</v>
      </c>
      <c r="F856">
        <v>2.87</v>
      </c>
      <c r="G856" t="s">
        <v>14</v>
      </c>
      <c r="H856" t="s">
        <v>70</v>
      </c>
      <c r="I856" t="s">
        <v>24</v>
      </c>
      <c r="J856" t="s">
        <v>25</v>
      </c>
      <c r="K856" t="s">
        <v>18</v>
      </c>
      <c r="L856" t="s">
        <v>1714</v>
      </c>
      <c r="M856">
        <v>0.55000000000000004</v>
      </c>
      <c r="N856" t="s">
        <v>8</v>
      </c>
      <c r="O856" t="s">
        <v>9</v>
      </c>
      <c r="P856" t="s">
        <v>99</v>
      </c>
      <c r="Q856" t="s">
        <v>1715</v>
      </c>
      <c r="R856">
        <v>33161</v>
      </c>
      <c r="S856">
        <v>42082</v>
      </c>
      <c r="T856">
        <v>42083</v>
      </c>
      <c r="U856">
        <v>21.096</v>
      </c>
      <c r="V856">
        <v>16</v>
      </c>
      <c r="W856">
        <v>360.03</v>
      </c>
      <c r="X856">
        <v>87884</v>
      </c>
      <c r="Y856" t="s">
        <v>3215</v>
      </c>
    </row>
    <row r="857" spans="1:25" x14ac:dyDescent="0.2">
      <c r="A857">
        <v>2882</v>
      </c>
      <c r="B857" t="s">
        <v>647</v>
      </c>
      <c r="C857" t="s">
        <v>13</v>
      </c>
      <c r="D857">
        <v>7.0000000000000007E-2</v>
      </c>
      <c r="E857">
        <v>28.99</v>
      </c>
      <c r="F857">
        <v>8.59</v>
      </c>
      <c r="G857" t="s">
        <v>14</v>
      </c>
      <c r="H857" t="s">
        <v>15</v>
      </c>
      <c r="I857" t="s">
        <v>16</v>
      </c>
      <c r="J857" t="s">
        <v>111</v>
      </c>
      <c r="K857" t="s">
        <v>120</v>
      </c>
      <c r="L857" t="s">
        <v>1005</v>
      </c>
      <c r="M857">
        <v>0.56000000000000005</v>
      </c>
      <c r="N857" t="s">
        <v>8</v>
      </c>
      <c r="O857" t="s">
        <v>9</v>
      </c>
      <c r="P857" t="s">
        <v>73</v>
      </c>
      <c r="Q857" t="s">
        <v>649</v>
      </c>
      <c r="R857">
        <v>28206</v>
      </c>
      <c r="S857">
        <v>42082</v>
      </c>
      <c r="T857">
        <v>42082</v>
      </c>
      <c r="U857">
        <v>-16.063739999999999</v>
      </c>
      <c r="V857">
        <v>39</v>
      </c>
      <c r="W857">
        <v>936.8</v>
      </c>
      <c r="X857">
        <v>16676</v>
      </c>
      <c r="Y857" t="s">
        <v>3215</v>
      </c>
    </row>
    <row r="858" spans="1:25" x14ac:dyDescent="0.2">
      <c r="A858">
        <v>2884</v>
      </c>
      <c r="B858" t="s">
        <v>1716</v>
      </c>
      <c r="C858" t="s">
        <v>13</v>
      </c>
      <c r="D858">
        <v>7.0000000000000007E-2</v>
      </c>
      <c r="E858">
        <v>28.99</v>
      </c>
      <c r="F858">
        <v>8.59</v>
      </c>
      <c r="G858" t="s">
        <v>14</v>
      </c>
      <c r="H858" t="s">
        <v>15</v>
      </c>
      <c r="I858" t="s">
        <v>16</v>
      </c>
      <c r="J858" t="s">
        <v>111</v>
      </c>
      <c r="K858" t="s">
        <v>120</v>
      </c>
      <c r="L858" t="s">
        <v>1005</v>
      </c>
      <c r="M858">
        <v>0.56000000000000005</v>
      </c>
      <c r="N858" t="s">
        <v>8</v>
      </c>
      <c r="O858" t="s">
        <v>87</v>
      </c>
      <c r="P858" t="s">
        <v>293</v>
      </c>
      <c r="Q858" t="s">
        <v>1717</v>
      </c>
      <c r="R858">
        <v>44039</v>
      </c>
      <c r="S858">
        <v>42082</v>
      </c>
      <c r="T858">
        <v>42082</v>
      </c>
      <c r="U858">
        <v>-12.077999999999999</v>
      </c>
      <c r="V858">
        <v>10</v>
      </c>
      <c r="W858">
        <v>240.21</v>
      </c>
      <c r="X858">
        <v>87631</v>
      </c>
      <c r="Y858" t="s">
        <v>3218</v>
      </c>
    </row>
    <row r="859" spans="1:25" x14ac:dyDescent="0.2">
      <c r="A859">
        <v>3222</v>
      </c>
      <c r="B859" t="s">
        <v>1718</v>
      </c>
      <c r="C859" t="s">
        <v>13</v>
      </c>
      <c r="D859">
        <v>0.04</v>
      </c>
      <c r="E859">
        <v>39.479999999999997</v>
      </c>
      <c r="F859">
        <v>1.99</v>
      </c>
      <c r="G859" t="s">
        <v>63</v>
      </c>
      <c r="H859" t="s">
        <v>70</v>
      </c>
      <c r="I859" t="s">
        <v>16</v>
      </c>
      <c r="J859" t="s">
        <v>17</v>
      </c>
      <c r="K859" t="s">
        <v>18</v>
      </c>
      <c r="L859" t="s">
        <v>1233</v>
      </c>
      <c r="M859">
        <v>0.54</v>
      </c>
      <c r="N859" t="s">
        <v>8</v>
      </c>
      <c r="O859" t="s">
        <v>9</v>
      </c>
      <c r="P859" t="s">
        <v>99</v>
      </c>
      <c r="Q859" t="s">
        <v>1719</v>
      </c>
      <c r="R859">
        <v>32303</v>
      </c>
      <c r="S859">
        <v>42082</v>
      </c>
      <c r="T859">
        <v>42082</v>
      </c>
      <c r="U859">
        <v>-1535.4864</v>
      </c>
      <c r="V859">
        <v>8</v>
      </c>
      <c r="W859">
        <v>332.16</v>
      </c>
      <c r="X859">
        <v>90814</v>
      </c>
      <c r="Y859" t="s">
        <v>3215</v>
      </c>
    </row>
    <row r="860" spans="1:25" x14ac:dyDescent="0.2">
      <c r="A860">
        <v>3222</v>
      </c>
      <c r="B860" t="s">
        <v>1718</v>
      </c>
      <c r="C860" t="s">
        <v>13</v>
      </c>
      <c r="D860">
        <v>0</v>
      </c>
      <c r="E860">
        <v>8.1199999999999992</v>
      </c>
      <c r="F860">
        <v>2.83</v>
      </c>
      <c r="G860" t="s">
        <v>14</v>
      </c>
      <c r="H860" t="s">
        <v>70</v>
      </c>
      <c r="I860" t="s">
        <v>16</v>
      </c>
      <c r="J860" t="s">
        <v>17</v>
      </c>
      <c r="K860" t="s">
        <v>18</v>
      </c>
      <c r="L860" t="s">
        <v>1674</v>
      </c>
      <c r="M860">
        <v>0.77</v>
      </c>
      <c r="N860" t="s">
        <v>8</v>
      </c>
      <c r="O860" t="s">
        <v>9</v>
      </c>
      <c r="P860" t="s">
        <v>99</v>
      </c>
      <c r="Q860" t="s">
        <v>1719</v>
      </c>
      <c r="R860">
        <v>32303</v>
      </c>
      <c r="S860">
        <v>42082</v>
      </c>
      <c r="T860">
        <v>42083</v>
      </c>
      <c r="U860">
        <v>-159.32</v>
      </c>
      <c r="V860">
        <v>17</v>
      </c>
      <c r="W860">
        <v>147.62</v>
      </c>
      <c r="X860">
        <v>90814</v>
      </c>
      <c r="Y860" t="s">
        <v>3215</v>
      </c>
    </row>
    <row r="861" spans="1:25" x14ac:dyDescent="0.2">
      <c r="A861">
        <v>1852</v>
      </c>
      <c r="B861" t="s">
        <v>1720</v>
      </c>
      <c r="C861" t="s">
        <v>46</v>
      </c>
      <c r="D861">
        <v>0.06</v>
      </c>
      <c r="E861">
        <v>6.48</v>
      </c>
      <c r="F861">
        <v>5.14</v>
      </c>
      <c r="G861" t="s">
        <v>63</v>
      </c>
      <c r="H861" t="s">
        <v>47</v>
      </c>
      <c r="I861" t="s">
        <v>24</v>
      </c>
      <c r="J861" t="s">
        <v>64</v>
      </c>
      <c r="K861" t="s">
        <v>49</v>
      </c>
      <c r="L861" t="s">
        <v>1721</v>
      </c>
      <c r="M861">
        <v>0.37</v>
      </c>
      <c r="N861" t="s">
        <v>8</v>
      </c>
      <c r="O861" t="s">
        <v>35</v>
      </c>
      <c r="P861" t="s">
        <v>66</v>
      </c>
      <c r="Q861" t="s">
        <v>1722</v>
      </c>
      <c r="R861">
        <v>92008</v>
      </c>
      <c r="S861">
        <v>42082</v>
      </c>
      <c r="T861">
        <v>42084</v>
      </c>
      <c r="U861">
        <v>-28.45</v>
      </c>
      <c r="V861">
        <v>10</v>
      </c>
      <c r="W861">
        <v>68.34</v>
      </c>
      <c r="X861">
        <v>86847</v>
      </c>
      <c r="Y861" t="s">
        <v>3217</v>
      </c>
    </row>
    <row r="862" spans="1:25" x14ac:dyDescent="0.2">
      <c r="A862">
        <v>1854</v>
      </c>
      <c r="B862" t="s">
        <v>1723</v>
      </c>
      <c r="C862" t="s">
        <v>46</v>
      </c>
      <c r="D862">
        <v>0.02</v>
      </c>
      <c r="E862">
        <v>30.73</v>
      </c>
      <c r="F862">
        <v>4</v>
      </c>
      <c r="G862" t="s">
        <v>14</v>
      </c>
      <c r="H862" t="s">
        <v>47</v>
      </c>
      <c r="I862" t="s">
        <v>16</v>
      </c>
      <c r="J862" t="s">
        <v>17</v>
      </c>
      <c r="K862" t="s">
        <v>49</v>
      </c>
      <c r="L862" t="s">
        <v>650</v>
      </c>
      <c r="M862">
        <v>0.75</v>
      </c>
      <c r="N862" t="s">
        <v>8</v>
      </c>
      <c r="O862" t="s">
        <v>87</v>
      </c>
      <c r="P862" t="s">
        <v>224</v>
      </c>
      <c r="Q862" t="s">
        <v>1724</v>
      </c>
      <c r="R862">
        <v>6478</v>
      </c>
      <c r="S862">
        <v>42082</v>
      </c>
      <c r="T862">
        <v>42085</v>
      </c>
      <c r="U862">
        <v>72.78</v>
      </c>
      <c r="V862">
        <v>16</v>
      </c>
      <c r="W862">
        <v>522.22</v>
      </c>
      <c r="X862">
        <v>86847</v>
      </c>
      <c r="Y862" t="s">
        <v>3218</v>
      </c>
    </row>
    <row r="863" spans="1:25" x14ac:dyDescent="0.2">
      <c r="A863">
        <v>2639</v>
      </c>
      <c r="B863" t="s">
        <v>1725</v>
      </c>
      <c r="C863" t="s">
        <v>46</v>
      </c>
      <c r="D863">
        <v>0.05</v>
      </c>
      <c r="E863">
        <v>4.9800000000000004</v>
      </c>
      <c r="F863">
        <v>0.49</v>
      </c>
      <c r="G863" t="s">
        <v>14</v>
      </c>
      <c r="H863" t="s">
        <v>15</v>
      </c>
      <c r="I863" t="s">
        <v>24</v>
      </c>
      <c r="J863" t="s">
        <v>128</v>
      </c>
      <c r="K863" t="s">
        <v>49</v>
      </c>
      <c r="L863" t="s">
        <v>1079</v>
      </c>
      <c r="M863">
        <v>0.39</v>
      </c>
      <c r="N863" t="s">
        <v>8</v>
      </c>
      <c r="O863" t="s">
        <v>35</v>
      </c>
      <c r="P863" t="s">
        <v>616</v>
      </c>
      <c r="Q863" t="s">
        <v>171</v>
      </c>
      <c r="R863">
        <v>88201</v>
      </c>
      <c r="S863">
        <v>42082</v>
      </c>
      <c r="T863">
        <v>42082</v>
      </c>
      <c r="U863">
        <v>3.84</v>
      </c>
      <c r="V863">
        <v>3</v>
      </c>
      <c r="W863">
        <v>14.2</v>
      </c>
      <c r="X863">
        <v>90952</v>
      </c>
      <c r="Y863" t="s">
        <v>3217</v>
      </c>
    </row>
    <row r="864" spans="1:25" x14ac:dyDescent="0.2">
      <c r="A864">
        <v>3105</v>
      </c>
      <c r="B864" t="s">
        <v>1726</v>
      </c>
      <c r="C864" t="s">
        <v>1</v>
      </c>
      <c r="D864">
        <v>0.04</v>
      </c>
      <c r="E864">
        <v>3.08</v>
      </c>
      <c r="F864">
        <v>0.99</v>
      </c>
      <c r="G864" t="s">
        <v>14</v>
      </c>
      <c r="H864" t="s">
        <v>47</v>
      </c>
      <c r="I864" t="s">
        <v>24</v>
      </c>
      <c r="J864" t="s">
        <v>128</v>
      </c>
      <c r="K864" t="s">
        <v>49</v>
      </c>
      <c r="L864" t="s">
        <v>634</v>
      </c>
      <c r="M864">
        <v>0.37</v>
      </c>
      <c r="N864" t="s">
        <v>8</v>
      </c>
      <c r="O864" t="s">
        <v>9</v>
      </c>
      <c r="P864" t="s">
        <v>364</v>
      </c>
      <c r="Q864" t="s">
        <v>925</v>
      </c>
      <c r="R864">
        <v>42071</v>
      </c>
      <c r="S864">
        <v>42083</v>
      </c>
      <c r="T864">
        <v>42084</v>
      </c>
      <c r="U864">
        <v>13.8</v>
      </c>
      <c r="V864">
        <v>19</v>
      </c>
      <c r="W864">
        <v>60.01</v>
      </c>
      <c r="X864">
        <v>86327</v>
      </c>
      <c r="Y864" t="s">
        <v>3215</v>
      </c>
    </row>
    <row r="865" spans="1:25" x14ac:dyDescent="0.2">
      <c r="A865">
        <v>3105</v>
      </c>
      <c r="B865" t="s">
        <v>1726</v>
      </c>
      <c r="C865" t="s">
        <v>1</v>
      </c>
      <c r="D865">
        <v>0.02</v>
      </c>
      <c r="E865">
        <v>6.48</v>
      </c>
      <c r="F865">
        <v>5.9</v>
      </c>
      <c r="G865" t="s">
        <v>14</v>
      </c>
      <c r="H865" t="s">
        <v>47</v>
      </c>
      <c r="I865" t="s">
        <v>24</v>
      </c>
      <c r="J865" t="s">
        <v>64</v>
      </c>
      <c r="K865" t="s">
        <v>49</v>
      </c>
      <c r="L865" t="s">
        <v>1727</v>
      </c>
      <c r="M865">
        <v>0.37</v>
      </c>
      <c r="N865" t="s">
        <v>8</v>
      </c>
      <c r="O865" t="s">
        <v>9</v>
      </c>
      <c r="P865" t="s">
        <v>364</v>
      </c>
      <c r="Q865" t="s">
        <v>925</v>
      </c>
      <c r="R865">
        <v>42071</v>
      </c>
      <c r="S865">
        <v>42083</v>
      </c>
      <c r="T865">
        <v>42084</v>
      </c>
      <c r="U865">
        <v>4.3920000000000003</v>
      </c>
      <c r="V865">
        <v>13</v>
      </c>
      <c r="W865">
        <v>90.98</v>
      </c>
      <c r="X865">
        <v>86327</v>
      </c>
      <c r="Y865" t="s">
        <v>3215</v>
      </c>
    </row>
    <row r="866" spans="1:25" x14ac:dyDescent="0.2">
      <c r="A866">
        <v>3105</v>
      </c>
      <c r="B866" t="s">
        <v>1726</v>
      </c>
      <c r="C866" t="s">
        <v>1</v>
      </c>
      <c r="D866">
        <v>0.04</v>
      </c>
      <c r="E866">
        <v>125.99</v>
      </c>
      <c r="F866">
        <v>4.2</v>
      </c>
      <c r="G866" t="s">
        <v>14</v>
      </c>
      <c r="H866" t="s">
        <v>47</v>
      </c>
      <c r="I866" t="s">
        <v>16</v>
      </c>
      <c r="J866" t="s">
        <v>111</v>
      </c>
      <c r="K866" t="s">
        <v>49</v>
      </c>
      <c r="L866" t="s">
        <v>1402</v>
      </c>
      <c r="M866">
        <v>0.59</v>
      </c>
      <c r="N866" t="s">
        <v>8</v>
      </c>
      <c r="O866" t="s">
        <v>9</v>
      </c>
      <c r="P866" t="s">
        <v>364</v>
      </c>
      <c r="Q866" t="s">
        <v>925</v>
      </c>
      <c r="R866">
        <v>42071</v>
      </c>
      <c r="S866">
        <v>42083</v>
      </c>
      <c r="T866">
        <v>42085</v>
      </c>
      <c r="U866">
        <v>-236.25</v>
      </c>
      <c r="V866">
        <v>12</v>
      </c>
      <c r="W866">
        <v>1270.7</v>
      </c>
      <c r="X866">
        <v>86327</v>
      </c>
      <c r="Y866" t="s">
        <v>3215</v>
      </c>
    </row>
    <row r="867" spans="1:25" x14ac:dyDescent="0.2">
      <c r="A867">
        <v>3106</v>
      </c>
      <c r="B867" t="s">
        <v>1728</v>
      </c>
      <c r="C867" t="s">
        <v>1</v>
      </c>
      <c r="D867">
        <v>0.04</v>
      </c>
      <c r="E867">
        <v>3.08</v>
      </c>
      <c r="F867">
        <v>0.99</v>
      </c>
      <c r="G867" t="s">
        <v>14</v>
      </c>
      <c r="H867" t="s">
        <v>47</v>
      </c>
      <c r="I867" t="s">
        <v>24</v>
      </c>
      <c r="J867" t="s">
        <v>128</v>
      </c>
      <c r="K867" t="s">
        <v>49</v>
      </c>
      <c r="L867" t="s">
        <v>634</v>
      </c>
      <c r="M867">
        <v>0.37</v>
      </c>
      <c r="N867" t="s">
        <v>8</v>
      </c>
      <c r="O867" t="s">
        <v>28</v>
      </c>
      <c r="P867" t="s">
        <v>163</v>
      </c>
      <c r="Q867" t="s">
        <v>1729</v>
      </c>
      <c r="R867">
        <v>77041</v>
      </c>
      <c r="S867">
        <v>42083</v>
      </c>
      <c r="T867">
        <v>42084</v>
      </c>
      <c r="U867">
        <v>36.020000000000003</v>
      </c>
      <c r="V867">
        <v>75</v>
      </c>
      <c r="W867">
        <v>236.87</v>
      </c>
      <c r="X867">
        <v>548</v>
      </c>
      <c r="Y867" t="s">
        <v>3216</v>
      </c>
    </row>
    <row r="868" spans="1:25" x14ac:dyDescent="0.2">
      <c r="A868">
        <v>3106</v>
      </c>
      <c r="B868" t="s">
        <v>1728</v>
      </c>
      <c r="C868" t="s">
        <v>1</v>
      </c>
      <c r="D868">
        <v>0.02</v>
      </c>
      <c r="E868">
        <v>6.48</v>
      </c>
      <c r="F868">
        <v>5.9</v>
      </c>
      <c r="G868" t="s">
        <v>14</v>
      </c>
      <c r="H868" t="s">
        <v>47</v>
      </c>
      <c r="I868" t="s">
        <v>24</v>
      </c>
      <c r="J868" t="s">
        <v>64</v>
      </c>
      <c r="K868" t="s">
        <v>49</v>
      </c>
      <c r="L868" t="s">
        <v>1727</v>
      </c>
      <c r="M868">
        <v>0.37</v>
      </c>
      <c r="N868" t="s">
        <v>8</v>
      </c>
      <c r="O868" t="s">
        <v>28</v>
      </c>
      <c r="P868" t="s">
        <v>163</v>
      </c>
      <c r="Q868" t="s">
        <v>1729</v>
      </c>
      <c r="R868">
        <v>77041</v>
      </c>
      <c r="S868">
        <v>42083</v>
      </c>
      <c r="T868">
        <v>42084</v>
      </c>
      <c r="U868">
        <v>-50.64</v>
      </c>
      <c r="V868">
        <v>53</v>
      </c>
      <c r="W868">
        <v>370.91</v>
      </c>
      <c r="X868">
        <v>548</v>
      </c>
      <c r="Y868" t="s">
        <v>3216</v>
      </c>
    </row>
    <row r="869" spans="1:25" x14ac:dyDescent="0.2">
      <c r="A869">
        <v>3106</v>
      </c>
      <c r="B869" t="s">
        <v>1728</v>
      </c>
      <c r="C869" t="s">
        <v>1</v>
      </c>
      <c r="D869">
        <v>0.04</v>
      </c>
      <c r="E869">
        <v>125.99</v>
      </c>
      <c r="F869">
        <v>4.2</v>
      </c>
      <c r="G869" t="s">
        <v>14</v>
      </c>
      <c r="H869" t="s">
        <v>47</v>
      </c>
      <c r="I869" t="s">
        <v>16</v>
      </c>
      <c r="J869" t="s">
        <v>111</v>
      </c>
      <c r="K869" t="s">
        <v>49</v>
      </c>
      <c r="L869" t="s">
        <v>1402</v>
      </c>
      <c r="M869">
        <v>0.59</v>
      </c>
      <c r="N869" t="s">
        <v>8</v>
      </c>
      <c r="O869" t="s">
        <v>28</v>
      </c>
      <c r="P869" t="s">
        <v>163</v>
      </c>
      <c r="Q869" t="s">
        <v>1729</v>
      </c>
      <c r="R869">
        <v>77041</v>
      </c>
      <c r="S869">
        <v>42083</v>
      </c>
      <c r="T869">
        <v>42085</v>
      </c>
      <c r="U869">
        <v>510.48899999999998</v>
      </c>
      <c r="V869">
        <v>47</v>
      </c>
      <c r="W869">
        <v>4976.92</v>
      </c>
      <c r="X869">
        <v>548</v>
      </c>
      <c r="Y869" t="s">
        <v>3216</v>
      </c>
    </row>
    <row r="870" spans="1:25" x14ac:dyDescent="0.2">
      <c r="A870">
        <v>637</v>
      </c>
      <c r="B870" t="s">
        <v>1730</v>
      </c>
      <c r="C870" t="s">
        <v>23</v>
      </c>
      <c r="D870">
        <v>0.06</v>
      </c>
      <c r="E870">
        <v>160.97999999999999</v>
      </c>
      <c r="F870">
        <v>35.020000000000003</v>
      </c>
      <c r="G870" t="s">
        <v>2</v>
      </c>
      <c r="H870" t="s">
        <v>15</v>
      </c>
      <c r="I870" t="s">
        <v>4</v>
      </c>
      <c r="J870" t="s">
        <v>93</v>
      </c>
      <c r="K870" t="s">
        <v>6</v>
      </c>
      <c r="L870" t="s">
        <v>1731</v>
      </c>
      <c r="M870">
        <v>0.72</v>
      </c>
      <c r="N870" t="s">
        <v>8</v>
      </c>
      <c r="O870" t="s">
        <v>35</v>
      </c>
      <c r="P870" t="s">
        <v>66</v>
      </c>
      <c r="Q870" t="s">
        <v>1732</v>
      </c>
      <c r="R870">
        <v>95051</v>
      </c>
      <c r="S870">
        <v>42083</v>
      </c>
      <c r="T870">
        <v>42087</v>
      </c>
      <c r="U870">
        <v>-229.68</v>
      </c>
      <c r="V870">
        <v>8</v>
      </c>
      <c r="W870">
        <v>1232.01</v>
      </c>
      <c r="X870">
        <v>87953</v>
      </c>
      <c r="Y870" t="s">
        <v>3217</v>
      </c>
    </row>
    <row r="871" spans="1:25" x14ac:dyDescent="0.2">
      <c r="A871">
        <v>640</v>
      </c>
      <c r="B871" t="s">
        <v>1161</v>
      </c>
      <c r="C871" t="s">
        <v>23</v>
      </c>
      <c r="D871">
        <v>0.06</v>
      </c>
      <c r="E871">
        <v>160.97999999999999</v>
      </c>
      <c r="F871">
        <v>35.020000000000003</v>
      </c>
      <c r="G871" t="s">
        <v>2</v>
      </c>
      <c r="H871" t="s">
        <v>15</v>
      </c>
      <c r="I871" t="s">
        <v>4</v>
      </c>
      <c r="J871" t="s">
        <v>93</v>
      </c>
      <c r="K871" t="s">
        <v>6</v>
      </c>
      <c r="L871" t="s">
        <v>1731</v>
      </c>
      <c r="M871">
        <v>0.72</v>
      </c>
      <c r="N871" t="s">
        <v>8</v>
      </c>
      <c r="O871" t="s">
        <v>35</v>
      </c>
      <c r="P871" t="s">
        <v>42</v>
      </c>
      <c r="Q871" t="s">
        <v>118</v>
      </c>
      <c r="R871">
        <v>98119</v>
      </c>
      <c r="S871">
        <v>42083</v>
      </c>
      <c r="T871">
        <v>42087</v>
      </c>
      <c r="U871">
        <v>-229.68</v>
      </c>
      <c r="V871">
        <v>30</v>
      </c>
      <c r="W871">
        <v>4620.05</v>
      </c>
      <c r="X871">
        <v>11077</v>
      </c>
      <c r="Y871" t="s">
        <v>3217</v>
      </c>
    </row>
    <row r="872" spans="1:25" x14ac:dyDescent="0.2">
      <c r="A872">
        <v>314</v>
      </c>
      <c r="B872" t="s">
        <v>1733</v>
      </c>
      <c r="C872" t="s">
        <v>92</v>
      </c>
      <c r="D872">
        <v>0.04</v>
      </c>
      <c r="E872">
        <v>1637.53</v>
      </c>
      <c r="F872">
        <v>24.49</v>
      </c>
      <c r="G872" t="s">
        <v>14</v>
      </c>
      <c r="H872" t="s">
        <v>70</v>
      </c>
      <c r="I872" t="s">
        <v>24</v>
      </c>
      <c r="J872" t="s">
        <v>544</v>
      </c>
      <c r="K872" t="s">
        <v>120</v>
      </c>
      <c r="L872" t="s">
        <v>1734</v>
      </c>
      <c r="M872">
        <v>0.81</v>
      </c>
      <c r="N872" t="s">
        <v>8</v>
      </c>
      <c r="O872" t="s">
        <v>28</v>
      </c>
      <c r="P872" t="s">
        <v>79</v>
      </c>
      <c r="Q872" t="s">
        <v>1735</v>
      </c>
      <c r="R872">
        <v>60130</v>
      </c>
      <c r="S872">
        <v>42083</v>
      </c>
      <c r="T872">
        <v>42085</v>
      </c>
      <c r="U872">
        <v>-1759.58</v>
      </c>
      <c r="V872">
        <v>2</v>
      </c>
      <c r="W872">
        <v>3206.94</v>
      </c>
      <c r="X872">
        <v>89166</v>
      </c>
      <c r="Y872" t="s">
        <v>3216</v>
      </c>
    </row>
    <row r="873" spans="1:25" x14ac:dyDescent="0.2">
      <c r="A873">
        <v>315</v>
      </c>
      <c r="B873" t="s">
        <v>1736</v>
      </c>
      <c r="C873" t="s">
        <v>92</v>
      </c>
      <c r="D873">
        <v>0.01</v>
      </c>
      <c r="E873">
        <v>19.98</v>
      </c>
      <c r="F873">
        <v>4</v>
      </c>
      <c r="G873" t="s">
        <v>14</v>
      </c>
      <c r="H873" t="s">
        <v>70</v>
      </c>
      <c r="I873" t="s">
        <v>16</v>
      </c>
      <c r="J873" t="s">
        <v>17</v>
      </c>
      <c r="K873" t="s">
        <v>49</v>
      </c>
      <c r="L873" t="s">
        <v>1737</v>
      </c>
      <c r="M873">
        <v>0.68</v>
      </c>
      <c r="N873" t="s">
        <v>8</v>
      </c>
      <c r="O873" t="s">
        <v>87</v>
      </c>
      <c r="P873" t="s">
        <v>379</v>
      </c>
      <c r="Q873" t="s">
        <v>1738</v>
      </c>
      <c r="R873">
        <v>1007</v>
      </c>
      <c r="S873">
        <v>42083</v>
      </c>
      <c r="T873">
        <v>42083</v>
      </c>
      <c r="U873">
        <v>-72.23</v>
      </c>
      <c r="V873">
        <v>2</v>
      </c>
      <c r="W873">
        <v>43.08</v>
      </c>
      <c r="X873">
        <v>89166</v>
      </c>
      <c r="Y873" t="s">
        <v>3218</v>
      </c>
    </row>
    <row r="874" spans="1:25" x14ac:dyDescent="0.2">
      <c r="A874">
        <v>669</v>
      </c>
      <c r="B874" t="s">
        <v>1739</v>
      </c>
      <c r="C874" t="s">
        <v>92</v>
      </c>
      <c r="D874">
        <v>0.09</v>
      </c>
      <c r="E874">
        <v>2.89</v>
      </c>
      <c r="F874">
        <v>0.5</v>
      </c>
      <c r="G874" t="s">
        <v>14</v>
      </c>
      <c r="H874" t="s">
        <v>47</v>
      </c>
      <c r="I874" t="s">
        <v>24</v>
      </c>
      <c r="J874" t="s">
        <v>128</v>
      </c>
      <c r="K874" t="s">
        <v>49</v>
      </c>
      <c r="L874" t="s">
        <v>705</v>
      </c>
      <c r="M874">
        <v>0.38</v>
      </c>
      <c r="N874" t="s">
        <v>8</v>
      </c>
      <c r="O874" t="s">
        <v>28</v>
      </c>
      <c r="P874" t="s">
        <v>189</v>
      </c>
      <c r="Q874" t="s">
        <v>1740</v>
      </c>
      <c r="R874">
        <v>52501</v>
      </c>
      <c r="S874">
        <v>42083</v>
      </c>
      <c r="T874">
        <v>42085</v>
      </c>
      <c r="U874">
        <v>40.482300000000002</v>
      </c>
      <c r="V874">
        <v>22</v>
      </c>
      <c r="W874">
        <v>58.67</v>
      </c>
      <c r="X874">
        <v>88475</v>
      </c>
      <c r="Y874" t="s">
        <v>3216</v>
      </c>
    </row>
    <row r="875" spans="1:25" x14ac:dyDescent="0.2">
      <c r="A875">
        <v>669</v>
      </c>
      <c r="B875" t="s">
        <v>1739</v>
      </c>
      <c r="C875" t="s">
        <v>92</v>
      </c>
      <c r="D875">
        <v>0.02</v>
      </c>
      <c r="E875">
        <v>48.91</v>
      </c>
      <c r="F875">
        <v>5.81</v>
      </c>
      <c r="G875" t="s">
        <v>14</v>
      </c>
      <c r="H875" t="s">
        <v>47</v>
      </c>
      <c r="I875" t="s">
        <v>24</v>
      </c>
      <c r="J875" t="s">
        <v>64</v>
      </c>
      <c r="K875" t="s">
        <v>49</v>
      </c>
      <c r="L875" t="s">
        <v>1741</v>
      </c>
      <c r="M875">
        <v>0.38</v>
      </c>
      <c r="N875" t="s">
        <v>8</v>
      </c>
      <c r="O875" t="s">
        <v>28</v>
      </c>
      <c r="P875" t="s">
        <v>189</v>
      </c>
      <c r="Q875" t="s">
        <v>1740</v>
      </c>
      <c r="R875">
        <v>52501</v>
      </c>
      <c r="S875">
        <v>42083</v>
      </c>
      <c r="T875">
        <v>42084</v>
      </c>
      <c r="U875">
        <v>32.86</v>
      </c>
      <c r="V875">
        <v>2</v>
      </c>
      <c r="W875">
        <v>101.06</v>
      </c>
      <c r="X875">
        <v>88475</v>
      </c>
      <c r="Y875" t="s">
        <v>3216</v>
      </c>
    </row>
    <row r="876" spans="1:25" x14ac:dyDescent="0.2">
      <c r="A876">
        <v>1679</v>
      </c>
      <c r="B876" t="s">
        <v>1742</v>
      </c>
      <c r="C876" t="s">
        <v>92</v>
      </c>
      <c r="D876">
        <v>7.0000000000000007E-2</v>
      </c>
      <c r="E876">
        <v>13.73</v>
      </c>
      <c r="F876">
        <v>6.85</v>
      </c>
      <c r="G876" t="s">
        <v>14</v>
      </c>
      <c r="H876" t="s">
        <v>15</v>
      </c>
      <c r="I876" t="s">
        <v>4</v>
      </c>
      <c r="J876" t="s">
        <v>102</v>
      </c>
      <c r="K876" t="s">
        <v>26</v>
      </c>
      <c r="L876" t="s">
        <v>1743</v>
      </c>
      <c r="M876">
        <v>0.54</v>
      </c>
      <c r="N876" t="s">
        <v>8</v>
      </c>
      <c r="O876" t="s">
        <v>87</v>
      </c>
      <c r="P876" t="s">
        <v>293</v>
      </c>
      <c r="Q876" t="s">
        <v>1744</v>
      </c>
      <c r="R876">
        <v>45324</v>
      </c>
      <c r="S876">
        <v>42083</v>
      </c>
      <c r="T876">
        <v>42084</v>
      </c>
      <c r="U876">
        <v>-22.72</v>
      </c>
      <c r="V876">
        <v>21</v>
      </c>
      <c r="W876">
        <v>276.64</v>
      </c>
      <c r="X876">
        <v>86646</v>
      </c>
      <c r="Y876" t="s">
        <v>3218</v>
      </c>
    </row>
    <row r="877" spans="1:25" x14ac:dyDescent="0.2">
      <c r="A877">
        <v>2794</v>
      </c>
      <c r="B877" t="s">
        <v>1745</v>
      </c>
      <c r="C877" t="s">
        <v>92</v>
      </c>
      <c r="D877">
        <v>0.06</v>
      </c>
      <c r="E877">
        <v>2.61</v>
      </c>
      <c r="F877">
        <v>0.5</v>
      </c>
      <c r="G877" t="s">
        <v>14</v>
      </c>
      <c r="H877" t="s">
        <v>70</v>
      </c>
      <c r="I877" t="s">
        <v>24</v>
      </c>
      <c r="J877" t="s">
        <v>128</v>
      </c>
      <c r="K877" t="s">
        <v>49</v>
      </c>
      <c r="L877" t="s">
        <v>1545</v>
      </c>
      <c r="M877">
        <v>0.39</v>
      </c>
      <c r="N877" t="s">
        <v>8</v>
      </c>
      <c r="O877" t="s">
        <v>28</v>
      </c>
      <c r="P877" t="s">
        <v>189</v>
      </c>
      <c r="Q877" t="s">
        <v>1746</v>
      </c>
      <c r="R877">
        <v>50158</v>
      </c>
      <c r="S877">
        <v>42083</v>
      </c>
      <c r="T877">
        <v>42085</v>
      </c>
      <c r="U877">
        <v>3.5949</v>
      </c>
      <c r="V877">
        <v>2</v>
      </c>
      <c r="W877">
        <v>5.21</v>
      </c>
      <c r="X877">
        <v>87554</v>
      </c>
      <c r="Y877" t="s">
        <v>3216</v>
      </c>
    </row>
    <row r="878" spans="1:25" x14ac:dyDescent="0.2">
      <c r="A878">
        <v>3360</v>
      </c>
      <c r="B878" t="s">
        <v>1747</v>
      </c>
      <c r="C878" t="s">
        <v>46</v>
      </c>
      <c r="D878">
        <v>0.02</v>
      </c>
      <c r="E878">
        <v>9.11</v>
      </c>
      <c r="F878">
        <v>2.15</v>
      </c>
      <c r="G878" t="s">
        <v>14</v>
      </c>
      <c r="H878" t="s">
        <v>47</v>
      </c>
      <c r="I878" t="s">
        <v>24</v>
      </c>
      <c r="J878" t="s">
        <v>64</v>
      </c>
      <c r="K878" t="s">
        <v>26</v>
      </c>
      <c r="L878" t="s">
        <v>65</v>
      </c>
      <c r="M878">
        <v>0.4</v>
      </c>
      <c r="N878" t="s">
        <v>8</v>
      </c>
      <c r="O878" t="s">
        <v>28</v>
      </c>
      <c r="P878" t="s">
        <v>333</v>
      </c>
      <c r="Q878" t="s">
        <v>1748</v>
      </c>
      <c r="R878">
        <v>53214</v>
      </c>
      <c r="S878">
        <v>42083</v>
      </c>
      <c r="T878">
        <v>42085</v>
      </c>
      <c r="U878">
        <v>18.41</v>
      </c>
      <c r="V878">
        <v>3</v>
      </c>
      <c r="W878">
        <v>27.37</v>
      </c>
      <c r="X878">
        <v>91435</v>
      </c>
      <c r="Y878" t="s">
        <v>3216</v>
      </c>
    </row>
    <row r="879" spans="1:25" x14ac:dyDescent="0.2">
      <c r="A879">
        <v>3361</v>
      </c>
      <c r="B879" t="s">
        <v>786</v>
      </c>
      <c r="C879" t="s">
        <v>46</v>
      </c>
      <c r="D879">
        <v>0.06</v>
      </c>
      <c r="E879">
        <v>12.64</v>
      </c>
      <c r="F879">
        <v>4.9800000000000004</v>
      </c>
      <c r="G879" t="s">
        <v>14</v>
      </c>
      <c r="H879" t="s">
        <v>47</v>
      </c>
      <c r="I879" t="s">
        <v>4</v>
      </c>
      <c r="J879" t="s">
        <v>102</v>
      </c>
      <c r="K879" t="s">
        <v>18</v>
      </c>
      <c r="L879" t="s">
        <v>1749</v>
      </c>
      <c r="M879">
        <v>0.48</v>
      </c>
      <c r="N879" t="s">
        <v>8</v>
      </c>
      <c r="O879" t="s">
        <v>28</v>
      </c>
      <c r="P879" t="s">
        <v>333</v>
      </c>
      <c r="Q879" t="s">
        <v>788</v>
      </c>
      <c r="R879">
        <v>53095</v>
      </c>
      <c r="S879">
        <v>42083</v>
      </c>
      <c r="T879">
        <v>42085</v>
      </c>
      <c r="U879">
        <v>65.63</v>
      </c>
      <c r="V879">
        <v>8</v>
      </c>
      <c r="W879">
        <v>98.16</v>
      </c>
      <c r="X879">
        <v>91435</v>
      </c>
      <c r="Y879" t="s">
        <v>3216</v>
      </c>
    </row>
    <row r="880" spans="1:25" x14ac:dyDescent="0.2">
      <c r="A880">
        <v>691</v>
      </c>
      <c r="B880" t="s">
        <v>1750</v>
      </c>
      <c r="C880" t="s">
        <v>13</v>
      </c>
      <c r="D880">
        <v>0.09</v>
      </c>
      <c r="E880">
        <v>6.48</v>
      </c>
      <c r="F880">
        <v>6.35</v>
      </c>
      <c r="G880" t="s">
        <v>14</v>
      </c>
      <c r="H880" t="s">
        <v>47</v>
      </c>
      <c r="I880" t="s">
        <v>24</v>
      </c>
      <c r="J880" t="s">
        <v>64</v>
      </c>
      <c r="K880" t="s">
        <v>49</v>
      </c>
      <c r="L880" t="s">
        <v>1751</v>
      </c>
      <c r="M880">
        <v>0.37</v>
      </c>
      <c r="N880" t="s">
        <v>8</v>
      </c>
      <c r="O880" t="s">
        <v>35</v>
      </c>
      <c r="P880" t="s">
        <v>42</v>
      </c>
      <c r="Q880" t="s">
        <v>1752</v>
      </c>
      <c r="R880">
        <v>98408</v>
      </c>
      <c r="S880">
        <v>42084</v>
      </c>
      <c r="T880">
        <v>42085</v>
      </c>
      <c r="U880">
        <v>-88.6</v>
      </c>
      <c r="V880">
        <v>8</v>
      </c>
      <c r="W880">
        <v>49.81</v>
      </c>
      <c r="X880">
        <v>89915</v>
      </c>
      <c r="Y880" t="s">
        <v>3217</v>
      </c>
    </row>
    <row r="881" spans="1:25" x14ac:dyDescent="0.2">
      <c r="A881">
        <v>1471</v>
      </c>
      <c r="B881" t="s">
        <v>1753</v>
      </c>
      <c r="C881" t="s">
        <v>13</v>
      </c>
      <c r="D881">
        <v>0.03</v>
      </c>
      <c r="E881">
        <v>420.98</v>
      </c>
      <c r="F881">
        <v>19.989999999999998</v>
      </c>
      <c r="G881" t="s">
        <v>14</v>
      </c>
      <c r="H881" t="s">
        <v>47</v>
      </c>
      <c r="I881" t="s">
        <v>24</v>
      </c>
      <c r="J881" t="s">
        <v>48</v>
      </c>
      <c r="K881" t="s">
        <v>49</v>
      </c>
      <c r="L881" t="s">
        <v>843</v>
      </c>
      <c r="M881">
        <v>0.35</v>
      </c>
      <c r="N881" t="s">
        <v>8</v>
      </c>
      <c r="O881" t="s">
        <v>87</v>
      </c>
      <c r="P881" t="s">
        <v>293</v>
      </c>
      <c r="Q881" t="s">
        <v>1114</v>
      </c>
      <c r="R881">
        <v>43081</v>
      </c>
      <c r="S881">
        <v>42084</v>
      </c>
      <c r="T881">
        <v>42085</v>
      </c>
      <c r="U881">
        <v>3043.0311000000002</v>
      </c>
      <c r="V881">
        <v>10</v>
      </c>
      <c r="W881">
        <v>4410.1899999999996</v>
      </c>
      <c r="X881">
        <v>87077</v>
      </c>
      <c r="Y881" t="s">
        <v>3218</v>
      </c>
    </row>
    <row r="882" spans="1:25" x14ac:dyDescent="0.2">
      <c r="A882">
        <v>2601</v>
      </c>
      <c r="B882" t="s">
        <v>1754</v>
      </c>
      <c r="C882" t="s">
        <v>23</v>
      </c>
      <c r="D882">
        <v>0.05</v>
      </c>
      <c r="E882">
        <v>5.74</v>
      </c>
      <c r="F882">
        <v>5.3</v>
      </c>
      <c r="G882" t="s">
        <v>14</v>
      </c>
      <c r="H882" t="s">
        <v>70</v>
      </c>
      <c r="I882" t="s">
        <v>24</v>
      </c>
      <c r="J882" t="s">
        <v>544</v>
      </c>
      <c r="K882" t="s">
        <v>18</v>
      </c>
      <c r="L882" t="s">
        <v>1755</v>
      </c>
      <c r="M882">
        <v>0.55000000000000004</v>
      </c>
      <c r="N882" t="s">
        <v>8</v>
      </c>
      <c r="O882" t="s">
        <v>87</v>
      </c>
      <c r="P882" t="s">
        <v>1332</v>
      </c>
      <c r="Q882" t="s">
        <v>1756</v>
      </c>
      <c r="R882">
        <v>3054</v>
      </c>
      <c r="S882">
        <v>42084</v>
      </c>
      <c r="T882">
        <v>42089</v>
      </c>
      <c r="U882">
        <v>-50.75</v>
      </c>
      <c r="V882">
        <v>7</v>
      </c>
      <c r="W882">
        <v>42.02</v>
      </c>
      <c r="X882">
        <v>87382</v>
      </c>
      <c r="Y882" t="s">
        <v>3218</v>
      </c>
    </row>
    <row r="883" spans="1:25" x14ac:dyDescent="0.2">
      <c r="A883">
        <v>3275</v>
      </c>
      <c r="B883" t="s">
        <v>38</v>
      </c>
      <c r="C883" t="s">
        <v>23</v>
      </c>
      <c r="D883">
        <v>0.02</v>
      </c>
      <c r="E883">
        <v>13.48</v>
      </c>
      <c r="F883">
        <v>4.51</v>
      </c>
      <c r="G883" t="s">
        <v>14</v>
      </c>
      <c r="H883" t="s">
        <v>47</v>
      </c>
      <c r="I883" t="s">
        <v>24</v>
      </c>
      <c r="J883" t="s">
        <v>54</v>
      </c>
      <c r="K883" t="s">
        <v>49</v>
      </c>
      <c r="L883" t="s">
        <v>1757</v>
      </c>
      <c r="M883">
        <v>0.59</v>
      </c>
      <c r="N883" t="s">
        <v>8</v>
      </c>
      <c r="O883" t="s">
        <v>35</v>
      </c>
      <c r="P883" t="s">
        <v>42</v>
      </c>
      <c r="Q883" t="s">
        <v>43</v>
      </c>
      <c r="R883">
        <v>98273</v>
      </c>
      <c r="S883">
        <v>42084</v>
      </c>
      <c r="T883">
        <v>42086</v>
      </c>
      <c r="U883">
        <v>34.520000000000003</v>
      </c>
      <c r="V883">
        <v>9</v>
      </c>
      <c r="W883">
        <v>127.12</v>
      </c>
      <c r="X883">
        <v>86233</v>
      </c>
      <c r="Y883" t="s">
        <v>3217</v>
      </c>
    </row>
    <row r="884" spans="1:25" x14ac:dyDescent="0.2">
      <c r="A884">
        <v>247</v>
      </c>
      <c r="B884" t="s">
        <v>1311</v>
      </c>
      <c r="C884" t="s">
        <v>92</v>
      </c>
      <c r="D884">
        <v>0.09</v>
      </c>
      <c r="E884">
        <v>2.88</v>
      </c>
      <c r="F884">
        <v>0.99</v>
      </c>
      <c r="G884" t="s">
        <v>14</v>
      </c>
      <c r="H884" t="s">
        <v>70</v>
      </c>
      <c r="I884" t="s">
        <v>24</v>
      </c>
      <c r="J884" t="s">
        <v>128</v>
      </c>
      <c r="K884" t="s">
        <v>49</v>
      </c>
      <c r="L884" t="s">
        <v>198</v>
      </c>
      <c r="M884">
        <v>0.36</v>
      </c>
      <c r="N884" t="s">
        <v>8</v>
      </c>
      <c r="O884" t="s">
        <v>9</v>
      </c>
      <c r="P884" t="s">
        <v>376</v>
      </c>
      <c r="Q884" t="s">
        <v>1312</v>
      </c>
      <c r="R884">
        <v>37804</v>
      </c>
      <c r="S884">
        <v>42084</v>
      </c>
      <c r="T884">
        <v>42086</v>
      </c>
      <c r="U884">
        <v>-145.08199999999999</v>
      </c>
      <c r="V884">
        <v>10</v>
      </c>
      <c r="W884">
        <v>28.73</v>
      </c>
      <c r="X884">
        <v>89140</v>
      </c>
      <c r="Y884" t="s">
        <v>3215</v>
      </c>
    </row>
    <row r="885" spans="1:25" x14ac:dyDescent="0.2">
      <c r="A885">
        <v>1185</v>
      </c>
      <c r="B885" t="s">
        <v>1758</v>
      </c>
      <c r="C885" t="s">
        <v>92</v>
      </c>
      <c r="D885">
        <v>0</v>
      </c>
      <c r="E885">
        <v>6783.02</v>
      </c>
      <c r="F885">
        <v>24.49</v>
      </c>
      <c r="G885" t="s">
        <v>14</v>
      </c>
      <c r="H885" t="s">
        <v>15</v>
      </c>
      <c r="I885" t="s">
        <v>16</v>
      </c>
      <c r="J885" t="s">
        <v>32</v>
      </c>
      <c r="K885" t="s">
        <v>40</v>
      </c>
      <c r="L885" t="s">
        <v>290</v>
      </c>
      <c r="M885">
        <v>0.39</v>
      </c>
      <c r="N885" t="s">
        <v>8</v>
      </c>
      <c r="O885" t="s">
        <v>9</v>
      </c>
      <c r="P885" t="s">
        <v>140</v>
      </c>
      <c r="Q885" t="s">
        <v>334</v>
      </c>
      <c r="R885">
        <v>35756</v>
      </c>
      <c r="S885">
        <v>42084</v>
      </c>
      <c r="T885">
        <v>42085</v>
      </c>
      <c r="U885">
        <v>4.1100000000000003</v>
      </c>
      <c r="V885">
        <v>3</v>
      </c>
      <c r="W885">
        <v>20552.55</v>
      </c>
      <c r="X885">
        <v>85938</v>
      </c>
      <c r="Y885" t="s">
        <v>3215</v>
      </c>
    </row>
    <row r="886" spans="1:25" x14ac:dyDescent="0.2">
      <c r="A886">
        <v>3258</v>
      </c>
      <c r="B886" t="s">
        <v>1759</v>
      </c>
      <c r="C886" t="s">
        <v>46</v>
      </c>
      <c r="D886">
        <v>0.02</v>
      </c>
      <c r="E886">
        <v>55.94</v>
      </c>
      <c r="F886">
        <v>6.55</v>
      </c>
      <c r="G886" t="s">
        <v>14</v>
      </c>
      <c r="H886" t="s">
        <v>15</v>
      </c>
      <c r="I886" t="s">
        <v>16</v>
      </c>
      <c r="J886" t="s">
        <v>17</v>
      </c>
      <c r="K886" t="s">
        <v>49</v>
      </c>
      <c r="L886" t="s">
        <v>1760</v>
      </c>
      <c r="M886">
        <v>0.68</v>
      </c>
      <c r="N886" t="s">
        <v>8</v>
      </c>
      <c r="O886" t="s">
        <v>35</v>
      </c>
      <c r="P886" t="s">
        <v>42</v>
      </c>
      <c r="Q886" t="s">
        <v>1761</v>
      </c>
      <c r="R886">
        <v>98037</v>
      </c>
      <c r="S886">
        <v>42084</v>
      </c>
      <c r="T886">
        <v>42086</v>
      </c>
      <c r="U886">
        <v>401.85</v>
      </c>
      <c r="V886">
        <v>11</v>
      </c>
      <c r="W886">
        <v>646.88</v>
      </c>
      <c r="X886">
        <v>88824</v>
      </c>
      <c r="Y886" t="s">
        <v>3217</v>
      </c>
    </row>
    <row r="887" spans="1:25" x14ac:dyDescent="0.2">
      <c r="A887">
        <v>87</v>
      </c>
      <c r="B887" t="s">
        <v>1762</v>
      </c>
      <c r="C887" t="s">
        <v>13</v>
      </c>
      <c r="D887">
        <v>0.09</v>
      </c>
      <c r="E887">
        <v>4.91</v>
      </c>
      <c r="F887">
        <v>0.5</v>
      </c>
      <c r="G887" t="s">
        <v>14</v>
      </c>
      <c r="H887" t="s">
        <v>70</v>
      </c>
      <c r="I887" t="s">
        <v>24</v>
      </c>
      <c r="J887" t="s">
        <v>128</v>
      </c>
      <c r="K887" t="s">
        <v>49</v>
      </c>
      <c r="L887" t="s">
        <v>949</v>
      </c>
      <c r="M887">
        <v>0.36</v>
      </c>
      <c r="N887" t="s">
        <v>8</v>
      </c>
      <c r="O887" t="s">
        <v>35</v>
      </c>
      <c r="P887" t="s">
        <v>66</v>
      </c>
      <c r="Q887" t="s">
        <v>1763</v>
      </c>
      <c r="R887">
        <v>95687</v>
      </c>
      <c r="S887">
        <v>42085</v>
      </c>
      <c r="T887">
        <v>42086</v>
      </c>
      <c r="U887">
        <v>28.855799999999999</v>
      </c>
      <c r="V887">
        <v>9</v>
      </c>
      <c r="W887">
        <v>41.82</v>
      </c>
      <c r="X887">
        <v>90597</v>
      </c>
      <c r="Y887" t="s">
        <v>3217</v>
      </c>
    </row>
    <row r="888" spans="1:25" x14ac:dyDescent="0.2">
      <c r="A888">
        <v>87</v>
      </c>
      <c r="B888" t="s">
        <v>1762</v>
      </c>
      <c r="C888" t="s">
        <v>13</v>
      </c>
      <c r="D888">
        <v>0.01</v>
      </c>
      <c r="E888">
        <v>296.18</v>
      </c>
      <c r="F888">
        <v>54.12</v>
      </c>
      <c r="G888" t="s">
        <v>2</v>
      </c>
      <c r="H888" t="s">
        <v>70</v>
      </c>
      <c r="I888" t="s">
        <v>4</v>
      </c>
      <c r="J888" t="s">
        <v>5</v>
      </c>
      <c r="K888" t="s">
        <v>6</v>
      </c>
      <c r="L888" t="s">
        <v>1055</v>
      </c>
      <c r="M888">
        <v>0.76</v>
      </c>
      <c r="N888" t="s">
        <v>8</v>
      </c>
      <c r="O888" t="s">
        <v>35</v>
      </c>
      <c r="P888" t="s">
        <v>66</v>
      </c>
      <c r="Q888" t="s">
        <v>1763</v>
      </c>
      <c r="R888">
        <v>95687</v>
      </c>
      <c r="S888">
        <v>42085</v>
      </c>
      <c r="T888">
        <v>42088</v>
      </c>
      <c r="U888">
        <v>173.48</v>
      </c>
      <c r="V888">
        <v>9</v>
      </c>
      <c r="W888">
        <v>2875.72</v>
      </c>
      <c r="X888">
        <v>90597</v>
      </c>
      <c r="Y888" t="s">
        <v>3217</v>
      </c>
    </row>
    <row r="889" spans="1:25" x14ac:dyDescent="0.2">
      <c r="A889">
        <v>2014</v>
      </c>
      <c r="B889" t="s">
        <v>1764</v>
      </c>
      <c r="C889" t="s">
        <v>13</v>
      </c>
      <c r="D889">
        <v>7.0000000000000007E-2</v>
      </c>
      <c r="E889">
        <v>39.479999999999997</v>
      </c>
      <c r="F889">
        <v>1.99</v>
      </c>
      <c r="G889" t="s">
        <v>14</v>
      </c>
      <c r="H889" t="s">
        <v>47</v>
      </c>
      <c r="I889" t="s">
        <v>16</v>
      </c>
      <c r="J889" t="s">
        <v>17</v>
      </c>
      <c r="K889" t="s">
        <v>18</v>
      </c>
      <c r="L889" t="s">
        <v>1233</v>
      </c>
      <c r="M889">
        <v>0.54</v>
      </c>
      <c r="N889" t="s">
        <v>8</v>
      </c>
      <c r="O889" t="s">
        <v>28</v>
      </c>
      <c r="P889" t="s">
        <v>189</v>
      </c>
      <c r="Q889" t="s">
        <v>1765</v>
      </c>
      <c r="R889">
        <v>51503</v>
      </c>
      <c r="S889">
        <v>42085</v>
      </c>
      <c r="T889">
        <v>42087</v>
      </c>
      <c r="U889">
        <v>88.72</v>
      </c>
      <c r="V889">
        <v>4</v>
      </c>
      <c r="W889">
        <v>151.27000000000001</v>
      </c>
      <c r="X889">
        <v>88367</v>
      </c>
      <c r="Y889" t="s">
        <v>3216</v>
      </c>
    </row>
    <row r="890" spans="1:25" x14ac:dyDescent="0.2">
      <c r="A890">
        <v>2014</v>
      </c>
      <c r="B890" t="s">
        <v>1764</v>
      </c>
      <c r="C890" t="s">
        <v>13</v>
      </c>
      <c r="D890">
        <v>0</v>
      </c>
      <c r="E890">
        <v>4.91</v>
      </c>
      <c r="F890">
        <v>0.5</v>
      </c>
      <c r="G890" t="s">
        <v>14</v>
      </c>
      <c r="H890" t="s">
        <v>47</v>
      </c>
      <c r="I890" t="s">
        <v>24</v>
      </c>
      <c r="J890" t="s">
        <v>128</v>
      </c>
      <c r="K890" t="s">
        <v>49</v>
      </c>
      <c r="L890" t="s">
        <v>949</v>
      </c>
      <c r="M890">
        <v>0.36</v>
      </c>
      <c r="N890" t="s">
        <v>8</v>
      </c>
      <c r="O890" t="s">
        <v>28</v>
      </c>
      <c r="P890" t="s">
        <v>189</v>
      </c>
      <c r="Q890" t="s">
        <v>1765</v>
      </c>
      <c r="R890">
        <v>51503</v>
      </c>
      <c r="S890">
        <v>42085</v>
      </c>
      <c r="T890">
        <v>42087</v>
      </c>
      <c r="U890">
        <v>7.2519</v>
      </c>
      <c r="V890">
        <v>2</v>
      </c>
      <c r="W890">
        <v>10.51</v>
      </c>
      <c r="X890">
        <v>88367</v>
      </c>
      <c r="Y890" t="s">
        <v>3216</v>
      </c>
    </row>
    <row r="891" spans="1:25" x14ac:dyDescent="0.2">
      <c r="A891">
        <v>949</v>
      </c>
      <c r="B891" t="s">
        <v>75</v>
      </c>
      <c r="C891" t="s">
        <v>23</v>
      </c>
      <c r="D891">
        <v>0.02</v>
      </c>
      <c r="E891">
        <v>48.04</v>
      </c>
      <c r="F891">
        <v>5.09</v>
      </c>
      <c r="G891" t="s">
        <v>14</v>
      </c>
      <c r="H891" t="s">
        <v>15</v>
      </c>
      <c r="I891" t="s">
        <v>24</v>
      </c>
      <c r="J891" t="s">
        <v>64</v>
      </c>
      <c r="K891" t="s">
        <v>49</v>
      </c>
      <c r="L891" t="s">
        <v>438</v>
      </c>
      <c r="M891">
        <v>0.37</v>
      </c>
      <c r="N891" t="s">
        <v>8</v>
      </c>
      <c r="O891" t="s">
        <v>35</v>
      </c>
      <c r="P891" t="s">
        <v>66</v>
      </c>
      <c r="Q891" t="s">
        <v>76</v>
      </c>
      <c r="R891">
        <v>90049</v>
      </c>
      <c r="S891">
        <v>42085</v>
      </c>
      <c r="T891">
        <v>42089</v>
      </c>
      <c r="U891">
        <v>373.67</v>
      </c>
      <c r="V891">
        <v>18</v>
      </c>
      <c r="W891">
        <v>881.32</v>
      </c>
      <c r="X891">
        <v>8257</v>
      </c>
      <c r="Y891" t="s">
        <v>3217</v>
      </c>
    </row>
    <row r="892" spans="1:25" x14ac:dyDescent="0.2">
      <c r="A892">
        <v>950</v>
      </c>
      <c r="B892" t="s">
        <v>58</v>
      </c>
      <c r="C892" t="s">
        <v>23</v>
      </c>
      <c r="D892">
        <v>0.05</v>
      </c>
      <c r="E892">
        <v>1500.97</v>
      </c>
      <c r="F892">
        <v>29.7</v>
      </c>
      <c r="G892" t="s">
        <v>2</v>
      </c>
      <c r="H892" t="s">
        <v>15</v>
      </c>
      <c r="I892" t="s">
        <v>16</v>
      </c>
      <c r="J892" t="s">
        <v>32</v>
      </c>
      <c r="K892" t="s">
        <v>33</v>
      </c>
      <c r="L892" t="s">
        <v>1766</v>
      </c>
      <c r="M892">
        <v>0.56999999999999995</v>
      </c>
      <c r="N892" t="s">
        <v>8</v>
      </c>
      <c r="O892" t="s">
        <v>28</v>
      </c>
      <c r="P892" t="s">
        <v>60</v>
      </c>
      <c r="Q892" t="s">
        <v>61</v>
      </c>
      <c r="R892">
        <v>55372</v>
      </c>
      <c r="S892">
        <v>42085</v>
      </c>
      <c r="T892">
        <v>42085</v>
      </c>
      <c r="U892">
        <v>-2561.3235</v>
      </c>
      <c r="V892">
        <v>1</v>
      </c>
      <c r="W892">
        <v>1497.22</v>
      </c>
      <c r="X892">
        <v>89084</v>
      </c>
      <c r="Y892" t="s">
        <v>3216</v>
      </c>
    </row>
    <row r="893" spans="1:25" x14ac:dyDescent="0.2">
      <c r="A893">
        <v>950</v>
      </c>
      <c r="B893" t="s">
        <v>58</v>
      </c>
      <c r="C893" t="s">
        <v>23</v>
      </c>
      <c r="D893">
        <v>0.02</v>
      </c>
      <c r="E893">
        <v>48.04</v>
      </c>
      <c r="F893">
        <v>5.09</v>
      </c>
      <c r="G893" t="s">
        <v>14</v>
      </c>
      <c r="H893" t="s">
        <v>15</v>
      </c>
      <c r="I893" t="s">
        <v>24</v>
      </c>
      <c r="J893" t="s">
        <v>64</v>
      </c>
      <c r="K893" t="s">
        <v>49</v>
      </c>
      <c r="L893" t="s">
        <v>438</v>
      </c>
      <c r="M893">
        <v>0.37</v>
      </c>
      <c r="N893" t="s">
        <v>8</v>
      </c>
      <c r="O893" t="s">
        <v>28</v>
      </c>
      <c r="P893" t="s">
        <v>60</v>
      </c>
      <c r="Q893" t="s">
        <v>61</v>
      </c>
      <c r="R893">
        <v>55372</v>
      </c>
      <c r="S893">
        <v>42085</v>
      </c>
      <c r="T893">
        <v>42089</v>
      </c>
      <c r="U893">
        <v>168.91890000000001</v>
      </c>
      <c r="V893">
        <v>5</v>
      </c>
      <c r="W893">
        <v>244.81</v>
      </c>
      <c r="X893">
        <v>89084</v>
      </c>
      <c r="Y893" t="s">
        <v>3216</v>
      </c>
    </row>
    <row r="894" spans="1:25" x14ac:dyDescent="0.2">
      <c r="A894">
        <v>950</v>
      </c>
      <c r="B894" t="s">
        <v>58</v>
      </c>
      <c r="C894" t="s">
        <v>23</v>
      </c>
      <c r="D894">
        <v>0.03</v>
      </c>
      <c r="E894">
        <v>4.28</v>
      </c>
      <c r="F894">
        <v>1.6</v>
      </c>
      <c r="G894" t="s">
        <v>14</v>
      </c>
      <c r="H894" t="s">
        <v>15</v>
      </c>
      <c r="I894" t="s">
        <v>24</v>
      </c>
      <c r="J894" t="s">
        <v>25</v>
      </c>
      <c r="K894" t="s">
        <v>26</v>
      </c>
      <c r="L894" t="s">
        <v>1767</v>
      </c>
      <c r="M894">
        <v>0.57999999999999996</v>
      </c>
      <c r="N894" t="s">
        <v>8</v>
      </c>
      <c r="O894" t="s">
        <v>28</v>
      </c>
      <c r="P894" t="s">
        <v>60</v>
      </c>
      <c r="Q894" t="s">
        <v>61</v>
      </c>
      <c r="R894">
        <v>55372</v>
      </c>
      <c r="S894">
        <v>42085</v>
      </c>
      <c r="T894">
        <v>42092</v>
      </c>
      <c r="U894">
        <v>-6.2</v>
      </c>
      <c r="V894">
        <v>1</v>
      </c>
      <c r="W894">
        <v>4.55</v>
      </c>
      <c r="X894">
        <v>89084</v>
      </c>
      <c r="Y894" t="s">
        <v>3216</v>
      </c>
    </row>
    <row r="895" spans="1:25" x14ac:dyDescent="0.2">
      <c r="A895">
        <v>1938</v>
      </c>
      <c r="B895" t="s">
        <v>1768</v>
      </c>
      <c r="C895" t="s">
        <v>92</v>
      </c>
      <c r="D895">
        <v>0.1</v>
      </c>
      <c r="E895">
        <v>152.47999999999999</v>
      </c>
      <c r="F895">
        <v>4</v>
      </c>
      <c r="G895" t="s">
        <v>63</v>
      </c>
      <c r="H895" t="s">
        <v>70</v>
      </c>
      <c r="I895" t="s">
        <v>16</v>
      </c>
      <c r="J895" t="s">
        <v>17</v>
      </c>
      <c r="K895" t="s">
        <v>49</v>
      </c>
      <c r="L895" t="s">
        <v>1769</v>
      </c>
      <c r="M895">
        <v>0.79</v>
      </c>
      <c r="N895" t="s">
        <v>8</v>
      </c>
      <c r="O895" t="s">
        <v>28</v>
      </c>
      <c r="P895" t="s">
        <v>513</v>
      </c>
      <c r="Q895" t="s">
        <v>1770</v>
      </c>
      <c r="R895">
        <v>66801</v>
      </c>
      <c r="S895">
        <v>42085</v>
      </c>
      <c r="T895">
        <v>42086</v>
      </c>
      <c r="U895">
        <v>-521.09</v>
      </c>
      <c r="V895">
        <v>4</v>
      </c>
      <c r="W895">
        <v>558.16999999999996</v>
      </c>
      <c r="X895">
        <v>88870</v>
      </c>
      <c r="Y895" t="s">
        <v>3216</v>
      </c>
    </row>
    <row r="896" spans="1:25" x14ac:dyDescent="0.2">
      <c r="A896">
        <v>1940</v>
      </c>
      <c r="B896" t="s">
        <v>1771</v>
      </c>
      <c r="C896" t="s">
        <v>92</v>
      </c>
      <c r="D896">
        <v>0.08</v>
      </c>
      <c r="E896">
        <v>6.84</v>
      </c>
      <c r="F896">
        <v>8.3699999999999992</v>
      </c>
      <c r="G896" t="s">
        <v>14</v>
      </c>
      <c r="H896" t="s">
        <v>70</v>
      </c>
      <c r="I896" t="s">
        <v>24</v>
      </c>
      <c r="J896" t="s">
        <v>544</v>
      </c>
      <c r="K896" t="s">
        <v>18</v>
      </c>
      <c r="L896" t="s">
        <v>712</v>
      </c>
      <c r="M896">
        <v>0.57999999999999996</v>
      </c>
      <c r="N896" t="s">
        <v>8</v>
      </c>
      <c r="O896" t="s">
        <v>35</v>
      </c>
      <c r="P896" t="s">
        <v>122</v>
      </c>
      <c r="Q896" t="s">
        <v>123</v>
      </c>
      <c r="R896">
        <v>84020</v>
      </c>
      <c r="S896">
        <v>42085</v>
      </c>
      <c r="T896">
        <v>42087</v>
      </c>
      <c r="U896">
        <v>-29.49</v>
      </c>
      <c r="V896">
        <v>1</v>
      </c>
      <c r="W896">
        <v>8.39</v>
      </c>
      <c r="X896">
        <v>88870</v>
      </c>
      <c r="Y896" t="s">
        <v>3217</v>
      </c>
    </row>
    <row r="897" spans="1:25" x14ac:dyDescent="0.2">
      <c r="A897">
        <v>959</v>
      </c>
      <c r="B897" t="s">
        <v>1772</v>
      </c>
      <c r="C897" t="s">
        <v>46</v>
      </c>
      <c r="D897">
        <v>0.01</v>
      </c>
      <c r="E897">
        <v>145.44999999999999</v>
      </c>
      <c r="F897">
        <v>17.850000000000001</v>
      </c>
      <c r="G897" t="s">
        <v>2</v>
      </c>
      <c r="H897" t="s">
        <v>70</v>
      </c>
      <c r="I897" t="s">
        <v>16</v>
      </c>
      <c r="J897" t="s">
        <v>32</v>
      </c>
      <c r="K897" t="s">
        <v>33</v>
      </c>
      <c r="L897" t="s">
        <v>186</v>
      </c>
      <c r="M897">
        <v>0.56000000000000005</v>
      </c>
      <c r="N897" t="s">
        <v>8</v>
      </c>
      <c r="O897" t="s">
        <v>28</v>
      </c>
      <c r="P897" t="s">
        <v>163</v>
      </c>
      <c r="Q897" t="s">
        <v>173</v>
      </c>
      <c r="R897">
        <v>76028</v>
      </c>
      <c r="S897">
        <v>42085</v>
      </c>
      <c r="T897">
        <v>42086</v>
      </c>
      <c r="U897">
        <v>837.6807</v>
      </c>
      <c r="V897">
        <v>8</v>
      </c>
      <c r="W897">
        <v>1214.03</v>
      </c>
      <c r="X897">
        <v>91581</v>
      </c>
      <c r="Y897" t="s">
        <v>3216</v>
      </c>
    </row>
    <row r="898" spans="1:25" x14ac:dyDescent="0.2">
      <c r="A898">
        <v>1553</v>
      </c>
      <c r="B898" t="s">
        <v>1773</v>
      </c>
      <c r="C898" t="s">
        <v>46</v>
      </c>
      <c r="D898">
        <v>0.03</v>
      </c>
      <c r="E898">
        <v>12.28</v>
      </c>
      <c r="F898">
        <v>6.35</v>
      </c>
      <c r="G898" t="s">
        <v>14</v>
      </c>
      <c r="H898" t="s">
        <v>3</v>
      </c>
      <c r="I898" t="s">
        <v>24</v>
      </c>
      <c r="J898" t="s">
        <v>64</v>
      </c>
      <c r="K898" t="s">
        <v>49</v>
      </c>
      <c r="L898" t="s">
        <v>1709</v>
      </c>
      <c r="M898">
        <v>0.38</v>
      </c>
      <c r="N898" t="s">
        <v>8</v>
      </c>
      <c r="O898" t="s">
        <v>9</v>
      </c>
      <c r="P898" t="s">
        <v>10</v>
      </c>
      <c r="Q898" t="s">
        <v>1003</v>
      </c>
      <c r="R898">
        <v>38701</v>
      </c>
      <c r="S898">
        <v>42085</v>
      </c>
      <c r="T898">
        <v>42087</v>
      </c>
      <c r="U898">
        <v>68.676000000000002</v>
      </c>
      <c r="V898">
        <v>7</v>
      </c>
      <c r="W898">
        <v>87.53</v>
      </c>
      <c r="X898">
        <v>87484</v>
      </c>
      <c r="Y898" t="s">
        <v>3215</v>
      </c>
    </row>
    <row r="899" spans="1:25" x14ac:dyDescent="0.2">
      <c r="A899">
        <v>2561</v>
      </c>
      <c r="B899" t="s">
        <v>1774</v>
      </c>
      <c r="C899" t="s">
        <v>46</v>
      </c>
      <c r="D899">
        <v>0.03</v>
      </c>
      <c r="E899">
        <v>160.97999999999999</v>
      </c>
      <c r="F899">
        <v>30</v>
      </c>
      <c r="G899" t="s">
        <v>2</v>
      </c>
      <c r="H899" t="s">
        <v>15</v>
      </c>
      <c r="I899" t="s">
        <v>4</v>
      </c>
      <c r="J899" t="s">
        <v>85</v>
      </c>
      <c r="K899" t="s">
        <v>33</v>
      </c>
      <c r="L899" t="s">
        <v>868</v>
      </c>
      <c r="M899">
        <v>0.62</v>
      </c>
      <c r="N899" t="s">
        <v>8</v>
      </c>
      <c r="O899" t="s">
        <v>87</v>
      </c>
      <c r="P899" t="s">
        <v>88</v>
      </c>
      <c r="Q899" t="s">
        <v>1775</v>
      </c>
      <c r="R899">
        <v>10562</v>
      </c>
      <c r="S899">
        <v>42085</v>
      </c>
      <c r="T899">
        <v>42088</v>
      </c>
      <c r="U899">
        <v>1261.4718</v>
      </c>
      <c r="V899">
        <v>11</v>
      </c>
      <c r="W899">
        <v>1828.22</v>
      </c>
      <c r="X899">
        <v>86465</v>
      </c>
      <c r="Y899" t="s">
        <v>3218</v>
      </c>
    </row>
    <row r="900" spans="1:25" x14ac:dyDescent="0.2">
      <c r="A900">
        <v>1976</v>
      </c>
      <c r="B900" t="s">
        <v>353</v>
      </c>
      <c r="C900" t="s">
        <v>1</v>
      </c>
      <c r="D900">
        <v>0.06</v>
      </c>
      <c r="E900">
        <v>40.99</v>
      </c>
      <c r="F900">
        <v>17.48</v>
      </c>
      <c r="G900" t="s">
        <v>14</v>
      </c>
      <c r="H900" t="s">
        <v>15</v>
      </c>
      <c r="I900" t="s">
        <v>24</v>
      </c>
      <c r="J900" t="s">
        <v>64</v>
      </c>
      <c r="K900" t="s">
        <v>49</v>
      </c>
      <c r="L900" t="s">
        <v>1374</v>
      </c>
      <c r="M900">
        <v>0.36</v>
      </c>
      <c r="N900" t="s">
        <v>8</v>
      </c>
      <c r="O900" t="s">
        <v>28</v>
      </c>
      <c r="P900" t="s">
        <v>265</v>
      </c>
      <c r="Q900" t="s">
        <v>355</v>
      </c>
      <c r="R900">
        <v>48823</v>
      </c>
      <c r="S900">
        <v>42086</v>
      </c>
      <c r="T900">
        <v>42088</v>
      </c>
      <c r="U900">
        <v>214.23</v>
      </c>
      <c r="V900">
        <v>14</v>
      </c>
      <c r="W900">
        <v>585.08000000000004</v>
      </c>
      <c r="X900">
        <v>89041</v>
      </c>
      <c r="Y900" t="s">
        <v>3216</v>
      </c>
    </row>
    <row r="901" spans="1:25" x14ac:dyDescent="0.2">
      <c r="A901">
        <v>2618</v>
      </c>
      <c r="B901" t="s">
        <v>583</v>
      </c>
      <c r="C901" t="s">
        <v>1</v>
      </c>
      <c r="D901">
        <v>0.1</v>
      </c>
      <c r="E901">
        <v>20.27</v>
      </c>
      <c r="F901">
        <v>3.99</v>
      </c>
      <c r="G901" t="s">
        <v>14</v>
      </c>
      <c r="H901" t="s">
        <v>70</v>
      </c>
      <c r="I901" t="s">
        <v>24</v>
      </c>
      <c r="J901" t="s">
        <v>71</v>
      </c>
      <c r="K901" t="s">
        <v>49</v>
      </c>
      <c r="L901" t="s">
        <v>1776</v>
      </c>
      <c r="M901">
        <v>0.56999999999999995</v>
      </c>
      <c r="N901" t="s">
        <v>8</v>
      </c>
      <c r="O901" t="s">
        <v>87</v>
      </c>
      <c r="P901" t="s">
        <v>88</v>
      </c>
      <c r="Q901" t="s">
        <v>89</v>
      </c>
      <c r="R901">
        <v>10004</v>
      </c>
      <c r="S901">
        <v>42086</v>
      </c>
      <c r="T901">
        <v>42087</v>
      </c>
      <c r="U901">
        <v>84.05</v>
      </c>
      <c r="V901">
        <v>53</v>
      </c>
      <c r="W901">
        <v>1051.52</v>
      </c>
      <c r="X901">
        <v>53153</v>
      </c>
      <c r="Y901" t="s">
        <v>3218</v>
      </c>
    </row>
    <row r="902" spans="1:25" x14ac:dyDescent="0.2">
      <c r="A902">
        <v>2620</v>
      </c>
      <c r="B902" t="s">
        <v>1777</v>
      </c>
      <c r="C902" t="s">
        <v>1</v>
      </c>
      <c r="D902">
        <v>0.1</v>
      </c>
      <c r="E902">
        <v>20.27</v>
      </c>
      <c r="F902">
        <v>3.99</v>
      </c>
      <c r="G902" t="s">
        <v>14</v>
      </c>
      <c r="H902" t="s">
        <v>70</v>
      </c>
      <c r="I902" t="s">
        <v>24</v>
      </c>
      <c r="J902" t="s">
        <v>71</v>
      </c>
      <c r="K902" t="s">
        <v>49</v>
      </c>
      <c r="L902" t="s">
        <v>1776</v>
      </c>
      <c r="M902">
        <v>0.56999999999999995</v>
      </c>
      <c r="N902" t="s">
        <v>8</v>
      </c>
      <c r="O902" t="s">
        <v>9</v>
      </c>
      <c r="P902" t="s">
        <v>376</v>
      </c>
      <c r="Q902" t="s">
        <v>1778</v>
      </c>
      <c r="R902">
        <v>38134</v>
      </c>
      <c r="S902">
        <v>42086</v>
      </c>
      <c r="T902">
        <v>42087</v>
      </c>
      <c r="U902">
        <v>381.61799999999999</v>
      </c>
      <c r="V902">
        <v>13</v>
      </c>
      <c r="W902">
        <v>257.92</v>
      </c>
      <c r="X902">
        <v>88017</v>
      </c>
      <c r="Y902" t="s">
        <v>3215</v>
      </c>
    </row>
    <row r="903" spans="1:25" x14ac:dyDescent="0.2">
      <c r="A903">
        <v>2618</v>
      </c>
      <c r="B903" t="s">
        <v>583</v>
      </c>
      <c r="C903" t="s">
        <v>13</v>
      </c>
      <c r="D903">
        <v>0.05</v>
      </c>
      <c r="E903">
        <v>4.84</v>
      </c>
      <c r="F903">
        <v>0.71</v>
      </c>
      <c r="G903" t="s">
        <v>63</v>
      </c>
      <c r="H903" t="s">
        <v>70</v>
      </c>
      <c r="I903" t="s">
        <v>24</v>
      </c>
      <c r="J903" t="s">
        <v>25</v>
      </c>
      <c r="K903" t="s">
        <v>26</v>
      </c>
      <c r="L903" t="s">
        <v>27</v>
      </c>
      <c r="M903">
        <v>0.52</v>
      </c>
      <c r="N903" t="s">
        <v>8</v>
      </c>
      <c r="O903" t="s">
        <v>87</v>
      </c>
      <c r="P903" t="s">
        <v>88</v>
      </c>
      <c r="Q903" t="s">
        <v>89</v>
      </c>
      <c r="R903">
        <v>10004</v>
      </c>
      <c r="S903">
        <v>42086</v>
      </c>
      <c r="T903">
        <v>42086</v>
      </c>
      <c r="U903">
        <v>29.17</v>
      </c>
      <c r="V903">
        <v>20</v>
      </c>
      <c r="W903">
        <v>103.39</v>
      </c>
      <c r="X903">
        <v>34017</v>
      </c>
      <c r="Y903" t="s">
        <v>3218</v>
      </c>
    </row>
    <row r="904" spans="1:25" x14ac:dyDescent="0.2">
      <c r="A904">
        <v>2618</v>
      </c>
      <c r="B904" t="s">
        <v>583</v>
      </c>
      <c r="C904" t="s">
        <v>13</v>
      </c>
      <c r="D904">
        <v>0.01</v>
      </c>
      <c r="E904">
        <v>14.98</v>
      </c>
      <c r="F904">
        <v>7.69</v>
      </c>
      <c r="G904" t="s">
        <v>14</v>
      </c>
      <c r="H904" t="s">
        <v>70</v>
      </c>
      <c r="I904" t="s">
        <v>24</v>
      </c>
      <c r="J904" t="s">
        <v>54</v>
      </c>
      <c r="K904" t="s">
        <v>49</v>
      </c>
      <c r="L904" t="s">
        <v>664</v>
      </c>
      <c r="M904">
        <v>0.56999999999999995</v>
      </c>
      <c r="N904" t="s">
        <v>8</v>
      </c>
      <c r="O904" t="s">
        <v>87</v>
      </c>
      <c r="P904" t="s">
        <v>88</v>
      </c>
      <c r="Q904" t="s">
        <v>89</v>
      </c>
      <c r="R904">
        <v>10004</v>
      </c>
      <c r="S904">
        <v>42086</v>
      </c>
      <c r="T904">
        <v>42088</v>
      </c>
      <c r="U904">
        <v>-48.97</v>
      </c>
      <c r="V904">
        <v>28</v>
      </c>
      <c r="W904">
        <v>435.39</v>
      </c>
      <c r="X904">
        <v>34017</v>
      </c>
      <c r="Y904" t="s">
        <v>3218</v>
      </c>
    </row>
    <row r="905" spans="1:25" x14ac:dyDescent="0.2">
      <c r="A905">
        <v>2619</v>
      </c>
      <c r="B905" t="s">
        <v>1046</v>
      </c>
      <c r="C905" t="s">
        <v>13</v>
      </c>
      <c r="D905">
        <v>0.05</v>
      </c>
      <c r="E905">
        <v>4.84</v>
      </c>
      <c r="F905">
        <v>0.71</v>
      </c>
      <c r="G905" t="s">
        <v>63</v>
      </c>
      <c r="H905" t="s">
        <v>70</v>
      </c>
      <c r="I905" t="s">
        <v>24</v>
      </c>
      <c r="J905" t="s">
        <v>25</v>
      </c>
      <c r="K905" t="s">
        <v>26</v>
      </c>
      <c r="L905" t="s">
        <v>27</v>
      </c>
      <c r="M905">
        <v>0.52</v>
      </c>
      <c r="N905" t="s">
        <v>8</v>
      </c>
      <c r="O905" t="s">
        <v>28</v>
      </c>
      <c r="P905" t="s">
        <v>1047</v>
      </c>
      <c r="Q905" t="s">
        <v>1048</v>
      </c>
      <c r="R905">
        <v>57103</v>
      </c>
      <c r="S905">
        <v>42086</v>
      </c>
      <c r="T905">
        <v>42086</v>
      </c>
      <c r="U905">
        <v>17.836500000000001</v>
      </c>
      <c r="V905">
        <v>5</v>
      </c>
      <c r="W905">
        <v>25.85</v>
      </c>
      <c r="X905">
        <v>88014</v>
      </c>
      <c r="Y905" t="s">
        <v>3216</v>
      </c>
    </row>
    <row r="906" spans="1:25" x14ac:dyDescent="0.2">
      <c r="A906">
        <v>2958</v>
      </c>
      <c r="B906" t="s">
        <v>1779</v>
      </c>
      <c r="C906" t="s">
        <v>23</v>
      </c>
      <c r="D906">
        <v>0.06</v>
      </c>
      <c r="E906">
        <v>20.99</v>
      </c>
      <c r="F906">
        <v>0.99</v>
      </c>
      <c r="G906" t="s">
        <v>14</v>
      </c>
      <c r="H906" t="s">
        <v>70</v>
      </c>
      <c r="I906" t="s">
        <v>16</v>
      </c>
      <c r="J906" t="s">
        <v>111</v>
      </c>
      <c r="K906" t="s">
        <v>26</v>
      </c>
      <c r="L906" t="s">
        <v>1780</v>
      </c>
      <c r="M906">
        <v>0.37</v>
      </c>
      <c r="N906" t="s">
        <v>8</v>
      </c>
      <c r="O906" t="s">
        <v>28</v>
      </c>
      <c r="P906" t="s">
        <v>333</v>
      </c>
      <c r="Q906" t="s">
        <v>1781</v>
      </c>
      <c r="R906">
        <v>54956</v>
      </c>
      <c r="S906">
        <v>42086</v>
      </c>
      <c r="T906">
        <v>42091</v>
      </c>
      <c r="U906">
        <v>224.9607</v>
      </c>
      <c r="V906">
        <v>18</v>
      </c>
      <c r="W906">
        <v>326.02999999999997</v>
      </c>
      <c r="X906">
        <v>90265</v>
      </c>
      <c r="Y906" t="s">
        <v>3216</v>
      </c>
    </row>
    <row r="907" spans="1:25" x14ac:dyDescent="0.2">
      <c r="A907">
        <v>1368</v>
      </c>
      <c r="B907" t="s">
        <v>1782</v>
      </c>
      <c r="C907" t="s">
        <v>92</v>
      </c>
      <c r="D907">
        <v>0.09</v>
      </c>
      <c r="E907">
        <v>4.55</v>
      </c>
      <c r="F907">
        <v>1.49</v>
      </c>
      <c r="G907" t="s">
        <v>14</v>
      </c>
      <c r="H907" t="s">
        <v>15</v>
      </c>
      <c r="I907" t="s">
        <v>24</v>
      </c>
      <c r="J907" t="s">
        <v>48</v>
      </c>
      <c r="K907" t="s">
        <v>49</v>
      </c>
      <c r="L907" t="s">
        <v>1479</v>
      </c>
      <c r="M907">
        <v>0.35</v>
      </c>
      <c r="N907" t="s">
        <v>8</v>
      </c>
      <c r="O907" t="s">
        <v>28</v>
      </c>
      <c r="P907" t="s">
        <v>163</v>
      </c>
      <c r="Q907" t="s">
        <v>1783</v>
      </c>
      <c r="R907">
        <v>75901</v>
      </c>
      <c r="S907">
        <v>42086</v>
      </c>
      <c r="T907">
        <v>42088</v>
      </c>
      <c r="U907">
        <v>16.898</v>
      </c>
      <c r="V907">
        <v>6</v>
      </c>
      <c r="W907">
        <v>25.45</v>
      </c>
      <c r="X907">
        <v>90514</v>
      </c>
      <c r="Y907" t="s">
        <v>3216</v>
      </c>
    </row>
    <row r="908" spans="1:25" x14ac:dyDescent="0.2">
      <c r="A908">
        <v>1369</v>
      </c>
      <c r="B908" t="s">
        <v>1784</v>
      </c>
      <c r="C908" t="s">
        <v>92</v>
      </c>
      <c r="D908">
        <v>7.0000000000000007E-2</v>
      </c>
      <c r="E908">
        <v>9.7799999999999994</v>
      </c>
      <c r="F908">
        <v>5.76</v>
      </c>
      <c r="G908" t="s">
        <v>63</v>
      </c>
      <c r="H908" t="s">
        <v>15</v>
      </c>
      <c r="I908" t="s">
        <v>24</v>
      </c>
      <c r="J908" t="s">
        <v>321</v>
      </c>
      <c r="K908" t="s">
        <v>49</v>
      </c>
      <c r="L908" t="s">
        <v>1487</v>
      </c>
      <c r="M908">
        <v>0.35</v>
      </c>
      <c r="N908" t="s">
        <v>8</v>
      </c>
      <c r="O908" t="s">
        <v>28</v>
      </c>
      <c r="P908" t="s">
        <v>163</v>
      </c>
      <c r="Q908" t="s">
        <v>1430</v>
      </c>
      <c r="R908">
        <v>76063</v>
      </c>
      <c r="S908">
        <v>42086</v>
      </c>
      <c r="T908">
        <v>42088</v>
      </c>
      <c r="U908">
        <v>20.14</v>
      </c>
      <c r="V908">
        <v>11</v>
      </c>
      <c r="W908">
        <v>110.72</v>
      </c>
      <c r="X908">
        <v>90514</v>
      </c>
      <c r="Y908" t="s">
        <v>3216</v>
      </c>
    </row>
    <row r="909" spans="1:25" x14ac:dyDescent="0.2">
      <c r="A909">
        <v>2395</v>
      </c>
      <c r="B909" t="s">
        <v>1785</v>
      </c>
      <c r="C909" t="s">
        <v>46</v>
      </c>
      <c r="D909">
        <v>0.04</v>
      </c>
      <c r="E909">
        <v>60.97</v>
      </c>
      <c r="F909">
        <v>4.5</v>
      </c>
      <c r="G909" t="s">
        <v>14</v>
      </c>
      <c r="H909" t="s">
        <v>70</v>
      </c>
      <c r="I909" t="s">
        <v>24</v>
      </c>
      <c r="J909" t="s">
        <v>71</v>
      </c>
      <c r="K909" t="s">
        <v>49</v>
      </c>
      <c r="L909" t="s">
        <v>72</v>
      </c>
      <c r="M909">
        <v>0.56000000000000005</v>
      </c>
      <c r="N909" t="s">
        <v>8</v>
      </c>
      <c r="O909" t="s">
        <v>9</v>
      </c>
      <c r="P909" t="s">
        <v>51</v>
      </c>
      <c r="Q909" t="s">
        <v>1786</v>
      </c>
      <c r="R909">
        <v>31401</v>
      </c>
      <c r="S909">
        <v>42086</v>
      </c>
      <c r="T909">
        <v>42087</v>
      </c>
      <c r="U909">
        <v>79.423199999999994</v>
      </c>
      <c r="V909">
        <v>15</v>
      </c>
      <c r="W909">
        <v>904.31</v>
      </c>
      <c r="X909">
        <v>86952</v>
      </c>
      <c r="Y909" t="s">
        <v>3215</v>
      </c>
    </row>
    <row r="910" spans="1:25" x14ac:dyDescent="0.2">
      <c r="A910">
        <v>3381</v>
      </c>
      <c r="B910" t="s">
        <v>1787</v>
      </c>
      <c r="C910" t="s">
        <v>46</v>
      </c>
      <c r="D910">
        <v>0.05</v>
      </c>
      <c r="E910">
        <v>11.97</v>
      </c>
      <c r="F910">
        <v>5.81</v>
      </c>
      <c r="G910" t="s">
        <v>14</v>
      </c>
      <c r="H910" t="s">
        <v>70</v>
      </c>
      <c r="I910" t="s">
        <v>24</v>
      </c>
      <c r="J910" t="s">
        <v>25</v>
      </c>
      <c r="K910" t="s">
        <v>18</v>
      </c>
      <c r="L910" t="s">
        <v>1788</v>
      </c>
      <c r="M910">
        <v>0.6</v>
      </c>
      <c r="N910" t="s">
        <v>8</v>
      </c>
      <c r="O910" t="s">
        <v>9</v>
      </c>
      <c r="P910" t="s">
        <v>51</v>
      </c>
      <c r="Q910" t="s">
        <v>1789</v>
      </c>
      <c r="R910">
        <v>31204</v>
      </c>
      <c r="S910">
        <v>42086</v>
      </c>
      <c r="T910">
        <v>42088</v>
      </c>
      <c r="U910">
        <v>349.05930000000001</v>
      </c>
      <c r="V910">
        <v>2</v>
      </c>
      <c r="W910">
        <v>25.31</v>
      </c>
      <c r="X910">
        <v>88836</v>
      </c>
      <c r="Y910" t="s">
        <v>3215</v>
      </c>
    </row>
    <row r="911" spans="1:25" x14ac:dyDescent="0.2">
      <c r="A911">
        <v>618</v>
      </c>
      <c r="B911" t="s">
        <v>1790</v>
      </c>
      <c r="C911" t="s">
        <v>1</v>
      </c>
      <c r="D911">
        <v>0.06</v>
      </c>
      <c r="E911">
        <v>17.98</v>
      </c>
      <c r="F911">
        <v>4</v>
      </c>
      <c r="G911" t="s">
        <v>14</v>
      </c>
      <c r="H911" t="s">
        <v>15</v>
      </c>
      <c r="I911" t="s">
        <v>16</v>
      </c>
      <c r="J911" t="s">
        <v>17</v>
      </c>
      <c r="K911" t="s">
        <v>49</v>
      </c>
      <c r="L911" t="s">
        <v>1633</v>
      </c>
      <c r="M911">
        <v>0.79</v>
      </c>
      <c r="N911" t="s">
        <v>8</v>
      </c>
      <c r="O911" t="s">
        <v>35</v>
      </c>
      <c r="P911" t="s">
        <v>36</v>
      </c>
      <c r="Q911" t="s">
        <v>1791</v>
      </c>
      <c r="R911">
        <v>81007</v>
      </c>
      <c r="S911">
        <v>42087</v>
      </c>
      <c r="T911">
        <v>42088</v>
      </c>
      <c r="U911">
        <v>-78.13</v>
      </c>
      <c r="V911">
        <v>4</v>
      </c>
      <c r="W911">
        <v>70.06</v>
      </c>
      <c r="X911">
        <v>88197</v>
      </c>
      <c r="Y911" t="s">
        <v>3217</v>
      </c>
    </row>
    <row r="912" spans="1:25" x14ac:dyDescent="0.2">
      <c r="A912">
        <v>3309</v>
      </c>
      <c r="B912" t="s">
        <v>1792</v>
      </c>
      <c r="C912" t="s">
        <v>1</v>
      </c>
      <c r="D912">
        <v>0.1</v>
      </c>
      <c r="E912">
        <v>6.64</v>
      </c>
      <c r="F912">
        <v>54.95</v>
      </c>
      <c r="G912" t="s">
        <v>14</v>
      </c>
      <c r="H912" t="s">
        <v>3</v>
      </c>
      <c r="I912" t="s">
        <v>4</v>
      </c>
      <c r="J912" t="s">
        <v>102</v>
      </c>
      <c r="K912" t="s">
        <v>18</v>
      </c>
      <c r="L912" t="s">
        <v>244</v>
      </c>
      <c r="M912">
        <v>0.37</v>
      </c>
      <c r="N912" t="s">
        <v>8</v>
      </c>
      <c r="O912" t="s">
        <v>87</v>
      </c>
      <c r="P912" t="s">
        <v>379</v>
      </c>
      <c r="Q912" t="s">
        <v>1793</v>
      </c>
      <c r="R912">
        <v>1760</v>
      </c>
      <c r="S912">
        <v>42087</v>
      </c>
      <c r="T912">
        <v>42089</v>
      </c>
      <c r="U912">
        <v>-25</v>
      </c>
      <c r="V912">
        <v>4</v>
      </c>
      <c r="W912">
        <v>25.31</v>
      </c>
      <c r="X912">
        <v>90460</v>
      </c>
      <c r="Y912" t="s">
        <v>3218</v>
      </c>
    </row>
    <row r="913" spans="1:25" x14ac:dyDescent="0.2">
      <c r="A913">
        <v>3310</v>
      </c>
      <c r="B913" t="s">
        <v>1794</v>
      </c>
      <c r="C913" t="s">
        <v>1</v>
      </c>
      <c r="D913">
        <v>0.05</v>
      </c>
      <c r="E913">
        <v>90.48</v>
      </c>
      <c r="F913">
        <v>19.989999999999998</v>
      </c>
      <c r="G913" t="s">
        <v>14</v>
      </c>
      <c r="H913" t="s">
        <v>3</v>
      </c>
      <c r="I913" t="s">
        <v>24</v>
      </c>
      <c r="J913" t="s">
        <v>321</v>
      </c>
      <c r="K913" t="s">
        <v>49</v>
      </c>
      <c r="L913" t="s">
        <v>478</v>
      </c>
      <c r="M913">
        <v>0.4</v>
      </c>
      <c r="N913" t="s">
        <v>8</v>
      </c>
      <c r="O913" t="s">
        <v>87</v>
      </c>
      <c r="P913" t="s">
        <v>379</v>
      </c>
      <c r="Q913" t="s">
        <v>1795</v>
      </c>
      <c r="R913">
        <v>2563</v>
      </c>
      <c r="S913">
        <v>42087</v>
      </c>
      <c r="T913">
        <v>42088</v>
      </c>
      <c r="U913">
        <v>255.1482</v>
      </c>
      <c r="V913">
        <v>4</v>
      </c>
      <c r="W913">
        <v>369.78</v>
      </c>
      <c r="X913">
        <v>90460</v>
      </c>
      <c r="Y913" t="s">
        <v>3218</v>
      </c>
    </row>
    <row r="914" spans="1:25" x14ac:dyDescent="0.2">
      <c r="A914">
        <v>1689</v>
      </c>
      <c r="B914" t="s">
        <v>1796</v>
      </c>
      <c r="C914" t="s">
        <v>13</v>
      </c>
      <c r="D914">
        <v>0</v>
      </c>
      <c r="E914">
        <v>48.91</v>
      </c>
      <c r="F914">
        <v>35</v>
      </c>
      <c r="G914" t="s">
        <v>14</v>
      </c>
      <c r="H914" t="s">
        <v>70</v>
      </c>
      <c r="I914" t="s">
        <v>24</v>
      </c>
      <c r="J914" t="s">
        <v>54</v>
      </c>
      <c r="K914" t="s">
        <v>40</v>
      </c>
      <c r="L914" t="s">
        <v>1797</v>
      </c>
      <c r="M914">
        <v>0.83</v>
      </c>
      <c r="N914" t="s">
        <v>8</v>
      </c>
      <c r="O914" t="s">
        <v>28</v>
      </c>
      <c r="P914" t="s">
        <v>29</v>
      </c>
      <c r="Q914" t="s">
        <v>1798</v>
      </c>
      <c r="R914">
        <v>46322</v>
      </c>
      <c r="S914">
        <v>42087</v>
      </c>
      <c r="T914">
        <v>42088</v>
      </c>
      <c r="U914">
        <v>-628.38</v>
      </c>
      <c r="V914">
        <v>10</v>
      </c>
      <c r="W914">
        <v>514.79</v>
      </c>
      <c r="X914">
        <v>91077</v>
      </c>
      <c r="Y914" t="s">
        <v>3216</v>
      </c>
    </row>
    <row r="915" spans="1:25" x14ac:dyDescent="0.2">
      <c r="A915">
        <v>2308</v>
      </c>
      <c r="B915" t="s">
        <v>1799</v>
      </c>
      <c r="C915" t="s">
        <v>23</v>
      </c>
      <c r="D915">
        <v>0.08</v>
      </c>
      <c r="E915">
        <v>9.48</v>
      </c>
      <c r="F915">
        <v>7.29</v>
      </c>
      <c r="G915" t="s">
        <v>14</v>
      </c>
      <c r="H915" t="s">
        <v>3</v>
      </c>
      <c r="I915" t="s">
        <v>4</v>
      </c>
      <c r="J915" t="s">
        <v>102</v>
      </c>
      <c r="K915" t="s">
        <v>18</v>
      </c>
      <c r="L915" t="s">
        <v>480</v>
      </c>
      <c r="M915">
        <v>0.45</v>
      </c>
      <c r="N915" t="s">
        <v>8</v>
      </c>
      <c r="O915" t="s">
        <v>9</v>
      </c>
      <c r="P915" t="s">
        <v>99</v>
      </c>
      <c r="Q915" t="s">
        <v>1800</v>
      </c>
      <c r="R915">
        <v>33971</v>
      </c>
      <c r="S915">
        <v>42087</v>
      </c>
      <c r="T915">
        <v>42089</v>
      </c>
      <c r="U915">
        <v>-50.4</v>
      </c>
      <c r="V915">
        <v>2</v>
      </c>
      <c r="W915">
        <v>20.22</v>
      </c>
      <c r="X915">
        <v>90557</v>
      </c>
      <c r="Y915" t="s">
        <v>3215</v>
      </c>
    </row>
    <row r="916" spans="1:25" x14ac:dyDescent="0.2">
      <c r="A916">
        <v>2308</v>
      </c>
      <c r="B916" t="s">
        <v>1799</v>
      </c>
      <c r="C916" t="s">
        <v>23</v>
      </c>
      <c r="D916">
        <v>0.03</v>
      </c>
      <c r="E916">
        <v>193.17</v>
      </c>
      <c r="F916">
        <v>19.989999999999998</v>
      </c>
      <c r="G916" t="s">
        <v>14</v>
      </c>
      <c r="H916" t="s">
        <v>3</v>
      </c>
      <c r="I916" t="s">
        <v>24</v>
      </c>
      <c r="J916" t="s">
        <v>54</v>
      </c>
      <c r="K916" t="s">
        <v>49</v>
      </c>
      <c r="L916" t="s">
        <v>1558</v>
      </c>
      <c r="M916">
        <v>0.71</v>
      </c>
      <c r="N916" t="s">
        <v>8</v>
      </c>
      <c r="O916" t="s">
        <v>9</v>
      </c>
      <c r="P916" t="s">
        <v>99</v>
      </c>
      <c r="Q916" t="s">
        <v>1800</v>
      </c>
      <c r="R916">
        <v>33971</v>
      </c>
      <c r="S916">
        <v>42087</v>
      </c>
      <c r="T916">
        <v>42091</v>
      </c>
      <c r="U916">
        <v>-348.75400000000002</v>
      </c>
      <c r="V916">
        <v>8</v>
      </c>
      <c r="W916">
        <v>1548.97</v>
      </c>
      <c r="X916">
        <v>90557</v>
      </c>
      <c r="Y916" t="s">
        <v>3215</v>
      </c>
    </row>
    <row r="917" spans="1:25" x14ac:dyDescent="0.2">
      <c r="A917">
        <v>1060</v>
      </c>
      <c r="B917" t="s">
        <v>1801</v>
      </c>
      <c r="C917" t="s">
        <v>92</v>
      </c>
      <c r="D917">
        <v>0.09</v>
      </c>
      <c r="E917">
        <v>138.75</v>
      </c>
      <c r="F917">
        <v>52.42</v>
      </c>
      <c r="G917" t="s">
        <v>2</v>
      </c>
      <c r="H917" t="s">
        <v>3</v>
      </c>
      <c r="I917" t="s">
        <v>4</v>
      </c>
      <c r="J917" t="s">
        <v>5</v>
      </c>
      <c r="K917" t="s">
        <v>6</v>
      </c>
      <c r="L917" t="s">
        <v>1802</v>
      </c>
      <c r="M917">
        <v>0.74</v>
      </c>
      <c r="N917" t="s">
        <v>8</v>
      </c>
      <c r="O917" t="s">
        <v>9</v>
      </c>
      <c r="P917" t="s">
        <v>51</v>
      </c>
      <c r="Q917" t="s">
        <v>337</v>
      </c>
      <c r="R917">
        <v>30318</v>
      </c>
      <c r="S917">
        <v>42087</v>
      </c>
      <c r="T917">
        <v>42088</v>
      </c>
      <c r="U917">
        <v>-445.97177625</v>
      </c>
      <c r="V917">
        <v>23</v>
      </c>
      <c r="W917">
        <v>2527.79</v>
      </c>
      <c r="X917">
        <v>58628</v>
      </c>
      <c r="Y917" t="s">
        <v>3215</v>
      </c>
    </row>
    <row r="918" spans="1:25" x14ac:dyDescent="0.2">
      <c r="A918">
        <v>1062</v>
      </c>
      <c r="B918" t="s">
        <v>1803</v>
      </c>
      <c r="C918" t="s">
        <v>92</v>
      </c>
      <c r="D918">
        <v>0.09</v>
      </c>
      <c r="E918">
        <v>138.75</v>
      </c>
      <c r="F918">
        <v>52.42</v>
      </c>
      <c r="G918" t="s">
        <v>2</v>
      </c>
      <c r="H918" t="s">
        <v>3</v>
      </c>
      <c r="I918" t="s">
        <v>4</v>
      </c>
      <c r="J918" t="s">
        <v>5</v>
      </c>
      <c r="K918" t="s">
        <v>6</v>
      </c>
      <c r="L918" t="s">
        <v>1802</v>
      </c>
      <c r="M918">
        <v>0.74</v>
      </c>
      <c r="N918" t="s">
        <v>8</v>
      </c>
      <c r="O918" t="s">
        <v>87</v>
      </c>
      <c r="P918" t="s">
        <v>88</v>
      </c>
      <c r="Q918" t="s">
        <v>1804</v>
      </c>
      <c r="R918">
        <v>11727</v>
      </c>
      <c r="S918">
        <v>42087</v>
      </c>
      <c r="T918">
        <v>42088</v>
      </c>
      <c r="U918">
        <v>-335.31712499999998</v>
      </c>
      <c r="V918">
        <v>6</v>
      </c>
      <c r="W918">
        <v>659.42</v>
      </c>
      <c r="X918">
        <v>91354</v>
      </c>
      <c r="Y918" t="s">
        <v>3218</v>
      </c>
    </row>
    <row r="919" spans="1:25" x14ac:dyDescent="0.2">
      <c r="A919">
        <v>1254</v>
      </c>
      <c r="B919" t="s">
        <v>1566</v>
      </c>
      <c r="C919" t="s">
        <v>92</v>
      </c>
      <c r="D919">
        <v>0.06</v>
      </c>
      <c r="E919">
        <v>3.95</v>
      </c>
      <c r="F919">
        <v>2</v>
      </c>
      <c r="G919" t="s">
        <v>14</v>
      </c>
      <c r="H919" t="s">
        <v>47</v>
      </c>
      <c r="I919" t="s">
        <v>24</v>
      </c>
      <c r="J919" t="s">
        <v>152</v>
      </c>
      <c r="K919" t="s">
        <v>26</v>
      </c>
      <c r="L919" t="s">
        <v>1805</v>
      </c>
      <c r="M919">
        <v>0.53</v>
      </c>
      <c r="N919" t="s">
        <v>8</v>
      </c>
      <c r="O919" t="s">
        <v>28</v>
      </c>
      <c r="P919" t="s">
        <v>163</v>
      </c>
      <c r="Q919" t="s">
        <v>1567</v>
      </c>
      <c r="R919">
        <v>77530</v>
      </c>
      <c r="S919">
        <v>42087</v>
      </c>
      <c r="T919">
        <v>42088</v>
      </c>
      <c r="U919">
        <v>-9.68</v>
      </c>
      <c r="V919">
        <v>5</v>
      </c>
      <c r="W919">
        <v>19.66</v>
      </c>
      <c r="X919">
        <v>89984</v>
      </c>
      <c r="Y919" t="s">
        <v>3216</v>
      </c>
    </row>
    <row r="920" spans="1:25" x14ac:dyDescent="0.2">
      <c r="A920">
        <v>2256</v>
      </c>
      <c r="B920" t="s">
        <v>69</v>
      </c>
      <c r="C920" t="s">
        <v>92</v>
      </c>
      <c r="D920">
        <v>7.0000000000000007E-2</v>
      </c>
      <c r="E920">
        <v>70.98</v>
      </c>
      <c r="F920">
        <v>30</v>
      </c>
      <c r="G920" t="s">
        <v>2</v>
      </c>
      <c r="H920" t="s">
        <v>70</v>
      </c>
      <c r="I920" t="s">
        <v>4</v>
      </c>
      <c r="J920" t="s">
        <v>85</v>
      </c>
      <c r="K920" t="s">
        <v>33</v>
      </c>
      <c r="L920" t="s">
        <v>1806</v>
      </c>
      <c r="M920">
        <v>0.73</v>
      </c>
      <c r="N920" t="s">
        <v>8</v>
      </c>
      <c r="O920" t="s">
        <v>9</v>
      </c>
      <c r="P920" t="s">
        <v>73</v>
      </c>
      <c r="Q920" t="s">
        <v>74</v>
      </c>
      <c r="R920">
        <v>28560</v>
      </c>
      <c r="S920">
        <v>42087</v>
      </c>
      <c r="T920">
        <v>42089</v>
      </c>
      <c r="U920">
        <v>-222.95</v>
      </c>
      <c r="V920">
        <v>20</v>
      </c>
      <c r="W920">
        <v>1373.47</v>
      </c>
      <c r="X920">
        <v>87964</v>
      </c>
      <c r="Y920" t="s">
        <v>3215</v>
      </c>
    </row>
    <row r="921" spans="1:25" x14ac:dyDescent="0.2">
      <c r="A921">
        <v>2330</v>
      </c>
      <c r="B921" t="s">
        <v>1807</v>
      </c>
      <c r="C921" t="s">
        <v>92</v>
      </c>
      <c r="D921">
        <v>0.06</v>
      </c>
      <c r="E921">
        <v>28.53</v>
      </c>
      <c r="F921">
        <v>1.49</v>
      </c>
      <c r="G921" t="s">
        <v>14</v>
      </c>
      <c r="H921" t="s">
        <v>47</v>
      </c>
      <c r="I921" t="s">
        <v>24</v>
      </c>
      <c r="J921" t="s">
        <v>48</v>
      </c>
      <c r="K921" t="s">
        <v>49</v>
      </c>
      <c r="L921" t="s">
        <v>1808</v>
      </c>
      <c r="M921">
        <v>0.38</v>
      </c>
      <c r="N921" t="s">
        <v>8</v>
      </c>
      <c r="O921" t="s">
        <v>28</v>
      </c>
      <c r="P921" t="s">
        <v>189</v>
      </c>
      <c r="Q921" t="s">
        <v>1809</v>
      </c>
      <c r="R921">
        <v>52302</v>
      </c>
      <c r="S921">
        <v>42087</v>
      </c>
      <c r="T921">
        <v>42090</v>
      </c>
      <c r="U921">
        <v>74.638499999999993</v>
      </c>
      <c r="V921">
        <v>5</v>
      </c>
      <c r="W921">
        <v>134.09</v>
      </c>
      <c r="X921">
        <v>90964</v>
      </c>
      <c r="Y921" t="s">
        <v>3216</v>
      </c>
    </row>
    <row r="922" spans="1:25" x14ac:dyDescent="0.2">
      <c r="A922">
        <v>3143</v>
      </c>
      <c r="B922" t="s">
        <v>1810</v>
      </c>
      <c r="C922" t="s">
        <v>92</v>
      </c>
      <c r="D922">
        <v>0.02</v>
      </c>
      <c r="E922">
        <v>15.42</v>
      </c>
      <c r="F922">
        <v>5.41</v>
      </c>
      <c r="G922" t="s">
        <v>14</v>
      </c>
      <c r="H922" t="s">
        <v>15</v>
      </c>
      <c r="I922" t="s">
        <v>24</v>
      </c>
      <c r="J922" t="s">
        <v>54</v>
      </c>
      <c r="K922" t="s">
        <v>49</v>
      </c>
      <c r="L922" t="s">
        <v>1811</v>
      </c>
      <c r="M922">
        <v>0.59</v>
      </c>
      <c r="N922" t="s">
        <v>8</v>
      </c>
      <c r="O922" t="s">
        <v>28</v>
      </c>
      <c r="P922" t="s">
        <v>163</v>
      </c>
      <c r="Q922" t="s">
        <v>1812</v>
      </c>
      <c r="R922">
        <v>78660</v>
      </c>
      <c r="S922">
        <v>42087</v>
      </c>
      <c r="T922">
        <v>42088</v>
      </c>
      <c r="U922">
        <v>-16.37</v>
      </c>
      <c r="V922">
        <v>2</v>
      </c>
      <c r="W922">
        <v>33.840000000000003</v>
      </c>
      <c r="X922">
        <v>86368</v>
      </c>
      <c r="Y922" t="s">
        <v>3216</v>
      </c>
    </row>
    <row r="923" spans="1:25" x14ac:dyDescent="0.2">
      <c r="A923">
        <v>2430</v>
      </c>
      <c r="B923" t="s">
        <v>1813</v>
      </c>
      <c r="C923" t="s">
        <v>46</v>
      </c>
      <c r="D923">
        <v>0.1</v>
      </c>
      <c r="E923">
        <v>14.28</v>
      </c>
      <c r="F923">
        <v>2.99</v>
      </c>
      <c r="G923" t="s">
        <v>14</v>
      </c>
      <c r="H923" t="s">
        <v>47</v>
      </c>
      <c r="I923" t="s">
        <v>24</v>
      </c>
      <c r="J923" t="s">
        <v>48</v>
      </c>
      <c r="K923" t="s">
        <v>49</v>
      </c>
      <c r="L923" t="s">
        <v>661</v>
      </c>
      <c r="M923">
        <v>0.39</v>
      </c>
      <c r="N923" t="s">
        <v>8</v>
      </c>
      <c r="O923" t="s">
        <v>28</v>
      </c>
      <c r="P923" t="s">
        <v>163</v>
      </c>
      <c r="Q923" t="s">
        <v>1814</v>
      </c>
      <c r="R923">
        <v>76541</v>
      </c>
      <c r="S923">
        <v>42087</v>
      </c>
      <c r="T923">
        <v>42088</v>
      </c>
      <c r="U923">
        <v>104.9145</v>
      </c>
      <c r="V923">
        <v>11</v>
      </c>
      <c r="W923">
        <v>152.05000000000001</v>
      </c>
      <c r="X923">
        <v>91108</v>
      </c>
      <c r="Y923" t="s">
        <v>3216</v>
      </c>
    </row>
    <row r="924" spans="1:25" x14ac:dyDescent="0.2">
      <c r="A924">
        <v>880</v>
      </c>
      <c r="B924" t="s">
        <v>1815</v>
      </c>
      <c r="C924" t="s">
        <v>1</v>
      </c>
      <c r="D924">
        <v>7.0000000000000007E-2</v>
      </c>
      <c r="E924">
        <v>5.68</v>
      </c>
      <c r="F924">
        <v>1.39</v>
      </c>
      <c r="G924" t="s">
        <v>14</v>
      </c>
      <c r="H924" t="s">
        <v>3</v>
      </c>
      <c r="I924" t="s">
        <v>24</v>
      </c>
      <c r="J924" t="s">
        <v>321</v>
      </c>
      <c r="K924" t="s">
        <v>49</v>
      </c>
      <c r="L924" t="s">
        <v>574</v>
      </c>
      <c r="M924">
        <v>0.38</v>
      </c>
      <c r="N924" t="s">
        <v>8</v>
      </c>
      <c r="O924" t="s">
        <v>35</v>
      </c>
      <c r="P924" t="s">
        <v>564</v>
      </c>
      <c r="Q924" t="s">
        <v>1816</v>
      </c>
      <c r="R924">
        <v>85254</v>
      </c>
      <c r="S924">
        <v>42088</v>
      </c>
      <c r="T924">
        <v>42090</v>
      </c>
      <c r="U924">
        <v>18.643799999999999</v>
      </c>
      <c r="V924">
        <v>5</v>
      </c>
      <c r="W924">
        <v>27.02</v>
      </c>
      <c r="X924">
        <v>86153</v>
      </c>
      <c r="Y924" t="s">
        <v>3217</v>
      </c>
    </row>
    <row r="925" spans="1:25" x14ac:dyDescent="0.2">
      <c r="A925">
        <v>880</v>
      </c>
      <c r="B925" t="s">
        <v>1815</v>
      </c>
      <c r="C925" t="s">
        <v>1</v>
      </c>
      <c r="D925">
        <v>0.06</v>
      </c>
      <c r="E925">
        <v>22.84</v>
      </c>
      <c r="F925">
        <v>11.54</v>
      </c>
      <c r="G925" t="s">
        <v>14</v>
      </c>
      <c r="H925" t="s">
        <v>3</v>
      </c>
      <c r="I925" t="s">
        <v>24</v>
      </c>
      <c r="J925" t="s">
        <v>64</v>
      </c>
      <c r="K925" t="s">
        <v>49</v>
      </c>
      <c r="L925" t="s">
        <v>1817</v>
      </c>
      <c r="M925">
        <v>0.39</v>
      </c>
      <c r="N925" t="s">
        <v>8</v>
      </c>
      <c r="O925" t="s">
        <v>35</v>
      </c>
      <c r="P925" t="s">
        <v>564</v>
      </c>
      <c r="Q925" t="s">
        <v>1816</v>
      </c>
      <c r="R925">
        <v>85254</v>
      </c>
      <c r="S925">
        <v>42088</v>
      </c>
      <c r="T925">
        <v>42090</v>
      </c>
      <c r="U925">
        <v>-31.24</v>
      </c>
      <c r="V925">
        <v>1</v>
      </c>
      <c r="W925">
        <v>27.67</v>
      </c>
      <c r="X925">
        <v>86153</v>
      </c>
      <c r="Y925" t="s">
        <v>3217</v>
      </c>
    </row>
    <row r="926" spans="1:25" x14ac:dyDescent="0.2">
      <c r="A926">
        <v>1241</v>
      </c>
      <c r="B926" t="s">
        <v>1660</v>
      </c>
      <c r="C926" t="s">
        <v>1</v>
      </c>
      <c r="D926">
        <v>0.06</v>
      </c>
      <c r="E926">
        <v>200.97</v>
      </c>
      <c r="F926">
        <v>15.59</v>
      </c>
      <c r="G926" t="s">
        <v>2</v>
      </c>
      <c r="H926" t="s">
        <v>3</v>
      </c>
      <c r="I926" t="s">
        <v>16</v>
      </c>
      <c r="J926" t="s">
        <v>32</v>
      </c>
      <c r="K926" t="s">
        <v>33</v>
      </c>
      <c r="L926" t="s">
        <v>916</v>
      </c>
      <c r="M926">
        <v>0.36</v>
      </c>
      <c r="N926" t="s">
        <v>8</v>
      </c>
      <c r="O926" t="s">
        <v>9</v>
      </c>
      <c r="P926" t="s">
        <v>140</v>
      </c>
      <c r="Q926" t="s">
        <v>1180</v>
      </c>
      <c r="R926">
        <v>36830</v>
      </c>
      <c r="S926">
        <v>42088</v>
      </c>
      <c r="T926">
        <v>42088</v>
      </c>
      <c r="U926">
        <v>531.61800000000005</v>
      </c>
      <c r="V926">
        <v>7</v>
      </c>
      <c r="W926">
        <v>1348.83</v>
      </c>
      <c r="X926">
        <v>90881</v>
      </c>
      <c r="Y926" t="s">
        <v>3215</v>
      </c>
    </row>
    <row r="927" spans="1:25" x14ac:dyDescent="0.2">
      <c r="A927">
        <v>1648</v>
      </c>
      <c r="B927" t="s">
        <v>1818</v>
      </c>
      <c r="C927" t="s">
        <v>1</v>
      </c>
      <c r="D927">
        <v>0.08</v>
      </c>
      <c r="E927">
        <v>46.89</v>
      </c>
      <c r="F927">
        <v>5.0999999999999996</v>
      </c>
      <c r="G927" t="s">
        <v>14</v>
      </c>
      <c r="H927" t="s">
        <v>70</v>
      </c>
      <c r="I927" t="s">
        <v>24</v>
      </c>
      <c r="J927" t="s">
        <v>71</v>
      </c>
      <c r="K927" t="s">
        <v>120</v>
      </c>
      <c r="L927" t="s">
        <v>1819</v>
      </c>
      <c r="M927">
        <v>0.46</v>
      </c>
      <c r="N927" t="s">
        <v>8</v>
      </c>
      <c r="O927" t="s">
        <v>28</v>
      </c>
      <c r="P927" t="s">
        <v>79</v>
      </c>
      <c r="Q927" t="s">
        <v>640</v>
      </c>
      <c r="R927">
        <v>60098</v>
      </c>
      <c r="S927">
        <v>42088</v>
      </c>
      <c r="T927">
        <v>42090</v>
      </c>
      <c r="U927">
        <v>507.63299999999998</v>
      </c>
      <c r="V927">
        <v>17</v>
      </c>
      <c r="W927">
        <v>735.7</v>
      </c>
      <c r="X927">
        <v>91043</v>
      </c>
      <c r="Y927" t="s">
        <v>3216</v>
      </c>
    </row>
    <row r="928" spans="1:25" x14ac:dyDescent="0.2">
      <c r="A928">
        <v>1648</v>
      </c>
      <c r="B928" t="s">
        <v>1818</v>
      </c>
      <c r="C928" t="s">
        <v>1</v>
      </c>
      <c r="D928">
        <v>0.05</v>
      </c>
      <c r="E928">
        <v>12.98</v>
      </c>
      <c r="F928">
        <v>3.14</v>
      </c>
      <c r="G928" t="s">
        <v>14</v>
      </c>
      <c r="H928" t="s">
        <v>70</v>
      </c>
      <c r="I928" t="s">
        <v>24</v>
      </c>
      <c r="J928" t="s">
        <v>544</v>
      </c>
      <c r="K928" t="s">
        <v>18</v>
      </c>
      <c r="L928" t="s">
        <v>545</v>
      </c>
      <c r="M928">
        <v>0.6</v>
      </c>
      <c r="N928" t="s">
        <v>8</v>
      </c>
      <c r="O928" t="s">
        <v>28</v>
      </c>
      <c r="P928" t="s">
        <v>79</v>
      </c>
      <c r="Q928" t="s">
        <v>640</v>
      </c>
      <c r="R928">
        <v>60098</v>
      </c>
      <c r="S928">
        <v>42088</v>
      </c>
      <c r="T928">
        <v>42088</v>
      </c>
      <c r="U928">
        <v>38.229999999999997</v>
      </c>
      <c r="V928">
        <v>18</v>
      </c>
      <c r="W928">
        <v>225.59</v>
      </c>
      <c r="X928">
        <v>91043</v>
      </c>
      <c r="Y928" t="s">
        <v>3216</v>
      </c>
    </row>
    <row r="929" spans="1:25" x14ac:dyDescent="0.2">
      <c r="A929">
        <v>1829</v>
      </c>
      <c r="B929" t="s">
        <v>230</v>
      </c>
      <c r="C929" t="s">
        <v>1</v>
      </c>
      <c r="D929">
        <v>0.01</v>
      </c>
      <c r="E929">
        <v>10.64</v>
      </c>
      <c r="F929">
        <v>5.16</v>
      </c>
      <c r="G929" t="s">
        <v>63</v>
      </c>
      <c r="H929" t="s">
        <v>70</v>
      </c>
      <c r="I929" t="s">
        <v>4</v>
      </c>
      <c r="J929" t="s">
        <v>102</v>
      </c>
      <c r="K929" t="s">
        <v>49</v>
      </c>
      <c r="L929" t="s">
        <v>1820</v>
      </c>
      <c r="M929">
        <v>0.56999999999999995</v>
      </c>
      <c r="N929" t="s">
        <v>8</v>
      </c>
      <c r="O929" t="s">
        <v>28</v>
      </c>
      <c r="P929" t="s">
        <v>189</v>
      </c>
      <c r="Q929" t="s">
        <v>232</v>
      </c>
      <c r="R929">
        <v>52402</v>
      </c>
      <c r="S929">
        <v>42088</v>
      </c>
      <c r="T929">
        <v>42090</v>
      </c>
      <c r="U929">
        <v>-11.69</v>
      </c>
      <c r="V929">
        <v>5</v>
      </c>
      <c r="W929">
        <v>58.52</v>
      </c>
      <c r="X929">
        <v>86957</v>
      </c>
      <c r="Y929" t="s">
        <v>3216</v>
      </c>
    </row>
    <row r="930" spans="1:25" x14ac:dyDescent="0.2">
      <c r="A930">
        <v>2201</v>
      </c>
      <c r="B930" t="s">
        <v>1821</v>
      </c>
      <c r="C930" t="s">
        <v>1</v>
      </c>
      <c r="D930">
        <v>0.17</v>
      </c>
      <c r="E930">
        <v>14.89</v>
      </c>
      <c r="F930">
        <v>13.56</v>
      </c>
      <c r="G930" t="s">
        <v>14</v>
      </c>
      <c r="H930" t="s">
        <v>3</v>
      </c>
      <c r="I930" t="s">
        <v>4</v>
      </c>
      <c r="J930" t="s">
        <v>102</v>
      </c>
      <c r="K930" t="s">
        <v>40</v>
      </c>
      <c r="L930" t="s">
        <v>1822</v>
      </c>
      <c r="M930">
        <v>0.57999999999999996</v>
      </c>
      <c r="N930" t="s">
        <v>8</v>
      </c>
      <c r="O930" t="s">
        <v>28</v>
      </c>
      <c r="P930" t="s">
        <v>60</v>
      </c>
      <c r="Q930" t="s">
        <v>1823</v>
      </c>
      <c r="R930">
        <v>55420</v>
      </c>
      <c r="S930">
        <v>42088</v>
      </c>
      <c r="T930">
        <v>42090</v>
      </c>
      <c r="U930">
        <v>-9.1300000000000008</v>
      </c>
      <c r="V930">
        <v>1</v>
      </c>
      <c r="W930">
        <v>27.96</v>
      </c>
      <c r="X930">
        <v>86054</v>
      </c>
      <c r="Y930" t="s">
        <v>3216</v>
      </c>
    </row>
    <row r="931" spans="1:25" x14ac:dyDescent="0.2">
      <c r="A931">
        <v>3100</v>
      </c>
      <c r="B931" t="s">
        <v>1824</v>
      </c>
      <c r="C931" t="s">
        <v>1</v>
      </c>
      <c r="D931">
        <v>7.0000000000000007E-2</v>
      </c>
      <c r="E931">
        <v>35.99</v>
      </c>
      <c r="F931">
        <v>5</v>
      </c>
      <c r="G931" t="s">
        <v>14</v>
      </c>
      <c r="H931" t="s">
        <v>15</v>
      </c>
      <c r="I931" t="s">
        <v>16</v>
      </c>
      <c r="J931" t="s">
        <v>111</v>
      </c>
      <c r="K931" t="s">
        <v>26</v>
      </c>
      <c r="L931" t="s">
        <v>1825</v>
      </c>
      <c r="M931">
        <v>0.82</v>
      </c>
      <c r="N931" t="s">
        <v>8</v>
      </c>
      <c r="O931" t="s">
        <v>9</v>
      </c>
      <c r="P931" t="s">
        <v>99</v>
      </c>
      <c r="Q931" t="s">
        <v>1826</v>
      </c>
      <c r="R931">
        <v>33334</v>
      </c>
      <c r="S931">
        <v>42088</v>
      </c>
      <c r="T931">
        <v>42090</v>
      </c>
      <c r="U931">
        <v>-299.81420000000003</v>
      </c>
      <c r="V931">
        <v>1</v>
      </c>
      <c r="W931">
        <v>31.71</v>
      </c>
      <c r="X931">
        <v>89988</v>
      </c>
      <c r="Y931" t="s">
        <v>3215</v>
      </c>
    </row>
    <row r="932" spans="1:25" x14ac:dyDescent="0.2">
      <c r="A932">
        <v>693</v>
      </c>
      <c r="B932" t="s">
        <v>1525</v>
      </c>
      <c r="C932" t="s">
        <v>23</v>
      </c>
      <c r="D932">
        <v>0.02</v>
      </c>
      <c r="E932">
        <v>500.98</v>
      </c>
      <c r="F932">
        <v>41.44</v>
      </c>
      <c r="G932" t="s">
        <v>2</v>
      </c>
      <c r="H932" t="s">
        <v>3</v>
      </c>
      <c r="I932" t="s">
        <v>4</v>
      </c>
      <c r="J932" t="s">
        <v>93</v>
      </c>
      <c r="K932" t="s">
        <v>6</v>
      </c>
      <c r="L932" t="s">
        <v>1827</v>
      </c>
      <c r="M932">
        <v>0.66</v>
      </c>
      <c r="N932" t="s">
        <v>8</v>
      </c>
      <c r="O932" t="s">
        <v>35</v>
      </c>
      <c r="P932" t="s">
        <v>36</v>
      </c>
      <c r="Q932" t="s">
        <v>1526</v>
      </c>
      <c r="R932">
        <v>80229</v>
      </c>
      <c r="S932">
        <v>42088</v>
      </c>
      <c r="T932">
        <v>42088</v>
      </c>
      <c r="U932">
        <v>2568.4629</v>
      </c>
      <c r="V932">
        <v>7</v>
      </c>
      <c r="W932">
        <v>3722.41</v>
      </c>
      <c r="X932">
        <v>87811</v>
      </c>
      <c r="Y932" t="s">
        <v>3217</v>
      </c>
    </row>
    <row r="933" spans="1:25" x14ac:dyDescent="0.2">
      <c r="A933">
        <v>1557</v>
      </c>
      <c r="B933" t="s">
        <v>1828</v>
      </c>
      <c r="C933" t="s">
        <v>23</v>
      </c>
      <c r="D933">
        <v>0.09</v>
      </c>
      <c r="E933">
        <v>60.98</v>
      </c>
      <c r="F933">
        <v>49</v>
      </c>
      <c r="G933" t="s">
        <v>14</v>
      </c>
      <c r="H933" t="s">
        <v>15</v>
      </c>
      <c r="I933" t="s">
        <v>24</v>
      </c>
      <c r="J933" t="s">
        <v>71</v>
      </c>
      <c r="K933" t="s">
        <v>40</v>
      </c>
      <c r="L933" t="s">
        <v>1506</v>
      </c>
      <c r="M933">
        <v>0.59</v>
      </c>
      <c r="N933" t="s">
        <v>8</v>
      </c>
      <c r="O933" t="s">
        <v>9</v>
      </c>
      <c r="P933" t="s">
        <v>218</v>
      </c>
      <c r="Q933" t="s">
        <v>1829</v>
      </c>
      <c r="R933">
        <v>22003</v>
      </c>
      <c r="S933">
        <v>42088</v>
      </c>
      <c r="T933">
        <v>42096</v>
      </c>
      <c r="U933">
        <v>-954.75800000000004</v>
      </c>
      <c r="V933">
        <v>15</v>
      </c>
      <c r="W933">
        <v>879.62</v>
      </c>
      <c r="X933">
        <v>87426</v>
      </c>
      <c r="Y933" t="s">
        <v>3215</v>
      </c>
    </row>
    <row r="934" spans="1:25" x14ac:dyDescent="0.2">
      <c r="A934">
        <v>1557</v>
      </c>
      <c r="B934" t="s">
        <v>1828</v>
      </c>
      <c r="C934" t="s">
        <v>23</v>
      </c>
      <c r="D934">
        <v>0.05</v>
      </c>
      <c r="E934">
        <v>29.89</v>
      </c>
      <c r="F934">
        <v>1.99</v>
      </c>
      <c r="G934" t="s">
        <v>14</v>
      </c>
      <c r="H934" t="s">
        <v>15</v>
      </c>
      <c r="I934" t="s">
        <v>16</v>
      </c>
      <c r="J934" t="s">
        <v>17</v>
      </c>
      <c r="K934" t="s">
        <v>18</v>
      </c>
      <c r="L934" t="s">
        <v>419</v>
      </c>
      <c r="M934">
        <v>0.5</v>
      </c>
      <c r="N934" t="s">
        <v>8</v>
      </c>
      <c r="O934" t="s">
        <v>9</v>
      </c>
      <c r="P934" t="s">
        <v>218</v>
      </c>
      <c r="Q934" t="s">
        <v>1829</v>
      </c>
      <c r="R934">
        <v>22003</v>
      </c>
      <c r="S934">
        <v>42088</v>
      </c>
      <c r="T934">
        <v>42090</v>
      </c>
      <c r="U934">
        <v>219.4734</v>
      </c>
      <c r="V934">
        <v>12</v>
      </c>
      <c r="W934">
        <v>361.19</v>
      </c>
      <c r="X934">
        <v>87426</v>
      </c>
      <c r="Y934" t="s">
        <v>3215</v>
      </c>
    </row>
    <row r="935" spans="1:25" x14ac:dyDescent="0.2">
      <c r="A935">
        <v>1699</v>
      </c>
      <c r="B935" t="s">
        <v>1830</v>
      </c>
      <c r="C935" t="s">
        <v>23</v>
      </c>
      <c r="D935">
        <v>0.05</v>
      </c>
      <c r="E935">
        <v>3.98</v>
      </c>
      <c r="F935">
        <v>5.26</v>
      </c>
      <c r="G935" t="s">
        <v>14</v>
      </c>
      <c r="H935" t="s">
        <v>3</v>
      </c>
      <c r="I935" t="s">
        <v>24</v>
      </c>
      <c r="J935" t="s">
        <v>48</v>
      </c>
      <c r="K935" t="s">
        <v>49</v>
      </c>
      <c r="L935" t="s">
        <v>1831</v>
      </c>
      <c r="M935">
        <v>0.38</v>
      </c>
      <c r="N935" t="s">
        <v>8</v>
      </c>
      <c r="O935" t="s">
        <v>87</v>
      </c>
      <c r="P935" t="s">
        <v>296</v>
      </c>
      <c r="Q935" t="s">
        <v>1832</v>
      </c>
      <c r="R935">
        <v>19057</v>
      </c>
      <c r="S935">
        <v>42088</v>
      </c>
      <c r="T935">
        <v>42092</v>
      </c>
      <c r="U935">
        <v>-152.52449999999999</v>
      </c>
      <c r="V935">
        <v>12</v>
      </c>
      <c r="W935">
        <v>49.44</v>
      </c>
      <c r="X935">
        <v>87345</v>
      </c>
      <c r="Y935" t="s">
        <v>3218</v>
      </c>
    </row>
    <row r="936" spans="1:25" x14ac:dyDescent="0.2">
      <c r="A936">
        <v>1699</v>
      </c>
      <c r="B936" t="s">
        <v>1830</v>
      </c>
      <c r="C936" t="s">
        <v>23</v>
      </c>
      <c r="D936">
        <v>0.01</v>
      </c>
      <c r="E936">
        <v>6.48</v>
      </c>
      <c r="F936">
        <v>5.4</v>
      </c>
      <c r="G936" t="s">
        <v>14</v>
      </c>
      <c r="H936" t="s">
        <v>3</v>
      </c>
      <c r="I936" t="s">
        <v>24</v>
      </c>
      <c r="J936" t="s">
        <v>64</v>
      </c>
      <c r="K936" t="s">
        <v>49</v>
      </c>
      <c r="L936" t="s">
        <v>1833</v>
      </c>
      <c r="M936">
        <v>0.37</v>
      </c>
      <c r="N936" t="s">
        <v>8</v>
      </c>
      <c r="O936" t="s">
        <v>87</v>
      </c>
      <c r="P936" t="s">
        <v>296</v>
      </c>
      <c r="Q936" t="s">
        <v>1832</v>
      </c>
      <c r="R936">
        <v>19057</v>
      </c>
      <c r="S936">
        <v>42088</v>
      </c>
      <c r="T936">
        <v>42088</v>
      </c>
      <c r="U936">
        <v>-18.850000000000001</v>
      </c>
      <c r="V936">
        <v>2</v>
      </c>
      <c r="W936">
        <v>14.29</v>
      </c>
      <c r="X936">
        <v>87345</v>
      </c>
      <c r="Y936" t="s">
        <v>3218</v>
      </c>
    </row>
    <row r="937" spans="1:25" x14ac:dyDescent="0.2">
      <c r="A937">
        <v>290</v>
      </c>
      <c r="B937" t="s">
        <v>1834</v>
      </c>
      <c r="C937" t="s">
        <v>46</v>
      </c>
      <c r="D937">
        <v>0.04</v>
      </c>
      <c r="E937">
        <v>4.9800000000000004</v>
      </c>
      <c r="F937">
        <v>4.62</v>
      </c>
      <c r="G937" t="s">
        <v>14</v>
      </c>
      <c r="H937" t="s">
        <v>3</v>
      </c>
      <c r="I937" t="s">
        <v>16</v>
      </c>
      <c r="J937" t="s">
        <v>17</v>
      </c>
      <c r="K937" t="s">
        <v>18</v>
      </c>
      <c r="L937" t="s">
        <v>1197</v>
      </c>
      <c r="M937">
        <v>0.64</v>
      </c>
      <c r="N937" t="s">
        <v>8</v>
      </c>
      <c r="O937" t="s">
        <v>35</v>
      </c>
      <c r="P937" t="s">
        <v>36</v>
      </c>
      <c r="Q937" t="s">
        <v>1835</v>
      </c>
      <c r="R937">
        <v>80538</v>
      </c>
      <c r="S937">
        <v>42088</v>
      </c>
      <c r="T937">
        <v>42089</v>
      </c>
      <c r="U937">
        <v>-135.16</v>
      </c>
      <c r="V937">
        <v>20</v>
      </c>
      <c r="W937">
        <v>102.54</v>
      </c>
      <c r="X937">
        <v>90837</v>
      </c>
      <c r="Y937" t="s">
        <v>3217</v>
      </c>
    </row>
    <row r="938" spans="1:25" x14ac:dyDescent="0.2">
      <c r="A938">
        <v>2287</v>
      </c>
      <c r="B938" t="s">
        <v>1239</v>
      </c>
      <c r="C938" t="s">
        <v>46</v>
      </c>
      <c r="D938">
        <v>0.01</v>
      </c>
      <c r="E938">
        <v>18.97</v>
      </c>
      <c r="F938">
        <v>9.0299999999999994</v>
      </c>
      <c r="G938" t="s">
        <v>14</v>
      </c>
      <c r="H938" t="s">
        <v>70</v>
      </c>
      <c r="I938" t="s">
        <v>24</v>
      </c>
      <c r="J938" t="s">
        <v>64</v>
      </c>
      <c r="K938" t="s">
        <v>49</v>
      </c>
      <c r="L938" t="s">
        <v>606</v>
      </c>
      <c r="M938">
        <v>0.37</v>
      </c>
      <c r="N938" t="s">
        <v>8</v>
      </c>
      <c r="O938" t="s">
        <v>9</v>
      </c>
      <c r="P938" t="s">
        <v>247</v>
      </c>
      <c r="Q938" t="s">
        <v>1241</v>
      </c>
      <c r="R938">
        <v>29483</v>
      </c>
      <c r="S938">
        <v>42088</v>
      </c>
      <c r="T938">
        <v>42088</v>
      </c>
      <c r="U938">
        <v>-12.0267</v>
      </c>
      <c r="V938">
        <v>8</v>
      </c>
      <c r="W938">
        <v>164.67</v>
      </c>
      <c r="X938">
        <v>90146</v>
      </c>
      <c r="Y938" t="s">
        <v>3215</v>
      </c>
    </row>
    <row r="939" spans="1:25" x14ac:dyDescent="0.2">
      <c r="A939">
        <v>2287</v>
      </c>
      <c r="B939" t="s">
        <v>1239</v>
      </c>
      <c r="C939" t="s">
        <v>46</v>
      </c>
      <c r="D939">
        <v>0.03</v>
      </c>
      <c r="E939">
        <v>12.28</v>
      </c>
      <c r="F939">
        <v>4.8600000000000003</v>
      </c>
      <c r="G939" t="s">
        <v>14</v>
      </c>
      <c r="H939" t="s">
        <v>70</v>
      </c>
      <c r="I939" t="s">
        <v>24</v>
      </c>
      <c r="J939" t="s">
        <v>64</v>
      </c>
      <c r="K939" t="s">
        <v>49</v>
      </c>
      <c r="L939" t="s">
        <v>1836</v>
      </c>
      <c r="M939">
        <v>0.38</v>
      </c>
      <c r="N939" t="s">
        <v>8</v>
      </c>
      <c r="O939" t="s">
        <v>9</v>
      </c>
      <c r="P939" t="s">
        <v>247</v>
      </c>
      <c r="Q939" t="s">
        <v>1241</v>
      </c>
      <c r="R939">
        <v>29483</v>
      </c>
      <c r="S939">
        <v>42088</v>
      </c>
      <c r="T939">
        <v>42089</v>
      </c>
      <c r="U939">
        <v>122.508</v>
      </c>
      <c r="V939">
        <v>6</v>
      </c>
      <c r="W939">
        <v>72.739999999999995</v>
      </c>
      <c r="X939">
        <v>90146</v>
      </c>
      <c r="Y939" t="s">
        <v>3215</v>
      </c>
    </row>
    <row r="940" spans="1:25" x14ac:dyDescent="0.2">
      <c r="A940">
        <v>2287</v>
      </c>
      <c r="B940" t="s">
        <v>1239</v>
      </c>
      <c r="C940" t="s">
        <v>46</v>
      </c>
      <c r="D940">
        <v>0.05</v>
      </c>
      <c r="E940">
        <v>34.99</v>
      </c>
      <c r="F940">
        <v>7.73</v>
      </c>
      <c r="G940" t="s">
        <v>63</v>
      </c>
      <c r="H940" t="s">
        <v>70</v>
      </c>
      <c r="I940" t="s">
        <v>24</v>
      </c>
      <c r="J940" t="s">
        <v>25</v>
      </c>
      <c r="K940" t="s">
        <v>49</v>
      </c>
      <c r="L940" t="s">
        <v>1280</v>
      </c>
      <c r="M940">
        <v>0.59</v>
      </c>
      <c r="N940" t="s">
        <v>8</v>
      </c>
      <c r="O940" t="s">
        <v>9</v>
      </c>
      <c r="P940" t="s">
        <v>247</v>
      </c>
      <c r="Q940" t="s">
        <v>1241</v>
      </c>
      <c r="R940">
        <v>29483</v>
      </c>
      <c r="S940">
        <v>42088</v>
      </c>
      <c r="T940">
        <v>42090</v>
      </c>
      <c r="U940">
        <v>-12.0267</v>
      </c>
      <c r="V940">
        <v>12</v>
      </c>
      <c r="W940">
        <v>418.75</v>
      </c>
      <c r="X940">
        <v>90146</v>
      </c>
      <c r="Y940" t="s">
        <v>3215</v>
      </c>
    </row>
    <row r="941" spans="1:25" x14ac:dyDescent="0.2">
      <c r="A941">
        <v>2833</v>
      </c>
      <c r="B941" t="s">
        <v>1837</v>
      </c>
      <c r="C941" t="s">
        <v>46</v>
      </c>
      <c r="D941">
        <v>0.03</v>
      </c>
      <c r="E941">
        <v>140.97999999999999</v>
      </c>
      <c r="F941">
        <v>36.090000000000003</v>
      </c>
      <c r="G941" t="s">
        <v>2</v>
      </c>
      <c r="H941" t="s">
        <v>3</v>
      </c>
      <c r="I941" t="s">
        <v>4</v>
      </c>
      <c r="J941" t="s">
        <v>93</v>
      </c>
      <c r="K941" t="s">
        <v>6</v>
      </c>
      <c r="L941" t="s">
        <v>1838</v>
      </c>
      <c r="M941">
        <v>0.77</v>
      </c>
      <c r="N941" t="s">
        <v>8</v>
      </c>
      <c r="O941" t="s">
        <v>28</v>
      </c>
      <c r="P941" t="s">
        <v>60</v>
      </c>
      <c r="Q941" t="s">
        <v>1839</v>
      </c>
      <c r="R941">
        <v>55076</v>
      </c>
      <c r="S941">
        <v>42088</v>
      </c>
      <c r="T941">
        <v>42090</v>
      </c>
      <c r="U941">
        <v>-221.5</v>
      </c>
      <c r="V941">
        <v>4</v>
      </c>
      <c r="W941">
        <v>608.80999999999995</v>
      </c>
      <c r="X941">
        <v>91030</v>
      </c>
      <c r="Y941" t="s">
        <v>3216</v>
      </c>
    </row>
    <row r="942" spans="1:25" x14ac:dyDescent="0.2">
      <c r="A942">
        <v>2833</v>
      </c>
      <c r="B942" t="s">
        <v>1837</v>
      </c>
      <c r="C942" t="s">
        <v>46</v>
      </c>
      <c r="D942">
        <v>0.08</v>
      </c>
      <c r="E942">
        <v>65.989999999999995</v>
      </c>
      <c r="F942">
        <v>8.99</v>
      </c>
      <c r="G942" t="s">
        <v>14</v>
      </c>
      <c r="H942" t="s">
        <v>3</v>
      </c>
      <c r="I942" t="s">
        <v>16</v>
      </c>
      <c r="J942" t="s">
        <v>111</v>
      </c>
      <c r="K942" t="s">
        <v>49</v>
      </c>
      <c r="L942" t="s">
        <v>1840</v>
      </c>
      <c r="M942">
        <v>0.56000000000000005</v>
      </c>
      <c r="N942" t="s">
        <v>8</v>
      </c>
      <c r="O942" t="s">
        <v>28</v>
      </c>
      <c r="P942" t="s">
        <v>60</v>
      </c>
      <c r="Q942" t="s">
        <v>1839</v>
      </c>
      <c r="R942">
        <v>55076</v>
      </c>
      <c r="S942">
        <v>42088</v>
      </c>
      <c r="T942">
        <v>42089</v>
      </c>
      <c r="U942">
        <v>206.352</v>
      </c>
      <c r="V942">
        <v>15</v>
      </c>
      <c r="W942">
        <v>808.61</v>
      </c>
      <c r="X942">
        <v>91030</v>
      </c>
      <c r="Y942" t="s">
        <v>3216</v>
      </c>
    </row>
    <row r="943" spans="1:25" x14ac:dyDescent="0.2">
      <c r="A943">
        <v>1767</v>
      </c>
      <c r="B943" t="s">
        <v>1841</v>
      </c>
      <c r="C943" t="s">
        <v>1</v>
      </c>
      <c r="D943">
        <v>0.01</v>
      </c>
      <c r="E943">
        <v>50.98</v>
      </c>
      <c r="F943">
        <v>6.5</v>
      </c>
      <c r="G943" t="s">
        <v>14</v>
      </c>
      <c r="H943" t="s">
        <v>47</v>
      </c>
      <c r="I943" t="s">
        <v>16</v>
      </c>
      <c r="J943" t="s">
        <v>17</v>
      </c>
      <c r="K943" t="s">
        <v>49</v>
      </c>
      <c r="L943" t="s">
        <v>1842</v>
      </c>
      <c r="M943">
        <v>0.73</v>
      </c>
      <c r="N943" t="s">
        <v>8</v>
      </c>
      <c r="O943" t="s">
        <v>9</v>
      </c>
      <c r="P943" t="s">
        <v>51</v>
      </c>
      <c r="Q943" t="s">
        <v>1843</v>
      </c>
      <c r="R943">
        <v>30265</v>
      </c>
      <c r="S943">
        <v>42089</v>
      </c>
      <c r="T943">
        <v>42090</v>
      </c>
      <c r="U943">
        <v>5.3396999999999997</v>
      </c>
      <c r="V943">
        <v>16</v>
      </c>
      <c r="W943">
        <v>818.49</v>
      </c>
      <c r="X943">
        <v>89211</v>
      </c>
      <c r="Y943" t="s">
        <v>3215</v>
      </c>
    </row>
    <row r="944" spans="1:25" x14ac:dyDescent="0.2">
      <c r="A944">
        <v>2114</v>
      </c>
      <c r="B944" t="s">
        <v>1351</v>
      </c>
      <c r="C944" t="s">
        <v>1</v>
      </c>
      <c r="D944">
        <v>0.08</v>
      </c>
      <c r="E944">
        <v>6.68</v>
      </c>
      <c r="F944">
        <v>1.5</v>
      </c>
      <c r="G944" t="s">
        <v>14</v>
      </c>
      <c r="H944" t="s">
        <v>70</v>
      </c>
      <c r="I944" t="s">
        <v>24</v>
      </c>
      <c r="J944" t="s">
        <v>25</v>
      </c>
      <c r="K944" t="s">
        <v>26</v>
      </c>
      <c r="L944" t="s">
        <v>1844</v>
      </c>
      <c r="M944">
        <v>0.48</v>
      </c>
      <c r="N944" t="s">
        <v>8</v>
      </c>
      <c r="O944" t="s">
        <v>9</v>
      </c>
      <c r="P944" t="s">
        <v>218</v>
      </c>
      <c r="Q944" t="s">
        <v>1353</v>
      </c>
      <c r="R944">
        <v>23518</v>
      </c>
      <c r="S944">
        <v>42089</v>
      </c>
      <c r="T944">
        <v>42091</v>
      </c>
      <c r="U944">
        <v>-601.80399999999997</v>
      </c>
      <c r="V944">
        <v>10</v>
      </c>
      <c r="W944">
        <v>66.12</v>
      </c>
      <c r="X944">
        <v>88403</v>
      </c>
      <c r="Y944" t="s">
        <v>3215</v>
      </c>
    </row>
    <row r="945" spans="1:25" x14ac:dyDescent="0.2">
      <c r="A945">
        <v>3379</v>
      </c>
      <c r="B945" t="s">
        <v>1845</v>
      </c>
      <c r="C945" t="s">
        <v>1</v>
      </c>
      <c r="D945">
        <v>0</v>
      </c>
      <c r="E945">
        <v>19.98</v>
      </c>
      <c r="F945">
        <v>5.97</v>
      </c>
      <c r="G945" t="s">
        <v>63</v>
      </c>
      <c r="H945" t="s">
        <v>70</v>
      </c>
      <c r="I945" t="s">
        <v>24</v>
      </c>
      <c r="J945" t="s">
        <v>64</v>
      </c>
      <c r="K945" t="s">
        <v>49</v>
      </c>
      <c r="L945" t="s">
        <v>1846</v>
      </c>
      <c r="M945">
        <v>0.38</v>
      </c>
      <c r="N945" t="s">
        <v>8</v>
      </c>
      <c r="O945" t="s">
        <v>9</v>
      </c>
      <c r="P945" t="s">
        <v>51</v>
      </c>
      <c r="Q945" t="s">
        <v>1847</v>
      </c>
      <c r="R945">
        <v>30144</v>
      </c>
      <c r="S945">
        <v>42089</v>
      </c>
      <c r="T945">
        <v>42092</v>
      </c>
      <c r="U945">
        <v>-189.714</v>
      </c>
      <c r="V945">
        <v>12</v>
      </c>
      <c r="W945">
        <v>249.07</v>
      </c>
      <c r="X945">
        <v>88837</v>
      </c>
      <c r="Y945" t="s">
        <v>3215</v>
      </c>
    </row>
    <row r="946" spans="1:25" x14ac:dyDescent="0.2">
      <c r="A946">
        <v>2124</v>
      </c>
      <c r="B946" t="s">
        <v>12</v>
      </c>
      <c r="C946" t="s">
        <v>13</v>
      </c>
      <c r="D946">
        <v>0.03</v>
      </c>
      <c r="E946">
        <v>124.49</v>
      </c>
      <c r="F946">
        <v>51.94</v>
      </c>
      <c r="G946" t="s">
        <v>2</v>
      </c>
      <c r="H946" t="s">
        <v>70</v>
      </c>
      <c r="I946" t="s">
        <v>4</v>
      </c>
      <c r="J946" t="s">
        <v>5</v>
      </c>
      <c r="K946" t="s">
        <v>6</v>
      </c>
      <c r="L946" t="s">
        <v>1125</v>
      </c>
      <c r="M946">
        <v>0.63</v>
      </c>
      <c r="N946" t="s">
        <v>8</v>
      </c>
      <c r="O946" t="s">
        <v>9</v>
      </c>
      <c r="P946" t="s">
        <v>20</v>
      </c>
      <c r="Q946" t="s">
        <v>21</v>
      </c>
      <c r="R946">
        <v>72301</v>
      </c>
      <c r="S946">
        <v>42089</v>
      </c>
      <c r="T946">
        <v>42090</v>
      </c>
      <c r="U946">
        <v>18.173999999999999</v>
      </c>
      <c r="V946">
        <v>21</v>
      </c>
      <c r="W946">
        <v>2761.94</v>
      </c>
      <c r="X946">
        <v>89666</v>
      </c>
      <c r="Y946" t="s">
        <v>3215</v>
      </c>
    </row>
    <row r="947" spans="1:25" x14ac:dyDescent="0.2">
      <c r="A947">
        <v>2066</v>
      </c>
      <c r="B947" t="s">
        <v>1848</v>
      </c>
      <c r="C947" t="s">
        <v>92</v>
      </c>
      <c r="D947">
        <v>0.09</v>
      </c>
      <c r="E947">
        <v>20.89</v>
      </c>
      <c r="F947">
        <v>11.52</v>
      </c>
      <c r="G947" t="s">
        <v>14</v>
      </c>
      <c r="H947" t="s">
        <v>47</v>
      </c>
      <c r="I947" t="s">
        <v>24</v>
      </c>
      <c r="J947" t="s">
        <v>54</v>
      </c>
      <c r="K947" t="s">
        <v>49</v>
      </c>
      <c r="L947" t="s">
        <v>1849</v>
      </c>
      <c r="M947">
        <v>0.83</v>
      </c>
      <c r="N947" t="s">
        <v>8</v>
      </c>
      <c r="O947" t="s">
        <v>9</v>
      </c>
      <c r="P947" t="s">
        <v>73</v>
      </c>
      <c r="Q947" t="s">
        <v>1850</v>
      </c>
      <c r="R947">
        <v>28079</v>
      </c>
      <c r="S947">
        <v>42089</v>
      </c>
      <c r="T947">
        <v>42090</v>
      </c>
      <c r="U947">
        <v>-133.54599999999999</v>
      </c>
      <c r="V947">
        <v>7</v>
      </c>
      <c r="W947">
        <v>146.5</v>
      </c>
      <c r="X947">
        <v>85833</v>
      </c>
      <c r="Y947" t="s">
        <v>3215</v>
      </c>
    </row>
    <row r="948" spans="1:25" x14ac:dyDescent="0.2">
      <c r="A948">
        <v>2419</v>
      </c>
      <c r="B948" t="s">
        <v>1851</v>
      </c>
      <c r="C948" t="s">
        <v>46</v>
      </c>
      <c r="D948">
        <v>7.0000000000000007E-2</v>
      </c>
      <c r="E948">
        <v>225.04</v>
      </c>
      <c r="F948">
        <v>11.79</v>
      </c>
      <c r="G948" t="s">
        <v>14</v>
      </c>
      <c r="H948" t="s">
        <v>15</v>
      </c>
      <c r="I948" t="s">
        <v>24</v>
      </c>
      <c r="J948" t="s">
        <v>71</v>
      </c>
      <c r="K948" t="s">
        <v>120</v>
      </c>
      <c r="L948" t="s">
        <v>1852</v>
      </c>
      <c r="M948">
        <v>0.42</v>
      </c>
      <c r="N948" t="s">
        <v>8</v>
      </c>
      <c r="O948" t="s">
        <v>9</v>
      </c>
      <c r="P948" t="s">
        <v>218</v>
      </c>
      <c r="Q948" t="s">
        <v>1853</v>
      </c>
      <c r="R948">
        <v>23701</v>
      </c>
      <c r="S948">
        <v>42089</v>
      </c>
      <c r="T948">
        <v>42089</v>
      </c>
      <c r="U948">
        <v>-162.91800000000001</v>
      </c>
      <c r="V948">
        <v>5</v>
      </c>
      <c r="W948">
        <v>1130.1500000000001</v>
      </c>
      <c r="X948">
        <v>86751</v>
      </c>
      <c r="Y948" t="s">
        <v>3215</v>
      </c>
    </row>
    <row r="949" spans="1:25" x14ac:dyDescent="0.2">
      <c r="A949">
        <v>2419</v>
      </c>
      <c r="B949" t="s">
        <v>1851</v>
      </c>
      <c r="C949" t="s">
        <v>46</v>
      </c>
      <c r="D949">
        <v>0.03</v>
      </c>
      <c r="E949">
        <v>7.84</v>
      </c>
      <c r="F949">
        <v>4.71</v>
      </c>
      <c r="G949" t="s">
        <v>14</v>
      </c>
      <c r="H949" t="s">
        <v>15</v>
      </c>
      <c r="I949" t="s">
        <v>24</v>
      </c>
      <c r="J949" t="s">
        <v>48</v>
      </c>
      <c r="K949" t="s">
        <v>49</v>
      </c>
      <c r="L949" t="s">
        <v>655</v>
      </c>
      <c r="M949">
        <v>0.35</v>
      </c>
      <c r="N949" t="s">
        <v>8</v>
      </c>
      <c r="O949" t="s">
        <v>9</v>
      </c>
      <c r="P949" t="s">
        <v>218</v>
      </c>
      <c r="Q949" t="s">
        <v>1853</v>
      </c>
      <c r="R949">
        <v>23701</v>
      </c>
      <c r="S949">
        <v>42089</v>
      </c>
      <c r="T949">
        <v>42092</v>
      </c>
      <c r="U949">
        <v>859.71780000000001</v>
      </c>
      <c r="V949">
        <v>7</v>
      </c>
      <c r="W949">
        <v>54.37</v>
      </c>
      <c r="X949">
        <v>86751</v>
      </c>
      <c r="Y949" t="s">
        <v>3215</v>
      </c>
    </row>
    <row r="950" spans="1:25" x14ac:dyDescent="0.2">
      <c r="A950">
        <v>2773</v>
      </c>
      <c r="B950" t="s">
        <v>1854</v>
      </c>
      <c r="C950" t="s">
        <v>46</v>
      </c>
      <c r="D950">
        <v>0.1</v>
      </c>
      <c r="E950">
        <v>5.18</v>
      </c>
      <c r="F950">
        <v>5.74</v>
      </c>
      <c r="G950" t="s">
        <v>14</v>
      </c>
      <c r="H950" t="s">
        <v>70</v>
      </c>
      <c r="I950" t="s">
        <v>24</v>
      </c>
      <c r="J950" t="s">
        <v>48</v>
      </c>
      <c r="K950" t="s">
        <v>49</v>
      </c>
      <c r="L950" t="s">
        <v>826</v>
      </c>
      <c r="M950">
        <v>0.36</v>
      </c>
      <c r="N950" t="s">
        <v>8</v>
      </c>
      <c r="O950" t="s">
        <v>35</v>
      </c>
      <c r="P950" t="s">
        <v>66</v>
      </c>
      <c r="Q950" t="s">
        <v>1586</v>
      </c>
      <c r="R950">
        <v>94568</v>
      </c>
      <c r="S950">
        <v>42089</v>
      </c>
      <c r="T950">
        <v>42091</v>
      </c>
      <c r="U950">
        <v>-29.003</v>
      </c>
      <c r="V950">
        <v>2</v>
      </c>
      <c r="W950">
        <v>10.96</v>
      </c>
      <c r="X950">
        <v>91584</v>
      </c>
      <c r="Y950" t="s">
        <v>3217</v>
      </c>
    </row>
    <row r="951" spans="1:25" x14ac:dyDescent="0.2">
      <c r="A951">
        <v>2059</v>
      </c>
      <c r="B951" t="s">
        <v>592</v>
      </c>
      <c r="C951" t="s">
        <v>1</v>
      </c>
      <c r="D951">
        <v>0.1</v>
      </c>
      <c r="E951">
        <v>9.85</v>
      </c>
      <c r="F951">
        <v>4.82</v>
      </c>
      <c r="G951" t="s">
        <v>14</v>
      </c>
      <c r="H951" t="s">
        <v>70</v>
      </c>
      <c r="I951" t="s">
        <v>24</v>
      </c>
      <c r="J951" t="s">
        <v>25</v>
      </c>
      <c r="K951" t="s">
        <v>26</v>
      </c>
      <c r="L951" t="s">
        <v>1855</v>
      </c>
      <c r="M951">
        <v>0.47</v>
      </c>
      <c r="N951" t="s">
        <v>8</v>
      </c>
      <c r="O951" t="s">
        <v>9</v>
      </c>
      <c r="P951" t="s">
        <v>73</v>
      </c>
      <c r="Q951" t="s">
        <v>593</v>
      </c>
      <c r="R951">
        <v>27260</v>
      </c>
      <c r="S951">
        <v>42090</v>
      </c>
      <c r="T951">
        <v>42091</v>
      </c>
      <c r="U951">
        <v>374.904</v>
      </c>
      <c r="V951">
        <v>12</v>
      </c>
      <c r="W951">
        <v>114.91</v>
      </c>
      <c r="X951">
        <v>88041</v>
      </c>
      <c r="Y951" t="s">
        <v>3215</v>
      </c>
    </row>
    <row r="952" spans="1:25" x14ac:dyDescent="0.2">
      <c r="A952">
        <v>2059</v>
      </c>
      <c r="B952" t="s">
        <v>592</v>
      </c>
      <c r="C952" t="s">
        <v>1</v>
      </c>
      <c r="D952">
        <v>0.04</v>
      </c>
      <c r="E952">
        <v>125.99</v>
      </c>
      <c r="F952">
        <v>7.69</v>
      </c>
      <c r="G952" t="s">
        <v>14</v>
      </c>
      <c r="H952" t="s">
        <v>70</v>
      </c>
      <c r="I952" t="s">
        <v>16</v>
      </c>
      <c r="J952" t="s">
        <v>111</v>
      </c>
      <c r="K952" t="s">
        <v>49</v>
      </c>
      <c r="L952" t="s">
        <v>1025</v>
      </c>
      <c r="M952">
        <v>0.57999999999999996</v>
      </c>
      <c r="N952" t="s">
        <v>8</v>
      </c>
      <c r="O952" t="s">
        <v>9</v>
      </c>
      <c r="P952" t="s">
        <v>73</v>
      </c>
      <c r="Q952" t="s">
        <v>593</v>
      </c>
      <c r="R952">
        <v>27260</v>
      </c>
      <c r="S952">
        <v>42090</v>
      </c>
      <c r="T952">
        <v>42091</v>
      </c>
      <c r="U952">
        <v>-528.83600000000001</v>
      </c>
      <c r="V952">
        <v>9</v>
      </c>
      <c r="W952">
        <v>934.52</v>
      </c>
      <c r="X952">
        <v>88041</v>
      </c>
      <c r="Y952" t="s">
        <v>3215</v>
      </c>
    </row>
    <row r="953" spans="1:25" x14ac:dyDescent="0.2">
      <c r="A953">
        <v>32</v>
      </c>
      <c r="B953" t="s">
        <v>620</v>
      </c>
      <c r="C953" t="s">
        <v>13</v>
      </c>
      <c r="D953">
        <v>0.01</v>
      </c>
      <c r="E953">
        <v>17.98</v>
      </c>
      <c r="F953">
        <v>8.51</v>
      </c>
      <c r="G953" t="s">
        <v>14</v>
      </c>
      <c r="H953" t="s">
        <v>70</v>
      </c>
      <c r="I953" t="s">
        <v>16</v>
      </c>
      <c r="J953" t="s">
        <v>32</v>
      </c>
      <c r="K953" t="s">
        <v>120</v>
      </c>
      <c r="L953" t="s">
        <v>1856</v>
      </c>
      <c r="M953">
        <v>0.4</v>
      </c>
      <c r="N953" t="s">
        <v>8</v>
      </c>
      <c r="O953" t="s">
        <v>35</v>
      </c>
      <c r="P953" t="s">
        <v>115</v>
      </c>
      <c r="Q953" t="s">
        <v>622</v>
      </c>
      <c r="R953">
        <v>97526</v>
      </c>
      <c r="S953">
        <v>42090</v>
      </c>
      <c r="T953">
        <v>42091</v>
      </c>
      <c r="U953">
        <v>-35.878799999999998</v>
      </c>
      <c r="V953">
        <v>2</v>
      </c>
      <c r="W953">
        <v>40.17</v>
      </c>
      <c r="X953">
        <v>89200</v>
      </c>
      <c r="Y953" t="s">
        <v>3217</v>
      </c>
    </row>
    <row r="954" spans="1:25" x14ac:dyDescent="0.2">
      <c r="A954">
        <v>234</v>
      </c>
      <c r="B954" t="s">
        <v>961</v>
      </c>
      <c r="C954" t="s">
        <v>13</v>
      </c>
      <c r="D954">
        <v>0.03</v>
      </c>
      <c r="E954">
        <v>28.53</v>
      </c>
      <c r="F954">
        <v>1.49</v>
      </c>
      <c r="G954" t="s">
        <v>14</v>
      </c>
      <c r="H954" t="s">
        <v>3</v>
      </c>
      <c r="I954" t="s">
        <v>24</v>
      </c>
      <c r="J954" t="s">
        <v>48</v>
      </c>
      <c r="K954" t="s">
        <v>49</v>
      </c>
      <c r="L954" t="s">
        <v>1808</v>
      </c>
      <c r="M954">
        <v>0.38</v>
      </c>
      <c r="N954" t="s">
        <v>8</v>
      </c>
      <c r="O954" t="s">
        <v>28</v>
      </c>
      <c r="P954" t="s">
        <v>189</v>
      </c>
      <c r="Q954" t="s">
        <v>713</v>
      </c>
      <c r="R954">
        <v>50208</v>
      </c>
      <c r="S954">
        <v>42090</v>
      </c>
      <c r="T954">
        <v>42092</v>
      </c>
      <c r="U954">
        <v>136.33709999999999</v>
      </c>
      <c r="V954">
        <v>7</v>
      </c>
      <c r="W954">
        <v>197.59</v>
      </c>
      <c r="X954">
        <v>90238</v>
      </c>
      <c r="Y954" t="s">
        <v>3216</v>
      </c>
    </row>
    <row r="955" spans="1:25" x14ac:dyDescent="0.2">
      <c r="A955">
        <v>234</v>
      </c>
      <c r="B955" t="s">
        <v>961</v>
      </c>
      <c r="C955" t="s">
        <v>13</v>
      </c>
      <c r="D955">
        <v>0.01</v>
      </c>
      <c r="E955">
        <v>15.28</v>
      </c>
      <c r="F955">
        <v>1.99</v>
      </c>
      <c r="G955" t="s">
        <v>14</v>
      </c>
      <c r="H955" t="s">
        <v>3</v>
      </c>
      <c r="I955" t="s">
        <v>16</v>
      </c>
      <c r="J955" t="s">
        <v>17</v>
      </c>
      <c r="K955" t="s">
        <v>18</v>
      </c>
      <c r="L955" t="s">
        <v>488</v>
      </c>
      <c r="M955">
        <v>0.42</v>
      </c>
      <c r="N955" t="s">
        <v>8</v>
      </c>
      <c r="O955" t="s">
        <v>28</v>
      </c>
      <c r="P955" t="s">
        <v>189</v>
      </c>
      <c r="Q955" t="s">
        <v>713</v>
      </c>
      <c r="R955">
        <v>50208</v>
      </c>
      <c r="S955">
        <v>42090</v>
      </c>
      <c r="T955">
        <v>42092</v>
      </c>
      <c r="U955">
        <v>-12.46</v>
      </c>
      <c r="V955">
        <v>2</v>
      </c>
      <c r="W955">
        <v>33.04</v>
      </c>
      <c r="X955">
        <v>90238</v>
      </c>
      <c r="Y955" t="s">
        <v>3216</v>
      </c>
    </row>
    <row r="956" spans="1:25" x14ac:dyDescent="0.2">
      <c r="A956">
        <v>920</v>
      </c>
      <c r="B956" t="s">
        <v>1857</v>
      </c>
      <c r="C956" t="s">
        <v>23</v>
      </c>
      <c r="D956">
        <v>0.1</v>
      </c>
      <c r="E956">
        <v>15.98</v>
      </c>
      <c r="F956">
        <v>4</v>
      </c>
      <c r="G956" t="s">
        <v>14</v>
      </c>
      <c r="H956" t="s">
        <v>70</v>
      </c>
      <c r="I956" t="s">
        <v>16</v>
      </c>
      <c r="J956" t="s">
        <v>17</v>
      </c>
      <c r="K956" t="s">
        <v>49</v>
      </c>
      <c r="L956" t="s">
        <v>1858</v>
      </c>
      <c r="M956">
        <v>0.37</v>
      </c>
      <c r="N956" t="s">
        <v>8</v>
      </c>
      <c r="O956" t="s">
        <v>35</v>
      </c>
      <c r="P956" t="s">
        <v>66</v>
      </c>
      <c r="Q956" t="s">
        <v>1205</v>
      </c>
      <c r="R956">
        <v>92374</v>
      </c>
      <c r="S956">
        <v>42090</v>
      </c>
      <c r="T956">
        <v>42095</v>
      </c>
      <c r="U956">
        <v>92.722200000000001</v>
      </c>
      <c r="V956">
        <v>9</v>
      </c>
      <c r="W956">
        <v>134.38</v>
      </c>
      <c r="X956">
        <v>90491</v>
      </c>
      <c r="Y956" t="s">
        <v>3217</v>
      </c>
    </row>
    <row r="957" spans="1:25" x14ac:dyDescent="0.2">
      <c r="A957">
        <v>696</v>
      </c>
      <c r="B957" t="s">
        <v>1859</v>
      </c>
      <c r="C957" t="s">
        <v>92</v>
      </c>
      <c r="D957">
        <v>0.06</v>
      </c>
      <c r="E957">
        <v>8.1199999999999992</v>
      </c>
      <c r="F957">
        <v>2.83</v>
      </c>
      <c r="G957" t="s">
        <v>14</v>
      </c>
      <c r="H957" t="s">
        <v>70</v>
      </c>
      <c r="I957" t="s">
        <v>16</v>
      </c>
      <c r="J957" t="s">
        <v>17</v>
      </c>
      <c r="K957" t="s">
        <v>18</v>
      </c>
      <c r="L957" t="s">
        <v>1674</v>
      </c>
      <c r="M957">
        <v>0.77</v>
      </c>
      <c r="N957" t="s">
        <v>8</v>
      </c>
      <c r="O957" t="s">
        <v>28</v>
      </c>
      <c r="P957" t="s">
        <v>29</v>
      </c>
      <c r="Q957" t="s">
        <v>1860</v>
      </c>
      <c r="R957">
        <v>46307</v>
      </c>
      <c r="S957">
        <v>42090</v>
      </c>
      <c r="T957">
        <v>42091</v>
      </c>
      <c r="U957">
        <v>-82.83</v>
      </c>
      <c r="V957">
        <v>10</v>
      </c>
      <c r="W957">
        <v>78.540000000000006</v>
      </c>
      <c r="X957">
        <v>89847</v>
      </c>
      <c r="Y957" t="s">
        <v>3216</v>
      </c>
    </row>
    <row r="958" spans="1:25" x14ac:dyDescent="0.2">
      <c r="A958">
        <v>696</v>
      </c>
      <c r="B958" t="s">
        <v>1859</v>
      </c>
      <c r="C958" t="s">
        <v>92</v>
      </c>
      <c r="D958">
        <v>0.05</v>
      </c>
      <c r="E958">
        <v>51.65</v>
      </c>
      <c r="F958">
        <v>18.45</v>
      </c>
      <c r="G958" t="s">
        <v>14</v>
      </c>
      <c r="H958" t="s">
        <v>70</v>
      </c>
      <c r="I958" t="s">
        <v>4</v>
      </c>
      <c r="J958" t="s">
        <v>102</v>
      </c>
      <c r="K958" t="s">
        <v>120</v>
      </c>
      <c r="L958" t="s">
        <v>1861</v>
      </c>
      <c r="M958">
        <v>0.65</v>
      </c>
      <c r="N958" t="s">
        <v>8</v>
      </c>
      <c r="O958" t="s">
        <v>28</v>
      </c>
      <c r="P958" t="s">
        <v>29</v>
      </c>
      <c r="Q958" t="s">
        <v>1860</v>
      </c>
      <c r="R958">
        <v>46307</v>
      </c>
      <c r="S958">
        <v>42090</v>
      </c>
      <c r="T958">
        <v>42091</v>
      </c>
      <c r="U958">
        <v>25.04</v>
      </c>
      <c r="V958">
        <v>12</v>
      </c>
      <c r="W958">
        <v>605.1</v>
      </c>
      <c r="X958">
        <v>89847</v>
      </c>
      <c r="Y958" t="s">
        <v>3216</v>
      </c>
    </row>
    <row r="959" spans="1:25" x14ac:dyDescent="0.2">
      <c r="A959">
        <v>697</v>
      </c>
      <c r="B959" t="s">
        <v>1017</v>
      </c>
      <c r="C959" t="s">
        <v>92</v>
      </c>
      <c r="D959">
        <v>0.1</v>
      </c>
      <c r="E959">
        <v>175.99</v>
      </c>
      <c r="F959">
        <v>8.99</v>
      </c>
      <c r="G959" t="s">
        <v>14</v>
      </c>
      <c r="H959" t="s">
        <v>70</v>
      </c>
      <c r="I959" t="s">
        <v>16</v>
      </c>
      <c r="J959" t="s">
        <v>111</v>
      </c>
      <c r="K959" t="s">
        <v>49</v>
      </c>
      <c r="L959" t="s">
        <v>1155</v>
      </c>
      <c r="M959">
        <v>0.56999999999999995</v>
      </c>
      <c r="N959" t="s">
        <v>8</v>
      </c>
      <c r="O959" t="s">
        <v>28</v>
      </c>
      <c r="P959" t="s">
        <v>29</v>
      </c>
      <c r="Q959" t="s">
        <v>1018</v>
      </c>
      <c r="R959">
        <v>46312</v>
      </c>
      <c r="S959">
        <v>42090</v>
      </c>
      <c r="T959">
        <v>42091</v>
      </c>
      <c r="U959">
        <v>928.96079999999995</v>
      </c>
      <c r="V959">
        <v>10</v>
      </c>
      <c r="W959">
        <v>1346.32</v>
      </c>
      <c r="X959">
        <v>89847</v>
      </c>
      <c r="Y959" t="s">
        <v>3216</v>
      </c>
    </row>
    <row r="960" spans="1:25" x14ac:dyDescent="0.2">
      <c r="A960">
        <v>698</v>
      </c>
      <c r="B960" t="s">
        <v>1019</v>
      </c>
      <c r="C960" t="s">
        <v>92</v>
      </c>
      <c r="D960">
        <v>0.06</v>
      </c>
      <c r="E960">
        <v>8.1199999999999992</v>
      </c>
      <c r="F960">
        <v>2.83</v>
      </c>
      <c r="G960" t="s">
        <v>14</v>
      </c>
      <c r="H960" t="s">
        <v>70</v>
      </c>
      <c r="I960" t="s">
        <v>16</v>
      </c>
      <c r="J960" t="s">
        <v>17</v>
      </c>
      <c r="K960" t="s">
        <v>18</v>
      </c>
      <c r="L960" t="s">
        <v>1674</v>
      </c>
      <c r="M960">
        <v>0.77</v>
      </c>
      <c r="N960" t="s">
        <v>8</v>
      </c>
      <c r="O960" t="s">
        <v>35</v>
      </c>
      <c r="P960" t="s">
        <v>42</v>
      </c>
      <c r="Q960" t="s">
        <v>118</v>
      </c>
      <c r="R960">
        <v>98105</v>
      </c>
      <c r="S960">
        <v>42090</v>
      </c>
      <c r="T960">
        <v>42091</v>
      </c>
      <c r="U960">
        <v>-82.83</v>
      </c>
      <c r="V960">
        <v>41</v>
      </c>
      <c r="W960">
        <v>322.02999999999997</v>
      </c>
      <c r="X960">
        <v>32869</v>
      </c>
      <c r="Y960" t="s">
        <v>3217</v>
      </c>
    </row>
    <row r="961" spans="1:25" x14ac:dyDescent="0.2">
      <c r="A961">
        <v>698</v>
      </c>
      <c r="B961" t="s">
        <v>1019</v>
      </c>
      <c r="C961" t="s">
        <v>92</v>
      </c>
      <c r="D961">
        <v>0.05</v>
      </c>
      <c r="E961">
        <v>51.65</v>
      </c>
      <c r="F961">
        <v>18.45</v>
      </c>
      <c r="G961" t="s">
        <v>14</v>
      </c>
      <c r="H961" t="s">
        <v>70</v>
      </c>
      <c r="I961" t="s">
        <v>4</v>
      </c>
      <c r="J961" t="s">
        <v>102</v>
      </c>
      <c r="K961" t="s">
        <v>120</v>
      </c>
      <c r="L961" t="s">
        <v>1861</v>
      </c>
      <c r="M961">
        <v>0.65</v>
      </c>
      <c r="N961" t="s">
        <v>8</v>
      </c>
      <c r="O961" t="s">
        <v>35</v>
      </c>
      <c r="P961" t="s">
        <v>42</v>
      </c>
      <c r="Q961" t="s">
        <v>118</v>
      </c>
      <c r="R961">
        <v>98105</v>
      </c>
      <c r="S961">
        <v>42090</v>
      </c>
      <c r="T961">
        <v>42091</v>
      </c>
      <c r="U961">
        <v>25.04</v>
      </c>
      <c r="V961">
        <v>49</v>
      </c>
      <c r="W961">
        <v>2470.84</v>
      </c>
      <c r="X961">
        <v>32869</v>
      </c>
      <c r="Y961" t="s">
        <v>3217</v>
      </c>
    </row>
    <row r="962" spans="1:25" x14ac:dyDescent="0.2">
      <c r="A962">
        <v>698</v>
      </c>
      <c r="B962" t="s">
        <v>1019</v>
      </c>
      <c r="C962" t="s">
        <v>92</v>
      </c>
      <c r="D962">
        <v>0.1</v>
      </c>
      <c r="E962">
        <v>175.99</v>
      </c>
      <c r="F962">
        <v>8.99</v>
      </c>
      <c r="G962" t="s">
        <v>14</v>
      </c>
      <c r="H962" t="s">
        <v>70</v>
      </c>
      <c r="I962" t="s">
        <v>16</v>
      </c>
      <c r="J962" t="s">
        <v>111</v>
      </c>
      <c r="K962" t="s">
        <v>49</v>
      </c>
      <c r="L962" t="s">
        <v>1155</v>
      </c>
      <c r="M962">
        <v>0.56999999999999995</v>
      </c>
      <c r="N962" t="s">
        <v>8</v>
      </c>
      <c r="O962" t="s">
        <v>35</v>
      </c>
      <c r="P962" t="s">
        <v>42</v>
      </c>
      <c r="Q962" t="s">
        <v>118</v>
      </c>
      <c r="R962">
        <v>98105</v>
      </c>
      <c r="S962">
        <v>42090</v>
      </c>
      <c r="T962">
        <v>42091</v>
      </c>
      <c r="U962">
        <v>930.98699999999997</v>
      </c>
      <c r="V962">
        <v>39</v>
      </c>
      <c r="W962">
        <v>5250.66</v>
      </c>
      <c r="X962">
        <v>32869</v>
      </c>
      <c r="Y962" t="s">
        <v>3217</v>
      </c>
    </row>
    <row r="963" spans="1:25" x14ac:dyDescent="0.2">
      <c r="A963">
        <v>1625</v>
      </c>
      <c r="B963" t="s">
        <v>1199</v>
      </c>
      <c r="C963" t="s">
        <v>92</v>
      </c>
      <c r="D963">
        <v>0.08</v>
      </c>
      <c r="E963">
        <v>213.45</v>
      </c>
      <c r="F963">
        <v>14.7</v>
      </c>
      <c r="G963" t="s">
        <v>2</v>
      </c>
      <c r="H963" t="s">
        <v>47</v>
      </c>
      <c r="I963" t="s">
        <v>16</v>
      </c>
      <c r="J963" t="s">
        <v>32</v>
      </c>
      <c r="K963" t="s">
        <v>33</v>
      </c>
      <c r="L963" t="s">
        <v>156</v>
      </c>
      <c r="M963">
        <v>0.59</v>
      </c>
      <c r="N963" t="s">
        <v>8</v>
      </c>
      <c r="O963" t="s">
        <v>87</v>
      </c>
      <c r="P963" t="s">
        <v>88</v>
      </c>
      <c r="Q963" t="s">
        <v>1201</v>
      </c>
      <c r="R963">
        <v>11542</v>
      </c>
      <c r="S963">
        <v>42090</v>
      </c>
      <c r="T963">
        <v>42092</v>
      </c>
      <c r="U963">
        <v>1674.7542000000001</v>
      </c>
      <c r="V963">
        <v>12</v>
      </c>
      <c r="W963">
        <v>2427.1799999999998</v>
      </c>
      <c r="X963">
        <v>90600</v>
      </c>
      <c r="Y963" t="s">
        <v>3218</v>
      </c>
    </row>
    <row r="964" spans="1:25" x14ac:dyDescent="0.2">
      <c r="A964">
        <v>1625</v>
      </c>
      <c r="B964" t="s">
        <v>1199</v>
      </c>
      <c r="C964" t="s">
        <v>92</v>
      </c>
      <c r="D964">
        <v>0.1</v>
      </c>
      <c r="E964">
        <v>55.98</v>
      </c>
      <c r="F964">
        <v>13.88</v>
      </c>
      <c r="G964" t="s">
        <v>14</v>
      </c>
      <c r="H964" t="s">
        <v>47</v>
      </c>
      <c r="I964" t="s">
        <v>24</v>
      </c>
      <c r="J964" t="s">
        <v>64</v>
      </c>
      <c r="K964" t="s">
        <v>49</v>
      </c>
      <c r="L964" t="s">
        <v>1862</v>
      </c>
      <c r="M964">
        <v>0.36</v>
      </c>
      <c r="N964" t="s">
        <v>8</v>
      </c>
      <c r="O964" t="s">
        <v>87</v>
      </c>
      <c r="P964" t="s">
        <v>88</v>
      </c>
      <c r="Q964" t="s">
        <v>1201</v>
      </c>
      <c r="R964">
        <v>11542</v>
      </c>
      <c r="S964">
        <v>42090</v>
      </c>
      <c r="T964">
        <v>42092</v>
      </c>
      <c r="U964">
        <v>300.04649999999998</v>
      </c>
      <c r="V964">
        <v>8</v>
      </c>
      <c r="W964">
        <v>434.85</v>
      </c>
      <c r="X964">
        <v>90600</v>
      </c>
      <c r="Y964" t="s">
        <v>3218</v>
      </c>
    </row>
    <row r="965" spans="1:25" x14ac:dyDescent="0.2">
      <c r="A965">
        <v>1625</v>
      </c>
      <c r="B965" t="s">
        <v>1199</v>
      </c>
      <c r="C965" t="s">
        <v>92</v>
      </c>
      <c r="D965">
        <v>0</v>
      </c>
      <c r="E965">
        <v>16.059999999999999</v>
      </c>
      <c r="F965">
        <v>8.34</v>
      </c>
      <c r="G965" t="s">
        <v>14</v>
      </c>
      <c r="H965" t="s">
        <v>47</v>
      </c>
      <c r="I965" t="s">
        <v>24</v>
      </c>
      <c r="J965" t="s">
        <v>54</v>
      </c>
      <c r="K965" t="s">
        <v>49</v>
      </c>
      <c r="L965" t="s">
        <v>1863</v>
      </c>
      <c r="M965">
        <v>0.59</v>
      </c>
      <c r="N965" t="s">
        <v>8</v>
      </c>
      <c r="O965" t="s">
        <v>87</v>
      </c>
      <c r="P965" t="s">
        <v>88</v>
      </c>
      <c r="Q965" t="s">
        <v>1201</v>
      </c>
      <c r="R965">
        <v>11542</v>
      </c>
      <c r="S965">
        <v>42090</v>
      </c>
      <c r="T965">
        <v>42091</v>
      </c>
      <c r="U965">
        <v>-28.09</v>
      </c>
      <c r="V965">
        <v>1</v>
      </c>
      <c r="W965">
        <v>19.16</v>
      </c>
      <c r="X965">
        <v>90600</v>
      </c>
      <c r="Y965" t="s">
        <v>3218</v>
      </c>
    </row>
    <row r="966" spans="1:25" x14ac:dyDescent="0.2">
      <c r="A966">
        <v>1917</v>
      </c>
      <c r="B966" t="s">
        <v>1432</v>
      </c>
      <c r="C966" t="s">
        <v>92</v>
      </c>
      <c r="D966">
        <v>0.08</v>
      </c>
      <c r="E966">
        <v>18.7</v>
      </c>
      <c r="F966">
        <v>8.99</v>
      </c>
      <c r="G966" t="s">
        <v>14</v>
      </c>
      <c r="H966" t="s">
        <v>47</v>
      </c>
      <c r="I966" t="s">
        <v>4</v>
      </c>
      <c r="J966" t="s">
        <v>102</v>
      </c>
      <c r="K966" t="s">
        <v>18</v>
      </c>
      <c r="L966" t="s">
        <v>1864</v>
      </c>
      <c r="M966">
        <v>0.47</v>
      </c>
      <c r="N966" t="s">
        <v>8</v>
      </c>
      <c r="O966" t="s">
        <v>9</v>
      </c>
      <c r="P966" t="s">
        <v>20</v>
      </c>
      <c r="Q966" t="s">
        <v>1434</v>
      </c>
      <c r="R966">
        <v>72113</v>
      </c>
      <c r="S966">
        <v>42090</v>
      </c>
      <c r="T966">
        <v>42091</v>
      </c>
      <c r="U966">
        <v>16.136399999999998</v>
      </c>
      <c r="V966">
        <v>7</v>
      </c>
      <c r="W966">
        <v>132.22999999999999</v>
      </c>
      <c r="X966">
        <v>85894</v>
      </c>
      <c r="Y966" t="s">
        <v>3215</v>
      </c>
    </row>
    <row r="967" spans="1:25" x14ac:dyDescent="0.2">
      <c r="A967">
        <v>1072</v>
      </c>
      <c r="B967" t="s">
        <v>1865</v>
      </c>
      <c r="C967" t="s">
        <v>46</v>
      </c>
      <c r="D967">
        <v>0.01</v>
      </c>
      <c r="E967">
        <v>150.88999999999999</v>
      </c>
      <c r="F967">
        <v>60.2</v>
      </c>
      <c r="G967" t="s">
        <v>2</v>
      </c>
      <c r="H967" t="s">
        <v>70</v>
      </c>
      <c r="I967" t="s">
        <v>4</v>
      </c>
      <c r="J967" t="s">
        <v>85</v>
      </c>
      <c r="K967" t="s">
        <v>33</v>
      </c>
      <c r="L967" t="s">
        <v>1279</v>
      </c>
      <c r="M967">
        <v>0.77</v>
      </c>
      <c r="N967" t="s">
        <v>8</v>
      </c>
      <c r="O967" t="s">
        <v>87</v>
      </c>
      <c r="P967" t="s">
        <v>296</v>
      </c>
      <c r="Q967" t="s">
        <v>1866</v>
      </c>
      <c r="R967">
        <v>18018</v>
      </c>
      <c r="S967">
        <v>42090</v>
      </c>
      <c r="T967">
        <v>42093</v>
      </c>
      <c r="U967">
        <v>-505.76</v>
      </c>
      <c r="V967">
        <v>3</v>
      </c>
      <c r="W967">
        <v>473.53</v>
      </c>
      <c r="X967">
        <v>89631</v>
      </c>
      <c r="Y967" t="s">
        <v>3218</v>
      </c>
    </row>
    <row r="968" spans="1:25" x14ac:dyDescent="0.2">
      <c r="A968">
        <v>1481</v>
      </c>
      <c r="B968" t="s">
        <v>1867</v>
      </c>
      <c r="C968" t="s">
        <v>46</v>
      </c>
      <c r="D968">
        <v>7.0000000000000007E-2</v>
      </c>
      <c r="E968">
        <v>8.9499999999999993</v>
      </c>
      <c r="F968">
        <v>2.0099999999999998</v>
      </c>
      <c r="G968" t="s">
        <v>14</v>
      </c>
      <c r="H968" t="s">
        <v>70</v>
      </c>
      <c r="I968" t="s">
        <v>24</v>
      </c>
      <c r="J968" t="s">
        <v>64</v>
      </c>
      <c r="K968" t="s">
        <v>26</v>
      </c>
      <c r="L968" t="s">
        <v>1868</v>
      </c>
      <c r="M968">
        <v>0.39</v>
      </c>
      <c r="N968" t="s">
        <v>8</v>
      </c>
      <c r="O968" t="s">
        <v>35</v>
      </c>
      <c r="P968" t="s">
        <v>66</v>
      </c>
      <c r="Q968" t="s">
        <v>76</v>
      </c>
      <c r="R968">
        <v>90049</v>
      </c>
      <c r="S968">
        <v>42090</v>
      </c>
      <c r="T968">
        <v>42091</v>
      </c>
      <c r="U968">
        <v>91.73</v>
      </c>
      <c r="V968">
        <v>36</v>
      </c>
      <c r="W968">
        <v>307.64999999999998</v>
      </c>
      <c r="X968">
        <v>53953</v>
      </c>
      <c r="Y968" t="s">
        <v>3217</v>
      </c>
    </row>
    <row r="969" spans="1:25" x14ac:dyDescent="0.2">
      <c r="A969">
        <v>1482</v>
      </c>
      <c r="B969" t="s">
        <v>1414</v>
      </c>
      <c r="C969" t="s">
        <v>46</v>
      </c>
      <c r="D969">
        <v>7.0000000000000007E-2</v>
      </c>
      <c r="E969">
        <v>8.9499999999999993</v>
      </c>
      <c r="F969">
        <v>2.0099999999999998</v>
      </c>
      <c r="G969" t="s">
        <v>14</v>
      </c>
      <c r="H969" t="s">
        <v>70</v>
      </c>
      <c r="I969" t="s">
        <v>24</v>
      </c>
      <c r="J969" t="s">
        <v>64</v>
      </c>
      <c r="K969" t="s">
        <v>26</v>
      </c>
      <c r="L969" t="s">
        <v>1868</v>
      </c>
      <c r="M969">
        <v>0.39</v>
      </c>
      <c r="N969" t="s">
        <v>8</v>
      </c>
      <c r="O969" t="s">
        <v>28</v>
      </c>
      <c r="P969" t="s">
        <v>265</v>
      </c>
      <c r="Q969" t="s">
        <v>970</v>
      </c>
      <c r="R969">
        <v>48708</v>
      </c>
      <c r="S969">
        <v>42090</v>
      </c>
      <c r="T969">
        <v>42091</v>
      </c>
      <c r="U969">
        <v>53.067900000000002</v>
      </c>
      <c r="V969">
        <v>9</v>
      </c>
      <c r="W969">
        <v>76.91</v>
      </c>
      <c r="X969">
        <v>91362</v>
      </c>
      <c r="Y969" t="s">
        <v>3216</v>
      </c>
    </row>
    <row r="970" spans="1:25" x14ac:dyDescent="0.2">
      <c r="A970">
        <v>3354</v>
      </c>
      <c r="B970" t="s">
        <v>1869</v>
      </c>
      <c r="C970" t="s">
        <v>46</v>
      </c>
      <c r="D970">
        <v>0.04</v>
      </c>
      <c r="E970">
        <v>3.69</v>
      </c>
      <c r="F970">
        <v>0.5</v>
      </c>
      <c r="G970" t="s">
        <v>14</v>
      </c>
      <c r="H970" t="s">
        <v>70</v>
      </c>
      <c r="I970" t="s">
        <v>24</v>
      </c>
      <c r="J970" t="s">
        <v>128</v>
      </c>
      <c r="K970" t="s">
        <v>49</v>
      </c>
      <c r="L970" t="s">
        <v>1870</v>
      </c>
      <c r="M970">
        <v>0.38</v>
      </c>
      <c r="N970" t="s">
        <v>8</v>
      </c>
      <c r="O970" t="s">
        <v>35</v>
      </c>
      <c r="P970" t="s">
        <v>66</v>
      </c>
      <c r="Q970" t="s">
        <v>1871</v>
      </c>
      <c r="R970">
        <v>92231</v>
      </c>
      <c r="S970">
        <v>42090</v>
      </c>
      <c r="T970">
        <v>42092</v>
      </c>
      <c r="U970">
        <v>47.527200000000001</v>
      </c>
      <c r="V970">
        <v>19</v>
      </c>
      <c r="W970">
        <v>68.88</v>
      </c>
      <c r="X970">
        <v>88590</v>
      </c>
      <c r="Y970" t="s">
        <v>3217</v>
      </c>
    </row>
    <row r="971" spans="1:25" x14ac:dyDescent="0.2">
      <c r="A971">
        <v>2668</v>
      </c>
      <c r="B971" t="s">
        <v>1872</v>
      </c>
      <c r="C971" t="s">
        <v>13</v>
      </c>
      <c r="D971">
        <v>0.04</v>
      </c>
      <c r="E971">
        <v>10.4</v>
      </c>
      <c r="F971">
        <v>5.4</v>
      </c>
      <c r="G971" t="s">
        <v>14</v>
      </c>
      <c r="H971" t="s">
        <v>70</v>
      </c>
      <c r="I971" t="s">
        <v>4</v>
      </c>
      <c r="J971" t="s">
        <v>102</v>
      </c>
      <c r="K971" t="s">
        <v>18</v>
      </c>
      <c r="L971" t="s">
        <v>1873</v>
      </c>
      <c r="M971">
        <v>0.51</v>
      </c>
      <c r="N971" t="s">
        <v>8</v>
      </c>
      <c r="O971" t="s">
        <v>28</v>
      </c>
      <c r="P971" t="s">
        <v>1047</v>
      </c>
      <c r="Q971" t="s">
        <v>1874</v>
      </c>
      <c r="R971">
        <v>57701</v>
      </c>
      <c r="S971">
        <v>42091</v>
      </c>
      <c r="T971">
        <v>42092</v>
      </c>
      <c r="U971">
        <v>29.98</v>
      </c>
      <c r="V971">
        <v>12</v>
      </c>
      <c r="W971">
        <v>130.74</v>
      </c>
      <c r="X971">
        <v>87830</v>
      </c>
      <c r="Y971" t="s">
        <v>3216</v>
      </c>
    </row>
    <row r="972" spans="1:25" x14ac:dyDescent="0.2">
      <c r="A972">
        <v>2668</v>
      </c>
      <c r="B972" t="s">
        <v>1872</v>
      </c>
      <c r="C972" t="s">
        <v>13</v>
      </c>
      <c r="D972">
        <v>0.08</v>
      </c>
      <c r="E972">
        <v>4.28</v>
      </c>
      <c r="F972">
        <v>4.79</v>
      </c>
      <c r="G972" t="s">
        <v>14</v>
      </c>
      <c r="H972" t="s">
        <v>70</v>
      </c>
      <c r="I972" t="s">
        <v>24</v>
      </c>
      <c r="J972" t="s">
        <v>64</v>
      </c>
      <c r="K972" t="s">
        <v>49</v>
      </c>
      <c r="L972" t="s">
        <v>1875</v>
      </c>
      <c r="M972">
        <v>0.4</v>
      </c>
      <c r="N972" t="s">
        <v>8</v>
      </c>
      <c r="O972" t="s">
        <v>28</v>
      </c>
      <c r="P972" t="s">
        <v>1047</v>
      </c>
      <c r="Q972" t="s">
        <v>1874</v>
      </c>
      <c r="R972">
        <v>57701</v>
      </c>
      <c r="S972">
        <v>42091</v>
      </c>
      <c r="T972">
        <v>42093</v>
      </c>
      <c r="U972">
        <v>-121.2</v>
      </c>
      <c r="V972">
        <v>12</v>
      </c>
      <c r="W972">
        <v>49.87</v>
      </c>
      <c r="X972">
        <v>87830</v>
      </c>
      <c r="Y972" t="s">
        <v>3216</v>
      </c>
    </row>
    <row r="973" spans="1:25" x14ac:dyDescent="0.2">
      <c r="A973">
        <v>2968</v>
      </c>
      <c r="B973" t="s">
        <v>1295</v>
      </c>
      <c r="C973" t="s">
        <v>13</v>
      </c>
      <c r="D973">
        <v>0.06</v>
      </c>
      <c r="E973">
        <v>363.25</v>
      </c>
      <c r="F973">
        <v>19.989999999999998</v>
      </c>
      <c r="G973" t="s">
        <v>14</v>
      </c>
      <c r="H973" t="s">
        <v>3</v>
      </c>
      <c r="I973" t="s">
        <v>24</v>
      </c>
      <c r="J973" t="s">
        <v>71</v>
      </c>
      <c r="K973" t="s">
        <v>49</v>
      </c>
      <c r="L973" t="s">
        <v>175</v>
      </c>
      <c r="M973">
        <v>0.56999999999999995</v>
      </c>
      <c r="N973" t="s">
        <v>8</v>
      </c>
      <c r="O973" t="s">
        <v>9</v>
      </c>
      <c r="P973" t="s">
        <v>99</v>
      </c>
      <c r="Q973" t="s">
        <v>1297</v>
      </c>
      <c r="R973">
        <v>33021</v>
      </c>
      <c r="S973">
        <v>42091</v>
      </c>
      <c r="T973">
        <v>42093</v>
      </c>
      <c r="U973">
        <v>36.164099999999998</v>
      </c>
      <c r="V973">
        <v>1</v>
      </c>
      <c r="W973">
        <v>344.87</v>
      </c>
      <c r="X973">
        <v>86086</v>
      </c>
      <c r="Y973" t="s">
        <v>3215</v>
      </c>
    </row>
    <row r="974" spans="1:25" x14ac:dyDescent="0.2">
      <c r="A974">
        <v>800</v>
      </c>
      <c r="B974" t="s">
        <v>1876</v>
      </c>
      <c r="C974" t="s">
        <v>23</v>
      </c>
      <c r="D974">
        <v>0.04</v>
      </c>
      <c r="E974">
        <v>50.98</v>
      </c>
      <c r="F974">
        <v>6.5</v>
      </c>
      <c r="G974" t="s">
        <v>14</v>
      </c>
      <c r="H974" t="s">
        <v>15</v>
      </c>
      <c r="I974" t="s">
        <v>16</v>
      </c>
      <c r="J974" t="s">
        <v>17</v>
      </c>
      <c r="K974" t="s">
        <v>49</v>
      </c>
      <c r="L974" t="s">
        <v>1842</v>
      </c>
      <c r="M974">
        <v>0.73</v>
      </c>
      <c r="N974" t="s">
        <v>8</v>
      </c>
      <c r="O974" t="s">
        <v>35</v>
      </c>
      <c r="P974" t="s">
        <v>122</v>
      </c>
      <c r="Q974" t="s">
        <v>1502</v>
      </c>
      <c r="R974">
        <v>84067</v>
      </c>
      <c r="S974">
        <v>42091</v>
      </c>
      <c r="T974">
        <v>42097</v>
      </c>
      <c r="U974">
        <v>-13.28</v>
      </c>
      <c r="V974">
        <v>11</v>
      </c>
      <c r="W974">
        <v>568.25</v>
      </c>
      <c r="X974">
        <v>89910</v>
      </c>
      <c r="Y974" t="s">
        <v>3217</v>
      </c>
    </row>
    <row r="975" spans="1:25" x14ac:dyDescent="0.2">
      <c r="A975">
        <v>800</v>
      </c>
      <c r="B975" t="s">
        <v>1876</v>
      </c>
      <c r="C975" t="s">
        <v>23</v>
      </c>
      <c r="D975">
        <v>0.02</v>
      </c>
      <c r="E975">
        <v>6.48</v>
      </c>
      <c r="F975">
        <v>5.14</v>
      </c>
      <c r="G975" t="s">
        <v>14</v>
      </c>
      <c r="H975" t="s">
        <v>15</v>
      </c>
      <c r="I975" t="s">
        <v>24</v>
      </c>
      <c r="J975" t="s">
        <v>64</v>
      </c>
      <c r="K975" t="s">
        <v>49</v>
      </c>
      <c r="L975" t="s">
        <v>1721</v>
      </c>
      <c r="M975">
        <v>0.37</v>
      </c>
      <c r="N975" t="s">
        <v>8</v>
      </c>
      <c r="O975" t="s">
        <v>35</v>
      </c>
      <c r="P975" t="s">
        <v>122</v>
      </c>
      <c r="Q975" t="s">
        <v>1502</v>
      </c>
      <c r="R975">
        <v>84067</v>
      </c>
      <c r="S975">
        <v>42091</v>
      </c>
      <c r="T975">
        <v>42093</v>
      </c>
      <c r="U975">
        <v>-48.68</v>
      </c>
      <c r="V975">
        <v>19</v>
      </c>
      <c r="W975">
        <v>126.66</v>
      </c>
      <c r="X975">
        <v>89910</v>
      </c>
      <c r="Y975" t="s">
        <v>3217</v>
      </c>
    </row>
    <row r="976" spans="1:25" x14ac:dyDescent="0.2">
      <c r="A976">
        <v>1738</v>
      </c>
      <c r="B976" t="s">
        <v>1877</v>
      </c>
      <c r="C976" t="s">
        <v>92</v>
      </c>
      <c r="D976">
        <v>0.08</v>
      </c>
      <c r="E976">
        <v>175.99</v>
      </c>
      <c r="F976">
        <v>4.99</v>
      </c>
      <c r="G976" t="s">
        <v>14</v>
      </c>
      <c r="H976" t="s">
        <v>70</v>
      </c>
      <c r="I976" t="s">
        <v>16</v>
      </c>
      <c r="J976" t="s">
        <v>111</v>
      </c>
      <c r="K976" t="s">
        <v>49</v>
      </c>
      <c r="L976" t="s">
        <v>1225</v>
      </c>
      <c r="M976">
        <v>0.59</v>
      </c>
      <c r="N976" t="s">
        <v>8</v>
      </c>
      <c r="O976" t="s">
        <v>9</v>
      </c>
      <c r="P976" t="s">
        <v>73</v>
      </c>
      <c r="Q976" t="s">
        <v>1878</v>
      </c>
      <c r="R976">
        <v>28052</v>
      </c>
      <c r="S976">
        <v>42091</v>
      </c>
      <c r="T976">
        <v>42091</v>
      </c>
      <c r="U976">
        <v>-16476.838</v>
      </c>
      <c r="V976">
        <v>10</v>
      </c>
      <c r="W976">
        <v>1486.34</v>
      </c>
      <c r="X976">
        <v>85865</v>
      </c>
      <c r="Y976" t="s">
        <v>3215</v>
      </c>
    </row>
    <row r="977" spans="1:25" x14ac:dyDescent="0.2">
      <c r="A977">
        <v>2880</v>
      </c>
      <c r="B977" t="s">
        <v>1879</v>
      </c>
      <c r="C977" t="s">
        <v>92</v>
      </c>
      <c r="D977">
        <v>0.05</v>
      </c>
      <c r="E977">
        <v>6.68</v>
      </c>
      <c r="F977">
        <v>6.93</v>
      </c>
      <c r="G977" t="s">
        <v>14</v>
      </c>
      <c r="H977" t="s">
        <v>3</v>
      </c>
      <c r="I977" t="s">
        <v>24</v>
      </c>
      <c r="J977" t="s">
        <v>64</v>
      </c>
      <c r="K977" t="s">
        <v>49</v>
      </c>
      <c r="L977" t="s">
        <v>952</v>
      </c>
      <c r="M977">
        <v>0.37</v>
      </c>
      <c r="N977" t="s">
        <v>8</v>
      </c>
      <c r="O977" t="s">
        <v>9</v>
      </c>
      <c r="P977" t="s">
        <v>99</v>
      </c>
      <c r="Q977" t="s">
        <v>1880</v>
      </c>
      <c r="R977">
        <v>33160</v>
      </c>
      <c r="S977">
        <v>42091</v>
      </c>
      <c r="T977">
        <v>42092</v>
      </c>
      <c r="U977">
        <v>-2.3519999999999999</v>
      </c>
      <c r="V977">
        <v>11</v>
      </c>
      <c r="W977">
        <v>77.2</v>
      </c>
      <c r="X977">
        <v>88626</v>
      </c>
      <c r="Y977" t="s">
        <v>3215</v>
      </c>
    </row>
    <row r="978" spans="1:25" x14ac:dyDescent="0.2">
      <c r="A978">
        <v>152</v>
      </c>
      <c r="B978" t="s">
        <v>481</v>
      </c>
      <c r="C978" t="s">
        <v>13</v>
      </c>
      <c r="D978">
        <v>0.01</v>
      </c>
      <c r="E978">
        <v>65.989999999999995</v>
      </c>
      <c r="F978">
        <v>8.99</v>
      </c>
      <c r="G978" t="s">
        <v>14</v>
      </c>
      <c r="H978" t="s">
        <v>15</v>
      </c>
      <c r="I978" t="s">
        <v>16</v>
      </c>
      <c r="J978" t="s">
        <v>111</v>
      </c>
      <c r="K978" t="s">
        <v>49</v>
      </c>
      <c r="L978" t="s">
        <v>1881</v>
      </c>
      <c r="M978">
        <v>0.6</v>
      </c>
      <c r="N978" t="s">
        <v>8</v>
      </c>
      <c r="O978" t="s">
        <v>9</v>
      </c>
      <c r="P978" t="s">
        <v>376</v>
      </c>
      <c r="Q978" t="s">
        <v>483</v>
      </c>
      <c r="R978">
        <v>37918</v>
      </c>
      <c r="S978">
        <v>42092</v>
      </c>
      <c r="T978">
        <v>42095</v>
      </c>
      <c r="U978">
        <v>97.86</v>
      </c>
      <c r="V978">
        <v>5</v>
      </c>
      <c r="W978">
        <v>292.23</v>
      </c>
      <c r="X978">
        <v>89524</v>
      </c>
      <c r="Y978" t="s">
        <v>3215</v>
      </c>
    </row>
    <row r="979" spans="1:25" x14ac:dyDescent="0.2">
      <c r="A979">
        <v>2338</v>
      </c>
      <c r="B979" t="s">
        <v>434</v>
      </c>
      <c r="C979" t="s">
        <v>13</v>
      </c>
      <c r="D979">
        <v>0.1</v>
      </c>
      <c r="E979">
        <v>6.75</v>
      </c>
      <c r="F979">
        <v>2.99</v>
      </c>
      <c r="G979" t="s">
        <v>14</v>
      </c>
      <c r="H979" t="s">
        <v>47</v>
      </c>
      <c r="I979" t="s">
        <v>24</v>
      </c>
      <c r="J979" t="s">
        <v>48</v>
      </c>
      <c r="K979" t="s">
        <v>49</v>
      </c>
      <c r="L979" t="s">
        <v>1882</v>
      </c>
      <c r="M979">
        <v>0.35</v>
      </c>
      <c r="N979" t="s">
        <v>8</v>
      </c>
      <c r="O979" t="s">
        <v>87</v>
      </c>
      <c r="P979" t="s">
        <v>394</v>
      </c>
      <c r="Q979" t="s">
        <v>436</v>
      </c>
      <c r="R979">
        <v>20740</v>
      </c>
      <c r="S979">
        <v>42092</v>
      </c>
      <c r="T979">
        <v>42092</v>
      </c>
      <c r="U979">
        <v>18.147500000000001</v>
      </c>
      <c r="V979">
        <v>15</v>
      </c>
      <c r="W979">
        <v>96.13</v>
      </c>
      <c r="X979">
        <v>91481</v>
      </c>
      <c r="Y979" t="s">
        <v>3218</v>
      </c>
    </row>
    <row r="980" spans="1:25" x14ac:dyDescent="0.2">
      <c r="A980">
        <v>2530</v>
      </c>
      <c r="B980" t="s">
        <v>1883</v>
      </c>
      <c r="C980" t="s">
        <v>13</v>
      </c>
      <c r="D980">
        <v>0.04</v>
      </c>
      <c r="E980">
        <v>40.98</v>
      </c>
      <c r="F980">
        <v>6.5</v>
      </c>
      <c r="G980" t="s">
        <v>14</v>
      </c>
      <c r="H980" t="s">
        <v>3</v>
      </c>
      <c r="I980" t="s">
        <v>16</v>
      </c>
      <c r="J980" t="s">
        <v>17</v>
      </c>
      <c r="K980" t="s">
        <v>49</v>
      </c>
      <c r="L980" t="s">
        <v>422</v>
      </c>
      <c r="M980">
        <v>0.74</v>
      </c>
      <c r="N980" t="s">
        <v>8</v>
      </c>
      <c r="O980" t="s">
        <v>35</v>
      </c>
      <c r="P980" t="s">
        <v>66</v>
      </c>
      <c r="Q980" t="s">
        <v>1884</v>
      </c>
      <c r="R980">
        <v>92307</v>
      </c>
      <c r="S980">
        <v>42092</v>
      </c>
      <c r="T980">
        <v>42093</v>
      </c>
      <c r="U980">
        <v>-89.5</v>
      </c>
      <c r="V980">
        <v>7</v>
      </c>
      <c r="W980">
        <v>277.07</v>
      </c>
      <c r="X980">
        <v>87451</v>
      </c>
      <c r="Y980" t="s">
        <v>3217</v>
      </c>
    </row>
    <row r="981" spans="1:25" x14ac:dyDescent="0.2">
      <c r="A981">
        <v>2534</v>
      </c>
      <c r="B981" t="s">
        <v>1885</v>
      </c>
      <c r="C981" t="s">
        <v>13</v>
      </c>
      <c r="D981">
        <v>0.05</v>
      </c>
      <c r="E981">
        <v>35.99</v>
      </c>
      <c r="F981">
        <v>3.3</v>
      </c>
      <c r="G981" t="s">
        <v>14</v>
      </c>
      <c r="H981" t="s">
        <v>3</v>
      </c>
      <c r="I981" t="s">
        <v>16</v>
      </c>
      <c r="J981" t="s">
        <v>111</v>
      </c>
      <c r="K981" t="s">
        <v>18</v>
      </c>
      <c r="L981" t="s">
        <v>1886</v>
      </c>
      <c r="M981">
        <v>0.39</v>
      </c>
      <c r="N981" t="s">
        <v>8</v>
      </c>
      <c r="O981" t="s">
        <v>87</v>
      </c>
      <c r="P981" t="s">
        <v>307</v>
      </c>
      <c r="Q981" t="s">
        <v>863</v>
      </c>
      <c r="R981">
        <v>4401</v>
      </c>
      <c r="S981">
        <v>42092</v>
      </c>
      <c r="T981">
        <v>42094</v>
      </c>
      <c r="U981">
        <v>103.2723</v>
      </c>
      <c r="V981">
        <v>5</v>
      </c>
      <c r="W981">
        <v>149.66999999999999</v>
      </c>
      <c r="X981">
        <v>87451</v>
      </c>
      <c r="Y981" t="s">
        <v>3218</v>
      </c>
    </row>
    <row r="982" spans="1:25" x14ac:dyDescent="0.2">
      <c r="A982">
        <v>3151</v>
      </c>
      <c r="B982" t="s">
        <v>929</v>
      </c>
      <c r="C982" t="s">
        <v>13</v>
      </c>
      <c r="D982">
        <v>0.01</v>
      </c>
      <c r="E982">
        <v>99.23</v>
      </c>
      <c r="F982">
        <v>8.99</v>
      </c>
      <c r="G982" t="s">
        <v>14</v>
      </c>
      <c r="H982" t="s">
        <v>70</v>
      </c>
      <c r="I982" t="s">
        <v>4</v>
      </c>
      <c r="J982" t="s">
        <v>102</v>
      </c>
      <c r="K982" t="s">
        <v>18</v>
      </c>
      <c r="L982" t="s">
        <v>103</v>
      </c>
      <c r="M982">
        <v>0.35</v>
      </c>
      <c r="N982" t="s">
        <v>8</v>
      </c>
      <c r="O982" t="s">
        <v>35</v>
      </c>
      <c r="P982" t="s">
        <v>66</v>
      </c>
      <c r="Q982" t="s">
        <v>930</v>
      </c>
      <c r="R982">
        <v>92277</v>
      </c>
      <c r="S982">
        <v>42092</v>
      </c>
      <c r="T982">
        <v>42096</v>
      </c>
      <c r="U982">
        <v>-87.46</v>
      </c>
      <c r="V982">
        <v>1</v>
      </c>
      <c r="W982">
        <v>99.22</v>
      </c>
      <c r="X982">
        <v>88548</v>
      </c>
      <c r="Y982" t="s">
        <v>3217</v>
      </c>
    </row>
    <row r="983" spans="1:25" x14ac:dyDescent="0.2">
      <c r="A983">
        <v>2430</v>
      </c>
      <c r="B983" t="s">
        <v>1813</v>
      </c>
      <c r="C983" t="s">
        <v>23</v>
      </c>
      <c r="D983">
        <v>0.03</v>
      </c>
      <c r="E983">
        <v>140.99</v>
      </c>
      <c r="F983">
        <v>4.2</v>
      </c>
      <c r="G983" t="s">
        <v>14</v>
      </c>
      <c r="H983" t="s">
        <v>47</v>
      </c>
      <c r="I983" t="s">
        <v>16</v>
      </c>
      <c r="J983" t="s">
        <v>111</v>
      </c>
      <c r="K983" t="s">
        <v>49</v>
      </c>
      <c r="L983" t="s">
        <v>1887</v>
      </c>
      <c r="M983">
        <v>0.59</v>
      </c>
      <c r="N983" t="s">
        <v>8</v>
      </c>
      <c r="O983" t="s">
        <v>28</v>
      </c>
      <c r="P983" t="s">
        <v>163</v>
      </c>
      <c r="Q983" t="s">
        <v>1814</v>
      </c>
      <c r="R983">
        <v>76541</v>
      </c>
      <c r="S983">
        <v>42092</v>
      </c>
      <c r="T983">
        <v>42100</v>
      </c>
      <c r="U983">
        <v>-458.74400000000003</v>
      </c>
      <c r="V983">
        <v>2</v>
      </c>
      <c r="W983">
        <v>246.44</v>
      </c>
      <c r="X983">
        <v>91110</v>
      </c>
      <c r="Y983" t="s">
        <v>3216</v>
      </c>
    </row>
    <row r="984" spans="1:25" x14ac:dyDescent="0.2">
      <c r="A984">
        <v>1028</v>
      </c>
      <c r="B984" t="s">
        <v>1888</v>
      </c>
      <c r="C984" t="s">
        <v>92</v>
      </c>
      <c r="D984">
        <v>7.0000000000000007E-2</v>
      </c>
      <c r="E984">
        <v>7.08</v>
      </c>
      <c r="F984">
        <v>2.35</v>
      </c>
      <c r="G984" t="s">
        <v>63</v>
      </c>
      <c r="H984" t="s">
        <v>3</v>
      </c>
      <c r="I984" t="s">
        <v>24</v>
      </c>
      <c r="J984" t="s">
        <v>25</v>
      </c>
      <c r="K984" t="s">
        <v>26</v>
      </c>
      <c r="L984" t="s">
        <v>1889</v>
      </c>
      <c r="M984">
        <v>0.47</v>
      </c>
      <c r="N984" t="s">
        <v>8</v>
      </c>
      <c r="O984" t="s">
        <v>87</v>
      </c>
      <c r="P984" t="s">
        <v>88</v>
      </c>
      <c r="Q984" t="s">
        <v>1890</v>
      </c>
      <c r="R984">
        <v>11725</v>
      </c>
      <c r="S984">
        <v>42092</v>
      </c>
      <c r="T984">
        <v>42093</v>
      </c>
      <c r="U984">
        <v>30.49</v>
      </c>
      <c r="V984">
        <v>13</v>
      </c>
      <c r="W984">
        <v>93.82</v>
      </c>
      <c r="X984">
        <v>89006</v>
      </c>
      <c r="Y984" t="s">
        <v>3218</v>
      </c>
    </row>
    <row r="985" spans="1:25" x14ac:dyDescent="0.2">
      <c r="A985">
        <v>1129</v>
      </c>
      <c r="B985" t="s">
        <v>762</v>
      </c>
      <c r="C985" t="s">
        <v>46</v>
      </c>
      <c r="D985">
        <v>0.05</v>
      </c>
      <c r="E985">
        <v>5.78</v>
      </c>
      <c r="F985">
        <v>7.64</v>
      </c>
      <c r="G985" t="s">
        <v>63</v>
      </c>
      <c r="H985" t="s">
        <v>70</v>
      </c>
      <c r="I985" t="s">
        <v>24</v>
      </c>
      <c r="J985" t="s">
        <v>64</v>
      </c>
      <c r="K985" t="s">
        <v>49</v>
      </c>
      <c r="L985" t="s">
        <v>1891</v>
      </c>
      <c r="M985">
        <v>0.36</v>
      </c>
      <c r="N985" t="s">
        <v>8</v>
      </c>
      <c r="O985" t="s">
        <v>87</v>
      </c>
      <c r="P985" t="s">
        <v>379</v>
      </c>
      <c r="Q985" t="s">
        <v>764</v>
      </c>
      <c r="R985">
        <v>2118</v>
      </c>
      <c r="S985">
        <v>42092</v>
      </c>
      <c r="T985">
        <v>42094</v>
      </c>
      <c r="U985">
        <v>-116.05</v>
      </c>
      <c r="V985">
        <v>29</v>
      </c>
      <c r="W985">
        <v>177.41</v>
      </c>
      <c r="X985">
        <v>49125</v>
      </c>
      <c r="Y985" t="s">
        <v>3218</v>
      </c>
    </row>
    <row r="986" spans="1:25" x14ac:dyDescent="0.2">
      <c r="A986">
        <v>1237</v>
      </c>
      <c r="B986" t="s">
        <v>1892</v>
      </c>
      <c r="C986" t="s">
        <v>46</v>
      </c>
      <c r="D986">
        <v>0.02</v>
      </c>
      <c r="E986">
        <v>7.38</v>
      </c>
      <c r="F986">
        <v>5.21</v>
      </c>
      <c r="G986" t="s">
        <v>14</v>
      </c>
      <c r="H986" t="s">
        <v>70</v>
      </c>
      <c r="I986" t="s">
        <v>4</v>
      </c>
      <c r="J986" t="s">
        <v>102</v>
      </c>
      <c r="K986" t="s">
        <v>49</v>
      </c>
      <c r="L986" t="s">
        <v>1893</v>
      </c>
      <c r="M986">
        <v>0.56000000000000005</v>
      </c>
      <c r="N986" t="s">
        <v>8</v>
      </c>
      <c r="O986" t="s">
        <v>28</v>
      </c>
      <c r="P986" t="s">
        <v>163</v>
      </c>
      <c r="Q986" t="s">
        <v>1894</v>
      </c>
      <c r="R986">
        <v>75007</v>
      </c>
      <c r="S986">
        <v>42092</v>
      </c>
      <c r="T986">
        <v>42093</v>
      </c>
      <c r="U986">
        <v>7.74</v>
      </c>
      <c r="V986">
        <v>3</v>
      </c>
      <c r="W986">
        <v>24.52</v>
      </c>
      <c r="X986">
        <v>86076</v>
      </c>
      <c r="Y986" t="s">
        <v>3216</v>
      </c>
    </row>
    <row r="987" spans="1:25" x14ac:dyDescent="0.2">
      <c r="A987">
        <v>3399</v>
      </c>
      <c r="B987" t="s">
        <v>1895</v>
      </c>
      <c r="C987" t="s">
        <v>46</v>
      </c>
      <c r="D987">
        <v>0.08</v>
      </c>
      <c r="E987">
        <v>11.97</v>
      </c>
      <c r="F987">
        <v>5.81</v>
      </c>
      <c r="G987" t="s">
        <v>14</v>
      </c>
      <c r="H987" t="s">
        <v>3</v>
      </c>
      <c r="I987" t="s">
        <v>24</v>
      </c>
      <c r="J987" t="s">
        <v>25</v>
      </c>
      <c r="K987" t="s">
        <v>18</v>
      </c>
      <c r="L987" t="s">
        <v>1788</v>
      </c>
      <c r="M987">
        <v>0.6</v>
      </c>
      <c r="N987" t="s">
        <v>8</v>
      </c>
      <c r="O987" t="s">
        <v>28</v>
      </c>
      <c r="P987" t="s">
        <v>79</v>
      </c>
      <c r="Q987" t="s">
        <v>1557</v>
      </c>
      <c r="R987">
        <v>60016</v>
      </c>
      <c r="S987">
        <v>42092</v>
      </c>
      <c r="T987">
        <v>42094</v>
      </c>
      <c r="U987">
        <v>-41.87</v>
      </c>
      <c r="V987">
        <v>5</v>
      </c>
      <c r="W987">
        <v>59.98</v>
      </c>
      <c r="X987">
        <v>87534</v>
      </c>
      <c r="Y987" t="s">
        <v>3216</v>
      </c>
    </row>
    <row r="988" spans="1:25" x14ac:dyDescent="0.2">
      <c r="A988">
        <v>2351</v>
      </c>
      <c r="B988" t="s">
        <v>1896</v>
      </c>
      <c r="C988" t="s">
        <v>1</v>
      </c>
      <c r="D988">
        <v>0.08</v>
      </c>
      <c r="E988">
        <v>6.48</v>
      </c>
      <c r="F988">
        <v>7.49</v>
      </c>
      <c r="G988" t="s">
        <v>14</v>
      </c>
      <c r="H988" t="s">
        <v>70</v>
      </c>
      <c r="I988" t="s">
        <v>24</v>
      </c>
      <c r="J988" t="s">
        <v>64</v>
      </c>
      <c r="K988" t="s">
        <v>49</v>
      </c>
      <c r="L988" t="s">
        <v>1897</v>
      </c>
      <c r="M988">
        <v>0.37</v>
      </c>
      <c r="N988" t="s">
        <v>8</v>
      </c>
      <c r="O988" t="s">
        <v>87</v>
      </c>
      <c r="P988" t="s">
        <v>394</v>
      </c>
      <c r="Q988" t="s">
        <v>1898</v>
      </c>
      <c r="R988">
        <v>21114</v>
      </c>
      <c r="S988">
        <v>42093</v>
      </c>
      <c r="T988">
        <v>42096</v>
      </c>
      <c r="U988">
        <v>-119.32</v>
      </c>
      <c r="V988">
        <v>13</v>
      </c>
      <c r="W988">
        <v>80.86</v>
      </c>
      <c r="X988">
        <v>86163</v>
      </c>
      <c r="Y988" t="s">
        <v>3218</v>
      </c>
    </row>
    <row r="989" spans="1:25" x14ac:dyDescent="0.2">
      <c r="A989">
        <v>3154</v>
      </c>
      <c r="B989" t="s">
        <v>757</v>
      </c>
      <c r="C989" t="s">
        <v>1</v>
      </c>
      <c r="D989">
        <v>0.04</v>
      </c>
      <c r="E989">
        <v>21.38</v>
      </c>
      <c r="F989">
        <v>8.99</v>
      </c>
      <c r="G989" t="s">
        <v>14</v>
      </c>
      <c r="H989" t="s">
        <v>70</v>
      </c>
      <c r="I989" t="s">
        <v>24</v>
      </c>
      <c r="J989" t="s">
        <v>25</v>
      </c>
      <c r="K989" t="s">
        <v>18</v>
      </c>
      <c r="L989" t="s">
        <v>1653</v>
      </c>
      <c r="M989">
        <v>0.59</v>
      </c>
      <c r="N989" t="s">
        <v>8</v>
      </c>
      <c r="O989" t="s">
        <v>9</v>
      </c>
      <c r="P989" t="s">
        <v>99</v>
      </c>
      <c r="Q989" t="s">
        <v>759</v>
      </c>
      <c r="R989">
        <v>33710</v>
      </c>
      <c r="S989">
        <v>42093</v>
      </c>
      <c r="T989">
        <v>42093</v>
      </c>
      <c r="U989">
        <v>-51.66</v>
      </c>
      <c r="V989">
        <v>21</v>
      </c>
      <c r="W989">
        <v>443.66</v>
      </c>
      <c r="X989">
        <v>86901</v>
      </c>
      <c r="Y989" t="s">
        <v>3215</v>
      </c>
    </row>
    <row r="990" spans="1:25" x14ac:dyDescent="0.2">
      <c r="A990">
        <v>3252</v>
      </c>
      <c r="B990" t="s">
        <v>1899</v>
      </c>
      <c r="C990" t="s">
        <v>1</v>
      </c>
      <c r="D990">
        <v>0.01</v>
      </c>
      <c r="E990">
        <v>11.34</v>
      </c>
      <c r="F990">
        <v>5.01</v>
      </c>
      <c r="G990" t="s">
        <v>14</v>
      </c>
      <c r="H990" t="s">
        <v>3</v>
      </c>
      <c r="I990" t="s">
        <v>24</v>
      </c>
      <c r="J990" t="s">
        <v>64</v>
      </c>
      <c r="K990" t="s">
        <v>49</v>
      </c>
      <c r="L990" t="s">
        <v>391</v>
      </c>
      <c r="M990">
        <v>0.36</v>
      </c>
      <c r="N990" t="s">
        <v>8</v>
      </c>
      <c r="O990" t="s">
        <v>87</v>
      </c>
      <c r="P990" t="s">
        <v>88</v>
      </c>
      <c r="Q990" t="s">
        <v>1900</v>
      </c>
      <c r="R990">
        <v>12306</v>
      </c>
      <c r="S990">
        <v>42093</v>
      </c>
      <c r="T990">
        <v>42095</v>
      </c>
      <c r="U990">
        <v>-11.83</v>
      </c>
      <c r="V990">
        <v>1</v>
      </c>
      <c r="W990">
        <v>14.52</v>
      </c>
      <c r="X990">
        <v>87296</v>
      </c>
      <c r="Y990" t="s">
        <v>3218</v>
      </c>
    </row>
    <row r="991" spans="1:25" x14ac:dyDescent="0.2">
      <c r="A991">
        <v>84</v>
      </c>
      <c r="B991" t="s">
        <v>909</v>
      </c>
      <c r="C991" t="s">
        <v>13</v>
      </c>
      <c r="D991">
        <v>0.08</v>
      </c>
      <c r="E991">
        <v>896.99</v>
      </c>
      <c r="F991">
        <v>19.989999999999998</v>
      </c>
      <c r="G991" t="s">
        <v>14</v>
      </c>
      <c r="H991" t="s">
        <v>70</v>
      </c>
      <c r="I991" t="s">
        <v>24</v>
      </c>
      <c r="J991" t="s">
        <v>48</v>
      </c>
      <c r="K991" t="s">
        <v>49</v>
      </c>
      <c r="L991" t="s">
        <v>299</v>
      </c>
      <c r="M991">
        <v>0.38</v>
      </c>
      <c r="N991" t="s">
        <v>8</v>
      </c>
      <c r="O991" t="s">
        <v>87</v>
      </c>
      <c r="P991" t="s">
        <v>293</v>
      </c>
      <c r="Q991" t="s">
        <v>910</v>
      </c>
      <c r="R991">
        <v>45231</v>
      </c>
      <c r="S991">
        <v>42093</v>
      </c>
      <c r="T991">
        <v>42096</v>
      </c>
      <c r="U991">
        <v>7402.32</v>
      </c>
      <c r="V991">
        <v>13</v>
      </c>
      <c r="W991">
        <v>10728</v>
      </c>
      <c r="X991">
        <v>87366</v>
      </c>
      <c r="Y991" t="s">
        <v>3218</v>
      </c>
    </row>
    <row r="992" spans="1:25" x14ac:dyDescent="0.2">
      <c r="A992">
        <v>1527</v>
      </c>
      <c r="B992" t="s">
        <v>314</v>
      </c>
      <c r="C992" t="s">
        <v>23</v>
      </c>
      <c r="D992">
        <v>0.03</v>
      </c>
      <c r="E992">
        <v>65.989999999999995</v>
      </c>
      <c r="F992">
        <v>5.26</v>
      </c>
      <c r="G992" t="s">
        <v>14</v>
      </c>
      <c r="H992" t="s">
        <v>47</v>
      </c>
      <c r="I992" t="s">
        <v>16</v>
      </c>
      <c r="J992" t="s">
        <v>111</v>
      </c>
      <c r="K992" t="s">
        <v>49</v>
      </c>
      <c r="L992" t="s">
        <v>1701</v>
      </c>
      <c r="M992">
        <v>0.56000000000000005</v>
      </c>
      <c r="N992" t="s">
        <v>8</v>
      </c>
      <c r="O992" t="s">
        <v>9</v>
      </c>
      <c r="P992" t="s">
        <v>140</v>
      </c>
      <c r="Q992" t="s">
        <v>316</v>
      </c>
      <c r="R992">
        <v>35601</v>
      </c>
      <c r="S992">
        <v>42093</v>
      </c>
      <c r="T992">
        <v>42103</v>
      </c>
      <c r="U992">
        <v>-52.247999999999998</v>
      </c>
      <c r="V992">
        <v>23</v>
      </c>
      <c r="W992">
        <v>1316.03</v>
      </c>
      <c r="X992">
        <v>86814</v>
      </c>
      <c r="Y992" t="s">
        <v>3215</v>
      </c>
    </row>
    <row r="993" spans="1:25" x14ac:dyDescent="0.2">
      <c r="A993">
        <v>3205</v>
      </c>
      <c r="B993" t="s">
        <v>1901</v>
      </c>
      <c r="C993" t="s">
        <v>23</v>
      </c>
      <c r="D993">
        <v>7.0000000000000007E-2</v>
      </c>
      <c r="E993">
        <v>5.98</v>
      </c>
      <c r="F993">
        <v>0.96</v>
      </c>
      <c r="G993" t="s">
        <v>14</v>
      </c>
      <c r="H993" t="s">
        <v>15</v>
      </c>
      <c r="I993" t="s">
        <v>24</v>
      </c>
      <c r="J993" t="s">
        <v>25</v>
      </c>
      <c r="K993" t="s">
        <v>26</v>
      </c>
      <c r="L993" t="s">
        <v>1243</v>
      </c>
      <c r="M993">
        <v>0.6</v>
      </c>
      <c r="N993" t="s">
        <v>8</v>
      </c>
      <c r="O993" t="s">
        <v>35</v>
      </c>
      <c r="P993" t="s">
        <v>466</v>
      </c>
      <c r="Q993" t="s">
        <v>470</v>
      </c>
      <c r="R993">
        <v>83440</v>
      </c>
      <c r="S993">
        <v>42093</v>
      </c>
      <c r="T993">
        <v>42097</v>
      </c>
      <c r="U993">
        <v>32.83</v>
      </c>
      <c r="V993">
        <v>10</v>
      </c>
      <c r="W993">
        <v>56.4</v>
      </c>
      <c r="X993">
        <v>87933</v>
      </c>
      <c r="Y993" t="s">
        <v>3217</v>
      </c>
    </row>
    <row r="994" spans="1:25" x14ac:dyDescent="0.2">
      <c r="A994">
        <v>3206</v>
      </c>
      <c r="B994" t="s">
        <v>1902</v>
      </c>
      <c r="C994" t="s">
        <v>23</v>
      </c>
      <c r="D994">
        <v>0.01</v>
      </c>
      <c r="E994">
        <v>39.979999999999997</v>
      </c>
      <c r="F994">
        <v>4</v>
      </c>
      <c r="G994" t="s">
        <v>14</v>
      </c>
      <c r="H994" t="s">
        <v>15</v>
      </c>
      <c r="I994" t="s">
        <v>16</v>
      </c>
      <c r="J994" t="s">
        <v>17</v>
      </c>
      <c r="K994" t="s">
        <v>49</v>
      </c>
      <c r="L994" t="s">
        <v>1903</v>
      </c>
      <c r="M994">
        <v>0.7</v>
      </c>
      <c r="N994" t="s">
        <v>8</v>
      </c>
      <c r="O994" t="s">
        <v>35</v>
      </c>
      <c r="P994" t="s">
        <v>466</v>
      </c>
      <c r="Q994" t="s">
        <v>1904</v>
      </c>
      <c r="R994">
        <v>83301</v>
      </c>
      <c r="S994">
        <v>42093</v>
      </c>
      <c r="T994">
        <v>42098</v>
      </c>
      <c r="U994">
        <v>51.59</v>
      </c>
      <c r="V994">
        <v>6</v>
      </c>
      <c r="W994">
        <v>257.52</v>
      </c>
      <c r="X994">
        <v>87933</v>
      </c>
      <c r="Y994" t="s">
        <v>3217</v>
      </c>
    </row>
    <row r="995" spans="1:25" x14ac:dyDescent="0.2">
      <c r="A995">
        <v>193</v>
      </c>
      <c r="B995" t="s">
        <v>155</v>
      </c>
      <c r="C995" t="s">
        <v>92</v>
      </c>
      <c r="D995">
        <v>7.0000000000000007E-2</v>
      </c>
      <c r="E995">
        <v>6.54</v>
      </c>
      <c r="F995">
        <v>5.27</v>
      </c>
      <c r="G995" t="s">
        <v>14</v>
      </c>
      <c r="H995" t="s">
        <v>70</v>
      </c>
      <c r="I995" t="s">
        <v>24</v>
      </c>
      <c r="J995" t="s">
        <v>48</v>
      </c>
      <c r="K995" t="s">
        <v>49</v>
      </c>
      <c r="L995" t="s">
        <v>1905</v>
      </c>
      <c r="M995">
        <v>0.36</v>
      </c>
      <c r="N995" t="s">
        <v>8</v>
      </c>
      <c r="O995" t="s">
        <v>35</v>
      </c>
      <c r="P995" t="s">
        <v>122</v>
      </c>
      <c r="Q995" t="s">
        <v>157</v>
      </c>
      <c r="R995">
        <v>84041</v>
      </c>
      <c r="S995">
        <v>42093</v>
      </c>
      <c r="T995">
        <v>42095</v>
      </c>
      <c r="U995">
        <v>-66.044499999999999</v>
      </c>
      <c r="V995">
        <v>21</v>
      </c>
      <c r="W995">
        <v>140.30000000000001</v>
      </c>
      <c r="X995">
        <v>90432</v>
      </c>
      <c r="Y995" t="s">
        <v>3217</v>
      </c>
    </row>
    <row r="996" spans="1:25" x14ac:dyDescent="0.2">
      <c r="A996">
        <v>194</v>
      </c>
      <c r="B996" t="s">
        <v>369</v>
      </c>
      <c r="C996" t="s">
        <v>92</v>
      </c>
      <c r="D996">
        <v>0.09</v>
      </c>
      <c r="E996">
        <v>3.29</v>
      </c>
      <c r="F996">
        <v>1.35</v>
      </c>
      <c r="G996" t="s">
        <v>14</v>
      </c>
      <c r="H996" t="s">
        <v>70</v>
      </c>
      <c r="I996" t="s">
        <v>24</v>
      </c>
      <c r="J996" t="s">
        <v>152</v>
      </c>
      <c r="K996" t="s">
        <v>26</v>
      </c>
      <c r="L996" t="s">
        <v>1644</v>
      </c>
      <c r="M996">
        <v>0.4</v>
      </c>
      <c r="N996" t="s">
        <v>8</v>
      </c>
      <c r="O996" t="s">
        <v>35</v>
      </c>
      <c r="P996" t="s">
        <v>122</v>
      </c>
      <c r="Q996" t="s">
        <v>371</v>
      </c>
      <c r="R996">
        <v>84043</v>
      </c>
      <c r="S996">
        <v>42093</v>
      </c>
      <c r="T996">
        <v>42095</v>
      </c>
      <c r="U996">
        <v>15.66</v>
      </c>
      <c r="V996">
        <v>23</v>
      </c>
      <c r="W996">
        <v>71.55</v>
      </c>
      <c r="X996">
        <v>90432</v>
      </c>
      <c r="Y996" t="s">
        <v>3217</v>
      </c>
    </row>
    <row r="997" spans="1:25" x14ac:dyDescent="0.2">
      <c r="A997">
        <v>271</v>
      </c>
      <c r="B997" t="s">
        <v>1906</v>
      </c>
      <c r="C997" t="s">
        <v>92</v>
      </c>
      <c r="D997">
        <v>0.1</v>
      </c>
      <c r="E997">
        <v>80.97</v>
      </c>
      <c r="F997">
        <v>30.06</v>
      </c>
      <c r="G997" t="s">
        <v>2</v>
      </c>
      <c r="H997" t="s">
        <v>3</v>
      </c>
      <c r="I997" t="s">
        <v>16</v>
      </c>
      <c r="J997" t="s">
        <v>32</v>
      </c>
      <c r="K997" t="s">
        <v>6</v>
      </c>
      <c r="L997" t="s">
        <v>1128</v>
      </c>
      <c r="M997">
        <v>0.4</v>
      </c>
      <c r="N997" t="s">
        <v>8</v>
      </c>
      <c r="O997" t="s">
        <v>9</v>
      </c>
      <c r="P997" t="s">
        <v>51</v>
      </c>
      <c r="Q997" t="s">
        <v>1735</v>
      </c>
      <c r="R997">
        <v>30297</v>
      </c>
      <c r="S997">
        <v>42093</v>
      </c>
      <c r="T997">
        <v>42094</v>
      </c>
      <c r="U997">
        <v>128.02529999999999</v>
      </c>
      <c r="V997">
        <v>12</v>
      </c>
      <c r="W997">
        <v>899.81</v>
      </c>
      <c r="X997">
        <v>88940</v>
      </c>
      <c r="Y997" t="s">
        <v>3215</v>
      </c>
    </row>
    <row r="998" spans="1:25" x14ac:dyDescent="0.2">
      <c r="A998">
        <v>1314</v>
      </c>
      <c r="B998" t="s">
        <v>199</v>
      </c>
      <c r="C998" t="s">
        <v>92</v>
      </c>
      <c r="D998">
        <v>0.04</v>
      </c>
      <c r="E998">
        <v>5.34</v>
      </c>
      <c r="F998">
        <v>2.99</v>
      </c>
      <c r="G998" t="s">
        <v>14</v>
      </c>
      <c r="H998" t="s">
        <v>47</v>
      </c>
      <c r="I998" t="s">
        <v>24</v>
      </c>
      <c r="J998" t="s">
        <v>48</v>
      </c>
      <c r="K998" t="s">
        <v>49</v>
      </c>
      <c r="L998" t="s">
        <v>1354</v>
      </c>
      <c r="M998">
        <v>0.38</v>
      </c>
      <c r="N998" t="s">
        <v>8</v>
      </c>
      <c r="O998" t="s">
        <v>35</v>
      </c>
      <c r="P998" t="s">
        <v>66</v>
      </c>
      <c r="Q998" t="s">
        <v>76</v>
      </c>
      <c r="R998">
        <v>90058</v>
      </c>
      <c r="S998">
        <v>42093</v>
      </c>
      <c r="T998">
        <v>42095</v>
      </c>
      <c r="U998">
        <v>3.4510000000000001</v>
      </c>
      <c r="V998">
        <v>45</v>
      </c>
      <c r="W998">
        <v>240.6</v>
      </c>
      <c r="X998">
        <v>22755</v>
      </c>
      <c r="Y998" t="s">
        <v>3217</v>
      </c>
    </row>
    <row r="999" spans="1:25" x14ac:dyDescent="0.2">
      <c r="A999">
        <v>1314</v>
      </c>
      <c r="B999" t="s">
        <v>199</v>
      </c>
      <c r="C999" t="s">
        <v>92</v>
      </c>
      <c r="D999">
        <v>0.06</v>
      </c>
      <c r="E999">
        <v>55.99</v>
      </c>
      <c r="F999">
        <v>5</v>
      </c>
      <c r="G999" t="s">
        <v>14</v>
      </c>
      <c r="H999" t="s">
        <v>47</v>
      </c>
      <c r="I999" t="s">
        <v>16</v>
      </c>
      <c r="J999" t="s">
        <v>111</v>
      </c>
      <c r="K999" t="s">
        <v>18</v>
      </c>
      <c r="L999" t="s">
        <v>1907</v>
      </c>
      <c r="M999">
        <v>0.8</v>
      </c>
      <c r="N999" t="s">
        <v>8</v>
      </c>
      <c r="O999" t="s">
        <v>35</v>
      </c>
      <c r="P999" t="s">
        <v>66</v>
      </c>
      <c r="Q999" t="s">
        <v>76</v>
      </c>
      <c r="R999">
        <v>90058</v>
      </c>
      <c r="S999">
        <v>42093</v>
      </c>
      <c r="T999">
        <v>42095</v>
      </c>
      <c r="U999">
        <v>-275.25299999999999</v>
      </c>
      <c r="V999">
        <v>5</v>
      </c>
      <c r="W999">
        <v>236.88</v>
      </c>
      <c r="X999">
        <v>22755</v>
      </c>
      <c r="Y999" t="s">
        <v>3217</v>
      </c>
    </row>
    <row r="1000" spans="1:25" x14ac:dyDescent="0.2">
      <c r="A1000">
        <v>1315</v>
      </c>
      <c r="B1000" t="s">
        <v>1908</v>
      </c>
      <c r="C1000" t="s">
        <v>92</v>
      </c>
      <c r="D1000">
        <v>0</v>
      </c>
      <c r="E1000">
        <v>4.91</v>
      </c>
      <c r="F1000">
        <v>5.68</v>
      </c>
      <c r="G1000" t="s">
        <v>14</v>
      </c>
      <c r="H1000" t="s">
        <v>47</v>
      </c>
      <c r="I1000" t="s">
        <v>24</v>
      </c>
      <c r="J1000" t="s">
        <v>48</v>
      </c>
      <c r="K1000" t="s">
        <v>49</v>
      </c>
      <c r="L1000" t="s">
        <v>1909</v>
      </c>
      <c r="M1000">
        <v>0.36</v>
      </c>
      <c r="N1000" t="s">
        <v>8</v>
      </c>
      <c r="O1000" t="s">
        <v>35</v>
      </c>
      <c r="P1000" t="s">
        <v>36</v>
      </c>
      <c r="Q1000" t="s">
        <v>1910</v>
      </c>
      <c r="R1000">
        <v>80906</v>
      </c>
      <c r="S1000">
        <v>42093</v>
      </c>
      <c r="T1000">
        <v>42094</v>
      </c>
      <c r="U1000">
        <v>-95.047499999999999</v>
      </c>
      <c r="V1000">
        <v>9</v>
      </c>
      <c r="W1000">
        <v>48.3</v>
      </c>
      <c r="X1000">
        <v>87602</v>
      </c>
      <c r="Y1000" t="s">
        <v>3217</v>
      </c>
    </row>
    <row r="1001" spans="1:25" x14ac:dyDescent="0.2">
      <c r="A1001">
        <v>1316</v>
      </c>
      <c r="B1001" t="s">
        <v>202</v>
      </c>
      <c r="C1001" t="s">
        <v>92</v>
      </c>
      <c r="D1001">
        <v>0.04</v>
      </c>
      <c r="E1001">
        <v>5.34</v>
      </c>
      <c r="F1001">
        <v>2.99</v>
      </c>
      <c r="G1001" t="s">
        <v>14</v>
      </c>
      <c r="H1001" t="s">
        <v>47</v>
      </c>
      <c r="I1001" t="s">
        <v>24</v>
      </c>
      <c r="J1001" t="s">
        <v>48</v>
      </c>
      <c r="K1001" t="s">
        <v>49</v>
      </c>
      <c r="L1001" t="s">
        <v>1354</v>
      </c>
      <c r="M1001">
        <v>0.38</v>
      </c>
      <c r="N1001" t="s">
        <v>8</v>
      </c>
      <c r="O1001" t="s">
        <v>35</v>
      </c>
      <c r="P1001" t="s">
        <v>36</v>
      </c>
      <c r="Q1001" t="s">
        <v>203</v>
      </c>
      <c r="R1001">
        <v>80022</v>
      </c>
      <c r="S1001">
        <v>42093</v>
      </c>
      <c r="T1001">
        <v>42095</v>
      </c>
      <c r="U1001">
        <v>3.4510000000000001</v>
      </c>
      <c r="V1001">
        <v>11</v>
      </c>
      <c r="W1001">
        <v>58.81</v>
      </c>
      <c r="X1001">
        <v>87602</v>
      </c>
      <c r="Y1001" t="s">
        <v>3217</v>
      </c>
    </row>
    <row r="1002" spans="1:25" x14ac:dyDescent="0.2">
      <c r="A1002">
        <v>1316</v>
      </c>
      <c r="B1002" t="s">
        <v>202</v>
      </c>
      <c r="C1002" t="s">
        <v>92</v>
      </c>
      <c r="D1002">
        <v>0.06</v>
      </c>
      <c r="E1002">
        <v>55.99</v>
      </c>
      <c r="F1002">
        <v>5</v>
      </c>
      <c r="G1002" t="s">
        <v>14</v>
      </c>
      <c r="H1002" t="s">
        <v>47</v>
      </c>
      <c r="I1002" t="s">
        <v>16</v>
      </c>
      <c r="J1002" t="s">
        <v>111</v>
      </c>
      <c r="K1002" t="s">
        <v>18</v>
      </c>
      <c r="L1002" t="s">
        <v>1907</v>
      </c>
      <c r="M1002">
        <v>0.8</v>
      </c>
      <c r="N1002" t="s">
        <v>8</v>
      </c>
      <c r="O1002" t="s">
        <v>35</v>
      </c>
      <c r="P1002" t="s">
        <v>36</v>
      </c>
      <c r="Q1002" t="s">
        <v>203</v>
      </c>
      <c r="R1002">
        <v>80022</v>
      </c>
      <c r="S1002">
        <v>42093</v>
      </c>
      <c r="T1002">
        <v>42095</v>
      </c>
      <c r="U1002">
        <v>-275.25299999999999</v>
      </c>
      <c r="V1002">
        <v>1</v>
      </c>
      <c r="W1002">
        <v>47.38</v>
      </c>
      <c r="X1002">
        <v>87602</v>
      </c>
      <c r="Y1002" t="s">
        <v>3217</v>
      </c>
    </row>
    <row r="1003" spans="1:25" x14ac:dyDescent="0.2">
      <c r="A1003">
        <v>1840</v>
      </c>
      <c r="B1003" t="s">
        <v>1911</v>
      </c>
      <c r="C1003" t="s">
        <v>46</v>
      </c>
      <c r="D1003">
        <v>7.0000000000000007E-2</v>
      </c>
      <c r="E1003">
        <v>40.98</v>
      </c>
      <c r="F1003">
        <v>2.99</v>
      </c>
      <c r="G1003" t="s">
        <v>14</v>
      </c>
      <c r="H1003" t="s">
        <v>47</v>
      </c>
      <c r="I1003" t="s">
        <v>24</v>
      </c>
      <c r="J1003" t="s">
        <v>48</v>
      </c>
      <c r="K1003" t="s">
        <v>49</v>
      </c>
      <c r="L1003" t="s">
        <v>59</v>
      </c>
      <c r="M1003">
        <v>0.36</v>
      </c>
      <c r="N1003" t="s">
        <v>8</v>
      </c>
      <c r="O1003" t="s">
        <v>87</v>
      </c>
      <c r="P1003" t="s">
        <v>379</v>
      </c>
      <c r="Q1003" t="s">
        <v>1912</v>
      </c>
      <c r="R1003">
        <v>1469</v>
      </c>
      <c r="S1003">
        <v>42093</v>
      </c>
      <c r="T1003">
        <v>42095</v>
      </c>
      <c r="U1003">
        <v>369.20519999999999</v>
      </c>
      <c r="V1003">
        <v>13</v>
      </c>
      <c r="W1003">
        <v>535.08000000000004</v>
      </c>
      <c r="X1003">
        <v>86599</v>
      </c>
      <c r="Y1003" t="s">
        <v>3218</v>
      </c>
    </row>
    <row r="1004" spans="1:25" x14ac:dyDescent="0.2">
      <c r="A1004">
        <v>2066</v>
      </c>
      <c r="B1004" t="s">
        <v>1848</v>
      </c>
      <c r="C1004" t="s">
        <v>1</v>
      </c>
      <c r="D1004">
        <v>0.09</v>
      </c>
      <c r="E1004">
        <v>20.99</v>
      </c>
      <c r="F1004">
        <v>4.8099999999999996</v>
      </c>
      <c r="G1004" t="s">
        <v>63</v>
      </c>
      <c r="H1004" t="s">
        <v>47</v>
      </c>
      <c r="I1004" t="s">
        <v>16</v>
      </c>
      <c r="J1004" t="s">
        <v>111</v>
      </c>
      <c r="K1004" t="s">
        <v>120</v>
      </c>
      <c r="L1004" t="s">
        <v>1407</v>
      </c>
      <c r="M1004">
        <v>0.57999999999999996</v>
      </c>
      <c r="N1004" t="s">
        <v>8</v>
      </c>
      <c r="O1004" t="s">
        <v>9</v>
      </c>
      <c r="P1004" t="s">
        <v>73</v>
      </c>
      <c r="Q1004" t="s">
        <v>1850</v>
      </c>
      <c r="R1004">
        <v>28079</v>
      </c>
      <c r="S1004">
        <v>42094</v>
      </c>
      <c r="T1004">
        <v>42095</v>
      </c>
      <c r="U1004">
        <v>272.69400000000002</v>
      </c>
      <c r="V1004">
        <v>2</v>
      </c>
      <c r="W1004">
        <v>38.979999999999997</v>
      </c>
      <c r="X1004">
        <v>85834</v>
      </c>
      <c r="Y1004" t="s">
        <v>3215</v>
      </c>
    </row>
    <row r="1005" spans="1:25" x14ac:dyDescent="0.2">
      <c r="A1005">
        <v>3177</v>
      </c>
      <c r="B1005" t="s">
        <v>1618</v>
      </c>
      <c r="C1005" t="s">
        <v>1</v>
      </c>
      <c r="D1005">
        <v>0.06</v>
      </c>
      <c r="E1005">
        <v>1.68</v>
      </c>
      <c r="F1005">
        <v>1</v>
      </c>
      <c r="G1005" t="s">
        <v>14</v>
      </c>
      <c r="H1005" t="s">
        <v>15</v>
      </c>
      <c r="I1005" t="s">
        <v>24</v>
      </c>
      <c r="J1005" t="s">
        <v>25</v>
      </c>
      <c r="K1005" t="s">
        <v>26</v>
      </c>
      <c r="L1005" t="s">
        <v>396</v>
      </c>
      <c r="M1005">
        <v>0.35</v>
      </c>
      <c r="N1005" t="s">
        <v>8</v>
      </c>
      <c r="O1005" t="s">
        <v>9</v>
      </c>
      <c r="P1005" t="s">
        <v>99</v>
      </c>
      <c r="Q1005" t="s">
        <v>1619</v>
      </c>
      <c r="R1005">
        <v>33458</v>
      </c>
      <c r="S1005">
        <v>42094</v>
      </c>
      <c r="T1005">
        <v>42096</v>
      </c>
      <c r="U1005">
        <v>-1319.5</v>
      </c>
      <c r="V1005">
        <v>5</v>
      </c>
      <c r="W1005">
        <v>8.65</v>
      </c>
      <c r="X1005">
        <v>90819</v>
      </c>
      <c r="Y1005" t="s">
        <v>3215</v>
      </c>
    </row>
    <row r="1006" spans="1:25" x14ac:dyDescent="0.2">
      <c r="A1006">
        <v>1083</v>
      </c>
      <c r="B1006" t="s">
        <v>1913</v>
      </c>
      <c r="C1006" t="s">
        <v>46</v>
      </c>
      <c r="D1006">
        <v>7.0000000000000007E-2</v>
      </c>
      <c r="E1006">
        <v>55.99</v>
      </c>
      <c r="F1006">
        <v>5</v>
      </c>
      <c r="G1006" t="s">
        <v>63</v>
      </c>
      <c r="H1006" t="s">
        <v>70</v>
      </c>
      <c r="I1006" t="s">
        <v>16</v>
      </c>
      <c r="J1006" t="s">
        <v>111</v>
      </c>
      <c r="K1006" t="s">
        <v>18</v>
      </c>
      <c r="L1006" t="s">
        <v>1914</v>
      </c>
      <c r="M1006">
        <v>0.83</v>
      </c>
      <c r="N1006" t="s">
        <v>8</v>
      </c>
      <c r="O1006" t="s">
        <v>28</v>
      </c>
      <c r="P1006" t="s">
        <v>79</v>
      </c>
      <c r="Q1006" t="s">
        <v>854</v>
      </c>
      <c r="R1006">
        <v>62701</v>
      </c>
      <c r="S1006">
        <v>42094</v>
      </c>
      <c r="T1006">
        <v>42096</v>
      </c>
      <c r="U1006">
        <v>-232.99100000000001</v>
      </c>
      <c r="V1006">
        <v>1</v>
      </c>
      <c r="W1006">
        <v>54.08</v>
      </c>
      <c r="X1006">
        <v>88460</v>
      </c>
      <c r="Y1006" t="s">
        <v>3216</v>
      </c>
    </row>
    <row r="1007" spans="1:25" x14ac:dyDescent="0.2">
      <c r="A1007">
        <v>3224</v>
      </c>
      <c r="B1007" t="s">
        <v>1915</v>
      </c>
      <c r="C1007" t="s">
        <v>1</v>
      </c>
      <c r="D1007">
        <v>0.06</v>
      </c>
      <c r="E1007">
        <v>60.98</v>
      </c>
      <c r="F1007">
        <v>30</v>
      </c>
      <c r="G1007" t="s">
        <v>2</v>
      </c>
      <c r="H1007" t="s">
        <v>3</v>
      </c>
      <c r="I1007" t="s">
        <v>4</v>
      </c>
      <c r="J1007" t="s">
        <v>85</v>
      </c>
      <c r="K1007" t="s">
        <v>33</v>
      </c>
      <c r="L1007" t="s">
        <v>1916</v>
      </c>
      <c r="M1007">
        <v>0.7</v>
      </c>
      <c r="N1007" t="s">
        <v>8</v>
      </c>
      <c r="O1007" t="s">
        <v>9</v>
      </c>
      <c r="P1007" t="s">
        <v>376</v>
      </c>
      <c r="Q1007" t="s">
        <v>1917</v>
      </c>
      <c r="R1007">
        <v>37066</v>
      </c>
      <c r="S1007">
        <v>42095</v>
      </c>
      <c r="T1007">
        <v>42096</v>
      </c>
      <c r="U1007">
        <v>-74.087999999999994</v>
      </c>
      <c r="V1007">
        <v>2</v>
      </c>
      <c r="W1007">
        <v>125.9</v>
      </c>
      <c r="X1007">
        <v>86508</v>
      </c>
      <c r="Y1007" t="s">
        <v>3215</v>
      </c>
    </row>
    <row r="1008" spans="1:25" x14ac:dyDescent="0.2">
      <c r="A1008">
        <v>623</v>
      </c>
      <c r="B1008" t="s">
        <v>1918</v>
      </c>
      <c r="C1008" t="s">
        <v>13</v>
      </c>
      <c r="D1008">
        <v>0.05</v>
      </c>
      <c r="E1008">
        <v>6.48</v>
      </c>
      <c r="F1008">
        <v>8.4</v>
      </c>
      <c r="G1008" t="s">
        <v>14</v>
      </c>
      <c r="H1008" t="s">
        <v>47</v>
      </c>
      <c r="I1008" t="s">
        <v>24</v>
      </c>
      <c r="J1008" t="s">
        <v>64</v>
      </c>
      <c r="K1008" t="s">
        <v>49</v>
      </c>
      <c r="L1008" t="s">
        <v>1919</v>
      </c>
      <c r="M1008">
        <v>0.37</v>
      </c>
      <c r="N1008" t="s">
        <v>8</v>
      </c>
      <c r="O1008" t="s">
        <v>87</v>
      </c>
      <c r="P1008" t="s">
        <v>1332</v>
      </c>
      <c r="Q1008" t="s">
        <v>1920</v>
      </c>
      <c r="R1008">
        <v>3101</v>
      </c>
      <c r="S1008">
        <v>42095</v>
      </c>
      <c r="T1008">
        <v>42097</v>
      </c>
      <c r="U1008">
        <v>-226.34639999999999</v>
      </c>
      <c r="V1008">
        <v>21</v>
      </c>
      <c r="W1008">
        <v>136.99</v>
      </c>
      <c r="X1008">
        <v>91433</v>
      </c>
      <c r="Y1008" t="s">
        <v>3218</v>
      </c>
    </row>
    <row r="1009" spans="1:25" x14ac:dyDescent="0.2">
      <c r="A1009">
        <v>624</v>
      </c>
      <c r="B1009" t="s">
        <v>1921</v>
      </c>
      <c r="C1009" t="s">
        <v>13</v>
      </c>
      <c r="D1009">
        <v>0.05</v>
      </c>
      <c r="E1009">
        <v>55.99</v>
      </c>
      <c r="F1009">
        <v>5</v>
      </c>
      <c r="G1009" t="s">
        <v>14</v>
      </c>
      <c r="H1009" t="s">
        <v>47</v>
      </c>
      <c r="I1009" t="s">
        <v>16</v>
      </c>
      <c r="J1009" t="s">
        <v>111</v>
      </c>
      <c r="K1009" t="s">
        <v>18</v>
      </c>
      <c r="L1009" t="s">
        <v>1907</v>
      </c>
      <c r="M1009">
        <v>0.8</v>
      </c>
      <c r="N1009" t="s">
        <v>8</v>
      </c>
      <c r="O1009" t="s">
        <v>87</v>
      </c>
      <c r="P1009" t="s">
        <v>609</v>
      </c>
      <c r="Q1009" t="s">
        <v>1922</v>
      </c>
      <c r="R1009">
        <v>5701</v>
      </c>
      <c r="S1009">
        <v>42095</v>
      </c>
      <c r="T1009">
        <v>42095</v>
      </c>
      <c r="U1009">
        <v>-281.17583999999999</v>
      </c>
      <c r="V1009">
        <v>2</v>
      </c>
      <c r="W1009">
        <v>99.36</v>
      </c>
      <c r="X1009">
        <v>91433</v>
      </c>
      <c r="Y1009" t="s">
        <v>3218</v>
      </c>
    </row>
    <row r="1010" spans="1:25" x14ac:dyDescent="0.2">
      <c r="A1010">
        <v>1849</v>
      </c>
      <c r="B1010" t="s">
        <v>1923</v>
      </c>
      <c r="C1010" t="s">
        <v>13</v>
      </c>
      <c r="D1010">
        <v>0.09</v>
      </c>
      <c r="E1010">
        <v>35.99</v>
      </c>
      <c r="F1010">
        <v>1.1000000000000001</v>
      </c>
      <c r="G1010" t="s">
        <v>14</v>
      </c>
      <c r="H1010" t="s">
        <v>15</v>
      </c>
      <c r="I1010" t="s">
        <v>16</v>
      </c>
      <c r="J1010" t="s">
        <v>111</v>
      </c>
      <c r="K1010" t="s">
        <v>49</v>
      </c>
      <c r="L1010" t="s">
        <v>250</v>
      </c>
      <c r="M1010">
        <v>0.55000000000000004</v>
      </c>
      <c r="N1010" t="s">
        <v>8</v>
      </c>
      <c r="O1010" t="s">
        <v>9</v>
      </c>
      <c r="P1010" t="s">
        <v>140</v>
      </c>
      <c r="Q1010" t="s">
        <v>1924</v>
      </c>
      <c r="R1010">
        <v>36330</v>
      </c>
      <c r="S1010">
        <v>42095</v>
      </c>
      <c r="T1010">
        <v>42097</v>
      </c>
      <c r="U1010">
        <v>19.350000000000001</v>
      </c>
      <c r="V1010">
        <v>8</v>
      </c>
      <c r="W1010">
        <v>222.71</v>
      </c>
      <c r="X1010">
        <v>89697</v>
      </c>
      <c r="Y1010" t="s">
        <v>3215</v>
      </c>
    </row>
    <row r="1011" spans="1:25" x14ac:dyDescent="0.2">
      <c r="A1011">
        <v>1849</v>
      </c>
      <c r="B1011" t="s">
        <v>1923</v>
      </c>
      <c r="C1011" t="s">
        <v>13</v>
      </c>
      <c r="D1011">
        <v>0.01</v>
      </c>
      <c r="E1011">
        <v>125.99</v>
      </c>
      <c r="F1011">
        <v>2.5</v>
      </c>
      <c r="G1011" t="s">
        <v>14</v>
      </c>
      <c r="H1011" t="s">
        <v>15</v>
      </c>
      <c r="I1011" t="s">
        <v>16</v>
      </c>
      <c r="J1011" t="s">
        <v>111</v>
      </c>
      <c r="K1011" t="s">
        <v>49</v>
      </c>
      <c r="L1011" t="s">
        <v>924</v>
      </c>
      <c r="M1011">
        <v>0.6</v>
      </c>
      <c r="N1011" t="s">
        <v>8</v>
      </c>
      <c r="O1011" t="s">
        <v>9</v>
      </c>
      <c r="P1011" t="s">
        <v>140</v>
      </c>
      <c r="Q1011" t="s">
        <v>1924</v>
      </c>
      <c r="R1011">
        <v>36330</v>
      </c>
      <c r="S1011">
        <v>42095</v>
      </c>
      <c r="T1011">
        <v>42096</v>
      </c>
      <c r="U1011">
        <v>-967.83399999999995</v>
      </c>
      <c r="V1011">
        <v>2</v>
      </c>
      <c r="W1011">
        <v>220.52</v>
      </c>
      <c r="X1011">
        <v>89697</v>
      </c>
      <c r="Y1011" t="s">
        <v>3215</v>
      </c>
    </row>
    <row r="1012" spans="1:25" x14ac:dyDescent="0.2">
      <c r="A1012">
        <v>3246</v>
      </c>
      <c r="B1012" t="s">
        <v>1925</v>
      </c>
      <c r="C1012" t="s">
        <v>23</v>
      </c>
      <c r="D1012">
        <v>0.06</v>
      </c>
      <c r="E1012">
        <v>5.18</v>
      </c>
      <c r="F1012">
        <v>2.04</v>
      </c>
      <c r="G1012" t="s">
        <v>14</v>
      </c>
      <c r="H1012" t="s">
        <v>3</v>
      </c>
      <c r="I1012" t="s">
        <v>24</v>
      </c>
      <c r="J1012" t="s">
        <v>64</v>
      </c>
      <c r="K1012" t="s">
        <v>26</v>
      </c>
      <c r="L1012" t="s">
        <v>809</v>
      </c>
      <c r="M1012">
        <v>0.36</v>
      </c>
      <c r="N1012" t="s">
        <v>8</v>
      </c>
      <c r="O1012" t="s">
        <v>87</v>
      </c>
      <c r="P1012" t="s">
        <v>1332</v>
      </c>
      <c r="Q1012" t="s">
        <v>1926</v>
      </c>
      <c r="R1012">
        <v>3051</v>
      </c>
      <c r="S1012">
        <v>42095</v>
      </c>
      <c r="T1012">
        <v>42095</v>
      </c>
      <c r="U1012">
        <v>1.9503999999999999</v>
      </c>
      <c r="V1012">
        <v>4</v>
      </c>
      <c r="W1012">
        <v>21.86</v>
      </c>
      <c r="X1012">
        <v>88330</v>
      </c>
      <c r="Y1012" t="s">
        <v>3218</v>
      </c>
    </row>
    <row r="1013" spans="1:25" x14ac:dyDescent="0.2">
      <c r="A1013">
        <v>568</v>
      </c>
      <c r="B1013" t="s">
        <v>1458</v>
      </c>
      <c r="C1013" t="s">
        <v>92</v>
      </c>
      <c r="D1013">
        <v>0.08</v>
      </c>
      <c r="E1013">
        <v>67.28</v>
      </c>
      <c r="F1013">
        <v>19.989999999999998</v>
      </c>
      <c r="G1013" t="s">
        <v>63</v>
      </c>
      <c r="H1013" t="s">
        <v>15</v>
      </c>
      <c r="I1013" t="s">
        <v>24</v>
      </c>
      <c r="J1013" t="s">
        <v>48</v>
      </c>
      <c r="K1013" t="s">
        <v>49</v>
      </c>
      <c r="L1013" t="s">
        <v>1927</v>
      </c>
      <c r="M1013">
        <v>0.4</v>
      </c>
      <c r="N1013" t="s">
        <v>8</v>
      </c>
      <c r="O1013" t="s">
        <v>9</v>
      </c>
      <c r="P1013" t="s">
        <v>10</v>
      </c>
      <c r="Q1013" t="s">
        <v>1459</v>
      </c>
      <c r="R1013">
        <v>39701</v>
      </c>
      <c r="S1013">
        <v>42095</v>
      </c>
      <c r="T1013">
        <v>42097</v>
      </c>
      <c r="U1013">
        <v>224.85059999999999</v>
      </c>
      <c r="V1013">
        <v>16</v>
      </c>
      <c r="W1013">
        <v>1066.54</v>
      </c>
      <c r="X1013">
        <v>88882</v>
      </c>
      <c r="Y1013" t="s">
        <v>3215</v>
      </c>
    </row>
    <row r="1014" spans="1:25" x14ac:dyDescent="0.2">
      <c r="A1014">
        <v>3306</v>
      </c>
      <c r="B1014" t="s">
        <v>1928</v>
      </c>
      <c r="C1014" t="s">
        <v>92</v>
      </c>
      <c r="D1014">
        <v>0.06</v>
      </c>
      <c r="E1014">
        <v>11.33</v>
      </c>
      <c r="F1014">
        <v>6.12</v>
      </c>
      <c r="G1014" t="s">
        <v>14</v>
      </c>
      <c r="H1014" t="s">
        <v>3</v>
      </c>
      <c r="I1014" t="s">
        <v>24</v>
      </c>
      <c r="J1014" t="s">
        <v>71</v>
      </c>
      <c r="K1014" t="s">
        <v>120</v>
      </c>
      <c r="L1014" t="s">
        <v>1929</v>
      </c>
      <c r="M1014">
        <v>0.42</v>
      </c>
      <c r="N1014" t="s">
        <v>8</v>
      </c>
      <c r="O1014" t="s">
        <v>87</v>
      </c>
      <c r="P1014" t="s">
        <v>224</v>
      </c>
      <c r="Q1014" t="s">
        <v>1930</v>
      </c>
      <c r="R1014">
        <v>6320</v>
      </c>
      <c r="S1014">
        <v>42095</v>
      </c>
      <c r="T1014">
        <v>42097</v>
      </c>
      <c r="U1014">
        <v>-15.92</v>
      </c>
      <c r="V1014">
        <v>1</v>
      </c>
      <c r="W1014">
        <v>17.62</v>
      </c>
      <c r="X1014">
        <v>90461</v>
      </c>
      <c r="Y1014" t="s">
        <v>3218</v>
      </c>
    </row>
    <row r="1015" spans="1:25" x14ac:dyDescent="0.2">
      <c r="A1015">
        <v>2859</v>
      </c>
      <c r="B1015" t="s">
        <v>1931</v>
      </c>
      <c r="C1015" t="s">
        <v>46</v>
      </c>
      <c r="D1015">
        <v>0.03</v>
      </c>
      <c r="E1015">
        <v>142.86000000000001</v>
      </c>
      <c r="F1015">
        <v>19.989999999999998</v>
      </c>
      <c r="G1015" t="s">
        <v>14</v>
      </c>
      <c r="H1015" t="s">
        <v>70</v>
      </c>
      <c r="I1015" t="s">
        <v>24</v>
      </c>
      <c r="J1015" t="s">
        <v>54</v>
      </c>
      <c r="K1015" t="s">
        <v>49</v>
      </c>
      <c r="L1015" t="s">
        <v>1932</v>
      </c>
      <c r="M1015">
        <v>0.56000000000000005</v>
      </c>
      <c r="N1015" t="s">
        <v>8</v>
      </c>
      <c r="O1015" t="s">
        <v>9</v>
      </c>
      <c r="P1015" t="s">
        <v>99</v>
      </c>
      <c r="Q1015" t="s">
        <v>1933</v>
      </c>
      <c r="R1015">
        <v>32601</v>
      </c>
      <c r="S1015">
        <v>42095</v>
      </c>
      <c r="T1015">
        <v>42097</v>
      </c>
      <c r="U1015">
        <v>-8.3880999999999997</v>
      </c>
      <c r="V1015">
        <v>23</v>
      </c>
      <c r="W1015">
        <v>3292.02</v>
      </c>
      <c r="X1015">
        <v>88281</v>
      </c>
      <c r="Y1015" t="s">
        <v>3215</v>
      </c>
    </row>
    <row r="1016" spans="1:25" x14ac:dyDescent="0.2">
      <c r="A1016">
        <v>197</v>
      </c>
      <c r="B1016" t="s">
        <v>1934</v>
      </c>
      <c r="C1016" t="s">
        <v>1</v>
      </c>
      <c r="D1016">
        <v>0</v>
      </c>
      <c r="E1016">
        <v>161.55000000000001</v>
      </c>
      <c r="F1016">
        <v>19.989999999999998</v>
      </c>
      <c r="G1016" t="s">
        <v>14</v>
      </c>
      <c r="H1016" t="s">
        <v>3</v>
      </c>
      <c r="I1016" t="s">
        <v>24</v>
      </c>
      <c r="J1016" t="s">
        <v>54</v>
      </c>
      <c r="K1016" t="s">
        <v>49</v>
      </c>
      <c r="L1016" t="s">
        <v>55</v>
      </c>
      <c r="M1016">
        <v>0.66</v>
      </c>
      <c r="N1016" t="s">
        <v>8</v>
      </c>
      <c r="O1016" t="s">
        <v>28</v>
      </c>
      <c r="P1016" t="s">
        <v>513</v>
      </c>
      <c r="Q1016" t="s">
        <v>1935</v>
      </c>
      <c r="R1016">
        <v>66212</v>
      </c>
      <c r="S1016">
        <v>42096</v>
      </c>
      <c r="T1016">
        <v>42098</v>
      </c>
      <c r="U1016">
        <v>1167.1579999999999</v>
      </c>
      <c r="V1016">
        <v>19</v>
      </c>
      <c r="W1016">
        <v>3108.98</v>
      </c>
      <c r="X1016">
        <v>88921</v>
      </c>
      <c r="Y1016" t="s">
        <v>3216</v>
      </c>
    </row>
    <row r="1017" spans="1:25" x14ac:dyDescent="0.2">
      <c r="A1017">
        <v>198</v>
      </c>
      <c r="B1017" t="s">
        <v>1936</v>
      </c>
      <c r="C1017" t="s">
        <v>1</v>
      </c>
      <c r="D1017">
        <v>0</v>
      </c>
      <c r="E1017">
        <v>161.55000000000001</v>
      </c>
      <c r="F1017">
        <v>19.989999999999998</v>
      </c>
      <c r="G1017" t="s">
        <v>14</v>
      </c>
      <c r="H1017" t="s">
        <v>3</v>
      </c>
      <c r="I1017" t="s">
        <v>24</v>
      </c>
      <c r="J1017" t="s">
        <v>54</v>
      </c>
      <c r="K1017" t="s">
        <v>49</v>
      </c>
      <c r="L1017" t="s">
        <v>55</v>
      </c>
      <c r="M1017">
        <v>0.66</v>
      </c>
      <c r="N1017" t="s">
        <v>8</v>
      </c>
      <c r="O1017" t="s">
        <v>28</v>
      </c>
      <c r="P1017" t="s">
        <v>265</v>
      </c>
      <c r="Q1017" t="s">
        <v>1139</v>
      </c>
      <c r="R1017">
        <v>48138</v>
      </c>
      <c r="S1017">
        <v>42096</v>
      </c>
      <c r="T1017">
        <v>42098</v>
      </c>
      <c r="U1017">
        <v>1014.92</v>
      </c>
      <c r="V1017">
        <v>77</v>
      </c>
      <c r="W1017">
        <v>12599.55</v>
      </c>
      <c r="X1017">
        <v>51072</v>
      </c>
      <c r="Y1017" t="s">
        <v>3216</v>
      </c>
    </row>
    <row r="1018" spans="1:25" x14ac:dyDescent="0.2">
      <c r="A1018">
        <v>2667</v>
      </c>
      <c r="B1018" t="s">
        <v>1937</v>
      </c>
      <c r="C1018" t="s">
        <v>13</v>
      </c>
      <c r="D1018">
        <v>0.04</v>
      </c>
      <c r="E1018">
        <v>90.24</v>
      </c>
      <c r="F1018">
        <v>0.99</v>
      </c>
      <c r="G1018" t="s">
        <v>14</v>
      </c>
      <c r="H1018" t="s">
        <v>47</v>
      </c>
      <c r="I1018" t="s">
        <v>24</v>
      </c>
      <c r="J1018" t="s">
        <v>71</v>
      </c>
      <c r="K1018" t="s">
        <v>49</v>
      </c>
      <c r="L1018" t="s">
        <v>1938</v>
      </c>
      <c r="M1018">
        <v>0.56000000000000005</v>
      </c>
      <c r="N1018" t="s">
        <v>8</v>
      </c>
      <c r="O1018" t="s">
        <v>87</v>
      </c>
      <c r="P1018" t="s">
        <v>293</v>
      </c>
      <c r="Q1018" t="s">
        <v>1939</v>
      </c>
      <c r="R1018">
        <v>44107</v>
      </c>
      <c r="S1018">
        <v>42096</v>
      </c>
      <c r="T1018">
        <v>42098</v>
      </c>
      <c r="U1018">
        <v>246.2748</v>
      </c>
      <c r="V1018">
        <v>4</v>
      </c>
      <c r="W1018">
        <v>356.92</v>
      </c>
      <c r="X1018">
        <v>87831</v>
      </c>
      <c r="Y1018" t="s">
        <v>3218</v>
      </c>
    </row>
    <row r="1019" spans="1:25" x14ac:dyDescent="0.2">
      <c r="A1019">
        <v>2667</v>
      </c>
      <c r="B1019" t="s">
        <v>1937</v>
      </c>
      <c r="C1019" t="s">
        <v>13</v>
      </c>
      <c r="D1019">
        <v>0.09</v>
      </c>
      <c r="E1019">
        <v>47.9</v>
      </c>
      <c r="F1019">
        <v>5.86</v>
      </c>
      <c r="G1019" t="s">
        <v>63</v>
      </c>
      <c r="H1019" t="s">
        <v>47</v>
      </c>
      <c r="I1019" t="s">
        <v>24</v>
      </c>
      <c r="J1019" t="s">
        <v>64</v>
      </c>
      <c r="K1019" t="s">
        <v>49</v>
      </c>
      <c r="L1019" t="s">
        <v>1285</v>
      </c>
      <c r="M1019">
        <v>0.37</v>
      </c>
      <c r="N1019" t="s">
        <v>8</v>
      </c>
      <c r="O1019" t="s">
        <v>87</v>
      </c>
      <c r="P1019" t="s">
        <v>293</v>
      </c>
      <c r="Q1019" t="s">
        <v>1939</v>
      </c>
      <c r="R1019">
        <v>44107</v>
      </c>
      <c r="S1019">
        <v>42096</v>
      </c>
      <c r="T1019">
        <v>42098</v>
      </c>
      <c r="U1019">
        <v>93.950400000000002</v>
      </c>
      <c r="V1019">
        <v>3</v>
      </c>
      <c r="W1019">
        <v>136.16</v>
      </c>
      <c r="X1019">
        <v>87831</v>
      </c>
      <c r="Y1019" t="s">
        <v>3218</v>
      </c>
    </row>
    <row r="1020" spans="1:25" x14ac:dyDescent="0.2">
      <c r="A1020">
        <v>228</v>
      </c>
      <c r="B1020" t="s">
        <v>1940</v>
      </c>
      <c r="C1020" t="s">
        <v>92</v>
      </c>
      <c r="D1020">
        <v>0.03</v>
      </c>
      <c r="E1020">
        <v>60.89</v>
      </c>
      <c r="F1020">
        <v>32.409999999999997</v>
      </c>
      <c r="G1020" t="s">
        <v>2</v>
      </c>
      <c r="H1020" t="s">
        <v>3</v>
      </c>
      <c r="I1020" t="s">
        <v>4</v>
      </c>
      <c r="J1020" t="s">
        <v>85</v>
      </c>
      <c r="K1020" t="s">
        <v>33</v>
      </c>
      <c r="L1020" t="s">
        <v>1941</v>
      </c>
      <c r="M1020">
        <v>0.56000000000000005</v>
      </c>
      <c r="N1020" t="s">
        <v>8</v>
      </c>
      <c r="O1020" t="s">
        <v>9</v>
      </c>
      <c r="P1020" t="s">
        <v>73</v>
      </c>
      <c r="Q1020" t="s">
        <v>1942</v>
      </c>
      <c r="R1020">
        <v>28227</v>
      </c>
      <c r="S1020">
        <v>42096</v>
      </c>
      <c r="T1020">
        <v>42097</v>
      </c>
      <c r="U1020">
        <v>36.353999999999999</v>
      </c>
      <c r="V1020">
        <v>7</v>
      </c>
      <c r="W1020">
        <v>450.49</v>
      </c>
      <c r="X1020">
        <v>88527</v>
      </c>
      <c r="Y1020" t="s">
        <v>3215</v>
      </c>
    </row>
    <row r="1021" spans="1:25" x14ac:dyDescent="0.2">
      <c r="A1021">
        <v>2957</v>
      </c>
      <c r="B1021" t="s">
        <v>1943</v>
      </c>
      <c r="C1021" t="s">
        <v>92</v>
      </c>
      <c r="D1021">
        <v>0.1</v>
      </c>
      <c r="E1021">
        <v>37.94</v>
      </c>
      <c r="F1021">
        <v>5.08</v>
      </c>
      <c r="G1021" t="s">
        <v>63</v>
      </c>
      <c r="H1021" t="s">
        <v>70</v>
      </c>
      <c r="I1021" t="s">
        <v>24</v>
      </c>
      <c r="J1021" t="s">
        <v>64</v>
      </c>
      <c r="K1021" t="s">
        <v>26</v>
      </c>
      <c r="L1021" t="s">
        <v>1089</v>
      </c>
      <c r="M1021">
        <v>0.38</v>
      </c>
      <c r="N1021" t="s">
        <v>8</v>
      </c>
      <c r="O1021" t="s">
        <v>28</v>
      </c>
      <c r="P1021" t="s">
        <v>333</v>
      </c>
      <c r="Q1021" t="s">
        <v>1944</v>
      </c>
      <c r="R1021">
        <v>53209</v>
      </c>
      <c r="S1021">
        <v>42096</v>
      </c>
      <c r="T1021">
        <v>42098</v>
      </c>
      <c r="U1021">
        <v>95.054400000000001</v>
      </c>
      <c r="V1021">
        <v>4</v>
      </c>
      <c r="W1021">
        <v>137.76</v>
      </c>
      <c r="X1021">
        <v>90264</v>
      </c>
      <c r="Y1021" t="s">
        <v>3216</v>
      </c>
    </row>
    <row r="1022" spans="1:25" x14ac:dyDescent="0.2">
      <c r="A1022">
        <v>1112</v>
      </c>
      <c r="B1022" t="s">
        <v>1945</v>
      </c>
      <c r="C1022" t="s">
        <v>46</v>
      </c>
      <c r="D1022">
        <v>0.03</v>
      </c>
      <c r="E1022">
        <v>300.98</v>
      </c>
      <c r="F1022">
        <v>54.92</v>
      </c>
      <c r="G1022" t="s">
        <v>2</v>
      </c>
      <c r="H1022" t="s">
        <v>70</v>
      </c>
      <c r="I1022" t="s">
        <v>4</v>
      </c>
      <c r="J1022" t="s">
        <v>93</v>
      </c>
      <c r="K1022" t="s">
        <v>6</v>
      </c>
      <c r="L1022" t="s">
        <v>1946</v>
      </c>
      <c r="M1022">
        <v>0.55000000000000004</v>
      </c>
      <c r="N1022" t="s">
        <v>8</v>
      </c>
      <c r="O1022" t="s">
        <v>35</v>
      </c>
      <c r="P1022" t="s">
        <v>66</v>
      </c>
      <c r="Q1022" t="s">
        <v>1947</v>
      </c>
      <c r="R1022">
        <v>92399</v>
      </c>
      <c r="S1022">
        <v>42096</v>
      </c>
      <c r="T1022">
        <v>42098</v>
      </c>
      <c r="U1022">
        <v>1272.5808</v>
      </c>
      <c r="V1022">
        <v>12</v>
      </c>
      <c r="W1022">
        <v>3527.82</v>
      </c>
      <c r="X1022">
        <v>90832</v>
      </c>
      <c r="Y1022" t="s">
        <v>3217</v>
      </c>
    </row>
    <row r="1023" spans="1:25" x14ac:dyDescent="0.2">
      <c r="A1023">
        <v>1112</v>
      </c>
      <c r="B1023" t="s">
        <v>1945</v>
      </c>
      <c r="C1023" t="s">
        <v>46</v>
      </c>
      <c r="D1023">
        <v>0.02</v>
      </c>
      <c r="E1023">
        <v>2550.14</v>
      </c>
      <c r="F1023">
        <v>29.7</v>
      </c>
      <c r="G1023" t="s">
        <v>2</v>
      </c>
      <c r="H1023" t="s">
        <v>70</v>
      </c>
      <c r="I1023" t="s">
        <v>16</v>
      </c>
      <c r="J1023" t="s">
        <v>32</v>
      </c>
      <c r="K1023" t="s">
        <v>33</v>
      </c>
      <c r="L1023" t="s">
        <v>1948</v>
      </c>
      <c r="M1023">
        <v>0.56999999999999995</v>
      </c>
      <c r="N1023" t="s">
        <v>8</v>
      </c>
      <c r="O1023" t="s">
        <v>35</v>
      </c>
      <c r="P1023" t="s">
        <v>66</v>
      </c>
      <c r="Q1023" t="s">
        <v>1947</v>
      </c>
      <c r="R1023">
        <v>92399</v>
      </c>
      <c r="S1023">
        <v>42096</v>
      </c>
      <c r="T1023">
        <v>42098</v>
      </c>
      <c r="U1023">
        <v>-5390.7388920000003</v>
      </c>
      <c r="V1023">
        <v>2</v>
      </c>
      <c r="W1023">
        <v>4698.21</v>
      </c>
      <c r="X1023">
        <v>90832</v>
      </c>
      <c r="Y1023" t="s">
        <v>3217</v>
      </c>
    </row>
    <row r="1024" spans="1:25" x14ac:dyDescent="0.2">
      <c r="A1024">
        <v>1777</v>
      </c>
      <c r="B1024" t="s">
        <v>148</v>
      </c>
      <c r="C1024" t="s">
        <v>46</v>
      </c>
      <c r="D1024">
        <v>0.03</v>
      </c>
      <c r="E1024">
        <v>19.989999999999998</v>
      </c>
      <c r="F1024">
        <v>11.17</v>
      </c>
      <c r="G1024" t="s">
        <v>14</v>
      </c>
      <c r="H1024" t="s">
        <v>70</v>
      </c>
      <c r="I1024" t="s">
        <v>4</v>
      </c>
      <c r="J1024" t="s">
        <v>102</v>
      </c>
      <c r="K1024" t="s">
        <v>40</v>
      </c>
      <c r="L1024" t="s">
        <v>465</v>
      </c>
      <c r="M1024">
        <v>0.6</v>
      </c>
      <c r="N1024" t="s">
        <v>8</v>
      </c>
      <c r="O1024" t="s">
        <v>28</v>
      </c>
      <c r="P1024" t="s">
        <v>29</v>
      </c>
      <c r="Q1024" t="s">
        <v>150</v>
      </c>
      <c r="R1024">
        <v>46383</v>
      </c>
      <c r="S1024">
        <v>42096</v>
      </c>
      <c r="T1024">
        <v>42097</v>
      </c>
      <c r="U1024">
        <v>-20.8764</v>
      </c>
      <c r="V1024">
        <v>12</v>
      </c>
      <c r="W1024">
        <v>251.61</v>
      </c>
      <c r="X1024">
        <v>89942</v>
      </c>
      <c r="Y1024" t="s">
        <v>3216</v>
      </c>
    </row>
    <row r="1025" spans="1:25" x14ac:dyDescent="0.2">
      <c r="A1025">
        <v>2014</v>
      </c>
      <c r="B1025" t="s">
        <v>1764</v>
      </c>
      <c r="C1025" t="s">
        <v>1</v>
      </c>
      <c r="D1025">
        <v>0.06</v>
      </c>
      <c r="E1025">
        <v>6.48</v>
      </c>
      <c r="F1025">
        <v>7.49</v>
      </c>
      <c r="G1025" t="s">
        <v>14</v>
      </c>
      <c r="H1025" t="s">
        <v>47</v>
      </c>
      <c r="I1025" t="s">
        <v>24</v>
      </c>
      <c r="J1025" t="s">
        <v>64</v>
      </c>
      <c r="K1025" t="s">
        <v>49</v>
      </c>
      <c r="L1025" t="s">
        <v>1897</v>
      </c>
      <c r="M1025">
        <v>0.37</v>
      </c>
      <c r="N1025" t="s">
        <v>8</v>
      </c>
      <c r="O1025" t="s">
        <v>28</v>
      </c>
      <c r="P1025" t="s">
        <v>189</v>
      </c>
      <c r="Q1025" t="s">
        <v>1765</v>
      </c>
      <c r="R1025">
        <v>51503</v>
      </c>
      <c r="S1025">
        <v>42098</v>
      </c>
      <c r="T1025">
        <v>42098</v>
      </c>
      <c r="U1025">
        <v>-191.49</v>
      </c>
      <c r="V1025">
        <v>12</v>
      </c>
      <c r="W1025">
        <v>74.930000000000007</v>
      </c>
      <c r="X1025">
        <v>88368</v>
      </c>
      <c r="Y1025" t="s">
        <v>3216</v>
      </c>
    </row>
    <row r="1026" spans="1:25" x14ac:dyDescent="0.2">
      <c r="A1026">
        <v>911</v>
      </c>
      <c r="B1026" t="s">
        <v>878</v>
      </c>
      <c r="C1026" t="s">
        <v>13</v>
      </c>
      <c r="D1026">
        <v>0.01</v>
      </c>
      <c r="E1026">
        <v>59.76</v>
      </c>
      <c r="F1026">
        <v>9.7100000000000009</v>
      </c>
      <c r="G1026" t="s">
        <v>14</v>
      </c>
      <c r="H1026" t="s">
        <v>70</v>
      </c>
      <c r="I1026" t="s">
        <v>24</v>
      </c>
      <c r="J1026" t="s">
        <v>54</v>
      </c>
      <c r="K1026" t="s">
        <v>49</v>
      </c>
      <c r="L1026" t="s">
        <v>1949</v>
      </c>
      <c r="M1026">
        <v>0.56999999999999995</v>
      </c>
      <c r="N1026" t="s">
        <v>8</v>
      </c>
      <c r="O1026" t="s">
        <v>87</v>
      </c>
      <c r="P1026" t="s">
        <v>879</v>
      </c>
      <c r="Q1026" t="s">
        <v>880</v>
      </c>
      <c r="R1026">
        <v>26003</v>
      </c>
      <c r="S1026">
        <v>42098</v>
      </c>
      <c r="T1026">
        <v>42100</v>
      </c>
      <c r="U1026">
        <v>354.3288</v>
      </c>
      <c r="V1026">
        <v>8</v>
      </c>
      <c r="W1026">
        <v>513.52</v>
      </c>
      <c r="X1026">
        <v>90186</v>
      </c>
      <c r="Y1026" t="s">
        <v>3218</v>
      </c>
    </row>
    <row r="1027" spans="1:25" x14ac:dyDescent="0.2">
      <c r="A1027">
        <v>2685</v>
      </c>
      <c r="B1027" t="s">
        <v>1950</v>
      </c>
      <c r="C1027" t="s">
        <v>13</v>
      </c>
      <c r="D1027">
        <v>0</v>
      </c>
      <c r="E1027">
        <v>7.38</v>
      </c>
      <c r="F1027">
        <v>11.51</v>
      </c>
      <c r="G1027" t="s">
        <v>14</v>
      </c>
      <c r="H1027" t="s">
        <v>3</v>
      </c>
      <c r="I1027" t="s">
        <v>24</v>
      </c>
      <c r="J1027" t="s">
        <v>48</v>
      </c>
      <c r="K1027" t="s">
        <v>49</v>
      </c>
      <c r="L1027" t="s">
        <v>1951</v>
      </c>
      <c r="M1027">
        <v>0.36</v>
      </c>
      <c r="N1027" t="s">
        <v>8</v>
      </c>
      <c r="O1027" t="s">
        <v>87</v>
      </c>
      <c r="P1027" t="s">
        <v>88</v>
      </c>
      <c r="Q1027" t="s">
        <v>1952</v>
      </c>
      <c r="R1027">
        <v>11803</v>
      </c>
      <c r="S1027">
        <v>42098</v>
      </c>
      <c r="T1027">
        <v>42099</v>
      </c>
      <c r="U1027">
        <v>-66.171000000000006</v>
      </c>
      <c r="V1027">
        <v>2</v>
      </c>
      <c r="W1027">
        <v>17.64</v>
      </c>
      <c r="X1027">
        <v>89147</v>
      </c>
      <c r="Y1027" t="s">
        <v>3218</v>
      </c>
    </row>
    <row r="1028" spans="1:25" x14ac:dyDescent="0.2">
      <c r="A1028">
        <v>321</v>
      </c>
      <c r="B1028" t="s">
        <v>1953</v>
      </c>
      <c r="C1028" t="s">
        <v>23</v>
      </c>
      <c r="D1028">
        <v>0.04</v>
      </c>
      <c r="E1028">
        <v>8.33</v>
      </c>
      <c r="F1028">
        <v>1.99</v>
      </c>
      <c r="G1028" t="s">
        <v>14</v>
      </c>
      <c r="H1028" t="s">
        <v>15</v>
      </c>
      <c r="I1028" t="s">
        <v>16</v>
      </c>
      <c r="J1028" t="s">
        <v>17</v>
      </c>
      <c r="K1028" t="s">
        <v>18</v>
      </c>
      <c r="L1028" t="s">
        <v>1150</v>
      </c>
      <c r="M1028">
        <v>0.52</v>
      </c>
      <c r="N1028" t="s">
        <v>8</v>
      </c>
      <c r="O1028" t="s">
        <v>87</v>
      </c>
      <c r="P1028" t="s">
        <v>394</v>
      </c>
      <c r="Q1028" t="s">
        <v>1954</v>
      </c>
      <c r="R1028">
        <v>20854</v>
      </c>
      <c r="S1028">
        <v>42098</v>
      </c>
      <c r="T1028">
        <v>42103</v>
      </c>
      <c r="U1028">
        <v>9.9268000000000001</v>
      </c>
      <c r="V1028">
        <v>11</v>
      </c>
      <c r="W1028">
        <v>89.76</v>
      </c>
      <c r="X1028">
        <v>91057</v>
      </c>
      <c r="Y1028" t="s">
        <v>3218</v>
      </c>
    </row>
    <row r="1029" spans="1:25" x14ac:dyDescent="0.2">
      <c r="A1029">
        <v>975</v>
      </c>
      <c r="B1029" t="s">
        <v>1955</v>
      </c>
      <c r="C1029" t="s">
        <v>23</v>
      </c>
      <c r="D1029">
        <v>0.1</v>
      </c>
      <c r="E1029">
        <v>2.2200000000000002</v>
      </c>
      <c r="F1029">
        <v>5</v>
      </c>
      <c r="G1029" t="s">
        <v>14</v>
      </c>
      <c r="H1029" t="s">
        <v>70</v>
      </c>
      <c r="I1029" t="s">
        <v>24</v>
      </c>
      <c r="J1029" t="s">
        <v>71</v>
      </c>
      <c r="K1029" t="s">
        <v>49</v>
      </c>
      <c r="L1029" t="s">
        <v>1956</v>
      </c>
      <c r="M1029">
        <v>0.55000000000000004</v>
      </c>
      <c r="N1029" t="s">
        <v>8</v>
      </c>
      <c r="O1029" t="s">
        <v>87</v>
      </c>
      <c r="P1029" t="s">
        <v>379</v>
      </c>
      <c r="Q1029" t="s">
        <v>764</v>
      </c>
      <c r="R1029">
        <v>2108</v>
      </c>
      <c r="S1029">
        <v>42098</v>
      </c>
      <c r="T1029">
        <v>42103</v>
      </c>
      <c r="U1029">
        <v>-21.319199999999999</v>
      </c>
      <c r="V1029">
        <v>3</v>
      </c>
      <c r="W1029">
        <v>8.8000000000000007</v>
      </c>
      <c r="X1029">
        <v>87260</v>
      </c>
      <c r="Y1029" t="s">
        <v>3218</v>
      </c>
    </row>
    <row r="1030" spans="1:25" x14ac:dyDescent="0.2">
      <c r="A1030">
        <v>1918</v>
      </c>
      <c r="B1030" t="s">
        <v>1957</v>
      </c>
      <c r="C1030" t="s">
        <v>23</v>
      </c>
      <c r="D1030">
        <v>0.1</v>
      </c>
      <c r="E1030">
        <v>10.44</v>
      </c>
      <c r="F1030">
        <v>5.75</v>
      </c>
      <c r="G1030" t="s">
        <v>63</v>
      </c>
      <c r="H1030" t="s">
        <v>47</v>
      </c>
      <c r="I1030" t="s">
        <v>24</v>
      </c>
      <c r="J1030" t="s">
        <v>48</v>
      </c>
      <c r="K1030" t="s">
        <v>49</v>
      </c>
      <c r="L1030" t="s">
        <v>1958</v>
      </c>
      <c r="M1030">
        <v>0.39</v>
      </c>
      <c r="N1030" t="s">
        <v>8</v>
      </c>
      <c r="O1030" t="s">
        <v>9</v>
      </c>
      <c r="P1030" t="s">
        <v>20</v>
      </c>
      <c r="Q1030" t="s">
        <v>1959</v>
      </c>
      <c r="R1030">
        <v>72450</v>
      </c>
      <c r="S1030">
        <v>42098</v>
      </c>
      <c r="T1030">
        <v>42105</v>
      </c>
      <c r="U1030">
        <v>125.724</v>
      </c>
      <c r="V1030">
        <v>17</v>
      </c>
      <c r="W1030">
        <v>168.04</v>
      </c>
      <c r="X1030">
        <v>85898</v>
      </c>
      <c r="Y1030" t="s">
        <v>3215</v>
      </c>
    </row>
    <row r="1031" spans="1:25" x14ac:dyDescent="0.2">
      <c r="A1031">
        <v>2548</v>
      </c>
      <c r="B1031" t="s">
        <v>1960</v>
      </c>
      <c r="C1031" t="s">
        <v>23</v>
      </c>
      <c r="D1031">
        <v>0</v>
      </c>
      <c r="E1031">
        <v>35.99</v>
      </c>
      <c r="F1031">
        <v>0.99</v>
      </c>
      <c r="G1031" t="s">
        <v>14</v>
      </c>
      <c r="H1031" t="s">
        <v>3</v>
      </c>
      <c r="I1031" t="s">
        <v>16</v>
      </c>
      <c r="J1031" t="s">
        <v>111</v>
      </c>
      <c r="K1031" t="s">
        <v>18</v>
      </c>
      <c r="L1031" t="s">
        <v>1961</v>
      </c>
      <c r="M1031">
        <v>0.35</v>
      </c>
      <c r="N1031" t="s">
        <v>8</v>
      </c>
      <c r="O1031" t="s">
        <v>35</v>
      </c>
      <c r="P1031" t="s">
        <v>66</v>
      </c>
      <c r="Q1031" t="s">
        <v>76</v>
      </c>
      <c r="R1031">
        <v>90068</v>
      </c>
      <c r="S1031">
        <v>42098</v>
      </c>
      <c r="T1031">
        <v>42105</v>
      </c>
      <c r="U1031">
        <v>840.05100000000004</v>
      </c>
      <c r="V1031">
        <v>46</v>
      </c>
      <c r="W1031">
        <v>1477.57</v>
      </c>
      <c r="X1031">
        <v>46436</v>
      </c>
      <c r="Y1031" t="s">
        <v>3217</v>
      </c>
    </row>
    <row r="1032" spans="1:25" x14ac:dyDescent="0.2">
      <c r="A1032">
        <v>2551</v>
      </c>
      <c r="B1032" t="s">
        <v>1962</v>
      </c>
      <c r="C1032" t="s">
        <v>23</v>
      </c>
      <c r="D1032">
        <v>0</v>
      </c>
      <c r="E1032">
        <v>35.99</v>
      </c>
      <c r="F1032">
        <v>0.99</v>
      </c>
      <c r="G1032" t="s">
        <v>14</v>
      </c>
      <c r="H1032" t="s">
        <v>3</v>
      </c>
      <c r="I1032" t="s">
        <v>16</v>
      </c>
      <c r="J1032" t="s">
        <v>111</v>
      </c>
      <c r="K1032" t="s">
        <v>18</v>
      </c>
      <c r="L1032" t="s">
        <v>1961</v>
      </c>
      <c r="M1032">
        <v>0.35</v>
      </c>
      <c r="N1032" t="s">
        <v>8</v>
      </c>
      <c r="O1032" t="s">
        <v>87</v>
      </c>
      <c r="P1032" t="s">
        <v>296</v>
      </c>
      <c r="Q1032" t="s">
        <v>1963</v>
      </c>
      <c r="R1032">
        <v>17403</v>
      </c>
      <c r="S1032">
        <v>42098</v>
      </c>
      <c r="T1032">
        <v>42105</v>
      </c>
      <c r="U1032">
        <v>265.96050000000002</v>
      </c>
      <c r="V1032">
        <v>12</v>
      </c>
      <c r="W1032">
        <v>385.45</v>
      </c>
      <c r="X1032">
        <v>88656</v>
      </c>
      <c r="Y1032" t="s">
        <v>3218</v>
      </c>
    </row>
    <row r="1033" spans="1:25" x14ac:dyDescent="0.2">
      <c r="A1033">
        <v>114</v>
      </c>
      <c r="B1033" t="s">
        <v>113</v>
      </c>
      <c r="C1033" t="s">
        <v>92</v>
      </c>
      <c r="D1033">
        <v>0.01</v>
      </c>
      <c r="E1033">
        <v>4.91</v>
      </c>
      <c r="F1033">
        <v>0.5</v>
      </c>
      <c r="G1033" t="s">
        <v>14</v>
      </c>
      <c r="H1033" t="s">
        <v>47</v>
      </c>
      <c r="I1033" t="s">
        <v>24</v>
      </c>
      <c r="J1033" t="s">
        <v>128</v>
      </c>
      <c r="K1033" t="s">
        <v>49</v>
      </c>
      <c r="L1033" t="s">
        <v>949</v>
      </c>
      <c r="M1033">
        <v>0.36</v>
      </c>
      <c r="N1033" t="s">
        <v>8</v>
      </c>
      <c r="O1033" t="s">
        <v>35</v>
      </c>
      <c r="P1033" t="s">
        <v>115</v>
      </c>
      <c r="Q1033" t="s">
        <v>116</v>
      </c>
      <c r="R1033">
        <v>97035</v>
      </c>
      <c r="S1033">
        <v>42098</v>
      </c>
      <c r="T1033">
        <v>42100</v>
      </c>
      <c r="U1033">
        <v>40.247700000000002</v>
      </c>
      <c r="V1033">
        <v>12</v>
      </c>
      <c r="W1033">
        <v>58.33</v>
      </c>
      <c r="X1033">
        <v>89584</v>
      </c>
      <c r="Y1033" t="s">
        <v>3217</v>
      </c>
    </row>
    <row r="1034" spans="1:25" x14ac:dyDescent="0.2">
      <c r="A1034">
        <v>114</v>
      </c>
      <c r="B1034" t="s">
        <v>113</v>
      </c>
      <c r="C1034" t="s">
        <v>92</v>
      </c>
      <c r="D1034">
        <v>0.09</v>
      </c>
      <c r="E1034">
        <v>4</v>
      </c>
      <c r="F1034">
        <v>1.3</v>
      </c>
      <c r="G1034" t="s">
        <v>63</v>
      </c>
      <c r="H1034" t="s">
        <v>47</v>
      </c>
      <c r="I1034" t="s">
        <v>24</v>
      </c>
      <c r="J1034" t="s">
        <v>64</v>
      </c>
      <c r="K1034" t="s">
        <v>26</v>
      </c>
      <c r="L1034" t="s">
        <v>347</v>
      </c>
      <c r="M1034">
        <v>0.37</v>
      </c>
      <c r="N1034" t="s">
        <v>8</v>
      </c>
      <c r="O1034" t="s">
        <v>35</v>
      </c>
      <c r="P1034" t="s">
        <v>115</v>
      </c>
      <c r="Q1034" t="s">
        <v>116</v>
      </c>
      <c r="R1034">
        <v>97035</v>
      </c>
      <c r="S1034">
        <v>42098</v>
      </c>
      <c r="T1034">
        <v>42100</v>
      </c>
      <c r="U1034">
        <v>14.0898</v>
      </c>
      <c r="V1034">
        <v>5</v>
      </c>
      <c r="W1034">
        <v>20.420000000000002</v>
      </c>
      <c r="X1034">
        <v>89584</v>
      </c>
      <c r="Y1034" t="s">
        <v>3217</v>
      </c>
    </row>
    <row r="1035" spans="1:25" x14ac:dyDescent="0.2">
      <c r="A1035">
        <v>117</v>
      </c>
      <c r="B1035" t="s">
        <v>117</v>
      </c>
      <c r="C1035" t="s">
        <v>92</v>
      </c>
      <c r="D1035">
        <v>0.01</v>
      </c>
      <c r="E1035">
        <v>4.91</v>
      </c>
      <c r="F1035">
        <v>0.5</v>
      </c>
      <c r="G1035" t="s">
        <v>14</v>
      </c>
      <c r="H1035" t="s">
        <v>47</v>
      </c>
      <c r="I1035" t="s">
        <v>24</v>
      </c>
      <c r="J1035" t="s">
        <v>128</v>
      </c>
      <c r="K1035" t="s">
        <v>49</v>
      </c>
      <c r="L1035" t="s">
        <v>949</v>
      </c>
      <c r="M1035">
        <v>0.36</v>
      </c>
      <c r="N1035" t="s">
        <v>8</v>
      </c>
      <c r="O1035" t="s">
        <v>35</v>
      </c>
      <c r="P1035" t="s">
        <v>42</v>
      </c>
      <c r="Q1035" t="s">
        <v>118</v>
      </c>
      <c r="R1035">
        <v>98103</v>
      </c>
      <c r="S1035">
        <v>42098</v>
      </c>
      <c r="T1035">
        <v>42100</v>
      </c>
      <c r="U1035">
        <v>112.06</v>
      </c>
      <c r="V1035">
        <v>47</v>
      </c>
      <c r="W1035">
        <v>228.46</v>
      </c>
      <c r="X1035">
        <v>13959</v>
      </c>
      <c r="Y1035" t="s">
        <v>3217</v>
      </c>
    </row>
    <row r="1036" spans="1:25" x14ac:dyDescent="0.2">
      <c r="A1036">
        <v>117</v>
      </c>
      <c r="B1036" t="s">
        <v>117</v>
      </c>
      <c r="C1036" t="s">
        <v>92</v>
      </c>
      <c r="D1036">
        <v>0.09</v>
      </c>
      <c r="E1036">
        <v>4</v>
      </c>
      <c r="F1036">
        <v>1.3</v>
      </c>
      <c r="G1036" t="s">
        <v>63</v>
      </c>
      <c r="H1036" t="s">
        <v>47</v>
      </c>
      <c r="I1036" t="s">
        <v>24</v>
      </c>
      <c r="J1036" t="s">
        <v>64</v>
      </c>
      <c r="K1036" t="s">
        <v>26</v>
      </c>
      <c r="L1036" t="s">
        <v>347</v>
      </c>
      <c r="M1036">
        <v>0.37</v>
      </c>
      <c r="N1036" t="s">
        <v>8</v>
      </c>
      <c r="O1036" t="s">
        <v>35</v>
      </c>
      <c r="P1036" t="s">
        <v>42</v>
      </c>
      <c r="Q1036" t="s">
        <v>118</v>
      </c>
      <c r="R1036">
        <v>98103</v>
      </c>
      <c r="S1036">
        <v>42098</v>
      </c>
      <c r="T1036">
        <v>42100</v>
      </c>
      <c r="U1036">
        <v>16.79</v>
      </c>
      <c r="V1036">
        <v>19</v>
      </c>
      <c r="W1036">
        <v>77.61</v>
      </c>
      <c r="X1036">
        <v>13959</v>
      </c>
      <c r="Y1036" t="s">
        <v>3217</v>
      </c>
    </row>
    <row r="1037" spans="1:25" x14ac:dyDescent="0.2">
      <c r="A1037">
        <v>1590</v>
      </c>
      <c r="B1037" t="s">
        <v>1964</v>
      </c>
      <c r="C1037" t="s">
        <v>92</v>
      </c>
      <c r="D1037">
        <v>0.03</v>
      </c>
      <c r="E1037">
        <v>19.04</v>
      </c>
      <c r="F1037">
        <v>6.38</v>
      </c>
      <c r="G1037" t="s">
        <v>63</v>
      </c>
      <c r="H1037" t="s">
        <v>70</v>
      </c>
      <c r="I1037" t="s">
        <v>4</v>
      </c>
      <c r="J1037" t="s">
        <v>102</v>
      </c>
      <c r="K1037" t="s">
        <v>49</v>
      </c>
      <c r="L1037" t="s">
        <v>1965</v>
      </c>
      <c r="M1037">
        <v>0.56000000000000005</v>
      </c>
      <c r="N1037" t="s">
        <v>8</v>
      </c>
      <c r="O1037" t="s">
        <v>87</v>
      </c>
      <c r="P1037" t="s">
        <v>293</v>
      </c>
      <c r="Q1037" t="s">
        <v>1966</v>
      </c>
      <c r="R1037">
        <v>44094</v>
      </c>
      <c r="S1037">
        <v>42098</v>
      </c>
      <c r="T1037">
        <v>42098</v>
      </c>
      <c r="U1037">
        <v>83.793599999999998</v>
      </c>
      <c r="V1037">
        <v>7</v>
      </c>
      <c r="W1037">
        <v>144.03</v>
      </c>
      <c r="X1037">
        <v>86668</v>
      </c>
      <c r="Y1037" t="s">
        <v>3218</v>
      </c>
    </row>
    <row r="1038" spans="1:25" x14ac:dyDescent="0.2">
      <c r="A1038">
        <v>1593</v>
      </c>
      <c r="B1038" t="s">
        <v>1967</v>
      </c>
      <c r="C1038" t="s">
        <v>92</v>
      </c>
      <c r="D1038">
        <v>0.02</v>
      </c>
      <c r="E1038">
        <v>5.53</v>
      </c>
      <c r="F1038">
        <v>6.98</v>
      </c>
      <c r="G1038" t="s">
        <v>14</v>
      </c>
      <c r="H1038" t="s">
        <v>70</v>
      </c>
      <c r="I1038" t="s">
        <v>24</v>
      </c>
      <c r="J1038" t="s">
        <v>48</v>
      </c>
      <c r="K1038" t="s">
        <v>49</v>
      </c>
      <c r="L1038" t="s">
        <v>1968</v>
      </c>
      <c r="M1038">
        <v>0.39</v>
      </c>
      <c r="N1038" t="s">
        <v>8</v>
      </c>
      <c r="O1038" t="s">
        <v>28</v>
      </c>
      <c r="P1038" t="s">
        <v>183</v>
      </c>
      <c r="Q1038" t="s">
        <v>526</v>
      </c>
      <c r="R1038">
        <v>74006</v>
      </c>
      <c r="S1038">
        <v>42098</v>
      </c>
      <c r="T1038">
        <v>42100</v>
      </c>
      <c r="U1038">
        <v>-77.823719999999994</v>
      </c>
      <c r="V1038">
        <v>8</v>
      </c>
      <c r="W1038">
        <v>48.81</v>
      </c>
      <c r="X1038">
        <v>86668</v>
      </c>
      <c r="Y1038" t="s">
        <v>3216</v>
      </c>
    </row>
    <row r="1039" spans="1:25" x14ac:dyDescent="0.2">
      <c r="A1039">
        <v>2441</v>
      </c>
      <c r="B1039" t="s">
        <v>1969</v>
      </c>
      <c r="C1039" t="s">
        <v>92</v>
      </c>
      <c r="D1039">
        <v>0.02</v>
      </c>
      <c r="E1039">
        <v>63.94</v>
      </c>
      <c r="F1039">
        <v>14.48</v>
      </c>
      <c r="G1039" t="s">
        <v>14</v>
      </c>
      <c r="H1039" t="s">
        <v>15</v>
      </c>
      <c r="I1039" t="s">
        <v>4</v>
      </c>
      <c r="J1039" t="s">
        <v>102</v>
      </c>
      <c r="K1039" t="s">
        <v>49</v>
      </c>
      <c r="L1039" t="s">
        <v>1970</v>
      </c>
      <c r="M1039">
        <v>0.46</v>
      </c>
      <c r="N1039" t="s">
        <v>8</v>
      </c>
      <c r="O1039" t="s">
        <v>9</v>
      </c>
      <c r="P1039" t="s">
        <v>99</v>
      </c>
      <c r="Q1039" t="s">
        <v>1971</v>
      </c>
      <c r="R1039">
        <v>32935</v>
      </c>
      <c r="S1039">
        <v>42098</v>
      </c>
      <c r="T1039">
        <v>42098</v>
      </c>
      <c r="U1039">
        <v>-100.17</v>
      </c>
      <c r="V1039">
        <v>11</v>
      </c>
      <c r="W1039">
        <v>709.7</v>
      </c>
      <c r="X1039">
        <v>89300</v>
      </c>
      <c r="Y1039" t="s">
        <v>3215</v>
      </c>
    </row>
    <row r="1040" spans="1:25" x14ac:dyDescent="0.2">
      <c r="A1040">
        <v>2442</v>
      </c>
      <c r="B1040" t="s">
        <v>1972</v>
      </c>
      <c r="C1040" t="s">
        <v>92</v>
      </c>
      <c r="D1040">
        <v>0.01</v>
      </c>
      <c r="E1040">
        <v>5.0199999999999996</v>
      </c>
      <c r="F1040">
        <v>5.14</v>
      </c>
      <c r="G1040" t="s">
        <v>14</v>
      </c>
      <c r="H1040" t="s">
        <v>15</v>
      </c>
      <c r="I1040" t="s">
        <v>16</v>
      </c>
      <c r="J1040" t="s">
        <v>17</v>
      </c>
      <c r="K1040" t="s">
        <v>18</v>
      </c>
      <c r="L1040" t="s">
        <v>367</v>
      </c>
      <c r="M1040">
        <v>0.79</v>
      </c>
      <c r="N1040" t="s">
        <v>8</v>
      </c>
      <c r="O1040" t="s">
        <v>9</v>
      </c>
      <c r="P1040" t="s">
        <v>99</v>
      </c>
      <c r="Q1040" t="s">
        <v>1973</v>
      </c>
      <c r="R1040">
        <v>32953</v>
      </c>
      <c r="S1040">
        <v>42098</v>
      </c>
      <c r="T1040">
        <v>42100</v>
      </c>
      <c r="U1040">
        <v>-3.948</v>
      </c>
      <c r="V1040">
        <v>5</v>
      </c>
      <c r="W1040">
        <v>27.42</v>
      </c>
      <c r="X1040">
        <v>89300</v>
      </c>
      <c r="Y1040" t="s">
        <v>3215</v>
      </c>
    </row>
    <row r="1041" spans="1:25" x14ac:dyDescent="0.2">
      <c r="A1041">
        <v>3400</v>
      </c>
      <c r="B1041" t="s">
        <v>1974</v>
      </c>
      <c r="C1041" t="s">
        <v>92</v>
      </c>
      <c r="D1041">
        <v>0.1</v>
      </c>
      <c r="E1041">
        <v>9.3800000000000008</v>
      </c>
      <c r="F1041">
        <v>4.93</v>
      </c>
      <c r="G1041" t="s">
        <v>63</v>
      </c>
      <c r="H1041" t="s">
        <v>3</v>
      </c>
      <c r="I1041" t="s">
        <v>4</v>
      </c>
      <c r="J1041" t="s">
        <v>102</v>
      </c>
      <c r="K1041" t="s">
        <v>49</v>
      </c>
      <c r="L1041" t="s">
        <v>1975</v>
      </c>
      <c r="M1041">
        <v>0.56999999999999995</v>
      </c>
      <c r="N1041" t="s">
        <v>8</v>
      </c>
      <c r="O1041" t="s">
        <v>87</v>
      </c>
      <c r="P1041" t="s">
        <v>879</v>
      </c>
      <c r="Q1041" t="s">
        <v>1976</v>
      </c>
      <c r="R1041">
        <v>26554</v>
      </c>
      <c r="S1041">
        <v>42098</v>
      </c>
      <c r="T1041">
        <v>42098</v>
      </c>
      <c r="U1041">
        <v>-24.7104</v>
      </c>
      <c r="V1041">
        <v>15</v>
      </c>
      <c r="W1041">
        <v>135.78</v>
      </c>
      <c r="X1041">
        <v>87537</v>
      </c>
      <c r="Y1041" t="s">
        <v>3218</v>
      </c>
    </row>
    <row r="1042" spans="1:25" x14ac:dyDescent="0.2">
      <c r="A1042">
        <v>1733</v>
      </c>
      <c r="B1042" t="s">
        <v>1977</v>
      </c>
      <c r="C1042" t="s">
        <v>46</v>
      </c>
      <c r="D1042">
        <v>0.02</v>
      </c>
      <c r="E1042">
        <v>60.98</v>
      </c>
      <c r="F1042">
        <v>49</v>
      </c>
      <c r="G1042" t="s">
        <v>14</v>
      </c>
      <c r="H1042" t="s">
        <v>3</v>
      </c>
      <c r="I1042" t="s">
        <v>24</v>
      </c>
      <c r="J1042" t="s">
        <v>71</v>
      </c>
      <c r="K1042" t="s">
        <v>40</v>
      </c>
      <c r="L1042" t="s">
        <v>1506</v>
      </c>
      <c r="M1042">
        <v>0.59</v>
      </c>
      <c r="N1042" t="s">
        <v>8</v>
      </c>
      <c r="O1042" t="s">
        <v>87</v>
      </c>
      <c r="P1042" t="s">
        <v>350</v>
      </c>
      <c r="Q1042" t="s">
        <v>42</v>
      </c>
      <c r="R1042">
        <v>20012</v>
      </c>
      <c r="S1042">
        <v>42098</v>
      </c>
      <c r="T1042">
        <v>42100</v>
      </c>
      <c r="U1042">
        <v>-662.52</v>
      </c>
      <c r="V1042">
        <v>34</v>
      </c>
      <c r="W1042">
        <v>2119.54</v>
      </c>
      <c r="X1042">
        <v>3841</v>
      </c>
      <c r="Y1042" t="s">
        <v>3218</v>
      </c>
    </row>
    <row r="1043" spans="1:25" x14ac:dyDescent="0.2">
      <c r="A1043">
        <v>1733</v>
      </c>
      <c r="B1043" t="s">
        <v>1977</v>
      </c>
      <c r="C1043" t="s">
        <v>46</v>
      </c>
      <c r="D1043">
        <v>0.02</v>
      </c>
      <c r="E1043">
        <v>1270.99</v>
      </c>
      <c r="F1043">
        <v>19.989999999999998</v>
      </c>
      <c r="G1043" t="s">
        <v>14</v>
      </c>
      <c r="H1043" t="s">
        <v>3</v>
      </c>
      <c r="I1043" t="s">
        <v>24</v>
      </c>
      <c r="J1043" t="s">
        <v>48</v>
      </c>
      <c r="K1043" t="s">
        <v>49</v>
      </c>
      <c r="L1043" t="s">
        <v>628</v>
      </c>
      <c r="M1043">
        <v>0.35</v>
      </c>
      <c r="N1043" t="s">
        <v>8</v>
      </c>
      <c r="O1043" t="s">
        <v>87</v>
      </c>
      <c r="P1043" t="s">
        <v>350</v>
      </c>
      <c r="Q1043" t="s">
        <v>42</v>
      </c>
      <c r="R1043">
        <v>20012</v>
      </c>
      <c r="S1043">
        <v>42098</v>
      </c>
      <c r="T1043">
        <v>42100</v>
      </c>
      <c r="U1043">
        <v>9228.2255999999998</v>
      </c>
      <c r="V1043">
        <v>36</v>
      </c>
      <c r="W1043">
        <v>45737.33</v>
      </c>
      <c r="X1043">
        <v>3841</v>
      </c>
      <c r="Y1043" t="s">
        <v>3218</v>
      </c>
    </row>
    <row r="1044" spans="1:25" x14ac:dyDescent="0.2">
      <c r="A1044">
        <v>1734</v>
      </c>
      <c r="B1044" t="s">
        <v>1978</v>
      </c>
      <c r="C1044" t="s">
        <v>46</v>
      </c>
      <c r="D1044">
        <v>0.02</v>
      </c>
      <c r="E1044">
        <v>60.98</v>
      </c>
      <c r="F1044">
        <v>49</v>
      </c>
      <c r="G1044" t="s">
        <v>14</v>
      </c>
      <c r="H1044" t="s">
        <v>3</v>
      </c>
      <c r="I1044" t="s">
        <v>24</v>
      </c>
      <c r="J1044" t="s">
        <v>71</v>
      </c>
      <c r="K1044" t="s">
        <v>40</v>
      </c>
      <c r="L1044" t="s">
        <v>1506</v>
      </c>
      <c r="M1044">
        <v>0.59</v>
      </c>
      <c r="N1044" t="s">
        <v>8</v>
      </c>
      <c r="O1044" t="s">
        <v>87</v>
      </c>
      <c r="P1044" t="s">
        <v>88</v>
      </c>
      <c r="Q1044" t="s">
        <v>1979</v>
      </c>
      <c r="R1044">
        <v>10528</v>
      </c>
      <c r="S1044">
        <v>42098</v>
      </c>
      <c r="T1044">
        <v>42100</v>
      </c>
      <c r="U1044">
        <v>-596.26800000000003</v>
      </c>
      <c r="V1044">
        <v>9</v>
      </c>
      <c r="W1044">
        <v>561.05999999999995</v>
      </c>
      <c r="X1044">
        <v>88443</v>
      </c>
      <c r="Y1044" t="s">
        <v>3218</v>
      </c>
    </row>
    <row r="1045" spans="1:25" x14ac:dyDescent="0.2">
      <c r="A1045">
        <v>1734</v>
      </c>
      <c r="B1045" t="s">
        <v>1978</v>
      </c>
      <c r="C1045" t="s">
        <v>46</v>
      </c>
      <c r="D1045">
        <v>0.02</v>
      </c>
      <c r="E1045">
        <v>1270.99</v>
      </c>
      <c r="F1045">
        <v>19.989999999999998</v>
      </c>
      <c r="G1045" t="s">
        <v>14</v>
      </c>
      <c r="H1045" t="s">
        <v>3</v>
      </c>
      <c r="I1045" t="s">
        <v>24</v>
      </c>
      <c r="J1045" t="s">
        <v>48</v>
      </c>
      <c r="K1045" t="s">
        <v>49</v>
      </c>
      <c r="L1045" t="s">
        <v>628</v>
      </c>
      <c r="M1045">
        <v>0.35</v>
      </c>
      <c r="N1045" t="s">
        <v>8</v>
      </c>
      <c r="O1045" t="s">
        <v>87</v>
      </c>
      <c r="P1045" t="s">
        <v>88</v>
      </c>
      <c r="Q1045" t="s">
        <v>1979</v>
      </c>
      <c r="R1045">
        <v>10528</v>
      </c>
      <c r="S1045">
        <v>42098</v>
      </c>
      <c r="T1045">
        <v>42100</v>
      </c>
      <c r="U1045">
        <v>7889.6877000000004</v>
      </c>
      <c r="V1045">
        <v>9</v>
      </c>
      <c r="W1045">
        <v>11434.33</v>
      </c>
      <c r="X1045">
        <v>88443</v>
      </c>
      <c r="Y1045" t="s">
        <v>3218</v>
      </c>
    </row>
    <row r="1046" spans="1:25" x14ac:dyDescent="0.2">
      <c r="A1046">
        <v>1734</v>
      </c>
      <c r="B1046" t="s">
        <v>1978</v>
      </c>
      <c r="C1046" t="s">
        <v>46</v>
      </c>
      <c r="D1046">
        <v>0.05</v>
      </c>
      <c r="E1046">
        <v>205.99</v>
      </c>
      <c r="F1046">
        <v>8.99</v>
      </c>
      <c r="G1046" t="s">
        <v>63</v>
      </c>
      <c r="H1046" t="s">
        <v>3</v>
      </c>
      <c r="I1046" t="s">
        <v>16</v>
      </c>
      <c r="J1046" t="s">
        <v>111</v>
      </c>
      <c r="K1046" t="s">
        <v>49</v>
      </c>
      <c r="L1046" t="s">
        <v>1008</v>
      </c>
      <c r="M1046">
        <v>0.6</v>
      </c>
      <c r="N1046" t="s">
        <v>8</v>
      </c>
      <c r="O1046" t="s">
        <v>87</v>
      </c>
      <c r="P1046" t="s">
        <v>88</v>
      </c>
      <c r="Q1046" t="s">
        <v>1979</v>
      </c>
      <c r="R1046">
        <v>10528</v>
      </c>
      <c r="S1046">
        <v>42098</v>
      </c>
      <c r="T1046">
        <v>42100</v>
      </c>
      <c r="U1046">
        <v>1545.8097600000001</v>
      </c>
      <c r="V1046">
        <v>19</v>
      </c>
      <c r="W1046">
        <v>3229.24</v>
      </c>
      <c r="X1046">
        <v>88443</v>
      </c>
      <c r="Y1046" t="s">
        <v>3218</v>
      </c>
    </row>
    <row r="1047" spans="1:25" x14ac:dyDescent="0.2">
      <c r="A1047">
        <v>2603</v>
      </c>
      <c r="B1047" t="s">
        <v>1980</v>
      </c>
      <c r="C1047" t="s">
        <v>1</v>
      </c>
      <c r="D1047">
        <v>7.0000000000000007E-2</v>
      </c>
      <c r="E1047">
        <v>200.99</v>
      </c>
      <c r="F1047">
        <v>4.2</v>
      </c>
      <c r="G1047" t="s">
        <v>14</v>
      </c>
      <c r="H1047" t="s">
        <v>70</v>
      </c>
      <c r="I1047" t="s">
        <v>16</v>
      </c>
      <c r="J1047" t="s">
        <v>111</v>
      </c>
      <c r="K1047" t="s">
        <v>49</v>
      </c>
      <c r="L1047" t="s">
        <v>770</v>
      </c>
      <c r="M1047">
        <v>0.59</v>
      </c>
      <c r="N1047" t="s">
        <v>8</v>
      </c>
      <c r="O1047" t="s">
        <v>87</v>
      </c>
      <c r="P1047" t="s">
        <v>373</v>
      </c>
      <c r="Q1047" t="s">
        <v>1981</v>
      </c>
      <c r="R1047">
        <v>7601</v>
      </c>
      <c r="S1047">
        <v>42099</v>
      </c>
      <c r="T1047">
        <v>42100</v>
      </c>
      <c r="U1047">
        <v>2225.0761200000002</v>
      </c>
      <c r="V1047">
        <v>22</v>
      </c>
      <c r="W1047">
        <v>3705.14</v>
      </c>
      <c r="X1047">
        <v>87383</v>
      </c>
      <c r="Y1047" t="s">
        <v>3218</v>
      </c>
    </row>
    <row r="1048" spans="1:25" x14ac:dyDescent="0.2">
      <c r="A1048">
        <v>2604</v>
      </c>
      <c r="B1048" t="s">
        <v>1982</v>
      </c>
      <c r="C1048" t="s">
        <v>1</v>
      </c>
      <c r="D1048">
        <v>0.01</v>
      </c>
      <c r="E1048">
        <v>297.48</v>
      </c>
      <c r="F1048">
        <v>18.059999999999999</v>
      </c>
      <c r="G1048" t="s">
        <v>2</v>
      </c>
      <c r="H1048" t="s">
        <v>70</v>
      </c>
      <c r="I1048" t="s">
        <v>16</v>
      </c>
      <c r="J1048" t="s">
        <v>32</v>
      </c>
      <c r="K1048" t="s">
        <v>33</v>
      </c>
      <c r="L1048" t="s">
        <v>363</v>
      </c>
      <c r="M1048">
        <v>0.6</v>
      </c>
      <c r="N1048" t="s">
        <v>8</v>
      </c>
      <c r="O1048" t="s">
        <v>87</v>
      </c>
      <c r="P1048" t="s">
        <v>373</v>
      </c>
      <c r="Q1048" t="s">
        <v>1983</v>
      </c>
      <c r="R1048">
        <v>8830</v>
      </c>
      <c r="S1048">
        <v>42099</v>
      </c>
      <c r="T1048">
        <v>42100</v>
      </c>
      <c r="U1048">
        <v>-338.18083200000001</v>
      </c>
      <c r="V1048">
        <v>3</v>
      </c>
      <c r="W1048">
        <v>945.36</v>
      </c>
      <c r="X1048">
        <v>87383</v>
      </c>
      <c r="Y1048" t="s">
        <v>3218</v>
      </c>
    </row>
    <row r="1049" spans="1:25" x14ac:dyDescent="0.2">
      <c r="A1049">
        <v>635</v>
      </c>
      <c r="B1049" t="s">
        <v>1984</v>
      </c>
      <c r="C1049" t="s">
        <v>13</v>
      </c>
      <c r="D1049">
        <v>0.01</v>
      </c>
      <c r="E1049">
        <v>2.08</v>
      </c>
      <c r="F1049">
        <v>5.33</v>
      </c>
      <c r="G1049" t="s">
        <v>14</v>
      </c>
      <c r="H1049" t="s">
        <v>70</v>
      </c>
      <c r="I1049" t="s">
        <v>4</v>
      </c>
      <c r="J1049" t="s">
        <v>102</v>
      </c>
      <c r="K1049" t="s">
        <v>49</v>
      </c>
      <c r="L1049" t="s">
        <v>435</v>
      </c>
      <c r="M1049">
        <v>0.43</v>
      </c>
      <c r="N1049" t="s">
        <v>8</v>
      </c>
      <c r="O1049" t="s">
        <v>28</v>
      </c>
      <c r="P1049" t="s">
        <v>60</v>
      </c>
      <c r="Q1049" t="s">
        <v>1985</v>
      </c>
      <c r="R1049">
        <v>55106</v>
      </c>
      <c r="S1049">
        <v>42099</v>
      </c>
      <c r="T1049">
        <v>42099</v>
      </c>
      <c r="U1049">
        <v>-103.7124</v>
      </c>
      <c r="V1049">
        <v>12</v>
      </c>
      <c r="W1049">
        <v>28.32</v>
      </c>
      <c r="X1049">
        <v>89284</v>
      </c>
      <c r="Y1049" t="s">
        <v>3216</v>
      </c>
    </row>
    <row r="1050" spans="1:25" x14ac:dyDescent="0.2">
      <c r="A1050">
        <v>635</v>
      </c>
      <c r="B1050" t="s">
        <v>1984</v>
      </c>
      <c r="C1050" t="s">
        <v>13</v>
      </c>
      <c r="D1050">
        <v>0.03</v>
      </c>
      <c r="E1050">
        <v>370.98</v>
      </c>
      <c r="F1050">
        <v>99</v>
      </c>
      <c r="G1050" t="s">
        <v>2</v>
      </c>
      <c r="H1050" t="s">
        <v>70</v>
      </c>
      <c r="I1050" t="s">
        <v>24</v>
      </c>
      <c r="J1050" t="s">
        <v>54</v>
      </c>
      <c r="K1050" t="s">
        <v>33</v>
      </c>
      <c r="L1050" t="s">
        <v>1986</v>
      </c>
      <c r="M1050">
        <v>0.65</v>
      </c>
      <c r="N1050" t="s">
        <v>8</v>
      </c>
      <c r="O1050" t="s">
        <v>28</v>
      </c>
      <c r="P1050" t="s">
        <v>60</v>
      </c>
      <c r="Q1050" t="s">
        <v>1985</v>
      </c>
      <c r="R1050">
        <v>55106</v>
      </c>
      <c r="S1050">
        <v>42099</v>
      </c>
      <c r="T1050">
        <v>42100</v>
      </c>
      <c r="U1050">
        <v>-124.2864</v>
      </c>
      <c r="V1050">
        <v>6</v>
      </c>
      <c r="W1050">
        <v>2309.4899999999998</v>
      </c>
      <c r="X1050">
        <v>89284</v>
      </c>
      <c r="Y1050" t="s">
        <v>3216</v>
      </c>
    </row>
    <row r="1051" spans="1:25" x14ac:dyDescent="0.2">
      <c r="A1051">
        <v>1246</v>
      </c>
      <c r="B1051" t="s">
        <v>1987</v>
      </c>
      <c r="C1051" t="s">
        <v>13</v>
      </c>
      <c r="D1051">
        <v>0.1</v>
      </c>
      <c r="E1051">
        <v>22.38</v>
      </c>
      <c r="F1051">
        <v>15.1</v>
      </c>
      <c r="G1051" t="s">
        <v>14</v>
      </c>
      <c r="H1051" t="s">
        <v>47</v>
      </c>
      <c r="I1051" t="s">
        <v>24</v>
      </c>
      <c r="J1051" t="s">
        <v>48</v>
      </c>
      <c r="K1051" t="s">
        <v>49</v>
      </c>
      <c r="L1051" t="s">
        <v>1061</v>
      </c>
      <c r="M1051">
        <v>0.38</v>
      </c>
      <c r="N1051" t="s">
        <v>8</v>
      </c>
      <c r="O1051" t="s">
        <v>87</v>
      </c>
      <c r="P1051" t="s">
        <v>88</v>
      </c>
      <c r="Q1051" t="s">
        <v>89</v>
      </c>
      <c r="R1051">
        <v>10009</v>
      </c>
      <c r="S1051">
        <v>42099</v>
      </c>
      <c r="T1051">
        <v>42100</v>
      </c>
      <c r="U1051">
        <v>-107.51349999999999</v>
      </c>
      <c r="V1051">
        <v>26</v>
      </c>
      <c r="W1051">
        <v>564.98</v>
      </c>
      <c r="X1051">
        <v>36452</v>
      </c>
      <c r="Y1051" t="s">
        <v>3218</v>
      </c>
    </row>
    <row r="1052" spans="1:25" x14ac:dyDescent="0.2">
      <c r="A1052">
        <v>1246</v>
      </c>
      <c r="B1052" t="s">
        <v>1987</v>
      </c>
      <c r="C1052" t="s">
        <v>13</v>
      </c>
      <c r="D1052">
        <v>0.04</v>
      </c>
      <c r="E1052">
        <v>6.98</v>
      </c>
      <c r="F1052">
        <v>2.83</v>
      </c>
      <c r="G1052" t="s">
        <v>14</v>
      </c>
      <c r="H1052" t="s">
        <v>47</v>
      </c>
      <c r="I1052" t="s">
        <v>4</v>
      </c>
      <c r="J1052" t="s">
        <v>102</v>
      </c>
      <c r="K1052" t="s">
        <v>18</v>
      </c>
      <c r="L1052" t="s">
        <v>1988</v>
      </c>
      <c r="M1052">
        <v>0.37</v>
      </c>
      <c r="N1052" t="s">
        <v>8</v>
      </c>
      <c r="O1052" t="s">
        <v>87</v>
      </c>
      <c r="P1052" t="s">
        <v>88</v>
      </c>
      <c r="Q1052" t="s">
        <v>89</v>
      </c>
      <c r="R1052">
        <v>10009</v>
      </c>
      <c r="S1052">
        <v>42099</v>
      </c>
      <c r="T1052">
        <v>42101</v>
      </c>
      <c r="U1052">
        <v>46.01</v>
      </c>
      <c r="V1052">
        <v>18</v>
      </c>
      <c r="W1052">
        <v>129.47999999999999</v>
      </c>
      <c r="X1052">
        <v>36452</v>
      </c>
      <c r="Y1052" t="s">
        <v>3218</v>
      </c>
    </row>
    <row r="1053" spans="1:25" x14ac:dyDescent="0.2">
      <c r="A1053">
        <v>1247</v>
      </c>
      <c r="B1053" t="s">
        <v>1989</v>
      </c>
      <c r="C1053" t="s">
        <v>13</v>
      </c>
      <c r="D1053">
        <v>0.1</v>
      </c>
      <c r="E1053">
        <v>22.38</v>
      </c>
      <c r="F1053">
        <v>15.1</v>
      </c>
      <c r="G1053" t="s">
        <v>14</v>
      </c>
      <c r="H1053" t="s">
        <v>47</v>
      </c>
      <c r="I1053" t="s">
        <v>24</v>
      </c>
      <c r="J1053" t="s">
        <v>48</v>
      </c>
      <c r="K1053" t="s">
        <v>49</v>
      </c>
      <c r="L1053" t="s">
        <v>1061</v>
      </c>
      <c r="M1053">
        <v>0.38</v>
      </c>
      <c r="N1053" t="s">
        <v>8</v>
      </c>
      <c r="O1053" t="s">
        <v>28</v>
      </c>
      <c r="P1053" t="s">
        <v>163</v>
      </c>
      <c r="Q1053" t="s">
        <v>1990</v>
      </c>
      <c r="R1053">
        <v>78641</v>
      </c>
      <c r="S1053">
        <v>42099</v>
      </c>
      <c r="T1053">
        <v>42100</v>
      </c>
      <c r="U1053">
        <v>-107.51349999999999</v>
      </c>
      <c r="V1053">
        <v>7</v>
      </c>
      <c r="W1053">
        <v>152.11000000000001</v>
      </c>
      <c r="X1053">
        <v>91555</v>
      </c>
      <c r="Y1053" t="s">
        <v>3216</v>
      </c>
    </row>
    <row r="1054" spans="1:25" x14ac:dyDescent="0.2">
      <c r="A1054">
        <v>1247</v>
      </c>
      <c r="B1054" t="s">
        <v>1989</v>
      </c>
      <c r="C1054" t="s">
        <v>13</v>
      </c>
      <c r="D1054">
        <v>0.04</v>
      </c>
      <c r="E1054">
        <v>6.98</v>
      </c>
      <c r="F1054">
        <v>2.83</v>
      </c>
      <c r="G1054" t="s">
        <v>14</v>
      </c>
      <c r="H1054" t="s">
        <v>47</v>
      </c>
      <c r="I1054" t="s">
        <v>4</v>
      </c>
      <c r="J1054" t="s">
        <v>102</v>
      </c>
      <c r="K1054" t="s">
        <v>18</v>
      </c>
      <c r="L1054" t="s">
        <v>1988</v>
      </c>
      <c r="M1054">
        <v>0.37</v>
      </c>
      <c r="N1054" t="s">
        <v>8</v>
      </c>
      <c r="O1054" t="s">
        <v>28</v>
      </c>
      <c r="P1054" t="s">
        <v>163</v>
      </c>
      <c r="Q1054" t="s">
        <v>1990</v>
      </c>
      <c r="R1054">
        <v>78641</v>
      </c>
      <c r="S1054">
        <v>42099</v>
      </c>
      <c r="T1054">
        <v>42101</v>
      </c>
      <c r="U1054">
        <v>24.819299999999998</v>
      </c>
      <c r="V1054">
        <v>5</v>
      </c>
      <c r="W1054">
        <v>35.97</v>
      </c>
      <c r="X1054">
        <v>91555</v>
      </c>
      <c r="Y1054" t="s">
        <v>3216</v>
      </c>
    </row>
    <row r="1055" spans="1:25" x14ac:dyDescent="0.2">
      <c r="A1055">
        <v>1459</v>
      </c>
      <c r="B1055" t="s">
        <v>1991</v>
      </c>
      <c r="C1055" t="s">
        <v>13</v>
      </c>
      <c r="D1055">
        <v>0.05</v>
      </c>
      <c r="E1055">
        <v>85.99</v>
      </c>
      <c r="F1055">
        <v>0.99</v>
      </c>
      <c r="G1055" t="s">
        <v>14</v>
      </c>
      <c r="H1055" t="s">
        <v>15</v>
      </c>
      <c r="I1055" t="s">
        <v>16</v>
      </c>
      <c r="J1055" t="s">
        <v>111</v>
      </c>
      <c r="K1055" t="s">
        <v>26</v>
      </c>
      <c r="L1055" t="s">
        <v>1152</v>
      </c>
      <c r="M1055">
        <v>0.55000000000000004</v>
      </c>
      <c r="N1055" t="s">
        <v>8</v>
      </c>
      <c r="O1055" t="s">
        <v>9</v>
      </c>
      <c r="P1055" t="s">
        <v>247</v>
      </c>
      <c r="Q1055" t="s">
        <v>1992</v>
      </c>
      <c r="R1055">
        <v>29687</v>
      </c>
      <c r="S1055">
        <v>42099</v>
      </c>
      <c r="T1055">
        <v>42101</v>
      </c>
      <c r="U1055">
        <v>36.216000000000001</v>
      </c>
      <c r="V1055">
        <v>4</v>
      </c>
      <c r="W1055">
        <v>291.64</v>
      </c>
      <c r="X1055">
        <v>86734</v>
      </c>
      <c r="Y1055" t="s">
        <v>3215</v>
      </c>
    </row>
    <row r="1056" spans="1:25" x14ac:dyDescent="0.2">
      <c r="A1056">
        <v>1891</v>
      </c>
      <c r="B1056" t="s">
        <v>1993</v>
      </c>
      <c r="C1056" t="s">
        <v>46</v>
      </c>
      <c r="D1056">
        <v>0.03</v>
      </c>
      <c r="E1056">
        <v>320.64</v>
      </c>
      <c r="F1056">
        <v>29.2</v>
      </c>
      <c r="G1056" t="s">
        <v>2</v>
      </c>
      <c r="H1056" t="s">
        <v>47</v>
      </c>
      <c r="I1056" t="s">
        <v>4</v>
      </c>
      <c r="J1056" t="s">
        <v>5</v>
      </c>
      <c r="K1056" t="s">
        <v>6</v>
      </c>
      <c r="L1056" t="s">
        <v>1994</v>
      </c>
      <c r="M1056">
        <v>0.66</v>
      </c>
      <c r="N1056" t="s">
        <v>8</v>
      </c>
      <c r="O1056" t="s">
        <v>87</v>
      </c>
      <c r="P1056" t="s">
        <v>293</v>
      </c>
      <c r="Q1056" t="s">
        <v>1995</v>
      </c>
      <c r="R1056">
        <v>45801</v>
      </c>
      <c r="S1056">
        <v>42099</v>
      </c>
      <c r="T1056">
        <v>42101</v>
      </c>
      <c r="U1056">
        <v>429.75435599999997</v>
      </c>
      <c r="V1056">
        <v>7</v>
      </c>
      <c r="W1056">
        <v>2233.46</v>
      </c>
      <c r="X1056">
        <v>90630</v>
      </c>
      <c r="Y1056" t="s">
        <v>3218</v>
      </c>
    </row>
    <row r="1057" spans="1:25" x14ac:dyDescent="0.2">
      <c r="A1057">
        <v>2960</v>
      </c>
      <c r="B1057" t="s">
        <v>1996</v>
      </c>
      <c r="C1057" t="s">
        <v>46</v>
      </c>
      <c r="D1057">
        <v>0.1</v>
      </c>
      <c r="E1057">
        <v>36.549999999999997</v>
      </c>
      <c r="F1057">
        <v>13.89</v>
      </c>
      <c r="G1057" t="s">
        <v>14</v>
      </c>
      <c r="H1057" t="s">
        <v>70</v>
      </c>
      <c r="I1057" t="s">
        <v>24</v>
      </c>
      <c r="J1057" t="s">
        <v>25</v>
      </c>
      <c r="K1057" t="s">
        <v>26</v>
      </c>
      <c r="L1057" t="s">
        <v>1329</v>
      </c>
      <c r="M1057">
        <v>0.41</v>
      </c>
      <c r="N1057" t="s">
        <v>8</v>
      </c>
      <c r="O1057" t="s">
        <v>9</v>
      </c>
      <c r="P1057" t="s">
        <v>20</v>
      </c>
      <c r="Q1057" t="s">
        <v>1997</v>
      </c>
      <c r="R1057">
        <v>72956</v>
      </c>
      <c r="S1057">
        <v>42099</v>
      </c>
      <c r="T1057">
        <v>42101</v>
      </c>
      <c r="U1057">
        <v>-89.572000000000003</v>
      </c>
      <c r="V1057">
        <v>11</v>
      </c>
      <c r="W1057">
        <v>379.72</v>
      </c>
      <c r="X1057">
        <v>90646</v>
      </c>
      <c r="Y1057" t="s">
        <v>3215</v>
      </c>
    </row>
    <row r="1058" spans="1:25" x14ac:dyDescent="0.2">
      <c r="A1058">
        <v>925</v>
      </c>
      <c r="B1058" t="s">
        <v>1998</v>
      </c>
      <c r="C1058" t="s">
        <v>1</v>
      </c>
      <c r="D1058">
        <v>0.03</v>
      </c>
      <c r="E1058">
        <v>2.1800000000000002</v>
      </c>
      <c r="F1058">
        <v>1.38</v>
      </c>
      <c r="G1058" t="s">
        <v>14</v>
      </c>
      <c r="H1058" t="s">
        <v>3</v>
      </c>
      <c r="I1058" t="s">
        <v>24</v>
      </c>
      <c r="J1058" t="s">
        <v>152</v>
      </c>
      <c r="K1058" t="s">
        <v>26</v>
      </c>
      <c r="L1058" t="s">
        <v>1999</v>
      </c>
      <c r="M1058">
        <v>0.44</v>
      </c>
      <c r="N1058" t="s">
        <v>8</v>
      </c>
      <c r="O1058" t="s">
        <v>87</v>
      </c>
      <c r="P1058" t="s">
        <v>307</v>
      </c>
      <c r="Q1058" t="s">
        <v>346</v>
      </c>
      <c r="R1058">
        <v>4330</v>
      </c>
      <c r="S1058">
        <v>42100</v>
      </c>
      <c r="T1058">
        <v>42100</v>
      </c>
      <c r="U1058">
        <v>-7.04</v>
      </c>
      <c r="V1058">
        <v>7</v>
      </c>
      <c r="W1058">
        <v>15.73</v>
      </c>
      <c r="X1058">
        <v>87134</v>
      </c>
      <c r="Y1058" t="s">
        <v>3218</v>
      </c>
    </row>
    <row r="1059" spans="1:25" x14ac:dyDescent="0.2">
      <c r="A1059">
        <v>929</v>
      </c>
      <c r="B1059" t="s">
        <v>2000</v>
      </c>
      <c r="C1059" t="s">
        <v>1</v>
      </c>
      <c r="D1059">
        <v>0.01</v>
      </c>
      <c r="E1059">
        <v>170.98</v>
      </c>
      <c r="F1059">
        <v>35.89</v>
      </c>
      <c r="G1059" t="s">
        <v>2</v>
      </c>
      <c r="H1059" t="s">
        <v>3</v>
      </c>
      <c r="I1059" t="s">
        <v>4</v>
      </c>
      <c r="J1059" t="s">
        <v>93</v>
      </c>
      <c r="K1059" t="s">
        <v>6</v>
      </c>
      <c r="L1059" t="s">
        <v>1445</v>
      </c>
      <c r="M1059">
        <v>0.66</v>
      </c>
      <c r="N1059" t="s">
        <v>8</v>
      </c>
      <c r="O1059" t="s">
        <v>87</v>
      </c>
      <c r="P1059" t="s">
        <v>373</v>
      </c>
      <c r="Q1059" t="s">
        <v>2001</v>
      </c>
      <c r="R1059">
        <v>8857</v>
      </c>
      <c r="S1059">
        <v>42100</v>
      </c>
      <c r="T1059">
        <v>42102</v>
      </c>
      <c r="U1059">
        <v>538.52</v>
      </c>
      <c r="V1059">
        <v>10</v>
      </c>
      <c r="W1059">
        <v>1719.07</v>
      </c>
      <c r="X1059">
        <v>87134</v>
      </c>
      <c r="Y1059" t="s">
        <v>3218</v>
      </c>
    </row>
    <row r="1060" spans="1:25" x14ac:dyDescent="0.2">
      <c r="A1060">
        <v>1113</v>
      </c>
      <c r="B1060" t="s">
        <v>2002</v>
      </c>
      <c r="C1060" t="s">
        <v>1</v>
      </c>
      <c r="D1060">
        <v>0.01</v>
      </c>
      <c r="E1060">
        <v>2.89</v>
      </c>
      <c r="F1060">
        <v>0.5</v>
      </c>
      <c r="G1060" t="s">
        <v>14</v>
      </c>
      <c r="H1060" t="s">
        <v>70</v>
      </c>
      <c r="I1060" t="s">
        <v>24</v>
      </c>
      <c r="J1060" t="s">
        <v>128</v>
      </c>
      <c r="K1060" t="s">
        <v>49</v>
      </c>
      <c r="L1060" t="s">
        <v>705</v>
      </c>
      <c r="M1060">
        <v>0.38</v>
      </c>
      <c r="N1060" t="s">
        <v>8</v>
      </c>
      <c r="O1060" t="s">
        <v>35</v>
      </c>
      <c r="P1060" t="s">
        <v>36</v>
      </c>
      <c r="Q1060" t="s">
        <v>2003</v>
      </c>
      <c r="R1060">
        <v>80004</v>
      </c>
      <c r="S1060">
        <v>42100</v>
      </c>
      <c r="T1060">
        <v>42101</v>
      </c>
      <c r="U1060">
        <v>29.725200000000001</v>
      </c>
      <c r="V1060">
        <v>14</v>
      </c>
      <c r="W1060">
        <v>43.08</v>
      </c>
      <c r="X1060">
        <v>90833</v>
      </c>
      <c r="Y1060" t="s">
        <v>3217</v>
      </c>
    </row>
    <row r="1061" spans="1:25" x14ac:dyDescent="0.2">
      <c r="A1061">
        <v>1113</v>
      </c>
      <c r="B1061" t="s">
        <v>2002</v>
      </c>
      <c r="C1061" t="s">
        <v>1</v>
      </c>
      <c r="D1061">
        <v>0</v>
      </c>
      <c r="E1061">
        <v>55.99</v>
      </c>
      <c r="F1061">
        <v>5</v>
      </c>
      <c r="G1061" t="s">
        <v>14</v>
      </c>
      <c r="H1061" t="s">
        <v>70</v>
      </c>
      <c r="I1061" t="s">
        <v>16</v>
      </c>
      <c r="J1061" t="s">
        <v>111</v>
      </c>
      <c r="K1061" t="s">
        <v>18</v>
      </c>
      <c r="L1061" t="s">
        <v>1907</v>
      </c>
      <c r="M1061">
        <v>0.8</v>
      </c>
      <c r="N1061" t="s">
        <v>8</v>
      </c>
      <c r="O1061" t="s">
        <v>35</v>
      </c>
      <c r="P1061" t="s">
        <v>36</v>
      </c>
      <c r="Q1061" t="s">
        <v>2003</v>
      </c>
      <c r="R1061">
        <v>80004</v>
      </c>
      <c r="S1061">
        <v>42100</v>
      </c>
      <c r="T1061">
        <v>42102</v>
      </c>
      <c r="U1061">
        <v>-187.11</v>
      </c>
      <c r="V1061">
        <v>5</v>
      </c>
      <c r="W1061">
        <v>258.93</v>
      </c>
      <c r="X1061">
        <v>90833</v>
      </c>
      <c r="Y1061" t="s">
        <v>3217</v>
      </c>
    </row>
    <row r="1062" spans="1:25" x14ac:dyDescent="0.2">
      <c r="A1062">
        <v>2481</v>
      </c>
      <c r="B1062" t="s">
        <v>2004</v>
      </c>
      <c r="C1062" t="s">
        <v>1</v>
      </c>
      <c r="D1062">
        <v>7.0000000000000007E-2</v>
      </c>
      <c r="E1062">
        <v>5.18</v>
      </c>
      <c r="F1062">
        <v>5.74</v>
      </c>
      <c r="G1062" t="s">
        <v>63</v>
      </c>
      <c r="H1062" t="s">
        <v>70</v>
      </c>
      <c r="I1062" t="s">
        <v>24</v>
      </c>
      <c r="J1062" t="s">
        <v>48</v>
      </c>
      <c r="K1062" t="s">
        <v>49</v>
      </c>
      <c r="L1062" t="s">
        <v>826</v>
      </c>
      <c r="M1062">
        <v>0.36</v>
      </c>
      <c r="N1062" t="s">
        <v>8</v>
      </c>
      <c r="O1062" t="s">
        <v>9</v>
      </c>
      <c r="P1062" t="s">
        <v>144</v>
      </c>
      <c r="Q1062" t="s">
        <v>2005</v>
      </c>
      <c r="R1062">
        <v>70506</v>
      </c>
      <c r="S1062">
        <v>42100</v>
      </c>
      <c r="T1062">
        <v>42102</v>
      </c>
      <c r="U1062">
        <v>-188.03399999999999</v>
      </c>
      <c r="V1062">
        <v>14</v>
      </c>
      <c r="W1062">
        <v>79.61</v>
      </c>
      <c r="X1062">
        <v>91000</v>
      </c>
      <c r="Y1062" t="s">
        <v>3215</v>
      </c>
    </row>
    <row r="1063" spans="1:25" x14ac:dyDescent="0.2">
      <c r="A1063">
        <v>1618</v>
      </c>
      <c r="B1063" t="s">
        <v>2006</v>
      </c>
      <c r="C1063" t="s">
        <v>13</v>
      </c>
      <c r="D1063">
        <v>0.09</v>
      </c>
      <c r="E1063">
        <v>12.88</v>
      </c>
      <c r="F1063">
        <v>4.59</v>
      </c>
      <c r="G1063" t="s">
        <v>14</v>
      </c>
      <c r="H1063" t="s">
        <v>15</v>
      </c>
      <c r="I1063" t="s">
        <v>24</v>
      </c>
      <c r="J1063" t="s">
        <v>544</v>
      </c>
      <c r="K1063" t="s">
        <v>26</v>
      </c>
      <c r="L1063" t="s">
        <v>2007</v>
      </c>
      <c r="M1063">
        <v>0.82</v>
      </c>
      <c r="N1063" t="s">
        <v>8</v>
      </c>
      <c r="O1063" t="s">
        <v>28</v>
      </c>
      <c r="P1063" t="s">
        <v>29</v>
      </c>
      <c r="Q1063" t="s">
        <v>1798</v>
      </c>
      <c r="R1063">
        <v>46322</v>
      </c>
      <c r="S1063">
        <v>42100</v>
      </c>
      <c r="T1063">
        <v>42100</v>
      </c>
      <c r="U1063">
        <v>-175.13</v>
      </c>
      <c r="V1063">
        <v>13</v>
      </c>
      <c r="W1063">
        <v>158.13</v>
      </c>
      <c r="X1063">
        <v>90248</v>
      </c>
      <c r="Y1063" t="s">
        <v>3216</v>
      </c>
    </row>
    <row r="1064" spans="1:25" x14ac:dyDescent="0.2">
      <c r="A1064">
        <v>1620</v>
      </c>
      <c r="B1064" t="s">
        <v>2008</v>
      </c>
      <c r="C1064" t="s">
        <v>13</v>
      </c>
      <c r="D1064">
        <v>0.02</v>
      </c>
      <c r="E1064">
        <v>45.99</v>
      </c>
      <c r="F1064">
        <v>4.99</v>
      </c>
      <c r="G1064" t="s">
        <v>63</v>
      </c>
      <c r="H1064" t="s">
        <v>15</v>
      </c>
      <c r="I1064" t="s">
        <v>16</v>
      </c>
      <c r="J1064" t="s">
        <v>111</v>
      </c>
      <c r="K1064" t="s">
        <v>49</v>
      </c>
      <c r="L1064" t="s">
        <v>2009</v>
      </c>
      <c r="M1064">
        <v>0.56999999999999995</v>
      </c>
      <c r="N1064" t="s">
        <v>8</v>
      </c>
      <c r="O1064" t="s">
        <v>87</v>
      </c>
      <c r="P1064" t="s">
        <v>296</v>
      </c>
      <c r="Q1064" t="s">
        <v>2010</v>
      </c>
      <c r="R1064">
        <v>17602</v>
      </c>
      <c r="S1064">
        <v>42100</v>
      </c>
      <c r="T1064">
        <v>42101</v>
      </c>
      <c r="U1064">
        <v>3.96</v>
      </c>
      <c r="V1064">
        <v>4</v>
      </c>
      <c r="W1064">
        <v>163.01</v>
      </c>
      <c r="X1064">
        <v>90248</v>
      </c>
      <c r="Y1064" t="s">
        <v>3218</v>
      </c>
    </row>
    <row r="1065" spans="1:25" x14ac:dyDescent="0.2">
      <c r="A1065">
        <v>3279</v>
      </c>
      <c r="B1065" t="s">
        <v>1612</v>
      </c>
      <c r="C1065" t="s">
        <v>13</v>
      </c>
      <c r="D1065">
        <v>0.06</v>
      </c>
      <c r="E1065">
        <v>89.83</v>
      </c>
      <c r="F1065">
        <v>35</v>
      </c>
      <c r="G1065" t="s">
        <v>14</v>
      </c>
      <c r="H1065" t="s">
        <v>47</v>
      </c>
      <c r="I1065" t="s">
        <v>24</v>
      </c>
      <c r="J1065" t="s">
        <v>54</v>
      </c>
      <c r="K1065" t="s">
        <v>40</v>
      </c>
      <c r="L1065" t="s">
        <v>2011</v>
      </c>
      <c r="M1065">
        <v>0.83</v>
      </c>
      <c r="N1065" t="s">
        <v>8</v>
      </c>
      <c r="O1065" t="s">
        <v>9</v>
      </c>
      <c r="P1065" t="s">
        <v>247</v>
      </c>
      <c r="Q1065" t="s">
        <v>1613</v>
      </c>
      <c r="R1065">
        <v>29203</v>
      </c>
      <c r="S1065">
        <v>42100</v>
      </c>
      <c r="T1065">
        <v>42102</v>
      </c>
      <c r="U1065">
        <v>31.11</v>
      </c>
      <c r="V1065">
        <v>4</v>
      </c>
      <c r="W1065">
        <v>366.26</v>
      </c>
      <c r="X1065">
        <v>90766</v>
      </c>
      <c r="Y1065" t="s">
        <v>3215</v>
      </c>
    </row>
    <row r="1066" spans="1:25" x14ac:dyDescent="0.2">
      <c r="A1066">
        <v>3279</v>
      </c>
      <c r="B1066" t="s">
        <v>1612</v>
      </c>
      <c r="C1066" t="s">
        <v>13</v>
      </c>
      <c r="D1066">
        <v>0.1</v>
      </c>
      <c r="E1066">
        <v>13.43</v>
      </c>
      <c r="F1066">
        <v>5.5</v>
      </c>
      <c r="G1066" t="s">
        <v>14</v>
      </c>
      <c r="H1066" t="s">
        <v>47</v>
      </c>
      <c r="I1066" t="s">
        <v>24</v>
      </c>
      <c r="J1066" t="s">
        <v>54</v>
      </c>
      <c r="K1066" t="s">
        <v>49</v>
      </c>
      <c r="L1066" t="s">
        <v>535</v>
      </c>
      <c r="M1066">
        <v>0.56999999999999995</v>
      </c>
      <c r="N1066" t="s">
        <v>8</v>
      </c>
      <c r="O1066" t="s">
        <v>9</v>
      </c>
      <c r="P1066" t="s">
        <v>247</v>
      </c>
      <c r="Q1066" t="s">
        <v>1613</v>
      </c>
      <c r="R1066">
        <v>29203</v>
      </c>
      <c r="S1066">
        <v>42100</v>
      </c>
      <c r="T1066">
        <v>42102</v>
      </c>
      <c r="U1066">
        <v>358.29539999999997</v>
      </c>
      <c r="V1066">
        <v>12</v>
      </c>
      <c r="W1066">
        <v>157.99</v>
      </c>
      <c r="X1066">
        <v>90766</v>
      </c>
      <c r="Y1066" t="s">
        <v>3215</v>
      </c>
    </row>
    <row r="1067" spans="1:25" x14ac:dyDescent="0.2">
      <c r="A1067">
        <v>3279</v>
      </c>
      <c r="B1067" t="s">
        <v>1612</v>
      </c>
      <c r="C1067" t="s">
        <v>13</v>
      </c>
      <c r="D1067">
        <v>0.01</v>
      </c>
      <c r="E1067">
        <v>125.99</v>
      </c>
      <c r="F1067">
        <v>7.69</v>
      </c>
      <c r="G1067" t="s">
        <v>14</v>
      </c>
      <c r="H1067" t="s">
        <v>47</v>
      </c>
      <c r="I1067" t="s">
        <v>16</v>
      </c>
      <c r="J1067" t="s">
        <v>111</v>
      </c>
      <c r="K1067" t="s">
        <v>49</v>
      </c>
      <c r="L1067" t="s">
        <v>1025</v>
      </c>
      <c r="M1067">
        <v>0.57999999999999996</v>
      </c>
      <c r="N1067" t="s">
        <v>8</v>
      </c>
      <c r="O1067" t="s">
        <v>9</v>
      </c>
      <c r="P1067" t="s">
        <v>247</v>
      </c>
      <c r="Q1067" t="s">
        <v>1613</v>
      </c>
      <c r="R1067">
        <v>29203</v>
      </c>
      <c r="S1067">
        <v>42100</v>
      </c>
      <c r="T1067">
        <v>42100</v>
      </c>
      <c r="U1067">
        <v>8.3219999999999992</v>
      </c>
      <c r="V1067">
        <v>11</v>
      </c>
      <c r="W1067">
        <v>1212.8800000000001</v>
      </c>
      <c r="X1067">
        <v>90766</v>
      </c>
      <c r="Y1067" t="s">
        <v>3215</v>
      </c>
    </row>
    <row r="1068" spans="1:25" x14ac:dyDescent="0.2">
      <c r="A1068">
        <v>2240</v>
      </c>
      <c r="B1068" t="s">
        <v>2012</v>
      </c>
      <c r="C1068" t="s">
        <v>23</v>
      </c>
      <c r="D1068">
        <v>0.01</v>
      </c>
      <c r="E1068">
        <v>13.43</v>
      </c>
      <c r="F1068">
        <v>5.5</v>
      </c>
      <c r="G1068" t="s">
        <v>63</v>
      </c>
      <c r="H1068" t="s">
        <v>70</v>
      </c>
      <c r="I1068" t="s">
        <v>24</v>
      </c>
      <c r="J1068" t="s">
        <v>54</v>
      </c>
      <c r="K1068" t="s">
        <v>49</v>
      </c>
      <c r="L1068" t="s">
        <v>535</v>
      </c>
      <c r="M1068">
        <v>0.56999999999999995</v>
      </c>
      <c r="N1068" t="s">
        <v>8</v>
      </c>
      <c r="O1068" t="s">
        <v>9</v>
      </c>
      <c r="P1068" t="s">
        <v>99</v>
      </c>
      <c r="Q1068" t="s">
        <v>2013</v>
      </c>
      <c r="R1068">
        <v>33801</v>
      </c>
      <c r="S1068">
        <v>42100</v>
      </c>
      <c r="T1068">
        <v>42107</v>
      </c>
      <c r="U1068">
        <v>-313.02179999999998</v>
      </c>
      <c r="V1068">
        <v>7</v>
      </c>
      <c r="W1068">
        <v>99.75</v>
      </c>
      <c r="X1068">
        <v>89102</v>
      </c>
      <c r="Y1068" t="s">
        <v>3215</v>
      </c>
    </row>
    <row r="1069" spans="1:25" x14ac:dyDescent="0.2">
      <c r="A1069">
        <v>2334</v>
      </c>
      <c r="B1069" t="s">
        <v>2014</v>
      </c>
      <c r="C1069" t="s">
        <v>23</v>
      </c>
      <c r="D1069">
        <v>0.06</v>
      </c>
      <c r="E1069">
        <v>60.65</v>
      </c>
      <c r="F1069">
        <v>12.23</v>
      </c>
      <c r="G1069" t="s">
        <v>14</v>
      </c>
      <c r="H1069" t="s">
        <v>15</v>
      </c>
      <c r="I1069" t="s">
        <v>4</v>
      </c>
      <c r="J1069" t="s">
        <v>102</v>
      </c>
      <c r="K1069" t="s">
        <v>120</v>
      </c>
      <c r="L1069" t="s">
        <v>1157</v>
      </c>
      <c r="M1069">
        <v>0.64</v>
      </c>
      <c r="N1069" t="s">
        <v>8</v>
      </c>
      <c r="O1069" t="s">
        <v>28</v>
      </c>
      <c r="P1069" t="s">
        <v>333</v>
      </c>
      <c r="Q1069" t="s">
        <v>2015</v>
      </c>
      <c r="R1069">
        <v>53220</v>
      </c>
      <c r="S1069">
        <v>42100</v>
      </c>
      <c r="T1069">
        <v>42102</v>
      </c>
      <c r="U1069">
        <v>427.00650000000002</v>
      </c>
      <c r="V1069">
        <v>10</v>
      </c>
      <c r="W1069">
        <v>618.85</v>
      </c>
      <c r="X1069">
        <v>89608</v>
      </c>
      <c r="Y1069" t="s">
        <v>3216</v>
      </c>
    </row>
    <row r="1070" spans="1:25" x14ac:dyDescent="0.2">
      <c r="A1070">
        <v>2874</v>
      </c>
      <c r="B1070" t="s">
        <v>2016</v>
      </c>
      <c r="C1070" t="s">
        <v>23</v>
      </c>
      <c r="D1070">
        <v>0.05</v>
      </c>
      <c r="E1070">
        <v>4.84</v>
      </c>
      <c r="F1070">
        <v>0.71</v>
      </c>
      <c r="G1070" t="s">
        <v>14</v>
      </c>
      <c r="H1070" t="s">
        <v>47</v>
      </c>
      <c r="I1070" t="s">
        <v>24</v>
      </c>
      <c r="J1070" t="s">
        <v>25</v>
      </c>
      <c r="K1070" t="s">
        <v>26</v>
      </c>
      <c r="L1070" t="s">
        <v>27</v>
      </c>
      <c r="M1070">
        <v>0.52</v>
      </c>
      <c r="N1070" t="s">
        <v>8</v>
      </c>
      <c r="O1070" t="s">
        <v>28</v>
      </c>
      <c r="P1070" t="s">
        <v>109</v>
      </c>
      <c r="Q1070" t="s">
        <v>2017</v>
      </c>
      <c r="R1070">
        <v>68128</v>
      </c>
      <c r="S1070">
        <v>42100</v>
      </c>
      <c r="T1070">
        <v>42109</v>
      </c>
      <c r="U1070">
        <v>13.4481</v>
      </c>
      <c r="V1070">
        <v>4</v>
      </c>
      <c r="W1070">
        <v>19.489999999999998</v>
      </c>
      <c r="X1070">
        <v>89873</v>
      </c>
      <c r="Y1070" t="s">
        <v>3216</v>
      </c>
    </row>
    <row r="1071" spans="1:25" x14ac:dyDescent="0.2">
      <c r="A1071">
        <v>102</v>
      </c>
      <c r="B1071" t="s">
        <v>2018</v>
      </c>
      <c r="C1071" t="s">
        <v>92</v>
      </c>
      <c r="D1071">
        <v>0.04</v>
      </c>
      <c r="E1071">
        <v>300.98</v>
      </c>
      <c r="F1071">
        <v>54.92</v>
      </c>
      <c r="G1071" t="s">
        <v>2</v>
      </c>
      <c r="H1071" t="s">
        <v>15</v>
      </c>
      <c r="I1071" t="s">
        <v>4</v>
      </c>
      <c r="J1071" t="s">
        <v>93</v>
      </c>
      <c r="K1071" t="s">
        <v>6</v>
      </c>
      <c r="L1071" t="s">
        <v>1946</v>
      </c>
      <c r="M1071">
        <v>0.55000000000000004</v>
      </c>
      <c r="N1071" t="s">
        <v>8</v>
      </c>
      <c r="O1071" t="s">
        <v>87</v>
      </c>
      <c r="P1071" t="s">
        <v>379</v>
      </c>
      <c r="Q1071" t="s">
        <v>764</v>
      </c>
      <c r="R1071">
        <v>2129</v>
      </c>
      <c r="S1071">
        <v>42100</v>
      </c>
      <c r="T1071">
        <v>42101</v>
      </c>
      <c r="U1071">
        <v>2023.75</v>
      </c>
      <c r="V1071">
        <v>31</v>
      </c>
      <c r="W1071">
        <v>9459.94</v>
      </c>
      <c r="X1071">
        <v>42599</v>
      </c>
      <c r="Y1071" t="s">
        <v>3218</v>
      </c>
    </row>
    <row r="1072" spans="1:25" x14ac:dyDescent="0.2">
      <c r="A1072">
        <v>107</v>
      </c>
      <c r="B1072" t="s">
        <v>2019</v>
      </c>
      <c r="C1072" t="s">
        <v>92</v>
      </c>
      <c r="D1072">
        <v>0.04</v>
      </c>
      <c r="E1072">
        <v>300.98</v>
      </c>
      <c r="F1072">
        <v>54.92</v>
      </c>
      <c r="G1072" t="s">
        <v>2</v>
      </c>
      <c r="H1072" t="s">
        <v>15</v>
      </c>
      <c r="I1072" t="s">
        <v>4</v>
      </c>
      <c r="J1072" t="s">
        <v>93</v>
      </c>
      <c r="K1072" t="s">
        <v>6</v>
      </c>
      <c r="L1072" t="s">
        <v>1946</v>
      </c>
      <c r="M1072">
        <v>0.55000000000000004</v>
      </c>
      <c r="N1072" t="s">
        <v>8</v>
      </c>
      <c r="O1072" t="s">
        <v>87</v>
      </c>
      <c r="P1072" t="s">
        <v>1332</v>
      </c>
      <c r="Q1072" t="s">
        <v>2020</v>
      </c>
      <c r="R1072">
        <v>3820</v>
      </c>
      <c r="S1072">
        <v>42100</v>
      </c>
      <c r="T1072">
        <v>42101</v>
      </c>
      <c r="U1072">
        <v>1684.4763</v>
      </c>
      <c r="V1072">
        <v>8</v>
      </c>
      <c r="W1072">
        <v>2441.27</v>
      </c>
      <c r="X1072">
        <v>88204</v>
      </c>
      <c r="Y1072" t="s">
        <v>3218</v>
      </c>
    </row>
    <row r="1073" spans="1:25" x14ac:dyDescent="0.2">
      <c r="A1073">
        <v>786</v>
      </c>
      <c r="B1073" t="s">
        <v>2021</v>
      </c>
      <c r="C1073" t="s">
        <v>92</v>
      </c>
      <c r="D1073">
        <v>0</v>
      </c>
      <c r="E1073">
        <v>8.34</v>
      </c>
      <c r="F1073">
        <v>4.82</v>
      </c>
      <c r="G1073" t="s">
        <v>14</v>
      </c>
      <c r="H1073" t="s">
        <v>47</v>
      </c>
      <c r="I1073" t="s">
        <v>24</v>
      </c>
      <c r="J1073" t="s">
        <v>64</v>
      </c>
      <c r="K1073" t="s">
        <v>49</v>
      </c>
      <c r="L1073" t="s">
        <v>937</v>
      </c>
      <c r="M1073">
        <v>0.4</v>
      </c>
      <c r="N1073" t="s">
        <v>8</v>
      </c>
      <c r="O1073" t="s">
        <v>35</v>
      </c>
      <c r="P1073" t="s">
        <v>66</v>
      </c>
      <c r="Q1073" t="s">
        <v>2022</v>
      </c>
      <c r="R1073">
        <v>92691</v>
      </c>
      <c r="S1073">
        <v>42100</v>
      </c>
      <c r="T1073">
        <v>42101</v>
      </c>
      <c r="U1073">
        <v>-5.05</v>
      </c>
      <c r="V1073">
        <v>9</v>
      </c>
      <c r="W1073">
        <v>76.23</v>
      </c>
      <c r="X1073">
        <v>91513</v>
      </c>
      <c r="Y1073" t="s">
        <v>3217</v>
      </c>
    </row>
    <row r="1074" spans="1:25" x14ac:dyDescent="0.2">
      <c r="A1074">
        <v>1730</v>
      </c>
      <c r="B1074" t="s">
        <v>2023</v>
      </c>
      <c r="C1074" t="s">
        <v>13</v>
      </c>
      <c r="D1074">
        <v>0.1</v>
      </c>
      <c r="E1074">
        <v>65.989999999999995</v>
      </c>
      <c r="F1074">
        <v>3.99</v>
      </c>
      <c r="G1074" t="s">
        <v>63</v>
      </c>
      <c r="H1074" t="s">
        <v>3</v>
      </c>
      <c r="I1074" t="s">
        <v>16</v>
      </c>
      <c r="J1074" t="s">
        <v>111</v>
      </c>
      <c r="K1074" t="s">
        <v>49</v>
      </c>
      <c r="L1074" t="s">
        <v>1610</v>
      </c>
      <c r="M1074">
        <v>0.59</v>
      </c>
      <c r="N1074" t="s">
        <v>8</v>
      </c>
      <c r="O1074" t="s">
        <v>35</v>
      </c>
      <c r="P1074" t="s">
        <v>466</v>
      </c>
      <c r="Q1074" t="s">
        <v>1474</v>
      </c>
      <c r="R1074">
        <v>83843</v>
      </c>
      <c r="S1074">
        <v>42101</v>
      </c>
      <c r="T1074">
        <v>42103</v>
      </c>
      <c r="U1074">
        <v>-88.624799999999993</v>
      </c>
      <c r="V1074">
        <v>5</v>
      </c>
      <c r="W1074">
        <v>272.86</v>
      </c>
      <c r="X1074">
        <v>90653</v>
      </c>
      <c r="Y1074" t="s">
        <v>3217</v>
      </c>
    </row>
    <row r="1075" spans="1:25" x14ac:dyDescent="0.2">
      <c r="A1075">
        <v>1957</v>
      </c>
      <c r="B1075" t="s">
        <v>2024</v>
      </c>
      <c r="C1075" t="s">
        <v>13</v>
      </c>
      <c r="D1075">
        <v>0.09</v>
      </c>
      <c r="E1075">
        <v>77.510000000000005</v>
      </c>
      <c r="F1075">
        <v>4</v>
      </c>
      <c r="G1075" t="s">
        <v>14</v>
      </c>
      <c r="H1075" t="s">
        <v>15</v>
      </c>
      <c r="I1075" t="s">
        <v>16</v>
      </c>
      <c r="J1075" t="s">
        <v>17</v>
      </c>
      <c r="K1075" t="s">
        <v>49</v>
      </c>
      <c r="L1075" t="s">
        <v>2025</v>
      </c>
      <c r="M1075">
        <v>0.76</v>
      </c>
      <c r="N1075" t="s">
        <v>8</v>
      </c>
      <c r="O1075" t="s">
        <v>28</v>
      </c>
      <c r="P1075" t="s">
        <v>56</v>
      </c>
      <c r="Q1075" t="s">
        <v>1000</v>
      </c>
      <c r="R1075">
        <v>63130</v>
      </c>
      <c r="S1075">
        <v>42101</v>
      </c>
      <c r="T1075">
        <v>42103</v>
      </c>
      <c r="U1075">
        <v>-387.1044</v>
      </c>
      <c r="V1075">
        <v>1</v>
      </c>
      <c r="W1075">
        <v>77.47</v>
      </c>
      <c r="X1075">
        <v>89818</v>
      </c>
      <c r="Y1075" t="s">
        <v>3216</v>
      </c>
    </row>
    <row r="1076" spans="1:25" x14ac:dyDescent="0.2">
      <c r="A1076">
        <v>268</v>
      </c>
      <c r="B1076" t="s">
        <v>2026</v>
      </c>
      <c r="C1076" t="s">
        <v>23</v>
      </c>
      <c r="D1076">
        <v>0.02</v>
      </c>
      <c r="E1076">
        <v>5.58</v>
      </c>
      <c r="F1076">
        <v>5.3</v>
      </c>
      <c r="G1076" t="s">
        <v>14</v>
      </c>
      <c r="H1076" t="s">
        <v>47</v>
      </c>
      <c r="I1076" t="s">
        <v>24</v>
      </c>
      <c r="J1076" t="s">
        <v>321</v>
      </c>
      <c r="K1076" t="s">
        <v>49</v>
      </c>
      <c r="L1076" t="s">
        <v>322</v>
      </c>
      <c r="M1076">
        <v>0.35</v>
      </c>
      <c r="N1076" t="s">
        <v>8</v>
      </c>
      <c r="O1076" t="s">
        <v>35</v>
      </c>
      <c r="P1076" t="s">
        <v>564</v>
      </c>
      <c r="Q1076" t="s">
        <v>2027</v>
      </c>
      <c r="R1076">
        <v>86001</v>
      </c>
      <c r="S1076">
        <v>42101</v>
      </c>
      <c r="T1076">
        <v>42106</v>
      </c>
      <c r="U1076">
        <v>-22.48</v>
      </c>
      <c r="V1076">
        <v>3</v>
      </c>
      <c r="W1076">
        <v>18.670000000000002</v>
      </c>
      <c r="X1076">
        <v>88941</v>
      </c>
      <c r="Y1076" t="s">
        <v>3217</v>
      </c>
    </row>
    <row r="1077" spans="1:25" x14ac:dyDescent="0.2">
      <c r="A1077">
        <v>268</v>
      </c>
      <c r="B1077" t="s">
        <v>2026</v>
      </c>
      <c r="C1077" t="s">
        <v>23</v>
      </c>
      <c r="D1077">
        <v>0.03</v>
      </c>
      <c r="E1077">
        <v>40.89</v>
      </c>
      <c r="F1077">
        <v>18.98</v>
      </c>
      <c r="G1077" t="s">
        <v>14</v>
      </c>
      <c r="H1077" t="s">
        <v>47</v>
      </c>
      <c r="I1077" t="s">
        <v>4</v>
      </c>
      <c r="J1077" t="s">
        <v>102</v>
      </c>
      <c r="K1077" t="s">
        <v>49</v>
      </c>
      <c r="L1077" t="s">
        <v>2028</v>
      </c>
      <c r="M1077">
        <v>0.56999999999999995</v>
      </c>
      <c r="N1077" t="s">
        <v>8</v>
      </c>
      <c r="O1077" t="s">
        <v>35</v>
      </c>
      <c r="P1077" t="s">
        <v>564</v>
      </c>
      <c r="Q1077" t="s">
        <v>2027</v>
      </c>
      <c r="R1077">
        <v>86001</v>
      </c>
      <c r="S1077">
        <v>42101</v>
      </c>
      <c r="T1077">
        <v>42108</v>
      </c>
      <c r="U1077">
        <v>78.98</v>
      </c>
      <c r="V1077">
        <v>5</v>
      </c>
      <c r="W1077">
        <v>210.77</v>
      </c>
      <c r="X1077">
        <v>88941</v>
      </c>
      <c r="Y1077" t="s">
        <v>3217</v>
      </c>
    </row>
    <row r="1078" spans="1:25" x14ac:dyDescent="0.2">
      <c r="A1078">
        <v>272</v>
      </c>
      <c r="B1078" t="s">
        <v>2029</v>
      </c>
      <c r="C1078" t="s">
        <v>23</v>
      </c>
      <c r="D1078">
        <v>0.02</v>
      </c>
      <c r="E1078">
        <v>5.58</v>
      </c>
      <c r="F1078">
        <v>5.3</v>
      </c>
      <c r="G1078" t="s">
        <v>14</v>
      </c>
      <c r="H1078" t="s">
        <v>47</v>
      </c>
      <c r="I1078" t="s">
        <v>24</v>
      </c>
      <c r="J1078" t="s">
        <v>321</v>
      </c>
      <c r="K1078" t="s">
        <v>49</v>
      </c>
      <c r="L1078" t="s">
        <v>322</v>
      </c>
      <c r="M1078">
        <v>0.35</v>
      </c>
      <c r="N1078" t="s">
        <v>8</v>
      </c>
      <c r="O1078" t="s">
        <v>9</v>
      </c>
      <c r="P1078" t="s">
        <v>73</v>
      </c>
      <c r="Q1078" t="s">
        <v>649</v>
      </c>
      <c r="R1078">
        <v>28204</v>
      </c>
      <c r="S1078">
        <v>42101</v>
      </c>
      <c r="T1078">
        <v>42106</v>
      </c>
      <c r="U1078">
        <v>-29.898399999999999</v>
      </c>
      <c r="V1078">
        <v>11</v>
      </c>
      <c r="W1078">
        <v>68.459999999999994</v>
      </c>
      <c r="X1078">
        <v>5509</v>
      </c>
      <c r="Y1078" t="s">
        <v>3215</v>
      </c>
    </row>
    <row r="1079" spans="1:25" x14ac:dyDescent="0.2">
      <c r="A1079">
        <v>272</v>
      </c>
      <c r="B1079" t="s">
        <v>2029</v>
      </c>
      <c r="C1079" t="s">
        <v>23</v>
      </c>
      <c r="D1079">
        <v>0.03</v>
      </c>
      <c r="E1079">
        <v>40.89</v>
      </c>
      <c r="F1079">
        <v>18.98</v>
      </c>
      <c r="G1079" t="s">
        <v>14</v>
      </c>
      <c r="H1079" t="s">
        <v>47</v>
      </c>
      <c r="I1079" t="s">
        <v>4</v>
      </c>
      <c r="J1079" t="s">
        <v>102</v>
      </c>
      <c r="K1079" t="s">
        <v>49</v>
      </c>
      <c r="L1079" t="s">
        <v>2028</v>
      </c>
      <c r="M1079">
        <v>0.56999999999999995</v>
      </c>
      <c r="N1079" t="s">
        <v>8</v>
      </c>
      <c r="O1079" t="s">
        <v>9</v>
      </c>
      <c r="P1079" t="s">
        <v>73</v>
      </c>
      <c r="Q1079" t="s">
        <v>649</v>
      </c>
      <c r="R1079">
        <v>28204</v>
      </c>
      <c r="S1079">
        <v>42101</v>
      </c>
      <c r="T1079">
        <v>42108</v>
      </c>
      <c r="U1079">
        <v>52.916600000000003</v>
      </c>
      <c r="V1079">
        <v>21</v>
      </c>
      <c r="W1079">
        <v>885.23</v>
      </c>
      <c r="X1079">
        <v>5509</v>
      </c>
      <c r="Y1079" t="s">
        <v>3215</v>
      </c>
    </row>
    <row r="1080" spans="1:25" x14ac:dyDescent="0.2">
      <c r="A1080">
        <v>696</v>
      </c>
      <c r="B1080" t="s">
        <v>1859</v>
      </c>
      <c r="C1080" t="s">
        <v>23</v>
      </c>
      <c r="D1080">
        <v>0.1</v>
      </c>
      <c r="E1080">
        <v>40.479999999999997</v>
      </c>
      <c r="F1080">
        <v>19.989999999999998</v>
      </c>
      <c r="G1080" t="s">
        <v>14</v>
      </c>
      <c r="H1080" t="s">
        <v>70</v>
      </c>
      <c r="I1080" t="s">
        <v>16</v>
      </c>
      <c r="J1080" t="s">
        <v>17</v>
      </c>
      <c r="K1080" t="s">
        <v>49</v>
      </c>
      <c r="L1080" t="s">
        <v>2030</v>
      </c>
      <c r="M1080">
        <v>0.77</v>
      </c>
      <c r="N1080" t="s">
        <v>8</v>
      </c>
      <c r="O1080" t="s">
        <v>28</v>
      </c>
      <c r="P1080" t="s">
        <v>29</v>
      </c>
      <c r="Q1080" t="s">
        <v>1860</v>
      </c>
      <c r="R1080">
        <v>46307</v>
      </c>
      <c r="S1080">
        <v>42101</v>
      </c>
      <c r="T1080">
        <v>42103</v>
      </c>
      <c r="U1080">
        <v>-580.32000000000005</v>
      </c>
      <c r="V1080">
        <v>9</v>
      </c>
      <c r="W1080">
        <v>355.84</v>
      </c>
      <c r="X1080">
        <v>89848</v>
      </c>
      <c r="Y1080" t="s">
        <v>3216</v>
      </c>
    </row>
    <row r="1081" spans="1:25" x14ac:dyDescent="0.2">
      <c r="A1081">
        <v>698</v>
      </c>
      <c r="B1081" t="s">
        <v>1019</v>
      </c>
      <c r="C1081" t="s">
        <v>23</v>
      </c>
      <c r="D1081">
        <v>0.1</v>
      </c>
      <c r="E1081">
        <v>40.479999999999997</v>
      </c>
      <c r="F1081">
        <v>19.989999999999998</v>
      </c>
      <c r="G1081" t="s">
        <v>14</v>
      </c>
      <c r="H1081" t="s">
        <v>70</v>
      </c>
      <c r="I1081" t="s">
        <v>16</v>
      </c>
      <c r="J1081" t="s">
        <v>17</v>
      </c>
      <c r="K1081" t="s">
        <v>49</v>
      </c>
      <c r="L1081" t="s">
        <v>2030</v>
      </c>
      <c r="M1081">
        <v>0.77</v>
      </c>
      <c r="N1081" t="s">
        <v>8</v>
      </c>
      <c r="O1081" t="s">
        <v>35</v>
      </c>
      <c r="P1081" t="s">
        <v>42</v>
      </c>
      <c r="Q1081" t="s">
        <v>118</v>
      </c>
      <c r="R1081">
        <v>98105</v>
      </c>
      <c r="S1081">
        <v>42101</v>
      </c>
      <c r="T1081">
        <v>42103</v>
      </c>
      <c r="U1081">
        <v>-580.32000000000005</v>
      </c>
      <c r="V1081">
        <v>36</v>
      </c>
      <c r="W1081">
        <v>1423.35</v>
      </c>
      <c r="X1081">
        <v>8994</v>
      </c>
      <c r="Y1081" t="s">
        <v>3217</v>
      </c>
    </row>
    <row r="1082" spans="1:25" x14ac:dyDescent="0.2">
      <c r="A1082">
        <v>683</v>
      </c>
      <c r="B1082" t="s">
        <v>2031</v>
      </c>
      <c r="C1082" t="s">
        <v>92</v>
      </c>
      <c r="D1082">
        <v>0.06</v>
      </c>
      <c r="E1082">
        <v>17.670000000000002</v>
      </c>
      <c r="F1082">
        <v>8.99</v>
      </c>
      <c r="G1082" t="s">
        <v>63</v>
      </c>
      <c r="H1082" t="s">
        <v>3</v>
      </c>
      <c r="I1082" t="s">
        <v>4</v>
      </c>
      <c r="J1082" t="s">
        <v>102</v>
      </c>
      <c r="K1082" t="s">
        <v>18</v>
      </c>
      <c r="L1082" t="s">
        <v>2032</v>
      </c>
      <c r="M1082">
        <v>0.47</v>
      </c>
      <c r="N1082" t="s">
        <v>8</v>
      </c>
      <c r="O1082" t="s">
        <v>28</v>
      </c>
      <c r="P1082" t="s">
        <v>109</v>
      </c>
      <c r="Q1082" t="s">
        <v>1565</v>
      </c>
      <c r="R1082">
        <v>68046</v>
      </c>
      <c r="S1082">
        <v>42101</v>
      </c>
      <c r="T1082">
        <v>42102</v>
      </c>
      <c r="U1082">
        <v>38.06</v>
      </c>
      <c r="V1082">
        <v>4</v>
      </c>
      <c r="W1082">
        <v>69.959999999999994</v>
      </c>
      <c r="X1082">
        <v>87765</v>
      </c>
      <c r="Y1082" t="s">
        <v>3216</v>
      </c>
    </row>
    <row r="1083" spans="1:25" x14ac:dyDescent="0.2">
      <c r="A1083">
        <v>1410</v>
      </c>
      <c r="B1083" t="s">
        <v>2033</v>
      </c>
      <c r="C1083" t="s">
        <v>92</v>
      </c>
      <c r="D1083">
        <v>0</v>
      </c>
      <c r="E1083">
        <v>65.989999999999995</v>
      </c>
      <c r="F1083">
        <v>5.26</v>
      </c>
      <c r="G1083" t="s">
        <v>14</v>
      </c>
      <c r="H1083" t="s">
        <v>70</v>
      </c>
      <c r="I1083" t="s">
        <v>16</v>
      </c>
      <c r="J1083" t="s">
        <v>111</v>
      </c>
      <c r="K1083" t="s">
        <v>49</v>
      </c>
      <c r="L1083" t="s">
        <v>2034</v>
      </c>
      <c r="M1083">
        <v>0.59</v>
      </c>
      <c r="N1083" t="s">
        <v>8</v>
      </c>
      <c r="O1083" t="s">
        <v>35</v>
      </c>
      <c r="P1083" t="s">
        <v>66</v>
      </c>
      <c r="Q1083" t="s">
        <v>2035</v>
      </c>
      <c r="R1083">
        <v>92553</v>
      </c>
      <c r="S1083">
        <v>42101</v>
      </c>
      <c r="T1083">
        <v>42102</v>
      </c>
      <c r="U1083">
        <v>369.99869999999999</v>
      </c>
      <c r="V1083">
        <v>9</v>
      </c>
      <c r="W1083">
        <v>536.23</v>
      </c>
      <c r="X1083">
        <v>87086</v>
      </c>
      <c r="Y1083" t="s">
        <v>3217</v>
      </c>
    </row>
    <row r="1084" spans="1:25" x14ac:dyDescent="0.2">
      <c r="A1084">
        <v>1413</v>
      </c>
      <c r="B1084" t="s">
        <v>914</v>
      </c>
      <c r="C1084" t="s">
        <v>92</v>
      </c>
      <c r="D1084">
        <v>0</v>
      </c>
      <c r="E1084">
        <v>65.989999999999995</v>
      </c>
      <c r="F1084">
        <v>5.26</v>
      </c>
      <c r="G1084" t="s">
        <v>14</v>
      </c>
      <c r="H1084" t="s">
        <v>70</v>
      </c>
      <c r="I1084" t="s">
        <v>16</v>
      </c>
      <c r="J1084" t="s">
        <v>111</v>
      </c>
      <c r="K1084" t="s">
        <v>49</v>
      </c>
      <c r="L1084" t="s">
        <v>2034</v>
      </c>
      <c r="M1084">
        <v>0.59</v>
      </c>
      <c r="N1084" t="s">
        <v>8</v>
      </c>
      <c r="O1084" t="s">
        <v>87</v>
      </c>
      <c r="P1084" t="s">
        <v>379</v>
      </c>
      <c r="Q1084" t="s">
        <v>764</v>
      </c>
      <c r="R1084">
        <v>2113</v>
      </c>
      <c r="S1084">
        <v>42101</v>
      </c>
      <c r="T1084">
        <v>42102</v>
      </c>
      <c r="U1084">
        <v>542.25</v>
      </c>
      <c r="V1084">
        <v>36</v>
      </c>
      <c r="W1084">
        <v>2144.92</v>
      </c>
      <c r="X1084">
        <v>10277</v>
      </c>
      <c r="Y1084" t="s">
        <v>3218</v>
      </c>
    </row>
    <row r="1085" spans="1:25" x14ac:dyDescent="0.2">
      <c r="A1085">
        <v>2196</v>
      </c>
      <c r="B1085" t="s">
        <v>2036</v>
      </c>
      <c r="C1085" t="s">
        <v>92</v>
      </c>
      <c r="D1085">
        <v>0.03</v>
      </c>
      <c r="E1085">
        <v>27.48</v>
      </c>
      <c r="F1085">
        <v>4</v>
      </c>
      <c r="G1085" t="s">
        <v>14</v>
      </c>
      <c r="H1085" t="s">
        <v>3</v>
      </c>
      <c r="I1085" t="s">
        <v>16</v>
      </c>
      <c r="J1085" t="s">
        <v>17</v>
      </c>
      <c r="K1085" t="s">
        <v>49</v>
      </c>
      <c r="L1085" t="s">
        <v>2037</v>
      </c>
      <c r="M1085">
        <v>0.75</v>
      </c>
      <c r="N1085" t="s">
        <v>8</v>
      </c>
      <c r="O1085" t="s">
        <v>87</v>
      </c>
      <c r="P1085" t="s">
        <v>88</v>
      </c>
      <c r="Q1085" t="s">
        <v>2038</v>
      </c>
      <c r="R1085">
        <v>14701</v>
      </c>
      <c r="S1085">
        <v>42101</v>
      </c>
      <c r="T1085">
        <v>42102</v>
      </c>
      <c r="U1085">
        <v>-88.840800000000002</v>
      </c>
      <c r="V1085">
        <v>11</v>
      </c>
      <c r="W1085">
        <v>294.97000000000003</v>
      </c>
      <c r="X1085">
        <v>89175</v>
      </c>
      <c r="Y1085" t="s">
        <v>3218</v>
      </c>
    </row>
    <row r="1086" spans="1:25" x14ac:dyDescent="0.2">
      <c r="A1086">
        <v>2196</v>
      </c>
      <c r="B1086" t="s">
        <v>2036</v>
      </c>
      <c r="C1086" t="s">
        <v>92</v>
      </c>
      <c r="D1086">
        <v>0.1</v>
      </c>
      <c r="E1086">
        <v>179.99</v>
      </c>
      <c r="F1086">
        <v>19.989999999999998</v>
      </c>
      <c r="G1086" t="s">
        <v>14</v>
      </c>
      <c r="H1086" t="s">
        <v>3</v>
      </c>
      <c r="I1086" t="s">
        <v>16</v>
      </c>
      <c r="J1086" t="s">
        <v>17</v>
      </c>
      <c r="K1086" t="s">
        <v>49</v>
      </c>
      <c r="L1086" t="s">
        <v>691</v>
      </c>
      <c r="M1086">
        <v>0.48</v>
      </c>
      <c r="N1086" t="s">
        <v>8</v>
      </c>
      <c r="O1086" t="s">
        <v>87</v>
      </c>
      <c r="P1086" t="s">
        <v>88</v>
      </c>
      <c r="Q1086" t="s">
        <v>2038</v>
      </c>
      <c r="R1086">
        <v>14701</v>
      </c>
      <c r="S1086">
        <v>42101</v>
      </c>
      <c r="T1086">
        <v>42102</v>
      </c>
      <c r="U1086">
        <v>1208.9903999999999</v>
      </c>
      <c r="V1086">
        <v>14</v>
      </c>
      <c r="W1086">
        <v>2458.0500000000002</v>
      </c>
      <c r="X1086">
        <v>89175</v>
      </c>
      <c r="Y1086" t="s">
        <v>3218</v>
      </c>
    </row>
    <row r="1087" spans="1:25" x14ac:dyDescent="0.2">
      <c r="A1087">
        <v>2196</v>
      </c>
      <c r="B1087" t="s">
        <v>2036</v>
      </c>
      <c r="C1087" t="s">
        <v>92</v>
      </c>
      <c r="D1087">
        <v>0.1</v>
      </c>
      <c r="E1087">
        <v>140.85</v>
      </c>
      <c r="F1087">
        <v>19.989999999999998</v>
      </c>
      <c r="G1087" t="s">
        <v>14</v>
      </c>
      <c r="H1087" t="s">
        <v>3</v>
      </c>
      <c r="I1087" t="s">
        <v>24</v>
      </c>
      <c r="J1087" t="s">
        <v>54</v>
      </c>
      <c r="K1087" t="s">
        <v>49</v>
      </c>
      <c r="L1087" t="s">
        <v>2039</v>
      </c>
      <c r="M1087">
        <v>0.73</v>
      </c>
      <c r="N1087" t="s">
        <v>8</v>
      </c>
      <c r="O1087" t="s">
        <v>87</v>
      </c>
      <c r="P1087" t="s">
        <v>88</v>
      </c>
      <c r="Q1087" t="s">
        <v>2038</v>
      </c>
      <c r="R1087">
        <v>14701</v>
      </c>
      <c r="S1087">
        <v>42101</v>
      </c>
      <c r="T1087">
        <v>42103</v>
      </c>
      <c r="U1087">
        <v>9.9911999999999992</v>
      </c>
      <c r="V1087">
        <v>19</v>
      </c>
      <c r="W1087">
        <v>2465.75</v>
      </c>
      <c r="X1087">
        <v>89175</v>
      </c>
      <c r="Y1087" t="s">
        <v>3218</v>
      </c>
    </row>
    <row r="1088" spans="1:25" x14ac:dyDescent="0.2">
      <c r="A1088">
        <v>2073</v>
      </c>
      <c r="B1088" t="s">
        <v>2040</v>
      </c>
      <c r="C1088" t="s">
        <v>46</v>
      </c>
      <c r="D1088">
        <v>0.05</v>
      </c>
      <c r="E1088">
        <v>291.73</v>
      </c>
      <c r="F1088">
        <v>48.8</v>
      </c>
      <c r="G1088" t="s">
        <v>2</v>
      </c>
      <c r="H1088" t="s">
        <v>15</v>
      </c>
      <c r="I1088" t="s">
        <v>4</v>
      </c>
      <c r="J1088" t="s">
        <v>85</v>
      </c>
      <c r="K1088" t="s">
        <v>33</v>
      </c>
      <c r="L1088" t="s">
        <v>86</v>
      </c>
      <c r="M1088">
        <v>0.56000000000000005</v>
      </c>
      <c r="N1088" t="s">
        <v>8</v>
      </c>
      <c r="O1088" t="s">
        <v>28</v>
      </c>
      <c r="P1088" t="s">
        <v>265</v>
      </c>
      <c r="Q1088" t="s">
        <v>2041</v>
      </c>
      <c r="R1088">
        <v>48135</v>
      </c>
      <c r="S1088">
        <v>42101</v>
      </c>
      <c r="T1088">
        <v>42103</v>
      </c>
      <c r="U1088">
        <v>550.38080000000002</v>
      </c>
      <c r="V1088">
        <v>6</v>
      </c>
      <c r="W1088">
        <v>1818.41</v>
      </c>
      <c r="X1088">
        <v>88557</v>
      </c>
      <c r="Y1088" t="s">
        <v>3216</v>
      </c>
    </row>
    <row r="1089" spans="1:25" x14ac:dyDescent="0.2">
      <c r="A1089">
        <v>2539</v>
      </c>
      <c r="B1089" t="s">
        <v>2042</v>
      </c>
      <c r="C1089" t="s">
        <v>46</v>
      </c>
      <c r="D1089">
        <v>0.08</v>
      </c>
      <c r="E1089">
        <v>12.53</v>
      </c>
      <c r="F1089">
        <v>0.5</v>
      </c>
      <c r="G1089" t="s">
        <v>14</v>
      </c>
      <c r="H1089" t="s">
        <v>47</v>
      </c>
      <c r="I1089" t="s">
        <v>24</v>
      </c>
      <c r="J1089" t="s">
        <v>128</v>
      </c>
      <c r="K1089" t="s">
        <v>49</v>
      </c>
      <c r="L1089" t="s">
        <v>2043</v>
      </c>
      <c r="M1089">
        <v>0.38</v>
      </c>
      <c r="N1089" t="s">
        <v>8</v>
      </c>
      <c r="O1089" t="s">
        <v>9</v>
      </c>
      <c r="P1089" t="s">
        <v>99</v>
      </c>
      <c r="Q1089" t="s">
        <v>2044</v>
      </c>
      <c r="R1089">
        <v>32789</v>
      </c>
      <c r="S1089">
        <v>42101</v>
      </c>
      <c r="T1089">
        <v>42102</v>
      </c>
      <c r="U1089">
        <v>215.71799999999999</v>
      </c>
      <c r="V1089">
        <v>5</v>
      </c>
      <c r="W1089">
        <v>61.1</v>
      </c>
      <c r="X1089">
        <v>91017</v>
      </c>
      <c r="Y1089" t="s">
        <v>3215</v>
      </c>
    </row>
    <row r="1090" spans="1:25" x14ac:dyDescent="0.2">
      <c r="A1090">
        <v>2540</v>
      </c>
      <c r="B1090" t="s">
        <v>2045</v>
      </c>
      <c r="C1090" t="s">
        <v>46</v>
      </c>
      <c r="D1090">
        <v>0.02</v>
      </c>
      <c r="E1090">
        <v>178.47</v>
      </c>
      <c r="F1090">
        <v>19.989999999999998</v>
      </c>
      <c r="G1090" t="s">
        <v>14</v>
      </c>
      <c r="H1090" t="s">
        <v>47</v>
      </c>
      <c r="I1090" t="s">
        <v>24</v>
      </c>
      <c r="J1090" t="s">
        <v>54</v>
      </c>
      <c r="K1090" t="s">
        <v>49</v>
      </c>
      <c r="L1090" t="s">
        <v>987</v>
      </c>
      <c r="M1090">
        <v>0.55000000000000004</v>
      </c>
      <c r="N1090" t="s">
        <v>8</v>
      </c>
      <c r="O1090" t="s">
        <v>9</v>
      </c>
      <c r="P1090" t="s">
        <v>99</v>
      </c>
      <c r="Q1090" t="s">
        <v>2046</v>
      </c>
      <c r="R1090">
        <v>32708</v>
      </c>
      <c r="S1090">
        <v>42101</v>
      </c>
      <c r="T1090">
        <v>42102</v>
      </c>
      <c r="U1090">
        <v>106.98480000000001</v>
      </c>
      <c r="V1090">
        <v>1</v>
      </c>
      <c r="W1090">
        <v>193.81</v>
      </c>
      <c r="X1090">
        <v>91017</v>
      </c>
      <c r="Y1090" t="s">
        <v>3215</v>
      </c>
    </row>
    <row r="1091" spans="1:25" x14ac:dyDescent="0.2">
      <c r="A1091">
        <v>15</v>
      </c>
      <c r="B1091" t="s">
        <v>2047</v>
      </c>
      <c r="C1091" t="s">
        <v>1</v>
      </c>
      <c r="D1091">
        <v>0</v>
      </c>
      <c r="E1091">
        <v>4.42</v>
      </c>
      <c r="F1091">
        <v>4.99</v>
      </c>
      <c r="G1091" t="s">
        <v>14</v>
      </c>
      <c r="H1091" t="s">
        <v>3</v>
      </c>
      <c r="I1091" t="s">
        <v>24</v>
      </c>
      <c r="J1091" t="s">
        <v>321</v>
      </c>
      <c r="K1091" t="s">
        <v>49</v>
      </c>
      <c r="L1091" t="s">
        <v>2048</v>
      </c>
      <c r="M1091">
        <v>0.38</v>
      </c>
      <c r="N1091" t="s">
        <v>8</v>
      </c>
      <c r="O1091" t="s">
        <v>87</v>
      </c>
      <c r="P1091" t="s">
        <v>88</v>
      </c>
      <c r="Q1091" t="s">
        <v>2049</v>
      </c>
      <c r="R1091">
        <v>11787</v>
      </c>
      <c r="S1091">
        <v>42102</v>
      </c>
      <c r="T1091">
        <v>42103</v>
      </c>
      <c r="U1091">
        <v>-59.82</v>
      </c>
      <c r="V1091">
        <v>7</v>
      </c>
      <c r="W1091">
        <v>33.47</v>
      </c>
      <c r="X1091">
        <v>86837</v>
      </c>
      <c r="Y1091" t="s">
        <v>3218</v>
      </c>
    </row>
    <row r="1092" spans="1:25" x14ac:dyDescent="0.2">
      <c r="A1092">
        <v>1935</v>
      </c>
      <c r="B1092" t="s">
        <v>2050</v>
      </c>
      <c r="C1092" t="s">
        <v>1</v>
      </c>
      <c r="D1092">
        <v>0.01</v>
      </c>
      <c r="E1092">
        <v>42.98</v>
      </c>
      <c r="F1092">
        <v>4.62</v>
      </c>
      <c r="G1092" t="s">
        <v>63</v>
      </c>
      <c r="H1092" t="s">
        <v>70</v>
      </c>
      <c r="I1092" t="s">
        <v>24</v>
      </c>
      <c r="J1092" t="s">
        <v>71</v>
      </c>
      <c r="K1092" t="s">
        <v>49</v>
      </c>
      <c r="L1092" t="s">
        <v>256</v>
      </c>
      <c r="M1092">
        <v>0.56000000000000005</v>
      </c>
      <c r="N1092" t="s">
        <v>8</v>
      </c>
      <c r="O1092" t="s">
        <v>28</v>
      </c>
      <c r="P1092" t="s">
        <v>163</v>
      </c>
      <c r="Q1092" t="s">
        <v>2051</v>
      </c>
      <c r="R1092">
        <v>75051</v>
      </c>
      <c r="S1092">
        <v>42102</v>
      </c>
      <c r="T1092">
        <v>42104</v>
      </c>
      <c r="U1092">
        <v>285.47370000000001</v>
      </c>
      <c r="V1092">
        <v>9</v>
      </c>
      <c r="W1092">
        <v>413.73</v>
      </c>
      <c r="X1092">
        <v>86686</v>
      </c>
      <c r="Y1092" t="s">
        <v>3216</v>
      </c>
    </row>
    <row r="1093" spans="1:25" x14ac:dyDescent="0.2">
      <c r="A1093">
        <v>2655</v>
      </c>
      <c r="B1093" t="s">
        <v>2052</v>
      </c>
      <c r="C1093" t="s">
        <v>1</v>
      </c>
      <c r="D1093">
        <v>7.0000000000000007E-2</v>
      </c>
      <c r="E1093">
        <v>2.94</v>
      </c>
      <c r="F1093">
        <v>0.81</v>
      </c>
      <c r="G1093" t="s">
        <v>14</v>
      </c>
      <c r="H1093" t="s">
        <v>70</v>
      </c>
      <c r="I1093" t="s">
        <v>24</v>
      </c>
      <c r="J1093" t="s">
        <v>25</v>
      </c>
      <c r="K1093" t="s">
        <v>26</v>
      </c>
      <c r="L1093" t="s">
        <v>2053</v>
      </c>
      <c r="M1093">
        <v>0.4</v>
      </c>
      <c r="N1093" t="s">
        <v>8</v>
      </c>
      <c r="O1093" t="s">
        <v>9</v>
      </c>
      <c r="P1093" t="s">
        <v>51</v>
      </c>
      <c r="Q1093" t="s">
        <v>337</v>
      </c>
      <c r="R1093">
        <v>30318</v>
      </c>
      <c r="S1093">
        <v>42102</v>
      </c>
      <c r="T1093">
        <v>42103</v>
      </c>
      <c r="U1093">
        <v>-93.927400000000006</v>
      </c>
      <c r="V1093">
        <v>10</v>
      </c>
      <c r="W1093">
        <v>29.88</v>
      </c>
      <c r="X1093">
        <v>86064</v>
      </c>
      <c r="Y1093" t="s">
        <v>3215</v>
      </c>
    </row>
    <row r="1094" spans="1:25" x14ac:dyDescent="0.2">
      <c r="A1094">
        <v>3098</v>
      </c>
      <c r="B1094" t="s">
        <v>1396</v>
      </c>
      <c r="C1094" t="s">
        <v>1</v>
      </c>
      <c r="D1094">
        <v>0.05</v>
      </c>
      <c r="E1094">
        <v>35.44</v>
      </c>
      <c r="F1094">
        <v>5.09</v>
      </c>
      <c r="G1094" t="s">
        <v>14</v>
      </c>
      <c r="H1094" t="s">
        <v>15</v>
      </c>
      <c r="I1094" t="s">
        <v>24</v>
      </c>
      <c r="J1094" t="s">
        <v>64</v>
      </c>
      <c r="K1094" t="s">
        <v>49</v>
      </c>
      <c r="L1094" t="s">
        <v>2054</v>
      </c>
      <c r="M1094">
        <v>0.38</v>
      </c>
      <c r="N1094" t="s">
        <v>8</v>
      </c>
      <c r="O1094" t="s">
        <v>87</v>
      </c>
      <c r="P1094" t="s">
        <v>88</v>
      </c>
      <c r="Q1094" t="s">
        <v>1397</v>
      </c>
      <c r="R1094">
        <v>11967</v>
      </c>
      <c r="S1094">
        <v>42102</v>
      </c>
      <c r="T1094">
        <v>42103</v>
      </c>
      <c r="U1094">
        <v>240.17519999999999</v>
      </c>
      <c r="V1094">
        <v>10</v>
      </c>
      <c r="W1094">
        <v>348.08</v>
      </c>
      <c r="X1094">
        <v>89314</v>
      </c>
      <c r="Y1094" t="s">
        <v>3218</v>
      </c>
    </row>
    <row r="1095" spans="1:25" x14ac:dyDescent="0.2">
      <c r="A1095">
        <v>1614</v>
      </c>
      <c r="B1095" t="s">
        <v>2055</v>
      </c>
      <c r="C1095" t="s">
        <v>23</v>
      </c>
      <c r="D1095">
        <v>0.06</v>
      </c>
      <c r="E1095">
        <v>40.97</v>
      </c>
      <c r="F1095">
        <v>1.99</v>
      </c>
      <c r="G1095" t="s">
        <v>14</v>
      </c>
      <c r="H1095" t="s">
        <v>15</v>
      </c>
      <c r="I1095" t="s">
        <v>16</v>
      </c>
      <c r="J1095" t="s">
        <v>17</v>
      </c>
      <c r="K1095" t="s">
        <v>18</v>
      </c>
      <c r="L1095" t="s">
        <v>2056</v>
      </c>
      <c r="M1095">
        <v>0.42</v>
      </c>
      <c r="N1095" t="s">
        <v>8</v>
      </c>
      <c r="O1095" t="s">
        <v>87</v>
      </c>
      <c r="P1095" t="s">
        <v>379</v>
      </c>
      <c r="Q1095" t="s">
        <v>2057</v>
      </c>
      <c r="R1095">
        <v>1748</v>
      </c>
      <c r="S1095">
        <v>42102</v>
      </c>
      <c r="T1095">
        <v>42106</v>
      </c>
      <c r="U1095">
        <v>341.19810000000001</v>
      </c>
      <c r="V1095">
        <v>12</v>
      </c>
      <c r="W1095">
        <v>494.49</v>
      </c>
      <c r="X1095">
        <v>87823</v>
      </c>
      <c r="Y1095" t="s">
        <v>3218</v>
      </c>
    </row>
    <row r="1096" spans="1:25" x14ac:dyDescent="0.2">
      <c r="A1096">
        <v>1018</v>
      </c>
      <c r="B1096" t="s">
        <v>2058</v>
      </c>
      <c r="C1096" t="s">
        <v>92</v>
      </c>
      <c r="D1096">
        <v>0.05</v>
      </c>
      <c r="E1096">
        <v>35.89</v>
      </c>
      <c r="F1096">
        <v>14.72</v>
      </c>
      <c r="G1096" t="s">
        <v>14</v>
      </c>
      <c r="H1096" t="s">
        <v>47</v>
      </c>
      <c r="I1096" t="s">
        <v>24</v>
      </c>
      <c r="J1096" t="s">
        <v>321</v>
      </c>
      <c r="K1096" t="s">
        <v>49</v>
      </c>
      <c r="L1096" t="s">
        <v>2059</v>
      </c>
      <c r="M1096">
        <v>0.4</v>
      </c>
      <c r="N1096" t="s">
        <v>8</v>
      </c>
      <c r="O1096" t="s">
        <v>9</v>
      </c>
      <c r="P1096" t="s">
        <v>73</v>
      </c>
      <c r="Q1096" t="s">
        <v>2060</v>
      </c>
      <c r="R1096">
        <v>27511</v>
      </c>
      <c r="S1096">
        <v>42102</v>
      </c>
      <c r="T1096">
        <v>42103</v>
      </c>
      <c r="U1096">
        <v>22.866</v>
      </c>
      <c r="V1096">
        <v>19</v>
      </c>
      <c r="W1096">
        <v>680.39</v>
      </c>
      <c r="X1096">
        <v>88391</v>
      </c>
      <c r="Y1096" t="s">
        <v>3215</v>
      </c>
    </row>
    <row r="1097" spans="1:25" x14ac:dyDescent="0.2">
      <c r="A1097">
        <v>1018</v>
      </c>
      <c r="B1097" t="s">
        <v>2058</v>
      </c>
      <c r="C1097" t="s">
        <v>92</v>
      </c>
      <c r="D1097">
        <v>0</v>
      </c>
      <c r="E1097">
        <v>11.48</v>
      </c>
      <c r="F1097">
        <v>5.43</v>
      </c>
      <c r="G1097" t="s">
        <v>14</v>
      </c>
      <c r="H1097" t="s">
        <v>47</v>
      </c>
      <c r="I1097" t="s">
        <v>24</v>
      </c>
      <c r="J1097" t="s">
        <v>64</v>
      </c>
      <c r="K1097" t="s">
        <v>49</v>
      </c>
      <c r="L1097" t="s">
        <v>2061</v>
      </c>
      <c r="M1097">
        <v>0.36</v>
      </c>
      <c r="N1097" t="s">
        <v>8</v>
      </c>
      <c r="O1097" t="s">
        <v>9</v>
      </c>
      <c r="P1097" t="s">
        <v>73</v>
      </c>
      <c r="Q1097" t="s">
        <v>2060</v>
      </c>
      <c r="R1097">
        <v>27511</v>
      </c>
      <c r="S1097">
        <v>42102</v>
      </c>
      <c r="T1097">
        <v>42102</v>
      </c>
      <c r="U1097">
        <v>115.72799999999999</v>
      </c>
      <c r="V1097">
        <v>6</v>
      </c>
      <c r="W1097">
        <v>75.52</v>
      </c>
      <c r="X1097">
        <v>88391</v>
      </c>
      <c r="Y1097" t="s">
        <v>3215</v>
      </c>
    </row>
    <row r="1098" spans="1:25" x14ac:dyDescent="0.2">
      <c r="A1098">
        <v>2561</v>
      </c>
      <c r="B1098" t="s">
        <v>1774</v>
      </c>
      <c r="C1098" t="s">
        <v>46</v>
      </c>
      <c r="D1098">
        <v>7.0000000000000007E-2</v>
      </c>
      <c r="E1098">
        <v>3.98</v>
      </c>
      <c r="F1098">
        <v>5.26</v>
      </c>
      <c r="G1098" t="s">
        <v>14</v>
      </c>
      <c r="H1098" t="s">
        <v>15</v>
      </c>
      <c r="I1098" t="s">
        <v>24</v>
      </c>
      <c r="J1098" t="s">
        <v>48</v>
      </c>
      <c r="K1098" t="s">
        <v>49</v>
      </c>
      <c r="L1098" t="s">
        <v>1831</v>
      </c>
      <c r="M1098">
        <v>0.38</v>
      </c>
      <c r="N1098" t="s">
        <v>8</v>
      </c>
      <c r="O1098" t="s">
        <v>87</v>
      </c>
      <c r="P1098" t="s">
        <v>88</v>
      </c>
      <c r="Q1098" t="s">
        <v>1775</v>
      </c>
      <c r="R1098">
        <v>10562</v>
      </c>
      <c r="S1098">
        <v>42102</v>
      </c>
      <c r="T1098">
        <v>42104</v>
      </c>
      <c r="U1098">
        <v>-59.963760000000001</v>
      </c>
      <c r="V1098">
        <v>7</v>
      </c>
      <c r="W1098">
        <v>29.77</v>
      </c>
      <c r="X1098">
        <v>86466</v>
      </c>
      <c r="Y1098" t="s">
        <v>3218</v>
      </c>
    </row>
    <row r="1099" spans="1:25" x14ac:dyDescent="0.2">
      <c r="A1099">
        <v>2561</v>
      </c>
      <c r="B1099" t="s">
        <v>1774</v>
      </c>
      <c r="C1099" t="s">
        <v>46</v>
      </c>
      <c r="D1099">
        <v>7.0000000000000007E-2</v>
      </c>
      <c r="E1099">
        <v>12.22</v>
      </c>
      <c r="F1099">
        <v>2.85</v>
      </c>
      <c r="G1099" t="s">
        <v>14</v>
      </c>
      <c r="H1099" t="s">
        <v>15</v>
      </c>
      <c r="I1099" t="s">
        <v>4</v>
      </c>
      <c r="J1099" t="s">
        <v>102</v>
      </c>
      <c r="K1099" t="s">
        <v>18</v>
      </c>
      <c r="L1099" t="s">
        <v>2062</v>
      </c>
      <c r="M1099">
        <v>0.55000000000000004</v>
      </c>
      <c r="N1099" t="s">
        <v>8</v>
      </c>
      <c r="O1099" t="s">
        <v>87</v>
      </c>
      <c r="P1099" t="s">
        <v>88</v>
      </c>
      <c r="Q1099" t="s">
        <v>1775</v>
      </c>
      <c r="R1099">
        <v>10562</v>
      </c>
      <c r="S1099">
        <v>42102</v>
      </c>
      <c r="T1099">
        <v>42102</v>
      </c>
      <c r="U1099">
        <v>89.4148</v>
      </c>
      <c r="V1099">
        <v>12</v>
      </c>
      <c r="W1099">
        <v>147.19</v>
      </c>
      <c r="X1099">
        <v>86466</v>
      </c>
      <c r="Y1099" t="s">
        <v>3218</v>
      </c>
    </row>
    <row r="1100" spans="1:25" x14ac:dyDescent="0.2">
      <c r="A1100">
        <v>2563</v>
      </c>
      <c r="B1100" t="s">
        <v>2063</v>
      </c>
      <c r="C1100" t="s">
        <v>46</v>
      </c>
      <c r="D1100">
        <v>0.08</v>
      </c>
      <c r="E1100">
        <v>4.55</v>
      </c>
      <c r="F1100">
        <v>1.49</v>
      </c>
      <c r="G1100" t="s">
        <v>14</v>
      </c>
      <c r="H1100" t="s">
        <v>47</v>
      </c>
      <c r="I1100" t="s">
        <v>24</v>
      </c>
      <c r="J1100" t="s">
        <v>48</v>
      </c>
      <c r="K1100" t="s">
        <v>49</v>
      </c>
      <c r="L1100" t="s">
        <v>1479</v>
      </c>
      <c r="M1100">
        <v>0.35</v>
      </c>
      <c r="N1100" t="s">
        <v>8</v>
      </c>
      <c r="O1100" t="s">
        <v>28</v>
      </c>
      <c r="P1100" t="s">
        <v>60</v>
      </c>
      <c r="Q1100" t="s">
        <v>2064</v>
      </c>
      <c r="R1100">
        <v>55432</v>
      </c>
      <c r="S1100">
        <v>42102</v>
      </c>
      <c r="T1100">
        <v>42103</v>
      </c>
      <c r="U1100">
        <v>27.0273</v>
      </c>
      <c r="V1100">
        <v>9</v>
      </c>
      <c r="W1100">
        <v>39.17</v>
      </c>
      <c r="X1100">
        <v>91447</v>
      </c>
      <c r="Y1100" t="s">
        <v>3216</v>
      </c>
    </row>
    <row r="1101" spans="1:25" x14ac:dyDescent="0.2">
      <c r="A1101">
        <v>2699</v>
      </c>
      <c r="B1101" t="s">
        <v>2065</v>
      </c>
      <c r="C1101" t="s">
        <v>46</v>
      </c>
      <c r="D1101">
        <v>0.04</v>
      </c>
      <c r="E1101">
        <v>70.98</v>
      </c>
      <c r="F1101">
        <v>26.74</v>
      </c>
      <c r="G1101" t="s">
        <v>2</v>
      </c>
      <c r="H1101" t="s">
        <v>70</v>
      </c>
      <c r="I1101" t="s">
        <v>4</v>
      </c>
      <c r="J1101" t="s">
        <v>93</v>
      </c>
      <c r="K1101" t="s">
        <v>6</v>
      </c>
      <c r="L1101" t="s">
        <v>2066</v>
      </c>
      <c r="M1101">
        <v>0.6</v>
      </c>
      <c r="N1101" t="s">
        <v>8</v>
      </c>
      <c r="O1101" t="s">
        <v>35</v>
      </c>
      <c r="P1101" t="s">
        <v>564</v>
      </c>
      <c r="Q1101" t="s">
        <v>2067</v>
      </c>
      <c r="R1101">
        <v>86442</v>
      </c>
      <c r="S1101">
        <v>42102</v>
      </c>
      <c r="T1101">
        <v>42104</v>
      </c>
      <c r="U1101">
        <v>-84.628799999999998</v>
      </c>
      <c r="V1101">
        <v>19</v>
      </c>
      <c r="W1101">
        <v>1345.33</v>
      </c>
      <c r="X1101">
        <v>87679</v>
      </c>
      <c r="Y1101" t="s">
        <v>3217</v>
      </c>
    </row>
    <row r="1102" spans="1:25" x14ac:dyDescent="0.2">
      <c r="A1102">
        <v>123</v>
      </c>
      <c r="B1102" t="s">
        <v>2068</v>
      </c>
      <c r="C1102" t="s">
        <v>1</v>
      </c>
      <c r="D1102">
        <v>0.06</v>
      </c>
      <c r="E1102">
        <v>8.57</v>
      </c>
      <c r="F1102">
        <v>6.14</v>
      </c>
      <c r="G1102" t="s">
        <v>14</v>
      </c>
      <c r="H1102" t="s">
        <v>47</v>
      </c>
      <c r="I1102" t="s">
        <v>24</v>
      </c>
      <c r="J1102" t="s">
        <v>544</v>
      </c>
      <c r="K1102" t="s">
        <v>18</v>
      </c>
      <c r="L1102" t="s">
        <v>2069</v>
      </c>
      <c r="M1102">
        <v>0.59</v>
      </c>
      <c r="N1102" t="s">
        <v>8</v>
      </c>
      <c r="O1102" t="s">
        <v>9</v>
      </c>
      <c r="P1102" t="s">
        <v>218</v>
      </c>
      <c r="Q1102" t="s">
        <v>2070</v>
      </c>
      <c r="R1102">
        <v>22102</v>
      </c>
      <c r="S1102">
        <v>42103</v>
      </c>
      <c r="T1102">
        <v>42104</v>
      </c>
      <c r="U1102">
        <v>105.678</v>
      </c>
      <c r="V1102">
        <v>11</v>
      </c>
      <c r="W1102">
        <v>94.97</v>
      </c>
      <c r="X1102">
        <v>90669</v>
      </c>
      <c r="Y1102" t="s">
        <v>3215</v>
      </c>
    </row>
    <row r="1103" spans="1:25" x14ac:dyDescent="0.2">
      <c r="A1103">
        <v>1186</v>
      </c>
      <c r="B1103" t="s">
        <v>2071</v>
      </c>
      <c r="C1103" t="s">
        <v>1</v>
      </c>
      <c r="D1103">
        <v>7.0000000000000007E-2</v>
      </c>
      <c r="E1103">
        <v>400.97</v>
      </c>
      <c r="F1103">
        <v>48.26</v>
      </c>
      <c r="G1103" t="s">
        <v>2</v>
      </c>
      <c r="H1103" t="s">
        <v>15</v>
      </c>
      <c r="I1103" t="s">
        <v>16</v>
      </c>
      <c r="J1103" t="s">
        <v>32</v>
      </c>
      <c r="K1103" t="s">
        <v>6</v>
      </c>
      <c r="L1103" t="s">
        <v>1536</v>
      </c>
      <c r="M1103">
        <v>0.36</v>
      </c>
      <c r="N1103" t="s">
        <v>8</v>
      </c>
      <c r="O1103" t="s">
        <v>35</v>
      </c>
      <c r="P1103" t="s">
        <v>66</v>
      </c>
      <c r="Q1103" t="s">
        <v>2072</v>
      </c>
      <c r="R1103">
        <v>92646</v>
      </c>
      <c r="S1103">
        <v>42103</v>
      </c>
      <c r="T1103">
        <v>42104</v>
      </c>
      <c r="U1103">
        <v>2581.5590999999999</v>
      </c>
      <c r="V1103">
        <v>10</v>
      </c>
      <c r="W1103">
        <v>3741.39</v>
      </c>
      <c r="X1103">
        <v>85939</v>
      </c>
      <c r="Y1103" t="s">
        <v>3217</v>
      </c>
    </row>
    <row r="1104" spans="1:25" x14ac:dyDescent="0.2">
      <c r="A1104">
        <v>1233</v>
      </c>
      <c r="B1104" t="s">
        <v>2073</v>
      </c>
      <c r="C1104" t="s">
        <v>1</v>
      </c>
      <c r="D1104">
        <v>0.1</v>
      </c>
      <c r="E1104">
        <v>120.98</v>
      </c>
      <c r="F1104">
        <v>9.07</v>
      </c>
      <c r="G1104" t="s">
        <v>63</v>
      </c>
      <c r="H1104" t="s">
        <v>15</v>
      </c>
      <c r="I1104" t="s">
        <v>24</v>
      </c>
      <c r="J1104" t="s">
        <v>48</v>
      </c>
      <c r="K1104" t="s">
        <v>49</v>
      </c>
      <c r="L1104" t="s">
        <v>1399</v>
      </c>
      <c r="M1104">
        <v>0.35</v>
      </c>
      <c r="N1104" t="s">
        <v>8</v>
      </c>
      <c r="O1104" t="s">
        <v>28</v>
      </c>
      <c r="P1104" t="s">
        <v>163</v>
      </c>
      <c r="Q1104" t="s">
        <v>2074</v>
      </c>
      <c r="R1104">
        <v>75028</v>
      </c>
      <c r="S1104">
        <v>42103</v>
      </c>
      <c r="T1104">
        <v>42105</v>
      </c>
      <c r="U1104">
        <v>297.45715999999999</v>
      </c>
      <c r="V1104">
        <v>5</v>
      </c>
      <c r="W1104">
        <v>568.24</v>
      </c>
      <c r="X1104">
        <v>89375</v>
      </c>
      <c r="Y1104" t="s">
        <v>3216</v>
      </c>
    </row>
    <row r="1105" spans="1:25" x14ac:dyDescent="0.2">
      <c r="A1105">
        <v>1233</v>
      </c>
      <c r="B1105" t="s">
        <v>2073</v>
      </c>
      <c r="C1105" t="s">
        <v>1</v>
      </c>
      <c r="D1105">
        <v>0.02</v>
      </c>
      <c r="E1105">
        <v>152.47999999999999</v>
      </c>
      <c r="F1105">
        <v>6.5</v>
      </c>
      <c r="G1105" t="s">
        <v>63</v>
      </c>
      <c r="H1105" t="s">
        <v>15</v>
      </c>
      <c r="I1105" t="s">
        <v>16</v>
      </c>
      <c r="J1105" t="s">
        <v>17</v>
      </c>
      <c r="K1105" t="s">
        <v>49</v>
      </c>
      <c r="L1105" t="s">
        <v>1769</v>
      </c>
      <c r="M1105">
        <v>0.74</v>
      </c>
      <c r="N1105" t="s">
        <v>8</v>
      </c>
      <c r="O1105" t="s">
        <v>28</v>
      </c>
      <c r="P1105" t="s">
        <v>163</v>
      </c>
      <c r="Q1105" t="s">
        <v>2074</v>
      </c>
      <c r="R1105">
        <v>75028</v>
      </c>
      <c r="S1105">
        <v>42103</v>
      </c>
      <c r="T1105">
        <v>42105</v>
      </c>
      <c r="U1105">
        <v>-564.60239999999999</v>
      </c>
      <c r="V1105">
        <v>1</v>
      </c>
      <c r="W1105">
        <v>162.91</v>
      </c>
      <c r="X1105">
        <v>89375</v>
      </c>
      <c r="Y1105" t="s">
        <v>3216</v>
      </c>
    </row>
    <row r="1106" spans="1:25" x14ac:dyDescent="0.2">
      <c r="A1106">
        <v>1178</v>
      </c>
      <c r="B1106" t="s">
        <v>2075</v>
      </c>
      <c r="C1106" t="s">
        <v>13</v>
      </c>
      <c r="D1106">
        <v>0.03</v>
      </c>
      <c r="E1106">
        <v>4.4800000000000004</v>
      </c>
      <c r="F1106">
        <v>49</v>
      </c>
      <c r="G1106" t="s">
        <v>14</v>
      </c>
      <c r="H1106" t="s">
        <v>15</v>
      </c>
      <c r="I1106" t="s">
        <v>24</v>
      </c>
      <c r="J1106" t="s">
        <v>71</v>
      </c>
      <c r="K1106" t="s">
        <v>40</v>
      </c>
      <c r="L1106" t="s">
        <v>444</v>
      </c>
      <c r="M1106">
        <v>0.6</v>
      </c>
      <c r="N1106" t="s">
        <v>8</v>
      </c>
      <c r="O1106" t="s">
        <v>9</v>
      </c>
      <c r="P1106" t="s">
        <v>99</v>
      </c>
      <c r="Q1106" t="s">
        <v>2076</v>
      </c>
      <c r="R1106">
        <v>32701</v>
      </c>
      <c r="S1106">
        <v>42103</v>
      </c>
      <c r="T1106">
        <v>42105</v>
      </c>
      <c r="U1106">
        <v>64.266000000000005</v>
      </c>
      <c r="V1106">
        <v>2</v>
      </c>
      <c r="W1106">
        <v>21.46</v>
      </c>
      <c r="X1106">
        <v>89787</v>
      </c>
      <c r="Y1106" t="s">
        <v>3215</v>
      </c>
    </row>
    <row r="1107" spans="1:25" x14ac:dyDescent="0.2">
      <c r="A1107">
        <v>1178</v>
      </c>
      <c r="B1107" t="s">
        <v>2075</v>
      </c>
      <c r="C1107" t="s">
        <v>13</v>
      </c>
      <c r="D1107">
        <v>0.06</v>
      </c>
      <c r="E1107">
        <v>350.99</v>
      </c>
      <c r="F1107">
        <v>39</v>
      </c>
      <c r="G1107" t="s">
        <v>2</v>
      </c>
      <c r="H1107" t="s">
        <v>15</v>
      </c>
      <c r="I1107" t="s">
        <v>4</v>
      </c>
      <c r="J1107" t="s">
        <v>85</v>
      </c>
      <c r="K1107" t="s">
        <v>33</v>
      </c>
      <c r="L1107" t="s">
        <v>414</v>
      </c>
      <c r="M1107">
        <v>0.55000000000000004</v>
      </c>
      <c r="N1107" t="s">
        <v>8</v>
      </c>
      <c r="O1107" t="s">
        <v>9</v>
      </c>
      <c r="P1107" t="s">
        <v>99</v>
      </c>
      <c r="Q1107" t="s">
        <v>2076</v>
      </c>
      <c r="R1107">
        <v>32701</v>
      </c>
      <c r="S1107">
        <v>42103</v>
      </c>
      <c r="T1107">
        <v>42105</v>
      </c>
      <c r="U1107">
        <v>-302.61559999999997</v>
      </c>
      <c r="V1107">
        <v>10</v>
      </c>
      <c r="W1107">
        <v>3506.78</v>
      </c>
      <c r="X1107">
        <v>89787</v>
      </c>
      <c r="Y1107" t="s">
        <v>3215</v>
      </c>
    </row>
    <row r="1108" spans="1:25" x14ac:dyDescent="0.2">
      <c r="A1108">
        <v>1178</v>
      </c>
      <c r="B1108" t="s">
        <v>2075</v>
      </c>
      <c r="C1108" t="s">
        <v>13</v>
      </c>
      <c r="D1108">
        <v>0.09</v>
      </c>
      <c r="E1108">
        <v>40.98</v>
      </c>
      <c r="F1108">
        <v>6.5</v>
      </c>
      <c r="G1108" t="s">
        <v>63</v>
      </c>
      <c r="H1108" t="s">
        <v>15</v>
      </c>
      <c r="I1108" t="s">
        <v>16</v>
      </c>
      <c r="J1108" t="s">
        <v>17</v>
      </c>
      <c r="K1108" t="s">
        <v>49</v>
      </c>
      <c r="L1108" t="s">
        <v>422</v>
      </c>
      <c r="M1108">
        <v>0.74</v>
      </c>
      <c r="N1108" t="s">
        <v>8</v>
      </c>
      <c r="O1108" t="s">
        <v>9</v>
      </c>
      <c r="P1108" t="s">
        <v>99</v>
      </c>
      <c r="Q1108" t="s">
        <v>2076</v>
      </c>
      <c r="R1108">
        <v>32701</v>
      </c>
      <c r="S1108">
        <v>42103</v>
      </c>
      <c r="T1108">
        <v>42105</v>
      </c>
      <c r="U1108">
        <v>5.6916000000000002</v>
      </c>
      <c r="V1108">
        <v>7</v>
      </c>
      <c r="W1108">
        <v>267.69</v>
      </c>
      <c r="X1108">
        <v>89787</v>
      </c>
      <c r="Y1108" t="s">
        <v>3215</v>
      </c>
    </row>
    <row r="1109" spans="1:25" x14ac:dyDescent="0.2">
      <c r="A1109">
        <v>1250</v>
      </c>
      <c r="B1109" t="s">
        <v>2077</v>
      </c>
      <c r="C1109" t="s">
        <v>13</v>
      </c>
      <c r="D1109">
        <v>0</v>
      </c>
      <c r="E1109">
        <v>3.89</v>
      </c>
      <c r="F1109">
        <v>7.01</v>
      </c>
      <c r="G1109" t="s">
        <v>14</v>
      </c>
      <c r="H1109" t="s">
        <v>70</v>
      </c>
      <c r="I1109" t="s">
        <v>24</v>
      </c>
      <c r="J1109" t="s">
        <v>48</v>
      </c>
      <c r="K1109" t="s">
        <v>49</v>
      </c>
      <c r="L1109" t="s">
        <v>702</v>
      </c>
      <c r="M1109">
        <v>0.37</v>
      </c>
      <c r="N1109" t="s">
        <v>8</v>
      </c>
      <c r="O1109" t="s">
        <v>28</v>
      </c>
      <c r="P1109" t="s">
        <v>79</v>
      </c>
      <c r="Q1109" t="s">
        <v>2078</v>
      </c>
      <c r="R1109">
        <v>60110</v>
      </c>
      <c r="S1109">
        <v>42103</v>
      </c>
      <c r="T1109">
        <v>42103</v>
      </c>
      <c r="U1109">
        <v>-255.16890000000001</v>
      </c>
      <c r="V1109">
        <v>21</v>
      </c>
      <c r="W1109">
        <v>85.64</v>
      </c>
      <c r="X1109">
        <v>87877</v>
      </c>
      <c r="Y1109" t="s">
        <v>3216</v>
      </c>
    </row>
    <row r="1110" spans="1:25" x14ac:dyDescent="0.2">
      <c r="A1110">
        <v>1250</v>
      </c>
      <c r="B1110" t="s">
        <v>2077</v>
      </c>
      <c r="C1110" t="s">
        <v>13</v>
      </c>
      <c r="D1110">
        <v>0.09</v>
      </c>
      <c r="E1110">
        <v>120.98</v>
      </c>
      <c r="F1110">
        <v>30</v>
      </c>
      <c r="G1110" t="s">
        <v>2</v>
      </c>
      <c r="H1110" t="s">
        <v>70</v>
      </c>
      <c r="I1110" t="s">
        <v>4</v>
      </c>
      <c r="J1110" t="s">
        <v>85</v>
      </c>
      <c r="K1110" t="s">
        <v>33</v>
      </c>
      <c r="L1110" t="s">
        <v>1101</v>
      </c>
      <c r="M1110">
        <v>0.64</v>
      </c>
      <c r="N1110" t="s">
        <v>8</v>
      </c>
      <c r="O1110" t="s">
        <v>28</v>
      </c>
      <c r="P1110" t="s">
        <v>79</v>
      </c>
      <c r="Q1110" t="s">
        <v>2078</v>
      </c>
      <c r="R1110">
        <v>60110</v>
      </c>
      <c r="S1110">
        <v>42103</v>
      </c>
      <c r="T1110">
        <v>42105</v>
      </c>
      <c r="U1110">
        <v>74.004800000000003</v>
      </c>
      <c r="V1110">
        <v>22</v>
      </c>
      <c r="W1110">
        <v>2508.15</v>
      </c>
      <c r="X1110">
        <v>87877</v>
      </c>
      <c r="Y1110" t="s">
        <v>3216</v>
      </c>
    </row>
    <row r="1111" spans="1:25" x14ac:dyDescent="0.2">
      <c r="A1111">
        <v>1250</v>
      </c>
      <c r="B1111" t="s">
        <v>2077</v>
      </c>
      <c r="C1111" t="s">
        <v>13</v>
      </c>
      <c r="D1111">
        <v>0.1</v>
      </c>
      <c r="E1111">
        <v>30.98</v>
      </c>
      <c r="F1111">
        <v>5.76</v>
      </c>
      <c r="G1111" t="s">
        <v>14</v>
      </c>
      <c r="H1111" t="s">
        <v>70</v>
      </c>
      <c r="I1111" t="s">
        <v>24</v>
      </c>
      <c r="J1111" t="s">
        <v>64</v>
      </c>
      <c r="K1111" t="s">
        <v>49</v>
      </c>
      <c r="L1111" t="s">
        <v>715</v>
      </c>
      <c r="M1111">
        <v>0.4</v>
      </c>
      <c r="N1111" t="s">
        <v>8</v>
      </c>
      <c r="O1111" t="s">
        <v>28</v>
      </c>
      <c r="P1111" t="s">
        <v>79</v>
      </c>
      <c r="Q1111" t="s">
        <v>2078</v>
      </c>
      <c r="R1111">
        <v>60110</v>
      </c>
      <c r="S1111">
        <v>42103</v>
      </c>
      <c r="T1111">
        <v>42104</v>
      </c>
      <c r="U1111">
        <v>109.4248</v>
      </c>
      <c r="V1111">
        <v>8</v>
      </c>
      <c r="W1111">
        <v>225.62</v>
      </c>
      <c r="X1111">
        <v>87877</v>
      </c>
      <c r="Y1111" t="s">
        <v>3216</v>
      </c>
    </row>
    <row r="1112" spans="1:25" x14ac:dyDescent="0.2">
      <c r="A1112">
        <v>2488</v>
      </c>
      <c r="B1112" t="s">
        <v>2079</v>
      </c>
      <c r="C1112" t="s">
        <v>13</v>
      </c>
      <c r="D1112">
        <v>0.08</v>
      </c>
      <c r="E1112">
        <v>4.91</v>
      </c>
      <c r="F1112">
        <v>0.5</v>
      </c>
      <c r="G1112" t="s">
        <v>14</v>
      </c>
      <c r="H1112" t="s">
        <v>15</v>
      </c>
      <c r="I1112" t="s">
        <v>24</v>
      </c>
      <c r="J1112" t="s">
        <v>128</v>
      </c>
      <c r="K1112" t="s">
        <v>49</v>
      </c>
      <c r="L1112" t="s">
        <v>949</v>
      </c>
      <c r="M1112">
        <v>0.36</v>
      </c>
      <c r="N1112" t="s">
        <v>8</v>
      </c>
      <c r="O1112" t="s">
        <v>9</v>
      </c>
      <c r="P1112" t="s">
        <v>20</v>
      </c>
      <c r="Q1112" t="s">
        <v>2080</v>
      </c>
      <c r="R1112">
        <v>72023</v>
      </c>
      <c r="S1112">
        <v>42103</v>
      </c>
      <c r="T1112">
        <v>42103</v>
      </c>
      <c r="U1112">
        <v>12.726000000000001</v>
      </c>
      <c r="V1112">
        <v>9</v>
      </c>
      <c r="W1112">
        <v>42.69</v>
      </c>
      <c r="X1112">
        <v>86887</v>
      </c>
      <c r="Y1112" t="s">
        <v>3215</v>
      </c>
    </row>
    <row r="1113" spans="1:25" x14ac:dyDescent="0.2">
      <c r="A1113">
        <v>2488</v>
      </c>
      <c r="B1113" t="s">
        <v>2079</v>
      </c>
      <c r="C1113" t="s">
        <v>13</v>
      </c>
      <c r="D1113">
        <v>0.02</v>
      </c>
      <c r="E1113">
        <v>28.15</v>
      </c>
      <c r="F1113">
        <v>6.17</v>
      </c>
      <c r="G1113" t="s">
        <v>14</v>
      </c>
      <c r="H1113" t="s">
        <v>15</v>
      </c>
      <c r="I1113" t="s">
        <v>24</v>
      </c>
      <c r="J1113" t="s">
        <v>25</v>
      </c>
      <c r="K1113" t="s">
        <v>18</v>
      </c>
      <c r="L1113" t="s">
        <v>595</v>
      </c>
      <c r="M1113">
        <v>0.55000000000000004</v>
      </c>
      <c r="N1113" t="s">
        <v>8</v>
      </c>
      <c r="O1113" t="s">
        <v>9</v>
      </c>
      <c r="P1113" t="s">
        <v>20</v>
      </c>
      <c r="Q1113" t="s">
        <v>2080</v>
      </c>
      <c r="R1113">
        <v>72023</v>
      </c>
      <c r="S1113">
        <v>42103</v>
      </c>
      <c r="T1113">
        <v>42104</v>
      </c>
      <c r="U1113">
        <v>160.8066</v>
      </c>
      <c r="V1113">
        <v>11</v>
      </c>
      <c r="W1113">
        <v>327.41000000000003</v>
      </c>
      <c r="X1113">
        <v>86887</v>
      </c>
      <c r="Y1113" t="s">
        <v>3215</v>
      </c>
    </row>
    <row r="1114" spans="1:25" x14ac:dyDescent="0.2">
      <c r="A1114">
        <v>2491</v>
      </c>
      <c r="B1114" t="s">
        <v>433</v>
      </c>
      <c r="C1114" t="s">
        <v>13</v>
      </c>
      <c r="D1114">
        <v>0.08</v>
      </c>
      <c r="E1114">
        <v>4.91</v>
      </c>
      <c r="F1114">
        <v>0.5</v>
      </c>
      <c r="G1114" t="s">
        <v>14</v>
      </c>
      <c r="H1114" t="s">
        <v>15</v>
      </c>
      <c r="I1114" t="s">
        <v>24</v>
      </c>
      <c r="J1114" t="s">
        <v>128</v>
      </c>
      <c r="K1114" t="s">
        <v>49</v>
      </c>
      <c r="L1114" t="s">
        <v>949</v>
      </c>
      <c r="M1114">
        <v>0.36</v>
      </c>
      <c r="N1114" t="s">
        <v>8</v>
      </c>
      <c r="O1114" t="s">
        <v>35</v>
      </c>
      <c r="P1114" t="s">
        <v>66</v>
      </c>
      <c r="Q1114" t="s">
        <v>76</v>
      </c>
      <c r="R1114">
        <v>90045</v>
      </c>
      <c r="S1114">
        <v>42103</v>
      </c>
      <c r="T1114">
        <v>42103</v>
      </c>
      <c r="U1114">
        <v>31.751999999999999</v>
      </c>
      <c r="V1114">
        <v>36</v>
      </c>
      <c r="W1114">
        <v>170.75</v>
      </c>
      <c r="X1114">
        <v>14785</v>
      </c>
      <c r="Y1114" t="s">
        <v>3217</v>
      </c>
    </row>
    <row r="1115" spans="1:25" x14ac:dyDescent="0.2">
      <c r="A1115">
        <v>2491</v>
      </c>
      <c r="B1115" t="s">
        <v>433</v>
      </c>
      <c r="C1115" t="s">
        <v>13</v>
      </c>
      <c r="D1115">
        <v>0.02</v>
      </c>
      <c r="E1115">
        <v>28.15</v>
      </c>
      <c r="F1115">
        <v>6.17</v>
      </c>
      <c r="G1115" t="s">
        <v>14</v>
      </c>
      <c r="H1115" t="s">
        <v>15</v>
      </c>
      <c r="I1115" t="s">
        <v>24</v>
      </c>
      <c r="J1115" t="s">
        <v>25</v>
      </c>
      <c r="K1115" t="s">
        <v>18</v>
      </c>
      <c r="L1115" t="s">
        <v>595</v>
      </c>
      <c r="M1115">
        <v>0.55000000000000004</v>
      </c>
      <c r="N1115" t="s">
        <v>8</v>
      </c>
      <c r="O1115" t="s">
        <v>35</v>
      </c>
      <c r="P1115" t="s">
        <v>66</v>
      </c>
      <c r="Q1115" t="s">
        <v>76</v>
      </c>
      <c r="R1115">
        <v>90045</v>
      </c>
      <c r="S1115">
        <v>42103</v>
      </c>
      <c r="T1115">
        <v>42104</v>
      </c>
      <c r="U1115">
        <v>117.208</v>
      </c>
      <c r="V1115">
        <v>45</v>
      </c>
      <c r="W1115">
        <v>1339.42</v>
      </c>
      <c r="X1115">
        <v>14785</v>
      </c>
      <c r="Y1115" t="s">
        <v>3217</v>
      </c>
    </row>
    <row r="1116" spans="1:25" x14ac:dyDescent="0.2">
      <c r="A1116">
        <v>115</v>
      </c>
      <c r="B1116" t="s">
        <v>2081</v>
      </c>
      <c r="C1116" t="s">
        <v>23</v>
      </c>
      <c r="D1116">
        <v>7.0000000000000007E-2</v>
      </c>
      <c r="E1116">
        <v>2.12</v>
      </c>
      <c r="F1116">
        <v>1.99</v>
      </c>
      <c r="G1116" t="s">
        <v>14</v>
      </c>
      <c r="H1116" t="s">
        <v>47</v>
      </c>
      <c r="I1116" t="s">
        <v>16</v>
      </c>
      <c r="J1116" t="s">
        <v>17</v>
      </c>
      <c r="K1116" t="s">
        <v>18</v>
      </c>
      <c r="L1116" t="s">
        <v>2082</v>
      </c>
      <c r="M1116">
        <v>0.55000000000000004</v>
      </c>
      <c r="N1116" t="s">
        <v>8</v>
      </c>
      <c r="O1116" t="s">
        <v>35</v>
      </c>
      <c r="P1116" t="s">
        <v>115</v>
      </c>
      <c r="Q1116" t="s">
        <v>2083</v>
      </c>
      <c r="R1116">
        <v>97128</v>
      </c>
      <c r="S1116">
        <v>42103</v>
      </c>
      <c r="T1116">
        <v>42105</v>
      </c>
      <c r="U1116">
        <v>-55.84</v>
      </c>
      <c r="V1116">
        <v>12</v>
      </c>
      <c r="W1116">
        <v>26.07</v>
      </c>
      <c r="X1116">
        <v>89585</v>
      </c>
      <c r="Y1116" t="s">
        <v>3217</v>
      </c>
    </row>
    <row r="1117" spans="1:25" x14ac:dyDescent="0.2">
      <c r="A1117">
        <v>117</v>
      </c>
      <c r="B1117" t="s">
        <v>117</v>
      </c>
      <c r="C1117" t="s">
        <v>23</v>
      </c>
      <c r="D1117">
        <v>7.0000000000000007E-2</v>
      </c>
      <c r="E1117">
        <v>2.12</v>
      </c>
      <c r="F1117">
        <v>1.99</v>
      </c>
      <c r="G1117" t="s">
        <v>14</v>
      </c>
      <c r="H1117" t="s">
        <v>47</v>
      </c>
      <c r="I1117" t="s">
        <v>16</v>
      </c>
      <c r="J1117" t="s">
        <v>17</v>
      </c>
      <c r="K1117" t="s">
        <v>18</v>
      </c>
      <c r="L1117" t="s">
        <v>2082</v>
      </c>
      <c r="M1117">
        <v>0.55000000000000004</v>
      </c>
      <c r="N1117" t="s">
        <v>8</v>
      </c>
      <c r="O1117" t="s">
        <v>35</v>
      </c>
      <c r="P1117" t="s">
        <v>42</v>
      </c>
      <c r="Q1117" t="s">
        <v>118</v>
      </c>
      <c r="R1117">
        <v>98103</v>
      </c>
      <c r="S1117">
        <v>42103</v>
      </c>
      <c r="T1117">
        <v>42105</v>
      </c>
      <c r="U1117">
        <v>-55.84</v>
      </c>
      <c r="V1117">
        <v>46</v>
      </c>
      <c r="W1117">
        <v>99.94</v>
      </c>
      <c r="X1117">
        <v>58914</v>
      </c>
      <c r="Y1117" t="s">
        <v>3217</v>
      </c>
    </row>
    <row r="1118" spans="1:25" x14ac:dyDescent="0.2">
      <c r="A1118">
        <v>2851</v>
      </c>
      <c r="B1118" t="s">
        <v>2084</v>
      </c>
      <c r="C1118" t="s">
        <v>23</v>
      </c>
      <c r="D1118">
        <v>0.05</v>
      </c>
      <c r="E1118">
        <v>115.99</v>
      </c>
      <c r="F1118">
        <v>8.99</v>
      </c>
      <c r="G1118" t="s">
        <v>14</v>
      </c>
      <c r="H1118" t="s">
        <v>15</v>
      </c>
      <c r="I1118" t="s">
        <v>16</v>
      </c>
      <c r="J1118" t="s">
        <v>111</v>
      </c>
      <c r="K1118" t="s">
        <v>49</v>
      </c>
      <c r="L1118" t="s">
        <v>2085</v>
      </c>
      <c r="M1118">
        <v>0.57999999999999996</v>
      </c>
      <c r="N1118" t="s">
        <v>8</v>
      </c>
      <c r="O1118" t="s">
        <v>28</v>
      </c>
      <c r="P1118" t="s">
        <v>163</v>
      </c>
      <c r="Q1118" t="s">
        <v>2086</v>
      </c>
      <c r="R1118">
        <v>79762</v>
      </c>
      <c r="S1118">
        <v>42103</v>
      </c>
      <c r="T1118">
        <v>42107</v>
      </c>
      <c r="U1118">
        <v>719.35260000000005</v>
      </c>
      <c r="V1118">
        <v>11</v>
      </c>
      <c r="W1118">
        <v>1042.54</v>
      </c>
      <c r="X1118">
        <v>86454</v>
      </c>
      <c r="Y1118" t="s">
        <v>3216</v>
      </c>
    </row>
    <row r="1119" spans="1:25" x14ac:dyDescent="0.2">
      <c r="A1119">
        <v>1271</v>
      </c>
      <c r="B1119" t="s">
        <v>2087</v>
      </c>
      <c r="C1119" t="s">
        <v>92</v>
      </c>
      <c r="D1119">
        <v>7.0000000000000007E-2</v>
      </c>
      <c r="E1119">
        <v>125.99</v>
      </c>
      <c r="F1119">
        <v>7.69</v>
      </c>
      <c r="G1119" t="s">
        <v>14</v>
      </c>
      <c r="H1119" t="s">
        <v>70</v>
      </c>
      <c r="I1119" t="s">
        <v>16</v>
      </c>
      <c r="J1119" t="s">
        <v>111</v>
      </c>
      <c r="K1119" t="s">
        <v>49</v>
      </c>
      <c r="L1119" t="s">
        <v>621</v>
      </c>
      <c r="M1119">
        <v>0.59</v>
      </c>
      <c r="N1119" t="s">
        <v>8</v>
      </c>
      <c r="O1119" t="s">
        <v>35</v>
      </c>
      <c r="P1119" t="s">
        <v>66</v>
      </c>
      <c r="Q1119" t="s">
        <v>2088</v>
      </c>
      <c r="R1119">
        <v>91941</v>
      </c>
      <c r="S1119">
        <v>42103</v>
      </c>
      <c r="T1119">
        <v>42104</v>
      </c>
      <c r="U1119">
        <v>588.24570000000006</v>
      </c>
      <c r="V1119">
        <v>8</v>
      </c>
      <c r="W1119">
        <v>852.53</v>
      </c>
      <c r="X1119">
        <v>88410</v>
      </c>
      <c r="Y1119" t="s">
        <v>3217</v>
      </c>
    </row>
    <row r="1120" spans="1:25" x14ac:dyDescent="0.2">
      <c r="A1120">
        <v>191</v>
      </c>
      <c r="B1120" t="s">
        <v>1097</v>
      </c>
      <c r="C1120" t="s">
        <v>46</v>
      </c>
      <c r="D1120">
        <v>0.05</v>
      </c>
      <c r="E1120">
        <v>3.8</v>
      </c>
      <c r="F1120">
        <v>1.49</v>
      </c>
      <c r="G1120" t="s">
        <v>14</v>
      </c>
      <c r="H1120" t="s">
        <v>70</v>
      </c>
      <c r="I1120" t="s">
        <v>24</v>
      </c>
      <c r="J1120" t="s">
        <v>48</v>
      </c>
      <c r="K1120" t="s">
        <v>49</v>
      </c>
      <c r="L1120" t="s">
        <v>1168</v>
      </c>
      <c r="M1120">
        <v>0.38</v>
      </c>
      <c r="N1120" t="s">
        <v>8</v>
      </c>
      <c r="O1120" t="s">
        <v>28</v>
      </c>
      <c r="P1120" t="s">
        <v>79</v>
      </c>
      <c r="Q1120" t="s">
        <v>1099</v>
      </c>
      <c r="R1120">
        <v>60505</v>
      </c>
      <c r="S1120">
        <v>42103</v>
      </c>
      <c r="T1120">
        <v>42105</v>
      </c>
      <c r="U1120">
        <v>14.467000000000001</v>
      </c>
      <c r="V1120">
        <v>14</v>
      </c>
      <c r="W1120">
        <v>53.26</v>
      </c>
      <c r="X1120">
        <v>89093</v>
      </c>
      <c r="Y1120" t="s">
        <v>3216</v>
      </c>
    </row>
    <row r="1121" spans="1:25" x14ac:dyDescent="0.2">
      <c r="A1121">
        <v>191</v>
      </c>
      <c r="B1121" t="s">
        <v>1097</v>
      </c>
      <c r="C1121" t="s">
        <v>46</v>
      </c>
      <c r="D1121">
        <v>0.09</v>
      </c>
      <c r="E1121">
        <v>30.73</v>
      </c>
      <c r="F1121">
        <v>4</v>
      </c>
      <c r="G1121" t="s">
        <v>14</v>
      </c>
      <c r="H1121" t="s">
        <v>70</v>
      </c>
      <c r="I1121" t="s">
        <v>16</v>
      </c>
      <c r="J1121" t="s">
        <v>17</v>
      </c>
      <c r="K1121" t="s">
        <v>49</v>
      </c>
      <c r="L1121" t="s">
        <v>650</v>
      </c>
      <c r="M1121">
        <v>0.75</v>
      </c>
      <c r="N1121" t="s">
        <v>8</v>
      </c>
      <c r="O1121" t="s">
        <v>28</v>
      </c>
      <c r="P1121" t="s">
        <v>79</v>
      </c>
      <c r="Q1121" t="s">
        <v>1099</v>
      </c>
      <c r="R1121">
        <v>60505</v>
      </c>
      <c r="S1121">
        <v>42103</v>
      </c>
      <c r="T1121">
        <v>42103</v>
      </c>
      <c r="U1121">
        <v>-99.986400000000003</v>
      </c>
      <c r="V1121">
        <v>7</v>
      </c>
      <c r="W1121">
        <v>203.49</v>
      </c>
      <c r="X1121">
        <v>89093</v>
      </c>
      <c r="Y1121" t="s">
        <v>3216</v>
      </c>
    </row>
    <row r="1122" spans="1:25" x14ac:dyDescent="0.2">
      <c r="A1122">
        <v>191</v>
      </c>
      <c r="B1122" t="s">
        <v>1097</v>
      </c>
      <c r="C1122" t="s">
        <v>46</v>
      </c>
      <c r="D1122">
        <v>0</v>
      </c>
      <c r="E1122">
        <v>125.99</v>
      </c>
      <c r="F1122">
        <v>8.08</v>
      </c>
      <c r="G1122" t="s">
        <v>14</v>
      </c>
      <c r="H1122" t="s">
        <v>70</v>
      </c>
      <c r="I1122" t="s">
        <v>16</v>
      </c>
      <c r="J1122" t="s">
        <v>111</v>
      </c>
      <c r="K1122" t="s">
        <v>49</v>
      </c>
      <c r="L1122" t="s">
        <v>2089</v>
      </c>
      <c r="M1122">
        <v>0.56999999999999995</v>
      </c>
      <c r="N1122" t="s">
        <v>8</v>
      </c>
      <c r="O1122" t="s">
        <v>28</v>
      </c>
      <c r="P1122" t="s">
        <v>79</v>
      </c>
      <c r="Q1122" t="s">
        <v>1099</v>
      </c>
      <c r="R1122">
        <v>60505</v>
      </c>
      <c r="S1122">
        <v>42103</v>
      </c>
      <c r="T1122">
        <v>42104</v>
      </c>
      <c r="U1122">
        <v>1348.59672</v>
      </c>
      <c r="V1122">
        <v>22</v>
      </c>
      <c r="W1122">
        <v>2356.0100000000002</v>
      </c>
      <c r="X1122">
        <v>89093</v>
      </c>
      <c r="Y1122" t="s">
        <v>3216</v>
      </c>
    </row>
    <row r="1123" spans="1:25" x14ac:dyDescent="0.2">
      <c r="A1123">
        <v>1634</v>
      </c>
      <c r="B1123" t="s">
        <v>2090</v>
      </c>
      <c r="C1123" t="s">
        <v>46</v>
      </c>
      <c r="D1123">
        <v>0.08</v>
      </c>
      <c r="E1123">
        <v>100.97</v>
      </c>
      <c r="F1123">
        <v>14</v>
      </c>
      <c r="G1123" t="s">
        <v>2</v>
      </c>
      <c r="H1123" t="s">
        <v>47</v>
      </c>
      <c r="I1123" t="s">
        <v>16</v>
      </c>
      <c r="J1123" t="s">
        <v>32</v>
      </c>
      <c r="K1123" t="s">
        <v>33</v>
      </c>
      <c r="L1123" t="s">
        <v>2091</v>
      </c>
      <c r="M1123">
        <v>0.37</v>
      </c>
      <c r="N1123" t="s">
        <v>8</v>
      </c>
      <c r="O1123" t="s">
        <v>9</v>
      </c>
      <c r="P1123" t="s">
        <v>10</v>
      </c>
      <c r="Q1123" t="s">
        <v>2092</v>
      </c>
      <c r="R1123">
        <v>39212</v>
      </c>
      <c r="S1123">
        <v>42103</v>
      </c>
      <c r="T1123">
        <v>42104</v>
      </c>
      <c r="U1123">
        <v>-73.494119999999995</v>
      </c>
      <c r="V1123">
        <v>15</v>
      </c>
      <c r="W1123">
        <v>1483.16</v>
      </c>
      <c r="X1123">
        <v>90532</v>
      </c>
      <c r="Y1123" t="s">
        <v>3215</v>
      </c>
    </row>
    <row r="1124" spans="1:25" x14ac:dyDescent="0.2">
      <c r="A1124">
        <v>2334</v>
      </c>
      <c r="B1124" t="s">
        <v>2014</v>
      </c>
      <c r="C1124" t="s">
        <v>46</v>
      </c>
      <c r="D1124">
        <v>0.05</v>
      </c>
      <c r="E1124">
        <v>14.81</v>
      </c>
      <c r="F1124">
        <v>13.32</v>
      </c>
      <c r="G1124" t="s">
        <v>14</v>
      </c>
      <c r="H1124" t="s">
        <v>3</v>
      </c>
      <c r="I1124" t="s">
        <v>24</v>
      </c>
      <c r="J1124" t="s">
        <v>71</v>
      </c>
      <c r="K1124" t="s">
        <v>49</v>
      </c>
      <c r="L1124" t="s">
        <v>570</v>
      </c>
      <c r="M1124">
        <v>0.43</v>
      </c>
      <c r="N1124" t="s">
        <v>8</v>
      </c>
      <c r="O1124" t="s">
        <v>28</v>
      </c>
      <c r="P1124" t="s">
        <v>333</v>
      </c>
      <c r="Q1124" t="s">
        <v>2015</v>
      </c>
      <c r="R1124">
        <v>53220</v>
      </c>
      <c r="S1124">
        <v>42103</v>
      </c>
      <c r="T1124">
        <v>42105</v>
      </c>
      <c r="U1124">
        <v>-190.49</v>
      </c>
      <c r="V1124">
        <v>8</v>
      </c>
      <c r="W1124">
        <v>115.99</v>
      </c>
      <c r="X1124">
        <v>89609</v>
      </c>
      <c r="Y1124" t="s">
        <v>3216</v>
      </c>
    </row>
    <row r="1125" spans="1:25" x14ac:dyDescent="0.2">
      <c r="A1125">
        <v>2334</v>
      </c>
      <c r="B1125" t="s">
        <v>2014</v>
      </c>
      <c r="C1125" t="s">
        <v>46</v>
      </c>
      <c r="D1125">
        <v>0.08</v>
      </c>
      <c r="E1125">
        <v>2.78</v>
      </c>
      <c r="F1125">
        <v>1.25</v>
      </c>
      <c r="G1125" t="s">
        <v>14</v>
      </c>
      <c r="H1125" t="s">
        <v>3</v>
      </c>
      <c r="I1125" t="s">
        <v>24</v>
      </c>
      <c r="J1125" t="s">
        <v>25</v>
      </c>
      <c r="K1125" t="s">
        <v>26</v>
      </c>
      <c r="L1125" t="s">
        <v>358</v>
      </c>
      <c r="M1125">
        <v>0.59</v>
      </c>
      <c r="N1125" t="s">
        <v>8</v>
      </c>
      <c r="O1125" t="s">
        <v>28</v>
      </c>
      <c r="P1125" t="s">
        <v>333</v>
      </c>
      <c r="Q1125" t="s">
        <v>2015</v>
      </c>
      <c r="R1125">
        <v>53220</v>
      </c>
      <c r="S1125">
        <v>42103</v>
      </c>
      <c r="T1125">
        <v>42104</v>
      </c>
      <c r="U1125">
        <v>-8.77</v>
      </c>
      <c r="V1125">
        <v>7</v>
      </c>
      <c r="W1125">
        <v>19.46</v>
      </c>
      <c r="X1125">
        <v>89609</v>
      </c>
      <c r="Y1125" t="s">
        <v>3216</v>
      </c>
    </row>
    <row r="1126" spans="1:25" x14ac:dyDescent="0.2">
      <c r="A1126">
        <v>2847</v>
      </c>
      <c r="B1126" t="s">
        <v>2093</v>
      </c>
      <c r="C1126" t="s">
        <v>46</v>
      </c>
      <c r="D1126">
        <v>0.04</v>
      </c>
      <c r="E1126">
        <v>90.48</v>
      </c>
      <c r="F1126">
        <v>19.989999999999998</v>
      </c>
      <c r="G1126" t="s">
        <v>14</v>
      </c>
      <c r="H1126" t="s">
        <v>70</v>
      </c>
      <c r="I1126" t="s">
        <v>24</v>
      </c>
      <c r="J1126" t="s">
        <v>321</v>
      </c>
      <c r="K1126" t="s">
        <v>49</v>
      </c>
      <c r="L1126" t="s">
        <v>478</v>
      </c>
      <c r="M1126">
        <v>0.4</v>
      </c>
      <c r="N1126" t="s">
        <v>8</v>
      </c>
      <c r="O1126" t="s">
        <v>9</v>
      </c>
      <c r="P1126" t="s">
        <v>376</v>
      </c>
      <c r="Q1126" t="s">
        <v>2094</v>
      </c>
      <c r="R1126">
        <v>38017</v>
      </c>
      <c r="S1126">
        <v>42103</v>
      </c>
      <c r="T1126">
        <v>42105</v>
      </c>
      <c r="U1126">
        <v>55.555199999999999</v>
      </c>
      <c r="V1126">
        <v>3</v>
      </c>
      <c r="W1126">
        <v>268.64</v>
      </c>
      <c r="X1126">
        <v>85928</v>
      </c>
      <c r="Y1126" t="s">
        <v>3215</v>
      </c>
    </row>
    <row r="1127" spans="1:25" x14ac:dyDescent="0.2">
      <c r="A1127">
        <v>2847</v>
      </c>
      <c r="B1127" t="s">
        <v>2093</v>
      </c>
      <c r="C1127" t="s">
        <v>46</v>
      </c>
      <c r="D1127">
        <v>0.02</v>
      </c>
      <c r="E1127">
        <v>9.77</v>
      </c>
      <c r="F1127">
        <v>6.02</v>
      </c>
      <c r="G1127" t="s">
        <v>14</v>
      </c>
      <c r="H1127" t="s">
        <v>70</v>
      </c>
      <c r="I1127" t="s">
        <v>4</v>
      </c>
      <c r="J1127" t="s">
        <v>102</v>
      </c>
      <c r="K1127" t="s">
        <v>120</v>
      </c>
      <c r="L1127" t="s">
        <v>2095</v>
      </c>
      <c r="M1127">
        <v>0.48</v>
      </c>
      <c r="N1127" t="s">
        <v>8</v>
      </c>
      <c r="O1127" t="s">
        <v>9</v>
      </c>
      <c r="P1127" t="s">
        <v>376</v>
      </c>
      <c r="Q1127" t="s">
        <v>2094</v>
      </c>
      <c r="R1127">
        <v>38017</v>
      </c>
      <c r="S1127">
        <v>42103</v>
      </c>
      <c r="T1127">
        <v>42104</v>
      </c>
      <c r="U1127">
        <v>-535.33199999999999</v>
      </c>
      <c r="V1127">
        <v>9</v>
      </c>
      <c r="W1127">
        <v>87.68</v>
      </c>
      <c r="X1127">
        <v>85928</v>
      </c>
      <c r="Y1127" t="s">
        <v>3215</v>
      </c>
    </row>
    <row r="1128" spans="1:25" x14ac:dyDescent="0.2">
      <c r="A1128">
        <v>2847</v>
      </c>
      <c r="B1128" t="s">
        <v>2093</v>
      </c>
      <c r="C1128" t="s">
        <v>46</v>
      </c>
      <c r="D1128">
        <v>0.09</v>
      </c>
      <c r="E1128">
        <v>34.99</v>
      </c>
      <c r="F1128">
        <v>7.73</v>
      </c>
      <c r="G1128" t="s">
        <v>14</v>
      </c>
      <c r="H1128" t="s">
        <v>70</v>
      </c>
      <c r="I1128" t="s">
        <v>24</v>
      </c>
      <c r="J1128" t="s">
        <v>25</v>
      </c>
      <c r="K1128" t="s">
        <v>49</v>
      </c>
      <c r="L1128" t="s">
        <v>1280</v>
      </c>
      <c r="M1128">
        <v>0.59</v>
      </c>
      <c r="N1128" t="s">
        <v>8</v>
      </c>
      <c r="O1128" t="s">
        <v>9</v>
      </c>
      <c r="P1128" t="s">
        <v>376</v>
      </c>
      <c r="Q1128" t="s">
        <v>2094</v>
      </c>
      <c r="R1128">
        <v>38017</v>
      </c>
      <c r="S1128">
        <v>42103</v>
      </c>
      <c r="T1128">
        <v>42105</v>
      </c>
      <c r="U1128">
        <v>-208.72040000000001</v>
      </c>
      <c r="V1128">
        <v>1</v>
      </c>
      <c r="W1128">
        <v>37.619999999999997</v>
      </c>
      <c r="X1128">
        <v>85928</v>
      </c>
      <c r="Y1128" t="s">
        <v>3215</v>
      </c>
    </row>
    <row r="1129" spans="1:25" x14ac:dyDescent="0.2">
      <c r="A1129">
        <v>1602</v>
      </c>
      <c r="B1129" t="s">
        <v>2096</v>
      </c>
      <c r="C1129" t="s">
        <v>1</v>
      </c>
      <c r="D1129">
        <v>0.1</v>
      </c>
      <c r="E1129">
        <v>9.11</v>
      </c>
      <c r="F1129">
        <v>2.15</v>
      </c>
      <c r="G1129" t="s">
        <v>14</v>
      </c>
      <c r="H1129" t="s">
        <v>47</v>
      </c>
      <c r="I1129" t="s">
        <v>24</v>
      </c>
      <c r="J1129" t="s">
        <v>64</v>
      </c>
      <c r="K1129" t="s">
        <v>26</v>
      </c>
      <c r="L1129" t="s">
        <v>65</v>
      </c>
      <c r="M1129">
        <v>0.4</v>
      </c>
      <c r="N1129" t="s">
        <v>8</v>
      </c>
      <c r="O1129" t="s">
        <v>87</v>
      </c>
      <c r="P1129" t="s">
        <v>394</v>
      </c>
      <c r="Q1129" t="s">
        <v>2097</v>
      </c>
      <c r="R1129">
        <v>20601</v>
      </c>
      <c r="S1129">
        <v>42104</v>
      </c>
      <c r="T1129">
        <v>42106</v>
      </c>
      <c r="U1129">
        <v>-3.9312</v>
      </c>
      <c r="V1129">
        <v>2</v>
      </c>
      <c r="W1129">
        <v>17.420000000000002</v>
      </c>
      <c r="X1129">
        <v>89680</v>
      </c>
      <c r="Y1129" t="s">
        <v>3218</v>
      </c>
    </row>
    <row r="1130" spans="1:25" x14ac:dyDescent="0.2">
      <c r="A1130">
        <v>451</v>
      </c>
      <c r="B1130" t="s">
        <v>195</v>
      </c>
      <c r="C1130" t="s">
        <v>13</v>
      </c>
      <c r="D1130">
        <v>0.03</v>
      </c>
      <c r="E1130">
        <v>15.99</v>
      </c>
      <c r="F1130">
        <v>11.28</v>
      </c>
      <c r="G1130" t="s">
        <v>14</v>
      </c>
      <c r="H1130" t="s">
        <v>47</v>
      </c>
      <c r="I1130" t="s">
        <v>16</v>
      </c>
      <c r="J1130" t="s">
        <v>32</v>
      </c>
      <c r="K1130" t="s">
        <v>120</v>
      </c>
      <c r="L1130" t="s">
        <v>1182</v>
      </c>
      <c r="M1130">
        <v>0.38</v>
      </c>
      <c r="N1130" t="s">
        <v>8</v>
      </c>
      <c r="O1130" t="s">
        <v>35</v>
      </c>
      <c r="P1130" t="s">
        <v>66</v>
      </c>
      <c r="Q1130" t="s">
        <v>197</v>
      </c>
      <c r="R1130">
        <v>94024</v>
      </c>
      <c r="S1130">
        <v>42104</v>
      </c>
      <c r="T1130">
        <v>42105</v>
      </c>
      <c r="U1130">
        <v>-53.296199999999999</v>
      </c>
      <c r="V1130">
        <v>2</v>
      </c>
      <c r="W1130">
        <v>35.479999999999997</v>
      </c>
      <c r="X1130">
        <v>86010</v>
      </c>
      <c r="Y1130" t="s">
        <v>3217</v>
      </c>
    </row>
    <row r="1131" spans="1:25" x14ac:dyDescent="0.2">
      <c r="A1131">
        <v>3191</v>
      </c>
      <c r="B1131" t="s">
        <v>1682</v>
      </c>
      <c r="C1131" t="s">
        <v>13</v>
      </c>
      <c r="D1131">
        <v>0.09</v>
      </c>
      <c r="E1131">
        <v>35.94</v>
      </c>
      <c r="F1131">
        <v>6.66</v>
      </c>
      <c r="G1131" t="s">
        <v>14</v>
      </c>
      <c r="H1131" t="s">
        <v>70</v>
      </c>
      <c r="I1131" t="s">
        <v>24</v>
      </c>
      <c r="J1131" t="s">
        <v>321</v>
      </c>
      <c r="K1131" t="s">
        <v>49</v>
      </c>
      <c r="L1131" t="s">
        <v>2098</v>
      </c>
      <c r="M1131">
        <v>0.4</v>
      </c>
      <c r="N1131" t="s">
        <v>8</v>
      </c>
      <c r="O1131" t="s">
        <v>28</v>
      </c>
      <c r="P1131" t="s">
        <v>333</v>
      </c>
      <c r="Q1131" t="s">
        <v>1683</v>
      </c>
      <c r="R1131">
        <v>54481</v>
      </c>
      <c r="S1131">
        <v>42104</v>
      </c>
      <c r="T1131">
        <v>42106</v>
      </c>
      <c r="U1131">
        <v>172.56440000000001</v>
      </c>
      <c r="V1131">
        <v>9</v>
      </c>
      <c r="W1131">
        <v>312.22000000000003</v>
      </c>
      <c r="X1131">
        <v>86448</v>
      </c>
      <c r="Y1131" t="s">
        <v>3216</v>
      </c>
    </row>
    <row r="1132" spans="1:25" x14ac:dyDescent="0.2">
      <c r="A1132">
        <v>2684</v>
      </c>
      <c r="B1132" t="s">
        <v>1183</v>
      </c>
      <c r="C1132" t="s">
        <v>23</v>
      </c>
      <c r="D1132">
        <v>7.0000000000000007E-2</v>
      </c>
      <c r="E1132">
        <v>4.97</v>
      </c>
      <c r="F1132">
        <v>5.71</v>
      </c>
      <c r="G1132" t="s">
        <v>14</v>
      </c>
      <c r="H1132" t="s">
        <v>3</v>
      </c>
      <c r="I1132" t="s">
        <v>4</v>
      </c>
      <c r="J1132" t="s">
        <v>102</v>
      </c>
      <c r="K1132" t="s">
        <v>120</v>
      </c>
      <c r="L1132" t="s">
        <v>2099</v>
      </c>
      <c r="M1132">
        <v>0.54</v>
      </c>
      <c r="N1132" t="s">
        <v>8</v>
      </c>
      <c r="O1132" t="s">
        <v>9</v>
      </c>
      <c r="P1132" t="s">
        <v>99</v>
      </c>
      <c r="Q1132" t="s">
        <v>1184</v>
      </c>
      <c r="R1132">
        <v>33952</v>
      </c>
      <c r="S1132">
        <v>42104</v>
      </c>
      <c r="T1132">
        <v>42109</v>
      </c>
      <c r="U1132">
        <v>-180.15199999999999</v>
      </c>
      <c r="V1132">
        <v>5</v>
      </c>
      <c r="W1132">
        <v>26.66</v>
      </c>
      <c r="X1132">
        <v>89148</v>
      </c>
      <c r="Y1132" t="s">
        <v>3215</v>
      </c>
    </row>
    <row r="1133" spans="1:25" x14ac:dyDescent="0.2">
      <c r="A1133">
        <v>2684</v>
      </c>
      <c r="B1133" t="s">
        <v>1183</v>
      </c>
      <c r="C1133" t="s">
        <v>23</v>
      </c>
      <c r="D1133">
        <v>0.09</v>
      </c>
      <c r="E1133">
        <v>2.62</v>
      </c>
      <c r="F1133">
        <v>0.8</v>
      </c>
      <c r="G1133" t="s">
        <v>14</v>
      </c>
      <c r="H1133" t="s">
        <v>3</v>
      </c>
      <c r="I1133" t="s">
        <v>24</v>
      </c>
      <c r="J1133" t="s">
        <v>152</v>
      </c>
      <c r="K1133" t="s">
        <v>26</v>
      </c>
      <c r="L1133" t="s">
        <v>2100</v>
      </c>
      <c r="M1133">
        <v>0.39</v>
      </c>
      <c r="N1133" t="s">
        <v>8</v>
      </c>
      <c r="O1133" t="s">
        <v>9</v>
      </c>
      <c r="P1133" t="s">
        <v>99</v>
      </c>
      <c r="Q1133" t="s">
        <v>1184</v>
      </c>
      <c r="R1133">
        <v>33952</v>
      </c>
      <c r="S1133">
        <v>42104</v>
      </c>
      <c r="T1133">
        <v>42106</v>
      </c>
      <c r="U1133">
        <v>8.3879999999999999</v>
      </c>
      <c r="V1133">
        <v>12</v>
      </c>
      <c r="W1133">
        <v>29.55</v>
      </c>
      <c r="X1133">
        <v>89148</v>
      </c>
      <c r="Y1133" t="s">
        <v>3215</v>
      </c>
    </row>
    <row r="1134" spans="1:25" x14ac:dyDescent="0.2">
      <c r="A1134">
        <v>2684</v>
      </c>
      <c r="B1134" t="s">
        <v>1183</v>
      </c>
      <c r="C1134" t="s">
        <v>23</v>
      </c>
      <c r="D1134">
        <v>0.03</v>
      </c>
      <c r="E1134">
        <v>65.989999999999995</v>
      </c>
      <c r="F1134">
        <v>8.8000000000000007</v>
      </c>
      <c r="G1134" t="s">
        <v>14</v>
      </c>
      <c r="H1134" t="s">
        <v>3</v>
      </c>
      <c r="I1134" t="s">
        <v>16</v>
      </c>
      <c r="J1134" t="s">
        <v>111</v>
      </c>
      <c r="K1134" t="s">
        <v>49</v>
      </c>
      <c r="L1134" t="s">
        <v>428</v>
      </c>
      <c r="M1134">
        <v>0.57999999999999996</v>
      </c>
      <c r="N1134" t="s">
        <v>8</v>
      </c>
      <c r="O1134" t="s">
        <v>9</v>
      </c>
      <c r="P1134" t="s">
        <v>99</v>
      </c>
      <c r="Q1134" t="s">
        <v>1184</v>
      </c>
      <c r="R1134">
        <v>33952</v>
      </c>
      <c r="S1134">
        <v>42104</v>
      </c>
      <c r="T1134">
        <v>42104</v>
      </c>
      <c r="U1134">
        <v>9.9398999999999997</v>
      </c>
      <c r="V1134">
        <v>21</v>
      </c>
      <c r="W1134">
        <v>1237.4000000000001</v>
      </c>
      <c r="X1134">
        <v>89148</v>
      </c>
      <c r="Y1134" t="s">
        <v>3215</v>
      </c>
    </row>
    <row r="1135" spans="1:25" x14ac:dyDescent="0.2">
      <c r="A1135">
        <v>1103</v>
      </c>
      <c r="B1135" t="s">
        <v>2101</v>
      </c>
      <c r="C1135" t="s">
        <v>46</v>
      </c>
      <c r="D1135">
        <v>0.05</v>
      </c>
      <c r="E1135">
        <v>328.14</v>
      </c>
      <c r="F1135">
        <v>91.05</v>
      </c>
      <c r="G1135" t="s">
        <v>2</v>
      </c>
      <c r="H1135" t="s">
        <v>47</v>
      </c>
      <c r="I1135" t="s">
        <v>24</v>
      </c>
      <c r="J1135" t="s">
        <v>71</v>
      </c>
      <c r="K1135" t="s">
        <v>33</v>
      </c>
      <c r="L1135" t="s">
        <v>559</v>
      </c>
      <c r="M1135">
        <v>0.56999999999999995</v>
      </c>
      <c r="N1135" t="s">
        <v>8</v>
      </c>
      <c r="O1135" t="s">
        <v>28</v>
      </c>
      <c r="P1135" t="s">
        <v>109</v>
      </c>
      <c r="Q1135" t="s">
        <v>2102</v>
      </c>
      <c r="R1135">
        <v>68046</v>
      </c>
      <c r="S1135">
        <v>42104</v>
      </c>
      <c r="T1135">
        <v>42105</v>
      </c>
      <c r="U1135">
        <v>772.04</v>
      </c>
      <c r="V1135">
        <v>7</v>
      </c>
      <c r="W1135">
        <v>2291.39</v>
      </c>
      <c r="X1135">
        <v>90977</v>
      </c>
      <c r="Y1135" t="s">
        <v>3216</v>
      </c>
    </row>
    <row r="1136" spans="1:25" x14ac:dyDescent="0.2">
      <c r="A1136">
        <v>1104</v>
      </c>
      <c r="B1136" t="s">
        <v>2103</v>
      </c>
      <c r="C1136" t="s">
        <v>46</v>
      </c>
      <c r="D1136">
        <v>0.05</v>
      </c>
      <c r="E1136">
        <v>328.14</v>
      </c>
      <c r="F1136">
        <v>91.05</v>
      </c>
      <c r="G1136" t="s">
        <v>2</v>
      </c>
      <c r="H1136" t="s">
        <v>47</v>
      </c>
      <c r="I1136" t="s">
        <v>24</v>
      </c>
      <c r="J1136" t="s">
        <v>71</v>
      </c>
      <c r="K1136" t="s">
        <v>33</v>
      </c>
      <c r="L1136" t="s">
        <v>559</v>
      </c>
      <c r="M1136">
        <v>0.56999999999999995</v>
      </c>
      <c r="N1136" t="s">
        <v>8</v>
      </c>
      <c r="O1136" t="s">
        <v>87</v>
      </c>
      <c r="P1136" t="s">
        <v>88</v>
      </c>
      <c r="Q1136" t="s">
        <v>89</v>
      </c>
      <c r="R1136">
        <v>10282</v>
      </c>
      <c r="S1136">
        <v>42104</v>
      </c>
      <c r="T1136">
        <v>42105</v>
      </c>
      <c r="U1136">
        <v>772.04</v>
      </c>
      <c r="V1136">
        <v>29</v>
      </c>
      <c r="W1136">
        <v>9492.92</v>
      </c>
      <c r="X1136">
        <v>27456</v>
      </c>
      <c r="Y1136" t="s">
        <v>3218</v>
      </c>
    </row>
    <row r="1137" spans="1:25" x14ac:dyDescent="0.2">
      <c r="A1137">
        <v>1185</v>
      </c>
      <c r="B1137" t="s">
        <v>1758</v>
      </c>
      <c r="C1137" t="s">
        <v>46</v>
      </c>
      <c r="D1137">
        <v>0.08</v>
      </c>
      <c r="E1137">
        <v>11.7</v>
      </c>
      <c r="F1137">
        <v>6.96</v>
      </c>
      <c r="G1137" t="s">
        <v>14</v>
      </c>
      <c r="H1137" t="s">
        <v>15</v>
      </c>
      <c r="I1137" t="s">
        <v>24</v>
      </c>
      <c r="J1137" t="s">
        <v>71</v>
      </c>
      <c r="K1137" t="s">
        <v>120</v>
      </c>
      <c r="L1137" t="s">
        <v>736</v>
      </c>
      <c r="M1137">
        <v>0.5</v>
      </c>
      <c r="N1137" t="s">
        <v>8</v>
      </c>
      <c r="O1137" t="s">
        <v>9</v>
      </c>
      <c r="P1137" t="s">
        <v>140</v>
      </c>
      <c r="Q1137" t="s">
        <v>334</v>
      </c>
      <c r="R1137">
        <v>35756</v>
      </c>
      <c r="S1137">
        <v>42104</v>
      </c>
      <c r="T1137">
        <v>42107</v>
      </c>
      <c r="U1137">
        <v>28.565999999999999</v>
      </c>
      <c r="V1137">
        <v>8</v>
      </c>
      <c r="W1137">
        <v>87.8</v>
      </c>
      <c r="X1137">
        <v>85940</v>
      </c>
      <c r="Y1137" t="s">
        <v>3215</v>
      </c>
    </row>
    <row r="1138" spans="1:25" x14ac:dyDescent="0.2">
      <c r="A1138">
        <v>2430</v>
      </c>
      <c r="B1138" t="s">
        <v>1813</v>
      </c>
      <c r="C1138" t="s">
        <v>46</v>
      </c>
      <c r="D1138">
        <v>0.04</v>
      </c>
      <c r="E1138">
        <v>7.08</v>
      </c>
      <c r="F1138">
        <v>2.35</v>
      </c>
      <c r="G1138" t="s">
        <v>14</v>
      </c>
      <c r="H1138" t="s">
        <v>47</v>
      </c>
      <c r="I1138" t="s">
        <v>24</v>
      </c>
      <c r="J1138" t="s">
        <v>25</v>
      </c>
      <c r="K1138" t="s">
        <v>26</v>
      </c>
      <c r="L1138" t="s">
        <v>1889</v>
      </c>
      <c r="M1138">
        <v>0.47</v>
      </c>
      <c r="N1138" t="s">
        <v>8</v>
      </c>
      <c r="O1138" t="s">
        <v>28</v>
      </c>
      <c r="P1138" t="s">
        <v>163</v>
      </c>
      <c r="Q1138" t="s">
        <v>1814</v>
      </c>
      <c r="R1138">
        <v>76541</v>
      </c>
      <c r="S1138">
        <v>42104</v>
      </c>
      <c r="T1138">
        <v>42105</v>
      </c>
      <c r="U1138">
        <v>24.59</v>
      </c>
      <c r="V1138">
        <v>7</v>
      </c>
      <c r="W1138">
        <v>49.1</v>
      </c>
      <c r="X1138">
        <v>91109</v>
      </c>
      <c r="Y1138" t="s">
        <v>3216</v>
      </c>
    </row>
    <row r="1139" spans="1:25" x14ac:dyDescent="0.2">
      <c r="A1139">
        <v>2999</v>
      </c>
      <c r="B1139" t="s">
        <v>2104</v>
      </c>
      <c r="C1139" t="s">
        <v>46</v>
      </c>
      <c r="D1139">
        <v>0.03</v>
      </c>
      <c r="E1139">
        <v>10.98</v>
      </c>
      <c r="F1139">
        <v>3.37</v>
      </c>
      <c r="G1139" t="s">
        <v>14</v>
      </c>
      <c r="H1139" t="s">
        <v>15</v>
      </c>
      <c r="I1139" t="s">
        <v>24</v>
      </c>
      <c r="J1139" t="s">
        <v>544</v>
      </c>
      <c r="K1139" t="s">
        <v>18</v>
      </c>
      <c r="L1139" t="s">
        <v>2105</v>
      </c>
      <c r="M1139">
        <v>0.56999999999999995</v>
      </c>
      <c r="N1139" t="s">
        <v>8</v>
      </c>
      <c r="O1139" t="s">
        <v>28</v>
      </c>
      <c r="P1139" t="s">
        <v>265</v>
      </c>
      <c r="Q1139" t="s">
        <v>2106</v>
      </c>
      <c r="R1139">
        <v>48237</v>
      </c>
      <c r="S1139">
        <v>42104</v>
      </c>
      <c r="T1139">
        <v>42105</v>
      </c>
      <c r="U1139">
        <v>11.82</v>
      </c>
      <c r="V1139">
        <v>5</v>
      </c>
      <c r="W1139">
        <v>56.19</v>
      </c>
      <c r="X1139">
        <v>87041</v>
      </c>
      <c r="Y1139" t="s">
        <v>3216</v>
      </c>
    </row>
    <row r="1140" spans="1:25" x14ac:dyDescent="0.2">
      <c r="A1140">
        <v>2363</v>
      </c>
      <c r="B1140" t="s">
        <v>2107</v>
      </c>
      <c r="C1140" t="s">
        <v>13</v>
      </c>
      <c r="D1140">
        <v>0</v>
      </c>
      <c r="E1140">
        <v>5.77</v>
      </c>
      <c r="F1140">
        <v>5.92</v>
      </c>
      <c r="G1140" t="s">
        <v>14</v>
      </c>
      <c r="H1140" t="s">
        <v>47</v>
      </c>
      <c r="I1140" t="s">
        <v>4</v>
      </c>
      <c r="J1140" t="s">
        <v>102</v>
      </c>
      <c r="K1140" t="s">
        <v>120</v>
      </c>
      <c r="L1140" t="s">
        <v>2108</v>
      </c>
      <c r="M1140">
        <v>0.55000000000000004</v>
      </c>
      <c r="N1140" t="s">
        <v>8</v>
      </c>
      <c r="O1140" t="s">
        <v>87</v>
      </c>
      <c r="P1140" t="s">
        <v>293</v>
      </c>
      <c r="Q1140" t="s">
        <v>2109</v>
      </c>
      <c r="R1140">
        <v>44256</v>
      </c>
      <c r="S1140">
        <v>42105</v>
      </c>
      <c r="T1140">
        <v>42107</v>
      </c>
      <c r="U1140">
        <v>-61.5276</v>
      </c>
      <c r="V1140">
        <v>11</v>
      </c>
      <c r="W1140">
        <v>69.89</v>
      </c>
      <c r="X1140">
        <v>90040</v>
      </c>
      <c r="Y1140" t="s">
        <v>3218</v>
      </c>
    </row>
    <row r="1141" spans="1:25" x14ac:dyDescent="0.2">
      <c r="A1141">
        <v>2862</v>
      </c>
      <c r="B1141" t="s">
        <v>2110</v>
      </c>
      <c r="C1141" t="s">
        <v>13</v>
      </c>
      <c r="D1141">
        <v>0</v>
      </c>
      <c r="E1141">
        <v>12.22</v>
      </c>
      <c r="F1141">
        <v>2.85</v>
      </c>
      <c r="G1141" t="s">
        <v>14</v>
      </c>
      <c r="H1141" t="s">
        <v>70</v>
      </c>
      <c r="I1141" t="s">
        <v>4</v>
      </c>
      <c r="J1141" t="s">
        <v>102</v>
      </c>
      <c r="K1141" t="s">
        <v>18</v>
      </c>
      <c r="L1141" t="s">
        <v>2062</v>
      </c>
      <c r="M1141">
        <v>0.55000000000000004</v>
      </c>
      <c r="N1141" t="s">
        <v>8</v>
      </c>
      <c r="O1141" t="s">
        <v>28</v>
      </c>
      <c r="P1141" t="s">
        <v>109</v>
      </c>
      <c r="Q1141" t="s">
        <v>2017</v>
      </c>
      <c r="R1141">
        <v>68128</v>
      </c>
      <c r="S1141">
        <v>42105</v>
      </c>
      <c r="T1141">
        <v>42106</v>
      </c>
      <c r="U1141">
        <v>76.389899999999997</v>
      </c>
      <c r="V1141">
        <v>9</v>
      </c>
      <c r="W1141">
        <v>110.71</v>
      </c>
      <c r="X1141">
        <v>88278</v>
      </c>
      <c r="Y1141" t="s">
        <v>3216</v>
      </c>
    </row>
    <row r="1142" spans="1:25" x14ac:dyDescent="0.2">
      <c r="A1142">
        <v>369</v>
      </c>
      <c r="B1142" t="s">
        <v>2111</v>
      </c>
      <c r="C1142" t="s">
        <v>23</v>
      </c>
      <c r="D1142">
        <v>0.09</v>
      </c>
      <c r="E1142">
        <v>19.23</v>
      </c>
      <c r="F1142">
        <v>6.15</v>
      </c>
      <c r="G1142" t="s">
        <v>63</v>
      </c>
      <c r="H1142" t="s">
        <v>70</v>
      </c>
      <c r="I1142" t="s">
        <v>4</v>
      </c>
      <c r="J1142" t="s">
        <v>102</v>
      </c>
      <c r="K1142" t="s">
        <v>18</v>
      </c>
      <c r="L1142" t="s">
        <v>1253</v>
      </c>
      <c r="M1142">
        <v>0.44</v>
      </c>
      <c r="N1142" t="s">
        <v>8</v>
      </c>
      <c r="O1142" t="s">
        <v>35</v>
      </c>
      <c r="P1142" t="s">
        <v>66</v>
      </c>
      <c r="Q1142" t="s">
        <v>2112</v>
      </c>
      <c r="R1142">
        <v>94601</v>
      </c>
      <c r="S1142">
        <v>42105</v>
      </c>
      <c r="T1142">
        <v>42107</v>
      </c>
      <c r="U1142">
        <v>211.232</v>
      </c>
      <c r="V1142">
        <v>21</v>
      </c>
      <c r="W1142">
        <v>394.1</v>
      </c>
      <c r="X1142">
        <v>90292</v>
      </c>
      <c r="Y1142" t="s">
        <v>3217</v>
      </c>
    </row>
    <row r="1143" spans="1:25" x14ac:dyDescent="0.2">
      <c r="A1143">
        <v>1712</v>
      </c>
      <c r="B1143" t="s">
        <v>2113</v>
      </c>
      <c r="C1143" t="s">
        <v>23</v>
      </c>
      <c r="D1143">
        <v>0.03</v>
      </c>
      <c r="E1143">
        <v>11.66</v>
      </c>
      <c r="F1143">
        <v>7.95</v>
      </c>
      <c r="G1143" t="s">
        <v>14</v>
      </c>
      <c r="H1143" t="s">
        <v>70</v>
      </c>
      <c r="I1143" t="s">
        <v>24</v>
      </c>
      <c r="J1143" t="s">
        <v>25</v>
      </c>
      <c r="K1143" t="s">
        <v>18</v>
      </c>
      <c r="L1143" t="s">
        <v>2114</v>
      </c>
      <c r="M1143">
        <v>0.57999999999999996</v>
      </c>
      <c r="N1143" t="s">
        <v>8</v>
      </c>
      <c r="O1143" t="s">
        <v>9</v>
      </c>
      <c r="P1143" t="s">
        <v>51</v>
      </c>
      <c r="Q1143" t="s">
        <v>2115</v>
      </c>
      <c r="R1143">
        <v>30907</v>
      </c>
      <c r="S1143">
        <v>42105</v>
      </c>
      <c r="T1143">
        <v>42114</v>
      </c>
      <c r="U1143">
        <v>-31.094000000000001</v>
      </c>
      <c r="V1143">
        <v>22</v>
      </c>
      <c r="W1143">
        <v>267.32</v>
      </c>
      <c r="X1143">
        <v>87749</v>
      </c>
      <c r="Y1143" t="s">
        <v>3215</v>
      </c>
    </row>
    <row r="1144" spans="1:25" x14ac:dyDescent="0.2">
      <c r="A1144">
        <v>721</v>
      </c>
      <c r="B1144" t="s">
        <v>2116</v>
      </c>
      <c r="C1144" t="s">
        <v>92</v>
      </c>
      <c r="D1144">
        <v>0.01</v>
      </c>
      <c r="E1144">
        <v>7.28</v>
      </c>
      <c r="F1144">
        <v>11.15</v>
      </c>
      <c r="G1144" t="s">
        <v>14</v>
      </c>
      <c r="H1144" t="s">
        <v>70</v>
      </c>
      <c r="I1144" t="s">
        <v>24</v>
      </c>
      <c r="J1144" t="s">
        <v>64</v>
      </c>
      <c r="K1144" t="s">
        <v>49</v>
      </c>
      <c r="L1144" t="s">
        <v>951</v>
      </c>
      <c r="M1144">
        <v>0.37</v>
      </c>
      <c r="N1144" t="s">
        <v>8</v>
      </c>
      <c r="O1144" t="s">
        <v>28</v>
      </c>
      <c r="P1144" t="s">
        <v>29</v>
      </c>
      <c r="Q1144" t="s">
        <v>2117</v>
      </c>
      <c r="R1144">
        <v>46041</v>
      </c>
      <c r="S1144">
        <v>42105</v>
      </c>
      <c r="T1144">
        <v>42107</v>
      </c>
      <c r="U1144">
        <v>-24.245999999999999</v>
      </c>
      <c r="V1144">
        <v>1</v>
      </c>
      <c r="W1144">
        <v>11.21</v>
      </c>
      <c r="X1144">
        <v>91054</v>
      </c>
      <c r="Y1144" t="s">
        <v>3216</v>
      </c>
    </row>
    <row r="1145" spans="1:25" x14ac:dyDescent="0.2">
      <c r="A1145">
        <v>445</v>
      </c>
      <c r="B1145" t="s">
        <v>2118</v>
      </c>
      <c r="C1145" t="s">
        <v>46</v>
      </c>
      <c r="D1145">
        <v>0.03</v>
      </c>
      <c r="E1145">
        <v>48.04</v>
      </c>
      <c r="F1145">
        <v>19.989999999999998</v>
      </c>
      <c r="G1145" t="s">
        <v>14</v>
      </c>
      <c r="H1145" t="s">
        <v>3</v>
      </c>
      <c r="I1145" t="s">
        <v>24</v>
      </c>
      <c r="J1145" t="s">
        <v>64</v>
      </c>
      <c r="K1145" t="s">
        <v>49</v>
      </c>
      <c r="L1145" t="s">
        <v>2119</v>
      </c>
      <c r="M1145">
        <v>0.37</v>
      </c>
      <c r="N1145" t="s">
        <v>8</v>
      </c>
      <c r="O1145" t="s">
        <v>28</v>
      </c>
      <c r="P1145" t="s">
        <v>109</v>
      </c>
      <c r="Q1145" t="s">
        <v>1353</v>
      </c>
      <c r="R1145">
        <v>68701</v>
      </c>
      <c r="S1145">
        <v>42105</v>
      </c>
      <c r="T1145">
        <v>42107</v>
      </c>
      <c r="U1145">
        <v>-4.46</v>
      </c>
      <c r="V1145">
        <v>2</v>
      </c>
      <c r="W1145">
        <v>101.71</v>
      </c>
      <c r="X1145">
        <v>88083</v>
      </c>
      <c r="Y1145" t="s">
        <v>3216</v>
      </c>
    </row>
    <row r="1146" spans="1:25" x14ac:dyDescent="0.2">
      <c r="A1146">
        <v>918</v>
      </c>
      <c r="B1146" t="s">
        <v>2120</v>
      </c>
      <c r="C1146" t="s">
        <v>13</v>
      </c>
      <c r="D1146">
        <v>0.05</v>
      </c>
      <c r="E1146">
        <v>35.51</v>
      </c>
      <c r="F1146">
        <v>6.31</v>
      </c>
      <c r="G1146" t="s">
        <v>14</v>
      </c>
      <c r="H1146" t="s">
        <v>15</v>
      </c>
      <c r="I1146" t="s">
        <v>24</v>
      </c>
      <c r="J1146" t="s">
        <v>54</v>
      </c>
      <c r="K1146" t="s">
        <v>49</v>
      </c>
      <c r="L1146" t="s">
        <v>2121</v>
      </c>
      <c r="M1146">
        <v>0.57999999999999996</v>
      </c>
      <c r="N1146" t="s">
        <v>8</v>
      </c>
      <c r="O1146" t="s">
        <v>35</v>
      </c>
      <c r="P1146" t="s">
        <v>66</v>
      </c>
      <c r="Q1146" t="s">
        <v>2122</v>
      </c>
      <c r="R1146">
        <v>91730</v>
      </c>
      <c r="S1146">
        <v>42106</v>
      </c>
      <c r="T1146">
        <v>42108</v>
      </c>
      <c r="U1146">
        <v>6.11</v>
      </c>
      <c r="V1146">
        <v>2</v>
      </c>
      <c r="W1146">
        <v>73.099999999999994</v>
      </c>
      <c r="X1146">
        <v>90492</v>
      </c>
      <c r="Y1146" t="s">
        <v>3217</v>
      </c>
    </row>
    <row r="1147" spans="1:25" x14ac:dyDescent="0.2">
      <c r="A1147">
        <v>919</v>
      </c>
      <c r="B1147" t="s">
        <v>2123</v>
      </c>
      <c r="C1147" t="s">
        <v>13</v>
      </c>
      <c r="D1147">
        <v>0.1</v>
      </c>
      <c r="E1147">
        <v>8.34</v>
      </c>
      <c r="F1147">
        <v>2.64</v>
      </c>
      <c r="G1147" t="s">
        <v>14</v>
      </c>
      <c r="H1147" t="s">
        <v>15</v>
      </c>
      <c r="I1147" t="s">
        <v>24</v>
      </c>
      <c r="J1147" t="s">
        <v>544</v>
      </c>
      <c r="K1147" t="s">
        <v>18</v>
      </c>
      <c r="L1147" t="s">
        <v>859</v>
      </c>
      <c r="M1147">
        <v>0.59</v>
      </c>
      <c r="N1147" t="s">
        <v>8</v>
      </c>
      <c r="O1147" t="s">
        <v>35</v>
      </c>
      <c r="P1147" t="s">
        <v>66</v>
      </c>
      <c r="Q1147" t="s">
        <v>2124</v>
      </c>
      <c r="R1147">
        <v>96003</v>
      </c>
      <c r="S1147">
        <v>42106</v>
      </c>
      <c r="T1147">
        <v>42106</v>
      </c>
      <c r="U1147">
        <v>-6.34</v>
      </c>
      <c r="V1147">
        <v>6</v>
      </c>
      <c r="W1147">
        <v>47.95</v>
      </c>
      <c r="X1147">
        <v>90492</v>
      </c>
      <c r="Y1147" t="s">
        <v>3217</v>
      </c>
    </row>
    <row r="1148" spans="1:25" x14ac:dyDescent="0.2">
      <c r="A1148">
        <v>920</v>
      </c>
      <c r="B1148" t="s">
        <v>1857</v>
      </c>
      <c r="C1148" t="s">
        <v>13</v>
      </c>
      <c r="D1148">
        <v>0.03</v>
      </c>
      <c r="E1148">
        <v>8.0399999999999991</v>
      </c>
      <c r="F1148">
        <v>8.94</v>
      </c>
      <c r="G1148" t="s">
        <v>14</v>
      </c>
      <c r="H1148" t="s">
        <v>15</v>
      </c>
      <c r="I1148" t="s">
        <v>24</v>
      </c>
      <c r="J1148" t="s">
        <v>48</v>
      </c>
      <c r="K1148" t="s">
        <v>49</v>
      </c>
      <c r="L1148" t="s">
        <v>2125</v>
      </c>
      <c r="M1148">
        <v>0.4</v>
      </c>
      <c r="N1148" t="s">
        <v>8</v>
      </c>
      <c r="O1148" t="s">
        <v>35</v>
      </c>
      <c r="P1148" t="s">
        <v>66</v>
      </c>
      <c r="Q1148" t="s">
        <v>1205</v>
      </c>
      <c r="R1148">
        <v>92374</v>
      </c>
      <c r="S1148">
        <v>42106</v>
      </c>
      <c r="T1148">
        <v>42108</v>
      </c>
      <c r="U1148">
        <v>-160.27549999999999</v>
      </c>
      <c r="V1148">
        <v>9</v>
      </c>
      <c r="W1148">
        <v>76.77</v>
      </c>
      <c r="X1148">
        <v>90492</v>
      </c>
      <c r="Y1148" t="s">
        <v>3217</v>
      </c>
    </row>
    <row r="1149" spans="1:25" x14ac:dyDescent="0.2">
      <c r="A1149">
        <v>754</v>
      </c>
      <c r="B1149" t="s">
        <v>2126</v>
      </c>
      <c r="C1149" t="s">
        <v>23</v>
      </c>
      <c r="D1149">
        <v>0.06</v>
      </c>
      <c r="E1149">
        <v>119.99</v>
      </c>
      <c r="F1149">
        <v>14</v>
      </c>
      <c r="G1149" t="s">
        <v>2</v>
      </c>
      <c r="H1149" t="s">
        <v>15</v>
      </c>
      <c r="I1149" t="s">
        <v>16</v>
      </c>
      <c r="J1149" t="s">
        <v>32</v>
      </c>
      <c r="K1149" t="s">
        <v>33</v>
      </c>
      <c r="L1149" t="s">
        <v>2127</v>
      </c>
      <c r="M1149">
        <v>0.36</v>
      </c>
      <c r="N1149" t="s">
        <v>8</v>
      </c>
      <c r="O1149" t="s">
        <v>35</v>
      </c>
      <c r="P1149" t="s">
        <v>564</v>
      </c>
      <c r="Q1149" t="s">
        <v>2128</v>
      </c>
      <c r="R1149">
        <v>86314</v>
      </c>
      <c r="S1149">
        <v>42106</v>
      </c>
      <c r="T1149">
        <v>42113</v>
      </c>
      <c r="U1149">
        <v>-207.679788</v>
      </c>
      <c r="V1149">
        <v>2</v>
      </c>
      <c r="W1149">
        <v>243.86</v>
      </c>
      <c r="X1149">
        <v>90439</v>
      </c>
      <c r="Y1149" t="s">
        <v>3217</v>
      </c>
    </row>
    <row r="1150" spans="1:25" x14ac:dyDescent="0.2">
      <c r="A1150">
        <v>3221</v>
      </c>
      <c r="B1150" t="s">
        <v>2129</v>
      </c>
      <c r="C1150" t="s">
        <v>46</v>
      </c>
      <c r="D1150">
        <v>0.03</v>
      </c>
      <c r="E1150">
        <v>6.68</v>
      </c>
      <c r="F1150">
        <v>1.5</v>
      </c>
      <c r="G1150" t="s">
        <v>14</v>
      </c>
      <c r="H1150" t="s">
        <v>70</v>
      </c>
      <c r="I1150" t="s">
        <v>24</v>
      </c>
      <c r="J1150" t="s">
        <v>25</v>
      </c>
      <c r="K1150" t="s">
        <v>26</v>
      </c>
      <c r="L1150" t="s">
        <v>1844</v>
      </c>
      <c r="M1150">
        <v>0.48</v>
      </c>
      <c r="N1150" t="s">
        <v>8</v>
      </c>
      <c r="O1150" t="s">
        <v>9</v>
      </c>
      <c r="P1150" t="s">
        <v>99</v>
      </c>
      <c r="Q1150" t="s">
        <v>2130</v>
      </c>
      <c r="R1150">
        <v>33322</v>
      </c>
      <c r="S1150">
        <v>42106</v>
      </c>
      <c r="T1150">
        <v>42107</v>
      </c>
      <c r="U1150">
        <v>-577.30399999999997</v>
      </c>
      <c r="V1150">
        <v>7</v>
      </c>
      <c r="W1150">
        <v>48.32</v>
      </c>
      <c r="X1150">
        <v>90815</v>
      </c>
      <c r="Y1150" t="s">
        <v>3215</v>
      </c>
    </row>
    <row r="1151" spans="1:25" x14ac:dyDescent="0.2">
      <c r="A1151">
        <v>171</v>
      </c>
      <c r="B1151" t="s">
        <v>2131</v>
      </c>
      <c r="C1151" t="s">
        <v>1</v>
      </c>
      <c r="D1151">
        <v>0.05</v>
      </c>
      <c r="E1151">
        <v>1.88</v>
      </c>
      <c r="F1151">
        <v>1.49</v>
      </c>
      <c r="G1151" t="s">
        <v>14</v>
      </c>
      <c r="H1151" t="s">
        <v>70</v>
      </c>
      <c r="I1151" t="s">
        <v>24</v>
      </c>
      <c r="J1151" t="s">
        <v>48</v>
      </c>
      <c r="K1151" t="s">
        <v>49</v>
      </c>
      <c r="L1151" t="s">
        <v>589</v>
      </c>
      <c r="M1151">
        <v>0.37</v>
      </c>
      <c r="N1151" t="s">
        <v>8</v>
      </c>
      <c r="O1151" t="s">
        <v>87</v>
      </c>
      <c r="P1151" t="s">
        <v>373</v>
      </c>
      <c r="Q1151" t="s">
        <v>781</v>
      </c>
      <c r="R1151">
        <v>7024</v>
      </c>
      <c r="S1151">
        <v>42107</v>
      </c>
      <c r="T1151">
        <v>42109</v>
      </c>
      <c r="U1151">
        <v>-2.9095</v>
      </c>
      <c r="V1151">
        <v>1</v>
      </c>
      <c r="W1151">
        <v>3.42</v>
      </c>
      <c r="X1151">
        <v>87464</v>
      </c>
      <c r="Y1151" t="s">
        <v>3218</v>
      </c>
    </row>
    <row r="1152" spans="1:25" x14ac:dyDescent="0.2">
      <c r="A1152">
        <v>1561</v>
      </c>
      <c r="B1152" t="s">
        <v>1428</v>
      </c>
      <c r="C1152" t="s">
        <v>1</v>
      </c>
      <c r="D1152">
        <v>0.05</v>
      </c>
      <c r="E1152">
        <v>12.2</v>
      </c>
      <c r="F1152">
        <v>6.02</v>
      </c>
      <c r="G1152" t="s">
        <v>14</v>
      </c>
      <c r="H1152" t="s">
        <v>70</v>
      </c>
      <c r="I1152" t="s">
        <v>4</v>
      </c>
      <c r="J1152" t="s">
        <v>102</v>
      </c>
      <c r="K1152" t="s">
        <v>18</v>
      </c>
      <c r="L1152" t="s">
        <v>2132</v>
      </c>
      <c r="M1152">
        <v>0.43</v>
      </c>
      <c r="N1152" t="s">
        <v>8</v>
      </c>
      <c r="O1152" t="s">
        <v>28</v>
      </c>
      <c r="P1152" t="s">
        <v>163</v>
      </c>
      <c r="Q1152" t="s">
        <v>1430</v>
      </c>
      <c r="R1152">
        <v>76063</v>
      </c>
      <c r="S1152">
        <v>42107</v>
      </c>
      <c r="T1152">
        <v>42108</v>
      </c>
      <c r="U1152">
        <v>-6.6420000000000003</v>
      </c>
      <c r="V1152">
        <v>5</v>
      </c>
      <c r="W1152">
        <v>63.93</v>
      </c>
      <c r="X1152">
        <v>88094</v>
      </c>
      <c r="Y1152" t="s">
        <v>3216</v>
      </c>
    </row>
    <row r="1153" spans="1:25" x14ac:dyDescent="0.2">
      <c r="A1153">
        <v>2738</v>
      </c>
      <c r="B1153" t="s">
        <v>2133</v>
      </c>
      <c r="C1153" t="s">
        <v>1</v>
      </c>
      <c r="D1153">
        <v>0.02</v>
      </c>
      <c r="E1153">
        <v>33.979999999999997</v>
      </c>
      <c r="F1153">
        <v>1.99</v>
      </c>
      <c r="G1153" t="s">
        <v>14</v>
      </c>
      <c r="H1153" t="s">
        <v>3</v>
      </c>
      <c r="I1153" t="s">
        <v>16</v>
      </c>
      <c r="J1153" t="s">
        <v>17</v>
      </c>
      <c r="K1153" t="s">
        <v>18</v>
      </c>
      <c r="L1153" t="s">
        <v>2134</v>
      </c>
      <c r="M1153">
        <v>0.45</v>
      </c>
      <c r="N1153" t="s">
        <v>8</v>
      </c>
      <c r="O1153" t="s">
        <v>87</v>
      </c>
      <c r="P1153" t="s">
        <v>609</v>
      </c>
      <c r="Q1153" t="s">
        <v>610</v>
      </c>
      <c r="R1153">
        <v>5403</v>
      </c>
      <c r="S1153">
        <v>42107</v>
      </c>
      <c r="T1153">
        <v>42109</v>
      </c>
      <c r="U1153">
        <v>164.06129999999999</v>
      </c>
      <c r="V1153">
        <v>7</v>
      </c>
      <c r="W1153">
        <v>237.77</v>
      </c>
      <c r="X1153">
        <v>89017</v>
      </c>
      <c r="Y1153" t="s">
        <v>3218</v>
      </c>
    </row>
    <row r="1154" spans="1:25" x14ac:dyDescent="0.2">
      <c r="A1154">
        <v>3169</v>
      </c>
      <c r="B1154" t="s">
        <v>2135</v>
      </c>
      <c r="C1154" t="s">
        <v>1</v>
      </c>
      <c r="D1154">
        <v>0.08</v>
      </c>
      <c r="E1154">
        <v>7.28</v>
      </c>
      <c r="F1154">
        <v>11.15</v>
      </c>
      <c r="G1154" t="s">
        <v>63</v>
      </c>
      <c r="H1154" t="s">
        <v>3</v>
      </c>
      <c r="I1154" t="s">
        <v>24</v>
      </c>
      <c r="J1154" t="s">
        <v>64</v>
      </c>
      <c r="K1154" t="s">
        <v>49</v>
      </c>
      <c r="L1154" t="s">
        <v>951</v>
      </c>
      <c r="M1154">
        <v>0.37</v>
      </c>
      <c r="N1154" t="s">
        <v>8</v>
      </c>
      <c r="O1154" t="s">
        <v>9</v>
      </c>
      <c r="P1154" t="s">
        <v>99</v>
      </c>
      <c r="Q1154" t="s">
        <v>2136</v>
      </c>
      <c r="R1154">
        <v>32127</v>
      </c>
      <c r="S1154">
        <v>42107</v>
      </c>
      <c r="T1154">
        <v>42108</v>
      </c>
      <c r="U1154">
        <v>-44.414999999999999</v>
      </c>
      <c r="V1154">
        <v>1</v>
      </c>
      <c r="W1154">
        <v>14.66</v>
      </c>
      <c r="X1154">
        <v>86490</v>
      </c>
      <c r="Y1154" t="s">
        <v>3215</v>
      </c>
    </row>
    <row r="1155" spans="1:25" x14ac:dyDescent="0.2">
      <c r="A1155">
        <v>2973</v>
      </c>
      <c r="B1155" t="s">
        <v>2137</v>
      </c>
      <c r="C1155" t="s">
        <v>13</v>
      </c>
      <c r="D1155">
        <v>0.01</v>
      </c>
      <c r="E1155">
        <v>30.97</v>
      </c>
      <c r="F1155">
        <v>4</v>
      </c>
      <c r="G1155" t="s">
        <v>14</v>
      </c>
      <c r="H1155" t="s">
        <v>47</v>
      </c>
      <c r="I1155" t="s">
        <v>16</v>
      </c>
      <c r="J1155" t="s">
        <v>17</v>
      </c>
      <c r="K1155" t="s">
        <v>49</v>
      </c>
      <c r="L1155" t="s">
        <v>2138</v>
      </c>
      <c r="M1155">
        <v>0.74</v>
      </c>
      <c r="N1155" t="s">
        <v>8</v>
      </c>
      <c r="O1155" t="s">
        <v>28</v>
      </c>
      <c r="P1155" t="s">
        <v>333</v>
      </c>
      <c r="Q1155" t="s">
        <v>2139</v>
      </c>
      <c r="R1155">
        <v>53151</v>
      </c>
      <c r="S1155">
        <v>42107</v>
      </c>
      <c r="T1155">
        <v>42109</v>
      </c>
      <c r="U1155">
        <v>17.102799999999998</v>
      </c>
      <c r="V1155">
        <v>17</v>
      </c>
      <c r="W1155">
        <v>523.05999999999995</v>
      </c>
      <c r="X1155">
        <v>87186</v>
      </c>
      <c r="Y1155" t="s">
        <v>3216</v>
      </c>
    </row>
    <row r="1156" spans="1:25" x14ac:dyDescent="0.2">
      <c r="A1156">
        <v>2973</v>
      </c>
      <c r="B1156" t="s">
        <v>2137</v>
      </c>
      <c r="C1156" t="s">
        <v>13</v>
      </c>
      <c r="D1156">
        <v>0.08</v>
      </c>
      <c r="E1156">
        <v>125.99</v>
      </c>
      <c r="F1156">
        <v>7.69</v>
      </c>
      <c r="G1156" t="s">
        <v>14</v>
      </c>
      <c r="H1156" t="s">
        <v>47</v>
      </c>
      <c r="I1156" t="s">
        <v>16</v>
      </c>
      <c r="J1156" t="s">
        <v>111</v>
      </c>
      <c r="K1156" t="s">
        <v>49</v>
      </c>
      <c r="L1156" t="s">
        <v>1025</v>
      </c>
      <c r="M1156">
        <v>0.57999999999999996</v>
      </c>
      <c r="N1156" t="s">
        <v>8</v>
      </c>
      <c r="O1156" t="s">
        <v>28</v>
      </c>
      <c r="P1156" t="s">
        <v>333</v>
      </c>
      <c r="Q1156" t="s">
        <v>2139</v>
      </c>
      <c r="R1156">
        <v>53151</v>
      </c>
      <c r="S1156">
        <v>42107</v>
      </c>
      <c r="T1156">
        <v>42109</v>
      </c>
      <c r="U1156">
        <v>1269.3819599999999</v>
      </c>
      <c r="V1156">
        <v>23</v>
      </c>
      <c r="W1156">
        <v>2424.6799999999998</v>
      </c>
      <c r="X1156">
        <v>87186</v>
      </c>
      <c r="Y1156" t="s">
        <v>3216</v>
      </c>
    </row>
    <row r="1157" spans="1:25" x14ac:dyDescent="0.2">
      <c r="A1157">
        <v>2250</v>
      </c>
      <c r="B1157" t="s">
        <v>2140</v>
      </c>
      <c r="C1157" t="s">
        <v>23</v>
      </c>
      <c r="D1157">
        <v>0</v>
      </c>
      <c r="E1157">
        <v>2.08</v>
      </c>
      <c r="F1157">
        <v>5.33</v>
      </c>
      <c r="G1157" t="s">
        <v>14</v>
      </c>
      <c r="H1157" t="s">
        <v>47</v>
      </c>
      <c r="I1157" t="s">
        <v>4</v>
      </c>
      <c r="J1157" t="s">
        <v>102</v>
      </c>
      <c r="K1157" t="s">
        <v>49</v>
      </c>
      <c r="L1157" t="s">
        <v>435</v>
      </c>
      <c r="M1157">
        <v>0.43</v>
      </c>
      <c r="N1157" t="s">
        <v>8</v>
      </c>
      <c r="O1157" t="s">
        <v>87</v>
      </c>
      <c r="P1157" t="s">
        <v>296</v>
      </c>
      <c r="Q1157" t="s">
        <v>2141</v>
      </c>
      <c r="R1157">
        <v>16801</v>
      </c>
      <c r="S1157">
        <v>42107</v>
      </c>
      <c r="T1157">
        <v>42114</v>
      </c>
      <c r="U1157">
        <v>-192.5532</v>
      </c>
      <c r="V1157">
        <v>22</v>
      </c>
      <c r="W1157">
        <v>51.41</v>
      </c>
      <c r="X1157">
        <v>86699</v>
      </c>
      <c r="Y1157" t="s">
        <v>3218</v>
      </c>
    </row>
    <row r="1158" spans="1:25" x14ac:dyDescent="0.2">
      <c r="A1158">
        <v>940</v>
      </c>
      <c r="B1158" t="s">
        <v>2142</v>
      </c>
      <c r="C1158" t="s">
        <v>23</v>
      </c>
      <c r="D1158">
        <v>0.09</v>
      </c>
      <c r="E1158">
        <v>100.98</v>
      </c>
      <c r="F1158">
        <v>35.840000000000003</v>
      </c>
      <c r="G1158" t="s">
        <v>2</v>
      </c>
      <c r="H1158" t="s">
        <v>47</v>
      </c>
      <c r="I1158" t="s">
        <v>4</v>
      </c>
      <c r="J1158" t="s">
        <v>93</v>
      </c>
      <c r="K1158" t="s">
        <v>6</v>
      </c>
      <c r="L1158" t="s">
        <v>94</v>
      </c>
      <c r="M1158">
        <v>0.62</v>
      </c>
      <c r="N1158" t="s">
        <v>8</v>
      </c>
      <c r="O1158" t="s">
        <v>87</v>
      </c>
      <c r="P1158" t="s">
        <v>224</v>
      </c>
      <c r="Q1158" t="s">
        <v>2143</v>
      </c>
      <c r="R1158">
        <v>6776</v>
      </c>
      <c r="S1158">
        <v>42108</v>
      </c>
      <c r="T1158">
        <v>42113</v>
      </c>
      <c r="U1158">
        <v>-193.58</v>
      </c>
      <c r="V1158">
        <v>4</v>
      </c>
      <c r="W1158">
        <v>396.19</v>
      </c>
      <c r="X1158">
        <v>90844</v>
      </c>
      <c r="Y1158" t="s">
        <v>3218</v>
      </c>
    </row>
    <row r="1159" spans="1:25" x14ac:dyDescent="0.2">
      <c r="A1159">
        <v>329</v>
      </c>
      <c r="B1159" t="s">
        <v>2144</v>
      </c>
      <c r="C1159" t="s">
        <v>92</v>
      </c>
      <c r="D1159">
        <v>0.06</v>
      </c>
      <c r="E1159">
        <v>296.18</v>
      </c>
      <c r="F1159">
        <v>54.12</v>
      </c>
      <c r="G1159" t="s">
        <v>2</v>
      </c>
      <c r="H1159" t="s">
        <v>47</v>
      </c>
      <c r="I1159" t="s">
        <v>4</v>
      </c>
      <c r="J1159" t="s">
        <v>5</v>
      </c>
      <c r="K1159" t="s">
        <v>6</v>
      </c>
      <c r="L1159" t="s">
        <v>1055</v>
      </c>
      <c r="M1159">
        <v>0.76</v>
      </c>
      <c r="N1159" t="s">
        <v>8</v>
      </c>
      <c r="O1159" t="s">
        <v>87</v>
      </c>
      <c r="P1159" t="s">
        <v>307</v>
      </c>
      <c r="Q1159" t="s">
        <v>308</v>
      </c>
      <c r="R1159">
        <v>4073</v>
      </c>
      <c r="S1159">
        <v>42108</v>
      </c>
      <c r="T1159">
        <v>42109</v>
      </c>
      <c r="U1159">
        <v>-715.77820599999995</v>
      </c>
      <c r="V1159">
        <v>5</v>
      </c>
      <c r="W1159">
        <v>1170.21</v>
      </c>
      <c r="X1159">
        <v>89726</v>
      </c>
      <c r="Y1159" t="s">
        <v>3218</v>
      </c>
    </row>
    <row r="1160" spans="1:25" x14ac:dyDescent="0.2">
      <c r="A1160">
        <v>331</v>
      </c>
      <c r="B1160" t="s">
        <v>2145</v>
      </c>
      <c r="C1160" t="s">
        <v>92</v>
      </c>
      <c r="D1160">
        <v>0.01</v>
      </c>
      <c r="E1160">
        <v>29.1</v>
      </c>
      <c r="F1160">
        <v>4</v>
      </c>
      <c r="G1160" t="s">
        <v>63</v>
      </c>
      <c r="H1160" t="s">
        <v>47</v>
      </c>
      <c r="I1160" t="s">
        <v>16</v>
      </c>
      <c r="J1160" t="s">
        <v>17</v>
      </c>
      <c r="K1160" t="s">
        <v>49</v>
      </c>
      <c r="L1160" t="s">
        <v>2146</v>
      </c>
      <c r="M1160">
        <v>0.78</v>
      </c>
      <c r="N1160" t="s">
        <v>8</v>
      </c>
      <c r="O1160" t="s">
        <v>87</v>
      </c>
      <c r="P1160" t="s">
        <v>1332</v>
      </c>
      <c r="Q1160" t="s">
        <v>2147</v>
      </c>
      <c r="R1160">
        <v>3045</v>
      </c>
      <c r="S1160">
        <v>42108</v>
      </c>
      <c r="T1160">
        <v>42110</v>
      </c>
      <c r="U1160">
        <v>-22.82</v>
      </c>
      <c r="V1160">
        <v>8</v>
      </c>
      <c r="W1160">
        <v>243.32</v>
      </c>
      <c r="X1160">
        <v>89726</v>
      </c>
      <c r="Y1160" t="s">
        <v>3218</v>
      </c>
    </row>
    <row r="1161" spans="1:25" x14ac:dyDescent="0.2">
      <c r="A1161">
        <v>1559</v>
      </c>
      <c r="B1161" t="s">
        <v>2148</v>
      </c>
      <c r="C1161" t="s">
        <v>1</v>
      </c>
      <c r="D1161">
        <v>0.1</v>
      </c>
      <c r="E1161">
        <v>226.67</v>
      </c>
      <c r="F1161">
        <v>28.16</v>
      </c>
      <c r="G1161" t="s">
        <v>2</v>
      </c>
      <c r="H1161" t="s">
        <v>15</v>
      </c>
      <c r="I1161" t="s">
        <v>4</v>
      </c>
      <c r="J1161" t="s">
        <v>85</v>
      </c>
      <c r="K1161" t="s">
        <v>33</v>
      </c>
      <c r="L1161" t="s">
        <v>1352</v>
      </c>
      <c r="M1161">
        <v>0.59</v>
      </c>
      <c r="N1161" t="s">
        <v>8</v>
      </c>
      <c r="O1161" t="s">
        <v>9</v>
      </c>
      <c r="P1161" t="s">
        <v>218</v>
      </c>
      <c r="Q1161" t="s">
        <v>2149</v>
      </c>
      <c r="R1161">
        <v>24060</v>
      </c>
      <c r="S1161">
        <v>42109</v>
      </c>
      <c r="T1161">
        <v>42111</v>
      </c>
      <c r="U1161">
        <v>-390.76799999999997</v>
      </c>
      <c r="V1161">
        <v>5</v>
      </c>
      <c r="W1161">
        <v>1088.26</v>
      </c>
      <c r="X1161">
        <v>87424</v>
      </c>
      <c r="Y1161" t="s">
        <v>3215</v>
      </c>
    </row>
    <row r="1162" spans="1:25" x14ac:dyDescent="0.2">
      <c r="A1162">
        <v>1632</v>
      </c>
      <c r="B1162" t="s">
        <v>497</v>
      </c>
      <c r="C1162" t="s">
        <v>13</v>
      </c>
      <c r="D1162">
        <v>0.02</v>
      </c>
      <c r="E1162">
        <v>25.99</v>
      </c>
      <c r="F1162">
        <v>5.37</v>
      </c>
      <c r="G1162" t="s">
        <v>14</v>
      </c>
      <c r="H1162" t="s">
        <v>47</v>
      </c>
      <c r="I1162" t="s">
        <v>24</v>
      </c>
      <c r="J1162" t="s">
        <v>25</v>
      </c>
      <c r="K1162" t="s">
        <v>49</v>
      </c>
      <c r="L1162" t="s">
        <v>1202</v>
      </c>
      <c r="M1162">
        <v>0.56000000000000005</v>
      </c>
      <c r="N1162" t="s">
        <v>8</v>
      </c>
      <c r="O1162" t="s">
        <v>9</v>
      </c>
      <c r="P1162" t="s">
        <v>10</v>
      </c>
      <c r="Q1162" t="s">
        <v>499</v>
      </c>
      <c r="R1162">
        <v>39401</v>
      </c>
      <c r="S1162">
        <v>42109</v>
      </c>
      <c r="T1162">
        <v>42111</v>
      </c>
      <c r="U1162">
        <v>-88.158000000000001</v>
      </c>
      <c r="V1162">
        <v>9</v>
      </c>
      <c r="W1162">
        <v>243.24</v>
      </c>
      <c r="X1162">
        <v>90533</v>
      </c>
      <c r="Y1162" t="s">
        <v>3215</v>
      </c>
    </row>
    <row r="1163" spans="1:25" x14ac:dyDescent="0.2">
      <c r="A1163">
        <v>553</v>
      </c>
      <c r="B1163" t="s">
        <v>827</v>
      </c>
      <c r="C1163" t="s">
        <v>23</v>
      </c>
      <c r="D1163">
        <v>0.01</v>
      </c>
      <c r="E1163">
        <v>4.9800000000000004</v>
      </c>
      <c r="F1163">
        <v>7.44</v>
      </c>
      <c r="G1163" t="s">
        <v>14</v>
      </c>
      <c r="H1163" t="s">
        <v>70</v>
      </c>
      <c r="I1163" t="s">
        <v>24</v>
      </c>
      <c r="J1163" t="s">
        <v>64</v>
      </c>
      <c r="K1163" t="s">
        <v>49</v>
      </c>
      <c r="L1163" t="s">
        <v>2150</v>
      </c>
      <c r="M1163">
        <v>0.36</v>
      </c>
      <c r="N1163" t="s">
        <v>8</v>
      </c>
      <c r="O1163" t="s">
        <v>35</v>
      </c>
      <c r="P1163" t="s">
        <v>66</v>
      </c>
      <c r="Q1163" t="s">
        <v>76</v>
      </c>
      <c r="R1163">
        <v>90008</v>
      </c>
      <c r="S1163">
        <v>42109</v>
      </c>
      <c r="T1163">
        <v>42118</v>
      </c>
      <c r="U1163">
        <v>-179.59200000000001</v>
      </c>
      <c r="V1163">
        <v>63</v>
      </c>
      <c r="W1163">
        <v>330.21</v>
      </c>
      <c r="X1163">
        <v>8165</v>
      </c>
      <c r="Y1163" t="s">
        <v>3217</v>
      </c>
    </row>
    <row r="1164" spans="1:25" x14ac:dyDescent="0.2">
      <c r="A1164">
        <v>555</v>
      </c>
      <c r="B1164" t="s">
        <v>1276</v>
      </c>
      <c r="C1164" t="s">
        <v>23</v>
      </c>
      <c r="D1164">
        <v>0.01</v>
      </c>
      <c r="E1164">
        <v>4.9800000000000004</v>
      </c>
      <c r="F1164">
        <v>7.44</v>
      </c>
      <c r="G1164" t="s">
        <v>14</v>
      </c>
      <c r="H1164" t="s">
        <v>70</v>
      </c>
      <c r="I1164" t="s">
        <v>24</v>
      </c>
      <c r="J1164" t="s">
        <v>64</v>
      </c>
      <c r="K1164" t="s">
        <v>49</v>
      </c>
      <c r="L1164" t="s">
        <v>2150</v>
      </c>
      <c r="M1164">
        <v>0.36</v>
      </c>
      <c r="N1164" t="s">
        <v>8</v>
      </c>
      <c r="O1164" t="s">
        <v>35</v>
      </c>
      <c r="P1164" t="s">
        <v>122</v>
      </c>
      <c r="Q1164" t="s">
        <v>1277</v>
      </c>
      <c r="R1164">
        <v>84062</v>
      </c>
      <c r="S1164">
        <v>42109</v>
      </c>
      <c r="T1164">
        <v>42118</v>
      </c>
      <c r="U1164">
        <v>-161.6328</v>
      </c>
      <c r="V1164">
        <v>16</v>
      </c>
      <c r="W1164">
        <v>83.86</v>
      </c>
      <c r="X1164">
        <v>86191</v>
      </c>
      <c r="Y1164" t="s">
        <v>3217</v>
      </c>
    </row>
    <row r="1165" spans="1:25" x14ac:dyDescent="0.2">
      <c r="A1165">
        <v>2952</v>
      </c>
      <c r="B1165" t="s">
        <v>2151</v>
      </c>
      <c r="C1165" t="s">
        <v>92</v>
      </c>
      <c r="D1165">
        <v>0.08</v>
      </c>
      <c r="E1165">
        <v>5.74</v>
      </c>
      <c r="F1165">
        <v>5.01</v>
      </c>
      <c r="G1165" t="s">
        <v>63</v>
      </c>
      <c r="H1165" t="s">
        <v>70</v>
      </c>
      <c r="I1165" t="s">
        <v>24</v>
      </c>
      <c r="J1165" t="s">
        <v>48</v>
      </c>
      <c r="K1165" t="s">
        <v>49</v>
      </c>
      <c r="L1165" t="s">
        <v>1041</v>
      </c>
      <c r="M1165">
        <v>0.39</v>
      </c>
      <c r="N1165" t="s">
        <v>8</v>
      </c>
      <c r="O1165" t="s">
        <v>87</v>
      </c>
      <c r="P1165" t="s">
        <v>293</v>
      </c>
      <c r="Q1165" t="s">
        <v>2152</v>
      </c>
      <c r="R1165">
        <v>43123</v>
      </c>
      <c r="S1165">
        <v>42109</v>
      </c>
      <c r="T1165">
        <v>42111</v>
      </c>
      <c r="U1165">
        <v>-61.628039999999999</v>
      </c>
      <c r="V1165">
        <v>12</v>
      </c>
      <c r="W1165">
        <v>70.03</v>
      </c>
      <c r="X1165">
        <v>91398</v>
      </c>
      <c r="Y1165" t="s">
        <v>3218</v>
      </c>
    </row>
    <row r="1166" spans="1:25" x14ac:dyDescent="0.2">
      <c r="A1166">
        <v>568</v>
      </c>
      <c r="B1166" t="s">
        <v>1458</v>
      </c>
      <c r="C1166" t="s">
        <v>46</v>
      </c>
      <c r="D1166">
        <v>0.09</v>
      </c>
      <c r="E1166">
        <v>70.97</v>
      </c>
      <c r="F1166">
        <v>3.5</v>
      </c>
      <c r="G1166" t="s">
        <v>14</v>
      </c>
      <c r="H1166" t="s">
        <v>15</v>
      </c>
      <c r="I1166" t="s">
        <v>24</v>
      </c>
      <c r="J1166" t="s">
        <v>71</v>
      </c>
      <c r="K1166" t="s">
        <v>49</v>
      </c>
      <c r="L1166" t="s">
        <v>2153</v>
      </c>
      <c r="M1166">
        <v>0.59</v>
      </c>
      <c r="N1166" t="s">
        <v>8</v>
      </c>
      <c r="O1166" t="s">
        <v>9</v>
      </c>
      <c r="P1166" t="s">
        <v>10</v>
      </c>
      <c r="Q1166" t="s">
        <v>1459</v>
      </c>
      <c r="R1166">
        <v>39701</v>
      </c>
      <c r="S1166">
        <v>42109</v>
      </c>
      <c r="T1166">
        <v>42109</v>
      </c>
      <c r="U1166">
        <v>-99.567999999999998</v>
      </c>
      <c r="V1166">
        <v>12</v>
      </c>
      <c r="W1166">
        <v>805.99</v>
      </c>
      <c r="X1166">
        <v>88880</v>
      </c>
      <c r="Y1166" t="s">
        <v>3215</v>
      </c>
    </row>
    <row r="1167" spans="1:25" x14ac:dyDescent="0.2">
      <c r="A1167">
        <v>1607</v>
      </c>
      <c r="B1167" t="s">
        <v>1011</v>
      </c>
      <c r="C1167" t="s">
        <v>46</v>
      </c>
      <c r="D1167">
        <v>0.01</v>
      </c>
      <c r="E1167">
        <v>15.16</v>
      </c>
      <c r="F1167">
        <v>15.09</v>
      </c>
      <c r="G1167" t="s">
        <v>14</v>
      </c>
      <c r="H1167" t="s">
        <v>47</v>
      </c>
      <c r="I1167" t="s">
        <v>24</v>
      </c>
      <c r="J1167" t="s">
        <v>48</v>
      </c>
      <c r="K1167" t="s">
        <v>49</v>
      </c>
      <c r="L1167" t="s">
        <v>2154</v>
      </c>
      <c r="M1167">
        <v>0.39</v>
      </c>
      <c r="N1167" t="s">
        <v>8</v>
      </c>
      <c r="O1167" t="s">
        <v>87</v>
      </c>
      <c r="P1167" t="s">
        <v>88</v>
      </c>
      <c r="Q1167" t="s">
        <v>1013</v>
      </c>
      <c r="R1167">
        <v>11520</v>
      </c>
      <c r="S1167">
        <v>42109</v>
      </c>
      <c r="T1167">
        <v>42109</v>
      </c>
      <c r="U1167">
        <v>-200.85900000000001</v>
      </c>
      <c r="V1167">
        <v>7</v>
      </c>
      <c r="W1167">
        <v>110.93</v>
      </c>
      <c r="X1167">
        <v>87994</v>
      </c>
      <c r="Y1167" t="s">
        <v>3218</v>
      </c>
    </row>
    <row r="1168" spans="1:25" x14ac:dyDescent="0.2">
      <c r="A1168">
        <v>1818</v>
      </c>
      <c r="B1168" t="s">
        <v>2155</v>
      </c>
      <c r="C1168" t="s">
        <v>46</v>
      </c>
      <c r="D1168">
        <v>0.06</v>
      </c>
      <c r="E1168">
        <v>17.98</v>
      </c>
      <c r="F1168">
        <v>8.51</v>
      </c>
      <c r="G1168" t="s">
        <v>14</v>
      </c>
      <c r="H1168" t="s">
        <v>15</v>
      </c>
      <c r="I1168" t="s">
        <v>16</v>
      </c>
      <c r="J1168" t="s">
        <v>32</v>
      </c>
      <c r="K1168" t="s">
        <v>120</v>
      </c>
      <c r="L1168" t="s">
        <v>1856</v>
      </c>
      <c r="M1168">
        <v>0.4</v>
      </c>
      <c r="N1168" t="s">
        <v>8</v>
      </c>
      <c r="O1168" t="s">
        <v>28</v>
      </c>
      <c r="P1168" t="s">
        <v>265</v>
      </c>
      <c r="Q1168" t="s">
        <v>2156</v>
      </c>
      <c r="R1168">
        <v>48126</v>
      </c>
      <c r="S1168">
        <v>42109</v>
      </c>
      <c r="T1168">
        <v>42111</v>
      </c>
      <c r="U1168">
        <v>-47.243088</v>
      </c>
      <c r="V1168">
        <v>3</v>
      </c>
      <c r="W1168">
        <v>56.38</v>
      </c>
      <c r="X1168">
        <v>85991</v>
      </c>
      <c r="Y1168" t="s">
        <v>3216</v>
      </c>
    </row>
    <row r="1169" spans="1:25" x14ac:dyDescent="0.2">
      <c r="A1169">
        <v>1818</v>
      </c>
      <c r="B1169" t="s">
        <v>2155</v>
      </c>
      <c r="C1169" t="s">
        <v>46</v>
      </c>
      <c r="D1169">
        <v>0.1</v>
      </c>
      <c r="E1169">
        <v>9.99</v>
      </c>
      <c r="F1169">
        <v>4.78</v>
      </c>
      <c r="G1169" t="s">
        <v>63</v>
      </c>
      <c r="H1169" t="s">
        <v>15</v>
      </c>
      <c r="I1169" t="s">
        <v>24</v>
      </c>
      <c r="J1169" t="s">
        <v>64</v>
      </c>
      <c r="K1169" t="s">
        <v>49</v>
      </c>
      <c r="L1169" t="s">
        <v>1495</v>
      </c>
      <c r="M1169">
        <v>0.4</v>
      </c>
      <c r="N1169" t="s">
        <v>8</v>
      </c>
      <c r="O1169" t="s">
        <v>28</v>
      </c>
      <c r="P1169" t="s">
        <v>265</v>
      </c>
      <c r="Q1169" t="s">
        <v>2156</v>
      </c>
      <c r="R1169">
        <v>48126</v>
      </c>
      <c r="S1169">
        <v>42109</v>
      </c>
      <c r="T1169">
        <v>42112</v>
      </c>
      <c r="U1169">
        <v>9.1539999999999999</v>
      </c>
      <c r="V1169">
        <v>12</v>
      </c>
      <c r="W1169">
        <v>119.13</v>
      </c>
      <c r="X1169">
        <v>85991</v>
      </c>
      <c r="Y1169" t="s">
        <v>3216</v>
      </c>
    </row>
    <row r="1170" spans="1:25" x14ac:dyDescent="0.2">
      <c r="A1170">
        <v>1821</v>
      </c>
      <c r="B1170" t="s">
        <v>974</v>
      </c>
      <c r="C1170" t="s">
        <v>46</v>
      </c>
      <c r="D1170">
        <v>7.0000000000000007E-2</v>
      </c>
      <c r="E1170">
        <v>18.649999999999999</v>
      </c>
      <c r="F1170">
        <v>3.77</v>
      </c>
      <c r="G1170" t="s">
        <v>14</v>
      </c>
      <c r="H1170" t="s">
        <v>15</v>
      </c>
      <c r="I1170" t="s">
        <v>4</v>
      </c>
      <c r="J1170" t="s">
        <v>102</v>
      </c>
      <c r="K1170" t="s">
        <v>18</v>
      </c>
      <c r="L1170" t="s">
        <v>2157</v>
      </c>
      <c r="M1170">
        <v>0.39</v>
      </c>
      <c r="N1170" t="s">
        <v>8</v>
      </c>
      <c r="O1170" t="s">
        <v>87</v>
      </c>
      <c r="P1170" t="s">
        <v>88</v>
      </c>
      <c r="Q1170" t="s">
        <v>89</v>
      </c>
      <c r="R1170">
        <v>10177</v>
      </c>
      <c r="S1170">
        <v>42109</v>
      </c>
      <c r="T1170">
        <v>42110</v>
      </c>
      <c r="U1170">
        <v>149.72</v>
      </c>
      <c r="V1170">
        <v>34</v>
      </c>
      <c r="W1170">
        <v>643.64</v>
      </c>
      <c r="X1170">
        <v>47108</v>
      </c>
      <c r="Y1170" t="s">
        <v>3218</v>
      </c>
    </row>
    <row r="1171" spans="1:25" x14ac:dyDescent="0.2">
      <c r="A1171">
        <v>1821</v>
      </c>
      <c r="B1171" t="s">
        <v>974</v>
      </c>
      <c r="C1171" t="s">
        <v>46</v>
      </c>
      <c r="D1171">
        <v>0.06</v>
      </c>
      <c r="E1171">
        <v>17.98</v>
      </c>
      <c r="F1171">
        <v>8.51</v>
      </c>
      <c r="G1171" t="s">
        <v>14</v>
      </c>
      <c r="H1171" t="s">
        <v>15</v>
      </c>
      <c r="I1171" t="s">
        <v>16</v>
      </c>
      <c r="J1171" t="s">
        <v>32</v>
      </c>
      <c r="K1171" t="s">
        <v>120</v>
      </c>
      <c r="L1171" t="s">
        <v>1856</v>
      </c>
      <c r="M1171">
        <v>0.4</v>
      </c>
      <c r="N1171" t="s">
        <v>8</v>
      </c>
      <c r="O1171" t="s">
        <v>87</v>
      </c>
      <c r="P1171" t="s">
        <v>88</v>
      </c>
      <c r="Q1171" t="s">
        <v>89</v>
      </c>
      <c r="R1171">
        <v>10177</v>
      </c>
      <c r="S1171">
        <v>42109</v>
      </c>
      <c r="T1171">
        <v>42111</v>
      </c>
      <c r="U1171">
        <v>-52.492319999999999</v>
      </c>
      <c r="V1171">
        <v>13</v>
      </c>
      <c r="W1171">
        <v>244.31</v>
      </c>
      <c r="X1171">
        <v>47108</v>
      </c>
      <c r="Y1171" t="s">
        <v>3218</v>
      </c>
    </row>
    <row r="1172" spans="1:25" x14ac:dyDescent="0.2">
      <c r="A1172">
        <v>1821</v>
      </c>
      <c r="B1172" t="s">
        <v>974</v>
      </c>
      <c r="C1172" t="s">
        <v>46</v>
      </c>
      <c r="D1172">
        <v>0.1</v>
      </c>
      <c r="E1172">
        <v>9.99</v>
      </c>
      <c r="F1172">
        <v>4.78</v>
      </c>
      <c r="G1172" t="s">
        <v>63</v>
      </c>
      <c r="H1172" t="s">
        <v>15</v>
      </c>
      <c r="I1172" t="s">
        <v>24</v>
      </c>
      <c r="J1172" t="s">
        <v>64</v>
      </c>
      <c r="K1172" t="s">
        <v>49</v>
      </c>
      <c r="L1172" t="s">
        <v>1495</v>
      </c>
      <c r="M1172">
        <v>0.4</v>
      </c>
      <c r="N1172" t="s">
        <v>8</v>
      </c>
      <c r="O1172" t="s">
        <v>87</v>
      </c>
      <c r="P1172" t="s">
        <v>88</v>
      </c>
      <c r="Q1172" t="s">
        <v>89</v>
      </c>
      <c r="R1172">
        <v>10177</v>
      </c>
      <c r="S1172">
        <v>42109</v>
      </c>
      <c r="T1172">
        <v>42112</v>
      </c>
      <c r="U1172">
        <v>7.96</v>
      </c>
      <c r="V1172">
        <v>47</v>
      </c>
      <c r="W1172">
        <v>466.58</v>
      </c>
      <c r="X1172">
        <v>47108</v>
      </c>
      <c r="Y1172" t="s">
        <v>3218</v>
      </c>
    </row>
    <row r="1173" spans="1:25" x14ac:dyDescent="0.2">
      <c r="A1173">
        <v>1821</v>
      </c>
      <c r="B1173" t="s">
        <v>974</v>
      </c>
      <c r="C1173" t="s">
        <v>46</v>
      </c>
      <c r="D1173">
        <v>0.08</v>
      </c>
      <c r="E1173">
        <v>175.99</v>
      </c>
      <c r="F1173">
        <v>8.99</v>
      </c>
      <c r="G1173" t="s">
        <v>63</v>
      </c>
      <c r="H1173" t="s">
        <v>15</v>
      </c>
      <c r="I1173" t="s">
        <v>16</v>
      </c>
      <c r="J1173" t="s">
        <v>111</v>
      </c>
      <c r="K1173" t="s">
        <v>49</v>
      </c>
      <c r="L1173" t="s">
        <v>1155</v>
      </c>
      <c r="M1173">
        <v>0.56999999999999995</v>
      </c>
      <c r="N1173" t="s">
        <v>8</v>
      </c>
      <c r="O1173" t="s">
        <v>87</v>
      </c>
      <c r="P1173" t="s">
        <v>88</v>
      </c>
      <c r="Q1173" t="s">
        <v>89</v>
      </c>
      <c r="R1173">
        <v>10177</v>
      </c>
      <c r="S1173">
        <v>42109</v>
      </c>
      <c r="T1173">
        <v>42110</v>
      </c>
      <c r="U1173">
        <v>-459.08280000000002</v>
      </c>
      <c r="V1173">
        <v>16</v>
      </c>
      <c r="W1173">
        <v>2290.69</v>
      </c>
      <c r="X1173">
        <v>47108</v>
      </c>
      <c r="Y1173" t="s">
        <v>3218</v>
      </c>
    </row>
    <row r="1174" spans="1:25" x14ac:dyDescent="0.2">
      <c r="A1174">
        <v>2139</v>
      </c>
      <c r="B1174" t="s">
        <v>2158</v>
      </c>
      <c r="C1174" t="s">
        <v>1</v>
      </c>
      <c r="D1174">
        <v>0.05</v>
      </c>
      <c r="E1174">
        <v>2550.14</v>
      </c>
      <c r="F1174">
        <v>29.7</v>
      </c>
      <c r="G1174" t="s">
        <v>2</v>
      </c>
      <c r="H1174" t="s">
        <v>70</v>
      </c>
      <c r="I1174" t="s">
        <v>16</v>
      </c>
      <c r="J1174" t="s">
        <v>32</v>
      </c>
      <c r="K1174" t="s">
        <v>33</v>
      </c>
      <c r="L1174" t="s">
        <v>1948</v>
      </c>
      <c r="M1174">
        <v>0.56999999999999995</v>
      </c>
      <c r="N1174" t="s">
        <v>8</v>
      </c>
      <c r="O1174" t="s">
        <v>28</v>
      </c>
      <c r="P1174" t="s">
        <v>333</v>
      </c>
      <c r="Q1174" t="s">
        <v>106</v>
      </c>
      <c r="R1174">
        <v>53094</v>
      </c>
      <c r="S1174">
        <v>42110</v>
      </c>
      <c r="T1174">
        <v>42111</v>
      </c>
      <c r="U1174">
        <v>-3971.0628000000002</v>
      </c>
      <c r="V1174">
        <v>2</v>
      </c>
      <c r="W1174">
        <v>4845.2700000000004</v>
      </c>
      <c r="X1174">
        <v>86003</v>
      </c>
      <c r="Y1174" t="s">
        <v>3216</v>
      </c>
    </row>
    <row r="1175" spans="1:25" x14ac:dyDescent="0.2">
      <c r="A1175">
        <v>1916</v>
      </c>
      <c r="B1175" t="s">
        <v>1370</v>
      </c>
      <c r="C1175" t="s">
        <v>13</v>
      </c>
      <c r="D1175">
        <v>0.01</v>
      </c>
      <c r="E1175">
        <v>125.99</v>
      </c>
      <c r="F1175">
        <v>8.99</v>
      </c>
      <c r="G1175" t="s">
        <v>14</v>
      </c>
      <c r="H1175" t="s">
        <v>47</v>
      </c>
      <c r="I1175" t="s">
        <v>16</v>
      </c>
      <c r="J1175" t="s">
        <v>111</v>
      </c>
      <c r="K1175" t="s">
        <v>49</v>
      </c>
      <c r="L1175" t="s">
        <v>1630</v>
      </c>
      <c r="M1175">
        <v>0.55000000000000004</v>
      </c>
      <c r="N1175" t="s">
        <v>8</v>
      </c>
      <c r="O1175" t="s">
        <v>9</v>
      </c>
      <c r="P1175" t="s">
        <v>20</v>
      </c>
      <c r="Q1175" t="s">
        <v>1372</v>
      </c>
      <c r="R1175">
        <v>72209</v>
      </c>
      <c r="S1175">
        <v>42110</v>
      </c>
      <c r="T1175">
        <v>42112</v>
      </c>
      <c r="U1175">
        <v>-45.472000000000001</v>
      </c>
      <c r="V1175">
        <v>9</v>
      </c>
      <c r="W1175">
        <v>1011.44</v>
      </c>
      <c r="X1175">
        <v>85895</v>
      </c>
      <c r="Y1175" t="s">
        <v>3215</v>
      </c>
    </row>
    <row r="1176" spans="1:25" x14ac:dyDescent="0.2">
      <c r="A1176">
        <v>653</v>
      </c>
      <c r="B1176" t="s">
        <v>2159</v>
      </c>
      <c r="C1176" t="s">
        <v>46</v>
      </c>
      <c r="D1176">
        <v>0</v>
      </c>
      <c r="E1176">
        <v>2.78</v>
      </c>
      <c r="F1176">
        <v>1.49</v>
      </c>
      <c r="G1176" t="s">
        <v>63</v>
      </c>
      <c r="H1176" t="s">
        <v>15</v>
      </c>
      <c r="I1176" t="s">
        <v>24</v>
      </c>
      <c r="J1176" t="s">
        <v>48</v>
      </c>
      <c r="K1176" t="s">
        <v>49</v>
      </c>
      <c r="L1176" t="s">
        <v>2160</v>
      </c>
      <c r="M1176">
        <v>0.36</v>
      </c>
      <c r="N1176" t="s">
        <v>8</v>
      </c>
      <c r="O1176" t="s">
        <v>35</v>
      </c>
      <c r="P1176" t="s">
        <v>66</v>
      </c>
      <c r="Q1176" t="s">
        <v>2122</v>
      </c>
      <c r="R1176">
        <v>91730</v>
      </c>
      <c r="S1176">
        <v>42110</v>
      </c>
      <c r="T1176">
        <v>42111</v>
      </c>
      <c r="U1176">
        <v>20.6448</v>
      </c>
      <c r="V1176">
        <v>9</v>
      </c>
      <c r="W1176">
        <v>29.92</v>
      </c>
      <c r="X1176">
        <v>91213</v>
      </c>
      <c r="Y1176" t="s">
        <v>3217</v>
      </c>
    </row>
    <row r="1177" spans="1:25" x14ac:dyDescent="0.2">
      <c r="A1177">
        <v>1041</v>
      </c>
      <c r="B1177" t="s">
        <v>2161</v>
      </c>
      <c r="C1177" t="s">
        <v>1</v>
      </c>
      <c r="D1177">
        <v>0.06</v>
      </c>
      <c r="E1177">
        <v>55.94</v>
      </c>
      <c r="F1177">
        <v>4</v>
      </c>
      <c r="G1177" t="s">
        <v>14</v>
      </c>
      <c r="H1177" t="s">
        <v>3</v>
      </c>
      <c r="I1177" t="s">
        <v>16</v>
      </c>
      <c r="J1177" t="s">
        <v>17</v>
      </c>
      <c r="K1177" t="s">
        <v>49</v>
      </c>
      <c r="L1177" t="s">
        <v>1760</v>
      </c>
      <c r="M1177">
        <v>0.74</v>
      </c>
      <c r="N1177" t="s">
        <v>8</v>
      </c>
      <c r="O1177" t="s">
        <v>35</v>
      </c>
      <c r="P1177" t="s">
        <v>66</v>
      </c>
      <c r="Q1177" t="s">
        <v>2162</v>
      </c>
      <c r="R1177">
        <v>95695</v>
      </c>
      <c r="S1177">
        <v>42111</v>
      </c>
      <c r="T1177">
        <v>42112</v>
      </c>
      <c r="U1177">
        <v>-13.77</v>
      </c>
      <c r="V1177">
        <v>6</v>
      </c>
      <c r="W1177">
        <v>322.77</v>
      </c>
      <c r="X1177">
        <v>87846</v>
      </c>
      <c r="Y1177" t="s">
        <v>3217</v>
      </c>
    </row>
    <row r="1178" spans="1:25" x14ac:dyDescent="0.2">
      <c r="A1178">
        <v>1041</v>
      </c>
      <c r="B1178" t="s">
        <v>2161</v>
      </c>
      <c r="C1178" t="s">
        <v>1</v>
      </c>
      <c r="D1178">
        <v>7.0000000000000007E-2</v>
      </c>
      <c r="E1178">
        <v>6.3</v>
      </c>
      <c r="F1178">
        <v>0.5</v>
      </c>
      <c r="G1178" t="s">
        <v>14</v>
      </c>
      <c r="H1178" t="s">
        <v>3</v>
      </c>
      <c r="I1178" t="s">
        <v>24</v>
      </c>
      <c r="J1178" t="s">
        <v>128</v>
      </c>
      <c r="K1178" t="s">
        <v>49</v>
      </c>
      <c r="L1178" t="s">
        <v>802</v>
      </c>
      <c r="M1178">
        <v>0.39</v>
      </c>
      <c r="N1178" t="s">
        <v>8</v>
      </c>
      <c r="O1178" t="s">
        <v>35</v>
      </c>
      <c r="P1178" t="s">
        <v>66</v>
      </c>
      <c r="Q1178" t="s">
        <v>2162</v>
      </c>
      <c r="R1178">
        <v>95695</v>
      </c>
      <c r="S1178">
        <v>42111</v>
      </c>
      <c r="T1178">
        <v>42111</v>
      </c>
      <c r="U1178">
        <v>44.912100000000002</v>
      </c>
      <c r="V1178">
        <v>11</v>
      </c>
      <c r="W1178">
        <v>65.09</v>
      </c>
      <c r="X1178">
        <v>87846</v>
      </c>
      <c r="Y1178" t="s">
        <v>3217</v>
      </c>
    </row>
    <row r="1179" spans="1:25" x14ac:dyDescent="0.2">
      <c r="A1179">
        <v>1350</v>
      </c>
      <c r="B1179" t="s">
        <v>2163</v>
      </c>
      <c r="C1179" t="s">
        <v>13</v>
      </c>
      <c r="D1179">
        <v>0</v>
      </c>
      <c r="E1179">
        <v>12.2</v>
      </c>
      <c r="F1179">
        <v>6.02</v>
      </c>
      <c r="G1179" t="s">
        <v>63</v>
      </c>
      <c r="H1179" t="s">
        <v>47</v>
      </c>
      <c r="I1179" t="s">
        <v>4</v>
      </c>
      <c r="J1179" t="s">
        <v>102</v>
      </c>
      <c r="K1179" t="s">
        <v>18</v>
      </c>
      <c r="L1179" t="s">
        <v>2132</v>
      </c>
      <c r="M1179">
        <v>0.43</v>
      </c>
      <c r="N1179" t="s">
        <v>8</v>
      </c>
      <c r="O1179" t="s">
        <v>9</v>
      </c>
      <c r="P1179" t="s">
        <v>99</v>
      </c>
      <c r="Q1179" t="s">
        <v>2164</v>
      </c>
      <c r="R1179">
        <v>33055</v>
      </c>
      <c r="S1179">
        <v>42111</v>
      </c>
      <c r="T1179">
        <v>42112</v>
      </c>
      <c r="U1179">
        <v>-172.298</v>
      </c>
      <c r="V1179">
        <v>4</v>
      </c>
      <c r="W1179">
        <v>56.24</v>
      </c>
      <c r="X1179">
        <v>88233</v>
      </c>
      <c r="Y1179" t="s">
        <v>3215</v>
      </c>
    </row>
    <row r="1180" spans="1:25" x14ac:dyDescent="0.2">
      <c r="A1180">
        <v>2867</v>
      </c>
      <c r="B1180" t="s">
        <v>2165</v>
      </c>
      <c r="C1180" t="s">
        <v>13</v>
      </c>
      <c r="D1180">
        <v>0.01</v>
      </c>
      <c r="E1180">
        <v>125.99</v>
      </c>
      <c r="F1180">
        <v>8.99</v>
      </c>
      <c r="G1180" t="s">
        <v>14</v>
      </c>
      <c r="H1180" t="s">
        <v>70</v>
      </c>
      <c r="I1180" t="s">
        <v>16</v>
      </c>
      <c r="J1180" t="s">
        <v>111</v>
      </c>
      <c r="K1180" t="s">
        <v>49</v>
      </c>
      <c r="L1180" t="s">
        <v>329</v>
      </c>
      <c r="M1180">
        <v>0.59</v>
      </c>
      <c r="N1180" t="s">
        <v>8</v>
      </c>
      <c r="O1180" t="s">
        <v>87</v>
      </c>
      <c r="P1180" t="s">
        <v>350</v>
      </c>
      <c r="Q1180" t="s">
        <v>42</v>
      </c>
      <c r="R1180">
        <v>20016</v>
      </c>
      <c r="S1180">
        <v>42111</v>
      </c>
      <c r="T1180">
        <v>42112</v>
      </c>
      <c r="U1180">
        <v>-582.64800000000002</v>
      </c>
      <c r="V1180">
        <v>2</v>
      </c>
      <c r="W1180">
        <v>226.88</v>
      </c>
      <c r="X1180">
        <v>11013</v>
      </c>
      <c r="Y1180" t="s">
        <v>3218</v>
      </c>
    </row>
    <row r="1181" spans="1:25" x14ac:dyDescent="0.2">
      <c r="A1181">
        <v>2868</v>
      </c>
      <c r="B1181" t="s">
        <v>298</v>
      </c>
      <c r="C1181" t="s">
        <v>13</v>
      </c>
      <c r="D1181">
        <v>0.01</v>
      </c>
      <c r="E1181">
        <v>125.99</v>
      </c>
      <c r="F1181">
        <v>8.99</v>
      </c>
      <c r="G1181" t="s">
        <v>14</v>
      </c>
      <c r="H1181" t="s">
        <v>70</v>
      </c>
      <c r="I1181" t="s">
        <v>16</v>
      </c>
      <c r="J1181" t="s">
        <v>111</v>
      </c>
      <c r="K1181" t="s">
        <v>49</v>
      </c>
      <c r="L1181" t="s">
        <v>329</v>
      </c>
      <c r="M1181">
        <v>0.59</v>
      </c>
      <c r="N1181" t="s">
        <v>8</v>
      </c>
      <c r="O1181" t="s">
        <v>35</v>
      </c>
      <c r="P1181" t="s">
        <v>42</v>
      </c>
      <c r="Q1181" t="s">
        <v>300</v>
      </c>
      <c r="R1181">
        <v>98026</v>
      </c>
      <c r="S1181">
        <v>42111</v>
      </c>
      <c r="T1181">
        <v>42112</v>
      </c>
      <c r="U1181">
        <v>-582.64800000000002</v>
      </c>
      <c r="V1181">
        <v>1</v>
      </c>
      <c r="W1181">
        <v>113.44</v>
      </c>
      <c r="X1181">
        <v>85827</v>
      </c>
      <c r="Y1181" t="s">
        <v>3217</v>
      </c>
    </row>
    <row r="1182" spans="1:25" x14ac:dyDescent="0.2">
      <c r="A1182">
        <v>1889</v>
      </c>
      <c r="B1182" t="s">
        <v>2166</v>
      </c>
      <c r="C1182" t="s">
        <v>23</v>
      </c>
      <c r="D1182">
        <v>0.09</v>
      </c>
      <c r="E1182">
        <v>78.8</v>
      </c>
      <c r="F1182">
        <v>35</v>
      </c>
      <c r="G1182" t="s">
        <v>14</v>
      </c>
      <c r="H1182" t="s">
        <v>47</v>
      </c>
      <c r="I1182" t="s">
        <v>24</v>
      </c>
      <c r="J1182" t="s">
        <v>54</v>
      </c>
      <c r="K1182" t="s">
        <v>40</v>
      </c>
      <c r="L1182" t="s">
        <v>2167</v>
      </c>
      <c r="M1182">
        <v>0.83</v>
      </c>
      <c r="N1182" t="s">
        <v>8</v>
      </c>
      <c r="O1182" t="s">
        <v>87</v>
      </c>
      <c r="P1182" t="s">
        <v>293</v>
      </c>
      <c r="Q1182" t="s">
        <v>1283</v>
      </c>
      <c r="R1182">
        <v>45429</v>
      </c>
      <c r="S1182">
        <v>42111</v>
      </c>
      <c r="T1182">
        <v>42115</v>
      </c>
      <c r="U1182">
        <v>-1025.0172</v>
      </c>
      <c r="V1182">
        <v>14</v>
      </c>
      <c r="W1182">
        <v>1059.3800000000001</v>
      </c>
      <c r="X1182">
        <v>90631</v>
      </c>
      <c r="Y1182" t="s">
        <v>3218</v>
      </c>
    </row>
    <row r="1183" spans="1:25" x14ac:dyDescent="0.2">
      <c r="A1183">
        <v>2593</v>
      </c>
      <c r="B1183" t="s">
        <v>1571</v>
      </c>
      <c r="C1183" t="s">
        <v>23</v>
      </c>
      <c r="D1183">
        <v>0.02</v>
      </c>
      <c r="E1183">
        <v>419.19</v>
      </c>
      <c r="F1183">
        <v>19.989999999999998</v>
      </c>
      <c r="G1183" t="s">
        <v>14</v>
      </c>
      <c r="H1183" t="s">
        <v>70</v>
      </c>
      <c r="I1183" t="s">
        <v>24</v>
      </c>
      <c r="J1183" t="s">
        <v>54</v>
      </c>
      <c r="K1183" t="s">
        <v>49</v>
      </c>
      <c r="L1183" t="s">
        <v>2168</v>
      </c>
      <c r="M1183">
        <v>0.57999999999999996</v>
      </c>
      <c r="N1183" t="s">
        <v>8</v>
      </c>
      <c r="O1183" t="s">
        <v>9</v>
      </c>
      <c r="P1183" t="s">
        <v>51</v>
      </c>
      <c r="Q1183" t="s">
        <v>1573</v>
      </c>
      <c r="R1183">
        <v>30605</v>
      </c>
      <c r="S1183">
        <v>42111</v>
      </c>
      <c r="T1183">
        <v>42111</v>
      </c>
      <c r="U1183">
        <v>-39.606000000000002</v>
      </c>
      <c r="V1183">
        <v>10</v>
      </c>
      <c r="W1183">
        <v>4354.55</v>
      </c>
      <c r="X1183">
        <v>87772</v>
      </c>
      <c r="Y1183" t="s">
        <v>3215</v>
      </c>
    </row>
    <row r="1184" spans="1:25" x14ac:dyDescent="0.2">
      <c r="A1184">
        <v>377</v>
      </c>
      <c r="B1184" t="s">
        <v>2169</v>
      </c>
      <c r="C1184" t="s">
        <v>92</v>
      </c>
      <c r="D1184">
        <v>0.03</v>
      </c>
      <c r="E1184">
        <v>25.98</v>
      </c>
      <c r="F1184">
        <v>5.37</v>
      </c>
      <c r="G1184" t="s">
        <v>14</v>
      </c>
      <c r="H1184" t="s">
        <v>15</v>
      </c>
      <c r="I1184" t="s">
        <v>24</v>
      </c>
      <c r="J1184" t="s">
        <v>71</v>
      </c>
      <c r="K1184" t="s">
        <v>120</v>
      </c>
      <c r="L1184" t="s">
        <v>2170</v>
      </c>
      <c r="M1184">
        <v>0.5</v>
      </c>
      <c r="N1184" t="s">
        <v>8</v>
      </c>
      <c r="O1184" t="s">
        <v>28</v>
      </c>
      <c r="P1184" t="s">
        <v>79</v>
      </c>
      <c r="Q1184" t="s">
        <v>2171</v>
      </c>
      <c r="R1184">
        <v>60510</v>
      </c>
      <c r="S1184">
        <v>42111</v>
      </c>
      <c r="T1184">
        <v>42111</v>
      </c>
      <c r="U1184">
        <v>250.0376</v>
      </c>
      <c r="V1184">
        <v>17</v>
      </c>
      <c r="W1184">
        <v>460.87</v>
      </c>
      <c r="X1184">
        <v>89579</v>
      </c>
      <c r="Y1184" t="s">
        <v>3216</v>
      </c>
    </row>
    <row r="1185" spans="1:25" x14ac:dyDescent="0.2">
      <c r="A1185">
        <v>2004</v>
      </c>
      <c r="B1185" t="s">
        <v>2172</v>
      </c>
      <c r="C1185" t="s">
        <v>92</v>
      </c>
      <c r="D1185">
        <v>0.06</v>
      </c>
      <c r="E1185">
        <v>4.24</v>
      </c>
      <c r="F1185">
        <v>5.41</v>
      </c>
      <c r="G1185" t="s">
        <v>14</v>
      </c>
      <c r="H1185" t="s">
        <v>47</v>
      </c>
      <c r="I1185" t="s">
        <v>24</v>
      </c>
      <c r="J1185" t="s">
        <v>48</v>
      </c>
      <c r="K1185" t="s">
        <v>49</v>
      </c>
      <c r="L1185" t="s">
        <v>1647</v>
      </c>
      <c r="M1185">
        <v>0.35</v>
      </c>
      <c r="N1185" t="s">
        <v>8</v>
      </c>
      <c r="O1185" t="s">
        <v>35</v>
      </c>
      <c r="P1185" t="s">
        <v>253</v>
      </c>
      <c r="Q1185" t="s">
        <v>892</v>
      </c>
      <c r="R1185">
        <v>59715</v>
      </c>
      <c r="S1185">
        <v>42111</v>
      </c>
      <c r="T1185">
        <v>42113</v>
      </c>
      <c r="U1185">
        <v>-78.916679999999999</v>
      </c>
      <c r="V1185">
        <v>10</v>
      </c>
      <c r="W1185">
        <v>45</v>
      </c>
      <c r="X1185">
        <v>91277</v>
      </c>
      <c r="Y1185" t="s">
        <v>3217</v>
      </c>
    </row>
    <row r="1186" spans="1:25" x14ac:dyDescent="0.2">
      <c r="A1186">
        <v>2004</v>
      </c>
      <c r="B1186" t="s">
        <v>2172</v>
      </c>
      <c r="C1186" t="s">
        <v>92</v>
      </c>
      <c r="D1186">
        <v>0.04</v>
      </c>
      <c r="E1186">
        <v>6783.02</v>
      </c>
      <c r="F1186">
        <v>24.49</v>
      </c>
      <c r="G1186" t="s">
        <v>14</v>
      </c>
      <c r="H1186" t="s">
        <v>47</v>
      </c>
      <c r="I1186" t="s">
        <v>16</v>
      </c>
      <c r="J1186" t="s">
        <v>32</v>
      </c>
      <c r="K1186" t="s">
        <v>40</v>
      </c>
      <c r="L1186" t="s">
        <v>290</v>
      </c>
      <c r="M1186">
        <v>0.39</v>
      </c>
      <c r="N1186" t="s">
        <v>8</v>
      </c>
      <c r="O1186" t="s">
        <v>35</v>
      </c>
      <c r="P1186" t="s">
        <v>253</v>
      </c>
      <c r="Q1186" t="s">
        <v>892</v>
      </c>
      <c r="R1186">
        <v>59715</v>
      </c>
      <c r="S1186">
        <v>42111</v>
      </c>
      <c r="T1186">
        <v>42113</v>
      </c>
      <c r="U1186">
        <v>-13562.637408000001</v>
      </c>
      <c r="V1186">
        <v>1</v>
      </c>
      <c r="W1186">
        <v>6569.07</v>
      </c>
      <c r="X1186">
        <v>91277</v>
      </c>
      <c r="Y1186" t="s">
        <v>3217</v>
      </c>
    </row>
    <row r="1187" spans="1:25" x14ac:dyDescent="0.2">
      <c r="A1187">
        <v>507</v>
      </c>
      <c r="B1187" t="s">
        <v>2173</v>
      </c>
      <c r="C1187" t="s">
        <v>1</v>
      </c>
      <c r="D1187">
        <v>0.01</v>
      </c>
      <c r="E1187">
        <v>55.98</v>
      </c>
      <c r="F1187">
        <v>4.8600000000000003</v>
      </c>
      <c r="G1187" t="s">
        <v>63</v>
      </c>
      <c r="H1187" t="s">
        <v>70</v>
      </c>
      <c r="I1187" t="s">
        <v>24</v>
      </c>
      <c r="J1187" t="s">
        <v>64</v>
      </c>
      <c r="K1187" t="s">
        <v>49</v>
      </c>
      <c r="L1187" t="s">
        <v>1691</v>
      </c>
      <c r="M1187">
        <v>0.36</v>
      </c>
      <c r="N1187" t="s">
        <v>8</v>
      </c>
      <c r="O1187" t="s">
        <v>9</v>
      </c>
      <c r="P1187" t="s">
        <v>364</v>
      </c>
      <c r="Q1187" t="s">
        <v>2174</v>
      </c>
      <c r="R1187">
        <v>42104</v>
      </c>
      <c r="S1187">
        <v>42112</v>
      </c>
      <c r="T1187">
        <v>42114</v>
      </c>
      <c r="U1187">
        <v>32.940899999999999</v>
      </c>
      <c r="V1187">
        <v>11</v>
      </c>
      <c r="W1187">
        <v>646.97</v>
      </c>
      <c r="X1187">
        <v>87357</v>
      </c>
      <c r="Y1187" t="s">
        <v>3215</v>
      </c>
    </row>
    <row r="1188" spans="1:25" x14ac:dyDescent="0.2">
      <c r="A1188">
        <v>507</v>
      </c>
      <c r="B1188" t="s">
        <v>2173</v>
      </c>
      <c r="C1188" t="s">
        <v>1</v>
      </c>
      <c r="D1188">
        <v>0.04</v>
      </c>
      <c r="E1188">
        <v>65.989999999999995</v>
      </c>
      <c r="F1188">
        <v>8.99</v>
      </c>
      <c r="G1188" t="s">
        <v>14</v>
      </c>
      <c r="H1188" t="s">
        <v>70</v>
      </c>
      <c r="I1188" t="s">
        <v>16</v>
      </c>
      <c r="J1188" t="s">
        <v>111</v>
      </c>
      <c r="K1188" t="s">
        <v>49</v>
      </c>
      <c r="L1188" t="s">
        <v>1840</v>
      </c>
      <c r="M1188">
        <v>0.56000000000000005</v>
      </c>
      <c r="N1188" t="s">
        <v>8</v>
      </c>
      <c r="O1188" t="s">
        <v>9</v>
      </c>
      <c r="P1188" t="s">
        <v>364</v>
      </c>
      <c r="Q1188" t="s">
        <v>2174</v>
      </c>
      <c r="R1188">
        <v>42104</v>
      </c>
      <c r="S1188">
        <v>42112</v>
      </c>
      <c r="T1188">
        <v>42113</v>
      </c>
      <c r="U1188">
        <v>131.334</v>
      </c>
      <c r="V1188">
        <v>17</v>
      </c>
      <c r="W1188">
        <v>946.29</v>
      </c>
      <c r="X1188">
        <v>87357</v>
      </c>
      <c r="Y1188" t="s">
        <v>3215</v>
      </c>
    </row>
    <row r="1189" spans="1:25" x14ac:dyDescent="0.2">
      <c r="A1189">
        <v>665</v>
      </c>
      <c r="B1189" t="s">
        <v>527</v>
      </c>
      <c r="C1189" t="s">
        <v>1</v>
      </c>
      <c r="D1189">
        <v>0.02</v>
      </c>
      <c r="E1189">
        <v>130.97999999999999</v>
      </c>
      <c r="F1189">
        <v>30</v>
      </c>
      <c r="G1189" t="s">
        <v>2</v>
      </c>
      <c r="H1189" t="s">
        <v>70</v>
      </c>
      <c r="I1189" t="s">
        <v>4</v>
      </c>
      <c r="J1189" t="s">
        <v>85</v>
      </c>
      <c r="K1189" t="s">
        <v>33</v>
      </c>
      <c r="L1189" t="s">
        <v>2175</v>
      </c>
      <c r="M1189">
        <v>0.78</v>
      </c>
      <c r="N1189" t="s">
        <v>8</v>
      </c>
      <c r="O1189" t="s">
        <v>9</v>
      </c>
      <c r="P1189" t="s">
        <v>376</v>
      </c>
      <c r="Q1189" t="s">
        <v>528</v>
      </c>
      <c r="R1189">
        <v>37130</v>
      </c>
      <c r="S1189">
        <v>42112</v>
      </c>
      <c r="T1189">
        <v>42113</v>
      </c>
      <c r="U1189">
        <v>90.762</v>
      </c>
      <c r="V1189">
        <v>6</v>
      </c>
      <c r="W1189">
        <v>793.39</v>
      </c>
      <c r="X1189">
        <v>88678</v>
      </c>
      <c r="Y1189" t="s">
        <v>3215</v>
      </c>
    </row>
    <row r="1190" spans="1:25" x14ac:dyDescent="0.2">
      <c r="A1190">
        <v>1959</v>
      </c>
      <c r="B1190" t="s">
        <v>685</v>
      </c>
      <c r="C1190" t="s">
        <v>23</v>
      </c>
      <c r="D1190">
        <v>0.02</v>
      </c>
      <c r="E1190">
        <v>9.99</v>
      </c>
      <c r="F1190">
        <v>11.59</v>
      </c>
      <c r="G1190" t="s">
        <v>14</v>
      </c>
      <c r="H1190" t="s">
        <v>47</v>
      </c>
      <c r="I1190" t="s">
        <v>24</v>
      </c>
      <c r="J1190" t="s">
        <v>64</v>
      </c>
      <c r="K1190" t="s">
        <v>49</v>
      </c>
      <c r="L1190" t="s">
        <v>2176</v>
      </c>
      <c r="M1190">
        <v>0.4</v>
      </c>
      <c r="N1190" t="s">
        <v>8</v>
      </c>
      <c r="O1190" t="s">
        <v>9</v>
      </c>
      <c r="P1190" t="s">
        <v>99</v>
      </c>
      <c r="Q1190" t="s">
        <v>104</v>
      </c>
      <c r="R1190">
        <v>33916</v>
      </c>
      <c r="S1190">
        <v>42112</v>
      </c>
      <c r="T1190">
        <v>42121</v>
      </c>
      <c r="U1190">
        <v>-171.15770000000001</v>
      </c>
      <c r="V1190">
        <v>43</v>
      </c>
      <c r="W1190">
        <v>475.42</v>
      </c>
      <c r="X1190">
        <v>26342</v>
      </c>
      <c r="Y1190" t="s">
        <v>3215</v>
      </c>
    </row>
    <row r="1191" spans="1:25" x14ac:dyDescent="0.2">
      <c r="A1191">
        <v>1959</v>
      </c>
      <c r="B1191" t="s">
        <v>685</v>
      </c>
      <c r="C1191" t="s">
        <v>23</v>
      </c>
      <c r="D1191">
        <v>0.02</v>
      </c>
      <c r="E1191">
        <v>48.04</v>
      </c>
      <c r="F1191">
        <v>5.79</v>
      </c>
      <c r="G1191" t="s">
        <v>14</v>
      </c>
      <c r="H1191" t="s">
        <v>47</v>
      </c>
      <c r="I1191" t="s">
        <v>24</v>
      </c>
      <c r="J1191" t="s">
        <v>64</v>
      </c>
      <c r="K1191" t="s">
        <v>49</v>
      </c>
      <c r="L1191" t="s">
        <v>2177</v>
      </c>
      <c r="M1191">
        <v>0.37</v>
      </c>
      <c r="N1191" t="s">
        <v>8</v>
      </c>
      <c r="O1191" t="s">
        <v>9</v>
      </c>
      <c r="P1191" t="s">
        <v>99</v>
      </c>
      <c r="Q1191" t="s">
        <v>104</v>
      </c>
      <c r="R1191">
        <v>33916</v>
      </c>
      <c r="S1191">
        <v>42112</v>
      </c>
      <c r="T1191">
        <v>42117</v>
      </c>
      <c r="U1191">
        <v>624.23900000000003</v>
      </c>
      <c r="V1191">
        <v>74</v>
      </c>
      <c r="W1191">
        <v>3598.82</v>
      </c>
      <c r="X1191">
        <v>26342</v>
      </c>
      <c r="Y1191" t="s">
        <v>3215</v>
      </c>
    </row>
    <row r="1192" spans="1:25" x14ac:dyDescent="0.2">
      <c r="A1192">
        <v>1959</v>
      </c>
      <c r="B1192" t="s">
        <v>685</v>
      </c>
      <c r="C1192" t="s">
        <v>23</v>
      </c>
      <c r="D1192">
        <v>0.04</v>
      </c>
      <c r="E1192">
        <v>6.68</v>
      </c>
      <c r="F1192">
        <v>4.91</v>
      </c>
      <c r="G1192" t="s">
        <v>14</v>
      </c>
      <c r="H1192" t="s">
        <v>47</v>
      </c>
      <c r="I1192" t="s">
        <v>24</v>
      </c>
      <c r="J1192" t="s">
        <v>64</v>
      </c>
      <c r="K1192" t="s">
        <v>49</v>
      </c>
      <c r="L1192" t="s">
        <v>252</v>
      </c>
      <c r="M1192">
        <v>0.37</v>
      </c>
      <c r="N1192" t="s">
        <v>8</v>
      </c>
      <c r="O1192" t="s">
        <v>9</v>
      </c>
      <c r="P1192" t="s">
        <v>99</v>
      </c>
      <c r="Q1192" t="s">
        <v>104</v>
      </c>
      <c r="R1192">
        <v>33916</v>
      </c>
      <c r="S1192">
        <v>42112</v>
      </c>
      <c r="T1192">
        <v>42119</v>
      </c>
      <c r="U1192">
        <v>-14.3241</v>
      </c>
      <c r="V1192">
        <v>5</v>
      </c>
      <c r="W1192">
        <v>41.22</v>
      </c>
      <c r="X1192">
        <v>26342</v>
      </c>
      <c r="Y1192" t="s">
        <v>3215</v>
      </c>
    </row>
    <row r="1193" spans="1:25" x14ac:dyDescent="0.2">
      <c r="A1193">
        <v>1962</v>
      </c>
      <c r="B1193" t="s">
        <v>2178</v>
      </c>
      <c r="C1193" t="s">
        <v>23</v>
      </c>
      <c r="D1193">
        <v>0.02</v>
      </c>
      <c r="E1193">
        <v>48.04</v>
      </c>
      <c r="F1193">
        <v>5.79</v>
      </c>
      <c r="G1193" t="s">
        <v>14</v>
      </c>
      <c r="H1193" t="s">
        <v>47</v>
      </c>
      <c r="I1193" t="s">
        <v>24</v>
      </c>
      <c r="J1193" t="s">
        <v>64</v>
      </c>
      <c r="K1193" t="s">
        <v>49</v>
      </c>
      <c r="L1193" t="s">
        <v>2177</v>
      </c>
      <c r="M1193">
        <v>0.37</v>
      </c>
      <c r="N1193" t="s">
        <v>8</v>
      </c>
      <c r="O1193" t="s">
        <v>28</v>
      </c>
      <c r="P1193" t="s">
        <v>265</v>
      </c>
      <c r="Q1193" t="s">
        <v>2179</v>
      </c>
      <c r="R1193">
        <v>48601</v>
      </c>
      <c r="S1193">
        <v>42112</v>
      </c>
      <c r="T1193">
        <v>42117</v>
      </c>
      <c r="U1193">
        <v>604.01909999999998</v>
      </c>
      <c r="V1193">
        <v>18</v>
      </c>
      <c r="W1193">
        <v>875.39</v>
      </c>
      <c r="X1193">
        <v>88857</v>
      </c>
      <c r="Y1193" t="s">
        <v>3216</v>
      </c>
    </row>
    <row r="1194" spans="1:25" x14ac:dyDescent="0.2">
      <c r="A1194">
        <v>1962</v>
      </c>
      <c r="B1194" t="s">
        <v>2178</v>
      </c>
      <c r="C1194" t="s">
        <v>23</v>
      </c>
      <c r="D1194">
        <v>0.04</v>
      </c>
      <c r="E1194">
        <v>6.68</v>
      </c>
      <c r="F1194">
        <v>4.91</v>
      </c>
      <c r="G1194" t="s">
        <v>14</v>
      </c>
      <c r="H1194" t="s">
        <v>47</v>
      </c>
      <c r="I1194" t="s">
        <v>24</v>
      </c>
      <c r="J1194" t="s">
        <v>64</v>
      </c>
      <c r="K1194" t="s">
        <v>49</v>
      </c>
      <c r="L1194" t="s">
        <v>252</v>
      </c>
      <c r="M1194">
        <v>0.37</v>
      </c>
      <c r="N1194" t="s">
        <v>8</v>
      </c>
      <c r="O1194" t="s">
        <v>28</v>
      </c>
      <c r="P1194" t="s">
        <v>265</v>
      </c>
      <c r="Q1194" t="s">
        <v>2179</v>
      </c>
      <c r="R1194">
        <v>48601</v>
      </c>
      <c r="S1194">
        <v>42112</v>
      </c>
      <c r="T1194">
        <v>42119</v>
      </c>
      <c r="U1194">
        <v>-11.631600000000001</v>
      </c>
      <c r="V1194">
        <v>1</v>
      </c>
      <c r="W1194">
        <v>8.24</v>
      </c>
      <c r="X1194">
        <v>88857</v>
      </c>
      <c r="Y1194" t="s">
        <v>3216</v>
      </c>
    </row>
    <row r="1195" spans="1:25" x14ac:dyDescent="0.2">
      <c r="A1195">
        <v>1826</v>
      </c>
      <c r="B1195" t="s">
        <v>2180</v>
      </c>
      <c r="C1195" t="s">
        <v>92</v>
      </c>
      <c r="D1195">
        <v>0.1</v>
      </c>
      <c r="E1195">
        <v>52.99</v>
      </c>
      <c r="F1195">
        <v>19.989999999999998</v>
      </c>
      <c r="G1195" t="s">
        <v>63</v>
      </c>
      <c r="H1195" t="s">
        <v>70</v>
      </c>
      <c r="I1195" t="s">
        <v>24</v>
      </c>
      <c r="J1195" t="s">
        <v>54</v>
      </c>
      <c r="K1195" t="s">
        <v>49</v>
      </c>
      <c r="L1195" t="s">
        <v>2181</v>
      </c>
      <c r="M1195">
        <v>0.81</v>
      </c>
      <c r="N1195" t="s">
        <v>8</v>
      </c>
      <c r="O1195" t="s">
        <v>28</v>
      </c>
      <c r="P1195" t="s">
        <v>189</v>
      </c>
      <c r="Q1195" t="s">
        <v>2182</v>
      </c>
      <c r="R1195">
        <v>52722</v>
      </c>
      <c r="S1195">
        <v>42112</v>
      </c>
      <c r="T1195">
        <v>42113</v>
      </c>
      <c r="U1195">
        <v>-517.16999999999996</v>
      </c>
      <c r="V1195">
        <v>7</v>
      </c>
      <c r="W1195">
        <v>337.59</v>
      </c>
      <c r="X1195">
        <v>86958</v>
      </c>
      <c r="Y1195" t="s">
        <v>3216</v>
      </c>
    </row>
    <row r="1196" spans="1:25" x14ac:dyDescent="0.2">
      <c r="A1196">
        <v>1827</v>
      </c>
      <c r="B1196" t="s">
        <v>1242</v>
      </c>
      <c r="C1196" t="s">
        <v>92</v>
      </c>
      <c r="D1196">
        <v>7.0000000000000007E-2</v>
      </c>
      <c r="E1196">
        <v>100.98</v>
      </c>
      <c r="F1196">
        <v>57.38</v>
      </c>
      <c r="G1196" t="s">
        <v>2</v>
      </c>
      <c r="H1196" t="s">
        <v>70</v>
      </c>
      <c r="I1196" t="s">
        <v>4</v>
      </c>
      <c r="J1196" t="s">
        <v>93</v>
      </c>
      <c r="K1196" t="s">
        <v>6</v>
      </c>
      <c r="L1196" t="s">
        <v>2183</v>
      </c>
      <c r="M1196">
        <v>0.78</v>
      </c>
      <c r="N1196" t="s">
        <v>8</v>
      </c>
      <c r="O1196" t="s">
        <v>28</v>
      </c>
      <c r="P1196" t="s">
        <v>189</v>
      </c>
      <c r="Q1196" t="s">
        <v>904</v>
      </c>
      <c r="R1196">
        <v>52601</v>
      </c>
      <c r="S1196">
        <v>42112</v>
      </c>
      <c r="T1196">
        <v>42115</v>
      </c>
      <c r="U1196">
        <v>-429.86</v>
      </c>
      <c r="V1196">
        <v>2</v>
      </c>
      <c r="W1196">
        <v>215.32</v>
      </c>
      <c r="X1196">
        <v>86958</v>
      </c>
      <c r="Y1196" t="s">
        <v>3216</v>
      </c>
    </row>
    <row r="1197" spans="1:25" x14ac:dyDescent="0.2">
      <c r="A1197">
        <v>1827</v>
      </c>
      <c r="B1197" t="s">
        <v>1242</v>
      </c>
      <c r="C1197" t="s">
        <v>92</v>
      </c>
      <c r="D1197">
        <v>0.03</v>
      </c>
      <c r="E1197">
        <v>85.99</v>
      </c>
      <c r="F1197">
        <v>0.99</v>
      </c>
      <c r="G1197" t="s">
        <v>14</v>
      </c>
      <c r="H1197" t="s">
        <v>70</v>
      </c>
      <c r="I1197" t="s">
        <v>16</v>
      </c>
      <c r="J1197" t="s">
        <v>111</v>
      </c>
      <c r="K1197" t="s">
        <v>26</v>
      </c>
      <c r="L1197" t="s">
        <v>1152</v>
      </c>
      <c r="M1197">
        <v>0.55000000000000004</v>
      </c>
      <c r="N1197" t="s">
        <v>8</v>
      </c>
      <c r="O1197" t="s">
        <v>28</v>
      </c>
      <c r="P1197" t="s">
        <v>189</v>
      </c>
      <c r="Q1197" t="s">
        <v>904</v>
      </c>
      <c r="R1197">
        <v>52601</v>
      </c>
      <c r="S1197">
        <v>42112</v>
      </c>
      <c r="T1197">
        <v>42114</v>
      </c>
      <c r="U1197">
        <v>264.16649999999998</v>
      </c>
      <c r="V1197">
        <v>5</v>
      </c>
      <c r="W1197">
        <v>382.85</v>
      </c>
      <c r="X1197">
        <v>86958</v>
      </c>
      <c r="Y1197" t="s">
        <v>3216</v>
      </c>
    </row>
    <row r="1198" spans="1:25" x14ac:dyDescent="0.2">
      <c r="A1198">
        <v>2097</v>
      </c>
      <c r="B1198" t="s">
        <v>2184</v>
      </c>
      <c r="C1198" t="s">
        <v>92</v>
      </c>
      <c r="D1198">
        <v>0.1</v>
      </c>
      <c r="E1198">
        <v>300.97000000000003</v>
      </c>
      <c r="F1198">
        <v>7.18</v>
      </c>
      <c r="G1198" t="s">
        <v>14</v>
      </c>
      <c r="H1198" t="s">
        <v>47</v>
      </c>
      <c r="I1198" t="s">
        <v>16</v>
      </c>
      <c r="J1198" t="s">
        <v>17</v>
      </c>
      <c r="K1198" t="s">
        <v>49</v>
      </c>
      <c r="L1198" t="s">
        <v>2185</v>
      </c>
      <c r="M1198">
        <v>0.48</v>
      </c>
      <c r="N1198" t="s">
        <v>8</v>
      </c>
      <c r="O1198" t="s">
        <v>9</v>
      </c>
      <c r="P1198" t="s">
        <v>247</v>
      </c>
      <c r="Q1198" t="s">
        <v>248</v>
      </c>
      <c r="R1198">
        <v>29915</v>
      </c>
      <c r="S1198">
        <v>42112</v>
      </c>
      <c r="T1198">
        <v>42113</v>
      </c>
      <c r="U1198">
        <v>138.018</v>
      </c>
      <c r="V1198">
        <v>4</v>
      </c>
      <c r="W1198">
        <v>1094.33</v>
      </c>
      <c r="X1198">
        <v>87889</v>
      </c>
      <c r="Y1198" t="s">
        <v>3215</v>
      </c>
    </row>
    <row r="1199" spans="1:25" x14ac:dyDescent="0.2">
      <c r="A1199">
        <v>2098</v>
      </c>
      <c r="B1199" t="s">
        <v>2186</v>
      </c>
      <c r="C1199" t="s">
        <v>92</v>
      </c>
      <c r="D1199">
        <v>0.06</v>
      </c>
      <c r="E1199">
        <v>39.89</v>
      </c>
      <c r="F1199">
        <v>3.04</v>
      </c>
      <c r="G1199" t="s">
        <v>14</v>
      </c>
      <c r="H1199" t="s">
        <v>47</v>
      </c>
      <c r="I1199" t="s">
        <v>4</v>
      </c>
      <c r="J1199" t="s">
        <v>102</v>
      </c>
      <c r="K1199" t="s">
        <v>26</v>
      </c>
      <c r="L1199" t="s">
        <v>2187</v>
      </c>
      <c r="M1199">
        <v>0.53</v>
      </c>
      <c r="N1199" t="s">
        <v>8</v>
      </c>
      <c r="O1199" t="s">
        <v>9</v>
      </c>
      <c r="P1199" t="s">
        <v>247</v>
      </c>
      <c r="Q1199" t="s">
        <v>2188</v>
      </c>
      <c r="R1199">
        <v>29464</v>
      </c>
      <c r="S1199">
        <v>42112</v>
      </c>
      <c r="T1199">
        <v>42114</v>
      </c>
      <c r="U1199">
        <v>38.874000000000002</v>
      </c>
      <c r="V1199">
        <v>10</v>
      </c>
      <c r="W1199">
        <v>389.97</v>
      </c>
      <c r="X1199">
        <v>87889</v>
      </c>
      <c r="Y1199" t="s">
        <v>3215</v>
      </c>
    </row>
    <row r="1200" spans="1:25" x14ac:dyDescent="0.2">
      <c r="A1200">
        <v>2655</v>
      </c>
      <c r="B1200" t="s">
        <v>2052</v>
      </c>
      <c r="C1200" t="s">
        <v>92</v>
      </c>
      <c r="D1200">
        <v>0.09</v>
      </c>
      <c r="E1200">
        <v>89.99</v>
      </c>
      <c r="F1200">
        <v>42</v>
      </c>
      <c r="G1200" t="s">
        <v>2</v>
      </c>
      <c r="H1200" t="s">
        <v>15</v>
      </c>
      <c r="I1200" t="s">
        <v>4</v>
      </c>
      <c r="J1200" t="s">
        <v>85</v>
      </c>
      <c r="K1200" t="s">
        <v>33</v>
      </c>
      <c r="L1200" t="s">
        <v>1187</v>
      </c>
      <c r="M1200">
        <v>0.66</v>
      </c>
      <c r="N1200" t="s">
        <v>8</v>
      </c>
      <c r="O1200" t="s">
        <v>9</v>
      </c>
      <c r="P1200" t="s">
        <v>51</v>
      </c>
      <c r="Q1200" t="s">
        <v>337</v>
      </c>
      <c r="R1200">
        <v>30318</v>
      </c>
      <c r="S1200">
        <v>42112</v>
      </c>
      <c r="T1200">
        <v>42112</v>
      </c>
      <c r="U1200">
        <v>223.416</v>
      </c>
      <c r="V1200">
        <v>6</v>
      </c>
      <c r="W1200">
        <v>511.25</v>
      </c>
      <c r="X1200">
        <v>86063</v>
      </c>
      <c r="Y1200" t="s">
        <v>3215</v>
      </c>
    </row>
    <row r="1201" spans="1:25" x14ac:dyDescent="0.2">
      <c r="A1201">
        <v>3155</v>
      </c>
      <c r="B1201" t="s">
        <v>618</v>
      </c>
      <c r="C1201" t="s">
        <v>1</v>
      </c>
      <c r="D1201">
        <v>0.05</v>
      </c>
      <c r="E1201">
        <v>159.99</v>
      </c>
      <c r="F1201">
        <v>5.5</v>
      </c>
      <c r="G1201" t="s">
        <v>14</v>
      </c>
      <c r="H1201" t="s">
        <v>15</v>
      </c>
      <c r="I1201" t="s">
        <v>16</v>
      </c>
      <c r="J1201" t="s">
        <v>17</v>
      </c>
      <c r="K1201" t="s">
        <v>49</v>
      </c>
      <c r="L1201" t="s">
        <v>2189</v>
      </c>
      <c r="M1201">
        <v>0.49</v>
      </c>
      <c r="N1201" t="s">
        <v>8</v>
      </c>
      <c r="O1201" t="s">
        <v>9</v>
      </c>
      <c r="P1201" t="s">
        <v>99</v>
      </c>
      <c r="Q1201" t="s">
        <v>308</v>
      </c>
      <c r="R1201">
        <v>32771</v>
      </c>
      <c r="S1201">
        <v>42113</v>
      </c>
      <c r="T1201">
        <v>42115</v>
      </c>
      <c r="U1201">
        <v>12.263999999999999</v>
      </c>
      <c r="V1201">
        <v>23</v>
      </c>
      <c r="W1201">
        <v>3600.65</v>
      </c>
      <c r="X1201">
        <v>86902</v>
      </c>
      <c r="Y1201" t="s">
        <v>3215</v>
      </c>
    </row>
    <row r="1202" spans="1:25" x14ac:dyDescent="0.2">
      <c r="A1202">
        <v>1836</v>
      </c>
      <c r="B1202" t="s">
        <v>2190</v>
      </c>
      <c r="C1202" t="s">
        <v>13</v>
      </c>
      <c r="D1202">
        <v>0.01</v>
      </c>
      <c r="E1202">
        <v>155.99</v>
      </c>
      <c r="F1202">
        <v>8.99</v>
      </c>
      <c r="G1202" t="s">
        <v>63</v>
      </c>
      <c r="H1202" t="s">
        <v>70</v>
      </c>
      <c r="I1202" t="s">
        <v>16</v>
      </c>
      <c r="J1202" t="s">
        <v>111</v>
      </c>
      <c r="K1202" t="s">
        <v>49</v>
      </c>
      <c r="L1202" t="s">
        <v>1273</v>
      </c>
      <c r="M1202">
        <v>0.57999999999999996</v>
      </c>
      <c r="N1202" t="s">
        <v>8</v>
      </c>
      <c r="O1202" t="s">
        <v>35</v>
      </c>
      <c r="P1202" t="s">
        <v>66</v>
      </c>
      <c r="Q1202" t="s">
        <v>917</v>
      </c>
      <c r="R1202">
        <v>94110</v>
      </c>
      <c r="S1202">
        <v>42113</v>
      </c>
      <c r="T1202">
        <v>42114</v>
      </c>
      <c r="U1202">
        <v>-219.07908</v>
      </c>
      <c r="V1202">
        <v>5</v>
      </c>
      <c r="W1202">
        <v>675.83</v>
      </c>
      <c r="X1202">
        <v>86600</v>
      </c>
      <c r="Y1202" t="s">
        <v>3217</v>
      </c>
    </row>
    <row r="1203" spans="1:25" x14ac:dyDescent="0.2">
      <c r="A1203">
        <v>1837</v>
      </c>
      <c r="B1203" t="s">
        <v>2191</v>
      </c>
      <c r="C1203" t="s">
        <v>13</v>
      </c>
      <c r="D1203">
        <v>0.01</v>
      </c>
      <c r="E1203">
        <v>5.98</v>
      </c>
      <c r="F1203">
        <v>5.46</v>
      </c>
      <c r="G1203" t="s">
        <v>14</v>
      </c>
      <c r="H1203" t="s">
        <v>70</v>
      </c>
      <c r="I1203" t="s">
        <v>24</v>
      </c>
      <c r="J1203" t="s">
        <v>64</v>
      </c>
      <c r="K1203" t="s">
        <v>49</v>
      </c>
      <c r="L1203" t="s">
        <v>1132</v>
      </c>
      <c r="M1203">
        <v>0.36</v>
      </c>
      <c r="N1203" t="s">
        <v>8</v>
      </c>
      <c r="O1203" t="s">
        <v>35</v>
      </c>
      <c r="P1203" t="s">
        <v>66</v>
      </c>
      <c r="Q1203" t="s">
        <v>2192</v>
      </c>
      <c r="R1203">
        <v>91776</v>
      </c>
      <c r="S1203">
        <v>42113</v>
      </c>
      <c r="T1203">
        <v>42115</v>
      </c>
      <c r="U1203">
        <v>-18.878399999999999</v>
      </c>
      <c r="V1203">
        <v>4</v>
      </c>
      <c r="W1203">
        <v>28</v>
      </c>
      <c r="X1203">
        <v>86600</v>
      </c>
      <c r="Y1203" t="s">
        <v>3217</v>
      </c>
    </row>
    <row r="1204" spans="1:25" x14ac:dyDescent="0.2">
      <c r="A1204">
        <v>2212</v>
      </c>
      <c r="B1204" t="s">
        <v>2193</v>
      </c>
      <c r="C1204" t="s">
        <v>13</v>
      </c>
      <c r="D1204">
        <v>0.09</v>
      </c>
      <c r="E1204">
        <v>199.99</v>
      </c>
      <c r="F1204">
        <v>24.49</v>
      </c>
      <c r="G1204" t="s">
        <v>63</v>
      </c>
      <c r="H1204" t="s">
        <v>47</v>
      </c>
      <c r="I1204" t="s">
        <v>16</v>
      </c>
      <c r="J1204" t="s">
        <v>39</v>
      </c>
      <c r="K1204" t="s">
        <v>40</v>
      </c>
      <c r="L1204" t="s">
        <v>723</v>
      </c>
      <c r="M1204">
        <v>0.46</v>
      </c>
      <c r="N1204" t="s">
        <v>8</v>
      </c>
      <c r="O1204" t="s">
        <v>87</v>
      </c>
      <c r="P1204" t="s">
        <v>394</v>
      </c>
      <c r="Q1204" t="s">
        <v>2194</v>
      </c>
      <c r="R1204">
        <v>21228</v>
      </c>
      <c r="S1204">
        <v>42113</v>
      </c>
      <c r="T1204">
        <v>42115</v>
      </c>
      <c r="U1204">
        <v>631.33000000000004</v>
      </c>
      <c r="V1204">
        <v>5</v>
      </c>
      <c r="W1204">
        <v>990.25</v>
      </c>
      <c r="X1204">
        <v>88029</v>
      </c>
      <c r="Y1204" t="s">
        <v>3218</v>
      </c>
    </row>
    <row r="1205" spans="1:25" x14ac:dyDescent="0.2">
      <c r="A1205">
        <v>152</v>
      </c>
      <c r="B1205" t="s">
        <v>481</v>
      </c>
      <c r="C1205" t="s">
        <v>23</v>
      </c>
      <c r="D1205">
        <v>0.01</v>
      </c>
      <c r="E1205">
        <v>79.52</v>
      </c>
      <c r="F1205">
        <v>48.2</v>
      </c>
      <c r="G1205" t="s">
        <v>14</v>
      </c>
      <c r="H1205" t="s">
        <v>47</v>
      </c>
      <c r="I1205" t="s">
        <v>4</v>
      </c>
      <c r="J1205" t="s">
        <v>102</v>
      </c>
      <c r="K1205" t="s">
        <v>120</v>
      </c>
      <c r="L1205" t="s">
        <v>2195</v>
      </c>
      <c r="M1205">
        <v>0.74</v>
      </c>
      <c r="N1205" t="s">
        <v>8</v>
      </c>
      <c r="O1205" t="s">
        <v>9</v>
      </c>
      <c r="P1205" t="s">
        <v>376</v>
      </c>
      <c r="Q1205" t="s">
        <v>483</v>
      </c>
      <c r="R1205">
        <v>37918</v>
      </c>
      <c r="S1205">
        <v>42113</v>
      </c>
      <c r="T1205">
        <v>42120</v>
      </c>
      <c r="U1205">
        <v>-40.683999999999997</v>
      </c>
      <c r="V1205">
        <v>8</v>
      </c>
      <c r="W1205">
        <v>667.84</v>
      </c>
      <c r="X1205">
        <v>89522</v>
      </c>
      <c r="Y1205" t="s">
        <v>3215</v>
      </c>
    </row>
    <row r="1206" spans="1:25" x14ac:dyDescent="0.2">
      <c r="A1206">
        <v>1933</v>
      </c>
      <c r="B1206" t="s">
        <v>2196</v>
      </c>
      <c r="C1206" t="s">
        <v>23</v>
      </c>
      <c r="D1206">
        <v>0.06</v>
      </c>
      <c r="E1206">
        <v>3.58</v>
      </c>
      <c r="F1206">
        <v>1.63</v>
      </c>
      <c r="G1206" t="s">
        <v>14</v>
      </c>
      <c r="H1206" t="s">
        <v>70</v>
      </c>
      <c r="I1206" t="s">
        <v>24</v>
      </c>
      <c r="J1206" t="s">
        <v>152</v>
      </c>
      <c r="K1206" t="s">
        <v>26</v>
      </c>
      <c r="L1206" t="s">
        <v>2197</v>
      </c>
      <c r="M1206">
        <v>0.36</v>
      </c>
      <c r="N1206" t="s">
        <v>8</v>
      </c>
      <c r="O1206" t="s">
        <v>28</v>
      </c>
      <c r="P1206" t="s">
        <v>163</v>
      </c>
      <c r="Q1206" t="s">
        <v>2198</v>
      </c>
      <c r="R1206">
        <v>75043</v>
      </c>
      <c r="S1206">
        <v>42113</v>
      </c>
      <c r="T1206">
        <v>42117</v>
      </c>
      <c r="U1206">
        <v>14</v>
      </c>
      <c r="V1206">
        <v>10</v>
      </c>
      <c r="W1206">
        <v>34.76</v>
      </c>
      <c r="X1206">
        <v>86687</v>
      </c>
      <c r="Y1206" t="s">
        <v>3216</v>
      </c>
    </row>
    <row r="1207" spans="1:25" x14ac:dyDescent="0.2">
      <c r="A1207">
        <v>1940</v>
      </c>
      <c r="B1207" t="s">
        <v>1771</v>
      </c>
      <c r="C1207" t="s">
        <v>23</v>
      </c>
      <c r="D1207">
        <v>0</v>
      </c>
      <c r="E1207">
        <v>78.650000000000006</v>
      </c>
      <c r="F1207">
        <v>13.99</v>
      </c>
      <c r="G1207" t="s">
        <v>14</v>
      </c>
      <c r="H1207" t="s">
        <v>70</v>
      </c>
      <c r="I1207" t="s">
        <v>24</v>
      </c>
      <c r="J1207" t="s">
        <v>71</v>
      </c>
      <c r="K1207" t="s">
        <v>120</v>
      </c>
      <c r="L1207" t="s">
        <v>1690</v>
      </c>
      <c r="M1207">
        <v>0.52</v>
      </c>
      <c r="N1207" t="s">
        <v>8</v>
      </c>
      <c r="O1207" t="s">
        <v>35</v>
      </c>
      <c r="P1207" t="s">
        <v>122</v>
      </c>
      <c r="Q1207" t="s">
        <v>123</v>
      </c>
      <c r="R1207">
        <v>84020</v>
      </c>
      <c r="S1207">
        <v>42113</v>
      </c>
      <c r="T1207">
        <v>42120</v>
      </c>
      <c r="U1207">
        <v>386.00670000000002</v>
      </c>
      <c r="V1207">
        <v>7</v>
      </c>
      <c r="W1207">
        <v>559.42999999999995</v>
      </c>
      <c r="X1207">
        <v>88871</v>
      </c>
      <c r="Y1207" t="s">
        <v>3217</v>
      </c>
    </row>
    <row r="1208" spans="1:25" x14ac:dyDescent="0.2">
      <c r="A1208">
        <v>1940</v>
      </c>
      <c r="B1208" t="s">
        <v>1771</v>
      </c>
      <c r="C1208" t="s">
        <v>23</v>
      </c>
      <c r="D1208">
        <v>0.08</v>
      </c>
      <c r="E1208">
        <v>122.99</v>
      </c>
      <c r="F1208">
        <v>70.2</v>
      </c>
      <c r="G1208" t="s">
        <v>2</v>
      </c>
      <c r="H1208" t="s">
        <v>70</v>
      </c>
      <c r="I1208" t="s">
        <v>4</v>
      </c>
      <c r="J1208" t="s">
        <v>85</v>
      </c>
      <c r="K1208" t="s">
        <v>33</v>
      </c>
      <c r="L1208" t="s">
        <v>780</v>
      </c>
      <c r="M1208">
        <v>0.74</v>
      </c>
      <c r="N1208" t="s">
        <v>8</v>
      </c>
      <c r="O1208" t="s">
        <v>35</v>
      </c>
      <c r="P1208" t="s">
        <v>122</v>
      </c>
      <c r="Q1208" t="s">
        <v>123</v>
      </c>
      <c r="R1208">
        <v>84020</v>
      </c>
      <c r="S1208">
        <v>42113</v>
      </c>
      <c r="T1208">
        <v>42118</v>
      </c>
      <c r="U1208">
        <v>-1867.97</v>
      </c>
      <c r="V1208">
        <v>10</v>
      </c>
      <c r="W1208">
        <v>1216.52</v>
      </c>
      <c r="X1208">
        <v>88871</v>
      </c>
      <c r="Y1208" t="s">
        <v>3217</v>
      </c>
    </row>
    <row r="1209" spans="1:25" x14ac:dyDescent="0.2">
      <c r="A1209">
        <v>2066</v>
      </c>
      <c r="B1209" t="s">
        <v>1848</v>
      </c>
      <c r="C1209" t="s">
        <v>23</v>
      </c>
      <c r="D1209">
        <v>0.1</v>
      </c>
      <c r="E1209">
        <v>4.24</v>
      </c>
      <c r="F1209">
        <v>5.41</v>
      </c>
      <c r="G1209" t="s">
        <v>14</v>
      </c>
      <c r="H1209" t="s">
        <v>70</v>
      </c>
      <c r="I1209" t="s">
        <v>24</v>
      </c>
      <c r="J1209" t="s">
        <v>48</v>
      </c>
      <c r="K1209" t="s">
        <v>49</v>
      </c>
      <c r="L1209" t="s">
        <v>1647</v>
      </c>
      <c r="M1209">
        <v>0.35</v>
      </c>
      <c r="N1209" t="s">
        <v>8</v>
      </c>
      <c r="O1209" t="s">
        <v>9</v>
      </c>
      <c r="P1209" t="s">
        <v>73</v>
      </c>
      <c r="Q1209" t="s">
        <v>1850</v>
      </c>
      <c r="R1209">
        <v>28079</v>
      </c>
      <c r="S1209">
        <v>42113</v>
      </c>
      <c r="T1209">
        <v>42117</v>
      </c>
      <c r="U1209">
        <v>-61.6</v>
      </c>
      <c r="V1209">
        <v>8</v>
      </c>
      <c r="W1209">
        <v>34.159999999999997</v>
      </c>
      <c r="X1209">
        <v>85835</v>
      </c>
      <c r="Y1209" t="s">
        <v>3215</v>
      </c>
    </row>
    <row r="1210" spans="1:25" x14ac:dyDescent="0.2">
      <c r="A1210">
        <v>2547</v>
      </c>
      <c r="B1210" t="s">
        <v>2199</v>
      </c>
      <c r="C1210" t="s">
        <v>23</v>
      </c>
      <c r="D1210">
        <v>7.0000000000000007E-2</v>
      </c>
      <c r="E1210">
        <v>6.48</v>
      </c>
      <c r="F1210">
        <v>9.5399999999999991</v>
      </c>
      <c r="G1210" t="s">
        <v>14</v>
      </c>
      <c r="H1210" t="s">
        <v>3</v>
      </c>
      <c r="I1210" t="s">
        <v>24</v>
      </c>
      <c r="J1210" t="s">
        <v>64</v>
      </c>
      <c r="K1210" t="s">
        <v>49</v>
      </c>
      <c r="L1210" t="s">
        <v>2200</v>
      </c>
      <c r="M1210">
        <v>0.37</v>
      </c>
      <c r="N1210" t="s">
        <v>8</v>
      </c>
      <c r="O1210" t="s">
        <v>9</v>
      </c>
      <c r="P1210" t="s">
        <v>218</v>
      </c>
      <c r="Q1210" t="s">
        <v>2201</v>
      </c>
      <c r="R1210">
        <v>23464</v>
      </c>
      <c r="S1210">
        <v>42113</v>
      </c>
      <c r="T1210">
        <v>42113</v>
      </c>
      <c r="U1210">
        <v>2.2320000000000002</v>
      </c>
      <c r="V1210">
        <v>1</v>
      </c>
      <c r="W1210">
        <v>10.86</v>
      </c>
      <c r="X1210">
        <v>87916</v>
      </c>
      <c r="Y1210" t="s">
        <v>3215</v>
      </c>
    </row>
    <row r="1211" spans="1:25" x14ac:dyDescent="0.2">
      <c r="A1211">
        <v>3380</v>
      </c>
      <c r="B1211" t="s">
        <v>2202</v>
      </c>
      <c r="C1211" t="s">
        <v>1</v>
      </c>
      <c r="D1211">
        <v>0.03</v>
      </c>
      <c r="E1211">
        <v>315.98</v>
      </c>
      <c r="F1211">
        <v>19.989999999999998</v>
      </c>
      <c r="G1211" t="s">
        <v>14</v>
      </c>
      <c r="H1211" t="s">
        <v>47</v>
      </c>
      <c r="I1211" t="s">
        <v>24</v>
      </c>
      <c r="J1211" t="s">
        <v>48</v>
      </c>
      <c r="K1211" t="s">
        <v>49</v>
      </c>
      <c r="L1211" t="s">
        <v>2203</v>
      </c>
      <c r="M1211">
        <v>0.38</v>
      </c>
      <c r="N1211" t="s">
        <v>8</v>
      </c>
      <c r="O1211" t="s">
        <v>9</v>
      </c>
      <c r="P1211" t="s">
        <v>51</v>
      </c>
      <c r="Q1211" t="s">
        <v>2204</v>
      </c>
      <c r="R1211">
        <v>30240</v>
      </c>
      <c r="S1211">
        <v>42114</v>
      </c>
      <c r="T1211">
        <v>42116</v>
      </c>
      <c r="U1211">
        <v>-4.4800000000000004</v>
      </c>
      <c r="V1211">
        <v>18</v>
      </c>
      <c r="W1211">
        <v>5572.18</v>
      </c>
      <c r="X1211">
        <v>88838</v>
      </c>
      <c r="Y1211" t="s">
        <v>3215</v>
      </c>
    </row>
    <row r="1212" spans="1:25" x14ac:dyDescent="0.2">
      <c r="A1212">
        <v>3380</v>
      </c>
      <c r="B1212" t="s">
        <v>2202</v>
      </c>
      <c r="C1212" t="s">
        <v>1</v>
      </c>
      <c r="D1212">
        <v>0.03</v>
      </c>
      <c r="E1212">
        <v>63.94</v>
      </c>
      <c r="F1212">
        <v>14.48</v>
      </c>
      <c r="G1212" t="s">
        <v>14</v>
      </c>
      <c r="H1212" t="s">
        <v>47</v>
      </c>
      <c r="I1212" t="s">
        <v>4</v>
      </c>
      <c r="J1212" t="s">
        <v>102</v>
      </c>
      <c r="K1212" t="s">
        <v>49</v>
      </c>
      <c r="L1212" t="s">
        <v>1970</v>
      </c>
      <c r="M1212">
        <v>0.46</v>
      </c>
      <c r="N1212" t="s">
        <v>8</v>
      </c>
      <c r="O1212" t="s">
        <v>9</v>
      </c>
      <c r="P1212" t="s">
        <v>51</v>
      </c>
      <c r="Q1212" t="s">
        <v>2204</v>
      </c>
      <c r="R1212">
        <v>30240</v>
      </c>
      <c r="S1212">
        <v>42114</v>
      </c>
      <c r="T1212">
        <v>42115</v>
      </c>
      <c r="U1212">
        <v>43.691699999999997</v>
      </c>
      <c r="V1212">
        <v>8</v>
      </c>
      <c r="W1212">
        <v>522.46</v>
      </c>
      <c r="X1212">
        <v>88838</v>
      </c>
      <c r="Y1212" t="s">
        <v>3215</v>
      </c>
    </row>
    <row r="1213" spans="1:25" x14ac:dyDescent="0.2">
      <c r="A1213">
        <v>151</v>
      </c>
      <c r="B1213" t="s">
        <v>679</v>
      </c>
      <c r="C1213" t="s">
        <v>13</v>
      </c>
      <c r="D1213">
        <v>0.09</v>
      </c>
      <c r="E1213">
        <v>5.98</v>
      </c>
      <c r="F1213">
        <v>2.5</v>
      </c>
      <c r="G1213" t="s">
        <v>14</v>
      </c>
      <c r="H1213" t="s">
        <v>47</v>
      </c>
      <c r="I1213" t="s">
        <v>24</v>
      </c>
      <c r="J1213" t="s">
        <v>321</v>
      </c>
      <c r="K1213" t="s">
        <v>49</v>
      </c>
      <c r="L1213" t="s">
        <v>1246</v>
      </c>
      <c r="M1213">
        <v>0.36</v>
      </c>
      <c r="N1213" t="s">
        <v>8</v>
      </c>
      <c r="O1213" t="s">
        <v>9</v>
      </c>
      <c r="P1213" t="s">
        <v>376</v>
      </c>
      <c r="Q1213" t="s">
        <v>681</v>
      </c>
      <c r="R1213">
        <v>37664</v>
      </c>
      <c r="S1213">
        <v>42114</v>
      </c>
      <c r="T1213">
        <v>42116</v>
      </c>
      <c r="U1213">
        <v>13.896000000000001</v>
      </c>
      <c r="V1213">
        <v>5</v>
      </c>
      <c r="W1213">
        <v>28.11</v>
      </c>
      <c r="X1213">
        <v>89523</v>
      </c>
      <c r="Y1213" t="s">
        <v>3215</v>
      </c>
    </row>
    <row r="1214" spans="1:25" x14ac:dyDescent="0.2">
      <c r="A1214">
        <v>1259</v>
      </c>
      <c r="B1214" t="s">
        <v>2205</v>
      </c>
      <c r="C1214" t="s">
        <v>13</v>
      </c>
      <c r="D1214">
        <v>0.03</v>
      </c>
      <c r="E1214">
        <v>3.69</v>
      </c>
      <c r="F1214">
        <v>2.5</v>
      </c>
      <c r="G1214" t="s">
        <v>63</v>
      </c>
      <c r="H1214" t="s">
        <v>47</v>
      </c>
      <c r="I1214" t="s">
        <v>24</v>
      </c>
      <c r="J1214" t="s">
        <v>321</v>
      </c>
      <c r="K1214" t="s">
        <v>49</v>
      </c>
      <c r="L1214" t="s">
        <v>2206</v>
      </c>
      <c r="M1214">
        <v>0.39</v>
      </c>
      <c r="N1214" t="s">
        <v>8</v>
      </c>
      <c r="O1214" t="s">
        <v>9</v>
      </c>
      <c r="P1214" t="s">
        <v>364</v>
      </c>
      <c r="Q1214" t="s">
        <v>1562</v>
      </c>
      <c r="R1214">
        <v>40422</v>
      </c>
      <c r="S1214">
        <v>42114</v>
      </c>
      <c r="T1214">
        <v>42114</v>
      </c>
      <c r="U1214">
        <v>-2196.6840000000002</v>
      </c>
      <c r="V1214">
        <v>9</v>
      </c>
      <c r="W1214">
        <v>38.65</v>
      </c>
      <c r="X1214">
        <v>86534</v>
      </c>
      <c r="Y1214" t="s">
        <v>3215</v>
      </c>
    </row>
    <row r="1215" spans="1:25" x14ac:dyDescent="0.2">
      <c r="A1215">
        <v>2117</v>
      </c>
      <c r="B1215" t="s">
        <v>2207</v>
      </c>
      <c r="C1215" t="s">
        <v>13</v>
      </c>
      <c r="D1215">
        <v>0.03</v>
      </c>
      <c r="E1215">
        <v>320.98</v>
      </c>
      <c r="F1215">
        <v>24.49</v>
      </c>
      <c r="G1215" t="s">
        <v>14</v>
      </c>
      <c r="H1215" t="s">
        <v>47</v>
      </c>
      <c r="I1215" t="s">
        <v>4</v>
      </c>
      <c r="J1215" t="s">
        <v>85</v>
      </c>
      <c r="K1215" t="s">
        <v>40</v>
      </c>
      <c r="L1215" t="s">
        <v>2208</v>
      </c>
      <c r="M1215">
        <v>0.55000000000000004</v>
      </c>
      <c r="N1215" t="s">
        <v>8</v>
      </c>
      <c r="O1215" t="s">
        <v>28</v>
      </c>
      <c r="P1215" t="s">
        <v>163</v>
      </c>
      <c r="Q1215" t="s">
        <v>1003</v>
      </c>
      <c r="R1215">
        <v>75401</v>
      </c>
      <c r="S1215">
        <v>42114</v>
      </c>
      <c r="T1215">
        <v>42116</v>
      </c>
      <c r="U1215">
        <v>4554.4346999999998</v>
      </c>
      <c r="V1215">
        <v>20</v>
      </c>
      <c r="W1215">
        <v>6600.63</v>
      </c>
      <c r="X1215">
        <v>90891</v>
      </c>
      <c r="Y1215" t="s">
        <v>3216</v>
      </c>
    </row>
    <row r="1216" spans="1:25" x14ac:dyDescent="0.2">
      <c r="A1216">
        <v>2117</v>
      </c>
      <c r="B1216" t="s">
        <v>2207</v>
      </c>
      <c r="C1216" t="s">
        <v>13</v>
      </c>
      <c r="D1216">
        <v>0.06</v>
      </c>
      <c r="E1216">
        <v>125.99</v>
      </c>
      <c r="F1216">
        <v>8.8000000000000007</v>
      </c>
      <c r="G1216" t="s">
        <v>14</v>
      </c>
      <c r="H1216" t="s">
        <v>47</v>
      </c>
      <c r="I1216" t="s">
        <v>16</v>
      </c>
      <c r="J1216" t="s">
        <v>111</v>
      </c>
      <c r="K1216" t="s">
        <v>49</v>
      </c>
      <c r="L1216" t="s">
        <v>2209</v>
      </c>
      <c r="M1216">
        <v>0.59</v>
      </c>
      <c r="N1216" t="s">
        <v>8</v>
      </c>
      <c r="O1216" t="s">
        <v>28</v>
      </c>
      <c r="P1216" t="s">
        <v>163</v>
      </c>
      <c r="Q1216" t="s">
        <v>1003</v>
      </c>
      <c r="R1216">
        <v>75401</v>
      </c>
      <c r="S1216">
        <v>42114</v>
      </c>
      <c r="T1216">
        <v>42115</v>
      </c>
      <c r="U1216">
        <v>618.19308000000001</v>
      </c>
      <c r="V1216">
        <v>18</v>
      </c>
      <c r="W1216">
        <v>1811.99</v>
      </c>
      <c r="X1216">
        <v>90891</v>
      </c>
      <c r="Y1216" t="s">
        <v>3216</v>
      </c>
    </row>
    <row r="1217" spans="1:25" x14ac:dyDescent="0.2">
      <c r="A1217">
        <v>3084</v>
      </c>
      <c r="B1217" t="s">
        <v>2210</v>
      </c>
      <c r="C1217" t="s">
        <v>13</v>
      </c>
      <c r="D1217">
        <v>0</v>
      </c>
      <c r="E1217">
        <v>65.989999999999995</v>
      </c>
      <c r="F1217">
        <v>5.99</v>
      </c>
      <c r="G1217" t="s">
        <v>63</v>
      </c>
      <c r="H1217" t="s">
        <v>3</v>
      </c>
      <c r="I1217" t="s">
        <v>16</v>
      </c>
      <c r="J1217" t="s">
        <v>111</v>
      </c>
      <c r="K1217" t="s">
        <v>49</v>
      </c>
      <c r="L1217" t="s">
        <v>274</v>
      </c>
      <c r="M1217">
        <v>0.57999999999999996</v>
      </c>
      <c r="N1217" t="s">
        <v>8</v>
      </c>
      <c r="O1217" t="s">
        <v>35</v>
      </c>
      <c r="P1217" t="s">
        <v>42</v>
      </c>
      <c r="Q1217" t="s">
        <v>463</v>
      </c>
      <c r="R1217">
        <v>98503</v>
      </c>
      <c r="S1217">
        <v>42114</v>
      </c>
      <c r="T1217">
        <v>42116</v>
      </c>
      <c r="U1217">
        <v>313.81200000000001</v>
      </c>
      <c r="V1217">
        <v>14</v>
      </c>
      <c r="W1217">
        <v>798.89</v>
      </c>
      <c r="X1217">
        <v>89879</v>
      </c>
      <c r="Y1217" t="s">
        <v>3217</v>
      </c>
    </row>
    <row r="1218" spans="1:25" x14ac:dyDescent="0.2">
      <c r="A1218">
        <v>56</v>
      </c>
      <c r="B1218" t="s">
        <v>2211</v>
      </c>
      <c r="C1218" t="s">
        <v>92</v>
      </c>
      <c r="D1218">
        <v>0.06</v>
      </c>
      <c r="E1218">
        <v>3.8</v>
      </c>
      <c r="F1218">
        <v>1.49</v>
      </c>
      <c r="G1218" t="s">
        <v>14</v>
      </c>
      <c r="H1218" t="s">
        <v>15</v>
      </c>
      <c r="I1218" t="s">
        <v>24</v>
      </c>
      <c r="J1218" t="s">
        <v>48</v>
      </c>
      <c r="K1218" t="s">
        <v>49</v>
      </c>
      <c r="L1218" t="s">
        <v>1168</v>
      </c>
      <c r="M1218">
        <v>0.38</v>
      </c>
      <c r="N1218" t="s">
        <v>8</v>
      </c>
      <c r="O1218" t="s">
        <v>87</v>
      </c>
      <c r="P1218" t="s">
        <v>88</v>
      </c>
      <c r="Q1218" t="s">
        <v>2212</v>
      </c>
      <c r="R1218">
        <v>14150</v>
      </c>
      <c r="S1218">
        <v>42114</v>
      </c>
      <c r="T1218">
        <v>42115</v>
      </c>
      <c r="U1218">
        <v>19.6282</v>
      </c>
      <c r="V1218">
        <v>20</v>
      </c>
      <c r="W1218">
        <v>73.55</v>
      </c>
      <c r="X1218">
        <v>88075</v>
      </c>
      <c r="Y1218" t="s">
        <v>3218</v>
      </c>
    </row>
    <row r="1219" spans="1:25" x14ac:dyDescent="0.2">
      <c r="A1219">
        <v>56</v>
      </c>
      <c r="B1219" t="s">
        <v>2211</v>
      </c>
      <c r="C1219" t="s">
        <v>92</v>
      </c>
      <c r="D1219">
        <v>0.06</v>
      </c>
      <c r="E1219">
        <v>1.76</v>
      </c>
      <c r="F1219">
        <v>0.7</v>
      </c>
      <c r="G1219" t="s">
        <v>14</v>
      </c>
      <c r="H1219" t="s">
        <v>15</v>
      </c>
      <c r="I1219" t="s">
        <v>24</v>
      </c>
      <c r="J1219" t="s">
        <v>25</v>
      </c>
      <c r="K1219" t="s">
        <v>26</v>
      </c>
      <c r="L1219" t="s">
        <v>1639</v>
      </c>
      <c r="M1219">
        <v>0.56000000000000005</v>
      </c>
      <c r="N1219" t="s">
        <v>8</v>
      </c>
      <c r="O1219" t="s">
        <v>87</v>
      </c>
      <c r="P1219" t="s">
        <v>88</v>
      </c>
      <c r="Q1219" t="s">
        <v>2212</v>
      </c>
      <c r="R1219">
        <v>14150</v>
      </c>
      <c r="S1219">
        <v>42114</v>
      </c>
      <c r="T1219">
        <v>42115</v>
      </c>
      <c r="U1219">
        <v>-1.6524000000000001</v>
      </c>
      <c r="V1219">
        <v>17</v>
      </c>
      <c r="W1219">
        <v>29.57</v>
      </c>
      <c r="X1219">
        <v>88075</v>
      </c>
      <c r="Y1219" t="s">
        <v>3218</v>
      </c>
    </row>
    <row r="1220" spans="1:25" x14ac:dyDescent="0.2">
      <c r="A1220">
        <v>240</v>
      </c>
      <c r="B1220" t="s">
        <v>2213</v>
      </c>
      <c r="C1220" t="s">
        <v>92</v>
      </c>
      <c r="D1220">
        <v>0.1</v>
      </c>
      <c r="E1220">
        <v>19.98</v>
      </c>
      <c r="F1220">
        <v>5.77</v>
      </c>
      <c r="G1220" t="s">
        <v>63</v>
      </c>
      <c r="H1220" t="s">
        <v>3</v>
      </c>
      <c r="I1220" t="s">
        <v>24</v>
      </c>
      <c r="J1220" t="s">
        <v>64</v>
      </c>
      <c r="K1220" t="s">
        <v>49</v>
      </c>
      <c r="L1220" t="s">
        <v>2214</v>
      </c>
      <c r="M1220">
        <v>0.38</v>
      </c>
      <c r="N1220" t="s">
        <v>8</v>
      </c>
      <c r="O1220" t="s">
        <v>35</v>
      </c>
      <c r="P1220" t="s">
        <v>36</v>
      </c>
      <c r="Q1220" t="s">
        <v>2215</v>
      </c>
      <c r="R1220">
        <v>80817</v>
      </c>
      <c r="S1220">
        <v>42114</v>
      </c>
      <c r="T1220">
        <v>42114</v>
      </c>
      <c r="U1220">
        <v>35.090000000000003</v>
      </c>
      <c r="V1220">
        <v>3</v>
      </c>
      <c r="W1220">
        <v>57.41</v>
      </c>
      <c r="X1220">
        <v>90479</v>
      </c>
      <c r="Y1220" t="s">
        <v>3217</v>
      </c>
    </row>
    <row r="1221" spans="1:25" x14ac:dyDescent="0.2">
      <c r="A1221">
        <v>241</v>
      </c>
      <c r="B1221" t="s">
        <v>2216</v>
      </c>
      <c r="C1221" t="s">
        <v>92</v>
      </c>
      <c r="D1221">
        <v>0.06</v>
      </c>
      <c r="E1221">
        <v>259.70999999999998</v>
      </c>
      <c r="F1221">
        <v>66.67</v>
      </c>
      <c r="G1221" t="s">
        <v>2</v>
      </c>
      <c r="H1221" t="s">
        <v>3</v>
      </c>
      <c r="I1221" t="s">
        <v>4</v>
      </c>
      <c r="J1221" t="s">
        <v>5</v>
      </c>
      <c r="K1221" t="s">
        <v>6</v>
      </c>
      <c r="L1221" t="s">
        <v>1002</v>
      </c>
      <c r="M1221">
        <v>0.61</v>
      </c>
      <c r="N1221" t="s">
        <v>8</v>
      </c>
      <c r="O1221" t="s">
        <v>35</v>
      </c>
      <c r="P1221" t="s">
        <v>36</v>
      </c>
      <c r="Q1221" t="s">
        <v>2217</v>
      </c>
      <c r="R1221">
        <v>81503</v>
      </c>
      <c r="S1221">
        <v>42114</v>
      </c>
      <c r="T1221">
        <v>42115</v>
      </c>
      <c r="U1221">
        <v>785.63</v>
      </c>
      <c r="V1221">
        <v>11</v>
      </c>
      <c r="W1221">
        <v>2809.87</v>
      </c>
      <c r="X1221">
        <v>90479</v>
      </c>
      <c r="Y1221" t="s">
        <v>3217</v>
      </c>
    </row>
    <row r="1222" spans="1:25" x14ac:dyDescent="0.2">
      <c r="A1222">
        <v>970</v>
      </c>
      <c r="B1222" t="s">
        <v>2218</v>
      </c>
      <c r="C1222" t="s">
        <v>92</v>
      </c>
      <c r="D1222">
        <v>0</v>
      </c>
      <c r="E1222">
        <v>170.98</v>
      </c>
      <c r="F1222">
        <v>35.89</v>
      </c>
      <c r="G1222" t="s">
        <v>2</v>
      </c>
      <c r="H1222" t="s">
        <v>15</v>
      </c>
      <c r="I1222" t="s">
        <v>4</v>
      </c>
      <c r="J1222" t="s">
        <v>93</v>
      </c>
      <c r="K1222" t="s">
        <v>6</v>
      </c>
      <c r="L1222" t="s">
        <v>1445</v>
      </c>
      <c r="M1222">
        <v>0.66</v>
      </c>
      <c r="N1222" t="s">
        <v>8</v>
      </c>
      <c r="O1222" t="s">
        <v>9</v>
      </c>
      <c r="P1222" t="s">
        <v>218</v>
      </c>
      <c r="Q1222" t="s">
        <v>2219</v>
      </c>
      <c r="R1222">
        <v>24281</v>
      </c>
      <c r="S1222">
        <v>42114</v>
      </c>
      <c r="T1222">
        <v>42115</v>
      </c>
      <c r="U1222">
        <v>-102.66200000000001</v>
      </c>
      <c r="V1222">
        <v>8</v>
      </c>
      <c r="W1222">
        <v>1452.18</v>
      </c>
      <c r="X1222">
        <v>86173</v>
      </c>
      <c r="Y1222" t="s">
        <v>3215</v>
      </c>
    </row>
    <row r="1223" spans="1:25" x14ac:dyDescent="0.2">
      <c r="A1223">
        <v>3283</v>
      </c>
      <c r="B1223" t="s">
        <v>2220</v>
      </c>
      <c r="C1223" t="s">
        <v>1</v>
      </c>
      <c r="D1223">
        <v>0.05</v>
      </c>
      <c r="E1223">
        <v>363.25</v>
      </c>
      <c r="F1223">
        <v>19.989999999999998</v>
      </c>
      <c r="G1223" t="s">
        <v>63</v>
      </c>
      <c r="H1223" t="s">
        <v>70</v>
      </c>
      <c r="I1223" t="s">
        <v>24</v>
      </c>
      <c r="J1223" t="s">
        <v>71</v>
      </c>
      <c r="K1223" t="s">
        <v>49</v>
      </c>
      <c r="L1223" t="s">
        <v>175</v>
      </c>
      <c r="M1223">
        <v>0.56999999999999995</v>
      </c>
      <c r="N1223" t="s">
        <v>8</v>
      </c>
      <c r="O1223" t="s">
        <v>9</v>
      </c>
      <c r="P1223" t="s">
        <v>99</v>
      </c>
      <c r="Q1223" t="s">
        <v>2221</v>
      </c>
      <c r="R1223">
        <v>33156</v>
      </c>
      <c r="S1223">
        <v>42115</v>
      </c>
      <c r="T1223">
        <v>42115</v>
      </c>
      <c r="U1223">
        <v>-269.75549999999998</v>
      </c>
      <c r="V1223">
        <v>5</v>
      </c>
      <c r="W1223">
        <v>1867.04</v>
      </c>
      <c r="X1223">
        <v>90752</v>
      </c>
      <c r="Y1223" t="s">
        <v>3215</v>
      </c>
    </row>
    <row r="1224" spans="1:25" x14ac:dyDescent="0.2">
      <c r="A1224">
        <v>2038</v>
      </c>
      <c r="B1224" t="s">
        <v>2222</v>
      </c>
      <c r="C1224" t="s">
        <v>13</v>
      </c>
      <c r="D1224">
        <v>0.06</v>
      </c>
      <c r="E1224">
        <v>40.99</v>
      </c>
      <c r="F1224">
        <v>17.48</v>
      </c>
      <c r="G1224" t="s">
        <v>14</v>
      </c>
      <c r="H1224" t="s">
        <v>3</v>
      </c>
      <c r="I1224" t="s">
        <v>24</v>
      </c>
      <c r="J1224" t="s">
        <v>64</v>
      </c>
      <c r="K1224" t="s">
        <v>49</v>
      </c>
      <c r="L1224" t="s">
        <v>1374</v>
      </c>
      <c r="M1224">
        <v>0.36</v>
      </c>
      <c r="N1224" t="s">
        <v>8</v>
      </c>
      <c r="O1224" t="s">
        <v>87</v>
      </c>
      <c r="P1224" t="s">
        <v>88</v>
      </c>
      <c r="Q1224" t="s">
        <v>43</v>
      </c>
      <c r="R1224">
        <v>10550</v>
      </c>
      <c r="S1224">
        <v>42115</v>
      </c>
      <c r="T1224">
        <v>42115</v>
      </c>
      <c r="U1224">
        <v>109.16</v>
      </c>
      <c r="V1224">
        <v>7</v>
      </c>
      <c r="W1224">
        <v>277.12</v>
      </c>
      <c r="X1224">
        <v>89334</v>
      </c>
      <c r="Y1224" t="s">
        <v>3218</v>
      </c>
    </row>
    <row r="1225" spans="1:25" x14ac:dyDescent="0.2">
      <c r="A1225">
        <v>2260</v>
      </c>
      <c r="B1225" t="s">
        <v>1172</v>
      </c>
      <c r="C1225" t="s">
        <v>13</v>
      </c>
      <c r="D1225">
        <v>0.08</v>
      </c>
      <c r="E1225">
        <v>4.9800000000000004</v>
      </c>
      <c r="F1225">
        <v>0.49</v>
      </c>
      <c r="G1225" t="s">
        <v>14</v>
      </c>
      <c r="H1225" t="s">
        <v>70</v>
      </c>
      <c r="I1225" t="s">
        <v>24</v>
      </c>
      <c r="J1225" t="s">
        <v>128</v>
      </c>
      <c r="K1225" t="s">
        <v>49</v>
      </c>
      <c r="L1225" t="s">
        <v>1079</v>
      </c>
      <c r="M1225">
        <v>0.39</v>
      </c>
      <c r="N1225" t="s">
        <v>8</v>
      </c>
      <c r="O1225" t="s">
        <v>9</v>
      </c>
      <c r="P1225" t="s">
        <v>51</v>
      </c>
      <c r="Q1225" t="s">
        <v>1173</v>
      </c>
      <c r="R1225">
        <v>30161</v>
      </c>
      <c r="S1225">
        <v>42115</v>
      </c>
      <c r="T1225">
        <v>42116</v>
      </c>
      <c r="U1225">
        <v>4949.9160000000002</v>
      </c>
      <c r="V1225">
        <v>1</v>
      </c>
      <c r="W1225">
        <v>4.95</v>
      </c>
      <c r="X1225">
        <v>89602</v>
      </c>
      <c r="Y1225" t="s">
        <v>3215</v>
      </c>
    </row>
    <row r="1226" spans="1:25" x14ac:dyDescent="0.2">
      <c r="A1226">
        <v>2260</v>
      </c>
      <c r="B1226" t="s">
        <v>1172</v>
      </c>
      <c r="C1226" t="s">
        <v>13</v>
      </c>
      <c r="D1226">
        <v>0.09</v>
      </c>
      <c r="E1226">
        <v>119.99</v>
      </c>
      <c r="F1226">
        <v>14</v>
      </c>
      <c r="G1226" t="s">
        <v>2</v>
      </c>
      <c r="H1226" t="s">
        <v>70</v>
      </c>
      <c r="I1226" t="s">
        <v>16</v>
      </c>
      <c r="J1226" t="s">
        <v>32</v>
      </c>
      <c r="K1226" t="s">
        <v>33</v>
      </c>
      <c r="L1226" t="s">
        <v>2127</v>
      </c>
      <c r="M1226">
        <v>0.36</v>
      </c>
      <c r="N1226" t="s">
        <v>8</v>
      </c>
      <c r="O1226" t="s">
        <v>9</v>
      </c>
      <c r="P1226" t="s">
        <v>51</v>
      </c>
      <c r="Q1226" t="s">
        <v>1173</v>
      </c>
      <c r="R1226">
        <v>30161</v>
      </c>
      <c r="S1226">
        <v>42115</v>
      </c>
      <c r="T1226">
        <v>42117</v>
      </c>
      <c r="U1226">
        <v>1055.604</v>
      </c>
      <c r="V1226">
        <v>4</v>
      </c>
      <c r="W1226">
        <v>461.24</v>
      </c>
      <c r="X1226">
        <v>89602</v>
      </c>
      <c r="Y1226" t="s">
        <v>3215</v>
      </c>
    </row>
    <row r="1227" spans="1:25" x14ac:dyDescent="0.2">
      <c r="A1227">
        <v>2964</v>
      </c>
      <c r="B1227" t="s">
        <v>2223</v>
      </c>
      <c r="C1227" t="s">
        <v>13</v>
      </c>
      <c r="D1227">
        <v>0.06</v>
      </c>
      <c r="E1227">
        <v>42.98</v>
      </c>
      <c r="F1227">
        <v>4.62</v>
      </c>
      <c r="G1227" t="s">
        <v>14</v>
      </c>
      <c r="H1227" t="s">
        <v>15</v>
      </c>
      <c r="I1227" t="s">
        <v>24</v>
      </c>
      <c r="J1227" t="s">
        <v>71</v>
      </c>
      <c r="K1227" t="s">
        <v>49</v>
      </c>
      <c r="L1227" t="s">
        <v>256</v>
      </c>
      <c r="M1227">
        <v>0.56000000000000005</v>
      </c>
      <c r="N1227" t="s">
        <v>8</v>
      </c>
      <c r="O1227" t="s">
        <v>87</v>
      </c>
      <c r="P1227" t="s">
        <v>293</v>
      </c>
      <c r="Q1227" t="s">
        <v>43</v>
      </c>
      <c r="R1227">
        <v>43050</v>
      </c>
      <c r="S1227">
        <v>42115</v>
      </c>
      <c r="T1227">
        <v>42117</v>
      </c>
      <c r="U1227">
        <v>-24.63</v>
      </c>
      <c r="V1227">
        <v>1</v>
      </c>
      <c r="W1227">
        <v>47.04</v>
      </c>
      <c r="X1227">
        <v>88610</v>
      </c>
      <c r="Y1227" t="s">
        <v>3218</v>
      </c>
    </row>
    <row r="1228" spans="1:25" x14ac:dyDescent="0.2">
      <c r="A1228">
        <v>535</v>
      </c>
      <c r="B1228" t="s">
        <v>2224</v>
      </c>
      <c r="C1228" t="s">
        <v>23</v>
      </c>
      <c r="D1228">
        <v>0</v>
      </c>
      <c r="E1228">
        <v>15.99</v>
      </c>
      <c r="F1228">
        <v>13.18</v>
      </c>
      <c r="G1228" t="s">
        <v>14</v>
      </c>
      <c r="H1228" t="s">
        <v>70</v>
      </c>
      <c r="I1228" t="s">
        <v>24</v>
      </c>
      <c r="J1228" t="s">
        <v>48</v>
      </c>
      <c r="K1228" t="s">
        <v>49</v>
      </c>
      <c r="L1228" t="s">
        <v>271</v>
      </c>
      <c r="M1228">
        <v>0.37</v>
      </c>
      <c r="N1228" t="s">
        <v>8</v>
      </c>
      <c r="O1228" t="s">
        <v>9</v>
      </c>
      <c r="P1228" t="s">
        <v>218</v>
      </c>
      <c r="Q1228" t="s">
        <v>1477</v>
      </c>
      <c r="R1228">
        <v>22025</v>
      </c>
      <c r="S1228">
        <v>42115</v>
      </c>
      <c r="T1228">
        <v>42119</v>
      </c>
      <c r="U1228">
        <v>46.488</v>
      </c>
      <c r="V1228">
        <v>23</v>
      </c>
      <c r="W1228">
        <v>403.25</v>
      </c>
      <c r="X1228">
        <v>88511</v>
      </c>
      <c r="Y1228" t="s">
        <v>3215</v>
      </c>
    </row>
    <row r="1229" spans="1:25" x14ac:dyDescent="0.2">
      <c r="A1229">
        <v>2548</v>
      </c>
      <c r="B1229" t="s">
        <v>1960</v>
      </c>
      <c r="C1229" t="s">
        <v>23</v>
      </c>
      <c r="D1229">
        <v>0.05</v>
      </c>
      <c r="E1229">
        <v>30.98</v>
      </c>
      <c r="F1229">
        <v>9.18</v>
      </c>
      <c r="G1229" t="s">
        <v>63</v>
      </c>
      <c r="H1229" t="s">
        <v>3</v>
      </c>
      <c r="I1229" t="s">
        <v>24</v>
      </c>
      <c r="J1229" t="s">
        <v>64</v>
      </c>
      <c r="K1229" t="s">
        <v>49</v>
      </c>
      <c r="L1229" t="s">
        <v>2225</v>
      </c>
      <c r="M1229">
        <v>0.4</v>
      </c>
      <c r="N1229" t="s">
        <v>8</v>
      </c>
      <c r="O1229" t="s">
        <v>35</v>
      </c>
      <c r="P1229" t="s">
        <v>66</v>
      </c>
      <c r="Q1229" t="s">
        <v>76</v>
      </c>
      <c r="R1229">
        <v>90068</v>
      </c>
      <c r="S1229">
        <v>42115</v>
      </c>
      <c r="T1229">
        <v>42115</v>
      </c>
      <c r="U1229">
        <v>61.47</v>
      </c>
      <c r="V1229">
        <v>12</v>
      </c>
      <c r="W1229">
        <v>382.29</v>
      </c>
      <c r="X1229">
        <v>40997</v>
      </c>
      <c r="Y1229" t="s">
        <v>3217</v>
      </c>
    </row>
    <row r="1230" spans="1:25" x14ac:dyDescent="0.2">
      <c r="A1230">
        <v>2548</v>
      </c>
      <c r="B1230" t="s">
        <v>1960</v>
      </c>
      <c r="C1230" t="s">
        <v>23</v>
      </c>
      <c r="D1230">
        <v>0.05</v>
      </c>
      <c r="E1230">
        <v>22.99</v>
      </c>
      <c r="F1230">
        <v>8.99</v>
      </c>
      <c r="G1230" t="s">
        <v>14</v>
      </c>
      <c r="H1230" t="s">
        <v>3</v>
      </c>
      <c r="I1230" t="s">
        <v>24</v>
      </c>
      <c r="J1230" t="s">
        <v>25</v>
      </c>
      <c r="K1230" t="s">
        <v>18</v>
      </c>
      <c r="L1230" t="s">
        <v>2226</v>
      </c>
      <c r="M1230">
        <v>0.56999999999999995</v>
      </c>
      <c r="N1230" t="s">
        <v>8</v>
      </c>
      <c r="O1230" t="s">
        <v>35</v>
      </c>
      <c r="P1230" t="s">
        <v>66</v>
      </c>
      <c r="Q1230" t="s">
        <v>76</v>
      </c>
      <c r="R1230">
        <v>90068</v>
      </c>
      <c r="S1230">
        <v>42115</v>
      </c>
      <c r="T1230">
        <v>42122</v>
      </c>
      <c r="U1230">
        <v>18.27</v>
      </c>
      <c r="V1230">
        <v>37</v>
      </c>
      <c r="W1230">
        <v>881.74</v>
      </c>
      <c r="X1230">
        <v>40997</v>
      </c>
      <c r="Y1230" t="s">
        <v>3217</v>
      </c>
    </row>
    <row r="1231" spans="1:25" x14ac:dyDescent="0.2">
      <c r="A1231">
        <v>2548</v>
      </c>
      <c r="B1231" t="s">
        <v>1960</v>
      </c>
      <c r="C1231" t="s">
        <v>23</v>
      </c>
      <c r="D1231">
        <v>0.04</v>
      </c>
      <c r="E1231">
        <v>212.6</v>
      </c>
      <c r="F1231">
        <v>110.2</v>
      </c>
      <c r="G1231" t="s">
        <v>2</v>
      </c>
      <c r="H1231" t="s">
        <v>3</v>
      </c>
      <c r="I1231" t="s">
        <v>4</v>
      </c>
      <c r="J1231" t="s">
        <v>5</v>
      </c>
      <c r="K1231" t="s">
        <v>6</v>
      </c>
      <c r="L1231" t="s">
        <v>139</v>
      </c>
      <c r="M1231">
        <v>0.73</v>
      </c>
      <c r="N1231" t="s">
        <v>8</v>
      </c>
      <c r="O1231" t="s">
        <v>35</v>
      </c>
      <c r="P1231" t="s">
        <v>66</v>
      </c>
      <c r="Q1231" t="s">
        <v>76</v>
      </c>
      <c r="R1231">
        <v>90068</v>
      </c>
      <c r="S1231">
        <v>42115</v>
      </c>
      <c r="T1231">
        <v>42119</v>
      </c>
      <c r="U1231">
        <v>-513.79042000000004</v>
      </c>
      <c r="V1231">
        <v>33</v>
      </c>
      <c r="W1231">
        <v>7384.18</v>
      </c>
      <c r="X1231">
        <v>40997</v>
      </c>
      <c r="Y1231" t="s">
        <v>3217</v>
      </c>
    </row>
    <row r="1232" spans="1:25" x14ac:dyDescent="0.2">
      <c r="A1232">
        <v>2549</v>
      </c>
      <c r="B1232" t="s">
        <v>2227</v>
      </c>
      <c r="C1232" t="s">
        <v>23</v>
      </c>
      <c r="D1232">
        <v>0.05</v>
      </c>
      <c r="E1232">
        <v>30.98</v>
      </c>
      <c r="F1232">
        <v>9.18</v>
      </c>
      <c r="G1232" t="s">
        <v>63</v>
      </c>
      <c r="H1232" t="s">
        <v>3</v>
      </c>
      <c r="I1232" t="s">
        <v>24</v>
      </c>
      <c r="J1232" t="s">
        <v>64</v>
      </c>
      <c r="K1232" t="s">
        <v>49</v>
      </c>
      <c r="L1232" t="s">
        <v>2225</v>
      </c>
      <c r="M1232">
        <v>0.4</v>
      </c>
      <c r="N1232" t="s">
        <v>8</v>
      </c>
      <c r="O1232" t="s">
        <v>87</v>
      </c>
      <c r="P1232" t="s">
        <v>293</v>
      </c>
      <c r="Q1232" t="s">
        <v>2228</v>
      </c>
      <c r="R1232">
        <v>43213</v>
      </c>
      <c r="S1232">
        <v>42115</v>
      </c>
      <c r="T1232">
        <v>42115</v>
      </c>
      <c r="U1232">
        <v>61.47</v>
      </c>
      <c r="V1232">
        <v>3</v>
      </c>
      <c r="W1232">
        <v>95.57</v>
      </c>
      <c r="X1232">
        <v>88657</v>
      </c>
      <c r="Y1232" t="s">
        <v>3218</v>
      </c>
    </row>
    <row r="1233" spans="1:25" x14ac:dyDescent="0.2">
      <c r="A1233">
        <v>2549</v>
      </c>
      <c r="B1233" t="s">
        <v>2227</v>
      </c>
      <c r="C1233" t="s">
        <v>23</v>
      </c>
      <c r="D1233">
        <v>0.05</v>
      </c>
      <c r="E1233">
        <v>22.99</v>
      </c>
      <c r="F1233">
        <v>8.99</v>
      </c>
      <c r="G1233" t="s">
        <v>14</v>
      </c>
      <c r="H1233" t="s">
        <v>3</v>
      </c>
      <c r="I1233" t="s">
        <v>24</v>
      </c>
      <c r="J1233" t="s">
        <v>25</v>
      </c>
      <c r="K1233" t="s">
        <v>18</v>
      </c>
      <c r="L1233" t="s">
        <v>2226</v>
      </c>
      <c r="M1233">
        <v>0.56999999999999995</v>
      </c>
      <c r="N1233" t="s">
        <v>8</v>
      </c>
      <c r="O1233" t="s">
        <v>87</v>
      </c>
      <c r="P1233" t="s">
        <v>293</v>
      </c>
      <c r="Q1233" t="s">
        <v>2228</v>
      </c>
      <c r="R1233">
        <v>43213</v>
      </c>
      <c r="S1233">
        <v>42115</v>
      </c>
      <c r="T1233">
        <v>42122</v>
      </c>
      <c r="U1233">
        <v>18.27</v>
      </c>
      <c r="V1233">
        <v>9</v>
      </c>
      <c r="W1233">
        <v>214.48</v>
      </c>
      <c r="X1233">
        <v>88657</v>
      </c>
      <c r="Y1233" t="s">
        <v>3218</v>
      </c>
    </row>
    <row r="1234" spans="1:25" x14ac:dyDescent="0.2">
      <c r="A1234">
        <v>2549</v>
      </c>
      <c r="B1234" t="s">
        <v>2227</v>
      </c>
      <c r="C1234" t="s">
        <v>23</v>
      </c>
      <c r="D1234">
        <v>0.04</v>
      </c>
      <c r="E1234">
        <v>212.6</v>
      </c>
      <c r="F1234">
        <v>110.2</v>
      </c>
      <c r="G1234" t="s">
        <v>2</v>
      </c>
      <c r="H1234" t="s">
        <v>3</v>
      </c>
      <c r="I1234" t="s">
        <v>4</v>
      </c>
      <c r="J1234" t="s">
        <v>5</v>
      </c>
      <c r="K1234" t="s">
        <v>6</v>
      </c>
      <c r="L1234" t="s">
        <v>139</v>
      </c>
      <c r="M1234">
        <v>0.73</v>
      </c>
      <c r="N1234" t="s">
        <v>8</v>
      </c>
      <c r="O1234" t="s">
        <v>87</v>
      </c>
      <c r="P1234" t="s">
        <v>293</v>
      </c>
      <c r="Q1234" t="s">
        <v>2228</v>
      </c>
      <c r="R1234">
        <v>43213</v>
      </c>
      <c r="S1234">
        <v>42115</v>
      </c>
      <c r="T1234">
        <v>42119</v>
      </c>
      <c r="U1234">
        <v>-513.79042000000004</v>
      </c>
      <c r="V1234">
        <v>8</v>
      </c>
      <c r="W1234">
        <v>1790.1</v>
      </c>
      <c r="X1234">
        <v>88657</v>
      </c>
      <c r="Y1234" t="s">
        <v>3218</v>
      </c>
    </row>
    <row r="1235" spans="1:25" x14ac:dyDescent="0.2">
      <c r="A1235">
        <v>627</v>
      </c>
      <c r="B1235" t="s">
        <v>2229</v>
      </c>
      <c r="C1235" t="s">
        <v>92</v>
      </c>
      <c r="D1235">
        <v>0.02</v>
      </c>
      <c r="E1235">
        <v>419.19</v>
      </c>
      <c r="F1235">
        <v>19.989999999999998</v>
      </c>
      <c r="G1235" t="s">
        <v>14</v>
      </c>
      <c r="H1235" t="s">
        <v>70</v>
      </c>
      <c r="I1235" t="s">
        <v>24</v>
      </c>
      <c r="J1235" t="s">
        <v>54</v>
      </c>
      <c r="K1235" t="s">
        <v>49</v>
      </c>
      <c r="L1235" t="s">
        <v>2168</v>
      </c>
      <c r="M1235">
        <v>0.57999999999999996</v>
      </c>
      <c r="N1235" t="s">
        <v>8</v>
      </c>
      <c r="O1235" t="s">
        <v>87</v>
      </c>
      <c r="P1235" t="s">
        <v>293</v>
      </c>
      <c r="Q1235" t="s">
        <v>2230</v>
      </c>
      <c r="R1235">
        <v>43952</v>
      </c>
      <c r="S1235">
        <v>42115</v>
      </c>
      <c r="T1235">
        <v>42116</v>
      </c>
      <c r="U1235">
        <v>6610.2</v>
      </c>
      <c r="V1235">
        <v>22</v>
      </c>
      <c r="W1235">
        <v>9580</v>
      </c>
      <c r="X1235">
        <v>90469</v>
      </c>
      <c r="Y1235" t="s">
        <v>3218</v>
      </c>
    </row>
    <row r="1236" spans="1:25" x14ac:dyDescent="0.2">
      <c r="A1236">
        <v>2668</v>
      </c>
      <c r="B1236" t="s">
        <v>1872</v>
      </c>
      <c r="C1236" t="s">
        <v>46</v>
      </c>
      <c r="D1236">
        <v>0.06</v>
      </c>
      <c r="E1236">
        <v>3.93</v>
      </c>
      <c r="F1236">
        <v>0.99</v>
      </c>
      <c r="G1236" t="s">
        <v>14</v>
      </c>
      <c r="H1236" t="s">
        <v>47</v>
      </c>
      <c r="I1236" t="s">
        <v>24</v>
      </c>
      <c r="J1236" t="s">
        <v>152</v>
      </c>
      <c r="K1236" t="s">
        <v>26</v>
      </c>
      <c r="L1236" t="s">
        <v>2231</v>
      </c>
      <c r="M1236">
        <v>0.39</v>
      </c>
      <c r="N1236" t="s">
        <v>8</v>
      </c>
      <c r="O1236" t="s">
        <v>28</v>
      </c>
      <c r="P1236" t="s">
        <v>1047</v>
      </c>
      <c r="Q1236" t="s">
        <v>1874</v>
      </c>
      <c r="R1236">
        <v>57701</v>
      </c>
      <c r="S1236">
        <v>42115</v>
      </c>
      <c r="T1236">
        <v>42117</v>
      </c>
      <c r="U1236">
        <v>10.782400000000001</v>
      </c>
      <c r="V1236">
        <v>6</v>
      </c>
      <c r="W1236">
        <v>24.18</v>
      </c>
      <c r="X1236">
        <v>87832</v>
      </c>
      <c r="Y1236" t="s">
        <v>3216</v>
      </c>
    </row>
    <row r="1237" spans="1:25" x14ac:dyDescent="0.2">
      <c r="A1237">
        <v>2932</v>
      </c>
      <c r="B1237" t="s">
        <v>2232</v>
      </c>
      <c r="C1237" t="s">
        <v>13</v>
      </c>
      <c r="D1237">
        <v>0.01</v>
      </c>
      <c r="E1237">
        <v>35.44</v>
      </c>
      <c r="F1237">
        <v>19.989999999999998</v>
      </c>
      <c r="G1237" t="s">
        <v>14</v>
      </c>
      <c r="H1237" t="s">
        <v>3</v>
      </c>
      <c r="I1237" t="s">
        <v>24</v>
      </c>
      <c r="J1237" t="s">
        <v>64</v>
      </c>
      <c r="K1237" t="s">
        <v>49</v>
      </c>
      <c r="L1237" t="s">
        <v>2233</v>
      </c>
      <c r="M1237">
        <v>0.38</v>
      </c>
      <c r="N1237" t="s">
        <v>8</v>
      </c>
      <c r="O1237" t="s">
        <v>87</v>
      </c>
      <c r="P1237" t="s">
        <v>224</v>
      </c>
      <c r="Q1237" t="s">
        <v>1631</v>
      </c>
      <c r="R1237">
        <v>6614</v>
      </c>
      <c r="S1237">
        <v>42116</v>
      </c>
      <c r="T1237">
        <v>42117</v>
      </c>
      <c r="U1237">
        <v>-52.822800000000001</v>
      </c>
      <c r="V1237">
        <v>1</v>
      </c>
      <c r="W1237">
        <v>55.43</v>
      </c>
      <c r="X1237">
        <v>87620</v>
      </c>
      <c r="Y1237" t="s">
        <v>3218</v>
      </c>
    </row>
    <row r="1238" spans="1:25" x14ac:dyDescent="0.2">
      <c r="A1238">
        <v>2938</v>
      </c>
      <c r="B1238" t="s">
        <v>2234</v>
      </c>
      <c r="C1238" t="s">
        <v>13</v>
      </c>
      <c r="D1238">
        <v>0.03</v>
      </c>
      <c r="E1238">
        <v>47.9</v>
      </c>
      <c r="F1238">
        <v>5.86</v>
      </c>
      <c r="G1238" t="s">
        <v>14</v>
      </c>
      <c r="H1238" t="s">
        <v>3</v>
      </c>
      <c r="I1238" t="s">
        <v>24</v>
      </c>
      <c r="J1238" t="s">
        <v>64</v>
      </c>
      <c r="K1238" t="s">
        <v>49</v>
      </c>
      <c r="L1238" t="s">
        <v>1285</v>
      </c>
      <c r="M1238">
        <v>0.37</v>
      </c>
      <c r="N1238" t="s">
        <v>8</v>
      </c>
      <c r="O1238" t="s">
        <v>87</v>
      </c>
      <c r="P1238" t="s">
        <v>379</v>
      </c>
      <c r="Q1238" t="s">
        <v>2235</v>
      </c>
      <c r="R1238">
        <v>2180</v>
      </c>
      <c r="S1238">
        <v>42116</v>
      </c>
      <c r="T1238">
        <v>42119</v>
      </c>
      <c r="U1238">
        <v>642.99030000000005</v>
      </c>
      <c r="V1238">
        <v>20</v>
      </c>
      <c r="W1238">
        <v>931.87</v>
      </c>
      <c r="X1238">
        <v>87620</v>
      </c>
      <c r="Y1238" t="s">
        <v>3218</v>
      </c>
    </row>
    <row r="1239" spans="1:25" x14ac:dyDescent="0.2">
      <c r="A1239">
        <v>666</v>
      </c>
      <c r="B1239" t="s">
        <v>2236</v>
      </c>
      <c r="C1239" t="s">
        <v>23</v>
      </c>
      <c r="D1239">
        <v>0.02</v>
      </c>
      <c r="E1239">
        <v>4.57</v>
      </c>
      <c r="F1239">
        <v>5.42</v>
      </c>
      <c r="G1239" t="s">
        <v>14</v>
      </c>
      <c r="H1239" t="s">
        <v>70</v>
      </c>
      <c r="I1239" t="s">
        <v>24</v>
      </c>
      <c r="J1239" t="s">
        <v>48</v>
      </c>
      <c r="K1239" t="s">
        <v>49</v>
      </c>
      <c r="L1239" t="s">
        <v>2237</v>
      </c>
      <c r="M1239">
        <v>0.37</v>
      </c>
      <c r="N1239" t="s">
        <v>8</v>
      </c>
      <c r="O1239" t="s">
        <v>9</v>
      </c>
      <c r="P1239" t="s">
        <v>376</v>
      </c>
      <c r="Q1239" t="s">
        <v>2238</v>
      </c>
      <c r="R1239">
        <v>37211</v>
      </c>
      <c r="S1239">
        <v>42116</v>
      </c>
      <c r="T1239">
        <v>42120</v>
      </c>
      <c r="U1239">
        <v>-352.81400000000002</v>
      </c>
      <c r="V1239">
        <v>11</v>
      </c>
      <c r="W1239">
        <v>54.04</v>
      </c>
      <c r="X1239">
        <v>88679</v>
      </c>
      <c r="Y1239" t="s">
        <v>3215</v>
      </c>
    </row>
    <row r="1240" spans="1:25" x14ac:dyDescent="0.2">
      <c r="A1240">
        <v>667</v>
      </c>
      <c r="B1240" t="s">
        <v>529</v>
      </c>
      <c r="C1240" t="s">
        <v>23</v>
      </c>
      <c r="D1240">
        <v>0.02</v>
      </c>
      <c r="E1240">
        <v>4.57</v>
      </c>
      <c r="F1240">
        <v>5.42</v>
      </c>
      <c r="G1240" t="s">
        <v>14</v>
      </c>
      <c r="H1240" t="s">
        <v>70</v>
      </c>
      <c r="I1240" t="s">
        <v>24</v>
      </c>
      <c r="J1240" t="s">
        <v>48</v>
      </c>
      <c r="K1240" t="s">
        <v>49</v>
      </c>
      <c r="L1240" t="s">
        <v>2237</v>
      </c>
      <c r="M1240">
        <v>0.37</v>
      </c>
      <c r="N1240" t="s">
        <v>8</v>
      </c>
      <c r="O1240" t="s">
        <v>28</v>
      </c>
      <c r="P1240" t="s">
        <v>163</v>
      </c>
      <c r="Q1240" t="s">
        <v>530</v>
      </c>
      <c r="R1240">
        <v>75203</v>
      </c>
      <c r="S1240">
        <v>42116</v>
      </c>
      <c r="T1240">
        <v>42120</v>
      </c>
      <c r="U1240">
        <v>-124.2805</v>
      </c>
      <c r="V1240">
        <v>45</v>
      </c>
      <c r="W1240">
        <v>221.06</v>
      </c>
      <c r="X1240">
        <v>48257</v>
      </c>
      <c r="Y1240" t="s">
        <v>3216</v>
      </c>
    </row>
    <row r="1241" spans="1:25" x14ac:dyDescent="0.2">
      <c r="A1241">
        <v>1777</v>
      </c>
      <c r="B1241" t="s">
        <v>148</v>
      </c>
      <c r="C1241" t="s">
        <v>23</v>
      </c>
      <c r="D1241">
        <v>7.0000000000000007E-2</v>
      </c>
      <c r="E1241">
        <v>5.43</v>
      </c>
      <c r="F1241">
        <v>0.95</v>
      </c>
      <c r="G1241" t="s">
        <v>14</v>
      </c>
      <c r="H1241" t="s">
        <v>15</v>
      </c>
      <c r="I1241" t="s">
        <v>24</v>
      </c>
      <c r="J1241" t="s">
        <v>64</v>
      </c>
      <c r="K1241" t="s">
        <v>26</v>
      </c>
      <c r="L1241" t="s">
        <v>2239</v>
      </c>
      <c r="M1241">
        <v>0.36</v>
      </c>
      <c r="N1241" t="s">
        <v>8</v>
      </c>
      <c r="O1241" t="s">
        <v>28</v>
      </c>
      <c r="P1241" t="s">
        <v>29</v>
      </c>
      <c r="Q1241" t="s">
        <v>150</v>
      </c>
      <c r="R1241">
        <v>46383</v>
      </c>
      <c r="S1241">
        <v>42116</v>
      </c>
      <c r="T1241">
        <v>42120</v>
      </c>
      <c r="U1241">
        <v>26.5029</v>
      </c>
      <c r="V1241">
        <v>7</v>
      </c>
      <c r="W1241">
        <v>38.409999999999997</v>
      </c>
      <c r="X1241">
        <v>89939</v>
      </c>
      <c r="Y1241" t="s">
        <v>3216</v>
      </c>
    </row>
    <row r="1242" spans="1:25" x14ac:dyDescent="0.2">
      <c r="A1242">
        <v>678</v>
      </c>
      <c r="B1242" t="s">
        <v>2240</v>
      </c>
      <c r="C1242" t="s">
        <v>92</v>
      </c>
      <c r="D1242">
        <v>0.04</v>
      </c>
      <c r="E1242">
        <v>15.42</v>
      </c>
      <c r="F1242">
        <v>10.68</v>
      </c>
      <c r="G1242" t="s">
        <v>63</v>
      </c>
      <c r="H1242" t="s">
        <v>70</v>
      </c>
      <c r="I1242" t="s">
        <v>24</v>
      </c>
      <c r="J1242" t="s">
        <v>54</v>
      </c>
      <c r="K1242" t="s">
        <v>49</v>
      </c>
      <c r="L1242" t="s">
        <v>2241</v>
      </c>
      <c r="M1242">
        <v>0.57999999999999996</v>
      </c>
      <c r="N1242" t="s">
        <v>8</v>
      </c>
      <c r="O1242" t="s">
        <v>9</v>
      </c>
      <c r="P1242" t="s">
        <v>218</v>
      </c>
      <c r="Q1242" t="s">
        <v>2219</v>
      </c>
      <c r="R1242">
        <v>24281</v>
      </c>
      <c r="S1242">
        <v>42116</v>
      </c>
      <c r="T1242">
        <v>42117</v>
      </c>
      <c r="U1242">
        <v>-109.70399999999999</v>
      </c>
      <c r="V1242">
        <v>5</v>
      </c>
      <c r="W1242">
        <v>81.14</v>
      </c>
      <c r="X1242">
        <v>88889</v>
      </c>
      <c r="Y1242" t="s">
        <v>3215</v>
      </c>
    </row>
    <row r="1243" spans="1:25" x14ac:dyDescent="0.2">
      <c r="A1243">
        <v>2760</v>
      </c>
      <c r="B1243" t="s">
        <v>2242</v>
      </c>
      <c r="C1243" t="s">
        <v>92</v>
      </c>
      <c r="D1243">
        <v>0.08</v>
      </c>
      <c r="E1243">
        <v>22.01</v>
      </c>
      <c r="F1243">
        <v>5.53</v>
      </c>
      <c r="G1243" t="s">
        <v>14</v>
      </c>
      <c r="H1243" t="s">
        <v>70</v>
      </c>
      <c r="I1243" t="s">
        <v>24</v>
      </c>
      <c r="J1243" t="s">
        <v>25</v>
      </c>
      <c r="K1243" t="s">
        <v>18</v>
      </c>
      <c r="L1243" t="s">
        <v>472</v>
      </c>
      <c r="M1243">
        <v>0.59</v>
      </c>
      <c r="N1243" t="s">
        <v>8</v>
      </c>
      <c r="O1243" t="s">
        <v>87</v>
      </c>
      <c r="P1243" t="s">
        <v>224</v>
      </c>
      <c r="Q1243" t="s">
        <v>2243</v>
      </c>
      <c r="R1243">
        <v>6708</v>
      </c>
      <c r="S1243">
        <v>42116</v>
      </c>
      <c r="T1243">
        <v>42118</v>
      </c>
      <c r="U1243">
        <v>105.7</v>
      </c>
      <c r="V1243">
        <v>11</v>
      </c>
      <c r="W1243">
        <v>241.97</v>
      </c>
      <c r="X1243">
        <v>90724</v>
      </c>
      <c r="Y1243" t="s">
        <v>3218</v>
      </c>
    </row>
    <row r="1244" spans="1:25" x14ac:dyDescent="0.2">
      <c r="A1244">
        <v>2764</v>
      </c>
      <c r="B1244" t="s">
        <v>2244</v>
      </c>
      <c r="C1244" t="s">
        <v>92</v>
      </c>
      <c r="D1244">
        <v>0.02</v>
      </c>
      <c r="E1244">
        <v>29.74</v>
      </c>
      <c r="F1244">
        <v>6.64</v>
      </c>
      <c r="G1244" t="s">
        <v>14</v>
      </c>
      <c r="H1244" t="s">
        <v>70</v>
      </c>
      <c r="I1244" t="s">
        <v>24</v>
      </c>
      <c r="J1244" t="s">
        <v>54</v>
      </c>
      <c r="K1244" t="s">
        <v>49</v>
      </c>
      <c r="L1244" t="s">
        <v>2245</v>
      </c>
      <c r="M1244">
        <v>0.7</v>
      </c>
      <c r="N1244" t="s">
        <v>8</v>
      </c>
      <c r="O1244" t="s">
        <v>87</v>
      </c>
      <c r="P1244" t="s">
        <v>373</v>
      </c>
      <c r="Q1244" t="s">
        <v>1981</v>
      </c>
      <c r="R1244">
        <v>7601</v>
      </c>
      <c r="S1244">
        <v>42116</v>
      </c>
      <c r="T1244">
        <v>42116</v>
      </c>
      <c r="U1244">
        <v>-21.06</v>
      </c>
      <c r="V1244">
        <v>4</v>
      </c>
      <c r="W1244">
        <v>120.81</v>
      </c>
      <c r="X1244">
        <v>90724</v>
      </c>
      <c r="Y1244" t="s">
        <v>3218</v>
      </c>
    </row>
    <row r="1245" spans="1:25" x14ac:dyDescent="0.2">
      <c r="A1245">
        <v>2737</v>
      </c>
      <c r="B1245" t="s">
        <v>2246</v>
      </c>
      <c r="C1245" t="s">
        <v>46</v>
      </c>
      <c r="D1245">
        <v>0.05</v>
      </c>
      <c r="E1245">
        <v>100.98</v>
      </c>
      <c r="F1245">
        <v>7.18</v>
      </c>
      <c r="G1245" t="s">
        <v>14</v>
      </c>
      <c r="H1245" t="s">
        <v>3</v>
      </c>
      <c r="I1245" t="s">
        <v>16</v>
      </c>
      <c r="J1245" t="s">
        <v>17</v>
      </c>
      <c r="K1245" t="s">
        <v>49</v>
      </c>
      <c r="L1245" t="s">
        <v>645</v>
      </c>
      <c r="M1245">
        <v>0.4</v>
      </c>
      <c r="N1245" t="s">
        <v>8</v>
      </c>
      <c r="O1245" t="s">
        <v>87</v>
      </c>
      <c r="P1245" t="s">
        <v>609</v>
      </c>
      <c r="Q1245" t="s">
        <v>1922</v>
      </c>
      <c r="R1245">
        <v>5701</v>
      </c>
      <c r="S1245">
        <v>42116</v>
      </c>
      <c r="T1245">
        <v>42118</v>
      </c>
      <c r="U1245">
        <v>566.60730000000001</v>
      </c>
      <c r="V1245">
        <v>8</v>
      </c>
      <c r="W1245">
        <v>821.17</v>
      </c>
      <c r="X1245">
        <v>89018</v>
      </c>
      <c r="Y1245" t="s">
        <v>3218</v>
      </c>
    </row>
    <row r="1246" spans="1:25" x14ac:dyDescent="0.2">
      <c r="A1246">
        <v>2114</v>
      </c>
      <c r="B1246" t="s">
        <v>1351</v>
      </c>
      <c r="C1246" t="s">
        <v>1</v>
      </c>
      <c r="D1246">
        <v>0.08</v>
      </c>
      <c r="E1246">
        <v>2.89</v>
      </c>
      <c r="F1246">
        <v>0.49</v>
      </c>
      <c r="G1246" t="s">
        <v>14</v>
      </c>
      <c r="H1246" t="s">
        <v>70</v>
      </c>
      <c r="I1246" t="s">
        <v>24</v>
      </c>
      <c r="J1246" t="s">
        <v>128</v>
      </c>
      <c r="K1246" t="s">
        <v>49</v>
      </c>
      <c r="L1246" t="s">
        <v>2247</v>
      </c>
      <c r="M1246">
        <v>0.38</v>
      </c>
      <c r="N1246" t="s">
        <v>8</v>
      </c>
      <c r="O1246" t="s">
        <v>9</v>
      </c>
      <c r="P1246" t="s">
        <v>218</v>
      </c>
      <c r="Q1246" t="s">
        <v>1353</v>
      </c>
      <c r="R1246">
        <v>23518</v>
      </c>
      <c r="S1246">
        <v>42117</v>
      </c>
      <c r="T1246">
        <v>42117</v>
      </c>
      <c r="U1246">
        <v>38.405999999999999</v>
      </c>
      <c r="V1246">
        <v>1</v>
      </c>
      <c r="W1246">
        <v>3.07</v>
      </c>
      <c r="X1246">
        <v>88404</v>
      </c>
      <c r="Y1246" t="s">
        <v>3215</v>
      </c>
    </row>
    <row r="1247" spans="1:25" x14ac:dyDescent="0.2">
      <c r="A1247">
        <v>1253</v>
      </c>
      <c r="B1247" t="s">
        <v>2248</v>
      </c>
      <c r="C1247" t="s">
        <v>23</v>
      </c>
      <c r="D1247">
        <v>0.02</v>
      </c>
      <c r="E1247">
        <v>46.89</v>
      </c>
      <c r="F1247">
        <v>5.0999999999999996</v>
      </c>
      <c r="G1247" t="s">
        <v>14</v>
      </c>
      <c r="H1247" t="s">
        <v>47</v>
      </c>
      <c r="I1247" t="s">
        <v>24</v>
      </c>
      <c r="J1247" t="s">
        <v>71</v>
      </c>
      <c r="K1247" t="s">
        <v>120</v>
      </c>
      <c r="L1247" t="s">
        <v>1819</v>
      </c>
      <c r="M1247">
        <v>0.46</v>
      </c>
      <c r="N1247" t="s">
        <v>8</v>
      </c>
      <c r="O1247" t="s">
        <v>28</v>
      </c>
      <c r="P1247" t="s">
        <v>163</v>
      </c>
      <c r="Q1247" t="s">
        <v>2249</v>
      </c>
      <c r="R1247">
        <v>78613</v>
      </c>
      <c r="S1247">
        <v>42117</v>
      </c>
      <c r="T1247">
        <v>42117</v>
      </c>
      <c r="U1247">
        <v>421.3485</v>
      </c>
      <c r="V1247">
        <v>13</v>
      </c>
      <c r="W1247">
        <v>610.65</v>
      </c>
      <c r="X1247">
        <v>89981</v>
      </c>
      <c r="Y1247" t="s">
        <v>3216</v>
      </c>
    </row>
    <row r="1248" spans="1:25" x14ac:dyDescent="0.2">
      <c r="A1248">
        <v>1253</v>
      </c>
      <c r="B1248" t="s">
        <v>2248</v>
      </c>
      <c r="C1248" t="s">
        <v>23</v>
      </c>
      <c r="D1248">
        <v>0.05</v>
      </c>
      <c r="E1248">
        <v>140.97999999999999</v>
      </c>
      <c r="F1248">
        <v>36.090000000000003</v>
      </c>
      <c r="G1248" t="s">
        <v>2</v>
      </c>
      <c r="H1248" t="s">
        <v>47</v>
      </c>
      <c r="I1248" t="s">
        <v>4</v>
      </c>
      <c r="J1248" t="s">
        <v>93</v>
      </c>
      <c r="K1248" t="s">
        <v>6</v>
      </c>
      <c r="L1248" t="s">
        <v>1838</v>
      </c>
      <c r="M1248">
        <v>0.77</v>
      </c>
      <c r="N1248" t="s">
        <v>8</v>
      </c>
      <c r="O1248" t="s">
        <v>28</v>
      </c>
      <c r="P1248" t="s">
        <v>163</v>
      </c>
      <c r="Q1248" t="s">
        <v>2249</v>
      </c>
      <c r="R1248">
        <v>78613</v>
      </c>
      <c r="S1248">
        <v>42117</v>
      </c>
      <c r="T1248">
        <v>42119</v>
      </c>
      <c r="U1248">
        <v>-373.09</v>
      </c>
      <c r="V1248">
        <v>5</v>
      </c>
      <c r="W1248">
        <v>699.24</v>
      </c>
      <c r="X1248">
        <v>89981</v>
      </c>
      <c r="Y1248" t="s">
        <v>3216</v>
      </c>
    </row>
    <row r="1249" spans="1:25" x14ac:dyDescent="0.2">
      <c r="A1249">
        <v>1253</v>
      </c>
      <c r="B1249" t="s">
        <v>2248</v>
      </c>
      <c r="C1249" t="s">
        <v>23</v>
      </c>
      <c r="D1249">
        <v>0.1</v>
      </c>
      <c r="E1249">
        <v>212.6</v>
      </c>
      <c r="F1249">
        <v>110.2</v>
      </c>
      <c r="G1249" t="s">
        <v>2</v>
      </c>
      <c r="H1249" t="s">
        <v>47</v>
      </c>
      <c r="I1249" t="s">
        <v>4</v>
      </c>
      <c r="J1249" t="s">
        <v>5</v>
      </c>
      <c r="K1249" t="s">
        <v>6</v>
      </c>
      <c r="L1249" t="s">
        <v>139</v>
      </c>
      <c r="M1249">
        <v>0.73</v>
      </c>
      <c r="N1249" t="s">
        <v>8</v>
      </c>
      <c r="O1249" t="s">
        <v>28</v>
      </c>
      <c r="P1249" t="s">
        <v>163</v>
      </c>
      <c r="Q1249" t="s">
        <v>2249</v>
      </c>
      <c r="R1249">
        <v>78613</v>
      </c>
      <c r="S1249">
        <v>42117</v>
      </c>
      <c r="T1249">
        <v>42119</v>
      </c>
      <c r="U1249">
        <v>-3465.0720000000001</v>
      </c>
      <c r="V1249">
        <v>12</v>
      </c>
      <c r="W1249">
        <v>2346.0300000000002</v>
      </c>
      <c r="X1249">
        <v>89981</v>
      </c>
      <c r="Y1249" t="s">
        <v>3216</v>
      </c>
    </row>
    <row r="1250" spans="1:25" x14ac:dyDescent="0.2">
      <c r="A1250">
        <v>146</v>
      </c>
      <c r="B1250" t="s">
        <v>1576</v>
      </c>
      <c r="C1250" t="s">
        <v>92</v>
      </c>
      <c r="D1250">
        <v>0.06</v>
      </c>
      <c r="E1250">
        <v>180.98</v>
      </c>
      <c r="F1250">
        <v>26.2</v>
      </c>
      <c r="G1250" t="s">
        <v>2</v>
      </c>
      <c r="H1250" t="s">
        <v>70</v>
      </c>
      <c r="I1250" t="s">
        <v>4</v>
      </c>
      <c r="J1250" t="s">
        <v>85</v>
      </c>
      <c r="K1250" t="s">
        <v>33</v>
      </c>
      <c r="L1250" t="s">
        <v>2250</v>
      </c>
      <c r="M1250">
        <v>0.59</v>
      </c>
      <c r="N1250" t="s">
        <v>8</v>
      </c>
      <c r="O1250" t="s">
        <v>28</v>
      </c>
      <c r="P1250" t="s">
        <v>163</v>
      </c>
      <c r="Q1250" t="s">
        <v>1578</v>
      </c>
      <c r="R1250">
        <v>76148</v>
      </c>
      <c r="S1250">
        <v>42117</v>
      </c>
      <c r="T1250">
        <v>42118</v>
      </c>
      <c r="U1250">
        <v>251.4084</v>
      </c>
      <c r="V1250">
        <v>5</v>
      </c>
      <c r="W1250">
        <v>929.57</v>
      </c>
      <c r="X1250">
        <v>91090</v>
      </c>
      <c r="Y1250" t="s">
        <v>3216</v>
      </c>
    </row>
    <row r="1251" spans="1:25" x14ac:dyDescent="0.2">
      <c r="A1251">
        <v>699</v>
      </c>
      <c r="B1251" t="s">
        <v>837</v>
      </c>
      <c r="C1251" t="s">
        <v>92</v>
      </c>
      <c r="D1251">
        <v>0.03</v>
      </c>
      <c r="E1251">
        <v>5.28</v>
      </c>
      <c r="F1251">
        <v>5.61</v>
      </c>
      <c r="G1251" t="s">
        <v>14</v>
      </c>
      <c r="H1251" t="s">
        <v>15</v>
      </c>
      <c r="I1251" t="s">
        <v>24</v>
      </c>
      <c r="J1251" t="s">
        <v>64</v>
      </c>
      <c r="K1251" t="s">
        <v>49</v>
      </c>
      <c r="L1251" t="s">
        <v>2251</v>
      </c>
      <c r="M1251">
        <v>0.4</v>
      </c>
      <c r="N1251" t="s">
        <v>8</v>
      </c>
      <c r="O1251" t="s">
        <v>35</v>
      </c>
      <c r="P1251" t="s">
        <v>66</v>
      </c>
      <c r="Q1251" t="s">
        <v>76</v>
      </c>
      <c r="R1251">
        <v>90041</v>
      </c>
      <c r="S1251">
        <v>42117</v>
      </c>
      <c r="T1251">
        <v>42118</v>
      </c>
      <c r="U1251">
        <v>-16.670000000000002</v>
      </c>
      <c r="V1251">
        <v>5</v>
      </c>
      <c r="W1251">
        <v>32.5</v>
      </c>
      <c r="X1251">
        <v>44517</v>
      </c>
      <c r="Y1251" t="s">
        <v>3217</v>
      </c>
    </row>
    <row r="1252" spans="1:25" x14ac:dyDescent="0.2">
      <c r="A1252">
        <v>702</v>
      </c>
      <c r="B1252" t="s">
        <v>2252</v>
      </c>
      <c r="C1252" t="s">
        <v>92</v>
      </c>
      <c r="D1252">
        <v>0.03</v>
      </c>
      <c r="E1252">
        <v>5.28</v>
      </c>
      <c r="F1252">
        <v>5.61</v>
      </c>
      <c r="G1252" t="s">
        <v>14</v>
      </c>
      <c r="H1252" t="s">
        <v>15</v>
      </c>
      <c r="I1252" t="s">
        <v>24</v>
      </c>
      <c r="J1252" t="s">
        <v>64</v>
      </c>
      <c r="K1252" t="s">
        <v>49</v>
      </c>
      <c r="L1252" t="s">
        <v>2251</v>
      </c>
      <c r="M1252">
        <v>0.4</v>
      </c>
      <c r="N1252" t="s">
        <v>8</v>
      </c>
      <c r="O1252" t="s">
        <v>35</v>
      </c>
      <c r="P1252" t="s">
        <v>66</v>
      </c>
      <c r="Q1252" t="s">
        <v>2253</v>
      </c>
      <c r="R1252">
        <v>95404</v>
      </c>
      <c r="S1252">
        <v>42117</v>
      </c>
      <c r="T1252">
        <v>42118</v>
      </c>
      <c r="U1252">
        <v>-16.670000000000002</v>
      </c>
      <c r="V1252">
        <v>1</v>
      </c>
      <c r="W1252">
        <v>6.5</v>
      </c>
      <c r="X1252">
        <v>87977</v>
      </c>
      <c r="Y1252" t="s">
        <v>3217</v>
      </c>
    </row>
    <row r="1253" spans="1:25" x14ac:dyDescent="0.2">
      <c r="A1253">
        <v>1304</v>
      </c>
      <c r="B1253" t="s">
        <v>2254</v>
      </c>
      <c r="C1253" t="s">
        <v>92</v>
      </c>
      <c r="D1253">
        <v>0.08</v>
      </c>
      <c r="E1253">
        <v>2.88</v>
      </c>
      <c r="F1253">
        <v>0.5</v>
      </c>
      <c r="G1253" t="s">
        <v>14</v>
      </c>
      <c r="H1253" t="s">
        <v>15</v>
      </c>
      <c r="I1253" t="s">
        <v>24</v>
      </c>
      <c r="J1253" t="s">
        <v>128</v>
      </c>
      <c r="K1253" t="s">
        <v>49</v>
      </c>
      <c r="L1253" t="s">
        <v>2255</v>
      </c>
      <c r="M1253">
        <v>0.39</v>
      </c>
      <c r="N1253" t="s">
        <v>8</v>
      </c>
      <c r="O1253" t="s">
        <v>35</v>
      </c>
      <c r="P1253" t="s">
        <v>122</v>
      </c>
      <c r="Q1253" t="s">
        <v>2256</v>
      </c>
      <c r="R1253">
        <v>84084</v>
      </c>
      <c r="S1253">
        <v>42117</v>
      </c>
      <c r="T1253">
        <v>42118</v>
      </c>
      <c r="U1253">
        <v>6.0305999999999997</v>
      </c>
      <c r="V1253">
        <v>3</v>
      </c>
      <c r="W1253">
        <v>8.74</v>
      </c>
      <c r="X1253">
        <v>87004</v>
      </c>
      <c r="Y1253" t="s">
        <v>3217</v>
      </c>
    </row>
    <row r="1254" spans="1:25" x14ac:dyDescent="0.2">
      <c r="A1254">
        <v>483</v>
      </c>
      <c r="B1254" t="s">
        <v>791</v>
      </c>
      <c r="C1254" t="s">
        <v>46</v>
      </c>
      <c r="D1254">
        <v>0.06</v>
      </c>
      <c r="E1254">
        <v>3.36</v>
      </c>
      <c r="F1254">
        <v>6.27</v>
      </c>
      <c r="G1254" t="s">
        <v>14</v>
      </c>
      <c r="H1254" t="s">
        <v>70</v>
      </c>
      <c r="I1254" t="s">
        <v>24</v>
      </c>
      <c r="J1254" t="s">
        <v>48</v>
      </c>
      <c r="K1254" t="s">
        <v>49</v>
      </c>
      <c r="L1254" t="s">
        <v>162</v>
      </c>
      <c r="M1254">
        <v>0.4</v>
      </c>
      <c r="N1254" t="s">
        <v>8</v>
      </c>
      <c r="O1254" t="s">
        <v>28</v>
      </c>
      <c r="P1254" t="s">
        <v>79</v>
      </c>
      <c r="Q1254" t="s">
        <v>793</v>
      </c>
      <c r="R1254">
        <v>60543</v>
      </c>
      <c r="S1254">
        <v>42117</v>
      </c>
      <c r="T1254">
        <v>42118</v>
      </c>
      <c r="U1254">
        <v>-24.057539999999999</v>
      </c>
      <c r="V1254">
        <v>2</v>
      </c>
      <c r="W1254">
        <v>8.82</v>
      </c>
      <c r="X1254">
        <v>90354</v>
      </c>
      <c r="Y1254" t="s">
        <v>3216</v>
      </c>
    </row>
    <row r="1255" spans="1:25" x14ac:dyDescent="0.2">
      <c r="A1255">
        <v>483</v>
      </c>
      <c r="B1255" t="s">
        <v>791</v>
      </c>
      <c r="C1255" t="s">
        <v>46</v>
      </c>
      <c r="D1255">
        <v>7.0000000000000007E-2</v>
      </c>
      <c r="E1255">
        <v>699.99</v>
      </c>
      <c r="F1255">
        <v>24.49</v>
      </c>
      <c r="G1255" t="s">
        <v>14</v>
      </c>
      <c r="H1255" t="s">
        <v>70</v>
      </c>
      <c r="I1255" t="s">
        <v>16</v>
      </c>
      <c r="J1255" t="s">
        <v>39</v>
      </c>
      <c r="K1255" t="s">
        <v>40</v>
      </c>
      <c r="L1255" t="s">
        <v>289</v>
      </c>
      <c r="M1255">
        <v>0.41</v>
      </c>
      <c r="N1255" t="s">
        <v>8</v>
      </c>
      <c r="O1255" t="s">
        <v>28</v>
      </c>
      <c r="P1255" t="s">
        <v>79</v>
      </c>
      <c r="Q1255" t="s">
        <v>793</v>
      </c>
      <c r="R1255">
        <v>60543</v>
      </c>
      <c r="S1255">
        <v>42117</v>
      </c>
      <c r="T1255">
        <v>42119</v>
      </c>
      <c r="U1255">
        <v>2583.5614799999998</v>
      </c>
      <c r="V1255">
        <v>9</v>
      </c>
      <c r="W1255">
        <v>5976.09</v>
      </c>
      <c r="X1255">
        <v>90354</v>
      </c>
      <c r="Y1255" t="s">
        <v>3216</v>
      </c>
    </row>
    <row r="1256" spans="1:25" x14ac:dyDescent="0.2">
      <c r="A1256">
        <v>1257</v>
      </c>
      <c r="B1256" t="s">
        <v>2257</v>
      </c>
      <c r="C1256" t="s">
        <v>1</v>
      </c>
      <c r="D1256">
        <v>0.04</v>
      </c>
      <c r="E1256">
        <v>2.52</v>
      </c>
      <c r="F1256">
        <v>1.92</v>
      </c>
      <c r="G1256" t="s">
        <v>14</v>
      </c>
      <c r="H1256" t="s">
        <v>47</v>
      </c>
      <c r="I1256" t="s">
        <v>24</v>
      </c>
      <c r="J1256" t="s">
        <v>544</v>
      </c>
      <c r="K1256" t="s">
        <v>26</v>
      </c>
      <c r="L1256" t="s">
        <v>2258</v>
      </c>
      <c r="M1256">
        <v>0.82</v>
      </c>
      <c r="N1256" t="s">
        <v>8</v>
      </c>
      <c r="O1256" t="s">
        <v>35</v>
      </c>
      <c r="P1256" t="s">
        <v>36</v>
      </c>
      <c r="Q1256" t="s">
        <v>1099</v>
      </c>
      <c r="R1256">
        <v>80013</v>
      </c>
      <c r="S1256">
        <v>42118</v>
      </c>
      <c r="T1256">
        <v>42118</v>
      </c>
      <c r="U1256">
        <v>-8.2080000000000002</v>
      </c>
      <c r="V1256">
        <v>1</v>
      </c>
      <c r="W1256">
        <v>3.13</v>
      </c>
      <c r="X1256">
        <v>86536</v>
      </c>
      <c r="Y1256" t="s">
        <v>3217</v>
      </c>
    </row>
    <row r="1257" spans="1:25" x14ac:dyDescent="0.2">
      <c r="A1257">
        <v>3325</v>
      </c>
      <c r="B1257" t="s">
        <v>2259</v>
      </c>
      <c r="C1257" t="s">
        <v>1</v>
      </c>
      <c r="D1257">
        <v>7.0000000000000007E-2</v>
      </c>
      <c r="E1257">
        <v>5.58</v>
      </c>
      <c r="F1257">
        <v>1.99</v>
      </c>
      <c r="G1257" t="s">
        <v>14</v>
      </c>
      <c r="H1257" t="s">
        <v>15</v>
      </c>
      <c r="I1257" t="s">
        <v>24</v>
      </c>
      <c r="J1257" t="s">
        <v>25</v>
      </c>
      <c r="K1257" t="s">
        <v>26</v>
      </c>
      <c r="L1257" t="s">
        <v>2260</v>
      </c>
      <c r="M1257">
        <v>0.46</v>
      </c>
      <c r="N1257" t="s">
        <v>8</v>
      </c>
      <c r="O1257" t="s">
        <v>35</v>
      </c>
      <c r="P1257" t="s">
        <v>115</v>
      </c>
      <c r="Q1257" t="s">
        <v>2261</v>
      </c>
      <c r="R1257">
        <v>97420</v>
      </c>
      <c r="S1257">
        <v>42118</v>
      </c>
      <c r="T1257">
        <v>42120</v>
      </c>
      <c r="U1257">
        <v>23.045999999999999</v>
      </c>
      <c r="V1257">
        <v>23</v>
      </c>
      <c r="W1257">
        <v>121.46</v>
      </c>
      <c r="X1257">
        <v>90987</v>
      </c>
      <c r="Y1257" t="s">
        <v>3217</v>
      </c>
    </row>
    <row r="1258" spans="1:25" x14ac:dyDescent="0.2">
      <c r="A1258">
        <v>1085</v>
      </c>
      <c r="B1258" t="s">
        <v>207</v>
      </c>
      <c r="C1258" t="s">
        <v>13</v>
      </c>
      <c r="D1258">
        <v>0.04</v>
      </c>
      <c r="E1258">
        <v>9.06</v>
      </c>
      <c r="F1258">
        <v>9.86</v>
      </c>
      <c r="G1258" t="s">
        <v>14</v>
      </c>
      <c r="H1258" t="s">
        <v>47</v>
      </c>
      <c r="I1258" t="s">
        <v>24</v>
      </c>
      <c r="J1258" t="s">
        <v>64</v>
      </c>
      <c r="K1258" t="s">
        <v>49</v>
      </c>
      <c r="L1258" t="s">
        <v>2262</v>
      </c>
      <c r="M1258">
        <v>0.4</v>
      </c>
      <c r="N1258" t="s">
        <v>8</v>
      </c>
      <c r="O1258" t="s">
        <v>87</v>
      </c>
      <c r="P1258" t="s">
        <v>88</v>
      </c>
      <c r="Q1258" t="s">
        <v>209</v>
      </c>
      <c r="R1258">
        <v>11729</v>
      </c>
      <c r="S1258">
        <v>42118</v>
      </c>
      <c r="T1258">
        <v>42119</v>
      </c>
      <c r="U1258">
        <v>-53.25</v>
      </c>
      <c r="V1258">
        <v>3</v>
      </c>
      <c r="W1258">
        <v>30.87</v>
      </c>
      <c r="X1258">
        <v>86123</v>
      </c>
      <c r="Y1258" t="s">
        <v>3218</v>
      </c>
    </row>
    <row r="1259" spans="1:25" x14ac:dyDescent="0.2">
      <c r="A1259">
        <v>1086</v>
      </c>
      <c r="B1259" t="s">
        <v>2263</v>
      </c>
      <c r="C1259" t="s">
        <v>13</v>
      </c>
      <c r="D1259">
        <v>0.04</v>
      </c>
      <c r="E1259">
        <v>14.27</v>
      </c>
      <c r="F1259">
        <v>7.27</v>
      </c>
      <c r="G1259" t="s">
        <v>14</v>
      </c>
      <c r="H1259" t="s">
        <v>47</v>
      </c>
      <c r="I1259" t="s">
        <v>24</v>
      </c>
      <c r="J1259" t="s">
        <v>48</v>
      </c>
      <c r="K1259" t="s">
        <v>49</v>
      </c>
      <c r="L1259" t="s">
        <v>2264</v>
      </c>
      <c r="M1259">
        <v>0.38</v>
      </c>
      <c r="N1259" t="s">
        <v>8</v>
      </c>
      <c r="O1259" t="s">
        <v>87</v>
      </c>
      <c r="P1259" t="s">
        <v>88</v>
      </c>
      <c r="Q1259" t="s">
        <v>2265</v>
      </c>
      <c r="R1259">
        <v>11746</v>
      </c>
      <c r="S1259">
        <v>42118</v>
      </c>
      <c r="T1259">
        <v>42119</v>
      </c>
      <c r="U1259">
        <v>2.125</v>
      </c>
      <c r="V1259">
        <v>3</v>
      </c>
      <c r="W1259">
        <v>45.24</v>
      </c>
      <c r="X1259">
        <v>86123</v>
      </c>
      <c r="Y1259" t="s">
        <v>3218</v>
      </c>
    </row>
    <row r="1260" spans="1:25" x14ac:dyDescent="0.2">
      <c r="A1260">
        <v>1670</v>
      </c>
      <c r="B1260" t="s">
        <v>2266</v>
      </c>
      <c r="C1260" t="s">
        <v>23</v>
      </c>
      <c r="D1260">
        <v>0.03</v>
      </c>
      <c r="E1260">
        <v>35.409999999999997</v>
      </c>
      <c r="F1260">
        <v>1.99</v>
      </c>
      <c r="G1260" t="s">
        <v>14</v>
      </c>
      <c r="H1260" t="s">
        <v>3</v>
      </c>
      <c r="I1260" t="s">
        <v>16</v>
      </c>
      <c r="J1260" t="s">
        <v>17</v>
      </c>
      <c r="K1260" t="s">
        <v>18</v>
      </c>
      <c r="L1260" t="s">
        <v>2267</v>
      </c>
      <c r="M1260">
        <v>0.43</v>
      </c>
      <c r="N1260" t="s">
        <v>8</v>
      </c>
      <c r="O1260" t="s">
        <v>9</v>
      </c>
      <c r="P1260" t="s">
        <v>218</v>
      </c>
      <c r="Q1260" t="s">
        <v>2149</v>
      </c>
      <c r="R1260">
        <v>24060</v>
      </c>
      <c r="S1260">
        <v>42118</v>
      </c>
      <c r="T1260">
        <v>42120</v>
      </c>
      <c r="U1260">
        <v>1912.422</v>
      </c>
      <c r="V1260">
        <v>10</v>
      </c>
      <c r="W1260">
        <v>367.52</v>
      </c>
      <c r="X1260">
        <v>86722</v>
      </c>
      <c r="Y1260" t="s">
        <v>3215</v>
      </c>
    </row>
    <row r="1261" spans="1:25" x14ac:dyDescent="0.2">
      <c r="A1261">
        <v>1670</v>
      </c>
      <c r="B1261" t="s">
        <v>2266</v>
      </c>
      <c r="C1261" t="s">
        <v>23</v>
      </c>
      <c r="D1261">
        <v>0</v>
      </c>
      <c r="E1261">
        <v>142.86000000000001</v>
      </c>
      <c r="F1261">
        <v>19.989999999999998</v>
      </c>
      <c r="G1261" t="s">
        <v>14</v>
      </c>
      <c r="H1261" t="s">
        <v>3</v>
      </c>
      <c r="I1261" t="s">
        <v>24</v>
      </c>
      <c r="J1261" t="s">
        <v>54</v>
      </c>
      <c r="K1261" t="s">
        <v>49</v>
      </c>
      <c r="L1261" t="s">
        <v>1932</v>
      </c>
      <c r="M1261">
        <v>0.56000000000000005</v>
      </c>
      <c r="N1261" t="s">
        <v>8</v>
      </c>
      <c r="O1261" t="s">
        <v>9</v>
      </c>
      <c r="P1261" t="s">
        <v>218</v>
      </c>
      <c r="Q1261" t="s">
        <v>2149</v>
      </c>
      <c r="R1261">
        <v>24060</v>
      </c>
      <c r="S1261">
        <v>42118</v>
      </c>
      <c r="T1261">
        <v>42127</v>
      </c>
      <c r="U1261">
        <v>-739.32600000000002</v>
      </c>
      <c r="V1261">
        <v>11</v>
      </c>
      <c r="W1261">
        <v>1576.35</v>
      </c>
      <c r="X1261">
        <v>86722</v>
      </c>
      <c r="Y1261" t="s">
        <v>3215</v>
      </c>
    </row>
    <row r="1262" spans="1:25" x14ac:dyDescent="0.2">
      <c r="A1262">
        <v>1391</v>
      </c>
      <c r="B1262" t="s">
        <v>2268</v>
      </c>
      <c r="C1262" t="s">
        <v>46</v>
      </c>
      <c r="D1262">
        <v>0</v>
      </c>
      <c r="E1262">
        <v>2.88</v>
      </c>
      <c r="F1262">
        <v>0.7</v>
      </c>
      <c r="G1262" t="s">
        <v>63</v>
      </c>
      <c r="H1262" t="s">
        <v>15</v>
      </c>
      <c r="I1262" t="s">
        <v>24</v>
      </c>
      <c r="J1262" t="s">
        <v>25</v>
      </c>
      <c r="K1262" t="s">
        <v>26</v>
      </c>
      <c r="L1262" t="s">
        <v>615</v>
      </c>
      <c r="M1262">
        <v>0.56000000000000005</v>
      </c>
      <c r="N1262" t="s">
        <v>8</v>
      </c>
      <c r="O1262" t="s">
        <v>35</v>
      </c>
      <c r="P1262" t="s">
        <v>66</v>
      </c>
      <c r="Q1262" t="s">
        <v>2269</v>
      </c>
      <c r="R1262">
        <v>94086</v>
      </c>
      <c r="S1262">
        <v>42118</v>
      </c>
      <c r="T1262">
        <v>42118</v>
      </c>
      <c r="U1262">
        <v>-0.11</v>
      </c>
      <c r="V1262">
        <v>1</v>
      </c>
      <c r="W1262">
        <v>7.96</v>
      </c>
      <c r="X1262">
        <v>88727</v>
      </c>
      <c r="Y1262" t="s">
        <v>3217</v>
      </c>
    </row>
    <row r="1263" spans="1:25" x14ac:dyDescent="0.2">
      <c r="A1263">
        <v>2570</v>
      </c>
      <c r="B1263" t="s">
        <v>2270</v>
      </c>
      <c r="C1263" t="s">
        <v>1</v>
      </c>
      <c r="D1263">
        <v>0</v>
      </c>
      <c r="E1263">
        <v>4.37</v>
      </c>
      <c r="F1263">
        <v>5.15</v>
      </c>
      <c r="G1263" t="s">
        <v>14</v>
      </c>
      <c r="H1263" t="s">
        <v>15</v>
      </c>
      <c r="I1263" t="s">
        <v>24</v>
      </c>
      <c r="J1263" t="s">
        <v>71</v>
      </c>
      <c r="K1263" t="s">
        <v>49</v>
      </c>
      <c r="L1263" t="s">
        <v>1271</v>
      </c>
      <c r="M1263">
        <v>0.59</v>
      </c>
      <c r="N1263" t="s">
        <v>8</v>
      </c>
      <c r="O1263" t="s">
        <v>35</v>
      </c>
      <c r="P1263" t="s">
        <v>66</v>
      </c>
      <c r="Q1263" t="s">
        <v>2271</v>
      </c>
      <c r="R1263">
        <v>95616</v>
      </c>
      <c r="S1263">
        <v>42119</v>
      </c>
      <c r="T1263">
        <v>42121</v>
      </c>
      <c r="U1263">
        <v>-150.2604</v>
      </c>
      <c r="V1263">
        <v>19</v>
      </c>
      <c r="W1263">
        <v>87.85</v>
      </c>
      <c r="X1263">
        <v>90327</v>
      </c>
      <c r="Y1263" t="s">
        <v>3217</v>
      </c>
    </row>
    <row r="1264" spans="1:25" x14ac:dyDescent="0.2">
      <c r="A1264">
        <v>2570</v>
      </c>
      <c r="B1264" t="s">
        <v>2270</v>
      </c>
      <c r="C1264" t="s">
        <v>1</v>
      </c>
      <c r="D1264">
        <v>0.01</v>
      </c>
      <c r="E1264">
        <v>500.98</v>
      </c>
      <c r="F1264">
        <v>56</v>
      </c>
      <c r="G1264" t="s">
        <v>2</v>
      </c>
      <c r="H1264" t="s">
        <v>15</v>
      </c>
      <c r="I1264" t="s">
        <v>4</v>
      </c>
      <c r="J1264" t="s">
        <v>85</v>
      </c>
      <c r="K1264" t="s">
        <v>33</v>
      </c>
      <c r="L1264" t="s">
        <v>2272</v>
      </c>
      <c r="M1264">
        <v>0.6</v>
      </c>
      <c r="N1264" t="s">
        <v>8</v>
      </c>
      <c r="O1264" t="s">
        <v>35</v>
      </c>
      <c r="P1264" t="s">
        <v>66</v>
      </c>
      <c r="Q1264" t="s">
        <v>2271</v>
      </c>
      <c r="R1264">
        <v>95616</v>
      </c>
      <c r="S1264">
        <v>42119</v>
      </c>
      <c r="T1264">
        <v>42120</v>
      </c>
      <c r="U1264">
        <v>4899.1288000000004</v>
      </c>
      <c r="V1264">
        <v>14</v>
      </c>
      <c r="W1264">
        <v>7429.63</v>
      </c>
      <c r="X1264">
        <v>90327</v>
      </c>
      <c r="Y1264" t="s">
        <v>3217</v>
      </c>
    </row>
    <row r="1265" spans="1:25" x14ac:dyDescent="0.2">
      <c r="A1265">
        <v>2570</v>
      </c>
      <c r="B1265" t="s">
        <v>2270</v>
      </c>
      <c r="C1265" t="s">
        <v>1</v>
      </c>
      <c r="D1265">
        <v>0.02</v>
      </c>
      <c r="E1265">
        <v>12.58</v>
      </c>
      <c r="F1265">
        <v>5.16</v>
      </c>
      <c r="G1265" t="s">
        <v>14</v>
      </c>
      <c r="H1265" t="s">
        <v>15</v>
      </c>
      <c r="I1265" t="s">
        <v>4</v>
      </c>
      <c r="J1265" t="s">
        <v>102</v>
      </c>
      <c r="K1265" t="s">
        <v>49</v>
      </c>
      <c r="L1265" t="s">
        <v>2273</v>
      </c>
      <c r="M1265">
        <v>0.43</v>
      </c>
      <c r="N1265" t="s">
        <v>8</v>
      </c>
      <c r="O1265" t="s">
        <v>35</v>
      </c>
      <c r="P1265" t="s">
        <v>66</v>
      </c>
      <c r="Q1265" t="s">
        <v>2271</v>
      </c>
      <c r="R1265">
        <v>95616</v>
      </c>
      <c r="S1265">
        <v>42119</v>
      </c>
      <c r="T1265">
        <v>42119</v>
      </c>
      <c r="U1265">
        <v>44.712000000000003</v>
      </c>
      <c r="V1265">
        <v>18</v>
      </c>
      <c r="W1265">
        <v>224.29</v>
      </c>
      <c r="X1265">
        <v>90327</v>
      </c>
      <c r="Y1265" t="s">
        <v>3217</v>
      </c>
    </row>
    <row r="1266" spans="1:25" x14ac:dyDescent="0.2">
      <c r="A1266">
        <v>2570</v>
      </c>
      <c r="B1266" t="s">
        <v>2270</v>
      </c>
      <c r="C1266" t="s">
        <v>1</v>
      </c>
      <c r="D1266">
        <v>0.1</v>
      </c>
      <c r="E1266">
        <v>7.7</v>
      </c>
      <c r="F1266">
        <v>3.68</v>
      </c>
      <c r="G1266" t="s">
        <v>14</v>
      </c>
      <c r="H1266" t="s">
        <v>15</v>
      </c>
      <c r="I1266" t="s">
        <v>4</v>
      </c>
      <c r="J1266" t="s">
        <v>102</v>
      </c>
      <c r="K1266" t="s">
        <v>26</v>
      </c>
      <c r="L1266" t="s">
        <v>2274</v>
      </c>
      <c r="M1266">
        <v>0.52</v>
      </c>
      <c r="N1266" t="s">
        <v>8</v>
      </c>
      <c r="O1266" t="s">
        <v>35</v>
      </c>
      <c r="P1266" t="s">
        <v>66</v>
      </c>
      <c r="Q1266" t="s">
        <v>2271</v>
      </c>
      <c r="R1266">
        <v>95616</v>
      </c>
      <c r="S1266">
        <v>42119</v>
      </c>
      <c r="T1266">
        <v>42120</v>
      </c>
      <c r="U1266">
        <v>-22.626000000000001</v>
      </c>
      <c r="V1266">
        <v>7</v>
      </c>
      <c r="W1266">
        <v>51.2</v>
      </c>
      <c r="X1266">
        <v>90327</v>
      </c>
      <c r="Y1266" t="s">
        <v>3217</v>
      </c>
    </row>
    <row r="1267" spans="1:25" x14ac:dyDescent="0.2">
      <c r="A1267">
        <v>2571</v>
      </c>
      <c r="B1267" t="s">
        <v>2275</v>
      </c>
      <c r="C1267" t="s">
        <v>1</v>
      </c>
      <c r="D1267">
        <v>0.01</v>
      </c>
      <c r="E1267">
        <v>500.98</v>
      </c>
      <c r="F1267">
        <v>56</v>
      </c>
      <c r="G1267" t="s">
        <v>2</v>
      </c>
      <c r="H1267" t="s">
        <v>15</v>
      </c>
      <c r="I1267" t="s">
        <v>4</v>
      </c>
      <c r="J1267" t="s">
        <v>85</v>
      </c>
      <c r="K1267" t="s">
        <v>33</v>
      </c>
      <c r="L1267" t="s">
        <v>2272</v>
      </c>
      <c r="M1267">
        <v>0.6</v>
      </c>
      <c r="N1267" t="s">
        <v>8</v>
      </c>
      <c r="O1267" t="s">
        <v>87</v>
      </c>
      <c r="P1267" t="s">
        <v>88</v>
      </c>
      <c r="Q1267" t="s">
        <v>89</v>
      </c>
      <c r="R1267">
        <v>10165</v>
      </c>
      <c r="S1267">
        <v>42119</v>
      </c>
      <c r="T1267">
        <v>42120</v>
      </c>
      <c r="U1267">
        <v>4260.1120000000001</v>
      </c>
      <c r="V1267">
        <v>56</v>
      </c>
      <c r="W1267">
        <v>29718.53</v>
      </c>
      <c r="X1267">
        <v>50656</v>
      </c>
      <c r="Y1267" t="s">
        <v>3218</v>
      </c>
    </row>
    <row r="1268" spans="1:25" x14ac:dyDescent="0.2">
      <c r="A1268">
        <v>2571</v>
      </c>
      <c r="B1268" t="s">
        <v>2275</v>
      </c>
      <c r="C1268" t="s">
        <v>1</v>
      </c>
      <c r="D1268">
        <v>0.1</v>
      </c>
      <c r="E1268">
        <v>7.7</v>
      </c>
      <c r="F1268">
        <v>3.68</v>
      </c>
      <c r="G1268" t="s">
        <v>14</v>
      </c>
      <c r="H1268" t="s">
        <v>15</v>
      </c>
      <c r="I1268" t="s">
        <v>4</v>
      </c>
      <c r="J1268" t="s">
        <v>102</v>
      </c>
      <c r="K1268" t="s">
        <v>26</v>
      </c>
      <c r="L1268" t="s">
        <v>2274</v>
      </c>
      <c r="M1268">
        <v>0.52</v>
      </c>
      <c r="N1268" t="s">
        <v>8</v>
      </c>
      <c r="O1268" t="s">
        <v>87</v>
      </c>
      <c r="P1268" t="s">
        <v>88</v>
      </c>
      <c r="Q1268" t="s">
        <v>89</v>
      </c>
      <c r="R1268">
        <v>10165</v>
      </c>
      <c r="S1268">
        <v>42119</v>
      </c>
      <c r="T1268">
        <v>42120</v>
      </c>
      <c r="U1268">
        <v>-25.14</v>
      </c>
      <c r="V1268">
        <v>27</v>
      </c>
      <c r="W1268">
        <v>197.48</v>
      </c>
      <c r="X1268">
        <v>50656</v>
      </c>
      <c r="Y1268" t="s">
        <v>3218</v>
      </c>
    </row>
    <row r="1269" spans="1:25" x14ac:dyDescent="0.2">
      <c r="A1269">
        <v>3379</v>
      </c>
      <c r="B1269" t="s">
        <v>1845</v>
      </c>
      <c r="C1269" t="s">
        <v>1</v>
      </c>
      <c r="D1269">
        <v>0.05</v>
      </c>
      <c r="E1269">
        <v>3.14</v>
      </c>
      <c r="F1269">
        <v>1.92</v>
      </c>
      <c r="G1269" t="s">
        <v>63</v>
      </c>
      <c r="H1269" t="s">
        <v>47</v>
      </c>
      <c r="I1269" t="s">
        <v>24</v>
      </c>
      <c r="J1269" t="s">
        <v>544</v>
      </c>
      <c r="K1269" t="s">
        <v>26</v>
      </c>
      <c r="L1269" t="s">
        <v>1416</v>
      </c>
      <c r="M1269">
        <v>0.84</v>
      </c>
      <c r="N1269" t="s">
        <v>8</v>
      </c>
      <c r="O1269" t="s">
        <v>9</v>
      </c>
      <c r="P1269" t="s">
        <v>51</v>
      </c>
      <c r="Q1269" t="s">
        <v>1847</v>
      </c>
      <c r="R1269">
        <v>30144</v>
      </c>
      <c r="S1269">
        <v>42119</v>
      </c>
      <c r="T1269">
        <v>42120</v>
      </c>
      <c r="U1269">
        <v>1628.37</v>
      </c>
      <c r="V1269">
        <v>18</v>
      </c>
      <c r="W1269">
        <v>59.22</v>
      </c>
      <c r="X1269">
        <v>88839</v>
      </c>
      <c r="Y1269" t="s">
        <v>3215</v>
      </c>
    </row>
    <row r="1270" spans="1:25" x14ac:dyDescent="0.2">
      <c r="A1270">
        <v>731</v>
      </c>
      <c r="B1270" t="s">
        <v>2276</v>
      </c>
      <c r="C1270" t="s">
        <v>13</v>
      </c>
      <c r="D1270">
        <v>0.09</v>
      </c>
      <c r="E1270">
        <v>101.41</v>
      </c>
      <c r="F1270">
        <v>35</v>
      </c>
      <c r="G1270" t="s">
        <v>14</v>
      </c>
      <c r="H1270" t="s">
        <v>15</v>
      </c>
      <c r="I1270" t="s">
        <v>24</v>
      </c>
      <c r="J1270" t="s">
        <v>54</v>
      </c>
      <c r="K1270" t="s">
        <v>40</v>
      </c>
      <c r="L1270" t="s">
        <v>742</v>
      </c>
      <c r="M1270">
        <v>0.82</v>
      </c>
      <c r="N1270" t="s">
        <v>8</v>
      </c>
      <c r="O1270" t="s">
        <v>87</v>
      </c>
      <c r="P1270" t="s">
        <v>379</v>
      </c>
      <c r="Q1270" t="s">
        <v>904</v>
      </c>
      <c r="R1270">
        <v>1803</v>
      </c>
      <c r="S1270">
        <v>42120</v>
      </c>
      <c r="T1270">
        <v>42121</v>
      </c>
      <c r="U1270">
        <v>-801.15480000000002</v>
      </c>
      <c r="V1270">
        <v>12</v>
      </c>
      <c r="W1270">
        <v>1178.32</v>
      </c>
      <c r="X1270">
        <v>90362</v>
      </c>
      <c r="Y1270" t="s">
        <v>3218</v>
      </c>
    </row>
    <row r="1271" spans="1:25" x14ac:dyDescent="0.2">
      <c r="A1271">
        <v>1893</v>
      </c>
      <c r="B1271" t="s">
        <v>2277</v>
      </c>
      <c r="C1271" t="s">
        <v>23</v>
      </c>
      <c r="D1271">
        <v>0.03</v>
      </c>
      <c r="E1271">
        <v>180.98</v>
      </c>
      <c r="F1271">
        <v>26.2</v>
      </c>
      <c r="G1271" t="s">
        <v>2</v>
      </c>
      <c r="H1271" t="s">
        <v>15</v>
      </c>
      <c r="I1271" t="s">
        <v>4</v>
      </c>
      <c r="J1271" t="s">
        <v>85</v>
      </c>
      <c r="K1271" t="s">
        <v>33</v>
      </c>
      <c r="L1271" t="s">
        <v>2250</v>
      </c>
      <c r="M1271">
        <v>0.59</v>
      </c>
      <c r="N1271" t="s">
        <v>8</v>
      </c>
      <c r="O1271" t="s">
        <v>28</v>
      </c>
      <c r="P1271" t="s">
        <v>56</v>
      </c>
      <c r="Q1271" t="s">
        <v>2278</v>
      </c>
      <c r="R1271">
        <v>63119</v>
      </c>
      <c r="S1271">
        <v>42120</v>
      </c>
      <c r="T1271">
        <v>42124</v>
      </c>
      <c r="U1271">
        <v>588.54</v>
      </c>
      <c r="V1271">
        <v>5</v>
      </c>
      <c r="W1271">
        <v>928.92</v>
      </c>
      <c r="X1271">
        <v>91262</v>
      </c>
      <c r="Y1271" t="s">
        <v>3216</v>
      </c>
    </row>
    <row r="1272" spans="1:25" x14ac:dyDescent="0.2">
      <c r="A1272">
        <v>2491</v>
      </c>
      <c r="B1272" t="s">
        <v>433</v>
      </c>
      <c r="C1272" t="s">
        <v>23</v>
      </c>
      <c r="D1272">
        <v>0.06</v>
      </c>
      <c r="E1272">
        <v>4.28</v>
      </c>
      <c r="F1272">
        <v>0.94</v>
      </c>
      <c r="G1272" t="s">
        <v>14</v>
      </c>
      <c r="H1272" t="s">
        <v>15</v>
      </c>
      <c r="I1272" t="s">
        <v>24</v>
      </c>
      <c r="J1272" t="s">
        <v>25</v>
      </c>
      <c r="K1272" t="s">
        <v>26</v>
      </c>
      <c r="L1272" t="s">
        <v>457</v>
      </c>
      <c r="M1272">
        <v>0.56000000000000005</v>
      </c>
      <c r="N1272" t="s">
        <v>8</v>
      </c>
      <c r="O1272" t="s">
        <v>35</v>
      </c>
      <c r="P1272" t="s">
        <v>66</v>
      </c>
      <c r="Q1272" t="s">
        <v>76</v>
      </c>
      <c r="R1272">
        <v>90045</v>
      </c>
      <c r="S1272">
        <v>42120</v>
      </c>
      <c r="T1272">
        <v>42122</v>
      </c>
      <c r="U1272">
        <v>0.37</v>
      </c>
      <c r="V1272">
        <v>9</v>
      </c>
      <c r="W1272">
        <v>38.96</v>
      </c>
      <c r="X1272">
        <v>11712</v>
      </c>
      <c r="Y1272" t="s">
        <v>3217</v>
      </c>
    </row>
    <row r="1273" spans="1:25" x14ac:dyDescent="0.2">
      <c r="A1273">
        <v>2495</v>
      </c>
      <c r="B1273" t="s">
        <v>2279</v>
      </c>
      <c r="C1273" t="s">
        <v>23</v>
      </c>
      <c r="D1273">
        <v>0.06</v>
      </c>
      <c r="E1273">
        <v>4.28</v>
      </c>
      <c r="F1273">
        <v>0.94</v>
      </c>
      <c r="G1273" t="s">
        <v>14</v>
      </c>
      <c r="H1273" t="s">
        <v>15</v>
      </c>
      <c r="I1273" t="s">
        <v>24</v>
      </c>
      <c r="J1273" t="s">
        <v>25</v>
      </c>
      <c r="K1273" t="s">
        <v>26</v>
      </c>
      <c r="L1273" t="s">
        <v>457</v>
      </c>
      <c r="M1273">
        <v>0.56000000000000005</v>
      </c>
      <c r="N1273" t="s">
        <v>8</v>
      </c>
      <c r="O1273" t="s">
        <v>35</v>
      </c>
      <c r="P1273" t="s">
        <v>1036</v>
      </c>
      <c r="Q1273" t="s">
        <v>1637</v>
      </c>
      <c r="R1273">
        <v>82901</v>
      </c>
      <c r="S1273">
        <v>42120</v>
      </c>
      <c r="T1273">
        <v>42122</v>
      </c>
      <c r="U1273">
        <v>0.37</v>
      </c>
      <c r="V1273">
        <v>2</v>
      </c>
      <c r="W1273">
        <v>8.66</v>
      </c>
      <c r="X1273">
        <v>86885</v>
      </c>
      <c r="Y1273" t="s">
        <v>3217</v>
      </c>
    </row>
    <row r="1274" spans="1:25" x14ac:dyDescent="0.2">
      <c r="A1274">
        <v>2489</v>
      </c>
      <c r="B1274" t="s">
        <v>427</v>
      </c>
      <c r="C1274" t="s">
        <v>92</v>
      </c>
      <c r="D1274">
        <v>0.04</v>
      </c>
      <c r="E1274">
        <v>419.19</v>
      </c>
      <c r="F1274">
        <v>19.989999999999998</v>
      </c>
      <c r="G1274" t="s">
        <v>14</v>
      </c>
      <c r="H1274" t="s">
        <v>47</v>
      </c>
      <c r="I1274" t="s">
        <v>24</v>
      </c>
      <c r="J1274" t="s">
        <v>54</v>
      </c>
      <c r="K1274" t="s">
        <v>49</v>
      </c>
      <c r="L1274" t="s">
        <v>2168</v>
      </c>
      <c r="M1274">
        <v>0.57999999999999996</v>
      </c>
      <c r="N1274" t="s">
        <v>8</v>
      </c>
      <c r="O1274" t="s">
        <v>35</v>
      </c>
      <c r="P1274" t="s">
        <v>66</v>
      </c>
      <c r="Q1274" t="s">
        <v>429</v>
      </c>
      <c r="R1274">
        <v>94521</v>
      </c>
      <c r="S1274">
        <v>42120</v>
      </c>
      <c r="T1274">
        <v>42121</v>
      </c>
      <c r="U1274">
        <v>1388.3559</v>
      </c>
      <c r="V1274">
        <v>5</v>
      </c>
      <c r="W1274">
        <v>2012.11</v>
      </c>
      <c r="X1274">
        <v>86885</v>
      </c>
      <c r="Y1274" t="s">
        <v>3217</v>
      </c>
    </row>
    <row r="1275" spans="1:25" x14ac:dyDescent="0.2">
      <c r="A1275">
        <v>2491</v>
      </c>
      <c r="B1275" t="s">
        <v>433</v>
      </c>
      <c r="C1275" t="s">
        <v>92</v>
      </c>
      <c r="D1275">
        <v>0.04</v>
      </c>
      <c r="E1275">
        <v>419.19</v>
      </c>
      <c r="F1275">
        <v>19.989999999999998</v>
      </c>
      <c r="G1275" t="s">
        <v>14</v>
      </c>
      <c r="H1275" t="s">
        <v>47</v>
      </c>
      <c r="I1275" t="s">
        <v>24</v>
      </c>
      <c r="J1275" t="s">
        <v>54</v>
      </c>
      <c r="K1275" t="s">
        <v>49</v>
      </c>
      <c r="L1275" t="s">
        <v>2168</v>
      </c>
      <c r="M1275">
        <v>0.57999999999999996</v>
      </c>
      <c r="N1275" t="s">
        <v>8</v>
      </c>
      <c r="O1275" t="s">
        <v>35</v>
      </c>
      <c r="P1275" t="s">
        <v>66</v>
      </c>
      <c r="Q1275" t="s">
        <v>76</v>
      </c>
      <c r="R1275">
        <v>90045</v>
      </c>
      <c r="S1275">
        <v>42120</v>
      </c>
      <c r="T1275">
        <v>42121</v>
      </c>
      <c r="U1275">
        <v>1947.67</v>
      </c>
      <c r="V1275">
        <v>20</v>
      </c>
      <c r="W1275">
        <v>8048.45</v>
      </c>
      <c r="X1275">
        <v>23042</v>
      </c>
      <c r="Y1275" t="s">
        <v>3217</v>
      </c>
    </row>
    <row r="1276" spans="1:25" x14ac:dyDescent="0.2">
      <c r="A1276">
        <v>2380</v>
      </c>
      <c r="B1276" t="s">
        <v>2280</v>
      </c>
      <c r="C1276" t="s">
        <v>46</v>
      </c>
      <c r="D1276">
        <v>7.0000000000000007E-2</v>
      </c>
      <c r="E1276">
        <v>3.38</v>
      </c>
      <c r="F1276">
        <v>0.85</v>
      </c>
      <c r="G1276" t="s">
        <v>14</v>
      </c>
      <c r="H1276" t="s">
        <v>3</v>
      </c>
      <c r="I1276" t="s">
        <v>24</v>
      </c>
      <c r="J1276" t="s">
        <v>25</v>
      </c>
      <c r="K1276" t="s">
        <v>26</v>
      </c>
      <c r="L1276" t="s">
        <v>912</v>
      </c>
      <c r="M1276">
        <v>0.48</v>
      </c>
      <c r="N1276" t="s">
        <v>8</v>
      </c>
      <c r="O1276" t="s">
        <v>28</v>
      </c>
      <c r="P1276" t="s">
        <v>265</v>
      </c>
      <c r="Q1276" t="s">
        <v>2281</v>
      </c>
      <c r="R1276">
        <v>49505</v>
      </c>
      <c r="S1276">
        <v>42120</v>
      </c>
      <c r="T1276">
        <v>42122</v>
      </c>
      <c r="U1276">
        <v>19.04</v>
      </c>
      <c r="V1276">
        <v>9</v>
      </c>
      <c r="W1276">
        <v>29.08</v>
      </c>
      <c r="X1276">
        <v>86654</v>
      </c>
      <c r="Y1276" t="s">
        <v>3216</v>
      </c>
    </row>
    <row r="1277" spans="1:25" x14ac:dyDescent="0.2">
      <c r="A1277">
        <v>2382</v>
      </c>
      <c r="B1277" t="s">
        <v>2282</v>
      </c>
      <c r="C1277" t="s">
        <v>46</v>
      </c>
      <c r="D1277">
        <v>7.0000000000000007E-2</v>
      </c>
      <c r="E1277">
        <v>3.38</v>
      </c>
      <c r="F1277">
        <v>0.85</v>
      </c>
      <c r="G1277" t="s">
        <v>14</v>
      </c>
      <c r="H1277" t="s">
        <v>3</v>
      </c>
      <c r="I1277" t="s">
        <v>24</v>
      </c>
      <c r="J1277" t="s">
        <v>25</v>
      </c>
      <c r="K1277" t="s">
        <v>26</v>
      </c>
      <c r="L1277" t="s">
        <v>912</v>
      </c>
      <c r="M1277">
        <v>0.48</v>
      </c>
      <c r="N1277" t="s">
        <v>8</v>
      </c>
      <c r="O1277" t="s">
        <v>87</v>
      </c>
      <c r="P1277" t="s">
        <v>88</v>
      </c>
      <c r="Q1277" t="s">
        <v>89</v>
      </c>
      <c r="R1277">
        <v>10024</v>
      </c>
      <c r="S1277">
        <v>42120</v>
      </c>
      <c r="T1277">
        <v>42122</v>
      </c>
      <c r="U1277">
        <v>19.04</v>
      </c>
      <c r="V1277">
        <v>34</v>
      </c>
      <c r="W1277">
        <v>109.86</v>
      </c>
      <c r="X1277">
        <v>13606</v>
      </c>
      <c r="Y1277" t="s">
        <v>3218</v>
      </c>
    </row>
    <row r="1278" spans="1:25" x14ac:dyDescent="0.2">
      <c r="A1278">
        <v>2468</v>
      </c>
      <c r="B1278" t="s">
        <v>1587</v>
      </c>
      <c r="C1278" t="s">
        <v>1</v>
      </c>
      <c r="D1278">
        <v>0.09</v>
      </c>
      <c r="E1278">
        <v>58.1</v>
      </c>
      <c r="F1278">
        <v>1.49</v>
      </c>
      <c r="G1278" t="s">
        <v>63</v>
      </c>
      <c r="H1278" t="s">
        <v>47</v>
      </c>
      <c r="I1278" t="s">
        <v>24</v>
      </c>
      <c r="J1278" t="s">
        <v>48</v>
      </c>
      <c r="K1278" t="s">
        <v>49</v>
      </c>
      <c r="L1278" t="s">
        <v>598</v>
      </c>
      <c r="M1278">
        <v>0.38</v>
      </c>
      <c r="N1278" t="s">
        <v>8</v>
      </c>
      <c r="O1278" t="s">
        <v>9</v>
      </c>
      <c r="P1278" t="s">
        <v>73</v>
      </c>
      <c r="Q1278" t="s">
        <v>1589</v>
      </c>
      <c r="R1278">
        <v>28144</v>
      </c>
      <c r="S1278">
        <v>42121</v>
      </c>
      <c r="T1278">
        <v>42123</v>
      </c>
      <c r="U1278">
        <v>765.75</v>
      </c>
      <c r="V1278">
        <v>3</v>
      </c>
      <c r="W1278">
        <v>169.46</v>
      </c>
      <c r="X1278">
        <v>88135</v>
      </c>
      <c r="Y1278" t="s">
        <v>3215</v>
      </c>
    </row>
    <row r="1279" spans="1:25" x14ac:dyDescent="0.2">
      <c r="A1279">
        <v>983</v>
      </c>
      <c r="B1279" t="s">
        <v>2283</v>
      </c>
      <c r="C1279" t="s">
        <v>23</v>
      </c>
      <c r="D1279">
        <v>0.09</v>
      </c>
      <c r="E1279">
        <v>300.97000000000003</v>
      </c>
      <c r="F1279">
        <v>7.18</v>
      </c>
      <c r="G1279" t="s">
        <v>14</v>
      </c>
      <c r="H1279" t="s">
        <v>70</v>
      </c>
      <c r="I1279" t="s">
        <v>16</v>
      </c>
      <c r="J1279" t="s">
        <v>17</v>
      </c>
      <c r="K1279" t="s">
        <v>49</v>
      </c>
      <c r="L1279" t="s">
        <v>2185</v>
      </c>
      <c r="M1279">
        <v>0.48</v>
      </c>
      <c r="N1279" t="s">
        <v>8</v>
      </c>
      <c r="O1279" t="s">
        <v>9</v>
      </c>
      <c r="P1279" t="s">
        <v>20</v>
      </c>
      <c r="Q1279" t="s">
        <v>2284</v>
      </c>
      <c r="R1279">
        <v>72143</v>
      </c>
      <c r="S1279">
        <v>42121</v>
      </c>
      <c r="T1279">
        <v>42121</v>
      </c>
      <c r="U1279">
        <v>17.771999999999998</v>
      </c>
      <c r="V1279">
        <v>10</v>
      </c>
      <c r="W1279">
        <v>2848.38</v>
      </c>
      <c r="X1279">
        <v>90201</v>
      </c>
      <c r="Y1279" t="s">
        <v>3215</v>
      </c>
    </row>
    <row r="1280" spans="1:25" x14ac:dyDescent="0.2">
      <c r="A1280">
        <v>202</v>
      </c>
      <c r="B1280" t="s">
        <v>524</v>
      </c>
      <c r="C1280" t="s">
        <v>46</v>
      </c>
      <c r="D1280">
        <v>0.09</v>
      </c>
      <c r="E1280">
        <v>12.28</v>
      </c>
      <c r="F1280">
        <v>4.8600000000000003</v>
      </c>
      <c r="G1280" t="s">
        <v>14</v>
      </c>
      <c r="H1280" t="s">
        <v>70</v>
      </c>
      <c r="I1280" t="s">
        <v>24</v>
      </c>
      <c r="J1280" t="s">
        <v>64</v>
      </c>
      <c r="K1280" t="s">
        <v>49</v>
      </c>
      <c r="L1280" t="s">
        <v>1836</v>
      </c>
      <c r="M1280">
        <v>0.38</v>
      </c>
      <c r="N1280" t="s">
        <v>8</v>
      </c>
      <c r="O1280" t="s">
        <v>28</v>
      </c>
      <c r="P1280" t="s">
        <v>183</v>
      </c>
      <c r="Q1280" t="s">
        <v>526</v>
      </c>
      <c r="R1280">
        <v>74006</v>
      </c>
      <c r="S1280">
        <v>42121</v>
      </c>
      <c r="T1280">
        <v>42122</v>
      </c>
      <c r="U1280">
        <v>1.73</v>
      </c>
      <c r="V1280">
        <v>3</v>
      </c>
      <c r="W1280">
        <v>34.65</v>
      </c>
      <c r="X1280">
        <v>88971</v>
      </c>
      <c r="Y1280" t="s">
        <v>3216</v>
      </c>
    </row>
    <row r="1281" spans="1:25" x14ac:dyDescent="0.2">
      <c r="A1281">
        <v>762</v>
      </c>
      <c r="B1281" t="s">
        <v>2285</v>
      </c>
      <c r="C1281" t="s">
        <v>46</v>
      </c>
      <c r="D1281">
        <v>0</v>
      </c>
      <c r="E1281">
        <v>125.99</v>
      </c>
      <c r="F1281">
        <v>8.99</v>
      </c>
      <c r="G1281" t="s">
        <v>14</v>
      </c>
      <c r="H1281" t="s">
        <v>3</v>
      </c>
      <c r="I1281" t="s">
        <v>16</v>
      </c>
      <c r="J1281" t="s">
        <v>111</v>
      </c>
      <c r="K1281" t="s">
        <v>49</v>
      </c>
      <c r="L1281" t="s">
        <v>751</v>
      </c>
      <c r="M1281">
        <v>0.56999999999999995</v>
      </c>
      <c r="N1281" t="s">
        <v>8</v>
      </c>
      <c r="O1281" t="s">
        <v>35</v>
      </c>
      <c r="P1281" t="s">
        <v>42</v>
      </c>
      <c r="Q1281" t="s">
        <v>2286</v>
      </c>
      <c r="R1281">
        <v>98661</v>
      </c>
      <c r="S1281">
        <v>42121</v>
      </c>
      <c r="T1281">
        <v>42123</v>
      </c>
      <c r="U1281">
        <v>613.89576</v>
      </c>
      <c r="V1281">
        <v>12</v>
      </c>
      <c r="W1281">
        <v>1362.2</v>
      </c>
      <c r="X1281">
        <v>87525</v>
      </c>
      <c r="Y1281" t="s">
        <v>3217</v>
      </c>
    </row>
    <row r="1282" spans="1:25" x14ac:dyDescent="0.2">
      <c r="A1282">
        <v>3320</v>
      </c>
      <c r="B1282" t="s">
        <v>2287</v>
      </c>
      <c r="C1282" t="s">
        <v>46</v>
      </c>
      <c r="D1282">
        <v>0.08</v>
      </c>
      <c r="E1282">
        <v>3.28</v>
      </c>
      <c r="F1282">
        <v>3.97</v>
      </c>
      <c r="G1282" t="s">
        <v>14</v>
      </c>
      <c r="H1282" t="s">
        <v>3</v>
      </c>
      <c r="I1282" t="s">
        <v>24</v>
      </c>
      <c r="J1282" t="s">
        <v>25</v>
      </c>
      <c r="K1282" t="s">
        <v>26</v>
      </c>
      <c r="L1282" t="s">
        <v>221</v>
      </c>
      <c r="M1282">
        <v>0.56000000000000005</v>
      </c>
      <c r="N1282" t="s">
        <v>8</v>
      </c>
      <c r="O1282" t="s">
        <v>9</v>
      </c>
      <c r="P1282" t="s">
        <v>376</v>
      </c>
      <c r="Q1282" t="s">
        <v>2092</v>
      </c>
      <c r="R1282">
        <v>38301</v>
      </c>
      <c r="S1282">
        <v>42121</v>
      </c>
      <c r="T1282">
        <v>42122</v>
      </c>
      <c r="U1282">
        <v>0.42659999999999998</v>
      </c>
      <c r="V1282">
        <v>18</v>
      </c>
      <c r="W1282">
        <v>57.24</v>
      </c>
      <c r="X1282">
        <v>90103</v>
      </c>
      <c r="Y1282" t="s">
        <v>3215</v>
      </c>
    </row>
    <row r="1283" spans="1:25" x14ac:dyDescent="0.2">
      <c r="A1283">
        <v>3320</v>
      </c>
      <c r="B1283" t="s">
        <v>2287</v>
      </c>
      <c r="C1283" t="s">
        <v>46</v>
      </c>
      <c r="D1283">
        <v>0.09</v>
      </c>
      <c r="E1283">
        <v>40.97</v>
      </c>
      <c r="F1283">
        <v>8.99</v>
      </c>
      <c r="G1283" t="s">
        <v>63</v>
      </c>
      <c r="H1283" t="s">
        <v>3</v>
      </c>
      <c r="I1283" t="s">
        <v>24</v>
      </c>
      <c r="J1283" t="s">
        <v>25</v>
      </c>
      <c r="K1283" t="s">
        <v>18</v>
      </c>
      <c r="L1283" t="s">
        <v>1711</v>
      </c>
      <c r="M1283">
        <v>0.59</v>
      </c>
      <c r="N1283" t="s">
        <v>8</v>
      </c>
      <c r="O1283" t="s">
        <v>9</v>
      </c>
      <c r="P1283" t="s">
        <v>376</v>
      </c>
      <c r="Q1283" t="s">
        <v>2092</v>
      </c>
      <c r="R1283">
        <v>38301</v>
      </c>
      <c r="S1283">
        <v>42121</v>
      </c>
      <c r="T1283">
        <v>42123</v>
      </c>
      <c r="U1283">
        <v>66.215999999999994</v>
      </c>
      <c r="V1283">
        <v>22</v>
      </c>
      <c r="W1283">
        <v>824.7</v>
      </c>
      <c r="X1283">
        <v>90103</v>
      </c>
      <c r="Y1283" t="s">
        <v>3215</v>
      </c>
    </row>
    <row r="1284" spans="1:25" x14ac:dyDescent="0.2">
      <c r="A1284">
        <v>1439</v>
      </c>
      <c r="B1284" t="s">
        <v>2288</v>
      </c>
      <c r="C1284" t="s">
        <v>1</v>
      </c>
      <c r="D1284">
        <v>0.05</v>
      </c>
      <c r="E1284">
        <v>6.48</v>
      </c>
      <c r="F1284">
        <v>6.22</v>
      </c>
      <c r="G1284" t="s">
        <v>14</v>
      </c>
      <c r="H1284" t="s">
        <v>70</v>
      </c>
      <c r="I1284" t="s">
        <v>24</v>
      </c>
      <c r="J1284" t="s">
        <v>64</v>
      </c>
      <c r="K1284" t="s">
        <v>49</v>
      </c>
      <c r="L1284" t="s">
        <v>1054</v>
      </c>
      <c r="M1284">
        <v>0.37</v>
      </c>
      <c r="N1284" t="s">
        <v>8</v>
      </c>
      <c r="O1284" t="s">
        <v>87</v>
      </c>
      <c r="P1284" t="s">
        <v>293</v>
      </c>
      <c r="Q1284" t="s">
        <v>2289</v>
      </c>
      <c r="R1284">
        <v>44117</v>
      </c>
      <c r="S1284">
        <v>42122</v>
      </c>
      <c r="T1284">
        <v>42123</v>
      </c>
      <c r="U1284">
        <v>-29.07</v>
      </c>
      <c r="V1284">
        <v>3</v>
      </c>
      <c r="W1284">
        <v>21.46</v>
      </c>
      <c r="X1284">
        <v>90121</v>
      </c>
      <c r="Y1284" t="s">
        <v>3218</v>
      </c>
    </row>
    <row r="1285" spans="1:25" x14ac:dyDescent="0.2">
      <c r="A1285">
        <v>3011</v>
      </c>
      <c r="B1285" t="s">
        <v>2290</v>
      </c>
      <c r="C1285" t="s">
        <v>1</v>
      </c>
      <c r="D1285">
        <v>0.03</v>
      </c>
      <c r="E1285">
        <v>300.64999999999998</v>
      </c>
      <c r="F1285">
        <v>24.49</v>
      </c>
      <c r="G1285" t="s">
        <v>14</v>
      </c>
      <c r="H1285" t="s">
        <v>70</v>
      </c>
      <c r="I1285" t="s">
        <v>24</v>
      </c>
      <c r="J1285" t="s">
        <v>71</v>
      </c>
      <c r="K1285" t="s">
        <v>40</v>
      </c>
      <c r="L1285" t="s">
        <v>2291</v>
      </c>
      <c r="M1285">
        <v>0.52</v>
      </c>
      <c r="N1285" t="s">
        <v>8</v>
      </c>
      <c r="O1285" t="s">
        <v>87</v>
      </c>
      <c r="P1285" t="s">
        <v>379</v>
      </c>
      <c r="Q1285" t="s">
        <v>764</v>
      </c>
      <c r="R1285">
        <v>2113</v>
      </c>
      <c r="S1285">
        <v>42122</v>
      </c>
      <c r="T1285">
        <v>42124</v>
      </c>
      <c r="U1285">
        <v>1282.4960000000001</v>
      </c>
      <c r="V1285">
        <v>32</v>
      </c>
      <c r="W1285">
        <v>9705.4599999999991</v>
      </c>
      <c r="X1285">
        <v>7623</v>
      </c>
      <c r="Y1285" t="s">
        <v>3218</v>
      </c>
    </row>
    <row r="1286" spans="1:25" x14ac:dyDescent="0.2">
      <c r="A1286">
        <v>3011</v>
      </c>
      <c r="B1286" t="s">
        <v>2290</v>
      </c>
      <c r="C1286" t="s">
        <v>1</v>
      </c>
      <c r="D1286">
        <v>0.06</v>
      </c>
      <c r="E1286">
        <v>49.99</v>
      </c>
      <c r="F1286">
        <v>19.989999999999998</v>
      </c>
      <c r="G1286" t="s">
        <v>14</v>
      </c>
      <c r="H1286" t="s">
        <v>70</v>
      </c>
      <c r="I1286" t="s">
        <v>16</v>
      </c>
      <c r="J1286" t="s">
        <v>17</v>
      </c>
      <c r="K1286" t="s">
        <v>49</v>
      </c>
      <c r="L1286" t="s">
        <v>865</v>
      </c>
      <c r="M1286">
        <v>0.45</v>
      </c>
      <c r="N1286" t="s">
        <v>8</v>
      </c>
      <c r="O1286" t="s">
        <v>87</v>
      </c>
      <c r="P1286" t="s">
        <v>379</v>
      </c>
      <c r="Q1286" t="s">
        <v>764</v>
      </c>
      <c r="R1286">
        <v>2113</v>
      </c>
      <c r="S1286">
        <v>42122</v>
      </c>
      <c r="T1286">
        <v>42124</v>
      </c>
      <c r="U1286">
        <v>17.2</v>
      </c>
      <c r="V1286">
        <v>67</v>
      </c>
      <c r="W1286">
        <v>3247.54</v>
      </c>
      <c r="X1286">
        <v>7623</v>
      </c>
      <c r="Y1286" t="s">
        <v>3218</v>
      </c>
    </row>
    <row r="1287" spans="1:25" x14ac:dyDescent="0.2">
      <c r="A1287">
        <v>3011</v>
      </c>
      <c r="B1287" t="s">
        <v>2290</v>
      </c>
      <c r="C1287" t="s">
        <v>1</v>
      </c>
      <c r="D1287">
        <v>0.1</v>
      </c>
      <c r="E1287">
        <v>104.85</v>
      </c>
      <c r="F1287">
        <v>4.6500000000000004</v>
      </c>
      <c r="G1287" t="s">
        <v>14</v>
      </c>
      <c r="H1287" t="s">
        <v>70</v>
      </c>
      <c r="I1287" t="s">
        <v>24</v>
      </c>
      <c r="J1287" t="s">
        <v>64</v>
      </c>
      <c r="K1287" t="s">
        <v>49</v>
      </c>
      <c r="L1287" t="s">
        <v>2292</v>
      </c>
      <c r="M1287">
        <v>0.37</v>
      </c>
      <c r="N1287" t="s">
        <v>8</v>
      </c>
      <c r="O1287" t="s">
        <v>87</v>
      </c>
      <c r="P1287" t="s">
        <v>379</v>
      </c>
      <c r="Q1287" t="s">
        <v>764</v>
      </c>
      <c r="R1287">
        <v>2113</v>
      </c>
      <c r="S1287">
        <v>42122</v>
      </c>
      <c r="T1287">
        <v>42123</v>
      </c>
      <c r="U1287">
        <v>1184.1199999999999</v>
      </c>
      <c r="V1287">
        <v>58</v>
      </c>
      <c r="W1287">
        <v>5582.63</v>
      </c>
      <c r="X1287">
        <v>7623</v>
      </c>
      <c r="Y1287" t="s">
        <v>3218</v>
      </c>
    </row>
    <row r="1288" spans="1:25" x14ac:dyDescent="0.2">
      <c r="A1288">
        <v>3012</v>
      </c>
      <c r="B1288" t="s">
        <v>2293</v>
      </c>
      <c r="C1288" t="s">
        <v>1</v>
      </c>
      <c r="D1288">
        <v>0.03</v>
      </c>
      <c r="E1288">
        <v>300.64999999999998</v>
      </c>
      <c r="F1288">
        <v>24.49</v>
      </c>
      <c r="G1288" t="s">
        <v>14</v>
      </c>
      <c r="H1288" t="s">
        <v>70</v>
      </c>
      <c r="I1288" t="s">
        <v>24</v>
      </c>
      <c r="J1288" t="s">
        <v>71</v>
      </c>
      <c r="K1288" t="s">
        <v>40</v>
      </c>
      <c r="L1288" t="s">
        <v>2291</v>
      </c>
      <c r="M1288">
        <v>0.52</v>
      </c>
      <c r="N1288" t="s">
        <v>8</v>
      </c>
      <c r="O1288" t="s">
        <v>87</v>
      </c>
      <c r="P1288" t="s">
        <v>88</v>
      </c>
      <c r="Q1288" t="s">
        <v>2294</v>
      </c>
      <c r="R1288">
        <v>14609</v>
      </c>
      <c r="S1288">
        <v>42122</v>
      </c>
      <c r="T1288">
        <v>42124</v>
      </c>
      <c r="U1288">
        <v>1474.8704</v>
      </c>
      <c r="V1288">
        <v>8</v>
      </c>
      <c r="W1288">
        <v>2426.36</v>
      </c>
      <c r="X1288">
        <v>86346</v>
      </c>
      <c r="Y1288" t="s">
        <v>3218</v>
      </c>
    </row>
    <row r="1289" spans="1:25" x14ac:dyDescent="0.2">
      <c r="A1289">
        <v>3012</v>
      </c>
      <c r="B1289" t="s">
        <v>2293</v>
      </c>
      <c r="C1289" t="s">
        <v>1</v>
      </c>
      <c r="D1289">
        <v>0.06</v>
      </c>
      <c r="E1289">
        <v>49.99</v>
      </c>
      <c r="F1289">
        <v>19.989999999999998</v>
      </c>
      <c r="G1289" t="s">
        <v>14</v>
      </c>
      <c r="H1289" t="s">
        <v>70</v>
      </c>
      <c r="I1289" t="s">
        <v>16</v>
      </c>
      <c r="J1289" t="s">
        <v>17</v>
      </c>
      <c r="K1289" t="s">
        <v>49</v>
      </c>
      <c r="L1289" t="s">
        <v>865</v>
      </c>
      <c r="M1289">
        <v>0.45</v>
      </c>
      <c r="N1289" t="s">
        <v>8</v>
      </c>
      <c r="O1289" t="s">
        <v>87</v>
      </c>
      <c r="P1289" t="s">
        <v>88</v>
      </c>
      <c r="Q1289" t="s">
        <v>2294</v>
      </c>
      <c r="R1289">
        <v>14609</v>
      </c>
      <c r="S1289">
        <v>42122</v>
      </c>
      <c r="T1289">
        <v>42124</v>
      </c>
      <c r="U1289">
        <v>19.78</v>
      </c>
      <c r="V1289">
        <v>17</v>
      </c>
      <c r="W1289">
        <v>824</v>
      </c>
      <c r="X1289">
        <v>86346</v>
      </c>
      <c r="Y1289" t="s">
        <v>3218</v>
      </c>
    </row>
    <row r="1290" spans="1:25" x14ac:dyDescent="0.2">
      <c r="A1290">
        <v>3012</v>
      </c>
      <c r="B1290" t="s">
        <v>2293</v>
      </c>
      <c r="C1290" t="s">
        <v>1</v>
      </c>
      <c r="D1290">
        <v>0.1</v>
      </c>
      <c r="E1290">
        <v>104.85</v>
      </c>
      <c r="F1290">
        <v>4.6500000000000004</v>
      </c>
      <c r="G1290" t="s">
        <v>14</v>
      </c>
      <c r="H1290" t="s">
        <v>70</v>
      </c>
      <c r="I1290" t="s">
        <v>24</v>
      </c>
      <c r="J1290" t="s">
        <v>64</v>
      </c>
      <c r="K1290" t="s">
        <v>49</v>
      </c>
      <c r="L1290" t="s">
        <v>2292</v>
      </c>
      <c r="M1290">
        <v>0.37</v>
      </c>
      <c r="N1290" t="s">
        <v>8</v>
      </c>
      <c r="O1290" t="s">
        <v>87</v>
      </c>
      <c r="P1290" t="s">
        <v>88</v>
      </c>
      <c r="Q1290" t="s">
        <v>2294</v>
      </c>
      <c r="R1290">
        <v>14609</v>
      </c>
      <c r="S1290">
        <v>42122</v>
      </c>
      <c r="T1290">
        <v>42123</v>
      </c>
      <c r="U1290">
        <v>929.79570000000001</v>
      </c>
      <c r="V1290">
        <v>14</v>
      </c>
      <c r="W1290">
        <v>1347.53</v>
      </c>
      <c r="X1290">
        <v>86346</v>
      </c>
      <c r="Y1290" t="s">
        <v>3218</v>
      </c>
    </row>
    <row r="1291" spans="1:25" x14ac:dyDescent="0.2">
      <c r="A1291">
        <v>2254</v>
      </c>
      <c r="B1291" t="s">
        <v>801</v>
      </c>
      <c r="C1291" t="s">
        <v>13</v>
      </c>
      <c r="D1291">
        <v>0.1</v>
      </c>
      <c r="E1291">
        <v>48.91</v>
      </c>
      <c r="F1291">
        <v>5.97</v>
      </c>
      <c r="G1291" t="s">
        <v>14</v>
      </c>
      <c r="H1291" t="s">
        <v>70</v>
      </c>
      <c r="I1291" t="s">
        <v>24</v>
      </c>
      <c r="J1291" t="s">
        <v>64</v>
      </c>
      <c r="K1291" t="s">
        <v>49</v>
      </c>
      <c r="L1291" t="s">
        <v>2295</v>
      </c>
      <c r="M1291">
        <v>0.38</v>
      </c>
      <c r="N1291" t="s">
        <v>8</v>
      </c>
      <c r="O1291" t="s">
        <v>9</v>
      </c>
      <c r="P1291" t="s">
        <v>364</v>
      </c>
      <c r="Q1291" t="s">
        <v>803</v>
      </c>
      <c r="R1291">
        <v>42003</v>
      </c>
      <c r="S1291">
        <v>42122</v>
      </c>
      <c r="T1291">
        <v>42124</v>
      </c>
      <c r="U1291">
        <v>156.74340000000001</v>
      </c>
      <c r="V1291">
        <v>14</v>
      </c>
      <c r="W1291">
        <v>618.96</v>
      </c>
      <c r="X1291">
        <v>89279</v>
      </c>
      <c r="Y1291" t="s">
        <v>3215</v>
      </c>
    </row>
    <row r="1292" spans="1:25" x14ac:dyDescent="0.2">
      <c r="A1292">
        <v>2254</v>
      </c>
      <c r="B1292" t="s">
        <v>801</v>
      </c>
      <c r="C1292" t="s">
        <v>13</v>
      </c>
      <c r="D1292">
        <v>0.08</v>
      </c>
      <c r="E1292">
        <v>5.98</v>
      </c>
      <c r="F1292">
        <v>5.46</v>
      </c>
      <c r="G1292" t="s">
        <v>14</v>
      </c>
      <c r="H1292" t="s">
        <v>70</v>
      </c>
      <c r="I1292" t="s">
        <v>24</v>
      </c>
      <c r="J1292" t="s">
        <v>64</v>
      </c>
      <c r="K1292" t="s">
        <v>49</v>
      </c>
      <c r="L1292" t="s">
        <v>1132</v>
      </c>
      <c r="M1292">
        <v>0.36</v>
      </c>
      <c r="N1292" t="s">
        <v>8</v>
      </c>
      <c r="O1292" t="s">
        <v>9</v>
      </c>
      <c r="P1292" t="s">
        <v>364</v>
      </c>
      <c r="Q1292" t="s">
        <v>803</v>
      </c>
      <c r="R1292">
        <v>42003</v>
      </c>
      <c r="S1292">
        <v>42122</v>
      </c>
      <c r="T1292">
        <v>42122</v>
      </c>
      <c r="U1292">
        <v>110.11799999999999</v>
      </c>
      <c r="V1292">
        <v>13</v>
      </c>
      <c r="W1292">
        <v>77.540000000000006</v>
      </c>
      <c r="X1292">
        <v>89279</v>
      </c>
      <c r="Y1292" t="s">
        <v>3215</v>
      </c>
    </row>
    <row r="1293" spans="1:25" x14ac:dyDescent="0.2">
      <c r="A1293">
        <v>2912</v>
      </c>
      <c r="B1293" t="s">
        <v>2296</v>
      </c>
      <c r="C1293" t="s">
        <v>13</v>
      </c>
      <c r="D1293">
        <v>0.04</v>
      </c>
      <c r="E1293">
        <v>4.13</v>
      </c>
      <c r="F1293">
        <v>0.99</v>
      </c>
      <c r="G1293" t="s">
        <v>63</v>
      </c>
      <c r="H1293" t="s">
        <v>47</v>
      </c>
      <c r="I1293" t="s">
        <v>24</v>
      </c>
      <c r="J1293" t="s">
        <v>128</v>
      </c>
      <c r="K1293" t="s">
        <v>49</v>
      </c>
      <c r="L1293" t="s">
        <v>302</v>
      </c>
      <c r="M1293">
        <v>0.39</v>
      </c>
      <c r="N1293" t="s">
        <v>8</v>
      </c>
      <c r="O1293" t="s">
        <v>28</v>
      </c>
      <c r="P1293" t="s">
        <v>541</v>
      </c>
      <c r="Q1293" t="s">
        <v>2297</v>
      </c>
      <c r="R1293">
        <v>58201</v>
      </c>
      <c r="S1293">
        <v>42122</v>
      </c>
      <c r="T1293">
        <v>42124</v>
      </c>
      <c r="U1293">
        <v>22.307700000000001</v>
      </c>
      <c r="V1293">
        <v>7</v>
      </c>
      <c r="W1293">
        <v>32.33</v>
      </c>
      <c r="X1293">
        <v>87396</v>
      </c>
      <c r="Y1293" t="s">
        <v>3216</v>
      </c>
    </row>
    <row r="1294" spans="1:25" x14ac:dyDescent="0.2">
      <c r="A1294">
        <v>2912</v>
      </c>
      <c r="B1294" t="s">
        <v>2296</v>
      </c>
      <c r="C1294" t="s">
        <v>13</v>
      </c>
      <c r="D1294">
        <v>0.06</v>
      </c>
      <c r="E1294">
        <v>55.48</v>
      </c>
      <c r="F1294">
        <v>14.3</v>
      </c>
      <c r="G1294" t="s">
        <v>14</v>
      </c>
      <c r="H1294" t="s">
        <v>47</v>
      </c>
      <c r="I1294" t="s">
        <v>24</v>
      </c>
      <c r="J1294" t="s">
        <v>64</v>
      </c>
      <c r="K1294" t="s">
        <v>49</v>
      </c>
      <c r="L1294" t="s">
        <v>823</v>
      </c>
      <c r="M1294">
        <v>0.37</v>
      </c>
      <c r="N1294" t="s">
        <v>8</v>
      </c>
      <c r="O1294" t="s">
        <v>28</v>
      </c>
      <c r="P1294" t="s">
        <v>541</v>
      </c>
      <c r="Q1294" t="s">
        <v>2297</v>
      </c>
      <c r="R1294">
        <v>58201</v>
      </c>
      <c r="S1294">
        <v>42122</v>
      </c>
      <c r="T1294">
        <v>42124</v>
      </c>
      <c r="U1294">
        <v>443.02140000000003</v>
      </c>
      <c r="V1294">
        <v>12</v>
      </c>
      <c r="W1294">
        <v>642.05999999999995</v>
      </c>
      <c r="X1294">
        <v>87396</v>
      </c>
      <c r="Y1294" t="s">
        <v>3216</v>
      </c>
    </row>
    <row r="1295" spans="1:25" x14ac:dyDescent="0.2">
      <c r="A1295">
        <v>3359</v>
      </c>
      <c r="B1295" t="s">
        <v>2298</v>
      </c>
      <c r="C1295" t="s">
        <v>13</v>
      </c>
      <c r="D1295">
        <v>0.09</v>
      </c>
      <c r="E1295">
        <v>28.53</v>
      </c>
      <c r="F1295">
        <v>1.49</v>
      </c>
      <c r="G1295" t="s">
        <v>14</v>
      </c>
      <c r="H1295" t="s">
        <v>47</v>
      </c>
      <c r="I1295" t="s">
        <v>24</v>
      </c>
      <c r="J1295" t="s">
        <v>48</v>
      </c>
      <c r="K1295" t="s">
        <v>49</v>
      </c>
      <c r="L1295" t="s">
        <v>1808</v>
      </c>
      <c r="M1295">
        <v>0.38</v>
      </c>
      <c r="N1295" t="s">
        <v>8</v>
      </c>
      <c r="O1295" t="s">
        <v>28</v>
      </c>
      <c r="P1295" t="s">
        <v>333</v>
      </c>
      <c r="Q1295" t="s">
        <v>2299</v>
      </c>
      <c r="R1295">
        <v>53213</v>
      </c>
      <c r="S1295">
        <v>42122</v>
      </c>
      <c r="T1295">
        <v>42124</v>
      </c>
      <c r="U1295">
        <v>107.45462000000001</v>
      </c>
      <c r="V1295">
        <v>6</v>
      </c>
      <c r="W1295">
        <v>157.33000000000001</v>
      </c>
      <c r="X1295">
        <v>91437</v>
      </c>
      <c r="Y1295" t="s">
        <v>3216</v>
      </c>
    </row>
    <row r="1296" spans="1:25" x14ac:dyDescent="0.2">
      <c r="A1296">
        <v>234</v>
      </c>
      <c r="B1296" t="s">
        <v>961</v>
      </c>
      <c r="C1296" t="s">
        <v>23</v>
      </c>
      <c r="D1296">
        <v>0.06</v>
      </c>
      <c r="E1296">
        <v>3.34</v>
      </c>
      <c r="F1296">
        <v>7.49</v>
      </c>
      <c r="G1296" t="s">
        <v>63</v>
      </c>
      <c r="H1296" t="s">
        <v>3</v>
      </c>
      <c r="I1296" t="s">
        <v>24</v>
      </c>
      <c r="J1296" t="s">
        <v>25</v>
      </c>
      <c r="K1296" t="s">
        <v>26</v>
      </c>
      <c r="L1296" t="s">
        <v>2300</v>
      </c>
      <c r="M1296">
        <v>0.54</v>
      </c>
      <c r="N1296" t="s">
        <v>8</v>
      </c>
      <c r="O1296" t="s">
        <v>28</v>
      </c>
      <c r="P1296" t="s">
        <v>189</v>
      </c>
      <c r="Q1296" t="s">
        <v>713</v>
      </c>
      <c r="R1296">
        <v>50208</v>
      </c>
      <c r="S1296">
        <v>42122</v>
      </c>
      <c r="T1296">
        <v>42124</v>
      </c>
      <c r="U1296">
        <v>-175.86</v>
      </c>
      <c r="V1296">
        <v>8</v>
      </c>
      <c r="W1296">
        <v>27.45</v>
      </c>
      <c r="X1296">
        <v>90239</v>
      </c>
      <c r="Y1296" t="s">
        <v>3216</v>
      </c>
    </row>
    <row r="1297" spans="1:25" x14ac:dyDescent="0.2">
      <c r="A1297">
        <v>1217</v>
      </c>
      <c r="B1297" t="s">
        <v>2301</v>
      </c>
      <c r="C1297" t="s">
        <v>92</v>
      </c>
      <c r="D1297">
        <v>0.09</v>
      </c>
      <c r="E1297">
        <v>130.97999999999999</v>
      </c>
      <c r="F1297">
        <v>30</v>
      </c>
      <c r="G1297" t="s">
        <v>2</v>
      </c>
      <c r="H1297" t="s">
        <v>3</v>
      </c>
      <c r="I1297" t="s">
        <v>4</v>
      </c>
      <c r="J1297" t="s">
        <v>85</v>
      </c>
      <c r="K1297" t="s">
        <v>33</v>
      </c>
      <c r="L1297" t="s">
        <v>2175</v>
      </c>
      <c r="M1297">
        <v>0.78</v>
      </c>
      <c r="N1297" t="s">
        <v>8</v>
      </c>
      <c r="O1297" t="s">
        <v>87</v>
      </c>
      <c r="P1297" t="s">
        <v>379</v>
      </c>
      <c r="Q1297" t="s">
        <v>764</v>
      </c>
      <c r="R1297">
        <v>2112</v>
      </c>
      <c r="S1297">
        <v>42122</v>
      </c>
      <c r="T1297">
        <v>42125</v>
      </c>
      <c r="U1297">
        <v>-421.76</v>
      </c>
      <c r="V1297">
        <v>41</v>
      </c>
      <c r="W1297">
        <v>5258.94</v>
      </c>
      <c r="X1297">
        <v>54595</v>
      </c>
      <c r="Y1297" t="s">
        <v>3218</v>
      </c>
    </row>
    <row r="1298" spans="1:25" x14ac:dyDescent="0.2">
      <c r="A1298">
        <v>1226</v>
      </c>
      <c r="B1298" t="s">
        <v>2302</v>
      </c>
      <c r="C1298" t="s">
        <v>92</v>
      </c>
      <c r="D1298">
        <v>0.02</v>
      </c>
      <c r="E1298">
        <v>8.34</v>
      </c>
      <c r="F1298">
        <v>2.64</v>
      </c>
      <c r="G1298" t="s">
        <v>14</v>
      </c>
      <c r="H1298" t="s">
        <v>3</v>
      </c>
      <c r="I1298" t="s">
        <v>24</v>
      </c>
      <c r="J1298" t="s">
        <v>544</v>
      </c>
      <c r="K1298" t="s">
        <v>18</v>
      </c>
      <c r="L1298" t="s">
        <v>859</v>
      </c>
      <c r="M1298">
        <v>0.59</v>
      </c>
      <c r="N1298" t="s">
        <v>8</v>
      </c>
      <c r="O1298" t="s">
        <v>87</v>
      </c>
      <c r="P1298" t="s">
        <v>560</v>
      </c>
      <c r="Q1298" t="s">
        <v>2303</v>
      </c>
      <c r="R1298">
        <v>2861</v>
      </c>
      <c r="S1298">
        <v>42122</v>
      </c>
      <c r="T1298">
        <v>42124</v>
      </c>
      <c r="U1298">
        <v>6.79</v>
      </c>
      <c r="V1298">
        <v>8</v>
      </c>
      <c r="W1298">
        <v>66.739999999999995</v>
      </c>
      <c r="X1298">
        <v>90800</v>
      </c>
      <c r="Y1298" t="s">
        <v>3218</v>
      </c>
    </row>
    <row r="1299" spans="1:25" x14ac:dyDescent="0.2">
      <c r="A1299">
        <v>1227</v>
      </c>
      <c r="B1299" t="s">
        <v>2304</v>
      </c>
      <c r="C1299" t="s">
        <v>92</v>
      </c>
      <c r="D1299">
        <v>0.09</v>
      </c>
      <c r="E1299">
        <v>130.97999999999999</v>
      </c>
      <c r="F1299">
        <v>30</v>
      </c>
      <c r="G1299" t="s">
        <v>2</v>
      </c>
      <c r="H1299" t="s">
        <v>3</v>
      </c>
      <c r="I1299" t="s">
        <v>4</v>
      </c>
      <c r="J1299" t="s">
        <v>85</v>
      </c>
      <c r="K1299" t="s">
        <v>33</v>
      </c>
      <c r="L1299" t="s">
        <v>2175</v>
      </c>
      <c r="M1299">
        <v>0.78</v>
      </c>
      <c r="N1299" t="s">
        <v>8</v>
      </c>
      <c r="O1299" t="s">
        <v>87</v>
      </c>
      <c r="P1299" t="s">
        <v>609</v>
      </c>
      <c r="Q1299" t="s">
        <v>610</v>
      </c>
      <c r="R1299">
        <v>5403</v>
      </c>
      <c r="S1299">
        <v>42122</v>
      </c>
      <c r="T1299">
        <v>42125</v>
      </c>
      <c r="U1299">
        <v>-421.76</v>
      </c>
      <c r="V1299">
        <v>10</v>
      </c>
      <c r="W1299">
        <v>1282.67</v>
      </c>
      <c r="X1299">
        <v>90800</v>
      </c>
      <c r="Y1299" t="s">
        <v>3218</v>
      </c>
    </row>
    <row r="1300" spans="1:25" x14ac:dyDescent="0.2">
      <c r="A1300">
        <v>2353</v>
      </c>
      <c r="B1300" t="s">
        <v>2305</v>
      </c>
      <c r="C1300" t="s">
        <v>1</v>
      </c>
      <c r="D1300">
        <v>0.04</v>
      </c>
      <c r="E1300">
        <v>5.98</v>
      </c>
      <c r="F1300">
        <v>0.96</v>
      </c>
      <c r="G1300" t="s">
        <v>14</v>
      </c>
      <c r="H1300" t="s">
        <v>70</v>
      </c>
      <c r="I1300" t="s">
        <v>24</v>
      </c>
      <c r="J1300" t="s">
        <v>25</v>
      </c>
      <c r="K1300" t="s">
        <v>26</v>
      </c>
      <c r="L1300" t="s">
        <v>1243</v>
      </c>
      <c r="M1300">
        <v>0.6</v>
      </c>
      <c r="N1300" t="s">
        <v>8</v>
      </c>
      <c r="O1300" t="s">
        <v>87</v>
      </c>
      <c r="P1300" t="s">
        <v>394</v>
      </c>
      <c r="Q1300" t="s">
        <v>2306</v>
      </c>
      <c r="R1300">
        <v>21040</v>
      </c>
      <c r="S1300">
        <v>42123</v>
      </c>
      <c r="T1300">
        <v>42124</v>
      </c>
      <c r="U1300">
        <v>52.697600000000001</v>
      </c>
      <c r="V1300">
        <v>22</v>
      </c>
      <c r="W1300">
        <v>131.79</v>
      </c>
      <c r="X1300">
        <v>86164</v>
      </c>
      <c r="Y1300" t="s">
        <v>3218</v>
      </c>
    </row>
    <row r="1301" spans="1:25" x14ac:dyDescent="0.2">
      <c r="A1301">
        <v>2353</v>
      </c>
      <c r="B1301" t="s">
        <v>2305</v>
      </c>
      <c r="C1301" t="s">
        <v>1</v>
      </c>
      <c r="D1301">
        <v>0.01</v>
      </c>
      <c r="E1301">
        <v>20.99</v>
      </c>
      <c r="F1301">
        <v>0.99</v>
      </c>
      <c r="G1301" t="s">
        <v>14</v>
      </c>
      <c r="H1301" t="s">
        <v>70</v>
      </c>
      <c r="I1301" t="s">
        <v>16</v>
      </c>
      <c r="J1301" t="s">
        <v>111</v>
      </c>
      <c r="K1301" t="s">
        <v>26</v>
      </c>
      <c r="L1301" t="s">
        <v>2307</v>
      </c>
      <c r="M1301">
        <v>0.56999999999999995</v>
      </c>
      <c r="N1301" t="s">
        <v>8</v>
      </c>
      <c r="O1301" t="s">
        <v>87</v>
      </c>
      <c r="P1301" t="s">
        <v>394</v>
      </c>
      <c r="Q1301" t="s">
        <v>2306</v>
      </c>
      <c r="R1301">
        <v>21040</v>
      </c>
      <c r="S1301">
        <v>42123</v>
      </c>
      <c r="T1301">
        <v>42124</v>
      </c>
      <c r="U1301">
        <v>-78.194159999999997</v>
      </c>
      <c r="V1301">
        <v>2</v>
      </c>
      <c r="W1301">
        <v>35.33</v>
      </c>
      <c r="X1301">
        <v>86164</v>
      </c>
      <c r="Y1301" t="s">
        <v>3218</v>
      </c>
    </row>
    <row r="1302" spans="1:25" x14ac:dyDescent="0.2">
      <c r="A1302">
        <v>782</v>
      </c>
      <c r="B1302" t="s">
        <v>2308</v>
      </c>
      <c r="C1302" t="s">
        <v>13</v>
      </c>
      <c r="D1302">
        <v>0.04</v>
      </c>
      <c r="E1302">
        <v>34.76</v>
      </c>
      <c r="F1302">
        <v>5.49</v>
      </c>
      <c r="G1302" t="s">
        <v>14</v>
      </c>
      <c r="H1302" t="s">
        <v>3</v>
      </c>
      <c r="I1302" t="s">
        <v>24</v>
      </c>
      <c r="J1302" t="s">
        <v>54</v>
      </c>
      <c r="K1302" t="s">
        <v>49</v>
      </c>
      <c r="L1302" t="s">
        <v>2309</v>
      </c>
      <c r="M1302">
        <v>0.6</v>
      </c>
      <c r="N1302" t="s">
        <v>8</v>
      </c>
      <c r="O1302" t="s">
        <v>35</v>
      </c>
      <c r="P1302" t="s">
        <v>66</v>
      </c>
      <c r="Q1302" t="s">
        <v>2310</v>
      </c>
      <c r="R1302">
        <v>90604</v>
      </c>
      <c r="S1302">
        <v>42123</v>
      </c>
      <c r="T1302">
        <v>42124</v>
      </c>
      <c r="U1302">
        <v>192.51689999999999</v>
      </c>
      <c r="V1302">
        <v>8</v>
      </c>
      <c r="W1302">
        <v>279.01</v>
      </c>
      <c r="X1302">
        <v>90962</v>
      </c>
      <c r="Y1302" t="s">
        <v>3217</v>
      </c>
    </row>
    <row r="1303" spans="1:25" x14ac:dyDescent="0.2">
      <c r="A1303">
        <v>803</v>
      </c>
      <c r="B1303" t="s">
        <v>2311</v>
      </c>
      <c r="C1303" t="s">
        <v>92</v>
      </c>
      <c r="D1303">
        <v>0.03</v>
      </c>
      <c r="E1303">
        <v>35.99</v>
      </c>
      <c r="F1303">
        <v>5</v>
      </c>
      <c r="G1303" t="s">
        <v>14</v>
      </c>
      <c r="H1303" t="s">
        <v>3</v>
      </c>
      <c r="I1303" t="s">
        <v>16</v>
      </c>
      <c r="J1303" t="s">
        <v>111</v>
      </c>
      <c r="K1303" t="s">
        <v>49</v>
      </c>
      <c r="L1303" t="s">
        <v>927</v>
      </c>
      <c r="M1303">
        <v>0.85</v>
      </c>
      <c r="N1303" t="s">
        <v>8</v>
      </c>
      <c r="O1303" t="s">
        <v>9</v>
      </c>
      <c r="P1303" t="s">
        <v>99</v>
      </c>
      <c r="Q1303" t="s">
        <v>2312</v>
      </c>
      <c r="R1303">
        <v>32168</v>
      </c>
      <c r="S1303">
        <v>42123</v>
      </c>
      <c r="T1303">
        <v>42124</v>
      </c>
      <c r="U1303">
        <v>-184.548</v>
      </c>
      <c r="V1303">
        <v>3</v>
      </c>
      <c r="W1303">
        <v>93.82</v>
      </c>
      <c r="X1303">
        <v>90048</v>
      </c>
      <c r="Y1303" t="s">
        <v>3215</v>
      </c>
    </row>
    <row r="1304" spans="1:25" x14ac:dyDescent="0.2">
      <c r="A1304">
        <v>2115</v>
      </c>
      <c r="B1304" t="s">
        <v>2313</v>
      </c>
      <c r="C1304" t="s">
        <v>92</v>
      </c>
      <c r="D1304">
        <v>0.02</v>
      </c>
      <c r="E1304">
        <v>95.95</v>
      </c>
      <c r="F1304">
        <v>74.349999999999994</v>
      </c>
      <c r="G1304" t="s">
        <v>2</v>
      </c>
      <c r="H1304" t="s">
        <v>70</v>
      </c>
      <c r="I1304" t="s">
        <v>4</v>
      </c>
      <c r="J1304" t="s">
        <v>85</v>
      </c>
      <c r="K1304" t="s">
        <v>33</v>
      </c>
      <c r="L1304" t="s">
        <v>2314</v>
      </c>
      <c r="M1304">
        <v>0.56999999999999995</v>
      </c>
      <c r="N1304" t="s">
        <v>8</v>
      </c>
      <c r="O1304" t="s">
        <v>9</v>
      </c>
      <c r="P1304" t="s">
        <v>218</v>
      </c>
      <c r="Q1304" t="s">
        <v>1611</v>
      </c>
      <c r="R1304">
        <v>22124</v>
      </c>
      <c r="S1304">
        <v>42123</v>
      </c>
      <c r="T1304">
        <v>42125</v>
      </c>
      <c r="U1304">
        <v>636.52200000000005</v>
      </c>
      <c r="V1304">
        <v>14</v>
      </c>
      <c r="W1304">
        <v>1377.46</v>
      </c>
      <c r="X1304">
        <v>88406</v>
      </c>
      <c r="Y1304" t="s">
        <v>3215</v>
      </c>
    </row>
    <row r="1305" spans="1:25" x14ac:dyDescent="0.2">
      <c r="A1305">
        <v>3381</v>
      </c>
      <c r="B1305" t="s">
        <v>1787</v>
      </c>
      <c r="C1305" t="s">
        <v>92</v>
      </c>
      <c r="D1305">
        <v>0.02</v>
      </c>
      <c r="E1305">
        <v>28.53</v>
      </c>
      <c r="F1305">
        <v>1.49</v>
      </c>
      <c r="G1305" t="s">
        <v>14</v>
      </c>
      <c r="H1305" t="s">
        <v>47</v>
      </c>
      <c r="I1305" t="s">
        <v>24</v>
      </c>
      <c r="J1305" t="s">
        <v>48</v>
      </c>
      <c r="K1305" t="s">
        <v>49</v>
      </c>
      <c r="L1305" t="s">
        <v>1808</v>
      </c>
      <c r="M1305">
        <v>0.38</v>
      </c>
      <c r="N1305" t="s">
        <v>8</v>
      </c>
      <c r="O1305" t="s">
        <v>9</v>
      </c>
      <c r="P1305" t="s">
        <v>51</v>
      </c>
      <c r="Q1305" t="s">
        <v>1789</v>
      </c>
      <c r="R1305">
        <v>31204</v>
      </c>
      <c r="S1305">
        <v>42123</v>
      </c>
      <c r="T1305">
        <v>42123</v>
      </c>
      <c r="U1305">
        <v>1.992</v>
      </c>
      <c r="V1305">
        <v>18</v>
      </c>
      <c r="W1305">
        <v>513.33000000000004</v>
      </c>
      <c r="X1305">
        <v>88840</v>
      </c>
      <c r="Y1305" t="s">
        <v>3215</v>
      </c>
    </row>
    <row r="1306" spans="1:25" x14ac:dyDescent="0.2">
      <c r="A1306">
        <v>3393</v>
      </c>
      <c r="B1306" t="s">
        <v>1147</v>
      </c>
      <c r="C1306" t="s">
        <v>92</v>
      </c>
      <c r="D1306">
        <v>0.08</v>
      </c>
      <c r="E1306">
        <v>125.99</v>
      </c>
      <c r="F1306">
        <v>7.69</v>
      </c>
      <c r="G1306" t="s">
        <v>14</v>
      </c>
      <c r="H1306" t="s">
        <v>15</v>
      </c>
      <c r="I1306" t="s">
        <v>16</v>
      </c>
      <c r="J1306" t="s">
        <v>111</v>
      </c>
      <c r="K1306" t="s">
        <v>49</v>
      </c>
      <c r="L1306" t="s">
        <v>621</v>
      </c>
      <c r="M1306">
        <v>0.59</v>
      </c>
      <c r="N1306" t="s">
        <v>8</v>
      </c>
      <c r="O1306" t="s">
        <v>35</v>
      </c>
      <c r="P1306" t="s">
        <v>42</v>
      </c>
      <c r="Q1306" t="s">
        <v>1148</v>
      </c>
      <c r="R1306">
        <v>99163</v>
      </c>
      <c r="S1306">
        <v>42123</v>
      </c>
      <c r="T1306">
        <v>42124</v>
      </c>
      <c r="U1306">
        <v>374.625</v>
      </c>
      <c r="V1306">
        <v>7</v>
      </c>
      <c r="W1306">
        <v>710.36</v>
      </c>
      <c r="X1306">
        <v>87908</v>
      </c>
      <c r="Y1306" t="s">
        <v>3217</v>
      </c>
    </row>
    <row r="1307" spans="1:25" x14ac:dyDescent="0.2">
      <c r="A1307">
        <v>617</v>
      </c>
      <c r="B1307" t="s">
        <v>2315</v>
      </c>
      <c r="C1307" t="s">
        <v>46</v>
      </c>
      <c r="D1307">
        <v>0.02</v>
      </c>
      <c r="E1307">
        <v>15.57</v>
      </c>
      <c r="F1307">
        <v>1.39</v>
      </c>
      <c r="G1307" t="s">
        <v>14</v>
      </c>
      <c r="H1307" t="s">
        <v>15</v>
      </c>
      <c r="I1307" t="s">
        <v>24</v>
      </c>
      <c r="J1307" t="s">
        <v>321</v>
      </c>
      <c r="K1307" t="s">
        <v>49</v>
      </c>
      <c r="L1307" t="s">
        <v>2316</v>
      </c>
      <c r="M1307">
        <v>0.38</v>
      </c>
      <c r="N1307" t="s">
        <v>8</v>
      </c>
      <c r="O1307" t="s">
        <v>35</v>
      </c>
      <c r="P1307" t="s">
        <v>36</v>
      </c>
      <c r="Q1307" t="s">
        <v>928</v>
      </c>
      <c r="R1307">
        <v>81001</v>
      </c>
      <c r="S1307">
        <v>42123</v>
      </c>
      <c r="T1307">
        <v>42124</v>
      </c>
      <c r="U1307">
        <v>23.5428</v>
      </c>
      <c r="V1307">
        <v>3</v>
      </c>
      <c r="W1307">
        <v>46.23</v>
      </c>
      <c r="X1307">
        <v>88198</v>
      </c>
      <c r="Y1307" t="s">
        <v>3217</v>
      </c>
    </row>
    <row r="1308" spans="1:25" x14ac:dyDescent="0.2">
      <c r="A1308">
        <v>617</v>
      </c>
      <c r="B1308" t="s">
        <v>2315</v>
      </c>
      <c r="C1308" t="s">
        <v>46</v>
      </c>
      <c r="D1308">
        <v>0.02</v>
      </c>
      <c r="E1308">
        <v>20.89</v>
      </c>
      <c r="F1308">
        <v>11.52</v>
      </c>
      <c r="G1308" t="s">
        <v>14</v>
      </c>
      <c r="H1308" t="s">
        <v>15</v>
      </c>
      <c r="I1308" t="s">
        <v>24</v>
      </c>
      <c r="J1308" t="s">
        <v>54</v>
      </c>
      <c r="K1308" t="s">
        <v>49</v>
      </c>
      <c r="L1308" t="s">
        <v>1849</v>
      </c>
      <c r="M1308">
        <v>0.83</v>
      </c>
      <c r="N1308" t="s">
        <v>8</v>
      </c>
      <c r="O1308" t="s">
        <v>35</v>
      </c>
      <c r="P1308" t="s">
        <v>36</v>
      </c>
      <c r="Q1308" t="s">
        <v>928</v>
      </c>
      <c r="R1308">
        <v>81001</v>
      </c>
      <c r="S1308">
        <v>42123</v>
      </c>
      <c r="T1308">
        <v>42124</v>
      </c>
      <c r="U1308">
        <v>-276.11279999999999</v>
      </c>
      <c r="V1308">
        <v>13</v>
      </c>
      <c r="W1308">
        <v>279.27999999999997</v>
      </c>
      <c r="X1308">
        <v>88198</v>
      </c>
      <c r="Y1308" t="s">
        <v>3217</v>
      </c>
    </row>
    <row r="1309" spans="1:25" x14ac:dyDescent="0.2">
      <c r="A1309">
        <v>618</v>
      </c>
      <c r="B1309" t="s">
        <v>1790</v>
      </c>
      <c r="C1309" t="s">
        <v>46</v>
      </c>
      <c r="D1309">
        <v>0.06</v>
      </c>
      <c r="E1309">
        <v>5.38</v>
      </c>
      <c r="F1309">
        <v>5.24</v>
      </c>
      <c r="G1309" t="s">
        <v>63</v>
      </c>
      <c r="H1309" t="s">
        <v>15</v>
      </c>
      <c r="I1309" t="s">
        <v>24</v>
      </c>
      <c r="J1309" t="s">
        <v>48</v>
      </c>
      <c r="K1309" t="s">
        <v>49</v>
      </c>
      <c r="L1309" t="s">
        <v>2317</v>
      </c>
      <c r="M1309">
        <v>0.36</v>
      </c>
      <c r="N1309" t="s">
        <v>8</v>
      </c>
      <c r="O1309" t="s">
        <v>35</v>
      </c>
      <c r="P1309" t="s">
        <v>36</v>
      </c>
      <c r="Q1309" t="s">
        <v>1791</v>
      </c>
      <c r="R1309">
        <v>81007</v>
      </c>
      <c r="S1309">
        <v>42123</v>
      </c>
      <c r="T1309">
        <v>42124</v>
      </c>
      <c r="U1309">
        <v>-64.670940000000002</v>
      </c>
      <c r="V1309">
        <v>14</v>
      </c>
      <c r="W1309">
        <v>81.819999999999993</v>
      </c>
      <c r="X1309">
        <v>88198</v>
      </c>
      <c r="Y1309" t="s">
        <v>3217</v>
      </c>
    </row>
    <row r="1310" spans="1:25" x14ac:dyDescent="0.2">
      <c r="A1310">
        <v>618</v>
      </c>
      <c r="B1310" t="s">
        <v>1790</v>
      </c>
      <c r="C1310" t="s">
        <v>46</v>
      </c>
      <c r="D1310">
        <v>0.03</v>
      </c>
      <c r="E1310">
        <v>7.35</v>
      </c>
      <c r="F1310">
        <v>5.96</v>
      </c>
      <c r="G1310" t="s">
        <v>14</v>
      </c>
      <c r="H1310" t="s">
        <v>15</v>
      </c>
      <c r="I1310" t="s">
        <v>24</v>
      </c>
      <c r="J1310" t="s">
        <v>64</v>
      </c>
      <c r="K1310" t="s">
        <v>49</v>
      </c>
      <c r="L1310" t="s">
        <v>2318</v>
      </c>
      <c r="M1310">
        <v>0.38</v>
      </c>
      <c r="N1310" t="s">
        <v>8</v>
      </c>
      <c r="O1310" t="s">
        <v>35</v>
      </c>
      <c r="P1310" t="s">
        <v>36</v>
      </c>
      <c r="Q1310" t="s">
        <v>1791</v>
      </c>
      <c r="R1310">
        <v>81007</v>
      </c>
      <c r="S1310">
        <v>42123</v>
      </c>
      <c r="T1310">
        <v>42124</v>
      </c>
      <c r="U1310">
        <v>-11.113200000000001</v>
      </c>
      <c r="V1310">
        <v>1</v>
      </c>
      <c r="W1310">
        <v>13.16</v>
      </c>
      <c r="X1310">
        <v>88198</v>
      </c>
      <c r="Y1310" t="s">
        <v>3217</v>
      </c>
    </row>
    <row r="1311" spans="1:25" x14ac:dyDescent="0.2">
      <c r="A1311">
        <v>638</v>
      </c>
      <c r="B1311" t="s">
        <v>2319</v>
      </c>
      <c r="C1311" t="s">
        <v>1</v>
      </c>
      <c r="D1311">
        <v>0.06</v>
      </c>
      <c r="E1311">
        <v>65.989999999999995</v>
      </c>
      <c r="F1311">
        <v>8.8000000000000007</v>
      </c>
      <c r="G1311" t="s">
        <v>63</v>
      </c>
      <c r="H1311" t="s">
        <v>15</v>
      </c>
      <c r="I1311" t="s">
        <v>16</v>
      </c>
      <c r="J1311" t="s">
        <v>111</v>
      </c>
      <c r="K1311" t="s">
        <v>49</v>
      </c>
      <c r="L1311" t="s">
        <v>428</v>
      </c>
      <c r="M1311">
        <v>0.57999999999999996</v>
      </c>
      <c r="N1311" t="s">
        <v>8</v>
      </c>
      <c r="O1311" t="s">
        <v>35</v>
      </c>
      <c r="P1311" t="s">
        <v>66</v>
      </c>
      <c r="Q1311" t="s">
        <v>2320</v>
      </c>
      <c r="R1311">
        <v>95062</v>
      </c>
      <c r="S1311">
        <v>42124</v>
      </c>
      <c r="T1311">
        <v>42125</v>
      </c>
      <c r="U1311">
        <v>288.08999999999997</v>
      </c>
      <c r="V1311">
        <v>9</v>
      </c>
      <c r="W1311">
        <v>506.38</v>
      </c>
      <c r="X1311">
        <v>87954</v>
      </c>
      <c r="Y1311" t="s">
        <v>3217</v>
      </c>
    </row>
    <row r="1312" spans="1:25" x14ac:dyDescent="0.2">
      <c r="A1312">
        <v>638</v>
      </c>
      <c r="B1312" t="s">
        <v>2319</v>
      </c>
      <c r="C1312" t="s">
        <v>1</v>
      </c>
      <c r="D1312">
        <v>0</v>
      </c>
      <c r="E1312">
        <v>195.99</v>
      </c>
      <c r="F1312">
        <v>4.2</v>
      </c>
      <c r="G1312" t="s">
        <v>63</v>
      </c>
      <c r="H1312" t="s">
        <v>15</v>
      </c>
      <c r="I1312" t="s">
        <v>16</v>
      </c>
      <c r="J1312" t="s">
        <v>111</v>
      </c>
      <c r="K1312" t="s">
        <v>49</v>
      </c>
      <c r="L1312" t="s">
        <v>2321</v>
      </c>
      <c r="M1312">
        <v>0.56999999999999995</v>
      </c>
      <c r="N1312" t="s">
        <v>8</v>
      </c>
      <c r="O1312" t="s">
        <v>35</v>
      </c>
      <c r="P1312" t="s">
        <v>66</v>
      </c>
      <c r="Q1312" t="s">
        <v>2320</v>
      </c>
      <c r="R1312">
        <v>95062</v>
      </c>
      <c r="S1312">
        <v>42124</v>
      </c>
      <c r="T1312">
        <v>42126</v>
      </c>
      <c r="U1312">
        <v>719.47680000000003</v>
      </c>
      <c r="V1312">
        <v>6</v>
      </c>
      <c r="W1312">
        <v>1042.72</v>
      </c>
      <c r="X1312">
        <v>87954</v>
      </c>
      <c r="Y1312" t="s">
        <v>3217</v>
      </c>
    </row>
    <row r="1313" spans="1:25" x14ac:dyDescent="0.2">
      <c r="A1313">
        <v>640</v>
      </c>
      <c r="B1313" t="s">
        <v>1161</v>
      </c>
      <c r="C1313" t="s">
        <v>1</v>
      </c>
      <c r="D1313">
        <v>0.06</v>
      </c>
      <c r="E1313">
        <v>65.989999999999995</v>
      </c>
      <c r="F1313">
        <v>8.8000000000000007</v>
      </c>
      <c r="G1313" t="s">
        <v>63</v>
      </c>
      <c r="H1313" t="s">
        <v>15</v>
      </c>
      <c r="I1313" t="s">
        <v>16</v>
      </c>
      <c r="J1313" t="s">
        <v>111</v>
      </c>
      <c r="K1313" t="s">
        <v>49</v>
      </c>
      <c r="L1313" t="s">
        <v>428</v>
      </c>
      <c r="M1313">
        <v>0.57999999999999996</v>
      </c>
      <c r="N1313" t="s">
        <v>8</v>
      </c>
      <c r="O1313" t="s">
        <v>35</v>
      </c>
      <c r="P1313" t="s">
        <v>42</v>
      </c>
      <c r="Q1313" t="s">
        <v>118</v>
      </c>
      <c r="R1313">
        <v>98119</v>
      </c>
      <c r="S1313">
        <v>42124</v>
      </c>
      <c r="T1313">
        <v>42125</v>
      </c>
      <c r="U1313">
        <v>288.08999999999997</v>
      </c>
      <c r="V1313">
        <v>34</v>
      </c>
      <c r="W1313">
        <v>1912.98</v>
      </c>
      <c r="X1313">
        <v>45380</v>
      </c>
      <c r="Y1313" t="s">
        <v>3217</v>
      </c>
    </row>
    <row r="1314" spans="1:25" x14ac:dyDescent="0.2">
      <c r="A1314">
        <v>640</v>
      </c>
      <c r="B1314" t="s">
        <v>1161</v>
      </c>
      <c r="C1314" t="s">
        <v>1</v>
      </c>
      <c r="D1314">
        <v>0</v>
      </c>
      <c r="E1314">
        <v>195.99</v>
      </c>
      <c r="F1314">
        <v>4.2</v>
      </c>
      <c r="G1314" t="s">
        <v>63</v>
      </c>
      <c r="H1314" t="s">
        <v>15</v>
      </c>
      <c r="I1314" t="s">
        <v>16</v>
      </c>
      <c r="J1314" t="s">
        <v>111</v>
      </c>
      <c r="K1314" t="s">
        <v>49</v>
      </c>
      <c r="L1314" t="s">
        <v>2321</v>
      </c>
      <c r="M1314">
        <v>0.56999999999999995</v>
      </c>
      <c r="N1314" t="s">
        <v>8</v>
      </c>
      <c r="O1314" t="s">
        <v>35</v>
      </c>
      <c r="P1314" t="s">
        <v>42</v>
      </c>
      <c r="Q1314" t="s">
        <v>118</v>
      </c>
      <c r="R1314">
        <v>98119</v>
      </c>
      <c r="S1314">
        <v>42124</v>
      </c>
      <c r="T1314">
        <v>42126</v>
      </c>
      <c r="U1314">
        <v>1030.509</v>
      </c>
      <c r="V1314">
        <v>24</v>
      </c>
      <c r="W1314">
        <v>4170.87</v>
      </c>
      <c r="X1314">
        <v>45380</v>
      </c>
      <c r="Y1314" t="s">
        <v>3217</v>
      </c>
    </row>
    <row r="1315" spans="1:25" x14ac:dyDescent="0.2">
      <c r="A1315">
        <v>851</v>
      </c>
      <c r="B1315" t="s">
        <v>1340</v>
      </c>
      <c r="C1315" t="s">
        <v>1</v>
      </c>
      <c r="D1315">
        <v>0.06</v>
      </c>
      <c r="E1315">
        <v>1.26</v>
      </c>
      <c r="F1315">
        <v>0.7</v>
      </c>
      <c r="G1315" t="s">
        <v>14</v>
      </c>
      <c r="H1315" t="s">
        <v>70</v>
      </c>
      <c r="I1315" t="s">
        <v>24</v>
      </c>
      <c r="J1315" t="s">
        <v>152</v>
      </c>
      <c r="K1315" t="s">
        <v>26</v>
      </c>
      <c r="L1315" t="s">
        <v>2322</v>
      </c>
      <c r="M1315">
        <v>0.81</v>
      </c>
      <c r="N1315" t="s">
        <v>8</v>
      </c>
      <c r="O1315" t="s">
        <v>35</v>
      </c>
      <c r="P1315" t="s">
        <v>66</v>
      </c>
      <c r="Q1315" t="s">
        <v>1342</v>
      </c>
      <c r="R1315">
        <v>91745</v>
      </c>
      <c r="S1315">
        <v>42124</v>
      </c>
      <c r="T1315">
        <v>42124</v>
      </c>
      <c r="U1315">
        <v>-6.6096000000000004</v>
      </c>
      <c r="V1315">
        <v>4</v>
      </c>
      <c r="W1315">
        <v>5.28</v>
      </c>
      <c r="X1315">
        <v>88571</v>
      </c>
      <c r="Y1315" t="s">
        <v>3217</v>
      </c>
    </row>
    <row r="1316" spans="1:25" x14ac:dyDescent="0.2">
      <c r="A1316">
        <v>854</v>
      </c>
      <c r="B1316" t="s">
        <v>2323</v>
      </c>
      <c r="C1316" t="s">
        <v>1</v>
      </c>
      <c r="D1316">
        <v>0.06</v>
      </c>
      <c r="E1316">
        <v>1.76</v>
      </c>
      <c r="F1316">
        <v>0.7</v>
      </c>
      <c r="G1316" t="s">
        <v>14</v>
      </c>
      <c r="H1316" t="s">
        <v>70</v>
      </c>
      <c r="I1316" t="s">
        <v>24</v>
      </c>
      <c r="J1316" t="s">
        <v>25</v>
      </c>
      <c r="K1316" t="s">
        <v>26</v>
      </c>
      <c r="L1316" t="s">
        <v>1639</v>
      </c>
      <c r="M1316">
        <v>0.56000000000000005</v>
      </c>
      <c r="N1316" t="s">
        <v>8</v>
      </c>
      <c r="O1316" t="s">
        <v>87</v>
      </c>
      <c r="P1316" t="s">
        <v>224</v>
      </c>
      <c r="Q1316" t="s">
        <v>2324</v>
      </c>
      <c r="R1316">
        <v>6405</v>
      </c>
      <c r="S1316">
        <v>42124</v>
      </c>
      <c r="T1316">
        <v>42126</v>
      </c>
      <c r="U1316">
        <v>1.2236</v>
      </c>
      <c r="V1316">
        <v>22</v>
      </c>
      <c r="W1316">
        <v>39.26</v>
      </c>
      <c r="X1316">
        <v>88571</v>
      </c>
      <c r="Y1316" t="s">
        <v>3218</v>
      </c>
    </row>
    <row r="1317" spans="1:25" x14ac:dyDescent="0.2">
      <c r="A1317">
        <v>855</v>
      </c>
      <c r="B1317" t="s">
        <v>2325</v>
      </c>
      <c r="C1317" t="s">
        <v>1</v>
      </c>
      <c r="D1317">
        <v>0.02</v>
      </c>
      <c r="E1317">
        <v>24.98</v>
      </c>
      <c r="F1317">
        <v>8.7899999999999991</v>
      </c>
      <c r="G1317" t="s">
        <v>14</v>
      </c>
      <c r="H1317" t="s">
        <v>70</v>
      </c>
      <c r="I1317" t="s">
        <v>24</v>
      </c>
      <c r="J1317" t="s">
        <v>54</v>
      </c>
      <c r="K1317" t="s">
        <v>49</v>
      </c>
      <c r="L1317" t="s">
        <v>2326</v>
      </c>
      <c r="M1317">
        <v>0.66</v>
      </c>
      <c r="N1317" t="s">
        <v>8</v>
      </c>
      <c r="O1317" t="s">
        <v>87</v>
      </c>
      <c r="P1317" t="s">
        <v>224</v>
      </c>
      <c r="Q1317" t="s">
        <v>2327</v>
      </c>
      <c r="R1317">
        <v>6810</v>
      </c>
      <c r="S1317">
        <v>42124</v>
      </c>
      <c r="T1317">
        <v>42125</v>
      </c>
      <c r="U1317">
        <v>4.3148</v>
      </c>
      <c r="V1317">
        <v>23</v>
      </c>
      <c r="W1317">
        <v>606.51</v>
      </c>
      <c r="X1317">
        <v>88571</v>
      </c>
      <c r="Y1317" t="s">
        <v>3218</v>
      </c>
    </row>
    <row r="1318" spans="1:25" x14ac:dyDescent="0.2">
      <c r="A1318">
        <v>858</v>
      </c>
      <c r="B1318" t="s">
        <v>2328</v>
      </c>
      <c r="C1318" t="s">
        <v>1</v>
      </c>
      <c r="D1318">
        <v>0.05</v>
      </c>
      <c r="E1318">
        <v>35.99</v>
      </c>
      <c r="F1318">
        <v>5.99</v>
      </c>
      <c r="G1318" t="s">
        <v>63</v>
      </c>
      <c r="H1318" t="s">
        <v>70</v>
      </c>
      <c r="I1318" t="s">
        <v>16</v>
      </c>
      <c r="J1318" t="s">
        <v>111</v>
      </c>
      <c r="K1318" t="s">
        <v>26</v>
      </c>
      <c r="L1318" t="s">
        <v>1348</v>
      </c>
      <c r="M1318">
        <v>0.38</v>
      </c>
      <c r="N1318" t="s">
        <v>8</v>
      </c>
      <c r="O1318" t="s">
        <v>87</v>
      </c>
      <c r="P1318" t="s">
        <v>307</v>
      </c>
      <c r="Q1318" t="s">
        <v>1634</v>
      </c>
      <c r="R1318">
        <v>4240</v>
      </c>
      <c r="S1318">
        <v>42124</v>
      </c>
      <c r="T1318">
        <v>42126</v>
      </c>
      <c r="U1318">
        <v>-125.83296</v>
      </c>
      <c r="V1318">
        <v>2</v>
      </c>
      <c r="W1318">
        <v>64.89</v>
      </c>
      <c r="X1318">
        <v>88571</v>
      </c>
      <c r="Y1318" t="s">
        <v>3218</v>
      </c>
    </row>
    <row r="1319" spans="1:25" x14ac:dyDescent="0.2">
      <c r="A1319">
        <v>2704</v>
      </c>
      <c r="B1319" t="s">
        <v>2329</v>
      </c>
      <c r="C1319" t="s">
        <v>1</v>
      </c>
      <c r="D1319">
        <v>0.06</v>
      </c>
      <c r="E1319">
        <v>3.6</v>
      </c>
      <c r="F1319">
        <v>2.2000000000000002</v>
      </c>
      <c r="G1319" t="s">
        <v>14</v>
      </c>
      <c r="H1319" t="s">
        <v>15</v>
      </c>
      <c r="I1319" t="s">
        <v>24</v>
      </c>
      <c r="J1319" t="s">
        <v>64</v>
      </c>
      <c r="K1319" t="s">
        <v>26</v>
      </c>
      <c r="L1319" t="s">
        <v>1360</v>
      </c>
      <c r="M1319">
        <v>0.39</v>
      </c>
      <c r="N1319" t="s">
        <v>8</v>
      </c>
      <c r="O1319" t="s">
        <v>9</v>
      </c>
      <c r="P1319" t="s">
        <v>99</v>
      </c>
      <c r="Q1319" t="s">
        <v>2330</v>
      </c>
      <c r="R1319">
        <v>32503</v>
      </c>
      <c r="S1319">
        <v>42124</v>
      </c>
      <c r="T1319">
        <v>42126</v>
      </c>
      <c r="U1319">
        <v>2755.6421999999998</v>
      </c>
      <c r="V1319">
        <v>4</v>
      </c>
      <c r="W1319">
        <v>15.19</v>
      </c>
      <c r="X1319">
        <v>91407</v>
      </c>
      <c r="Y1319" t="s">
        <v>3215</v>
      </c>
    </row>
    <row r="1320" spans="1:25" x14ac:dyDescent="0.2">
      <c r="A1320">
        <v>1352</v>
      </c>
      <c r="B1320" t="s">
        <v>2331</v>
      </c>
      <c r="C1320" t="s">
        <v>13</v>
      </c>
      <c r="D1320">
        <v>0.05</v>
      </c>
      <c r="E1320">
        <v>17.670000000000002</v>
      </c>
      <c r="F1320">
        <v>8.99</v>
      </c>
      <c r="G1320" t="s">
        <v>14</v>
      </c>
      <c r="H1320" t="s">
        <v>47</v>
      </c>
      <c r="I1320" t="s">
        <v>4</v>
      </c>
      <c r="J1320" t="s">
        <v>102</v>
      </c>
      <c r="K1320" t="s">
        <v>18</v>
      </c>
      <c r="L1320" t="s">
        <v>2032</v>
      </c>
      <c r="M1320">
        <v>0.47</v>
      </c>
      <c r="N1320" t="s">
        <v>8</v>
      </c>
      <c r="O1320" t="s">
        <v>87</v>
      </c>
      <c r="P1320" t="s">
        <v>394</v>
      </c>
      <c r="Q1320" t="s">
        <v>1677</v>
      </c>
      <c r="R1320">
        <v>20746</v>
      </c>
      <c r="S1320">
        <v>42124</v>
      </c>
      <c r="T1320">
        <v>42125</v>
      </c>
      <c r="U1320">
        <v>46.036799999999999</v>
      </c>
      <c r="V1320">
        <v>16</v>
      </c>
      <c r="W1320">
        <v>283.44</v>
      </c>
      <c r="X1320">
        <v>88234</v>
      </c>
      <c r="Y1320" t="s">
        <v>3218</v>
      </c>
    </row>
    <row r="1321" spans="1:25" x14ac:dyDescent="0.2">
      <c r="A1321">
        <v>1347</v>
      </c>
      <c r="B1321" t="s">
        <v>2332</v>
      </c>
      <c r="C1321" t="s">
        <v>23</v>
      </c>
      <c r="D1321">
        <v>0.1</v>
      </c>
      <c r="E1321">
        <v>2.62</v>
      </c>
      <c r="F1321">
        <v>0.8</v>
      </c>
      <c r="G1321" t="s">
        <v>14</v>
      </c>
      <c r="H1321" t="s">
        <v>47</v>
      </c>
      <c r="I1321" t="s">
        <v>24</v>
      </c>
      <c r="J1321" t="s">
        <v>152</v>
      </c>
      <c r="K1321" t="s">
        <v>26</v>
      </c>
      <c r="L1321" t="s">
        <v>2100</v>
      </c>
      <c r="M1321">
        <v>0.39</v>
      </c>
      <c r="N1321" t="s">
        <v>8</v>
      </c>
      <c r="O1321" t="s">
        <v>9</v>
      </c>
      <c r="P1321" t="s">
        <v>99</v>
      </c>
      <c r="Q1321" t="s">
        <v>2333</v>
      </c>
      <c r="R1321">
        <v>33511</v>
      </c>
      <c r="S1321">
        <v>42124</v>
      </c>
      <c r="T1321">
        <v>42130</v>
      </c>
      <c r="U1321">
        <v>-94.490899999999996</v>
      </c>
      <c r="V1321">
        <v>21</v>
      </c>
      <c r="W1321">
        <v>51.86</v>
      </c>
      <c r="X1321">
        <v>89686</v>
      </c>
      <c r="Y1321" t="s">
        <v>3215</v>
      </c>
    </row>
    <row r="1322" spans="1:25" x14ac:dyDescent="0.2">
      <c r="A1322">
        <v>2704</v>
      </c>
      <c r="B1322" t="s">
        <v>2329</v>
      </c>
      <c r="C1322" t="s">
        <v>23</v>
      </c>
      <c r="D1322">
        <v>0.03</v>
      </c>
      <c r="E1322">
        <v>13.48</v>
      </c>
      <c r="F1322">
        <v>4.51</v>
      </c>
      <c r="G1322" t="s">
        <v>63</v>
      </c>
      <c r="H1322" t="s">
        <v>15</v>
      </c>
      <c r="I1322" t="s">
        <v>24</v>
      </c>
      <c r="J1322" t="s">
        <v>54</v>
      </c>
      <c r="K1322" t="s">
        <v>49</v>
      </c>
      <c r="L1322" t="s">
        <v>1757</v>
      </c>
      <c r="M1322">
        <v>0.59</v>
      </c>
      <c r="N1322" t="s">
        <v>8</v>
      </c>
      <c r="O1322" t="s">
        <v>9</v>
      </c>
      <c r="P1322" t="s">
        <v>99</v>
      </c>
      <c r="Q1322" t="s">
        <v>2330</v>
      </c>
      <c r="R1322">
        <v>32503</v>
      </c>
      <c r="S1322">
        <v>42124</v>
      </c>
      <c r="T1322">
        <v>42128</v>
      </c>
      <c r="U1322">
        <v>-256.01799999999997</v>
      </c>
      <c r="V1322">
        <v>4</v>
      </c>
      <c r="W1322">
        <v>59.49</v>
      </c>
      <c r="X1322">
        <v>91408</v>
      </c>
      <c r="Y1322" t="s">
        <v>3215</v>
      </c>
    </row>
    <row r="1323" spans="1:25" x14ac:dyDescent="0.2">
      <c r="A1323">
        <v>2823</v>
      </c>
      <c r="B1323" t="s">
        <v>2334</v>
      </c>
      <c r="C1323" t="s">
        <v>23</v>
      </c>
      <c r="D1323">
        <v>0.02</v>
      </c>
      <c r="E1323">
        <v>21.98</v>
      </c>
      <c r="F1323">
        <v>2.87</v>
      </c>
      <c r="G1323" t="s">
        <v>14</v>
      </c>
      <c r="H1323" t="s">
        <v>70</v>
      </c>
      <c r="I1323" t="s">
        <v>24</v>
      </c>
      <c r="J1323" t="s">
        <v>25</v>
      </c>
      <c r="K1323" t="s">
        <v>18</v>
      </c>
      <c r="L1323" t="s">
        <v>1714</v>
      </c>
      <c r="M1323">
        <v>0.55000000000000004</v>
      </c>
      <c r="N1323" t="s">
        <v>8</v>
      </c>
      <c r="O1323" t="s">
        <v>35</v>
      </c>
      <c r="P1323" t="s">
        <v>272</v>
      </c>
      <c r="Q1323" t="s">
        <v>2335</v>
      </c>
      <c r="R1323">
        <v>89031</v>
      </c>
      <c r="S1323">
        <v>42124</v>
      </c>
      <c r="T1323">
        <v>42126</v>
      </c>
      <c r="U1323">
        <v>165.6345</v>
      </c>
      <c r="V1323">
        <v>11</v>
      </c>
      <c r="W1323">
        <v>240.05</v>
      </c>
      <c r="X1323">
        <v>87240</v>
      </c>
      <c r="Y1323" t="s">
        <v>3217</v>
      </c>
    </row>
    <row r="1324" spans="1:25" x14ac:dyDescent="0.2">
      <c r="A1324">
        <v>1989</v>
      </c>
      <c r="B1324" t="s">
        <v>669</v>
      </c>
      <c r="C1324" t="s">
        <v>92</v>
      </c>
      <c r="D1324">
        <v>0.1</v>
      </c>
      <c r="E1324">
        <v>1.6</v>
      </c>
      <c r="F1324">
        <v>1.29</v>
      </c>
      <c r="G1324" t="s">
        <v>14</v>
      </c>
      <c r="H1324" t="s">
        <v>47</v>
      </c>
      <c r="I1324" t="s">
        <v>24</v>
      </c>
      <c r="J1324" t="s">
        <v>25</v>
      </c>
      <c r="K1324" t="s">
        <v>26</v>
      </c>
      <c r="L1324" t="s">
        <v>2336</v>
      </c>
      <c r="M1324">
        <v>0.42</v>
      </c>
      <c r="N1324" t="s">
        <v>8</v>
      </c>
      <c r="O1324" t="s">
        <v>35</v>
      </c>
      <c r="P1324" t="s">
        <v>122</v>
      </c>
      <c r="Q1324" t="s">
        <v>671</v>
      </c>
      <c r="R1324">
        <v>84117</v>
      </c>
      <c r="S1324">
        <v>42124</v>
      </c>
      <c r="T1324">
        <v>42124</v>
      </c>
      <c r="U1324">
        <v>-14.990399999999999</v>
      </c>
      <c r="V1324">
        <v>11</v>
      </c>
      <c r="W1324">
        <v>16.88</v>
      </c>
      <c r="X1324">
        <v>90003</v>
      </c>
      <c r="Y1324" t="s">
        <v>3217</v>
      </c>
    </row>
    <row r="1325" spans="1:25" x14ac:dyDescent="0.2">
      <c r="A1325">
        <v>2394</v>
      </c>
      <c r="B1325" t="s">
        <v>2337</v>
      </c>
      <c r="C1325" t="s">
        <v>1</v>
      </c>
      <c r="D1325">
        <v>0.01</v>
      </c>
      <c r="E1325">
        <v>11.7</v>
      </c>
      <c r="F1325">
        <v>5.63</v>
      </c>
      <c r="G1325" t="s">
        <v>14</v>
      </c>
      <c r="H1325" t="s">
        <v>70</v>
      </c>
      <c r="I1325" t="s">
        <v>24</v>
      </c>
      <c r="J1325" t="s">
        <v>48</v>
      </c>
      <c r="K1325" t="s">
        <v>49</v>
      </c>
      <c r="L1325" t="s">
        <v>2338</v>
      </c>
      <c r="M1325">
        <v>0.4</v>
      </c>
      <c r="N1325" t="s">
        <v>8</v>
      </c>
      <c r="O1325" t="s">
        <v>9</v>
      </c>
      <c r="P1325" t="s">
        <v>51</v>
      </c>
      <c r="Q1325" t="s">
        <v>2339</v>
      </c>
      <c r="R1325">
        <v>30328</v>
      </c>
      <c r="S1325">
        <v>42125</v>
      </c>
      <c r="T1325">
        <v>42127</v>
      </c>
      <c r="U1325">
        <v>39.21</v>
      </c>
      <c r="V1325">
        <v>16</v>
      </c>
      <c r="W1325">
        <v>196.69</v>
      </c>
      <c r="X1325">
        <v>86949</v>
      </c>
      <c r="Y1325" t="s">
        <v>3215</v>
      </c>
    </row>
    <row r="1326" spans="1:25" x14ac:dyDescent="0.2">
      <c r="A1326">
        <v>2394</v>
      </c>
      <c r="B1326" t="s">
        <v>2337</v>
      </c>
      <c r="C1326" t="s">
        <v>1</v>
      </c>
      <c r="D1326">
        <v>0.03</v>
      </c>
      <c r="E1326">
        <v>4.55</v>
      </c>
      <c r="F1326">
        <v>1.49</v>
      </c>
      <c r="G1326" t="s">
        <v>14</v>
      </c>
      <c r="H1326" t="s">
        <v>70</v>
      </c>
      <c r="I1326" t="s">
        <v>24</v>
      </c>
      <c r="J1326" t="s">
        <v>48</v>
      </c>
      <c r="K1326" t="s">
        <v>49</v>
      </c>
      <c r="L1326" t="s">
        <v>1479</v>
      </c>
      <c r="M1326">
        <v>0.35</v>
      </c>
      <c r="N1326" t="s">
        <v>8</v>
      </c>
      <c r="O1326" t="s">
        <v>9</v>
      </c>
      <c r="P1326" t="s">
        <v>51</v>
      </c>
      <c r="Q1326" t="s">
        <v>2339</v>
      </c>
      <c r="R1326">
        <v>30328</v>
      </c>
      <c r="S1326">
        <v>42125</v>
      </c>
      <c r="T1326">
        <v>42125</v>
      </c>
      <c r="U1326">
        <v>100.38</v>
      </c>
      <c r="V1326">
        <v>9</v>
      </c>
      <c r="W1326">
        <v>40.28</v>
      </c>
      <c r="X1326">
        <v>86949</v>
      </c>
      <c r="Y1326" t="s">
        <v>3215</v>
      </c>
    </row>
    <row r="1327" spans="1:25" x14ac:dyDescent="0.2">
      <c r="A1327">
        <v>2724</v>
      </c>
      <c r="B1327" t="s">
        <v>2340</v>
      </c>
      <c r="C1327" t="s">
        <v>1</v>
      </c>
      <c r="D1327">
        <v>0.06</v>
      </c>
      <c r="E1327">
        <v>4.9800000000000004</v>
      </c>
      <c r="F1327">
        <v>7.44</v>
      </c>
      <c r="G1327" t="s">
        <v>14</v>
      </c>
      <c r="H1327" t="s">
        <v>47</v>
      </c>
      <c r="I1327" t="s">
        <v>24</v>
      </c>
      <c r="J1327" t="s">
        <v>64</v>
      </c>
      <c r="K1327" t="s">
        <v>49</v>
      </c>
      <c r="L1327" t="s">
        <v>2150</v>
      </c>
      <c r="M1327">
        <v>0.36</v>
      </c>
      <c r="N1327" t="s">
        <v>8</v>
      </c>
      <c r="O1327" t="s">
        <v>9</v>
      </c>
      <c r="P1327" t="s">
        <v>376</v>
      </c>
      <c r="Q1327" t="s">
        <v>2341</v>
      </c>
      <c r="R1327">
        <v>37421</v>
      </c>
      <c r="S1327">
        <v>42125</v>
      </c>
      <c r="T1327">
        <v>42126</v>
      </c>
      <c r="U1327">
        <v>-37.561999999999998</v>
      </c>
      <c r="V1327">
        <v>10</v>
      </c>
      <c r="W1327">
        <v>53.21</v>
      </c>
      <c r="X1327">
        <v>88959</v>
      </c>
      <c r="Y1327" t="s">
        <v>3215</v>
      </c>
    </row>
    <row r="1328" spans="1:25" x14ac:dyDescent="0.2">
      <c r="A1328">
        <v>2724</v>
      </c>
      <c r="B1328" t="s">
        <v>2340</v>
      </c>
      <c r="C1328" t="s">
        <v>1</v>
      </c>
      <c r="D1328">
        <v>0.01</v>
      </c>
      <c r="E1328">
        <v>6.48</v>
      </c>
      <c r="F1328">
        <v>7.37</v>
      </c>
      <c r="G1328" t="s">
        <v>14</v>
      </c>
      <c r="H1328" t="s">
        <v>47</v>
      </c>
      <c r="I1328" t="s">
        <v>24</v>
      </c>
      <c r="J1328" t="s">
        <v>64</v>
      </c>
      <c r="K1328" t="s">
        <v>49</v>
      </c>
      <c r="L1328" t="s">
        <v>1591</v>
      </c>
      <c r="M1328">
        <v>0.37</v>
      </c>
      <c r="N1328" t="s">
        <v>8</v>
      </c>
      <c r="O1328" t="s">
        <v>9</v>
      </c>
      <c r="P1328" t="s">
        <v>376</v>
      </c>
      <c r="Q1328" t="s">
        <v>2341</v>
      </c>
      <c r="R1328">
        <v>37421</v>
      </c>
      <c r="S1328">
        <v>42125</v>
      </c>
      <c r="T1328">
        <v>42127</v>
      </c>
      <c r="U1328">
        <v>-449.69400000000002</v>
      </c>
      <c r="V1328">
        <v>18</v>
      </c>
      <c r="W1328">
        <v>122.8</v>
      </c>
      <c r="X1328">
        <v>88959</v>
      </c>
      <c r="Y1328" t="s">
        <v>3215</v>
      </c>
    </row>
    <row r="1329" spans="1:25" x14ac:dyDescent="0.2">
      <c r="A1329">
        <v>1271</v>
      </c>
      <c r="B1329" t="s">
        <v>2087</v>
      </c>
      <c r="C1329" t="s">
        <v>23</v>
      </c>
      <c r="D1329">
        <v>0.1</v>
      </c>
      <c r="E1329">
        <v>34.229999999999997</v>
      </c>
      <c r="F1329">
        <v>5.0199999999999996</v>
      </c>
      <c r="G1329" t="s">
        <v>14</v>
      </c>
      <c r="H1329" t="s">
        <v>70</v>
      </c>
      <c r="I1329" t="s">
        <v>4</v>
      </c>
      <c r="J1329" t="s">
        <v>102</v>
      </c>
      <c r="K1329" t="s">
        <v>49</v>
      </c>
      <c r="L1329" t="s">
        <v>1294</v>
      </c>
      <c r="M1329">
        <v>0.55000000000000004</v>
      </c>
      <c r="N1329" t="s">
        <v>8</v>
      </c>
      <c r="O1329" t="s">
        <v>35</v>
      </c>
      <c r="P1329" t="s">
        <v>66</v>
      </c>
      <c r="Q1329" t="s">
        <v>2088</v>
      </c>
      <c r="R1329">
        <v>91941</v>
      </c>
      <c r="S1329">
        <v>42125</v>
      </c>
      <c r="T1329">
        <v>42130</v>
      </c>
      <c r="U1329">
        <v>151.56540000000001</v>
      </c>
      <c r="V1329">
        <v>7</v>
      </c>
      <c r="W1329">
        <v>219.66</v>
      </c>
      <c r="X1329">
        <v>88411</v>
      </c>
      <c r="Y1329" t="s">
        <v>3217</v>
      </c>
    </row>
    <row r="1330" spans="1:25" x14ac:dyDescent="0.2">
      <c r="A1330">
        <v>1383</v>
      </c>
      <c r="B1330" t="s">
        <v>2342</v>
      </c>
      <c r="C1330" t="s">
        <v>92</v>
      </c>
      <c r="D1330">
        <v>0.03</v>
      </c>
      <c r="E1330">
        <v>2.23</v>
      </c>
      <c r="F1330">
        <v>4.57</v>
      </c>
      <c r="G1330" t="s">
        <v>14</v>
      </c>
      <c r="H1330" t="s">
        <v>15</v>
      </c>
      <c r="I1330" t="s">
        <v>4</v>
      </c>
      <c r="J1330" t="s">
        <v>102</v>
      </c>
      <c r="K1330" t="s">
        <v>18</v>
      </c>
      <c r="L1330" t="s">
        <v>2343</v>
      </c>
      <c r="M1330">
        <v>0.41</v>
      </c>
      <c r="N1330" t="s">
        <v>8</v>
      </c>
      <c r="O1330" t="s">
        <v>35</v>
      </c>
      <c r="P1330" t="s">
        <v>122</v>
      </c>
      <c r="Q1330" t="s">
        <v>1208</v>
      </c>
      <c r="R1330">
        <v>84120</v>
      </c>
      <c r="S1330">
        <v>42125</v>
      </c>
      <c r="T1330">
        <v>42126</v>
      </c>
      <c r="U1330">
        <v>-93.25</v>
      </c>
      <c r="V1330">
        <v>12</v>
      </c>
      <c r="W1330">
        <v>28.66</v>
      </c>
      <c r="X1330">
        <v>89406</v>
      </c>
      <c r="Y1330" t="s">
        <v>3217</v>
      </c>
    </row>
    <row r="1331" spans="1:25" x14ac:dyDescent="0.2">
      <c r="A1331">
        <v>381</v>
      </c>
      <c r="B1331" t="s">
        <v>2344</v>
      </c>
      <c r="C1331" t="s">
        <v>46</v>
      </c>
      <c r="D1331">
        <v>7.0000000000000007E-2</v>
      </c>
      <c r="E1331">
        <v>415.88</v>
      </c>
      <c r="F1331">
        <v>11.37</v>
      </c>
      <c r="G1331" t="s">
        <v>14</v>
      </c>
      <c r="H1331" t="s">
        <v>70</v>
      </c>
      <c r="I1331" t="s">
        <v>24</v>
      </c>
      <c r="J1331" t="s">
        <v>54</v>
      </c>
      <c r="K1331" t="s">
        <v>49</v>
      </c>
      <c r="L1331" t="s">
        <v>1357</v>
      </c>
      <c r="M1331">
        <v>0.56999999999999995</v>
      </c>
      <c r="N1331" t="s">
        <v>8</v>
      </c>
      <c r="O1331" t="s">
        <v>28</v>
      </c>
      <c r="P1331" t="s">
        <v>79</v>
      </c>
      <c r="Q1331" t="s">
        <v>1823</v>
      </c>
      <c r="R1331">
        <v>61701</v>
      </c>
      <c r="S1331">
        <v>42125</v>
      </c>
      <c r="T1331">
        <v>42125</v>
      </c>
      <c r="U1331">
        <v>-539.59</v>
      </c>
      <c r="V1331">
        <v>1</v>
      </c>
      <c r="W1331">
        <v>394.51</v>
      </c>
      <c r="X1331">
        <v>88929</v>
      </c>
      <c r="Y1331" t="s">
        <v>3216</v>
      </c>
    </row>
    <row r="1332" spans="1:25" x14ac:dyDescent="0.2">
      <c r="A1332">
        <v>1193</v>
      </c>
      <c r="B1332" t="s">
        <v>1327</v>
      </c>
      <c r="C1332" t="s">
        <v>46</v>
      </c>
      <c r="D1332">
        <v>0.03</v>
      </c>
      <c r="E1332">
        <v>5.98</v>
      </c>
      <c r="F1332">
        <v>1.49</v>
      </c>
      <c r="G1332" t="s">
        <v>14</v>
      </c>
      <c r="H1332" t="s">
        <v>3</v>
      </c>
      <c r="I1332" t="s">
        <v>24</v>
      </c>
      <c r="J1332" t="s">
        <v>48</v>
      </c>
      <c r="K1332" t="s">
        <v>49</v>
      </c>
      <c r="L1332" t="s">
        <v>1563</v>
      </c>
      <c r="M1332">
        <v>0.39</v>
      </c>
      <c r="N1332" t="s">
        <v>8</v>
      </c>
      <c r="O1332" t="s">
        <v>87</v>
      </c>
      <c r="P1332" t="s">
        <v>350</v>
      </c>
      <c r="Q1332" t="s">
        <v>42</v>
      </c>
      <c r="R1332">
        <v>20016</v>
      </c>
      <c r="S1332">
        <v>42125</v>
      </c>
      <c r="T1332">
        <v>42127</v>
      </c>
      <c r="U1332">
        <v>38.08</v>
      </c>
      <c r="V1332">
        <v>85</v>
      </c>
      <c r="W1332">
        <v>517.85</v>
      </c>
      <c r="X1332">
        <v>38852</v>
      </c>
      <c r="Y1332" t="s">
        <v>3218</v>
      </c>
    </row>
    <row r="1333" spans="1:25" x14ac:dyDescent="0.2">
      <c r="A1333">
        <v>1194</v>
      </c>
      <c r="B1333" t="s">
        <v>2345</v>
      </c>
      <c r="C1333" t="s">
        <v>46</v>
      </c>
      <c r="D1333">
        <v>0.03</v>
      </c>
      <c r="E1333">
        <v>5.98</v>
      </c>
      <c r="F1333">
        <v>1.49</v>
      </c>
      <c r="G1333" t="s">
        <v>14</v>
      </c>
      <c r="H1333" t="s">
        <v>3</v>
      </c>
      <c r="I1333" t="s">
        <v>24</v>
      </c>
      <c r="J1333" t="s">
        <v>48</v>
      </c>
      <c r="K1333" t="s">
        <v>49</v>
      </c>
      <c r="L1333" t="s">
        <v>1563</v>
      </c>
      <c r="M1333">
        <v>0.39</v>
      </c>
      <c r="N1333" t="s">
        <v>8</v>
      </c>
      <c r="O1333" t="s">
        <v>9</v>
      </c>
      <c r="P1333" t="s">
        <v>99</v>
      </c>
      <c r="Q1333" t="s">
        <v>2346</v>
      </c>
      <c r="R1333">
        <v>34142</v>
      </c>
      <c r="S1333">
        <v>42125</v>
      </c>
      <c r="T1333">
        <v>42127</v>
      </c>
      <c r="U1333">
        <v>20.495999999999999</v>
      </c>
      <c r="V1333">
        <v>21</v>
      </c>
      <c r="W1333">
        <v>127.94</v>
      </c>
      <c r="X1333">
        <v>87586</v>
      </c>
      <c r="Y1333" t="s">
        <v>3215</v>
      </c>
    </row>
    <row r="1334" spans="1:25" x14ac:dyDescent="0.2">
      <c r="A1334">
        <v>3139</v>
      </c>
      <c r="B1334" t="s">
        <v>2347</v>
      </c>
      <c r="C1334" t="s">
        <v>1</v>
      </c>
      <c r="D1334">
        <v>0.09</v>
      </c>
      <c r="E1334">
        <v>280.98</v>
      </c>
      <c r="F1334">
        <v>57</v>
      </c>
      <c r="G1334" t="s">
        <v>2</v>
      </c>
      <c r="H1334" t="s">
        <v>47</v>
      </c>
      <c r="I1334" t="s">
        <v>4</v>
      </c>
      <c r="J1334" t="s">
        <v>85</v>
      </c>
      <c r="K1334" t="s">
        <v>33</v>
      </c>
      <c r="L1334" t="s">
        <v>838</v>
      </c>
      <c r="M1334">
        <v>0.78</v>
      </c>
      <c r="N1334" t="s">
        <v>8</v>
      </c>
      <c r="O1334" t="s">
        <v>87</v>
      </c>
      <c r="P1334" t="s">
        <v>373</v>
      </c>
      <c r="Q1334" t="s">
        <v>2348</v>
      </c>
      <c r="R1334">
        <v>7016</v>
      </c>
      <c r="S1334">
        <v>42126</v>
      </c>
      <c r="T1334">
        <v>42129</v>
      </c>
      <c r="U1334">
        <v>252.488</v>
      </c>
      <c r="V1334">
        <v>31</v>
      </c>
      <c r="W1334">
        <v>7974.21</v>
      </c>
      <c r="X1334">
        <v>86793</v>
      </c>
      <c r="Y1334" t="s">
        <v>3218</v>
      </c>
    </row>
    <row r="1335" spans="1:25" x14ac:dyDescent="0.2">
      <c r="A1335">
        <v>3367</v>
      </c>
      <c r="B1335" t="s">
        <v>2349</v>
      </c>
      <c r="C1335" t="s">
        <v>1</v>
      </c>
      <c r="D1335">
        <v>0.08</v>
      </c>
      <c r="E1335">
        <v>30.97</v>
      </c>
      <c r="F1335">
        <v>4</v>
      </c>
      <c r="G1335" t="s">
        <v>14</v>
      </c>
      <c r="H1335" t="s">
        <v>47</v>
      </c>
      <c r="I1335" t="s">
        <v>16</v>
      </c>
      <c r="J1335" t="s">
        <v>17</v>
      </c>
      <c r="K1335" t="s">
        <v>49</v>
      </c>
      <c r="L1335" t="s">
        <v>2138</v>
      </c>
      <c r="M1335">
        <v>0.74</v>
      </c>
      <c r="N1335" t="s">
        <v>8</v>
      </c>
      <c r="O1335" t="s">
        <v>87</v>
      </c>
      <c r="P1335" t="s">
        <v>293</v>
      </c>
      <c r="Q1335" t="s">
        <v>2350</v>
      </c>
      <c r="R1335">
        <v>43221</v>
      </c>
      <c r="S1335">
        <v>42126</v>
      </c>
      <c r="T1335">
        <v>42127</v>
      </c>
      <c r="U1335">
        <v>10.68</v>
      </c>
      <c r="V1335">
        <v>26</v>
      </c>
      <c r="W1335">
        <v>758.97</v>
      </c>
      <c r="X1335">
        <v>90502</v>
      </c>
      <c r="Y1335" t="s">
        <v>3218</v>
      </c>
    </row>
    <row r="1336" spans="1:25" x14ac:dyDescent="0.2">
      <c r="A1336">
        <v>3367</v>
      </c>
      <c r="B1336" t="s">
        <v>2349</v>
      </c>
      <c r="C1336" t="s">
        <v>1</v>
      </c>
      <c r="D1336">
        <v>0.1</v>
      </c>
      <c r="E1336">
        <v>4.13</v>
      </c>
      <c r="F1336">
        <v>0.5</v>
      </c>
      <c r="G1336" t="s">
        <v>63</v>
      </c>
      <c r="H1336" t="s">
        <v>47</v>
      </c>
      <c r="I1336" t="s">
        <v>24</v>
      </c>
      <c r="J1336" t="s">
        <v>128</v>
      </c>
      <c r="K1336" t="s">
        <v>49</v>
      </c>
      <c r="L1336" t="s">
        <v>2351</v>
      </c>
      <c r="M1336">
        <v>0.39</v>
      </c>
      <c r="N1336" t="s">
        <v>8</v>
      </c>
      <c r="O1336" t="s">
        <v>87</v>
      </c>
      <c r="P1336" t="s">
        <v>293</v>
      </c>
      <c r="Q1336" t="s">
        <v>2350</v>
      </c>
      <c r="R1336">
        <v>43221</v>
      </c>
      <c r="S1336">
        <v>42126</v>
      </c>
      <c r="T1336">
        <v>42128</v>
      </c>
      <c r="U1336">
        <v>58.263599999999997</v>
      </c>
      <c r="V1336">
        <v>18</v>
      </c>
      <c r="W1336">
        <v>84.44</v>
      </c>
      <c r="X1336">
        <v>90502</v>
      </c>
      <c r="Y1336" t="s">
        <v>3218</v>
      </c>
    </row>
    <row r="1337" spans="1:25" x14ac:dyDescent="0.2">
      <c r="A1337">
        <v>408</v>
      </c>
      <c r="B1337" t="s">
        <v>2352</v>
      </c>
      <c r="C1337" t="s">
        <v>23</v>
      </c>
      <c r="D1337">
        <v>7.0000000000000007E-2</v>
      </c>
      <c r="E1337">
        <v>29.17</v>
      </c>
      <c r="F1337">
        <v>6.27</v>
      </c>
      <c r="G1337" t="s">
        <v>14</v>
      </c>
      <c r="H1337" t="s">
        <v>70</v>
      </c>
      <c r="I1337" t="s">
        <v>24</v>
      </c>
      <c r="J1337" t="s">
        <v>48</v>
      </c>
      <c r="K1337" t="s">
        <v>49</v>
      </c>
      <c r="L1337" t="s">
        <v>50</v>
      </c>
      <c r="M1337">
        <v>0.37</v>
      </c>
      <c r="N1337" t="s">
        <v>8</v>
      </c>
      <c r="O1337" t="s">
        <v>28</v>
      </c>
      <c r="P1337" t="s">
        <v>163</v>
      </c>
      <c r="Q1337" t="s">
        <v>2353</v>
      </c>
      <c r="R1337">
        <v>78589</v>
      </c>
      <c r="S1337">
        <v>42126</v>
      </c>
      <c r="T1337">
        <v>42130</v>
      </c>
      <c r="U1337">
        <v>236.2371</v>
      </c>
      <c r="V1337">
        <v>14</v>
      </c>
      <c r="W1337">
        <v>400.47</v>
      </c>
      <c r="X1337">
        <v>89639</v>
      </c>
      <c r="Y1337" t="s">
        <v>3216</v>
      </c>
    </row>
    <row r="1338" spans="1:25" x14ac:dyDescent="0.2">
      <c r="A1338">
        <v>2426</v>
      </c>
      <c r="B1338" t="s">
        <v>1626</v>
      </c>
      <c r="C1338" t="s">
        <v>23</v>
      </c>
      <c r="D1338">
        <v>0.08</v>
      </c>
      <c r="E1338">
        <v>4.4800000000000004</v>
      </c>
      <c r="F1338">
        <v>49</v>
      </c>
      <c r="G1338" t="s">
        <v>14</v>
      </c>
      <c r="H1338" t="s">
        <v>3</v>
      </c>
      <c r="I1338" t="s">
        <v>24</v>
      </c>
      <c r="J1338" t="s">
        <v>71</v>
      </c>
      <c r="K1338" t="s">
        <v>40</v>
      </c>
      <c r="L1338" t="s">
        <v>444</v>
      </c>
      <c r="M1338">
        <v>0.6</v>
      </c>
      <c r="N1338" t="s">
        <v>8</v>
      </c>
      <c r="O1338" t="s">
        <v>28</v>
      </c>
      <c r="P1338" t="s">
        <v>163</v>
      </c>
      <c r="Q1338" t="s">
        <v>1628</v>
      </c>
      <c r="R1338">
        <v>75061</v>
      </c>
      <c r="S1338">
        <v>42126</v>
      </c>
      <c r="T1338">
        <v>42126</v>
      </c>
      <c r="U1338">
        <v>139.58009999999999</v>
      </c>
      <c r="V1338">
        <v>37</v>
      </c>
      <c r="W1338">
        <v>202.29</v>
      </c>
      <c r="X1338">
        <v>90861</v>
      </c>
      <c r="Y1338" t="s">
        <v>3216</v>
      </c>
    </row>
    <row r="1339" spans="1:25" x14ac:dyDescent="0.2">
      <c r="A1339">
        <v>2426</v>
      </c>
      <c r="B1339" t="s">
        <v>1626</v>
      </c>
      <c r="C1339" t="s">
        <v>23</v>
      </c>
      <c r="D1339">
        <v>0</v>
      </c>
      <c r="E1339">
        <v>17.670000000000002</v>
      </c>
      <c r="F1339">
        <v>8.99</v>
      </c>
      <c r="G1339" t="s">
        <v>14</v>
      </c>
      <c r="H1339" t="s">
        <v>3</v>
      </c>
      <c r="I1339" t="s">
        <v>4</v>
      </c>
      <c r="J1339" t="s">
        <v>102</v>
      </c>
      <c r="K1339" t="s">
        <v>18</v>
      </c>
      <c r="L1339" t="s">
        <v>2032</v>
      </c>
      <c r="M1339">
        <v>0.47</v>
      </c>
      <c r="N1339" t="s">
        <v>8</v>
      </c>
      <c r="O1339" t="s">
        <v>28</v>
      </c>
      <c r="P1339" t="s">
        <v>163</v>
      </c>
      <c r="Q1339" t="s">
        <v>1628</v>
      </c>
      <c r="R1339">
        <v>75061</v>
      </c>
      <c r="S1339">
        <v>42126</v>
      </c>
      <c r="T1339">
        <v>42133</v>
      </c>
      <c r="U1339">
        <v>109.67</v>
      </c>
      <c r="V1339">
        <v>9</v>
      </c>
      <c r="W1339">
        <v>168.71</v>
      </c>
      <c r="X1339">
        <v>90861</v>
      </c>
      <c r="Y1339" t="s">
        <v>3216</v>
      </c>
    </row>
    <row r="1340" spans="1:25" x14ac:dyDescent="0.2">
      <c r="A1340">
        <v>2578</v>
      </c>
      <c r="B1340" t="s">
        <v>2354</v>
      </c>
      <c r="C1340" t="s">
        <v>23</v>
      </c>
      <c r="D1340">
        <v>0.04</v>
      </c>
      <c r="E1340">
        <v>8.6</v>
      </c>
      <c r="F1340">
        <v>6.19</v>
      </c>
      <c r="G1340" t="s">
        <v>14</v>
      </c>
      <c r="H1340" t="s">
        <v>47</v>
      </c>
      <c r="I1340" t="s">
        <v>24</v>
      </c>
      <c r="J1340" t="s">
        <v>48</v>
      </c>
      <c r="K1340" t="s">
        <v>49</v>
      </c>
      <c r="L1340" t="s">
        <v>508</v>
      </c>
      <c r="M1340">
        <v>0.38</v>
      </c>
      <c r="N1340" t="s">
        <v>8</v>
      </c>
      <c r="O1340" t="s">
        <v>9</v>
      </c>
      <c r="P1340" t="s">
        <v>140</v>
      </c>
      <c r="Q1340" t="s">
        <v>2355</v>
      </c>
      <c r="R1340">
        <v>36801</v>
      </c>
      <c r="S1340">
        <v>42126</v>
      </c>
      <c r="T1340">
        <v>42128</v>
      </c>
      <c r="U1340">
        <v>309.71159999999998</v>
      </c>
      <c r="V1340">
        <v>5</v>
      </c>
      <c r="W1340">
        <v>46.85</v>
      </c>
      <c r="X1340">
        <v>88298</v>
      </c>
      <c r="Y1340" t="s">
        <v>3215</v>
      </c>
    </row>
    <row r="1341" spans="1:25" x14ac:dyDescent="0.2">
      <c r="A1341">
        <v>2578</v>
      </c>
      <c r="B1341" t="s">
        <v>2354</v>
      </c>
      <c r="C1341" t="s">
        <v>23</v>
      </c>
      <c r="D1341">
        <v>0.01</v>
      </c>
      <c r="E1341">
        <v>3.58</v>
      </c>
      <c r="F1341">
        <v>1.63</v>
      </c>
      <c r="G1341" t="s">
        <v>14</v>
      </c>
      <c r="H1341" t="s">
        <v>47</v>
      </c>
      <c r="I1341" t="s">
        <v>24</v>
      </c>
      <c r="J1341" t="s">
        <v>152</v>
      </c>
      <c r="K1341" t="s">
        <v>26</v>
      </c>
      <c r="L1341" t="s">
        <v>2197</v>
      </c>
      <c r="M1341">
        <v>0.36</v>
      </c>
      <c r="N1341" t="s">
        <v>8</v>
      </c>
      <c r="O1341" t="s">
        <v>9</v>
      </c>
      <c r="P1341" t="s">
        <v>140</v>
      </c>
      <c r="Q1341" t="s">
        <v>2355</v>
      </c>
      <c r="R1341">
        <v>36801</v>
      </c>
      <c r="S1341">
        <v>42126</v>
      </c>
      <c r="T1341">
        <v>42130</v>
      </c>
      <c r="U1341">
        <v>-128.85599999999999</v>
      </c>
      <c r="V1341">
        <v>26</v>
      </c>
      <c r="W1341">
        <v>93.57</v>
      </c>
      <c r="X1341">
        <v>88298</v>
      </c>
      <c r="Y1341" t="s">
        <v>3215</v>
      </c>
    </row>
    <row r="1342" spans="1:25" x14ac:dyDescent="0.2">
      <c r="A1342">
        <v>2578</v>
      </c>
      <c r="B1342" t="s">
        <v>2354</v>
      </c>
      <c r="C1342" t="s">
        <v>23</v>
      </c>
      <c r="D1342">
        <v>0.08</v>
      </c>
      <c r="E1342">
        <v>105.49</v>
      </c>
      <c r="F1342">
        <v>41.64</v>
      </c>
      <c r="G1342" t="s">
        <v>2</v>
      </c>
      <c r="H1342" t="s">
        <v>47</v>
      </c>
      <c r="I1342" t="s">
        <v>4</v>
      </c>
      <c r="J1342" t="s">
        <v>5</v>
      </c>
      <c r="K1342" t="s">
        <v>6</v>
      </c>
      <c r="L1342" t="s">
        <v>2356</v>
      </c>
      <c r="M1342">
        <v>0.75</v>
      </c>
      <c r="N1342" t="s">
        <v>8</v>
      </c>
      <c r="O1342" t="s">
        <v>9</v>
      </c>
      <c r="P1342" t="s">
        <v>140</v>
      </c>
      <c r="Q1342" t="s">
        <v>2355</v>
      </c>
      <c r="R1342">
        <v>36801</v>
      </c>
      <c r="S1342">
        <v>42126</v>
      </c>
      <c r="T1342">
        <v>42133</v>
      </c>
      <c r="U1342">
        <v>-36.945999999999998</v>
      </c>
      <c r="V1342">
        <v>34</v>
      </c>
      <c r="W1342">
        <v>2694.49</v>
      </c>
      <c r="X1342">
        <v>88298</v>
      </c>
      <c r="Y1342" t="s">
        <v>3215</v>
      </c>
    </row>
    <row r="1343" spans="1:25" x14ac:dyDescent="0.2">
      <c r="A1343">
        <v>2531</v>
      </c>
      <c r="B1343" t="s">
        <v>2357</v>
      </c>
      <c r="C1343" t="s">
        <v>92</v>
      </c>
      <c r="D1343">
        <v>0.08</v>
      </c>
      <c r="E1343">
        <v>4</v>
      </c>
      <c r="F1343">
        <v>1.3</v>
      </c>
      <c r="G1343" t="s">
        <v>14</v>
      </c>
      <c r="H1343" t="s">
        <v>3</v>
      </c>
      <c r="I1343" t="s">
        <v>24</v>
      </c>
      <c r="J1343" t="s">
        <v>64</v>
      </c>
      <c r="K1343" t="s">
        <v>26</v>
      </c>
      <c r="L1343" t="s">
        <v>347</v>
      </c>
      <c r="M1343">
        <v>0.37</v>
      </c>
      <c r="N1343" t="s">
        <v>8</v>
      </c>
      <c r="O1343" t="s">
        <v>35</v>
      </c>
      <c r="P1343" t="s">
        <v>66</v>
      </c>
      <c r="Q1343" t="s">
        <v>2358</v>
      </c>
      <c r="R1343">
        <v>93422</v>
      </c>
      <c r="S1343">
        <v>42126</v>
      </c>
      <c r="T1343">
        <v>42128</v>
      </c>
      <c r="U1343">
        <v>28.4</v>
      </c>
      <c r="V1343">
        <v>14</v>
      </c>
      <c r="W1343">
        <v>51.99</v>
      </c>
      <c r="X1343">
        <v>87452</v>
      </c>
      <c r="Y1343" t="s">
        <v>3217</v>
      </c>
    </row>
    <row r="1344" spans="1:25" x14ac:dyDescent="0.2">
      <c r="A1344">
        <v>27</v>
      </c>
      <c r="B1344" t="s">
        <v>2359</v>
      </c>
      <c r="C1344" t="s">
        <v>46</v>
      </c>
      <c r="D1344">
        <v>0.04</v>
      </c>
      <c r="E1344">
        <v>4.1399999999999997</v>
      </c>
      <c r="F1344">
        <v>6.6</v>
      </c>
      <c r="G1344" t="s">
        <v>14</v>
      </c>
      <c r="H1344" t="s">
        <v>70</v>
      </c>
      <c r="I1344" t="s">
        <v>4</v>
      </c>
      <c r="J1344" t="s">
        <v>102</v>
      </c>
      <c r="K1344" t="s">
        <v>49</v>
      </c>
      <c r="L1344" t="s">
        <v>388</v>
      </c>
      <c r="M1344">
        <v>0.49</v>
      </c>
      <c r="N1344" t="s">
        <v>8</v>
      </c>
      <c r="O1344" t="s">
        <v>35</v>
      </c>
      <c r="P1344" t="s">
        <v>66</v>
      </c>
      <c r="Q1344" t="s">
        <v>1939</v>
      </c>
      <c r="R1344">
        <v>90712</v>
      </c>
      <c r="S1344">
        <v>42126</v>
      </c>
      <c r="T1344">
        <v>42128</v>
      </c>
      <c r="U1344">
        <v>8.8940000000000001</v>
      </c>
      <c r="V1344">
        <v>12</v>
      </c>
      <c r="W1344">
        <v>54.78</v>
      </c>
      <c r="X1344">
        <v>87652</v>
      </c>
      <c r="Y1344" t="s">
        <v>3217</v>
      </c>
    </row>
    <row r="1345" spans="1:25" x14ac:dyDescent="0.2">
      <c r="A1345">
        <v>3386</v>
      </c>
      <c r="B1345" t="s">
        <v>2360</v>
      </c>
      <c r="C1345" t="s">
        <v>1</v>
      </c>
      <c r="D1345">
        <v>0</v>
      </c>
      <c r="E1345">
        <v>2.61</v>
      </c>
      <c r="F1345">
        <v>0.5</v>
      </c>
      <c r="G1345" t="s">
        <v>14</v>
      </c>
      <c r="H1345" t="s">
        <v>70</v>
      </c>
      <c r="I1345" t="s">
        <v>24</v>
      </c>
      <c r="J1345" t="s">
        <v>128</v>
      </c>
      <c r="K1345" t="s">
        <v>49</v>
      </c>
      <c r="L1345" t="s">
        <v>1343</v>
      </c>
      <c r="M1345">
        <v>0.39</v>
      </c>
      <c r="N1345" t="s">
        <v>8</v>
      </c>
      <c r="O1345" t="s">
        <v>87</v>
      </c>
      <c r="P1345" t="s">
        <v>293</v>
      </c>
      <c r="Q1345" t="s">
        <v>2174</v>
      </c>
      <c r="R1345">
        <v>43402</v>
      </c>
      <c r="S1345">
        <v>42127</v>
      </c>
      <c r="T1345">
        <v>42129</v>
      </c>
      <c r="U1345">
        <v>19.554600000000001</v>
      </c>
      <c r="V1345">
        <v>10</v>
      </c>
      <c r="W1345">
        <v>28.34</v>
      </c>
      <c r="X1345">
        <v>88746</v>
      </c>
      <c r="Y1345" t="s">
        <v>3218</v>
      </c>
    </row>
    <row r="1346" spans="1:25" x14ac:dyDescent="0.2">
      <c r="A1346">
        <v>3386</v>
      </c>
      <c r="B1346" t="s">
        <v>2360</v>
      </c>
      <c r="C1346" t="s">
        <v>1</v>
      </c>
      <c r="D1346">
        <v>0.04</v>
      </c>
      <c r="E1346">
        <v>25.38</v>
      </c>
      <c r="F1346">
        <v>8.99</v>
      </c>
      <c r="G1346" t="s">
        <v>63</v>
      </c>
      <c r="H1346" t="s">
        <v>70</v>
      </c>
      <c r="I1346" t="s">
        <v>4</v>
      </c>
      <c r="J1346" t="s">
        <v>102</v>
      </c>
      <c r="K1346" t="s">
        <v>18</v>
      </c>
      <c r="L1346" t="s">
        <v>2361</v>
      </c>
      <c r="M1346">
        <v>0.5</v>
      </c>
      <c r="N1346" t="s">
        <v>8</v>
      </c>
      <c r="O1346" t="s">
        <v>87</v>
      </c>
      <c r="P1346" t="s">
        <v>293</v>
      </c>
      <c r="Q1346" t="s">
        <v>2174</v>
      </c>
      <c r="R1346">
        <v>43402</v>
      </c>
      <c r="S1346">
        <v>42127</v>
      </c>
      <c r="T1346">
        <v>42130</v>
      </c>
      <c r="U1346">
        <v>152.482</v>
      </c>
      <c r="V1346">
        <v>35</v>
      </c>
      <c r="W1346">
        <v>861.3</v>
      </c>
      <c r="X1346">
        <v>88746</v>
      </c>
      <c r="Y1346" t="s">
        <v>3218</v>
      </c>
    </row>
    <row r="1347" spans="1:25" x14ac:dyDescent="0.2">
      <c r="A1347">
        <v>2157</v>
      </c>
      <c r="B1347" t="s">
        <v>1657</v>
      </c>
      <c r="C1347" t="s">
        <v>13</v>
      </c>
      <c r="D1347">
        <v>7.0000000000000007E-2</v>
      </c>
      <c r="E1347">
        <v>30.93</v>
      </c>
      <c r="F1347">
        <v>3.92</v>
      </c>
      <c r="G1347" t="s">
        <v>14</v>
      </c>
      <c r="H1347" t="s">
        <v>47</v>
      </c>
      <c r="I1347" t="s">
        <v>4</v>
      </c>
      <c r="J1347" t="s">
        <v>102</v>
      </c>
      <c r="K1347" t="s">
        <v>18</v>
      </c>
      <c r="L1347" t="s">
        <v>1627</v>
      </c>
      <c r="M1347">
        <v>0.44</v>
      </c>
      <c r="N1347" t="s">
        <v>8</v>
      </c>
      <c r="O1347" t="s">
        <v>28</v>
      </c>
      <c r="P1347" t="s">
        <v>265</v>
      </c>
      <c r="Q1347" t="s">
        <v>1659</v>
      </c>
      <c r="R1347">
        <v>48093</v>
      </c>
      <c r="S1347">
        <v>42127</v>
      </c>
      <c r="T1347">
        <v>42128</v>
      </c>
      <c r="U1347">
        <v>398.30250000000001</v>
      </c>
      <c r="V1347">
        <v>19</v>
      </c>
      <c r="W1347">
        <v>577.25</v>
      </c>
      <c r="X1347">
        <v>90386</v>
      </c>
      <c r="Y1347" t="s">
        <v>3216</v>
      </c>
    </row>
    <row r="1348" spans="1:25" x14ac:dyDescent="0.2">
      <c r="A1348">
        <v>2157</v>
      </c>
      <c r="B1348" t="s">
        <v>1657</v>
      </c>
      <c r="C1348" t="s">
        <v>13</v>
      </c>
      <c r="D1348">
        <v>0.05</v>
      </c>
      <c r="E1348">
        <v>297.48</v>
      </c>
      <c r="F1348">
        <v>18.059999999999999</v>
      </c>
      <c r="G1348" t="s">
        <v>2</v>
      </c>
      <c r="H1348" t="s">
        <v>47</v>
      </c>
      <c r="I1348" t="s">
        <v>16</v>
      </c>
      <c r="J1348" t="s">
        <v>32</v>
      </c>
      <c r="K1348" t="s">
        <v>33</v>
      </c>
      <c r="L1348" t="s">
        <v>363</v>
      </c>
      <c r="M1348">
        <v>0.6</v>
      </c>
      <c r="N1348" t="s">
        <v>8</v>
      </c>
      <c r="O1348" t="s">
        <v>28</v>
      </c>
      <c r="P1348" t="s">
        <v>265</v>
      </c>
      <c r="Q1348" t="s">
        <v>1659</v>
      </c>
      <c r="R1348">
        <v>48093</v>
      </c>
      <c r="S1348">
        <v>42127</v>
      </c>
      <c r="T1348">
        <v>42128</v>
      </c>
      <c r="U1348">
        <v>709.85199999999998</v>
      </c>
      <c r="V1348">
        <v>14</v>
      </c>
      <c r="W1348">
        <v>4075.18</v>
      </c>
      <c r="X1348">
        <v>90386</v>
      </c>
      <c r="Y1348" t="s">
        <v>3216</v>
      </c>
    </row>
    <row r="1349" spans="1:25" x14ac:dyDescent="0.2">
      <c r="A1349">
        <v>2157</v>
      </c>
      <c r="B1349" t="s">
        <v>1657</v>
      </c>
      <c r="C1349" t="s">
        <v>13</v>
      </c>
      <c r="D1349">
        <v>7.0000000000000007E-2</v>
      </c>
      <c r="E1349">
        <v>296.18</v>
      </c>
      <c r="F1349">
        <v>54.12</v>
      </c>
      <c r="G1349" t="s">
        <v>2</v>
      </c>
      <c r="H1349" t="s">
        <v>47</v>
      </c>
      <c r="I1349" t="s">
        <v>4</v>
      </c>
      <c r="J1349" t="s">
        <v>5</v>
      </c>
      <c r="K1349" t="s">
        <v>6</v>
      </c>
      <c r="L1349" t="s">
        <v>1055</v>
      </c>
      <c r="M1349">
        <v>0.76</v>
      </c>
      <c r="N1349" t="s">
        <v>8</v>
      </c>
      <c r="O1349" t="s">
        <v>28</v>
      </c>
      <c r="P1349" t="s">
        <v>265</v>
      </c>
      <c r="Q1349" t="s">
        <v>1659</v>
      </c>
      <c r="R1349">
        <v>48093</v>
      </c>
      <c r="S1349">
        <v>42127</v>
      </c>
      <c r="T1349">
        <v>42129</v>
      </c>
      <c r="U1349">
        <v>80.809200000000004</v>
      </c>
      <c r="V1349">
        <v>6</v>
      </c>
      <c r="W1349">
        <v>1798.23</v>
      </c>
      <c r="X1349">
        <v>90386</v>
      </c>
      <c r="Y1349" t="s">
        <v>3216</v>
      </c>
    </row>
    <row r="1350" spans="1:25" x14ac:dyDescent="0.2">
      <c r="A1350">
        <v>1391</v>
      </c>
      <c r="B1350" t="s">
        <v>2268</v>
      </c>
      <c r="C1350" t="s">
        <v>23</v>
      </c>
      <c r="D1350">
        <v>7.0000000000000007E-2</v>
      </c>
      <c r="E1350">
        <v>12.28</v>
      </c>
      <c r="F1350">
        <v>6.13</v>
      </c>
      <c r="G1350" t="s">
        <v>14</v>
      </c>
      <c r="H1350" t="s">
        <v>3</v>
      </c>
      <c r="I1350" t="s">
        <v>24</v>
      </c>
      <c r="J1350" t="s">
        <v>54</v>
      </c>
      <c r="K1350" t="s">
        <v>49</v>
      </c>
      <c r="L1350" t="s">
        <v>2362</v>
      </c>
      <c r="M1350">
        <v>0.56999999999999995</v>
      </c>
      <c r="N1350" t="s">
        <v>8</v>
      </c>
      <c r="O1350" t="s">
        <v>35</v>
      </c>
      <c r="P1350" t="s">
        <v>66</v>
      </c>
      <c r="Q1350" t="s">
        <v>2269</v>
      </c>
      <c r="R1350">
        <v>94086</v>
      </c>
      <c r="S1350">
        <v>42127</v>
      </c>
      <c r="T1350">
        <v>42134</v>
      </c>
      <c r="U1350">
        <v>15.236000000000001</v>
      </c>
      <c r="V1350">
        <v>33</v>
      </c>
      <c r="W1350">
        <v>389.59</v>
      </c>
      <c r="X1350">
        <v>88730</v>
      </c>
      <c r="Y1350" t="s">
        <v>3217</v>
      </c>
    </row>
    <row r="1351" spans="1:25" x14ac:dyDescent="0.2">
      <c r="A1351">
        <v>1680</v>
      </c>
      <c r="B1351" t="s">
        <v>2363</v>
      </c>
      <c r="C1351" t="s">
        <v>23</v>
      </c>
      <c r="D1351">
        <v>0.09</v>
      </c>
      <c r="E1351">
        <v>30.98</v>
      </c>
      <c r="F1351">
        <v>19.510000000000002</v>
      </c>
      <c r="G1351" t="s">
        <v>14</v>
      </c>
      <c r="H1351" t="s">
        <v>15</v>
      </c>
      <c r="I1351" t="s">
        <v>24</v>
      </c>
      <c r="J1351" t="s">
        <v>321</v>
      </c>
      <c r="K1351" t="s">
        <v>49</v>
      </c>
      <c r="L1351" t="s">
        <v>2364</v>
      </c>
      <c r="M1351">
        <v>0.36</v>
      </c>
      <c r="N1351" t="s">
        <v>8</v>
      </c>
      <c r="O1351" t="s">
        <v>87</v>
      </c>
      <c r="P1351" t="s">
        <v>293</v>
      </c>
      <c r="Q1351" t="s">
        <v>740</v>
      </c>
      <c r="R1351">
        <v>45014</v>
      </c>
      <c r="S1351">
        <v>42127</v>
      </c>
      <c r="T1351">
        <v>42129</v>
      </c>
      <c r="U1351">
        <v>-163.53</v>
      </c>
      <c r="V1351">
        <v>18</v>
      </c>
      <c r="W1351">
        <v>514.62</v>
      </c>
      <c r="X1351">
        <v>86645</v>
      </c>
      <c r="Y1351" t="s">
        <v>3218</v>
      </c>
    </row>
    <row r="1352" spans="1:25" x14ac:dyDescent="0.2">
      <c r="A1352">
        <v>1680</v>
      </c>
      <c r="B1352" t="s">
        <v>2363</v>
      </c>
      <c r="C1352" t="s">
        <v>23</v>
      </c>
      <c r="D1352">
        <v>0.03</v>
      </c>
      <c r="E1352">
        <v>49.34</v>
      </c>
      <c r="F1352">
        <v>10.25</v>
      </c>
      <c r="G1352" t="s">
        <v>14</v>
      </c>
      <c r="H1352" t="s">
        <v>15</v>
      </c>
      <c r="I1352" t="s">
        <v>4</v>
      </c>
      <c r="J1352" t="s">
        <v>102</v>
      </c>
      <c r="K1352" t="s">
        <v>40</v>
      </c>
      <c r="L1352" t="s">
        <v>2365</v>
      </c>
      <c r="M1352">
        <v>0.56999999999999995</v>
      </c>
      <c r="N1352" t="s">
        <v>8</v>
      </c>
      <c r="O1352" t="s">
        <v>87</v>
      </c>
      <c r="P1352" t="s">
        <v>293</v>
      </c>
      <c r="Q1352" t="s">
        <v>740</v>
      </c>
      <c r="R1352">
        <v>45014</v>
      </c>
      <c r="S1352">
        <v>42127</v>
      </c>
      <c r="T1352">
        <v>42129</v>
      </c>
      <c r="U1352">
        <v>554.77</v>
      </c>
      <c r="V1352">
        <v>17</v>
      </c>
      <c r="W1352">
        <v>817.32</v>
      </c>
      <c r="X1352">
        <v>86645</v>
      </c>
      <c r="Y1352" t="s">
        <v>3218</v>
      </c>
    </row>
    <row r="1353" spans="1:25" x14ac:dyDescent="0.2">
      <c r="A1353">
        <v>94</v>
      </c>
      <c r="B1353" t="s">
        <v>2366</v>
      </c>
      <c r="C1353" t="s">
        <v>46</v>
      </c>
      <c r="D1353">
        <v>0.04</v>
      </c>
      <c r="E1353">
        <v>160.97999999999999</v>
      </c>
      <c r="F1353">
        <v>30</v>
      </c>
      <c r="G1353" t="s">
        <v>2</v>
      </c>
      <c r="H1353" t="s">
        <v>47</v>
      </c>
      <c r="I1353" t="s">
        <v>4</v>
      </c>
      <c r="J1353" t="s">
        <v>85</v>
      </c>
      <c r="K1353" t="s">
        <v>33</v>
      </c>
      <c r="L1353" t="s">
        <v>868</v>
      </c>
      <c r="M1353">
        <v>0.62</v>
      </c>
      <c r="N1353" t="s">
        <v>8</v>
      </c>
      <c r="O1353" t="s">
        <v>28</v>
      </c>
      <c r="P1353" t="s">
        <v>79</v>
      </c>
      <c r="Q1353" t="s">
        <v>509</v>
      </c>
      <c r="R1353">
        <v>60601</v>
      </c>
      <c r="S1353">
        <v>42127</v>
      </c>
      <c r="T1353">
        <v>42129</v>
      </c>
      <c r="U1353">
        <v>116.1</v>
      </c>
      <c r="V1353">
        <v>37</v>
      </c>
      <c r="W1353">
        <v>6276.34</v>
      </c>
      <c r="X1353">
        <v>44231</v>
      </c>
      <c r="Y1353" t="s">
        <v>3216</v>
      </c>
    </row>
    <row r="1354" spans="1:25" x14ac:dyDescent="0.2">
      <c r="A1354">
        <v>94</v>
      </c>
      <c r="B1354" t="s">
        <v>2366</v>
      </c>
      <c r="C1354" t="s">
        <v>46</v>
      </c>
      <c r="D1354">
        <v>0.01</v>
      </c>
      <c r="E1354">
        <v>17.98</v>
      </c>
      <c r="F1354">
        <v>4</v>
      </c>
      <c r="G1354" t="s">
        <v>14</v>
      </c>
      <c r="H1354" t="s">
        <v>47</v>
      </c>
      <c r="I1354" t="s">
        <v>16</v>
      </c>
      <c r="J1354" t="s">
        <v>17</v>
      </c>
      <c r="K1354" t="s">
        <v>49</v>
      </c>
      <c r="L1354" t="s">
        <v>1633</v>
      </c>
      <c r="M1354">
        <v>0.79</v>
      </c>
      <c r="N1354" t="s">
        <v>8</v>
      </c>
      <c r="O1354" t="s">
        <v>28</v>
      </c>
      <c r="P1354" t="s">
        <v>79</v>
      </c>
      <c r="Q1354" t="s">
        <v>509</v>
      </c>
      <c r="R1354">
        <v>60601</v>
      </c>
      <c r="S1354">
        <v>42127</v>
      </c>
      <c r="T1354">
        <v>42129</v>
      </c>
      <c r="U1354">
        <v>-87.96</v>
      </c>
      <c r="V1354">
        <v>146</v>
      </c>
      <c r="W1354">
        <v>2664.4</v>
      </c>
      <c r="X1354">
        <v>44231</v>
      </c>
      <c r="Y1354" t="s">
        <v>3216</v>
      </c>
    </row>
    <row r="1355" spans="1:25" x14ac:dyDescent="0.2">
      <c r="A1355">
        <v>97</v>
      </c>
      <c r="B1355" t="s">
        <v>2367</v>
      </c>
      <c r="C1355" t="s">
        <v>46</v>
      </c>
      <c r="D1355">
        <v>0.04</v>
      </c>
      <c r="E1355">
        <v>160.97999999999999</v>
      </c>
      <c r="F1355">
        <v>30</v>
      </c>
      <c r="G1355" t="s">
        <v>2</v>
      </c>
      <c r="H1355" t="s">
        <v>47</v>
      </c>
      <c r="I1355" t="s">
        <v>4</v>
      </c>
      <c r="J1355" t="s">
        <v>85</v>
      </c>
      <c r="K1355" t="s">
        <v>33</v>
      </c>
      <c r="L1355" t="s">
        <v>868</v>
      </c>
      <c r="M1355">
        <v>0.62</v>
      </c>
      <c r="N1355" t="s">
        <v>8</v>
      </c>
      <c r="O1355" t="s">
        <v>28</v>
      </c>
      <c r="P1355" t="s">
        <v>513</v>
      </c>
      <c r="Q1355" t="s">
        <v>2368</v>
      </c>
      <c r="R1355">
        <v>66502</v>
      </c>
      <c r="S1355">
        <v>42127</v>
      </c>
      <c r="T1355">
        <v>42129</v>
      </c>
      <c r="U1355">
        <v>255.42</v>
      </c>
      <c r="V1355">
        <v>9</v>
      </c>
      <c r="W1355">
        <v>1526.68</v>
      </c>
      <c r="X1355">
        <v>87306</v>
      </c>
      <c r="Y1355" t="s">
        <v>3216</v>
      </c>
    </row>
    <row r="1356" spans="1:25" x14ac:dyDescent="0.2">
      <c r="A1356">
        <v>97</v>
      </c>
      <c r="B1356" t="s">
        <v>2367</v>
      </c>
      <c r="C1356" t="s">
        <v>46</v>
      </c>
      <c r="D1356">
        <v>0.06</v>
      </c>
      <c r="E1356">
        <v>115.99</v>
      </c>
      <c r="F1356">
        <v>8.99</v>
      </c>
      <c r="G1356" t="s">
        <v>14</v>
      </c>
      <c r="H1356" t="s">
        <v>47</v>
      </c>
      <c r="I1356" t="s">
        <v>16</v>
      </c>
      <c r="J1356" t="s">
        <v>111</v>
      </c>
      <c r="K1356" t="s">
        <v>49</v>
      </c>
      <c r="L1356" t="s">
        <v>2085</v>
      </c>
      <c r="M1356">
        <v>0.57999999999999996</v>
      </c>
      <c r="N1356" t="s">
        <v>8</v>
      </c>
      <c r="O1356" t="s">
        <v>28</v>
      </c>
      <c r="P1356" t="s">
        <v>513</v>
      </c>
      <c r="Q1356" t="s">
        <v>2368</v>
      </c>
      <c r="R1356">
        <v>66502</v>
      </c>
      <c r="S1356">
        <v>42127</v>
      </c>
      <c r="T1356">
        <v>42128</v>
      </c>
      <c r="U1356">
        <v>685.6146</v>
      </c>
      <c r="V1356">
        <v>20</v>
      </c>
      <c r="W1356">
        <v>1952.56</v>
      </c>
      <c r="X1356">
        <v>87306</v>
      </c>
      <c r="Y1356" t="s">
        <v>3216</v>
      </c>
    </row>
    <row r="1357" spans="1:25" x14ac:dyDescent="0.2">
      <c r="A1357">
        <v>1869</v>
      </c>
      <c r="B1357" t="s">
        <v>2369</v>
      </c>
      <c r="C1357" t="s">
        <v>46</v>
      </c>
      <c r="D1357">
        <v>0.08</v>
      </c>
      <c r="E1357">
        <v>8.09</v>
      </c>
      <c r="F1357">
        <v>7.96</v>
      </c>
      <c r="G1357" t="s">
        <v>14</v>
      </c>
      <c r="H1357" t="s">
        <v>15</v>
      </c>
      <c r="I1357" t="s">
        <v>4</v>
      </c>
      <c r="J1357" t="s">
        <v>102</v>
      </c>
      <c r="K1357" t="s">
        <v>49</v>
      </c>
      <c r="L1357" t="s">
        <v>498</v>
      </c>
      <c r="M1357">
        <v>0.49</v>
      </c>
      <c r="N1357" t="s">
        <v>8</v>
      </c>
      <c r="O1357" t="s">
        <v>35</v>
      </c>
      <c r="P1357" t="s">
        <v>616</v>
      </c>
      <c r="Q1357" t="s">
        <v>2370</v>
      </c>
      <c r="R1357">
        <v>88310</v>
      </c>
      <c r="S1357">
        <v>42127</v>
      </c>
      <c r="T1357">
        <v>42128</v>
      </c>
      <c r="U1357">
        <v>-88.82</v>
      </c>
      <c r="V1357">
        <v>10</v>
      </c>
      <c r="W1357">
        <v>80.349999999999994</v>
      </c>
      <c r="X1357">
        <v>89209</v>
      </c>
      <c r="Y1357" t="s">
        <v>3217</v>
      </c>
    </row>
    <row r="1358" spans="1:25" x14ac:dyDescent="0.2">
      <c r="A1358">
        <v>335</v>
      </c>
      <c r="B1358" t="s">
        <v>2371</v>
      </c>
      <c r="C1358" t="s">
        <v>1</v>
      </c>
      <c r="D1358">
        <v>0.09</v>
      </c>
      <c r="E1358">
        <v>6.28</v>
      </c>
      <c r="F1358">
        <v>5.29</v>
      </c>
      <c r="G1358" t="s">
        <v>14</v>
      </c>
      <c r="H1358" t="s">
        <v>70</v>
      </c>
      <c r="I1358" t="s">
        <v>4</v>
      </c>
      <c r="J1358" t="s">
        <v>102</v>
      </c>
      <c r="K1358" t="s">
        <v>49</v>
      </c>
      <c r="L1358" t="s">
        <v>1551</v>
      </c>
      <c r="M1358">
        <v>0.43</v>
      </c>
      <c r="N1358" t="s">
        <v>8</v>
      </c>
      <c r="O1358" t="s">
        <v>35</v>
      </c>
      <c r="P1358" t="s">
        <v>115</v>
      </c>
      <c r="Q1358" t="s">
        <v>2372</v>
      </c>
      <c r="R1358">
        <v>97504</v>
      </c>
      <c r="S1358">
        <v>42128</v>
      </c>
      <c r="T1358">
        <v>42128</v>
      </c>
      <c r="U1358">
        <v>-5.2</v>
      </c>
      <c r="V1358">
        <v>1</v>
      </c>
      <c r="W1358">
        <v>8.5299999999999994</v>
      </c>
      <c r="X1358">
        <v>87277</v>
      </c>
      <c r="Y1358" t="s">
        <v>3217</v>
      </c>
    </row>
    <row r="1359" spans="1:25" x14ac:dyDescent="0.2">
      <c r="A1359">
        <v>342</v>
      </c>
      <c r="B1359" t="s">
        <v>2373</v>
      </c>
      <c r="C1359" t="s">
        <v>1</v>
      </c>
      <c r="D1359">
        <v>0.01</v>
      </c>
      <c r="E1359">
        <v>3.26</v>
      </c>
      <c r="F1359">
        <v>1.86</v>
      </c>
      <c r="G1359" t="s">
        <v>14</v>
      </c>
      <c r="H1359" t="s">
        <v>70</v>
      </c>
      <c r="I1359" t="s">
        <v>24</v>
      </c>
      <c r="J1359" t="s">
        <v>25</v>
      </c>
      <c r="K1359" t="s">
        <v>26</v>
      </c>
      <c r="L1359" t="s">
        <v>2374</v>
      </c>
      <c r="M1359">
        <v>0.41</v>
      </c>
      <c r="N1359" t="s">
        <v>8</v>
      </c>
      <c r="O1359" t="s">
        <v>9</v>
      </c>
      <c r="P1359" t="s">
        <v>99</v>
      </c>
      <c r="Q1359" t="s">
        <v>104</v>
      </c>
      <c r="R1359">
        <v>33181</v>
      </c>
      <c r="S1359">
        <v>42128</v>
      </c>
      <c r="T1359">
        <v>42130</v>
      </c>
      <c r="U1359">
        <v>-4.6683000000000003</v>
      </c>
      <c r="V1359">
        <v>20</v>
      </c>
      <c r="W1359">
        <v>73.97</v>
      </c>
      <c r="X1359">
        <v>3332</v>
      </c>
      <c r="Y1359" t="s">
        <v>3215</v>
      </c>
    </row>
    <row r="1360" spans="1:25" x14ac:dyDescent="0.2">
      <c r="A1360">
        <v>344</v>
      </c>
      <c r="B1360" t="s">
        <v>2375</v>
      </c>
      <c r="C1360" t="s">
        <v>1</v>
      </c>
      <c r="D1360">
        <v>0.01</v>
      </c>
      <c r="E1360">
        <v>3.26</v>
      </c>
      <c r="F1360">
        <v>1.86</v>
      </c>
      <c r="G1360" t="s">
        <v>14</v>
      </c>
      <c r="H1360" t="s">
        <v>70</v>
      </c>
      <c r="I1360" t="s">
        <v>24</v>
      </c>
      <c r="J1360" t="s">
        <v>25</v>
      </c>
      <c r="K1360" t="s">
        <v>26</v>
      </c>
      <c r="L1360" t="s">
        <v>2374</v>
      </c>
      <c r="M1360">
        <v>0.41</v>
      </c>
      <c r="N1360" t="s">
        <v>8</v>
      </c>
      <c r="O1360" t="s">
        <v>87</v>
      </c>
      <c r="P1360" t="s">
        <v>307</v>
      </c>
      <c r="Q1360" t="s">
        <v>2376</v>
      </c>
      <c r="R1360">
        <v>4101</v>
      </c>
      <c r="S1360">
        <v>42128</v>
      </c>
      <c r="T1360">
        <v>42130</v>
      </c>
      <c r="U1360">
        <v>0.70199999999999996</v>
      </c>
      <c r="V1360">
        <v>5</v>
      </c>
      <c r="W1360">
        <v>18.489999999999998</v>
      </c>
      <c r="X1360">
        <v>88152</v>
      </c>
      <c r="Y1360" t="s">
        <v>3218</v>
      </c>
    </row>
    <row r="1361" spans="1:25" x14ac:dyDescent="0.2">
      <c r="A1361">
        <v>2289</v>
      </c>
      <c r="B1361" t="s">
        <v>2377</v>
      </c>
      <c r="C1361" t="s">
        <v>1</v>
      </c>
      <c r="D1361">
        <v>0.01</v>
      </c>
      <c r="E1361">
        <v>7.59</v>
      </c>
      <c r="F1361">
        <v>4</v>
      </c>
      <c r="G1361" t="s">
        <v>14</v>
      </c>
      <c r="H1361" t="s">
        <v>47</v>
      </c>
      <c r="I1361" t="s">
        <v>4</v>
      </c>
      <c r="J1361" t="s">
        <v>102</v>
      </c>
      <c r="K1361" t="s">
        <v>26</v>
      </c>
      <c r="L1361" t="s">
        <v>1663</v>
      </c>
      <c r="M1361">
        <v>0.42</v>
      </c>
      <c r="N1361" t="s">
        <v>8</v>
      </c>
      <c r="O1361" t="s">
        <v>28</v>
      </c>
      <c r="P1361" t="s">
        <v>60</v>
      </c>
      <c r="Q1361" t="s">
        <v>939</v>
      </c>
      <c r="R1361">
        <v>55337</v>
      </c>
      <c r="S1361">
        <v>42128</v>
      </c>
      <c r="T1361">
        <v>42128</v>
      </c>
      <c r="U1361">
        <v>2.97</v>
      </c>
      <c r="V1361">
        <v>17</v>
      </c>
      <c r="W1361">
        <v>136.25</v>
      </c>
      <c r="X1361">
        <v>88165</v>
      </c>
      <c r="Y1361" t="s">
        <v>3216</v>
      </c>
    </row>
    <row r="1362" spans="1:25" x14ac:dyDescent="0.2">
      <c r="A1362">
        <v>2650</v>
      </c>
      <c r="B1362" t="s">
        <v>2378</v>
      </c>
      <c r="C1362" t="s">
        <v>1</v>
      </c>
      <c r="D1362">
        <v>0.05</v>
      </c>
      <c r="E1362">
        <v>35.99</v>
      </c>
      <c r="F1362">
        <v>5.99</v>
      </c>
      <c r="G1362" t="s">
        <v>14</v>
      </c>
      <c r="H1362" t="s">
        <v>70</v>
      </c>
      <c r="I1362" t="s">
        <v>16</v>
      </c>
      <c r="J1362" t="s">
        <v>111</v>
      </c>
      <c r="K1362" t="s">
        <v>26</v>
      </c>
      <c r="L1362" t="s">
        <v>1348</v>
      </c>
      <c r="M1362">
        <v>0.38</v>
      </c>
      <c r="N1362" t="s">
        <v>8</v>
      </c>
      <c r="O1362" t="s">
        <v>87</v>
      </c>
      <c r="P1362" t="s">
        <v>296</v>
      </c>
      <c r="Q1362" t="s">
        <v>2379</v>
      </c>
      <c r="R1362">
        <v>15234</v>
      </c>
      <c r="S1362">
        <v>42128</v>
      </c>
      <c r="T1362">
        <v>42129</v>
      </c>
      <c r="U1362">
        <v>524.31719999999996</v>
      </c>
      <c r="V1362">
        <v>26</v>
      </c>
      <c r="W1362">
        <v>759.88</v>
      </c>
      <c r="X1362">
        <v>88815</v>
      </c>
      <c r="Y1362" t="s">
        <v>3218</v>
      </c>
    </row>
    <row r="1363" spans="1:25" x14ac:dyDescent="0.2">
      <c r="A1363">
        <v>2689</v>
      </c>
      <c r="B1363" t="s">
        <v>2380</v>
      </c>
      <c r="C1363" t="s">
        <v>1</v>
      </c>
      <c r="D1363">
        <v>0.09</v>
      </c>
      <c r="E1363">
        <v>3.75</v>
      </c>
      <c r="F1363">
        <v>0.5</v>
      </c>
      <c r="G1363" t="s">
        <v>14</v>
      </c>
      <c r="H1363" t="s">
        <v>47</v>
      </c>
      <c r="I1363" t="s">
        <v>24</v>
      </c>
      <c r="J1363" t="s">
        <v>128</v>
      </c>
      <c r="K1363" t="s">
        <v>49</v>
      </c>
      <c r="L1363" t="s">
        <v>2381</v>
      </c>
      <c r="M1363">
        <v>0.37</v>
      </c>
      <c r="N1363" t="s">
        <v>8</v>
      </c>
      <c r="O1363" t="s">
        <v>87</v>
      </c>
      <c r="P1363" t="s">
        <v>373</v>
      </c>
      <c r="Q1363" t="s">
        <v>2382</v>
      </c>
      <c r="R1363">
        <v>7011</v>
      </c>
      <c r="S1363">
        <v>42128</v>
      </c>
      <c r="T1363">
        <v>42130</v>
      </c>
      <c r="U1363">
        <v>51.218699999999998</v>
      </c>
      <c r="V1363">
        <v>21</v>
      </c>
      <c r="W1363">
        <v>74.23</v>
      </c>
      <c r="X1363">
        <v>90624</v>
      </c>
      <c r="Y1363" t="s">
        <v>3218</v>
      </c>
    </row>
    <row r="1364" spans="1:25" x14ac:dyDescent="0.2">
      <c r="A1364">
        <v>2693</v>
      </c>
      <c r="B1364" t="s">
        <v>2383</v>
      </c>
      <c r="C1364" t="s">
        <v>1</v>
      </c>
      <c r="D1364">
        <v>0.01</v>
      </c>
      <c r="E1364">
        <v>30.98</v>
      </c>
      <c r="F1364">
        <v>9.18</v>
      </c>
      <c r="G1364" t="s">
        <v>14</v>
      </c>
      <c r="H1364" t="s">
        <v>47</v>
      </c>
      <c r="I1364" t="s">
        <v>24</v>
      </c>
      <c r="J1364" t="s">
        <v>64</v>
      </c>
      <c r="K1364" t="s">
        <v>49</v>
      </c>
      <c r="L1364" t="s">
        <v>2225</v>
      </c>
      <c r="M1364">
        <v>0.4</v>
      </c>
      <c r="N1364" t="s">
        <v>8</v>
      </c>
      <c r="O1364" t="s">
        <v>87</v>
      </c>
      <c r="P1364" t="s">
        <v>609</v>
      </c>
      <c r="Q1364" t="s">
        <v>1606</v>
      </c>
      <c r="R1364">
        <v>5201</v>
      </c>
      <c r="S1364">
        <v>42128</v>
      </c>
      <c r="T1364">
        <v>42128</v>
      </c>
      <c r="U1364">
        <v>380.46800000000002</v>
      </c>
      <c r="V1364">
        <v>20</v>
      </c>
      <c r="W1364">
        <v>627.19000000000005</v>
      </c>
      <c r="X1364">
        <v>90624</v>
      </c>
      <c r="Y1364" t="s">
        <v>3218</v>
      </c>
    </row>
    <row r="1365" spans="1:25" x14ac:dyDescent="0.2">
      <c r="A1365">
        <v>411</v>
      </c>
      <c r="B1365" t="s">
        <v>2384</v>
      </c>
      <c r="C1365" t="s">
        <v>13</v>
      </c>
      <c r="D1365">
        <v>0.05</v>
      </c>
      <c r="E1365">
        <v>178.47</v>
      </c>
      <c r="F1365">
        <v>19.989999999999998</v>
      </c>
      <c r="G1365" t="s">
        <v>63</v>
      </c>
      <c r="H1365" t="s">
        <v>15</v>
      </c>
      <c r="I1365" t="s">
        <v>24</v>
      </c>
      <c r="J1365" t="s">
        <v>54</v>
      </c>
      <c r="K1365" t="s">
        <v>49</v>
      </c>
      <c r="L1365" t="s">
        <v>987</v>
      </c>
      <c r="M1365">
        <v>0.55000000000000004</v>
      </c>
      <c r="N1365" t="s">
        <v>8</v>
      </c>
      <c r="O1365" t="s">
        <v>35</v>
      </c>
      <c r="P1365" t="s">
        <v>66</v>
      </c>
      <c r="Q1365" t="s">
        <v>2112</v>
      </c>
      <c r="R1365">
        <v>94601</v>
      </c>
      <c r="S1365">
        <v>42128</v>
      </c>
      <c r="T1365">
        <v>42131</v>
      </c>
      <c r="U1365">
        <v>943</v>
      </c>
      <c r="V1365">
        <v>9</v>
      </c>
      <c r="W1365">
        <v>1531.31</v>
      </c>
      <c r="X1365">
        <v>87905</v>
      </c>
      <c r="Y1365" t="s">
        <v>3217</v>
      </c>
    </row>
    <row r="1366" spans="1:25" x14ac:dyDescent="0.2">
      <c r="A1366">
        <v>3176</v>
      </c>
      <c r="B1366" t="s">
        <v>2385</v>
      </c>
      <c r="C1366" t="s">
        <v>13</v>
      </c>
      <c r="D1366">
        <v>0.06</v>
      </c>
      <c r="E1366">
        <v>10.97</v>
      </c>
      <c r="F1366">
        <v>6.5</v>
      </c>
      <c r="G1366" t="s">
        <v>14</v>
      </c>
      <c r="H1366" t="s">
        <v>15</v>
      </c>
      <c r="I1366" t="s">
        <v>16</v>
      </c>
      <c r="J1366" t="s">
        <v>17</v>
      </c>
      <c r="K1366" t="s">
        <v>49</v>
      </c>
      <c r="L1366" t="s">
        <v>2386</v>
      </c>
      <c r="M1366">
        <v>0.64</v>
      </c>
      <c r="N1366" t="s">
        <v>8</v>
      </c>
      <c r="O1366" t="s">
        <v>9</v>
      </c>
      <c r="P1366" t="s">
        <v>99</v>
      </c>
      <c r="Q1366" t="s">
        <v>2387</v>
      </c>
      <c r="R1366">
        <v>32216</v>
      </c>
      <c r="S1366">
        <v>42128</v>
      </c>
      <c r="T1366">
        <v>42130</v>
      </c>
      <c r="U1366">
        <v>65.597999999999999</v>
      </c>
      <c r="V1366">
        <v>19</v>
      </c>
      <c r="W1366">
        <v>215.25</v>
      </c>
      <c r="X1366">
        <v>90820</v>
      </c>
      <c r="Y1366" t="s">
        <v>3215</v>
      </c>
    </row>
    <row r="1367" spans="1:25" x14ac:dyDescent="0.2">
      <c r="A1367">
        <v>3356</v>
      </c>
      <c r="B1367" t="s">
        <v>2388</v>
      </c>
      <c r="C1367" t="s">
        <v>92</v>
      </c>
      <c r="D1367">
        <v>7.0000000000000007E-2</v>
      </c>
      <c r="E1367">
        <v>5.34</v>
      </c>
      <c r="F1367">
        <v>5.63</v>
      </c>
      <c r="G1367" t="s">
        <v>14</v>
      </c>
      <c r="H1367" t="s">
        <v>70</v>
      </c>
      <c r="I1367" t="s">
        <v>24</v>
      </c>
      <c r="J1367" t="s">
        <v>48</v>
      </c>
      <c r="K1367" t="s">
        <v>49</v>
      </c>
      <c r="L1367" t="s">
        <v>1699</v>
      </c>
      <c r="M1367">
        <v>0.39</v>
      </c>
      <c r="N1367" t="s">
        <v>8</v>
      </c>
      <c r="O1367" t="s">
        <v>35</v>
      </c>
      <c r="P1367" t="s">
        <v>466</v>
      </c>
      <c r="Q1367" t="s">
        <v>2389</v>
      </c>
      <c r="R1367">
        <v>83616</v>
      </c>
      <c r="S1367">
        <v>42128</v>
      </c>
      <c r="T1367">
        <v>42130</v>
      </c>
      <c r="U1367">
        <v>-116.3455</v>
      </c>
      <c r="V1367">
        <v>13</v>
      </c>
      <c r="W1367">
        <v>66.650000000000006</v>
      </c>
      <c r="X1367">
        <v>88588</v>
      </c>
      <c r="Y1367" t="s">
        <v>3217</v>
      </c>
    </row>
    <row r="1368" spans="1:25" x14ac:dyDescent="0.2">
      <c r="A1368">
        <v>3356</v>
      </c>
      <c r="B1368" t="s">
        <v>2388</v>
      </c>
      <c r="C1368" t="s">
        <v>92</v>
      </c>
      <c r="D1368">
        <v>0.03</v>
      </c>
      <c r="E1368">
        <v>160.97999999999999</v>
      </c>
      <c r="F1368">
        <v>30</v>
      </c>
      <c r="G1368" t="s">
        <v>2</v>
      </c>
      <c r="H1368" t="s">
        <v>70</v>
      </c>
      <c r="I1368" t="s">
        <v>4</v>
      </c>
      <c r="J1368" t="s">
        <v>85</v>
      </c>
      <c r="K1368" t="s">
        <v>33</v>
      </c>
      <c r="L1368" t="s">
        <v>868</v>
      </c>
      <c r="M1368">
        <v>0.62</v>
      </c>
      <c r="N1368" t="s">
        <v>8</v>
      </c>
      <c r="O1368" t="s">
        <v>35</v>
      </c>
      <c r="P1368" t="s">
        <v>466</v>
      </c>
      <c r="Q1368" t="s">
        <v>2389</v>
      </c>
      <c r="R1368">
        <v>83616</v>
      </c>
      <c r="S1368">
        <v>42128</v>
      </c>
      <c r="T1368">
        <v>42129</v>
      </c>
      <c r="U1368">
        <v>1304.9000000000001</v>
      </c>
      <c r="V1368">
        <v>18</v>
      </c>
      <c r="W1368">
        <v>2934.16</v>
      </c>
      <c r="X1368">
        <v>88588</v>
      </c>
      <c r="Y1368" t="s">
        <v>3217</v>
      </c>
    </row>
    <row r="1369" spans="1:25" x14ac:dyDescent="0.2">
      <c r="A1369">
        <v>3356</v>
      </c>
      <c r="B1369" t="s">
        <v>2388</v>
      </c>
      <c r="C1369" t="s">
        <v>92</v>
      </c>
      <c r="D1369">
        <v>0.04</v>
      </c>
      <c r="E1369">
        <v>65.989999999999995</v>
      </c>
      <c r="F1369">
        <v>5.63</v>
      </c>
      <c r="G1369" t="s">
        <v>63</v>
      </c>
      <c r="H1369" t="s">
        <v>70</v>
      </c>
      <c r="I1369" t="s">
        <v>16</v>
      </c>
      <c r="J1369" t="s">
        <v>111</v>
      </c>
      <c r="K1369" t="s">
        <v>49</v>
      </c>
      <c r="L1369" t="s">
        <v>2390</v>
      </c>
      <c r="M1369">
        <v>0.56000000000000005</v>
      </c>
      <c r="N1369" t="s">
        <v>8</v>
      </c>
      <c r="O1369" t="s">
        <v>35</v>
      </c>
      <c r="P1369" t="s">
        <v>466</v>
      </c>
      <c r="Q1369" t="s">
        <v>2389</v>
      </c>
      <c r="R1369">
        <v>83616</v>
      </c>
      <c r="S1369">
        <v>42128</v>
      </c>
      <c r="T1369">
        <v>42128</v>
      </c>
      <c r="U1369">
        <v>605.04719999999998</v>
      </c>
      <c r="V1369">
        <v>15</v>
      </c>
      <c r="W1369">
        <v>876.88</v>
      </c>
      <c r="X1369">
        <v>88588</v>
      </c>
      <c r="Y1369" t="s">
        <v>3217</v>
      </c>
    </row>
    <row r="1370" spans="1:25" x14ac:dyDescent="0.2">
      <c r="A1370">
        <v>1765</v>
      </c>
      <c r="B1370" t="s">
        <v>2391</v>
      </c>
      <c r="C1370" t="s">
        <v>46</v>
      </c>
      <c r="D1370">
        <v>0</v>
      </c>
      <c r="E1370">
        <v>5.77</v>
      </c>
      <c r="F1370">
        <v>4.97</v>
      </c>
      <c r="G1370" t="s">
        <v>14</v>
      </c>
      <c r="H1370" t="s">
        <v>15</v>
      </c>
      <c r="I1370" t="s">
        <v>24</v>
      </c>
      <c r="J1370" t="s">
        <v>48</v>
      </c>
      <c r="K1370" t="s">
        <v>49</v>
      </c>
      <c r="L1370" t="s">
        <v>2392</v>
      </c>
      <c r="M1370">
        <v>0.35</v>
      </c>
      <c r="N1370" t="s">
        <v>8</v>
      </c>
      <c r="O1370" t="s">
        <v>28</v>
      </c>
      <c r="P1370" t="s">
        <v>56</v>
      </c>
      <c r="Q1370" t="s">
        <v>2393</v>
      </c>
      <c r="R1370">
        <v>63141</v>
      </c>
      <c r="S1370">
        <v>42128</v>
      </c>
      <c r="T1370">
        <v>42129</v>
      </c>
      <c r="U1370">
        <v>3.5581</v>
      </c>
      <c r="V1370">
        <v>8</v>
      </c>
      <c r="W1370">
        <v>52.43</v>
      </c>
      <c r="X1370">
        <v>89777</v>
      </c>
      <c r="Y1370" t="s">
        <v>3216</v>
      </c>
    </row>
    <row r="1371" spans="1:25" x14ac:dyDescent="0.2">
      <c r="A1371">
        <v>693</v>
      </c>
      <c r="B1371" t="s">
        <v>1525</v>
      </c>
      <c r="C1371" t="s">
        <v>13</v>
      </c>
      <c r="D1371">
        <v>0</v>
      </c>
      <c r="E1371">
        <v>230.98</v>
      </c>
      <c r="F1371">
        <v>23.78</v>
      </c>
      <c r="G1371" t="s">
        <v>2</v>
      </c>
      <c r="H1371" t="s">
        <v>3</v>
      </c>
      <c r="I1371" t="s">
        <v>4</v>
      </c>
      <c r="J1371" t="s">
        <v>5</v>
      </c>
      <c r="K1371" t="s">
        <v>6</v>
      </c>
      <c r="L1371" t="s">
        <v>1504</v>
      </c>
      <c r="M1371">
        <v>0.6</v>
      </c>
      <c r="N1371" t="s">
        <v>8</v>
      </c>
      <c r="O1371" t="s">
        <v>35</v>
      </c>
      <c r="P1371" t="s">
        <v>36</v>
      </c>
      <c r="Q1371" t="s">
        <v>1526</v>
      </c>
      <c r="R1371">
        <v>80229</v>
      </c>
      <c r="S1371">
        <v>42129</v>
      </c>
      <c r="T1371">
        <v>42131</v>
      </c>
      <c r="U1371">
        <v>6095.8602000000001</v>
      </c>
      <c r="V1371">
        <v>36</v>
      </c>
      <c r="W1371">
        <v>8834.58</v>
      </c>
      <c r="X1371">
        <v>87813</v>
      </c>
      <c r="Y1371" t="s">
        <v>3217</v>
      </c>
    </row>
    <row r="1372" spans="1:25" x14ac:dyDescent="0.2">
      <c r="A1372">
        <v>2273</v>
      </c>
      <c r="B1372" t="s">
        <v>2394</v>
      </c>
      <c r="C1372" t="s">
        <v>23</v>
      </c>
      <c r="D1372">
        <v>0.04</v>
      </c>
      <c r="E1372">
        <v>120.98</v>
      </c>
      <c r="F1372">
        <v>3.99</v>
      </c>
      <c r="G1372" t="s">
        <v>14</v>
      </c>
      <c r="H1372" t="s">
        <v>70</v>
      </c>
      <c r="I1372" t="s">
        <v>24</v>
      </c>
      <c r="J1372" t="s">
        <v>71</v>
      </c>
      <c r="K1372" t="s">
        <v>49</v>
      </c>
      <c r="L1372" t="s">
        <v>2395</v>
      </c>
      <c r="M1372">
        <v>0.6</v>
      </c>
      <c r="N1372" t="s">
        <v>8</v>
      </c>
      <c r="O1372" t="s">
        <v>28</v>
      </c>
      <c r="P1372" t="s">
        <v>163</v>
      </c>
      <c r="Q1372" t="s">
        <v>2396</v>
      </c>
      <c r="R1372">
        <v>78550</v>
      </c>
      <c r="S1372">
        <v>42129</v>
      </c>
      <c r="T1372">
        <v>42129</v>
      </c>
      <c r="U1372">
        <v>1389.5771999999999</v>
      </c>
      <c r="V1372">
        <v>17</v>
      </c>
      <c r="W1372">
        <v>2013.88</v>
      </c>
      <c r="X1372">
        <v>90109</v>
      </c>
      <c r="Y1372" t="s">
        <v>3216</v>
      </c>
    </row>
    <row r="1373" spans="1:25" x14ac:dyDescent="0.2">
      <c r="A1373">
        <v>2273</v>
      </c>
      <c r="B1373" t="s">
        <v>2394</v>
      </c>
      <c r="C1373" t="s">
        <v>23</v>
      </c>
      <c r="D1373">
        <v>0.02</v>
      </c>
      <c r="E1373">
        <v>55.99</v>
      </c>
      <c r="F1373">
        <v>5</v>
      </c>
      <c r="G1373" t="s">
        <v>14</v>
      </c>
      <c r="H1373" t="s">
        <v>70</v>
      </c>
      <c r="I1373" t="s">
        <v>16</v>
      </c>
      <c r="J1373" t="s">
        <v>111</v>
      </c>
      <c r="K1373" t="s">
        <v>18</v>
      </c>
      <c r="L1373" t="s">
        <v>1914</v>
      </c>
      <c r="M1373">
        <v>0.83</v>
      </c>
      <c r="N1373" t="s">
        <v>8</v>
      </c>
      <c r="O1373" t="s">
        <v>28</v>
      </c>
      <c r="P1373" t="s">
        <v>163</v>
      </c>
      <c r="Q1373" t="s">
        <v>2396</v>
      </c>
      <c r="R1373">
        <v>78550</v>
      </c>
      <c r="S1373">
        <v>42129</v>
      </c>
      <c r="T1373">
        <v>42129</v>
      </c>
      <c r="U1373">
        <v>-222.816</v>
      </c>
      <c r="V1373">
        <v>4</v>
      </c>
      <c r="W1373">
        <v>201.32</v>
      </c>
      <c r="X1373">
        <v>90109</v>
      </c>
      <c r="Y1373" t="s">
        <v>3216</v>
      </c>
    </row>
    <row r="1374" spans="1:25" x14ac:dyDescent="0.2">
      <c r="A1374">
        <v>2274</v>
      </c>
      <c r="B1374" t="s">
        <v>2397</v>
      </c>
      <c r="C1374" t="s">
        <v>23</v>
      </c>
      <c r="D1374">
        <v>0.05</v>
      </c>
      <c r="E1374">
        <v>23.99</v>
      </c>
      <c r="F1374">
        <v>15.68</v>
      </c>
      <c r="G1374" t="s">
        <v>2</v>
      </c>
      <c r="H1374" t="s">
        <v>70</v>
      </c>
      <c r="I1374" t="s">
        <v>4</v>
      </c>
      <c r="J1374" t="s">
        <v>102</v>
      </c>
      <c r="K1374" t="s">
        <v>33</v>
      </c>
      <c r="L1374" t="s">
        <v>2398</v>
      </c>
      <c r="M1374">
        <v>0.62</v>
      </c>
      <c r="N1374" t="s">
        <v>8</v>
      </c>
      <c r="O1374" t="s">
        <v>28</v>
      </c>
      <c r="P1374" t="s">
        <v>163</v>
      </c>
      <c r="Q1374" t="s">
        <v>1729</v>
      </c>
      <c r="R1374">
        <v>77036</v>
      </c>
      <c r="S1374">
        <v>42129</v>
      </c>
      <c r="T1374">
        <v>42133</v>
      </c>
      <c r="U1374">
        <v>-133.71</v>
      </c>
      <c r="V1374">
        <v>12</v>
      </c>
      <c r="W1374">
        <v>298.51</v>
      </c>
      <c r="X1374">
        <v>90109</v>
      </c>
      <c r="Y1374" t="s">
        <v>3216</v>
      </c>
    </row>
    <row r="1375" spans="1:25" x14ac:dyDescent="0.2">
      <c r="A1375">
        <v>2379</v>
      </c>
      <c r="B1375" t="s">
        <v>2399</v>
      </c>
      <c r="C1375" t="s">
        <v>23</v>
      </c>
      <c r="D1375">
        <v>0.06</v>
      </c>
      <c r="E1375">
        <v>122.99</v>
      </c>
      <c r="F1375">
        <v>19.989999999999998</v>
      </c>
      <c r="G1375" t="s">
        <v>14</v>
      </c>
      <c r="H1375" t="s">
        <v>3</v>
      </c>
      <c r="I1375" t="s">
        <v>24</v>
      </c>
      <c r="J1375" t="s">
        <v>48</v>
      </c>
      <c r="K1375" t="s">
        <v>49</v>
      </c>
      <c r="L1375" t="s">
        <v>2400</v>
      </c>
      <c r="M1375">
        <v>0.37</v>
      </c>
      <c r="N1375" t="s">
        <v>8</v>
      </c>
      <c r="O1375" t="s">
        <v>28</v>
      </c>
      <c r="P1375" t="s">
        <v>265</v>
      </c>
      <c r="Q1375" t="s">
        <v>2041</v>
      </c>
      <c r="R1375">
        <v>48135</v>
      </c>
      <c r="S1375">
        <v>42129</v>
      </c>
      <c r="T1375">
        <v>42131</v>
      </c>
      <c r="U1375">
        <v>1019.7096</v>
      </c>
      <c r="V1375">
        <v>12</v>
      </c>
      <c r="W1375">
        <v>1477.84</v>
      </c>
      <c r="X1375">
        <v>86655</v>
      </c>
      <c r="Y1375" t="s">
        <v>3216</v>
      </c>
    </row>
    <row r="1376" spans="1:25" x14ac:dyDescent="0.2">
      <c r="A1376">
        <v>2380</v>
      </c>
      <c r="B1376" t="s">
        <v>2280</v>
      </c>
      <c r="C1376" t="s">
        <v>23</v>
      </c>
      <c r="D1376">
        <v>0.08</v>
      </c>
      <c r="E1376">
        <v>68.81</v>
      </c>
      <c r="F1376">
        <v>60</v>
      </c>
      <c r="G1376" t="s">
        <v>2</v>
      </c>
      <c r="H1376" t="s">
        <v>3</v>
      </c>
      <c r="I1376" t="s">
        <v>24</v>
      </c>
      <c r="J1376" t="s">
        <v>71</v>
      </c>
      <c r="K1376" t="s">
        <v>33</v>
      </c>
      <c r="L1376" t="s">
        <v>1652</v>
      </c>
      <c r="M1376">
        <v>0.41</v>
      </c>
      <c r="N1376" t="s">
        <v>8</v>
      </c>
      <c r="O1376" t="s">
        <v>28</v>
      </c>
      <c r="P1376" t="s">
        <v>265</v>
      </c>
      <c r="Q1376" t="s">
        <v>2281</v>
      </c>
      <c r="R1376">
        <v>49505</v>
      </c>
      <c r="S1376">
        <v>42129</v>
      </c>
      <c r="T1376">
        <v>42131</v>
      </c>
      <c r="U1376">
        <v>-1069.72</v>
      </c>
      <c r="V1376">
        <v>17</v>
      </c>
      <c r="W1376">
        <v>1162.46</v>
      </c>
      <c r="X1376">
        <v>86655</v>
      </c>
      <c r="Y1376" t="s">
        <v>3216</v>
      </c>
    </row>
    <row r="1377" spans="1:25" x14ac:dyDescent="0.2">
      <c r="A1377">
        <v>2382</v>
      </c>
      <c r="B1377" t="s">
        <v>2282</v>
      </c>
      <c r="C1377" t="s">
        <v>23</v>
      </c>
      <c r="D1377">
        <v>0.06</v>
      </c>
      <c r="E1377">
        <v>122.99</v>
      </c>
      <c r="F1377">
        <v>19.989999999999998</v>
      </c>
      <c r="G1377" t="s">
        <v>14</v>
      </c>
      <c r="H1377" t="s">
        <v>3</v>
      </c>
      <c r="I1377" t="s">
        <v>24</v>
      </c>
      <c r="J1377" t="s">
        <v>48</v>
      </c>
      <c r="K1377" t="s">
        <v>49</v>
      </c>
      <c r="L1377" t="s">
        <v>2400</v>
      </c>
      <c r="M1377">
        <v>0.37</v>
      </c>
      <c r="N1377" t="s">
        <v>8</v>
      </c>
      <c r="O1377" t="s">
        <v>87</v>
      </c>
      <c r="P1377" t="s">
        <v>88</v>
      </c>
      <c r="Q1377" t="s">
        <v>89</v>
      </c>
      <c r="R1377">
        <v>10024</v>
      </c>
      <c r="S1377">
        <v>42129</v>
      </c>
      <c r="T1377">
        <v>42131</v>
      </c>
      <c r="U1377">
        <v>1408.1865</v>
      </c>
      <c r="V1377">
        <v>48</v>
      </c>
      <c r="W1377">
        <v>5911.35</v>
      </c>
      <c r="X1377">
        <v>962</v>
      </c>
      <c r="Y1377" t="s">
        <v>3218</v>
      </c>
    </row>
    <row r="1378" spans="1:25" x14ac:dyDescent="0.2">
      <c r="A1378">
        <v>2382</v>
      </c>
      <c r="B1378" t="s">
        <v>2282</v>
      </c>
      <c r="C1378" t="s">
        <v>23</v>
      </c>
      <c r="D1378">
        <v>0.08</v>
      </c>
      <c r="E1378">
        <v>68.81</v>
      </c>
      <c r="F1378">
        <v>60</v>
      </c>
      <c r="G1378" t="s">
        <v>2</v>
      </c>
      <c r="H1378" t="s">
        <v>3</v>
      </c>
      <c r="I1378" t="s">
        <v>24</v>
      </c>
      <c r="J1378" t="s">
        <v>71</v>
      </c>
      <c r="K1378" t="s">
        <v>33</v>
      </c>
      <c r="L1378" t="s">
        <v>1652</v>
      </c>
      <c r="M1378">
        <v>0.41</v>
      </c>
      <c r="N1378" t="s">
        <v>8</v>
      </c>
      <c r="O1378" t="s">
        <v>87</v>
      </c>
      <c r="P1378" t="s">
        <v>88</v>
      </c>
      <c r="Q1378" t="s">
        <v>89</v>
      </c>
      <c r="R1378">
        <v>10024</v>
      </c>
      <c r="S1378">
        <v>42129</v>
      </c>
      <c r="T1378">
        <v>42131</v>
      </c>
      <c r="U1378">
        <v>-1069.72</v>
      </c>
      <c r="V1378">
        <v>68</v>
      </c>
      <c r="W1378">
        <v>4649.8500000000004</v>
      </c>
      <c r="X1378">
        <v>962</v>
      </c>
      <c r="Y1378" t="s">
        <v>3218</v>
      </c>
    </row>
    <row r="1379" spans="1:25" x14ac:dyDescent="0.2">
      <c r="A1379">
        <v>1101</v>
      </c>
      <c r="B1379" t="s">
        <v>2401</v>
      </c>
      <c r="C1379" t="s">
        <v>92</v>
      </c>
      <c r="D1379">
        <v>0.02</v>
      </c>
      <c r="E1379">
        <v>15.14</v>
      </c>
      <c r="F1379">
        <v>4.53</v>
      </c>
      <c r="G1379" t="s">
        <v>14</v>
      </c>
      <c r="H1379" t="s">
        <v>3</v>
      </c>
      <c r="I1379" t="s">
        <v>24</v>
      </c>
      <c r="J1379" t="s">
        <v>54</v>
      </c>
      <c r="K1379" t="s">
        <v>49</v>
      </c>
      <c r="L1379" t="s">
        <v>1331</v>
      </c>
      <c r="M1379">
        <v>0.81</v>
      </c>
      <c r="N1379" t="s">
        <v>8</v>
      </c>
      <c r="O1379" t="s">
        <v>35</v>
      </c>
      <c r="P1379" t="s">
        <v>66</v>
      </c>
      <c r="Q1379" t="s">
        <v>1231</v>
      </c>
      <c r="R1379">
        <v>93030</v>
      </c>
      <c r="S1379">
        <v>42129</v>
      </c>
      <c r="T1379">
        <v>42130</v>
      </c>
      <c r="U1379">
        <v>5.8840000000000003</v>
      </c>
      <c r="V1379">
        <v>3</v>
      </c>
      <c r="W1379">
        <v>51.02</v>
      </c>
      <c r="X1379">
        <v>91488</v>
      </c>
      <c r="Y1379" t="s">
        <v>3217</v>
      </c>
    </row>
    <row r="1380" spans="1:25" x14ac:dyDescent="0.2">
      <c r="A1380">
        <v>2509</v>
      </c>
      <c r="B1380" t="s">
        <v>2402</v>
      </c>
      <c r="C1380" t="s">
        <v>92</v>
      </c>
      <c r="D1380">
        <v>0.05</v>
      </c>
      <c r="E1380">
        <v>30.98</v>
      </c>
      <c r="F1380">
        <v>9.18</v>
      </c>
      <c r="G1380" t="s">
        <v>14</v>
      </c>
      <c r="H1380" t="s">
        <v>47</v>
      </c>
      <c r="I1380" t="s">
        <v>24</v>
      </c>
      <c r="J1380" t="s">
        <v>64</v>
      </c>
      <c r="K1380" t="s">
        <v>49</v>
      </c>
      <c r="L1380" t="s">
        <v>2225</v>
      </c>
      <c r="M1380">
        <v>0.4</v>
      </c>
      <c r="N1380" t="s">
        <v>8</v>
      </c>
      <c r="O1380" t="s">
        <v>87</v>
      </c>
      <c r="P1380" t="s">
        <v>307</v>
      </c>
      <c r="Q1380" t="s">
        <v>2403</v>
      </c>
      <c r="R1380">
        <v>4106</v>
      </c>
      <c r="S1380">
        <v>42129</v>
      </c>
      <c r="T1380">
        <v>42129</v>
      </c>
      <c r="U1380">
        <v>308.67</v>
      </c>
      <c r="V1380">
        <v>15</v>
      </c>
      <c r="W1380">
        <v>462.57</v>
      </c>
      <c r="X1380">
        <v>87029</v>
      </c>
      <c r="Y1380" t="s">
        <v>3218</v>
      </c>
    </row>
    <row r="1381" spans="1:25" x14ac:dyDescent="0.2">
      <c r="A1381">
        <v>1979</v>
      </c>
      <c r="B1381" t="s">
        <v>2404</v>
      </c>
      <c r="C1381" t="s">
        <v>46</v>
      </c>
      <c r="D1381">
        <v>0.05</v>
      </c>
      <c r="E1381">
        <v>20.99</v>
      </c>
      <c r="F1381">
        <v>3.3</v>
      </c>
      <c r="G1381" t="s">
        <v>14</v>
      </c>
      <c r="H1381" t="s">
        <v>70</v>
      </c>
      <c r="I1381" t="s">
        <v>16</v>
      </c>
      <c r="J1381" t="s">
        <v>111</v>
      </c>
      <c r="K1381" t="s">
        <v>18</v>
      </c>
      <c r="L1381" t="s">
        <v>1559</v>
      </c>
      <c r="M1381">
        <v>0.81</v>
      </c>
      <c r="N1381" t="s">
        <v>8</v>
      </c>
      <c r="O1381" t="s">
        <v>35</v>
      </c>
      <c r="P1381" t="s">
        <v>36</v>
      </c>
      <c r="Q1381" t="s">
        <v>2405</v>
      </c>
      <c r="R1381">
        <v>80122</v>
      </c>
      <c r="S1381">
        <v>42129</v>
      </c>
      <c r="T1381">
        <v>42130</v>
      </c>
      <c r="U1381">
        <v>21.883400000000002</v>
      </c>
      <c r="V1381">
        <v>4</v>
      </c>
      <c r="W1381">
        <v>72.75</v>
      </c>
      <c r="X1381">
        <v>87757</v>
      </c>
      <c r="Y1381" t="s">
        <v>3217</v>
      </c>
    </row>
    <row r="1382" spans="1:25" x14ac:dyDescent="0.2">
      <c r="A1382">
        <v>1416</v>
      </c>
      <c r="B1382" t="s">
        <v>2406</v>
      </c>
      <c r="C1382" t="s">
        <v>1</v>
      </c>
      <c r="D1382">
        <v>0.02</v>
      </c>
      <c r="E1382">
        <v>417.4</v>
      </c>
      <c r="F1382">
        <v>75.23</v>
      </c>
      <c r="G1382" t="s">
        <v>2</v>
      </c>
      <c r="H1382" t="s">
        <v>3</v>
      </c>
      <c r="I1382" t="s">
        <v>4</v>
      </c>
      <c r="J1382" t="s">
        <v>5</v>
      </c>
      <c r="K1382" t="s">
        <v>6</v>
      </c>
      <c r="L1382" t="s">
        <v>1171</v>
      </c>
      <c r="M1382">
        <v>0.79</v>
      </c>
      <c r="N1382" t="s">
        <v>8</v>
      </c>
      <c r="O1382" t="s">
        <v>28</v>
      </c>
      <c r="P1382" t="s">
        <v>29</v>
      </c>
      <c r="Q1382" t="s">
        <v>1488</v>
      </c>
      <c r="R1382">
        <v>46203</v>
      </c>
      <c r="S1382">
        <v>42130</v>
      </c>
      <c r="T1382">
        <v>42131</v>
      </c>
      <c r="U1382">
        <v>-634.86540000000002</v>
      </c>
      <c r="V1382">
        <v>1</v>
      </c>
      <c r="W1382">
        <v>471.21</v>
      </c>
      <c r="X1382">
        <v>90538</v>
      </c>
      <c r="Y1382" t="s">
        <v>3216</v>
      </c>
    </row>
    <row r="1383" spans="1:25" x14ac:dyDescent="0.2">
      <c r="A1383">
        <v>2420</v>
      </c>
      <c r="B1383" t="s">
        <v>2407</v>
      </c>
      <c r="C1383" t="s">
        <v>13</v>
      </c>
      <c r="D1383">
        <v>0.04</v>
      </c>
      <c r="E1383">
        <v>9.11</v>
      </c>
      <c r="F1383">
        <v>2.15</v>
      </c>
      <c r="G1383" t="s">
        <v>14</v>
      </c>
      <c r="H1383" t="s">
        <v>15</v>
      </c>
      <c r="I1383" t="s">
        <v>24</v>
      </c>
      <c r="J1383" t="s">
        <v>64</v>
      </c>
      <c r="K1383" t="s">
        <v>26</v>
      </c>
      <c r="L1383" t="s">
        <v>65</v>
      </c>
      <c r="M1383">
        <v>0.4</v>
      </c>
      <c r="N1383" t="s">
        <v>8</v>
      </c>
      <c r="O1383" t="s">
        <v>9</v>
      </c>
      <c r="P1383" t="s">
        <v>218</v>
      </c>
      <c r="Q1383" t="s">
        <v>2408</v>
      </c>
      <c r="R1383">
        <v>23223</v>
      </c>
      <c r="S1383">
        <v>42130</v>
      </c>
      <c r="T1383">
        <v>42130</v>
      </c>
      <c r="U1383">
        <v>-23.071999999999999</v>
      </c>
      <c r="V1383">
        <v>11</v>
      </c>
      <c r="W1383">
        <v>100.87</v>
      </c>
      <c r="X1383">
        <v>86752</v>
      </c>
      <c r="Y1383" t="s">
        <v>3215</v>
      </c>
    </row>
    <row r="1384" spans="1:25" x14ac:dyDescent="0.2">
      <c r="A1384">
        <v>1986</v>
      </c>
      <c r="B1384" t="s">
        <v>2409</v>
      </c>
      <c r="C1384" t="s">
        <v>46</v>
      </c>
      <c r="D1384">
        <v>0.01</v>
      </c>
      <c r="E1384">
        <v>15.31</v>
      </c>
      <c r="F1384">
        <v>8.7799999999999994</v>
      </c>
      <c r="G1384" t="s">
        <v>14</v>
      </c>
      <c r="H1384" t="s">
        <v>47</v>
      </c>
      <c r="I1384" t="s">
        <v>24</v>
      </c>
      <c r="J1384" t="s">
        <v>54</v>
      </c>
      <c r="K1384" t="s">
        <v>49</v>
      </c>
      <c r="L1384" t="s">
        <v>2410</v>
      </c>
      <c r="M1384">
        <v>0.56999999999999995</v>
      </c>
      <c r="N1384" t="s">
        <v>8</v>
      </c>
      <c r="O1384" t="s">
        <v>28</v>
      </c>
      <c r="P1384" t="s">
        <v>163</v>
      </c>
      <c r="Q1384" t="s">
        <v>1480</v>
      </c>
      <c r="R1384">
        <v>79701</v>
      </c>
      <c r="S1384">
        <v>42130</v>
      </c>
      <c r="T1384">
        <v>42131</v>
      </c>
      <c r="U1384">
        <v>12.146000000000001</v>
      </c>
      <c r="V1384">
        <v>23</v>
      </c>
      <c r="W1384">
        <v>377</v>
      </c>
      <c r="X1384">
        <v>90888</v>
      </c>
      <c r="Y1384" t="s">
        <v>3216</v>
      </c>
    </row>
    <row r="1385" spans="1:25" x14ac:dyDescent="0.2">
      <c r="A1385">
        <v>1986</v>
      </c>
      <c r="B1385" t="s">
        <v>2409</v>
      </c>
      <c r="C1385" t="s">
        <v>46</v>
      </c>
      <c r="D1385">
        <v>0.05</v>
      </c>
      <c r="E1385">
        <v>7.99</v>
      </c>
      <c r="F1385">
        <v>5.03</v>
      </c>
      <c r="G1385" t="s">
        <v>63</v>
      </c>
      <c r="H1385" t="s">
        <v>47</v>
      </c>
      <c r="I1385" t="s">
        <v>16</v>
      </c>
      <c r="J1385" t="s">
        <v>111</v>
      </c>
      <c r="K1385" t="s">
        <v>120</v>
      </c>
      <c r="L1385" t="s">
        <v>441</v>
      </c>
      <c r="M1385">
        <v>0.6</v>
      </c>
      <c r="N1385" t="s">
        <v>8</v>
      </c>
      <c r="O1385" t="s">
        <v>28</v>
      </c>
      <c r="P1385" t="s">
        <v>163</v>
      </c>
      <c r="Q1385" t="s">
        <v>1480</v>
      </c>
      <c r="R1385">
        <v>79701</v>
      </c>
      <c r="S1385">
        <v>42130</v>
      </c>
      <c r="T1385">
        <v>42132</v>
      </c>
      <c r="U1385">
        <v>5.6870000000000003</v>
      </c>
      <c r="V1385">
        <v>4</v>
      </c>
      <c r="W1385">
        <v>42.99</v>
      </c>
      <c r="X1385">
        <v>90888</v>
      </c>
      <c r="Y1385" t="s">
        <v>3216</v>
      </c>
    </row>
    <row r="1386" spans="1:25" x14ac:dyDescent="0.2">
      <c r="A1386">
        <v>1261</v>
      </c>
      <c r="B1386" t="s">
        <v>2411</v>
      </c>
      <c r="C1386" t="s">
        <v>1</v>
      </c>
      <c r="D1386">
        <v>0.02</v>
      </c>
      <c r="E1386">
        <v>73.98</v>
      </c>
      <c r="F1386">
        <v>14.52</v>
      </c>
      <c r="G1386" t="s">
        <v>14</v>
      </c>
      <c r="H1386" t="s">
        <v>47</v>
      </c>
      <c r="I1386" t="s">
        <v>16</v>
      </c>
      <c r="J1386" t="s">
        <v>17</v>
      </c>
      <c r="K1386" t="s">
        <v>49</v>
      </c>
      <c r="L1386" t="s">
        <v>284</v>
      </c>
      <c r="M1386">
        <v>0.65</v>
      </c>
      <c r="N1386" t="s">
        <v>8</v>
      </c>
      <c r="O1386" t="s">
        <v>35</v>
      </c>
      <c r="P1386" t="s">
        <v>36</v>
      </c>
      <c r="Q1386" t="s">
        <v>2412</v>
      </c>
      <c r="R1386">
        <v>80020</v>
      </c>
      <c r="S1386">
        <v>42131</v>
      </c>
      <c r="T1386">
        <v>42134</v>
      </c>
      <c r="U1386">
        <v>43.537999999999997</v>
      </c>
      <c r="V1386">
        <v>5</v>
      </c>
      <c r="W1386">
        <v>378.23</v>
      </c>
      <c r="X1386">
        <v>89730</v>
      </c>
      <c r="Y1386" t="s">
        <v>3217</v>
      </c>
    </row>
    <row r="1387" spans="1:25" x14ac:dyDescent="0.2">
      <c r="A1387">
        <v>1502</v>
      </c>
      <c r="B1387" t="s">
        <v>2413</v>
      </c>
      <c r="C1387" t="s">
        <v>1</v>
      </c>
      <c r="D1387">
        <v>0.08</v>
      </c>
      <c r="E1387">
        <v>3.69</v>
      </c>
      <c r="F1387">
        <v>0.5</v>
      </c>
      <c r="G1387" t="s">
        <v>14</v>
      </c>
      <c r="H1387" t="s">
        <v>3</v>
      </c>
      <c r="I1387" t="s">
        <v>24</v>
      </c>
      <c r="J1387" t="s">
        <v>128</v>
      </c>
      <c r="K1387" t="s">
        <v>49</v>
      </c>
      <c r="L1387" t="s">
        <v>1870</v>
      </c>
      <c r="M1387">
        <v>0.38</v>
      </c>
      <c r="N1387" t="s">
        <v>8</v>
      </c>
      <c r="O1387" t="s">
        <v>9</v>
      </c>
      <c r="P1387" t="s">
        <v>99</v>
      </c>
      <c r="Q1387" t="s">
        <v>2414</v>
      </c>
      <c r="R1387">
        <v>33065</v>
      </c>
      <c r="S1387">
        <v>42131</v>
      </c>
      <c r="T1387">
        <v>42134</v>
      </c>
      <c r="U1387">
        <v>-3.6547000000000001</v>
      </c>
      <c r="V1387">
        <v>38</v>
      </c>
      <c r="W1387">
        <v>129.43</v>
      </c>
      <c r="X1387">
        <v>89193</v>
      </c>
      <c r="Y1387" t="s">
        <v>3215</v>
      </c>
    </row>
    <row r="1388" spans="1:25" x14ac:dyDescent="0.2">
      <c r="A1388">
        <v>1725</v>
      </c>
      <c r="B1388" t="s">
        <v>2415</v>
      </c>
      <c r="C1388" t="s">
        <v>13</v>
      </c>
      <c r="D1388">
        <v>0.05</v>
      </c>
      <c r="E1388">
        <v>35.99</v>
      </c>
      <c r="F1388">
        <v>1.1000000000000001</v>
      </c>
      <c r="G1388" t="s">
        <v>14</v>
      </c>
      <c r="H1388" t="s">
        <v>70</v>
      </c>
      <c r="I1388" t="s">
        <v>16</v>
      </c>
      <c r="J1388" t="s">
        <v>111</v>
      </c>
      <c r="K1388" t="s">
        <v>49</v>
      </c>
      <c r="L1388" t="s">
        <v>250</v>
      </c>
      <c r="M1388">
        <v>0.55000000000000004</v>
      </c>
      <c r="N1388" t="s">
        <v>8</v>
      </c>
      <c r="O1388" t="s">
        <v>87</v>
      </c>
      <c r="P1388" t="s">
        <v>293</v>
      </c>
      <c r="Q1388" t="s">
        <v>2416</v>
      </c>
      <c r="R1388">
        <v>43026</v>
      </c>
      <c r="S1388">
        <v>42131</v>
      </c>
      <c r="T1388">
        <v>42133</v>
      </c>
      <c r="U1388">
        <v>149.166</v>
      </c>
      <c r="V1388">
        <v>9</v>
      </c>
      <c r="W1388">
        <v>261.56</v>
      </c>
      <c r="X1388">
        <v>87193</v>
      </c>
      <c r="Y1388" t="s">
        <v>3218</v>
      </c>
    </row>
    <row r="1389" spans="1:25" x14ac:dyDescent="0.2">
      <c r="A1389">
        <v>2962</v>
      </c>
      <c r="B1389" t="s">
        <v>2417</v>
      </c>
      <c r="C1389" t="s">
        <v>13</v>
      </c>
      <c r="D1389">
        <v>7.0000000000000007E-2</v>
      </c>
      <c r="E1389">
        <v>4.76</v>
      </c>
      <c r="F1389">
        <v>0.88</v>
      </c>
      <c r="G1389" t="s">
        <v>63</v>
      </c>
      <c r="H1389" t="s">
        <v>15</v>
      </c>
      <c r="I1389" t="s">
        <v>24</v>
      </c>
      <c r="J1389" t="s">
        <v>64</v>
      </c>
      <c r="K1389" t="s">
        <v>26</v>
      </c>
      <c r="L1389" t="s">
        <v>2418</v>
      </c>
      <c r="M1389">
        <v>0.39</v>
      </c>
      <c r="N1389" t="s">
        <v>8</v>
      </c>
      <c r="O1389" t="s">
        <v>35</v>
      </c>
      <c r="P1389" t="s">
        <v>36</v>
      </c>
      <c r="Q1389" t="s">
        <v>1289</v>
      </c>
      <c r="R1389">
        <v>80027</v>
      </c>
      <c r="S1389">
        <v>42131</v>
      </c>
      <c r="T1389">
        <v>42133</v>
      </c>
      <c r="U1389">
        <v>33.347700000000003</v>
      </c>
      <c r="V1389">
        <v>10</v>
      </c>
      <c r="W1389">
        <v>48.33</v>
      </c>
      <c r="X1389">
        <v>88611</v>
      </c>
      <c r="Y1389" t="s">
        <v>3217</v>
      </c>
    </row>
    <row r="1390" spans="1:25" x14ac:dyDescent="0.2">
      <c r="A1390">
        <v>3248</v>
      </c>
      <c r="B1390" t="s">
        <v>2419</v>
      </c>
      <c r="C1390" t="s">
        <v>13</v>
      </c>
      <c r="D1390">
        <v>7.0000000000000007E-2</v>
      </c>
      <c r="E1390">
        <v>2.78</v>
      </c>
      <c r="F1390">
        <v>1.49</v>
      </c>
      <c r="G1390" t="s">
        <v>14</v>
      </c>
      <c r="H1390" t="s">
        <v>3</v>
      </c>
      <c r="I1390" t="s">
        <v>24</v>
      </c>
      <c r="J1390" t="s">
        <v>48</v>
      </c>
      <c r="K1390" t="s">
        <v>49</v>
      </c>
      <c r="L1390" t="s">
        <v>2160</v>
      </c>
      <c r="M1390">
        <v>0.36</v>
      </c>
      <c r="N1390" t="s">
        <v>8</v>
      </c>
      <c r="O1390" t="s">
        <v>9</v>
      </c>
      <c r="P1390" t="s">
        <v>144</v>
      </c>
      <c r="Q1390" t="s">
        <v>2420</v>
      </c>
      <c r="R1390">
        <v>70458</v>
      </c>
      <c r="S1390">
        <v>42131</v>
      </c>
      <c r="T1390">
        <v>42132</v>
      </c>
      <c r="U1390">
        <v>-340.53109999999998</v>
      </c>
      <c r="V1390">
        <v>17</v>
      </c>
      <c r="W1390">
        <v>47.12</v>
      </c>
      <c r="X1390">
        <v>87297</v>
      </c>
      <c r="Y1390" t="s">
        <v>3215</v>
      </c>
    </row>
    <row r="1391" spans="1:25" x14ac:dyDescent="0.2">
      <c r="A1391">
        <v>3338</v>
      </c>
      <c r="B1391" t="s">
        <v>2421</v>
      </c>
      <c r="C1391" t="s">
        <v>13</v>
      </c>
      <c r="D1391">
        <v>0.08</v>
      </c>
      <c r="E1391">
        <v>6.48</v>
      </c>
      <c r="F1391">
        <v>8.4</v>
      </c>
      <c r="G1391" t="s">
        <v>14</v>
      </c>
      <c r="H1391" t="s">
        <v>15</v>
      </c>
      <c r="I1391" t="s">
        <v>24</v>
      </c>
      <c r="J1391" t="s">
        <v>64</v>
      </c>
      <c r="K1391" t="s">
        <v>49</v>
      </c>
      <c r="L1391" t="s">
        <v>1919</v>
      </c>
      <c r="M1391">
        <v>0.37</v>
      </c>
      <c r="N1391" t="s">
        <v>8</v>
      </c>
      <c r="O1391" t="s">
        <v>9</v>
      </c>
      <c r="P1391" t="s">
        <v>99</v>
      </c>
      <c r="Q1391" t="s">
        <v>2422</v>
      </c>
      <c r="R1391">
        <v>33614</v>
      </c>
      <c r="S1391">
        <v>42131</v>
      </c>
      <c r="T1391">
        <v>42131</v>
      </c>
      <c r="U1391">
        <v>58.811999999999998</v>
      </c>
      <c r="V1391">
        <v>7</v>
      </c>
      <c r="W1391">
        <v>45</v>
      </c>
      <c r="X1391">
        <v>85979</v>
      </c>
      <c r="Y1391" t="s">
        <v>3215</v>
      </c>
    </row>
    <row r="1392" spans="1:25" x14ac:dyDescent="0.2">
      <c r="A1392">
        <v>1997</v>
      </c>
      <c r="B1392" t="s">
        <v>750</v>
      </c>
      <c r="C1392" t="s">
        <v>92</v>
      </c>
      <c r="D1392">
        <v>0.01</v>
      </c>
      <c r="E1392">
        <v>16.48</v>
      </c>
      <c r="F1392">
        <v>1.99</v>
      </c>
      <c r="G1392" t="s">
        <v>14</v>
      </c>
      <c r="H1392" t="s">
        <v>15</v>
      </c>
      <c r="I1392" t="s">
        <v>16</v>
      </c>
      <c r="J1392" t="s">
        <v>17</v>
      </c>
      <c r="K1392" t="s">
        <v>18</v>
      </c>
      <c r="L1392" t="s">
        <v>577</v>
      </c>
      <c r="M1392">
        <v>0.42</v>
      </c>
      <c r="N1392" t="s">
        <v>8</v>
      </c>
      <c r="O1392" t="s">
        <v>9</v>
      </c>
      <c r="P1392" t="s">
        <v>247</v>
      </c>
      <c r="Q1392" t="s">
        <v>248</v>
      </c>
      <c r="R1392">
        <v>29915</v>
      </c>
      <c r="S1392">
        <v>42131</v>
      </c>
      <c r="T1392">
        <v>42132</v>
      </c>
      <c r="U1392">
        <v>739.67399999999998</v>
      </c>
      <c r="V1392">
        <v>7</v>
      </c>
      <c r="W1392">
        <v>122.93</v>
      </c>
      <c r="X1392">
        <v>90334</v>
      </c>
      <c r="Y1392" t="s">
        <v>3215</v>
      </c>
    </row>
    <row r="1393" spans="1:25" x14ac:dyDescent="0.2">
      <c r="A1393">
        <v>3077</v>
      </c>
      <c r="B1393" t="s">
        <v>2423</v>
      </c>
      <c r="C1393" t="s">
        <v>92</v>
      </c>
      <c r="D1393">
        <v>7.0000000000000007E-2</v>
      </c>
      <c r="E1393">
        <v>300.97000000000003</v>
      </c>
      <c r="F1393">
        <v>7.18</v>
      </c>
      <c r="G1393" t="s">
        <v>14</v>
      </c>
      <c r="H1393" t="s">
        <v>3</v>
      </c>
      <c r="I1393" t="s">
        <v>16</v>
      </c>
      <c r="J1393" t="s">
        <v>17</v>
      </c>
      <c r="K1393" t="s">
        <v>49</v>
      </c>
      <c r="L1393" t="s">
        <v>2185</v>
      </c>
      <c r="M1393">
        <v>0.48</v>
      </c>
      <c r="N1393" t="s">
        <v>8</v>
      </c>
      <c r="O1393" t="s">
        <v>87</v>
      </c>
      <c r="P1393" t="s">
        <v>293</v>
      </c>
      <c r="Q1393" t="s">
        <v>2424</v>
      </c>
      <c r="R1393">
        <v>44136</v>
      </c>
      <c r="S1393">
        <v>42131</v>
      </c>
      <c r="T1393">
        <v>42133</v>
      </c>
      <c r="U1393">
        <v>-807.59</v>
      </c>
      <c r="V1393">
        <v>2</v>
      </c>
      <c r="W1393">
        <v>582.20000000000005</v>
      </c>
      <c r="X1393">
        <v>88239</v>
      </c>
      <c r="Y1393" t="s">
        <v>3218</v>
      </c>
    </row>
    <row r="1394" spans="1:25" x14ac:dyDescent="0.2">
      <c r="A1394">
        <v>3079</v>
      </c>
      <c r="B1394" t="s">
        <v>295</v>
      </c>
      <c r="C1394" t="s">
        <v>92</v>
      </c>
      <c r="D1394">
        <v>7.0000000000000007E-2</v>
      </c>
      <c r="E1394">
        <v>300.97000000000003</v>
      </c>
      <c r="F1394">
        <v>7.18</v>
      </c>
      <c r="G1394" t="s">
        <v>14</v>
      </c>
      <c r="H1394" t="s">
        <v>3</v>
      </c>
      <c r="I1394" t="s">
        <v>16</v>
      </c>
      <c r="J1394" t="s">
        <v>17</v>
      </c>
      <c r="K1394" t="s">
        <v>49</v>
      </c>
      <c r="L1394" t="s">
        <v>2185</v>
      </c>
      <c r="M1394">
        <v>0.48</v>
      </c>
      <c r="N1394" t="s">
        <v>8</v>
      </c>
      <c r="O1394" t="s">
        <v>87</v>
      </c>
      <c r="P1394" t="s">
        <v>296</v>
      </c>
      <c r="Q1394" t="s">
        <v>297</v>
      </c>
      <c r="R1394">
        <v>19112</v>
      </c>
      <c r="S1394">
        <v>42131</v>
      </c>
      <c r="T1394">
        <v>42133</v>
      </c>
      <c r="U1394">
        <v>-807.59</v>
      </c>
      <c r="V1394">
        <v>7</v>
      </c>
      <c r="W1394">
        <v>2037.69</v>
      </c>
      <c r="X1394">
        <v>41253</v>
      </c>
      <c r="Y1394" t="s">
        <v>3218</v>
      </c>
    </row>
    <row r="1395" spans="1:25" x14ac:dyDescent="0.2">
      <c r="A1395">
        <v>2187</v>
      </c>
      <c r="B1395" t="s">
        <v>2425</v>
      </c>
      <c r="C1395" t="s">
        <v>13</v>
      </c>
      <c r="D1395">
        <v>0.09</v>
      </c>
      <c r="E1395">
        <v>16.98</v>
      </c>
      <c r="F1395">
        <v>12.39</v>
      </c>
      <c r="G1395" t="s">
        <v>14</v>
      </c>
      <c r="H1395" t="s">
        <v>70</v>
      </c>
      <c r="I1395" t="s">
        <v>24</v>
      </c>
      <c r="J1395" t="s">
        <v>321</v>
      </c>
      <c r="K1395" t="s">
        <v>49</v>
      </c>
      <c r="L1395" t="s">
        <v>2426</v>
      </c>
      <c r="M1395">
        <v>0.35</v>
      </c>
      <c r="N1395" t="s">
        <v>8</v>
      </c>
      <c r="O1395" t="s">
        <v>28</v>
      </c>
      <c r="P1395" t="s">
        <v>56</v>
      </c>
      <c r="Q1395" t="s">
        <v>2427</v>
      </c>
      <c r="R1395">
        <v>64055</v>
      </c>
      <c r="S1395">
        <v>42132</v>
      </c>
      <c r="T1395">
        <v>42134</v>
      </c>
      <c r="U1395">
        <v>-48.57</v>
      </c>
      <c r="V1395">
        <v>5</v>
      </c>
      <c r="W1395">
        <v>86.8</v>
      </c>
      <c r="X1395">
        <v>89440</v>
      </c>
      <c r="Y1395" t="s">
        <v>3216</v>
      </c>
    </row>
    <row r="1396" spans="1:25" x14ac:dyDescent="0.2">
      <c r="A1396">
        <v>2189</v>
      </c>
      <c r="B1396" t="s">
        <v>2428</v>
      </c>
      <c r="C1396" t="s">
        <v>13</v>
      </c>
      <c r="D1396">
        <v>0.09</v>
      </c>
      <c r="E1396">
        <v>16.98</v>
      </c>
      <c r="F1396">
        <v>12.39</v>
      </c>
      <c r="G1396" t="s">
        <v>14</v>
      </c>
      <c r="H1396" t="s">
        <v>70</v>
      </c>
      <c r="I1396" t="s">
        <v>24</v>
      </c>
      <c r="J1396" t="s">
        <v>321</v>
      </c>
      <c r="K1396" t="s">
        <v>49</v>
      </c>
      <c r="L1396" t="s">
        <v>2426</v>
      </c>
      <c r="M1396">
        <v>0.35</v>
      </c>
      <c r="N1396" t="s">
        <v>8</v>
      </c>
      <c r="O1396" t="s">
        <v>87</v>
      </c>
      <c r="P1396" t="s">
        <v>88</v>
      </c>
      <c r="Q1396" t="s">
        <v>89</v>
      </c>
      <c r="R1396">
        <v>10177</v>
      </c>
      <c r="S1396">
        <v>42132</v>
      </c>
      <c r="T1396">
        <v>42134</v>
      </c>
      <c r="U1396">
        <v>-48.57</v>
      </c>
      <c r="V1396">
        <v>22</v>
      </c>
      <c r="W1396">
        <v>381.91</v>
      </c>
      <c r="X1396">
        <v>7364</v>
      </c>
      <c r="Y1396" t="s">
        <v>3218</v>
      </c>
    </row>
    <row r="1397" spans="1:25" x14ac:dyDescent="0.2">
      <c r="A1397">
        <v>2063</v>
      </c>
      <c r="B1397" t="s">
        <v>2429</v>
      </c>
      <c r="C1397" t="s">
        <v>23</v>
      </c>
      <c r="D1397">
        <v>0.06</v>
      </c>
      <c r="E1397">
        <v>300.97000000000003</v>
      </c>
      <c r="F1397">
        <v>7.18</v>
      </c>
      <c r="G1397" t="s">
        <v>14</v>
      </c>
      <c r="H1397" t="s">
        <v>70</v>
      </c>
      <c r="I1397" t="s">
        <v>16</v>
      </c>
      <c r="J1397" t="s">
        <v>17</v>
      </c>
      <c r="K1397" t="s">
        <v>49</v>
      </c>
      <c r="L1397" t="s">
        <v>2185</v>
      </c>
      <c r="M1397">
        <v>0.48</v>
      </c>
      <c r="N1397" t="s">
        <v>8</v>
      </c>
      <c r="O1397" t="s">
        <v>9</v>
      </c>
      <c r="P1397" t="s">
        <v>218</v>
      </c>
      <c r="Q1397" t="s">
        <v>2430</v>
      </c>
      <c r="R1397">
        <v>23602</v>
      </c>
      <c r="S1397">
        <v>42132</v>
      </c>
      <c r="T1397">
        <v>42132</v>
      </c>
      <c r="U1397">
        <v>-729.98800000000006</v>
      </c>
      <c r="V1397">
        <v>1</v>
      </c>
      <c r="W1397">
        <v>291.39999999999998</v>
      </c>
      <c r="X1397">
        <v>87147</v>
      </c>
      <c r="Y1397" t="s">
        <v>3215</v>
      </c>
    </row>
    <row r="1398" spans="1:25" x14ac:dyDescent="0.2">
      <c r="A1398">
        <v>2880</v>
      </c>
      <c r="B1398" t="s">
        <v>1879</v>
      </c>
      <c r="C1398" t="s">
        <v>23</v>
      </c>
      <c r="D1398">
        <v>0.09</v>
      </c>
      <c r="E1398">
        <v>243.98</v>
      </c>
      <c r="F1398">
        <v>43.32</v>
      </c>
      <c r="G1398" t="s">
        <v>2</v>
      </c>
      <c r="H1398" t="s">
        <v>3</v>
      </c>
      <c r="I1398" t="s">
        <v>4</v>
      </c>
      <c r="J1398" t="s">
        <v>85</v>
      </c>
      <c r="K1398" t="s">
        <v>33</v>
      </c>
      <c r="L1398" t="s">
        <v>211</v>
      </c>
      <c r="M1398">
        <v>0.55000000000000004</v>
      </c>
      <c r="N1398" t="s">
        <v>8</v>
      </c>
      <c r="O1398" t="s">
        <v>9</v>
      </c>
      <c r="P1398" t="s">
        <v>99</v>
      </c>
      <c r="Q1398" t="s">
        <v>1880</v>
      </c>
      <c r="R1398">
        <v>33160</v>
      </c>
      <c r="S1398">
        <v>42132</v>
      </c>
      <c r="T1398">
        <v>42137</v>
      </c>
      <c r="U1398">
        <v>1059.288</v>
      </c>
      <c r="V1398">
        <v>25</v>
      </c>
      <c r="W1398">
        <v>5587.89</v>
      </c>
      <c r="X1398">
        <v>88627</v>
      </c>
      <c r="Y1398" t="s">
        <v>3215</v>
      </c>
    </row>
    <row r="1399" spans="1:25" x14ac:dyDescent="0.2">
      <c r="A1399">
        <v>2991</v>
      </c>
      <c r="B1399" t="s">
        <v>2431</v>
      </c>
      <c r="C1399" t="s">
        <v>23</v>
      </c>
      <c r="D1399">
        <v>0.05</v>
      </c>
      <c r="E1399">
        <v>70.97</v>
      </c>
      <c r="F1399">
        <v>3.5</v>
      </c>
      <c r="G1399" t="s">
        <v>14</v>
      </c>
      <c r="H1399" t="s">
        <v>47</v>
      </c>
      <c r="I1399" t="s">
        <v>24</v>
      </c>
      <c r="J1399" t="s">
        <v>71</v>
      </c>
      <c r="K1399" t="s">
        <v>49</v>
      </c>
      <c r="L1399" t="s">
        <v>2153</v>
      </c>
      <c r="M1399">
        <v>0.59</v>
      </c>
      <c r="N1399" t="s">
        <v>8</v>
      </c>
      <c r="O1399" t="s">
        <v>28</v>
      </c>
      <c r="P1399" t="s">
        <v>333</v>
      </c>
      <c r="Q1399" t="s">
        <v>2432</v>
      </c>
      <c r="R1399">
        <v>53402</v>
      </c>
      <c r="S1399">
        <v>42132</v>
      </c>
      <c r="T1399">
        <v>42137</v>
      </c>
      <c r="U1399">
        <v>18.218</v>
      </c>
      <c r="V1399">
        <v>2</v>
      </c>
      <c r="W1399">
        <v>141.59</v>
      </c>
      <c r="X1399">
        <v>91466</v>
      </c>
      <c r="Y1399" t="s">
        <v>3216</v>
      </c>
    </row>
    <row r="1400" spans="1:25" x14ac:dyDescent="0.2">
      <c r="A1400">
        <v>2992</v>
      </c>
      <c r="B1400" t="s">
        <v>2433</v>
      </c>
      <c r="C1400" t="s">
        <v>23</v>
      </c>
      <c r="D1400">
        <v>0</v>
      </c>
      <c r="E1400">
        <v>5.28</v>
      </c>
      <c r="F1400">
        <v>6.26</v>
      </c>
      <c r="G1400" t="s">
        <v>14</v>
      </c>
      <c r="H1400" t="s">
        <v>47</v>
      </c>
      <c r="I1400" t="s">
        <v>24</v>
      </c>
      <c r="J1400" t="s">
        <v>64</v>
      </c>
      <c r="K1400" t="s">
        <v>49</v>
      </c>
      <c r="L1400" t="s">
        <v>2434</v>
      </c>
      <c r="M1400">
        <v>0.4</v>
      </c>
      <c r="N1400" t="s">
        <v>8</v>
      </c>
      <c r="O1400" t="s">
        <v>28</v>
      </c>
      <c r="P1400" t="s">
        <v>333</v>
      </c>
      <c r="Q1400" t="s">
        <v>2435</v>
      </c>
      <c r="R1400">
        <v>53081</v>
      </c>
      <c r="S1400">
        <v>42132</v>
      </c>
      <c r="T1400">
        <v>42139</v>
      </c>
      <c r="U1400">
        <v>25.058</v>
      </c>
      <c r="V1400">
        <v>36</v>
      </c>
      <c r="W1400">
        <v>203.05</v>
      </c>
      <c r="X1400">
        <v>91466</v>
      </c>
      <c r="Y1400" t="s">
        <v>3216</v>
      </c>
    </row>
    <row r="1401" spans="1:25" x14ac:dyDescent="0.2">
      <c r="A1401">
        <v>453</v>
      </c>
      <c r="B1401" t="s">
        <v>2436</v>
      </c>
      <c r="C1401" t="s">
        <v>46</v>
      </c>
      <c r="D1401">
        <v>0.03</v>
      </c>
      <c r="E1401">
        <v>29.34</v>
      </c>
      <c r="F1401">
        <v>7.87</v>
      </c>
      <c r="G1401" t="s">
        <v>14</v>
      </c>
      <c r="H1401" t="s">
        <v>70</v>
      </c>
      <c r="I1401" t="s">
        <v>4</v>
      </c>
      <c r="J1401" t="s">
        <v>102</v>
      </c>
      <c r="K1401" t="s">
        <v>49</v>
      </c>
      <c r="L1401" t="s">
        <v>1636</v>
      </c>
      <c r="M1401">
        <v>0.54</v>
      </c>
      <c r="N1401" t="s">
        <v>8</v>
      </c>
      <c r="O1401" t="s">
        <v>35</v>
      </c>
      <c r="P1401" t="s">
        <v>66</v>
      </c>
      <c r="Q1401" t="s">
        <v>2437</v>
      </c>
      <c r="R1401">
        <v>95032</v>
      </c>
      <c r="S1401">
        <v>42132</v>
      </c>
      <c r="T1401">
        <v>42134</v>
      </c>
      <c r="U1401">
        <v>-41.32</v>
      </c>
      <c r="V1401">
        <v>1</v>
      </c>
      <c r="W1401">
        <v>32.4</v>
      </c>
      <c r="X1401">
        <v>86011</v>
      </c>
      <c r="Y1401" t="s">
        <v>3217</v>
      </c>
    </row>
    <row r="1402" spans="1:25" x14ac:dyDescent="0.2">
      <c r="A1402">
        <v>1028</v>
      </c>
      <c r="B1402" t="s">
        <v>1888</v>
      </c>
      <c r="C1402" t="s">
        <v>46</v>
      </c>
      <c r="D1402">
        <v>0.05</v>
      </c>
      <c r="E1402">
        <v>83.1</v>
      </c>
      <c r="F1402">
        <v>6.13</v>
      </c>
      <c r="G1402" t="s">
        <v>63</v>
      </c>
      <c r="H1402" t="s">
        <v>3</v>
      </c>
      <c r="I1402" t="s">
        <v>16</v>
      </c>
      <c r="J1402" t="s">
        <v>17</v>
      </c>
      <c r="K1402" t="s">
        <v>49</v>
      </c>
      <c r="L1402" t="s">
        <v>2438</v>
      </c>
      <c r="M1402">
        <v>0.45</v>
      </c>
      <c r="N1402" t="s">
        <v>8</v>
      </c>
      <c r="O1402" t="s">
        <v>87</v>
      </c>
      <c r="P1402" t="s">
        <v>88</v>
      </c>
      <c r="Q1402" t="s">
        <v>1890</v>
      </c>
      <c r="R1402">
        <v>11725</v>
      </c>
      <c r="S1402">
        <v>42132</v>
      </c>
      <c r="T1402">
        <v>42133</v>
      </c>
      <c r="U1402">
        <v>1152.5277000000001</v>
      </c>
      <c r="V1402">
        <v>20</v>
      </c>
      <c r="W1402">
        <v>1670.33</v>
      </c>
      <c r="X1402">
        <v>89007</v>
      </c>
      <c r="Y1402" t="s">
        <v>3218</v>
      </c>
    </row>
    <row r="1403" spans="1:25" x14ac:dyDescent="0.2">
      <c r="A1403">
        <v>1080</v>
      </c>
      <c r="B1403" t="s">
        <v>2439</v>
      </c>
      <c r="C1403" t="s">
        <v>46</v>
      </c>
      <c r="D1403">
        <v>0.08</v>
      </c>
      <c r="E1403">
        <v>13.9</v>
      </c>
      <c r="F1403">
        <v>7.59</v>
      </c>
      <c r="G1403" t="s">
        <v>14</v>
      </c>
      <c r="H1403" t="s">
        <v>70</v>
      </c>
      <c r="I1403" t="s">
        <v>24</v>
      </c>
      <c r="J1403" t="s">
        <v>544</v>
      </c>
      <c r="K1403" t="s">
        <v>18</v>
      </c>
      <c r="L1403" t="s">
        <v>2440</v>
      </c>
      <c r="M1403">
        <v>0.56000000000000005</v>
      </c>
      <c r="N1403" t="s">
        <v>8</v>
      </c>
      <c r="O1403" t="s">
        <v>28</v>
      </c>
      <c r="P1403" t="s">
        <v>79</v>
      </c>
      <c r="Q1403" t="s">
        <v>2441</v>
      </c>
      <c r="R1403">
        <v>60174</v>
      </c>
      <c r="S1403">
        <v>42132</v>
      </c>
      <c r="T1403">
        <v>42133</v>
      </c>
      <c r="U1403">
        <v>9.8620000000000001</v>
      </c>
      <c r="V1403">
        <v>14</v>
      </c>
      <c r="W1403">
        <v>196.41</v>
      </c>
      <c r="X1403">
        <v>88461</v>
      </c>
      <c r="Y1403" t="s">
        <v>3216</v>
      </c>
    </row>
    <row r="1404" spans="1:25" x14ac:dyDescent="0.2">
      <c r="A1404">
        <v>2882</v>
      </c>
      <c r="B1404" t="s">
        <v>647</v>
      </c>
      <c r="C1404" t="s">
        <v>1</v>
      </c>
      <c r="D1404">
        <v>0.05</v>
      </c>
      <c r="E1404">
        <v>6.48</v>
      </c>
      <c r="F1404">
        <v>8.73</v>
      </c>
      <c r="G1404" t="s">
        <v>14</v>
      </c>
      <c r="H1404" t="s">
        <v>15</v>
      </c>
      <c r="I1404" t="s">
        <v>24</v>
      </c>
      <c r="J1404" t="s">
        <v>64</v>
      </c>
      <c r="K1404" t="s">
        <v>49</v>
      </c>
      <c r="L1404" t="s">
        <v>134</v>
      </c>
      <c r="M1404">
        <v>0.37</v>
      </c>
      <c r="N1404" t="s">
        <v>8</v>
      </c>
      <c r="O1404" t="s">
        <v>9</v>
      </c>
      <c r="P1404" t="s">
        <v>73</v>
      </c>
      <c r="Q1404" t="s">
        <v>649</v>
      </c>
      <c r="R1404">
        <v>28206</v>
      </c>
      <c r="S1404">
        <v>42133</v>
      </c>
      <c r="T1404">
        <v>42133</v>
      </c>
      <c r="U1404">
        <v>-160.38470000000001</v>
      </c>
      <c r="V1404">
        <v>35</v>
      </c>
      <c r="W1404">
        <v>232.5</v>
      </c>
      <c r="X1404">
        <v>4839</v>
      </c>
      <c r="Y1404" t="s">
        <v>3215</v>
      </c>
    </row>
    <row r="1405" spans="1:25" x14ac:dyDescent="0.2">
      <c r="A1405">
        <v>2883</v>
      </c>
      <c r="B1405" t="s">
        <v>2442</v>
      </c>
      <c r="C1405" t="s">
        <v>1</v>
      </c>
      <c r="D1405">
        <v>0.05</v>
      </c>
      <c r="E1405">
        <v>6.48</v>
      </c>
      <c r="F1405">
        <v>8.73</v>
      </c>
      <c r="G1405" t="s">
        <v>14</v>
      </c>
      <c r="H1405" t="s">
        <v>15</v>
      </c>
      <c r="I1405" t="s">
        <v>24</v>
      </c>
      <c r="J1405" t="s">
        <v>64</v>
      </c>
      <c r="K1405" t="s">
        <v>49</v>
      </c>
      <c r="L1405" t="s">
        <v>134</v>
      </c>
      <c r="M1405">
        <v>0.37</v>
      </c>
      <c r="N1405" t="s">
        <v>8</v>
      </c>
      <c r="O1405" t="s">
        <v>87</v>
      </c>
      <c r="P1405" t="s">
        <v>293</v>
      </c>
      <c r="Q1405" t="s">
        <v>1451</v>
      </c>
      <c r="R1405">
        <v>44070</v>
      </c>
      <c r="S1405">
        <v>42133</v>
      </c>
      <c r="T1405">
        <v>42133</v>
      </c>
      <c r="U1405">
        <v>-120.59</v>
      </c>
      <c r="V1405">
        <v>9</v>
      </c>
      <c r="W1405">
        <v>59.79</v>
      </c>
      <c r="X1405">
        <v>87632</v>
      </c>
      <c r="Y1405" t="s">
        <v>3218</v>
      </c>
    </row>
    <row r="1406" spans="1:25" x14ac:dyDescent="0.2">
      <c r="A1406">
        <v>62</v>
      </c>
      <c r="B1406" t="s">
        <v>2443</v>
      </c>
      <c r="C1406" t="s">
        <v>13</v>
      </c>
      <c r="D1406">
        <v>0.02</v>
      </c>
      <c r="E1406">
        <v>5.98</v>
      </c>
      <c r="F1406">
        <v>5.15</v>
      </c>
      <c r="G1406" t="s">
        <v>14</v>
      </c>
      <c r="H1406" t="s">
        <v>70</v>
      </c>
      <c r="I1406" t="s">
        <v>24</v>
      </c>
      <c r="J1406" t="s">
        <v>64</v>
      </c>
      <c r="K1406" t="s">
        <v>49</v>
      </c>
      <c r="L1406" t="s">
        <v>2444</v>
      </c>
      <c r="M1406">
        <v>0.36</v>
      </c>
      <c r="N1406" t="s">
        <v>8</v>
      </c>
      <c r="O1406" t="s">
        <v>28</v>
      </c>
      <c r="P1406" t="s">
        <v>163</v>
      </c>
      <c r="Q1406" t="s">
        <v>2445</v>
      </c>
      <c r="R1406">
        <v>78664</v>
      </c>
      <c r="S1406">
        <v>42133</v>
      </c>
      <c r="T1406">
        <v>42135</v>
      </c>
      <c r="U1406">
        <v>2.14</v>
      </c>
      <c r="V1406">
        <v>3</v>
      </c>
      <c r="W1406">
        <v>22.85</v>
      </c>
      <c r="X1406">
        <v>87407</v>
      </c>
      <c r="Y1406" t="s">
        <v>3216</v>
      </c>
    </row>
    <row r="1407" spans="1:25" x14ac:dyDescent="0.2">
      <c r="A1407">
        <v>1650</v>
      </c>
      <c r="B1407" t="s">
        <v>2446</v>
      </c>
      <c r="C1407" t="s">
        <v>13</v>
      </c>
      <c r="D1407">
        <v>0.05</v>
      </c>
      <c r="E1407">
        <v>6.48</v>
      </c>
      <c r="F1407">
        <v>2.74</v>
      </c>
      <c r="G1407" t="s">
        <v>14</v>
      </c>
      <c r="H1407" t="s">
        <v>70</v>
      </c>
      <c r="I1407" t="s">
        <v>16</v>
      </c>
      <c r="J1407" t="s">
        <v>17</v>
      </c>
      <c r="K1407" t="s">
        <v>18</v>
      </c>
      <c r="L1407" t="s">
        <v>2447</v>
      </c>
      <c r="M1407">
        <v>0.71</v>
      </c>
      <c r="N1407" t="s">
        <v>8</v>
      </c>
      <c r="O1407" t="s">
        <v>9</v>
      </c>
      <c r="P1407" t="s">
        <v>73</v>
      </c>
      <c r="Q1407" t="s">
        <v>2448</v>
      </c>
      <c r="R1407">
        <v>27203</v>
      </c>
      <c r="S1407">
        <v>42133</v>
      </c>
      <c r="T1407">
        <v>42133</v>
      </c>
      <c r="U1407">
        <v>15.096</v>
      </c>
      <c r="V1407">
        <v>15</v>
      </c>
      <c r="W1407">
        <v>94.27</v>
      </c>
      <c r="X1407">
        <v>91042</v>
      </c>
      <c r="Y1407" t="s">
        <v>3215</v>
      </c>
    </row>
    <row r="1408" spans="1:25" x14ac:dyDescent="0.2">
      <c r="A1408">
        <v>1650</v>
      </c>
      <c r="B1408" t="s">
        <v>2446</v>
      </c>
      <c r="C1408" t="s">
        <v>13</v>
      </c>
      <c r="D1408">
        <v>0.09</v>
      </c>
      <c r="E1408">
        <v>12.53</v>
      </c>
      <c r="F1408">
        <v>0.5</v>
      </c>
      <c r="G1408" t="s">
        <v>14</v>
      </c>
      <c r="H1408" t="s">
        <v>70</v>
      </c>
      <c r="I1408" t="s">
        <v>24</v>
      </c>
      <c r="J1408" t="s">
        <v>128</v>
      </c>
      <c r="K1408" t="s">
        <v>49</v>
      </c>
      <c r="L1408" t="s">
        <v>2043</v>
      </c>
      <c r="M1408">
        <v>0.38</v>
      </c>
      <c r="N1408" t="s">
        <v>8</v>
      </c>
      <c r="O1408" t="s">
        <v>9</v>
      </c>
      <c r="P1408" t="s">
        <v>73</v>
      </c>
      <c r="Q1408" t="s">
        <v>2448</v>
      </c>
      <c r="R1408">
        <v>27203</v>
      </c>
      <c r="S1408">
        <v>42133</v>
      </c>
      <c r="T1408">
        <v>42134</v>
      </c>
      <c r="U1408">
        <v>14.9124</v>
      </c>
      <c r="V1408">
        <v>7</v>
      </c>
      <c r="W1408">
        <v>82.21</v>
      </c>
      <c r="X1408">
        <v>91042</v>
      </c>
      <c r="Y1408" t="s">
        <v>3215</v>
      </c>
    </row>
    <row r="1409" spans="1:25" x14ac:dyDescent="0.2">
      <c r="A1409">
        <v>1650</v>
      </c>
      <c r="B1409" t="s">
        <v>2446</v>
      </c>
      <c r="C1409" t="s">
        <v>13</v>
      </c>
      <c r="D1409">
        <v>0.08</v>
      </c>
      <c r="E1409">
        <v>65.989999999999995</v>
      </c>
      <c r="F1409">
        <v>8.99</v>
      </c>
      <c r="G1409" t="s">
        <v>63</v>
      </c>
      <c r="H1409" t="s">
        <v>70</v>
      </c>
      <c r="I1409" t="s">
        <v>16</v>
      </c>
      <c r="J1409" t="s">
        <v>111</v>
      </c>
      <c r="K1409" t="s">
        <v>49</v>
      </c>
      <c r="L1409" t="s">
        <v>1588</v>
      </c>
      <c r="M1409">
        <v>0.55000000000000004</v>
      </c>
      <c r="N1409" t="s">
        <v>8</v>
      </c>
      <c r="O1409" t="s">
        <v>9</v>
      </c>
      <c r="P1409" t="s">
        <v>73</v>
      </c>
      <c r="Q1409" t="s">
        <v>2448</v>
      </c>
      <c r="R1409">
        <v>27203</v>
      </c>
      <c r="S1409">
        <v>42133</v>
      </c>
      <c r="T1409">
        <v>42135</v>
      </c>
      <c r="U1409">
        <v>-135.226</v>
      </c>
      <c r="V1409">
        <v>8</v>
      </c>
      <c r="W1409">
        <v>417.47</v>
      </c>
      <c r="X1409">
        <v>91042</v>
      </c>
      <c r="Y1409" t="s">
        <v>3215</v>
      </c>
    </row>
    <row r="1410" spans="1:25" x14ac:dyDescent="0.2">
      <c r="A1410">
        <v>43</v>
      </c>
      <c r="B1410" t="s">
        <v>2449</v>
      </c>
      <c r="C1410" t="s">
        <v>13</v>
      </c>
      <c r="D1410">
        <v>0</v>
      </c>
      <c r="E1410">
        <v>99.99</v>
      </c>
      <c r="F1410">
        <v>19.989999999999998</v>
      </c>
      <c r="G1410" t="s">
        <v>14</v>
      </c>
      <c r="H1410" t="s">
        <v>15</v>
      </c>
      <c r="I1410" t="s">
        <v>16</v>
      </c>
      <c r="J1410" t="s">
        <v>32</v>
      </c>
      <c r="K1410" t="s">
        <v>49</v>
      </c>
      <c r="L1410" t="s">
        <v>1538</v>
      </c>
      <c r="M1410">
        <v>0.52</v>
      </c>
      <c r="N1410" t="s">
        <v>8</v>
      </c>
      <c r="O1410" t="s">
        <v>35</v>
      </c>
      <c r="P1410" t="s">
        <v>42</v>
      </c>
      <c r="Q1410" t="s">
        <v>818</v>
      </c>
      <c r="R1410">
        <v>98052</v>
      </c>
      <c r="S1410">
        <v>42134</v>
      </c>
      <c r="T1410">
        <v>42135</v>
      </c>
      <c r="U1410">
        <v>25.913820000000001</v>
      </c>
      <c r="V1410">
        <v>6</v>
      </c>
      <c r="W1410">
        <v>647.07000000000005</v>
      </c>
      <c r="X1410">
        <v>91454</v>
      </c>
      <c r="Y1410" t="s">
        <v>3217</v>
      </c>
    </row>
    <row r="1411" spans="1:25" x14ac:dyDescent="0.2">
      <c r="A1411">
        <v>1778</v>
      </c>
      <c r="B1411" t="s">
        <v>2450</v>
      </c>
      <c r="C1411" t="s">
        <v>13</v>
      </c>
      <c r="D1411">
        <v>0.06</v>
      </c>
      <c r="E1411">
        <v>13.99</v>
      </c>
      <c r="F1411">
        <v>7.51</v>
      </c>
      <c r="G1411" t="s">
        <v>14</v>
      </c>
      <c r="H1411" t="s">
        <v>15</v>
      </c>
      <c r="I1411" t="s">
        <v>16</v>
      </c>
      <c r="J1411" t="s">
        <v>32</v>
      </c>
      <c r="K1411" t="s">
        <v>120</v>
      </c>
      <c r="L1411" t="s">
        <v>1052</v>
      </c>
      <c r="M1411">
        <v>0.39</v>
      </c>
      <c r="N1411" t="s">
        <v>8</v>
      </c>
      <c r="O1411" t="s">
        <v>28</v>
      </c>
      <c r="P1411" t="s">
        <v>29</v>
      </c>
      <c r="Q1411" t="s">
        <v>2451</v>
      </c>
      <c r="R1411">
        <v>47906</v>
      </c>
      <c r="S1411">
        <v>42134</v>
      </c>
      <c r="T1411">
        <v>42136</v>
      </c>
      <c r="U1411">
        <v>6.4832400000000003</v>
      </c>
      <c r="V1411">
        <v>21</v>
      </c>
      <c r="W1411">
        <v>287.99</v>
      </c>
      <c r="X1411">
        <v>89943</v>
      </c>
      <c r="Y1411" t="s">
        <v>3216</v>
      </c>
    </row>
    <row r="1412" spans="1:25" x14ac:dyDescent="0.2">
      <c r="A1412">
        <v>1778</v>
      </c>
      <c r="B1412" t="s">
        <v>2450</v>
      </c>
      <c r="C1412" t="s">
        <v>13</v>
      </c>
      <c r="D1412">
        <v>0.06</v>
      </c>
      <c r="E1412">
        <v>15.04</v>
      </c>
      <c r="F1412">
        <v>1.97</v>
      </c>
      <c r="G1412" t="s">
        <v>14</v>
      </c>
      <c r="H1412" t="s">
        <v>15</v>
      </c>
      <c r="I1412" t="s">
        <v>24</v>
      </c>
      <c r="J1412" t="s">
        <v>64</v>
      </c>
      <c r="K1412" t="s">
        <v>26</v>
      </c>
      <c r="L1412" t="s">
        <v>68</v>
      </c>
      <c r="M1412">
        <v>0.39</v>
      </c>
      <c r="N1412" t="s">
        <v>8</v>
      </c>
      <c r="O1412" t="s">
        <v>28</v>
      </c>
      <c r="P1412" t="s">
        <v>29</v>
      </c>
      <c r="Q1412" t="s">
        <v>2451</v>
      </c>
      <c r="R1412">
        <v>47906</v>
      </c>
      <c r="S1412">
        <v>42134</v>
      </c>
      <c r="T1412">
        <v>42134</v>
      </c>
      <c r="U1412">
        <v>2.3319999999999999</v>
      </c>
      <c r="V1412">
        <v>3</v>
      </c>
      <c r="W1412">
        <v>46.86</v>
      </c>
      <c r="X1412">
        <v>89943</v>
      </c>
      <c r="Y1412" t="s">
        <v>3216</v>
      </c>
    </row>
    <row r="1413" spans="1:25" x14ac:dyDescent="0.2">
      <c r="A1413">
        <v>3283</v>
      </c>
      <c r="B1413" t="s">
        <v>2220</v>
      </c>
      <c r="C1413" t="s">
        <v>13</v>
      </c>
      <c r="D1413">
        <v>0.03</v>
      </c>
      <c r="E1413">
        <v>17.48</v>
      </c>
      <c r="F1413">
        <v>1.99</v>
      </c>
      <c r="G1413" t="s">
        <v>14</v>
      </c>
      <c r="H1413" t="s">
        <v>70</v>
      </c>
      <c r="I1413" t="s">
        <v>16</v>
      </c>
      <c r="J1413" t="s">
        <v>17</v>
      </c>
      <c r="K1413" t="s">
        <v>18</v>
      </c>
      <c r="L1413" t="s">
        <v>98</v>
      </c>
      <c r="M1413">
        <v>0.45</v>
      </c>
      <c r="N1413" t="s">
        <v>8</v>
      </c>
      <c r="O1413" t="s">
        <v>9</v>
      </c>
      <c r="P1413" t="s">
        <v>99</v>
      </c>
      <c r="Q1413" t="s">
        <v>2221</v>
      </c>
      <c r="R1413">
        <v>33156</v>
      </c>
      <c r="S1413">
        <v>42134</v>
      </c>
      <c r="T1413">
        <v>42135</v>
      </c>
      <c r="U1413">
        <v>710.80740000000003</v>
      </c>
      <c r="V1413">
        <v>31</v>
      </c>
      <c r="W1413">
        <v>537.79999999999995</v>
      </c>
      <c r="X1413">
        <v>90753</v>
      </c>
      <c r="Y1413" t="s">
        <v>3215</v>
      </c>
    </row>
    <row r="1414" spans="1:25" x14ac:dyDescent="0.2">
      <c r="A1414">
        <v>995</v>
      </c>
      <c r="B1414" t="s">
        <v>2452</v>
      </c>
      <c r="C1414" t="s">
        <v>23</v>
      </c>
      <c r="D1414">
        <v>0.09</v>
      </c>
      <c r="E1414">
        <v>7.64</v>
      </c>
      <c r="F1414">
        <v>5.83</v>
      </c>
      <c r="G1414" t="s">
        <v>14</v>
      </c>
      <c r="H1414" t="s">
        <v>3</v>
      </c>
      <c r="I1414" t="s">
        <v>24</v>
      </c>
      <c r="J1414" t="s">
        <v>64</v>
      </c>
      <c r="K1414" t="s">
        <v>26</v>
      </c>
      <c r="L1414" t="s">
        <v>208</v>
      </c>
      <c r="M1414">
        <v>0.36</v>
      </c>
      <c r="N1414" t="s">
        <v>8</v>
      </c>
      <c r="O1414" t="s">
        <v>87</v>
      </c>
      <c r="P1414" t="s">
        <v>307</v>
      </c>
      <c r="Q1414" t="s">
        <v>2453</v>
      </c>
      <c r="R1414">
        <v>4070</v>
      </c>
      <c r="S1414">
        <v>42134</v>
      </c>
      <c r="T1414">
        <v>42139</v>
      </c>
      <c r="U1414">
        <v>4.032</v>
      </c>
      <c r="V1414">
        <v>9</v>
      </c>
      <c r="W1414">
        <v>72.83</v>
      </c>
      <c r="X1414">
        <v>89434</v>
      </c>
      <c r="Y1414" t="s">
        <v>3218</v>
      </c>
    </row>
    <row r="1415" spans="1:25" x14ac:dyDescent="0.2">
      <c r="A1415">
        <v>2820</v>
      </c>
      <c r="B1415" t="s">
        <v>471</v>
      </c>
      <c r="C1415" t="s">
        <v>23</v>
      </c>
      <c r="D1415">
        <v>0.08</v>
      </c>
      <c r="E1415">
        <v>6.48</v>
      </c>
      <c r="F1415">
        <v>2.74</v>
      </c>
      <c r="G1415" t="s">
        <v>14</v>
      </c>
      <c r="H1415" t="s">
        <v>47</v>
      </c>
      <c r="I1415" t="s">
        <v>16</v>
      </c>
      <c r="J1415" t="s">
        <v>17</v>
      </c>
      <c r="K1415" t="s">
        <v>18</v>
      </c>
      <c r="L1415" t="s">
        <v>2447</v>
      </c>
      <c r="M1415">
        <v>0.71</v>
      </c>
      <c r="N1415" t="s">
        <v>8</v>
      </c>
      <c r="O1415" t="s">
        <v>28</v>
      </c>
      <c r="P1415" t="s">
        <v>56</v>
      </c>
      <c r="Q1415" t="s">
        <v>473</v>
      </c>
      <c r="R1415">
        <v>63129</v>
      </c>
      <c r="S1415">
        <v>42134</v>
      </c>
      <c r="T1415">
        <v>42136</v>
      </c>
      <c r="U1415">
        <v>-82.64</v>
      </c>
      <c r="V1415">
        <v>18</v>
      </c>
      <c r="W1415">
        <v>113.68</v>
      </c>
      <c r="X1415">
        <v>87899</v>
      </c>
      <c r="Y1415" t="s">
        <v>3216</v>
      </c>
    </row>
    <row r="1416" spans="1:25" x14ac:dyDescent="0.2">
      <c r="A1416">
        <v>1709</v>
      </c>
      <c r="B1416" t="s">
        <v>660</v>
      </c>
      <c r="C1416" t="s">
        <v>92</v>
      </c>
      <c r="D1416">
        <v>0.04</v>
      </c>
      <c r="E1416">
        <v>95.43</v>
      </c>
      <c r="F1416">
        <v>19.989999999999998</v>
      </c>
      <c r="G1416" t="s">
        <v>14</v>
      </c>
      <c r="H1416" t="s">
        <v>3</v>
      </c>
      <c r="I1416" t="s">
        <v>24</v>
      </c>
      <c r="J1416" t="s">
        <v>54</v>
      </c>
      <c r="K1416" t="s">
        <v>49</v>
      </c>
      <c r="L1416" t="s">
        <v>1413</v>
      </c>
      <c r="M1416">
        <v>0.79</v>
      </c>
      <c r="N1416" t="s">
        <v>8</v>
      </c>
      <c r="O1416" t="s">
        <v>87</v>
      </c>
      <c r="P1416" t="s">
        <v>296</v>
      </c>
      <c r="Q1416" t="s">
        <v>662</v>
      </c>
      <c r="R1416">
        <v>19464</v>
      </c>
      <c r="S1416">
        <v>42134</v>
      </c>
      <c r="T1416">
        <v>42136</v>
      </c>
      <c r="U1416">
        <v>13.536</v>
      </c>
      <c r="V1416">
        <v>33</v>
      </c>
      <c r="W1416">
        <v>3251.76</v>
      </c>
      <c r="X1416">
        <v>88783</v>
      </c>
      <c r="Y1416" t="s">
        <v>3218</v>
      </c>
    </row>
    <row r="1417" spans="1:25" x14ac:dyDescent="0.2">
      <c r="A1417">
        <v>1595</v>
      </c>
      <c r="B1417" t="s">
        <v>2454</v>
      </c>
      <c r="C1417" t="s">
        <v>13</v>
      </c>
      <c r="D1417">
        <v>0.01</v>
      </c>
      <c r="E1417">
        <v>500.98</v>
      </c>
      <c r="F1417">
        <v>26</v>
      </c>
      <c r="G1417" t="s">
        <v>2</v>
      </c>
      <c r="H1417" t="s">
        <v>70</v>
      </c>
      <c r="I1417" t="s">
        <v>4</v>
      </c>
      <c r="J1417" t="s">
        <v>85</v>
      </c>
      <c r="K1417" t="s">
        <v>33</v>
      </c>
      <c r="L1417" t="s">
        <v>2272</v>
      </c>
      <c r="M1417">
        <v>0.6</v>
      </c>
      <c r="N1417" t="s">
        <v>8</v>
      </c>
      <c r="O1417" t="s">
        <v>87</v>
      </c>
      <c r="P1417" t="s">
        <v>879</v>
      </c>
      <c r="Q1417" t="s">
        <v>2455</v>
      </c>
      <c r="R1417">
        <v>25705</v>
      </c>
      <c r="S1417">
        <v>42135</v>
      </c>
      <c r="T1417">
        <v>42136</v>
      </c>
      <c r="U1417">
        <v>5078.5379999999996</v>
      </c>
      <c r="V1417">
        <v>14</v>
      </c>
      <c r="W1417">
        <v>7360.2</v>
      </c>
      <c r="X1417">
        <v>90796</v>
      </c>
      <c r="Y1417" t="s">
        <v>3218</v>
      </c>
    </row>
    <row r="1418" spans="1:25" x14ac:dyDescent="0.2">
      <c r="A1418">
        <v>1595</v>
      </c>
      <c r="B1418" t="s">
        <v>2454</v>
      </c>
      <c r="C1418" t="s">
        <v>13</v>
      </c>
      <c r="D1418">
        <v>0.08</v>
      </c>
      <c r="E1418">
        <v>9.77</v>
      </c>
      <c r="F1418">
        <v>6.02</v>
      </c>
      <c r="G1418" t="s">
        <v>14</v>
      </c>
      <c r="H1418" t="s">
        <v>70</v>
      </c>
      <c r="I1418" t="s">
        <v>4</v>
      </c>
      <c r="J1418" t="s">
        <v>102</v>
      </c>
      <c r="K1418" t="s">
        <v>120</v>
      </c>
      <c r="L1418" t="s">
        <v>2095</v>
      </c>
      <c r="M1418">
        <v>0.48</v>
      </c>
      <c r="N1418" t="s">
        <v>8</v>
      </c>
      <c r="O1418" t="s">
        <v>87</v>
      </c>
      <c r="P1418" t="s">
        <v>879</v>
      </c>
      <c r="Q1418" t="s">
        <v>2455</v>
      </c>
      <c r="R1418">
        <v>25705</v>
      </c>
      <c r="S1418">
        <v>42135</v>
      </c>
      <c r="T1418">
        <v>42136</v>
      </c>
      <c r="U1418">
        <v>23.276</v>
      </c>
      <c r="V1418">
        <v>9</v>
      </c>
      <c r="W1418">
        <v>89.06</v>
      </c>
      <c r="X1418">
        <v>90796</v>
      </c>
      <c r="Y1418" t="s">
        <v>3218</v>
      </c>
    </row>
    <row r="1419" spans="1:25" x14ac:dyDescent="0.2">
      <c r="A1419">
        <v>1595</v>
      </c>
      <c r="B1419" t="s">
        <v>2454</v>
      </c>
      <c r="C1419" t="s">
        <v>13</v>
      </c>
      <c r="D1419">
        <v>0.09</v>
      </c>
      <c r="E1419">
        <v>3.28</v>
      </c>
      <c r="F1419">
        <v>0.98</v>
      </c>
      <c r="G1419" t="s">
        <v>14</v>
      </c>
      <c r="H1419" t="s">
        <v>70</v>
      </c>
      <c r="I1419" t="s">
        <v>24</v>
      </c>
      <c r="J1419" t="s">
        <v>25</v>
      </c>
      <c r="K1419" t="s">
        <v>26</v>
      </c>
      <c r="L1419" t="s">
        <v>2456</v>
      </c>
      <c r="M1419">
        <v>0.59</v>
      </c>
      <c r="N1419" t="s">
        <v>8</v>
      </c>
      <c r="O1419" t="s">
        <v>87</v>
      </c>
      <c r="P1419" t="s">
        <v>879</v>
      </c>
      <c r="Q1419" t="s">
        <v>2455</v>
      </c>
      <c r="R1419">
        <v>25705</v>
      </c>
      <c r="S1419">
        <v>42135</v>
      </c>
      <c r="T1419">
        <v>42137</v>
      </c>
      <c r="U1419">
        <v>17.754000000000001</v>
      </c>
      <c r="V1419">
        <v>42</v>
      </c>
      <c r="W1419">
        <v>134.97</v>
      </c>
      <c r="X1419">
        <v>90796</v>
      </c>
      <c r="Y1419" t="s">
        <v>3218</v>
      </c>
    </row>
    <row r="1420" spans="1:25" x14ac:dyDescent="0.2">
      <c r="A1420">
        <v>1609</v>
      </c>
      <c r="B1420" t="s">
        <v>2457</v>
      </c>
      <c r="C1420" t="s">
        <v>13</v>
      </c>
      <c r="D1420">
        <v>0.03</v>
      </c>
      <c r="E1420">
        <v>2.16</v>
      </c>
      <c r="F1420">
        <v>6.05</v>
      </c>
      <c r="G1420" t="s">
        <v>14</v>
      </c>
      <c r="H1420" t="s">
        <v>15</v>
      </c>
      <c r="I1420" t="s">
        <v>24</v>
      </c>
      <c r="J1420" t="s">
        <v>48</v>
      </c>
      <c r="K1420" t="s">
        <v>49</v>
      </c>
      <c r="L1420" t="s">
        <v>872</v>
      </c>
      <c r="M1420">
        <v>0.37</v>
      </c>
      <c r="N1420" t="s">
        <v>8</v>
      </c>
      <c r="O1420" t="s">
        <v>35</v>
      </c>
      <c r="P1420" t="s">
        <v>66</v>
      </c>
      <c r="Q1420" t="s">
        <v>2458</v>
      </c>
      <c r="R1420">
        <v>95823</v>
      </c>
      <c r="S1420">
        <v>42135</v>
      </c>
      <c r="T1420">
        <v>42136</v>
      </c>
      <c r="U1420">
        <v>-90.585499999999996</v>
      </c>
      <c r="V1420">
        <v>7</v>
      </c>
      <c r="W1420">
        <v>17.309999999999999</v>
      </c>
      <c r="X1420">
        <v>87824</v>
      </c>
      <c r="Y1420" t="s">
        <v>3217</v>
      </c>
    </row>
    <row r="1421" spans="1:25" x14ac:dyDescent="0.2">
      <c r="A1421">
        <v>1609</v>
      </c>
      <c r="B1421" t="s">
        <v>2457</v>
      </c>
      <c r="C1421" t="s">
        <v>13</v>
      </c>
      <c r="D1421">
        <v>0.03</v>
      </c>
      <c r="E1421">
        <v>9.7100000000000009</v>
      </c>
      <c r="F1421">
        <v>9.4499999999999993</v>
      </c>
      <c r="G1421" t="s">
        <v>14</v>
      </c>
      <c r="H1421" t="s">
        <v>15</v>
      </c>
      <c r="I1421" t="s">
        <v>24</v>
      </c>
      <c r="J1421" t="s">
        <v>54</v>
      </c>
      <c r="K1421" t="s">
        <v>49</v>
      </c>
      <c r="L1421" t="s">
        <v>1179</v>
      </c>
      <c r="M1421">
        <v>0.6</v>
      </c>
      <c r="N1421" t="s">
        <v>8</v>
      </c>
      <c r="O1421" t="s">
        <v>35</v>
      </c>
      <c r="P1421" t="s">
        <v>66</v>
      </c>
      <c r="Q1421" t="s">
        <v>2458</v>
      </c>
      <c r="R1421">
        <v>95823</v>
      </c>
      <c r="S1421">
        <v>42135</v>
      </c>
      <c r="T1421">
        <v>42135</v>
      </c>
      <c r="U1421">
        <v>-36.9</v>
      </c>
      <c r="V1421">
        <v>2</v>
      </c>
      <c r="W1421">
        <v>23.56</v>
      </c>
      <c r="X1421">
        <v>87824</v>
      </c>
      <c r="Y1421" t="s">
        <v>3217</v>
      </c>
    </row>
    <row r="1422" spans="1:25" x14ac:dyDescent="0.2">
      <c r="A1422">
        <v>2464</v>
      </c>
      <c r="B1422" t="s">
        <v>631</v>
      </c>
      <c r="C1422" t="s">
        <v>13</v>
      </c>
      <c r="D1422">
        <v>0.09</v>
      </c>
      <c r="E1422">
        <v>1.74</v>
      </c>
      <c r="F1422">
        <v>4.08</v>
      </c>
      <c r="G1422" t="s">
        <v>63</v>
      </c>
      <c r="H1422" t="s">
        <v>15</v>
      </c>
      <c r="I1422" t="s">
        <v>4</v>
      </c>
      <c r="J1422" t="s">
        <v>102</v>
      </c>
      <c r="K1422" t="s">
        <v>18</v>
      </c>
      <c r="L1422" t="s">
        <v>746</v>
      </c>
      <c r="M1422">
        <v>0.53</v>
      </c>
      <c r="N1422" t="s">
        <v>8</v>
      </c>
      <c r="O1422" t="s">
        <v>9</v>
      </c>
      <c r="P1422" t="s">
        <v>144</v>
      </c>
      <c r="Q1422" t="s">
        <v>633</v>
      </c>
      <c r="R1422">
        <v>71111</v>
      </c>
      <c r="S1422">
        <v>42135</v>
      </c>
      <c r="T1422">
        <v>42137</v>
      </c>
      <c r="U1422">
        <v>608.26199999999994</v>
      </c>
      <c r="V1422">
        <v>4</v>
      </c>
      <c r="W1422">
        <v>10.41</v>
      </c>
      <c r="X1422">
        <v>88713</v>
      </c>
      <c r="Y1422" t="s">
        <v>3215</v>
      </c>
    </row>
    <row r="1423" spans="1:25" x14ac:dyDescent="0.2">
      <c r="A1423">
        <v>2464</v>
      </c>
      <c r="B1423" t="s">
        <v>631</v>
      </c>
      <c r="C1423" t="s">
        <v>13</v>
      </c>
      <c r="D1423">
        <v>0.08</v>
      </c>
      <c r="E1423">
        <v>227.55</v>
      </c>
      <c r="F1423">
        <v>32.479999999999997</v>
      </c>
      <c r="G1423" t="s">
        <v>2</v>
      </c>
      <c r="H1423" t="s">
        <v>15</v>
      </c>
      <c r="I1423" t="s">
        <v>4</v>
      </c>
      <c r="J1423" t="s">
        <v>5</v>
      </c>
      <c r="K1423" t="s">
        <v>6</v>
      </c>
      <c r="L1423" t="s">
        <v>2459</v>
      </c>
      <c r="M1423">
        <v>0.68</v>
      </c>
      <c r="N1423" t="s">
        <v>8</v>
      </c>
      <c r="O1423" t="s">
        <v>9</v>
      </c>
      <c r="P1423" t="s">
        <v>144</v>
      </c>
      <c r="Q1423" t="s">
        <v>633</v>
      </c>
      <c r="R1423">
        <v>71111</v>
      </c>
      <c r="S1423">
        <v>42135</v>
      </c>
      <c r="T1423">
        <v>42135</v>
      </c>
      <c r="U1423">
        <v>-570.16959999999995</v>
      </c>
      <c r="V1423">
        <v>16</v>
      </c>
      <c r="W1423">
        <v>2849.64</v>
      </c>
      <c r="X1423">
        <v>88713</v>
      </c>
      <c r="Y1423" t="s">
        <v>3215</v>
      </c>
    </row>
    <row r="1424" spans="1:25" x14ac:dyDescent="0.2">
      <c r="A1424">
        <v>1693</v>
      </c>
      <c r="B1424" t="s">
        <v>714</v>
      </c>
      <c r="C1424" t="s">
        <v>23</v>
      </c>
      <c r="D1424">
        <v>0.01</v>
      </c>
      <c r="E1424">
        <v>15.67</v>
      </c>
      <c r="F1424">
        <v>1.39</v>
      </c>
      <c r="G1424" t="s">
        <v>63</v>
      </c>
      <c r="H1424" t="s">
        <v>15</v>
      </c>
      <c r="I1424" t="s">
        <v>24</v>
      </c>
      <c r="J1424" t="s">
        <v>321</v>
      </c>
      <c r="K1424" t="s">
        <v>49</v>
      </c>
      <c r="L1424" t="s">
        <v>2460</v>
      </c>
      <c r="M1424">
        <v>0.38</v>
      </c>
      <c r="N1424" t="s">
        <v>8</v>
      </c>
      <c r="O1424" t="s">
        <v>9</v>
      </c>
      <c r="P1424" t="s">
        <v>218</v>
      </c>
      <c r="Q1424" t="s">
        <v>716</v>
      </c>
      <c r="R1424">
        <v>20190</v>
      </c>
      <c r="S1424">
        <v>42135</v>
      </c>
      <c r="T1424">
        <v>42135</v>
      </c>
      <c r="U1424">
        <v>-273.98</v>
      </c>
      <c r="V1424">
        <v>11</v>
      </c>
      <c r="W1424">
        <v>188.09</v>
      </c>
      <c r="X1424">
        <v>90190</v>
      </c>
      <c r="Y1424" t="s">
        <v>3215</v>
      </c>
    </row>
    <row r="1425" spans="1:25" x14ac:dyDescent="0.2">
      <c r="A1425">
        <v>2935</v>
      </c>
      <c r="B1425" t="s">
        <v>2461</v>
      </c>
      <c r="C1425" t="s">
        <v>23</v>
      </c>
      <c r="D1425">
        <v>0.02</v>
      </c>
      <c r="E1425">
        <v>3.8</v>
      </c>
      <c r="F1425">
        <v>1.49</v>
      </c>
      <c r="G1425" t="s">
        <v>14</v>
      </c>
      <c r="H1425" t="s">
        <v>3</v>
      </c>
      <c r="I1425" t="s">
        <v>24</v>
      </c>
      <c r="J1425" t="s">
        <v>48</v>
      </c>
      <c r="K1425" t="s">
        <v>49</v>
      </c>
      <c r="L1425" t="s">
        <v>1168</v>
      </c>
      <c r="M1425">
        <v>0.38</v>
      </c>
      <c r="N1425" t="s">
        <v>8</v>
      </c>
      <c r="O1425" t="s">
        <v>87</v>
      </c>
      <c r="P1425" t="s">
        <v>379</v>
      </c>
      <c r="Q1425" t="s">
        <v>764</v>
      </c>
      <c r="R1425">
        <v>2215</v>
      </c>
      <c r="S1425">
        <v>42135</v>
      </c>
      <c r="T1425">
        <v>42139</v>
      </c>
      <c r="U1425">
        <v>7.31</v>
      </c>
      <c r="V1425">
        <v>5</v>
      </c>
      <c r="W1425">
        <v>20.46</v>
      </c>
      <c r="X1425">
        <v>87617</v>
      </c>
      <c r="Y1425" t="s">
        <v>3218</v>
      </c>
    </row>
    <row r="1426" spans="1:25" x14ac:dyDescent="0.2">
      <c r="A1426">
        <v>1671</v>
      </c>
      <c r="B1426" t="s">
        <v>1042</v>
      </c>
      <c r="C1426" t="s">
        <v>1</v>
      </c>
      <c r="D1426">
        <v>0.03</v>
      </c>
      <c r="E1426">
        <v>223.98</v>
      </c>
      <c r="F1426">
        <v>15.01</v>
      </c>
      <c r="G1426" t="s">
        <v>14</v>
      </c>
      <c r="H1426" t="s">
        <v>3</v>
      </c>
      <c r="I1426" t="s">
        <v>24</v>
      </c>
      <c r="J1426" t="s">
        <v>48</v>
      </c>
      <c r="K1426" t="s">
        <v>49</v>
      </c>
      <c r="L1426" t="s">
        <v>2462</v>
      </c>
      <c r="M1426">
        <v>0.38</v>
      </c>
      <c r="N1426" t="s">
        <v>8</v>
      </c>
      <c r="O1426" t="s">
        <v>9</v>
      </c>
      <c r="P1426" t="s">
        <v>218</v>
      </c>
      <c r="Q1426" t="s">
        <v>1043</v>
      </c>
      <c r="R1426">
        <v>22015</v>
      </c>
      <c r="S1426">
        <v>42136</v>
      </c>
      <c r="T1426">
        <v>42137</v>
      </c>
      <c r="U1426">
        <v>0.69599999999999995</v>
      </c>
      <c r="V1426">
        <v>21</v>
      </c>
      <c r="W1426">
        <v>4881.84</v>
      </c>
      <c r="X1426">
        <v>86725</v>
      </c>
      <c r="Y1426" t="s">
        <v>3215</v>
      </c>
    </row>
    <row r="1427" spans="1:25" x14ac:dyDescent="0.2">
      <c r="A1427">
        <v>14</v>
      </c>
      <c r="B1427" t="s">
        <v>2463</v>
      </c>
      <c r="C1427" t="s">
        <v>92</v>
      </c>
      <c r="D1427">
        <v>0.09</v>
      </c>
      <c r="E1427">
        <v>78.69</v>
      </c>
      <c r="F1427">
        <v>19.989999999999998</v>
      </c>
      <c r="G1427" t="s">
        <v>14</v>
      </c>
      <c r="H1427" t="s">
        <v>3</v>
      </c>
      <c r="I1427" t="s">
        <v>4</v>
      </c>
      <c r="J1427" t="s">
        <v>102</v>
      </c>
      <c r="K1427" t="s">
        <v>49</v>
      </c>
      <c r="L1427" t="s">
        <v>1189</v>
      </c>
      <c r="M1427">
        <v>0.43</v>
      </c>
      <c r="N1427" t="s">
        <v>8</v>
      </c>
      <c r="O1427" t="s">
        <v>28</v>
      </c>
      <c r="P1427" t="s">
        <v>60</v>
      </c>
      <c r="Q1427" t="s">
        <v>61</v>
      </c>
      <c r="R1427">
        <v>55372</v>
      </c>
      <c r="S1427">
        <v>42136</v>
      </c>
      <c r="T1427">
        <v>42138</v>
      </c>
      <c r="U1427">
        <v>803.47050000000002</v>
      </c>
      <c r="V1427">
        <v>16</v>
      </c>
      <c r="W1427">
        <v>1164.45</v>
      </c>
      <c r="X1427">
        <v>86838</v>
      </c>
      <c r="Y1427" t="s">
        <v>3216</v>
      </c>
    </row>
    <row r="1428" spans="1:25" x14ac:dyDescent="0.2">
      <c r="A1428">
        <v>14</v>
      </c>
      <c r="B1428" t="s">
        <v>2463</v>
      </c>
      <c r="C1428" t="s">
        <v>92</v>
      </c>
      <c r="D1428">
        <v>0.08</v>
      </c>
      <c r="E1428">
        <v>3.28</v>
      </c>
      <c r="F1428">
        <v>2.31</v>
      </c>
      <c r="G1428" t="s">
        <v>14</v>
      </c>
      <c r="H1428" t="s">
        <v>3</v>
      </c>
      <c r="I1428" t="s">
        <v>24</v>
      </c>
      <c r="J1428" t="s">
        <v>25</v>
      </c>
      <c r="K1428" t="s">
        <v>26</v>
      </c>
      <c r="L1428" t="s">
        <v>2464</v>
      </c>
      <c r="M1428">
        <v>0.56000000000000005</v>
      </c>
      <c r="N1428" t="s">
        <v>8</v>
      </c>
      <c r="O1428" t="s">
        <v>28</v>
      </c>
      <c r="P1428" t="s">
        <v>60</v>
      </c>
      <c r="Q1428" t="s">
        <v>61</v>
      </c>
      <c r="R1428">
        <v>55372</v>
      </c>
      <c r="S1428">
        <v>42136</v>
      </c>
      <c r="T1428">
        <v>42137</v>
      </c>
      <c r="U1428">
        <v>-24.03</v>
      </c>
      <c r="V1428">
        <v>7</v>
      </c>
      <c r="W1428">
        <v>22.23</v>
      </c>
      <c r="X1428">
        <v>86838</v>
      </c>
      <c r="Y1428" t="s">
        <v>3216</v>
      </c>
    </row>
    <row r="1429" spans="1:25" x14ac:dyDescent="0.2">
      <c r="A1429">
        <v>14</v>
      </c>
      <c r="B1429" t="s">
        <v>2463</v>
      </c>
      <c r="C1429" t="s">
        <v>92</v>
      </c>
      <c r="D1429">
        <v>0.05</v>
      </c>
      <c r="E1429">
        <v>3.28</v>
      </c>
      <c r="F1429">
        <v>4.2</v>
      </c>
      <c r="G1429" t="s">
        <v>14</v>
      </c>
      <c r="H1429" t="s">
        <v>3</v>
      </c>
      <c r="I1429" t="s">
        <v>24</v>
      </c>
      <c r="J1429" t="s">
        <v>25</v>
      </c>
      <c r="K1429" t="s">
        <v>26</v>
      </c>
      <c r="L1429" t="s">
        <v>2465</v>
      </c>
      <c r="M1429">
        <v>0.56000000000000005</v>
      </c>
      <c r="N1429" t="s">
        <v>8</v>
      </c>
      <c r="O1429" t="s">
        <v>28</v>
      </c>
      <c r="P1429" t="s">
        <v>60</v>
      </c>
      <c r="Q1429" t="s">
        <v>61</v>
      </c>
      <c r="R1429">
        <v>55372</v>
      </c>
      <c r="S1429">
        <v>42136</v>
      </c>
      <c r="T1429">
        <v>42137</v>
      </c>
      <c r="U1429">
        <v>-37.03</v>
      </c>
      <c r="V1429">
        <v>4</v>
      </c>
      <c r="W1429">
        <v>13.99</v>
      </c>
      <c r="X1429">
        <v>86838</v>
      </c>
      <c r="Y1429" t="s">
        <v>3216</v>
      </c>
    </row>
    <row r="1430" spans="1:25" x14ac:dyDescent="0.2">
      <c r="A1430">
        <v>14</v>
      </c>
      <c r="B1430" t="s">
        <v>2463</v>
      </c>
      <c r="C1430" t="s">
        <v>92</v>
      </c>
      <c r="D1430">
        <v>0.05</v>
      </c>
      <c r="E1430">
        <v>3.58</v>
      </c>
      <c r="F1430">
        <v>1.63</v>
      </c>
      <c r="G1430" t="s">
        <v>14</v>
      </c>
      <c r="H1430" t="s">
        <v>3</v>
      </c>
      <c r="I1430" t="s">
        <v>24</v>
      </c>
      <c r="J1430" t="s">
        <v>152</v>
      </c>
      <c r="K1430" t="s">
        <v>26</v>
      </c>
      <c r="L1430" t="s">
        <v>2197</v>
      </c>
      <c r="M1430">
        <v>0.36</v>
      </c>
      <c r="N1430" t="s">
        <v>8</v>
      </c>
      <c r="O1430" t="s">
        <v>28</v>
      </c>
      <c r="P1430" t="s">
        <v>60</v>
      </c>
      <c r="Q1430" t="s">
        <v>61</v>
      </c>
      <c r="R1430">
        <v>55372</v>
      </c>
      <c r="S1430">
        <v>42136</v>
      </c>
      <c r="T1430">
        <v>42137</v>
      </c>
      <c r="U1430">
        <v>-0.71</v>
      </c>
      <c r="V1430">
        <v>4</v>
      </c>
      <c r="W1430">
        <v>14.26</v>
      </c>
      <c r="X1430">
        <v>86838</v>
      </c>
      <c r="Y1430" t="s">
        <v>3216</v>
      </c>
    </row>
    <row r="1431" spans="1:25" x14ac:dyDescent="0.2">
      <c r="A1431">
        <v>1826</v>
      </c>
      <c r="B1431" t="s">
        <v>2180</v>
      </c>
      <c r="C1431" t="s">
        <v>92</v>
      </c>
      <c r="D1431">
        <v>0</v>
      </c>
      <c r="E1431">
        <v>9.27</v>
      </c>
      <c r="F1431">
        <v>4.3899999999999997</v>
      </c>
      <c r="G1431" t="s">
        <v>14</v>
      </c>
      <c r="H1431" t="s">
        <v>70</v>
      </c>
      <c r="I1431" t="s">
        <v>24</v>
      </c>
      <c r="J1431" t="s">
        <v>64</v>
      </c>
      <c r="K1431" t="s">
        <v>26</v>
      </c>
      <c r="L1431" t="s">
        <v>2466</v>
      </c>
      <c r="M1431">
        <v>0.38</v>
      </c>
      <c r="N1431" t="s">
        <v>8</v>
      </c>
      <c r="O1431" t="s">
        <v>28</v>
      </c>
      <c r="P1431" t="s">
        <v>189</v>
      </c>
      <c r="Q1431" t="s">
        <v>2182</v>
      </c>
      <c r="R1431">
        <v>52722</v>
      </c>
      <c r="S1431">
        <v>42136</v>
      </c>
      <c r="T1431">
        <v>42138</v>
      </c>
      <c r="U1431">
        <v>-7.61</v>
      </c>
      <c r="V1431">
        <v>1</v>
      </c>
      <c r="W1431">
        <v>10.65</v>
      </c>
      <c r="X1431">
        <v>86959</v>
      </c>
      <c r="Y1431" t="s">
        <v>3216</v>
      </c>
    </row>
    <row r="1432" spans="1:25" x14ac:dyDescent="0.2">
      <c r="A1432">
        <v>1267</v>
      </c>
      <c r="B1432" t="s">
        <v>1051</v>
      </c>
      <c r="C1432" t="s">
        <v>46</v>
      </c>
      <c r="D1432">
        <v>0.04</v>
      </c>
      <c r="E1432">
        <v>5.98</v>
      </c>
      <c r="F1432">
        <v>4.38</v>
      </c>
      <c r="G1432" t="s">
        <v>14</v>
      </c>
      <c r="H1432" t="s">
        <v>70</v>
      </c>
      <c r="I1432" t="s">
        <v>16</v>
      </c>
      <c r="J1432" t="s">
        <v>17</v>
      </c>
      <c r="K1432" t="s">
        <v>18</v>
      </c>
      <c r="L1432" t="s">
        <v>2467</v>
      </c>
      <c r="M1432">
        <v>0.75</v>
      </c>
      <c r="N1432" t="s">
        <v>8</v>
      </c>
      <c r="O1432" t="s">
        <v>9</v>
      </c>
      <c r="P1432" t="s">
        <v>99</v>
      </c>
      <c r="Q1432" t="s">
        <v>1053</v>
      </c>
      <c r="R1432">
        <v>33433</v>
      </c>
      <c r="S1432">
        <v>42136</v>
      </c>
      <c r="T1432">
        <v>42138</v>
      </c>
      <c r="U1432">
        <v>-1522.3040000000001</v>
      </c>
      <c r="V1432">
        <v>11</v>
      </c>
      <c r="W1432">
        <v>69.75</v>
      </c>
      <c r="X1432">
        <v>89515</v>
      </c>
      <c r="Y1432" t="s">
        <v>3215</v>
      </c>
    </row>
    <row r="1433" spans="1:25" x14ac:dyDescent="0.2">
      <c r="A1433">
        <v>1389</v>
      </c>
      <c r="B1433" t="s">
        <v>745</v>
      </c>
      <c r="C1433" t="s">
        <v>13</v>
      </c>
      <c r="D1433">
        <v>0.08</v>
      </c>
      <c r="E1433">
        <v>2.62</v>
      </c>
      <c r="F1433">
        <v>0.8</v>
      </c>
      <c r="G1433" t="s">
        <v>63</v>
      </c>
      <c r="H1433" t="s">
        <v>3</v>
      </c>
      <c r="I1433" t="s">
        <v>24</v>
      </c>
      <c r="J1433" t="s">
        <v>152</v>
      </c>
      <c r="K1433" t="s">
        <v>26</v>
      </c>
      <c r="L1433" t="s">
        <v>2100</v>
      </c>
      <c r="M1433">
        <v>0.39</v>
      </c>
      <c r="N1433" t="s">
        <v>8</v>
      </c>
      <c r="O1433" t="s">
        <v>35</v>
      </c>
      <c r="P1433" t="s">
        <v>66</v>
      </c>
      <c r="Q1433" t="s">
        <v>747</v>
      </c>
      <c r="R1433">
        <v>94025</v>
      </c>
      <c r="S1433">
        <v>42137</v>
      </c>
      <c r="T1433">
        <v>42139</v>
      </c>
      <c r="U1433">
        <v>21.769500000000001</v>
      </c>
      <c r="V1433">
        <v>12</v>
      </c>
      <c r="W1433">
        <v>31.55</v>
      </c>
      <c r="X1433">
        <v>88728</v>
      </c>
      <c r="Y1433" t="s">
        <v>3217</v>
      </c>
    </row>
    <row r="1434" spans="1:25" x14ac:dyDescent="0.2">
      <c r="A1434">
        <v>578</v>
      </c>
      <c r="B1434" t="s">
        <v>2468</v>
      </c>
      <c r="C1434" t="s">
        <v>92</v>
      </c>
      <c r="D1434">
        <v>0.03</v>
      </c>
      <c r="E1434">
        <v>162.93</v>
      </c>
      <c r="F1434">
        <v>19.989999999999998</v>
      </c>
      <c r="G1434" t="s">
        <v>14</v>
      </c>
      <c r="H1434" t="s">
        <v>70</v>
      </c>
      <c r="I1434" t="s">
        <v>24</v>
      </c>
      <c r="J1434" t="s">
        <v>321</v>
      </c>
      <c r="K1434" t="s">
        <v>49</v>
      </c>
      <c r="L1434" t="s">
        <v>2469</v>
      </c>
      <c r="M1434">
        <v>0.39</v>
      </c>
      <c r="N1434" t="s">
        <v>8</v>
      </c>
      <c r="O1434" t="s">
        <v>87</v>
      </c>
      <c r="P1434" t="s">
        <v>224</v>
      </c>
      <c r="Q1434" t="s">
        <v>2470</v>
      </c>
      <c r="R1434">
        <v>6770</v>
      </c>
      <c r="S1434">
        <v>42137</v>
      </c>
      <c r="T1434">
        <v>42138</v>
      </c>
      <c r="U1434">
        <v>293.14</v>
      </c>
      <c r="V1434">
        <v>3</v>
      </c>
      <c r="W1434">
        <v>515.88</v>
      </c>
      <c r="X1434">
        <v>88644</v>
      </c>
      <c r="Y1434" t="s">
        <v>3218</v>
      </c>
    </row>
    <row r="1435" spans="1:25" x14ac:dyDescent="0.2">
      <c r="A1435">
        <v>579</v>
      </c>
      <c r="B1435" t="s">
        <v>2471</v>
      </c>
      <c r="C1435" t="s">
        <v>92</v>
      </c>
      <c r="D1435">
        <v>0.01</v>
      </c>
      <c r="E1435">
        <v>11.58</v>
      </c>
      <c r="F1435">
        <v>5.72</v>
      </c>
      <c r="G1435" t="s">
        <v>14</v>
      </c>
      <c r="H1435" t="s">
        <v>70</v>
      </c>
      <c r="I1435" t="s">
        <v>24</v>
      </c>
      <c r="J1435" t="s">
        <v>321</v>
      </c>
      <c r="K1435" t="s">
        <v>49</v>
      </c>
      <c r="L1435" t="s">
        <v>600</v>
      </c>
      <c r="M1435">
        <v>0.35</v>
      </c>
      <c r="N1435" t="s">
        <v>8</v>
      </c>
      <c r="O1435" t="s">
        <v>87</v>
      </c>
      <c r="P1435" t="s">
        <v>224</v>
      </c>
      <c r="Q1435" t="s">
        <v>1724</v>
      </c>
      <c r="R1435">
        <v>6478</v>
      </c>
      <c r="S1435">
        <v>42137</v>
      </c>
      <c r="T1435">
        <v>42139</v>
      </c>
      <c r="U1435">
        <v>-6.61</v>
      </c>
      <c r="V1435">
        <v>2</v>
      </c>
      <c r="W1435">
        <v>25.06</v>
      </c>
      <c r="X1435">
        <v>88644</v>
      </c>
      <c r="Y1435" t="s">
        <v>3218</v>
      </c>
    </row>
    <row r="1436" spans="1:25" x14ac:dyDescent="0.2">
      <c r="A1436">
        <v>580</v>
      </c>
      <c r="B1436" t="s">
        <v>2472</v>
      </c>
      <c r="C1436" t="s">
        <v>92</v>
      </c>
      <c r="D1436">
        <v>0.01</v>
      </c>
      <c r="E1436">
        <v>55.99</v>
      </c>
      <c r="F1436">
        <v>5</v>
      </c>
      <c r="G1436" t="s">
        <v>14</v>
      </c>
      <c r="H1436" t="s">
        <v>70</v>
      </c>
      <c r="I1436" t="s">
        <v>16</v>
      </c>
      <c r="J1436" t="s">
        <v>111</v>
      </c>
      <c r="K1436" t="s">
        <v>18</v>
      </c>
      <c r="L1436" t="s">
        <v>1907</v>
      </c>
      <c r="M1436">
        <v>0.8</v>
      </c>
      <c r="N1436" t="s">
        <v>8</v>
      </c>
      <c r="O1436" t="s">
        <v>87</v>
      </c>
      <c r="P1436" t="s">
        <v>307</v>
      </c>
      <c r="Q1436" t="s">
        <v>1180</v>
      </c>
      <c r="R1436">
        <v>4210</v>
      </c>
      <c r="S1436">
        <v>42137</v>
      </c>
      <c r="T1436">
        <v>42138</v>
      </c>
      <c r="U1436">
        <v>-57.540999999999997</v>
      </c>
      <c r="V1436">
        <v>12</v>
      </c>
      <c r="W1436">
        <v>578.24</v>
      </c>
      <c r="X1436">
        <v>88644</v>
      </c>
      <c r="Y1436" t="s">
        <v>3218</v>
      </c>
    </row>
    <row r="1437" spans="1:25" x14ac:dyDescent="0.2">
      <c r="A1437">
        <v>585</v>
      </c>
      <c r="B1437" t="s">
        <v>2473</v>
      </c>
      <c r="C1437" t="s">
        <v>92</v>
      </c>
      <c r="D1437">
        <v>0.06</v>
      </c>
      <c r="E1437">
        <v>13.9</v>
      </c>
      <c r="F1437">
        <v>7.59</v>
      </c>
      <c r="G1437" t="s">
        <v>14</v>
      </c>
      <c r="H1437" t="s">
        <v>70</v>
      </c>
      <c r="I1437" t="s">
        <v>24</v>
      </c>
      <c r="J1437" t="s">
        <v>544</v>
      </c>
      <c r="K1437" t="s">
        <v>18</v>
      </c>
      <c r="L1437" t="s">
        <v>2440</v>
      </c>
      <c r="M1437">
        <v>0.56000000000000005</v>
      </c>
      <c r="N1437" t="s">
        <v>8</v>
      </c>
      <c r="O1437" t="s">
        <v>87</v>
      </c>
      <c r="P1437" t="s">
        <v>1332</v>
      </c>
      <c r="Q1437" t="s">
        <v>429</v>
      </c>
      <c r="R1437">
        <v>3301</v>
      </c>
      <c r="S1437">
        <v>42137</v>
      </c>
      <c r="T1437">
        <v>42138</v>
      </c>
      <c r="U1437">
        <v>-67.59</v>
      </c>
      <c r="V1437">
        <v>12</v>
      </c>
      <c r="W1437">
        <v>170.45</v>
      </c>
      <c r="X1437">
        <v>88644</v>
      </c>
      <c r="Y1437" t="s">
        <v>3218</v>
      </c>
    </row>
    <row r="1438" spans="1:25" x14ac:dyDescent="0.2">
      <c r="A1438">
        <v>3257</v>
      </c>
      <c r="B1438" t="s">
        <v>2474</v>
      </c>
      <c r="C1438" t="s">
        <v>92</v>
      </c>
      <c r="D1438">
        <v>0</v>
      </c>
      <c r="E1438">
        <v>25.38</v>
      </c>
      <c r="F1438">
        <v>8.99</v>
      </c>
      <c r="G1438" t="s">
        <v>14</v>
      </c>
      <c r="H1438" t="s">
        <v>15</v>
      </c>
      <c r="I1438" t="s">
        <v>4</v>
      </c>
      <c r="J1438" t="s">
        <v>102</v>
      </c>
      <c r="K1438" t="s">
        <v>18</v>
      </c>
      <c r="L1438" t="s">
        <v>2361</v>
      </c>
      <c r="M1438">
        <v>0.5</v>
      </c>
      <c r="N1438" t="s">
        <v>8</v>
      </c>
      <c r="O1438" t="s">
        <v>35</v>
      </c>
      <c r="P1438" t="s">
        <v>42</v>
      </c>
      <c r="Q1438" t="s">
        <v>2475</v>
      </c>
      <c r="R1438">
        <v>98632</v>
      </c>
      <c r="S1438">
        <v>42137</v>
      </c>
      <c r="T1438">
        <v>42139</v>
      </c>
      <c r="U1438">
        <v>470.33800000000002</v>
      </c>
      <c r="V1438">
        <v>26</v>
      </c>
      <c r="W1438">
        <v>700.41</v>
      </c>
      <c r="X1438">
        <v>88826</v>
      </c>
      <c r="Y1438" t="s">
        <v>3217</v>
      </c>
    </row>
    <row r="1439" spans="1:25" x14ac:dyDescent="0.2">
      <c r="A1439">
        <v>1085</v>
      </c>
      <c r="B1439" t="s">
        <v>207</v>
      </c>
      <c r="C1439" t="s">
        <v>46</v>
      </c>
      <c r="D1439">
        <v>0.06</v>
      </c>
      <c r="E1439">
        <v>30.42</v>
      </c>
      <c r="F1439">
        <v>8.65</v>
      </c>
      <c r="G1439" t="s">
        <v>14</v>
      </c>
      <c r="H1439" t="s">
        <v>70</v>
      </c>
      <c r="I1439" t="s">
        <v>16</v>
      </c>
      <c r="J1439" t="s">
        <v>17</v>
      </c>
      <c r="K1439" t="s">
        <v>49</v>
      </c>
      <c r="L1439" t="s">
        <v>360</v>
      </c>
      <c r="M1439">
        <v>0.74</v>
      </c>
      <c r="N1439" t="s">
        <v>8</v>
      </c>
      <c r="O1439" t="s">
        <v>87</v>
      </c>
      <c r="P1439" t="s">
        <v>88</v>
      </c>
      <c r="Q1439" t="s">
        <v>209</v>
      </c>
      <c r="R1439">
        <v>11729</v>
      </c>
      <c r="S1439">
        <v>42137</v>
      </c>
      <c r="T1439">
        <v>42139</v>
      </c>
      <c r="U1439">
        <v>-159.25</v>
      </c>
      <c r="V1439">
        <v>10</v>
      </c>
      <c r="W1439">
        <v>309.05</v>
      </c>
      <c r="X1439">
        <v>86124</v>
      </c>
      <c r="Y1439" t="s">
        <v>3218</v>
      </c>
    </row>
    <row r="1440" spans="1:25" x14ac:dyDescent="0.2">
      <c r="A1440">
        <v>1085</v>
      </c>
      <c r="B1440" t="s">
        <v>207</v>
      </c>
      <c r="C1440" t="s">
        <v>46</v>
      </c>
      <c r="D1440">
        <v>0.02</v>
      </c>
      <c r="E1440">
        <v>37.94</v>
      </c>
      <c r="F1440">
        <v>5.08</v>
      </c>
      <c r="G1440" t="s">
        <v>14</v>
      </c>
      <c r="H1440" t="s">
        <v>70</v>
      </c>
      <c r="I1440" t="s">
        <v>24</v>
      </c>
      <c r="J1440" t="s">
        <v>64</v>
      </c>
      <c r="K1440" t="s">
        <v>26</v>
      </c>
      <c r="L1440" t="s">
        <v>1089</v>
      </c>
      <c r="M1440">
        <v>0.38</v>
      </c>
      <c r="N1440" t="s">
        <v>8</v>
      </c>
      <c r="O1440" t="s">
        <v>87</v>
      </c>
      <c r="P1440" t="s">
        <v>88</v>
      </c>
      <c r="Q1440" t="s">
        <v>209</v>
      </c>
      <c r="R1440">
        <v>11729</v>
      </c>
      <c r="S1440">
        <v>42137</v>
      </c>
      <c r="T1440">
        <v>42138</v>
      </c>
      <c r="U1440">
        <v>206.517</v>
      </c>
      <c r="V1440">
        <v>8</v>
      </c>
      <c r="W1440">
        <v>299.3</v>
      </c>
      <c r="X1440">
        <v>86124</v>
      </c>
      <c r="Y1440" t="s">
        <v>3218</v>
      </c>
    </row>
    <row r="1441" spans="1:25" x14ac:dyDescent="0.2">
      <c r="A1441">
        <v>156</v>
      </c>
      <c r="B1441" t="s">
        <v>748</v>
      </c>
      <c r="C1441" t="s">
        <v>1</v>
      </c>
      <c r="D1441">
        <v>0.01</v>
      </c>
      <c r="E1441">
        <v>95.99</v>
      </c>
      <c r="F1441">
        <v>4.9000000000000004</v>
      </c>
      <c r="G1441" t="s">
        <v>14</v>
      </c>
      <c r="H1441" t="s">
        <v>70</v>
      </c>
      <c r="I1441" t="s">
        <v>16</v>
      </c>
      <c r="J1441" t="s">
        <v>111</v>
      </c>
      <c r="K1441" t="s">
        <v>49</v>
      </c>
      <c r="L1441" t="s">
        <v>744</v>
      </c>
      <c r="M1441">
        <v>0.56000000000000005</v>
      </c>
      <c r="N1441" t="s">
        <v>8</v>
      </c>
      <c r="O1441" t="s">
        <v>35</v>
      </c>
      <c r="P1441" t="s">
        <v>36</v>
      </c>
      <c r="Q1441" t="s">
        <v>37</v>
      </c>
      <c r="R1441">
        <v>80525</v>
      </c>
      <c r="S1441">
        <v>42138</v>
      </c>
      <c r="T1441">
        <v>42139</v>
      </c>
      <c r="U1441">
        <v>713.88</v>
      </c>
      <c r="V1441">
        <v>13</v>
      </c>
      <c r="W1441">
        <v>1050.08</v>
      </c>
      <c r="X1441">
        <v>87671</v>
      </c>
      <c r="Y1441" t="s">
        <v>3217</v>
      </c>
    </row>
    <row r="1442" spans="1:25" x14ac:dyDescent="0.2">
      <c r="A1442">
        <v>497</v>
      </c>
      <c r="B1442" t="s">
        <v>2476</v>
      </c>
      <c r="C1442" t="s">
        <v>1</v>
      </c>
      <c r="D1442">
        <v>7.0000000000000007E-2</v>
      </c>
      <c r="E1442">
        <v>152.47999999999999</v>
      </c>
      <c r="F1442">
        <v>6.5</v>
      </c>
      <c r="G1442" t="s">
        <v>14</v>
      </c>
      <c r="H1442" t="s">
        <v>3</v>
      </c>
      <c r="I1442" t="s">
        <v>16</v>
      </c>
      <c r="J1442" t="s">
        <v>17</v>
      </c>
      <c r="K1442" t="s">
        <v>49</v>
      </c>
      <c r="L1442" t="s">
        <v>1769</v>
      </c>
      <c r="M1442">
        <v>0.74</v>
      </c>
      <c r="N1442" t="s">
        <v>8</v>
      </c>
      <c r="O1442" t="s">
        <v>9</v>
      </c>
      <c r="P1442" t="s">
        <v>376</v>
      </c>
      <c r="Q1442" t="s">
        <v>528</v>
      </c>
      <c r="R1442">
        <v>37130</v>
      </c>
      <c r="S1442">
        <v>42138</v>
      </c>
      <c r="T1442">
        <v>42140</v>
      </c>
      <c r="U1442">
        <v>171.83879999999999</v>
      </c>
      <c r="V1442">
        <v>35</v>
      </c>
      <c r="W1442">
        <v>5062.49</v>
      </c>
      <c r="X1442">
        <v>90706</v>
      </c>
      <c r="Y1442" t="s">
        <v>3215</v>
      </c>
    </row>
    <row r="1443" spans="1:25" x14ac:dyDescent="0.2">
      <c r="A1443">
        <v>910</v>
      </c>
      <c r="B1443" t="s">
        <v>2477</v>
      </c>
      <c r="C1443" t="s">
        <v>1</v>
      </c>
      <c r="D1443">
        <v>0</v>
      </c>
      <c r="E1443">
        <v>5.28</v>
      </c>
      <c r="F1443">
        <v>5.61</v>
      </c>
      <c r="G1443" t="s">
        <v>14</v>
      </c>
      <c r="H1443" t="s">
        <v>70</v>
      </c>
      <c r="I1443" t="s">
        <v>24</v>
      </c>
      <c r="J1443" t="s">
        <v>64</v>
      </c>
      <c r="K1443" t="s">
        <v>49</v>
      </c>
      <c r="L1443" t="s">
        <v>2251</v>
      </c>
      <c r="M1443">
        <v>0.4</v>
      </c>
      <c r="N1443" t="s">
        <v>8</v>
      </c>
      <c r="O1443" t="s">
        <v>9</v>
      </c>
      <c r="P1443" t="s">
        <v>20</v>
      </c>
      <c r="Q1443" t="s">
        <v>1291</v>
      </c>
      <c r="R1443">
        <v>71854</v>
      </c>
      <c r="S1443">
        <v>42138</v>
      </c>
      <c r="T1443">
        <v>42138</v>
      </c>
      <c r="U1443">
        <v>-149.21199999999999</v>
      </c>
      <c r="V1443">
        <v>15</v>
      </c>
      <c r="W1443">
        <v>85.26</v>
      </c>
      <c r="X1443">
        <v>90187</v>
      </c>
      <c r="Y1443" t="s">
        <v>3215</v>
      </c>
    </row>
    <row r="1444" spans="1:25" x14ac:dyDescent="0.2">
      <c r="A1444">
        <v>353</v>
      </c>
      <c r="B1444" t="s">
        <v>2478</v>
      </c>
      <c r="C1444" t="s">
        <v>23</v>
      </c>
      <c r="D1444">
        <v>0.08</v>
      </c>
      <c r="E1444">
        <v>4.8899999999999997</v>
      </c>
      <c r="F1444">
        <v>4.93</v>
      </c>
      <c r="G1444" t="s">
        <v>63</v>
      </c>
      <c r="H1444" t="s">
        <v>47</v>
      </c>
      <c r="I1444" t="s">
        <v>16</v>
      </c>
      <c r="J1444" t="s">
        <v>17</v>
      </c>
      <c r="K1444" t="s">
        <v>18</v>
      </c>
      <c r="L1444" t="s">
        <v>999</v>
      </c>
      <c r="M1444">
        <v>0.66</v>
      </c>
      <c r="N1444" t="s">
        <v>8</v>
      </c>
      <c r="O1444" t="s">
        <v>35</v>
      </c>
      <c r="P1444" t="s">
        <v>564</v>
      </c>
      <c r="Q1444" t="s">
        <v>2479</v>
      </c>
      <c r="R1444">
        <v>85301</v>
      </c>
      <c r="S1444">
        <v>42138</v>
      </c>
      <c r="T1444">
        <v>42138</v>
      </c>
      <c r="U1444">
        <v>-165.45</v>
      </c>
      <c r="V1444">
        <v>17</v>
      </c>
      <c r="W1444">
        <v>84.76</v>
      </c>
      <c r="X1444">
        <v>89647</v>
      </c>
      <c r="Y1444" t="s">
        <v>3217</v>
      </c>
    </row>
    <row r="1445" spans="1:25" x14ac:dyDescent="0.2">
      <c r="A1445">
        <v>353</v>
      </c>
      <c r="B1445" t="s">
        <v>2478</v>
      </c>
      <c r="C1445" t="s">
        <v>23</v>
      </c>
      <c r="D1445">
        <v>7.0000000000000007E-2</v>
      </c>
      <c r="E1445">
        <v>6.68</v>
      </c>
      <c r="F1445">
        <v>6.92</v>
      </c>
      <c r="G1445" t="s">
        <v>14</v>
      </c>
      <c r="H1445" t="s">
        <v>47</v>
      </c>
      <c r="I1445" t="s">
        <v>24</v>
      </c>
      <c r="J1445" t="s">
        <v>64</v>
      </c>
      <c r="K1445" t="s">
        <v>49</v>
      </c>
      <c r="L1445" t="s">
        <v>2480</v>
      </c>
      <c r="M1445">
        <v>0.37</v>
      </c>
      <c r="N1445" t="s">
        <v>8</v>
      </c>
      <c r="O1445" t="s">
        <v>35</v>
      </c>
      <c r="P1445" t="s">
        <v>564</v>
      </c>
      <c r="Q1445" t="s">
        <v>2479</v>
      </c>
      <c r="R1445">
        <v>85301</v>
      </c>
      <c r="S1445">
        <v>42138</v>
      </c>
      <c r="T1445">
        <v>42145</v>
      </c>
      <c r="U1445">
        <v>-141.12</v>
      </c>
      <c r="V1445">
        <v>16</v>
      </c>
      <c r="W1445">
        <v>104.84</v>
      </c>
      <c r="X1445">
        <v>89647</v>
      </c>
      <c r="Y1445" t="s">
        <v>3217</v>
      </c>
    </row>
    <row r="1446" spans="1:25" x14ac:dyDescent="0.2">
      <c r="A1446">
        <v>539</v>
      </c>
      <c r="B1446" t="s">
        <v>2481</v>
      </c>
      <c r="C1446" t="s">
        <v>92</v>
      </c>
      <c r="D1446">
        <v>0.05</v>
      </c>
      <c r="E1446">
        <v>59.78</v>
      </c>
      <c r="F1446">
        <v>10.29</v>
      </c>
      <c r="G1446" t="s">
        <v>14</v>
      </c>
      <c r="H1446" t="s">
        <v>3</v>
      </c>
      <c r="I1446" t="s">
        <v>24</v>
      </c>
      <c r="J1446" t="s">
        <v>48</v>
      </c>
      <c r="K1446" t="s">
        <v>49</v>
      </c>
      <c r="L1446" t="s">
        <v>2482</v>
      </c>
      <c r="M1446">
        <v>0.39</v>
      </c>
      <c r="N1446" t="s">
        <v>8</v>
      </c>
      <c r="O1446" t="s">
        <v>28</v>
      </c>
      <c r="P1446" t="s">
        <v>79</v>
      </c>
      <c r="Q1446" t="s">
        <v>2483</v>
      </c>
      <c r="R1446">
        <v>61801</v>
      </c>
      <c r="S1446">
        <v>42138</v>
      </c>
      <c r="T1446">
        <v>42139</v>
      </c>
      <c r="U1446">
        <v>159.52969999999999</v>
      </c>
      <c r="V1446">
        <v>7</v>
      </c>
      <c r="W1446">
        <v>414.49</v>
      </c>
      <c r="X1446">
        <v>91174</v>
      </c>
      <c r="Y1446" t="s">
        <v>3216</v>
      </c>
    </row>
    <row r="1447" spans="1:25" x14ac:dyDescent="0.2">
      <c r="A1447">
        <v>540</v>
      </c>
      <c r="B1447" t="s">
        <v>2484</v>
      </c>
      <c r="C1447" t="s">
        <v>92</v>
      </c>
      <c r="D1447">
        <v>0.08</v>
      </c>
      <c r="E1447">
        <v>20.99</v>
      </c>
      <c r="F1447">
        <v>1.25</v>
      </c>
      <c r="G1447" t="s">
        <v>14</v>
      </c>
      <c r="H1447" t="s">
        <v>3</v>
      </c>
      <c r="I1447" t="s">
        <v>16</v>
      </c>
      <c r="J1447" t="s">
        <v>111</v>
      </c>
      <c r="K1447" t="s">
        <v>18</v>
      </c>
      <c r="L1447" t="s">
        <v>2485</v>
      </c>
      <c r="M1447">
        <v>0.83</v>
      </c>
      <c r="N1447" t="s">
        <v>8</v>
      </c>
      <c r="O1447" t="s">
        <v>28</v>
      </c>
      <c r="P1447" t="s">
        <v>79</v>
      </c>
      <c r="Q1447" t="s">
        <v>2486</v>
      </c>
      <c r="R1447">
        <v>60061</v>
      </c>
      <c r="S1447">
        <v>42138</v>
      </c>
      <c r="T1447">
        <v>42140</v>
      </c>
      <c r="U1447">
        <v>15.3714</v>
      </c>
      <c r="V1447">
        <v>28</v>
      </c>
      <c r="W1447">
        <v>469.69</v>
      </c>
      <c r="X1447">
        <v>91174</v>
      </c>
      <c r="Y1447" t="s">
        <v>3216</v>
      </c>
    </row>
    <row r="1448" spans="1:25" x14ac:dyDescent="0.2">
      <c r="A1448">
        <v>1069</v>
      </c>
      <c r="B1448" t="s">
        <v>2487</v>
      </c>
      <c r="C1448" t="s">
        <v>92</v>
      </c>
      <c r="D1448">
        <v>0.02</v>
      </c>
      <c r="E1448">
        <v>15.94</v>
      </c>
      <c r="F1448">
        <v>5.45</v>
      </c>
      <c r="G1448" t="s">
        <v>14</v>
      </c>
      <c r="H1448" t="s">
        <v>47</v>
      </c>
      <c r="I1448" t="s">
        <v>24</v>
      </c>
      <c r="J1448" t="s">
        <v>25</v>
      </c>
      <c r="K1448" t="s">
        <v>18</v>
      </c>
      <c r="L1448" t="s">
        <v>2488</v>
      </c>
      <c r="M1448">
        <v>0.55000000000000004</v>
      </c>
      <c r="N1448" t="s">
        <v>8</v>
      </c>
      <c r="O1448" t="s">
        <v>28</v>
      </c>
      <c r="P1448" t="s">
        <v>79</v>
      </c>
      <c r="Q1448" t="s">
        <v>2489</v>
      </c>
      <c r="R1448">
        <v>62901</v>
      </c>
      <c r="S1448">
        <v>42138</v>
      </c>
      <c r="T1448">
        <v>42139</v>
      </c>
      <c r="U1448">
        <v>139.61199999999999</v>
      </c>
      <c r="V1448">
        <v>41</v>
      </c>
      <c r="W1448">
        <v>664.34</v>
      </c>
      <c r="X1448">
        <v>87110</v>
      </c>
      <c r="Y1448" t="s">
        <v>3216</v>
      </c>
    </row>
    <row r="1449" spans="1:25" x14ac:dyDescent="0.2">
      <c r="A1449">
        <v>1023</v>
      </c>
      <c r="B1449" t="s">
        <v>2490</v>
      </c>
      <c r="C1449" t="s">
        <v>1</v>
      </c>
      <c r="D1449">
        <v>0.02</v>
      </c>
      <c r="E1449">
        <v>39.06</v>
      </c>
      <c r="F1449">
        <v>10.55</v>
      </c>
      <c r="G1449" t="s">
        <v>14</v>
      </c>
      <c r="H1449" t="s">
        <v>3</v>
      </c>
      <c r="I1449" t="s">
        <v>24</v>
      </c>
      <c r="J1449" t="s">
        <v>48</v>
      </c>
      <c r="K1449" t="s">
        <v>49</v>
      </c>
      <c r="L1449" t="s">
        <v>231</v>
      </c>
      <c r="M1449">
        <v>0.37</v>
      </c>
      <c r="N1449" t="s">
        <v>8</v>
      </c>
      <c r="O1449" t="s">
        <v>87</v>
      </c>
      <c r="P1449" t="s">
        <v>296</v>
      </c>
      <c r="Q1449" t="s">
        <v>2491</v>
      </c>
      <c r="R1449">
        <v>15221</v>
      </c>
      <c r="S1449">
        <v>42139</v>
      </c>
      <c r="T1449">
        <v>42139</v>
      </c>
      <c r="U1449">
        <v>442.0899</v>
      </c>
      <c r="V1449">
        <v>16</v>
      </c>
      <c r="W1449">
        <v>640.71</v>
      </c>
      <c r="X1449">
        <v>88633</v>
      </c>
      <c r="Y1449" t="s">
        <v>3218</v>
      </c>
    </row>
    <row r="1450" spans="1:25" x14ac:dyDescent="0.2">
      <c r="A1450">
        <v>1023</v>
      </c>
      <c r="B1450" t="s">
        <v>2490</v>
      </c>
      <c r="C1450" t="s">
        <v>1</v>
      </c>
      <c r="D1450">
        <v>0.1</v>
      </c>
      <c r="E1450">
        <v>37.700000000000003</v>
      </c>
      <c r="F1450">
        <v>2.99</v>
      </c>
      <c r="G1450" t="s">
        <v>14</v>
      </c>
      <c r="H1450" t="s">
        <v>3</v>
      </c>
      <c r="I1450" t="s">
        <v>24</v>
      </c>
      <c r="J1450" t="s">
        <v>48</v>
      </c>
      <c r="K1450" t="s">
        <v>49</v>
      </c>
      <c r="L1450" t="s">
        <v>2492</v>
      </c>
      <c r="M1450">
        <v>0.35</v>
      </c>
      <c r="N1450" t="s">
        <v>8</v>
      </c>
      <c r="O1450" t="s">
        <v>87</v>
      </c>
      <c r="P1450" t="s">
        <v>296</v>
      </c>
      <c r="Q1450" t="s">
        <v>2491</v>
      </c>
      <c r="R1450">
        <v>15221</v>
      </c>
      <c r="S1450">
        <v>42139</v>
      </c>
      <c r="T1450">
        <v>42140</v>
      </c>
      <c r="U1450">
        <v>455.12400000000002</v>
      </c>
      <c r="V1450">
        <v>18</v>
      </c>
      <c r="W1450">
        <v>659.6</v>
      </c>
      <c r="X1450">
        <v>88633</v>
      </c>
      <c r="Y1450" t="s">
        <v>3218</v>
      </c>
    </row>
    <row r="1451" spans="1:25" x14ac:dyDescent="0.2">
      <c r="A1451">
        <v>18</v>
      </c>
      <c r="B1451" t="s">
        <v>2493</v>
      </c>
      <c r="C1451" t="s">
        <v>13</v>
      </c>
      <c r="D1451">
        <v>0.05</v>
      </c>
      <c r="E1451">
        <v>26.48</v>
      </c>
      <c r="F1451">
        <v>6.93</v>
      </c>
      <c r="G1451" t="s">
        <v>14</v>
      </c>
      <c r="H1451" t="s">
        <v>3</v>
      </c>
      <c r="I1451" t="s">
        <v>4</v>
      </c>
      <c r="J1451" t="s">
        <v>102</v>
      </c>
      <c r="K1451" t="s">
        <v>49</v>
      </c>
      <c r="L1451" t="s">
        <v>2494</v>
      </c>
      <c r="M1451">
        <v>0.49</v>
      </c>
      <c r="N1451" t="s">
        <v>8</v>
      </c>
      <c r="O1451" t="s">
        <v>35</v>
      </c>
      <c r="P1451" t="s">
        <v>253</v>
      </c>
      <c r="Q1451" t="s">
        <v>2495</v>
      </c>
      <c r="R1451">
        <v>59601</v>
      </c>
      <c r="S1451">
        <v>42139</v>
      </c>
      <c r="T1451">
        <v>42140</v>
      </c>
      <c r="U1451">
        <v>314.48129999999998</v>
      </c>
      <c r="V1451">
        <v>17</v>
      </c>
      <c r="W1451">
        <v>455.77</v>
      </c>
      <c r="X1451">
        <v>90031</v>
      </c>
      <c r="Y1451" t="s">
        <v>3217</v>
      </c>
    </row>
    <row r="1452" spans="1:25" x14ac:dyDescent="0.2">
      <c r="A1452">
        <v>21</v>
      </c>
      <c r="B1452" t="s">
        <v>2496</v>
      </c>
      <c r="C1452" t="s">
        <v>13</v>
      </c>
      <c r="D1452">
        <v>0.05</v>
      </c>
      <c r="E1452">
        <v>26.48</v>
      </c>
      <c r="F1452">
        <v>6.93</v>
      </c>
      <c r="G1452" t="s">
        <v>14</v>
      </c>
      <c r="H1452" t="s">
        <v>3</v>
      </c>
      <c r="I1452" t="s">
        <v>4</v>
      </c>
      <c r="J1452" t="s">
        <v>102</v>
      </c>
      <c r="K1452" t="s">
        <v>49</v>
      </c>
      <c r="L1452" t="s">
        <v>2494</v>
      </c>
      <c r="M1452">
        <v>0.49</v>
      </c>
      <c r="N1452" t="s">
        <v>8</v>
      </c>
      <c r="O1452" t="s">
        <v>87</v>
      </c>
      <c r="P1452" t="s">
        <v>88</v>
      </c>
      <c r="Q1452" t="s">
        <v>89</v>
      </c>
      <c r="R1452">
        <v>10012</v>
      </c>
      <c r="S1452">
        <v>42139</v>
      </c>
      <c r="T1452">
        <v>42140</v>
      </c>
      <c r="U1452">
        <v>384.38</v>
      </c>
      <c r="V1452">
        <v>70</v>
      </c>
      <c r="W1452">
        <v>1876.69</v>
      </c>
      <c r="X1452">
        <v>41793</v>
      </c>
      <c r="Y1452" t="s">
        <v>3218</v>
      </c>
    </row>
    <row r="1453" spans="1:25" x14ac:dyDescent="0.2">
      <c r="A1453">
        <v>1989</v>
      </c>
      <c r="B1453" t="s">
        <v>669</v>
      </c>
      <c r="C1453" t="s">
        <v>13</v>
      </c>
      <c r="D1453">
        <v>0.01</v>
      </c>
      <c r="E1453">
        <v>30.98</v>
      </c>
      <c r="F1453">
        <v>6.5</v>
      </c>
      <c r="G1453" t="s">
        <v>14</v>
      </c>
      <c r="H1453" t="s">
        <v>70</v>
      </c>
      <c r="I1453" t="s">
        <v>16</v>
      </c>
      <c r="J1453" t="s">
        <v>17</v>
      </c>
      <c r="K1453" t="s">
        <v>49</v>
      </c>
      <c r="L1453" t="s">
        <v>2497</v>
      </c>
      <c r="M1453">
        <v>0.64</v>
      </c>
      <c r="N1453" t="s">
        <v>8</v>
      </c>
      <c r="O1453" t="s">
        <v>35</v>
      </c>
      <c r="P1453" t="s">
        <v>122</v>
      </c>
      <c r="Q1453" t="s">
        <v>671</v>
      </c>
      <c r="R1453">
        <v>84117</v>
      </c>
      <c r="S1453">
        <v>42139</v>
      </c>
      <c r="T1453">
        <v>42140</v>
      </c>
      <c r="U1453">
        <v>46.29</v>
      </c>
      <c r="V1453">
        <v>11</v>
      </c>
      <c r="W1453">
        <v>363.37</v>
      </c>
      <c r="X1453">
        <v>90001</v>
      </c>
      <c r="Y1453" t="s">
        <v>3217</v>
      </c>
    </row>
    <row r="1454" spans="1:25" x14ac:dyDescent="0.2">
      <c r="A1454">
        <v>1989</v>
      </c>
      <c r="B1454" t="s">
        <v>669</v>
      </c>
      <c r="C1454" t="s">
        <v>13</v>
      </c>
      <c r="D1454">
        <v>0.01</v>
      </c>
      <c r="E1454">
        <v>40.99</v>
      </c>
      <c r="F1454">
        <v>19.989999999999998</v>
      </c>
      <c r="G1454" t="s">
        <v>14</v>
      </c>
      <c r="H1454" t="s">
        <v>70</v>
      </c>
      <c r="I1454" t="s">
        <v>24</v>
      </c>
      <c r="J1454" t="s">
        <v>64</v>
      </c>
      <c r="K1454" t="s">
        <v>49</v>
      </c>
      <c r="L1454" t="s">
        <v>1210</v>
      </c>
      <c r="M1454">
        <v>0.36</v>
      </c>
      <c r="N1454" t="s">
        <v>8</v>
      </c>
      <c r="O1454" t="s">
        <v>35</v>
      </c>
      <c r="P1454" t="s">
        <v>122</v>
      </c>
      <c r="Q1454" t="s">
        <v>671</v>
      </c>
      <c r="R1454">
        <v>84117</v>
      </c>
      <c r="S1454">
        <v>42139</v>
      </c>
      <c r="T1454">
        <v>42142</v>
      </c>
      <c r="U1454">
        <v>177.79</v>
      </c>
      <c r="V1454">
        <v>11</v>
      </c>
      <c r="W1454">
        <v>480.75</v>
      </c>
      <c r="X1454">
        <v>90001</v>
      </c>
      <c r="Y1454" t="s">
        <v>3217</v>
      </c>
    </row>
    <row r="1455" spans="1:25" x14ac:dyDescent="0.2">
      <c r="A1455">
        <v>266</v>
      </c>
      <c r="B1455" t="s">
        <v>2498</v>
      </c>
      <c r="C1455" t="s">
        <v>92</v>
      </c>
      <c r="D1455">
        <v>0.08</v>
      </c>
      <c r="E1455">
        <v>6.48</v>
      </c>
      <c r="F1455">
        <v>7.03</v>
      </c>
      <c r="G1455" t="s">
        <v>14</v>
      </c>
      <c r="H1455" t="s">
        <v>70</v>
      </c>
      <c r="I1455" t="s">
        <v>24</v>
      </c>
      <c r="J1455" t="s">
        <v>64</v>
      </c>
      <c r="K1455" t="s">
        <v>49</v>
      </c>
      <c r="L1455" t="s">
        <v>2499</v>
      </c>
      <c r="M1455">
        <v>0.37</v>
      </c>
      <c r="N1455" t="s">
        <v>8</v>
      </c>
      <c r="O1455" t="s">
        <v>28</v>
      </c>
      <c r="P1455" t="s">
        <v>163</v>
      </c>
      <c r="Q1455" t="s">
        <v>2500</v>
      </c>
      <c r="R1455">
        <v>78207</v>
      </c>
      <c r="S1455">
        <v>42139</v>
      </c>
      <c r="T1455">
        <v>42140</v>
      </c>
      <c r="U1455">
        <v>8.9320000000000004</v>
      </c>
      <c r="V1455">
        <v>10</v>
      </c>
      <c r="W1455">
        <v>67.86</v>
      </c>
      <c r="X1455">
        <v>90594</v>
      </c>
      <c r="Y1455" t="s">
        <v>3216</v>
      </c>
    </row>
    <row r="1456" spans="1:25" x14ac:dyDescent="0.2">
      <c r="A1456">
        <v>266</v>
      </c>
      <c r="B1456" t="s">
        <v>2498</v>
      </c>
      <c r="C1456" t="s">
        <v>92</v>
      </c>
      <c r="D1456">
        <v>0.01</v>
      </c>
      <c r="E1456">
        <v>20.34</v>
      </c>
      <c r="F1456">
        <v>35</v>
      </c>
      <c r="G1456" t="s">
        <v>14</v>
      </c>
      <c r="H1456" t="s">
        <v>70</v>
      </c>
      <c r="I1456" t="s">
        <v>24</v>
      </c>
      <c r="J1456" t="s">
        <v>54</v>
      </c>
      <c r="K1456" t="s">
        <v>40</v>
      </c>
      <c r="L1456" t="s">
        <v>236</v>
      </c>
      <c r="M1456">
        <v>0.84</v>
      </c>
      <c r="N1456" t="s">
        <v>8</v>
      </c>
      <c r="O1456" t="s">
        <v>28</v>
      </c>
      <c r="P1456" t="s">
        <v>163</v>
      </c>
      <c r="Q1456" t="s">
        <v>2500</v>
      </c>
      <c r="R1456">
        <v>78207</v>
      </c>
      <c r="S1456">
        <v>42139</v>
      </c>
      <c r="T1456">
        <v>42140</v>
      </c>
      <c r="U1456">
        <v>229.63800000000001</v>
      </c>
      <c r="V1456">
        <v>33</v>
      </c>
      <c r="W1456">
        <v>747.28</v>
      </c>
      <c r="X1456">
        <v>90594</v>
      </c>
      <c r="Y1456" t="s">
        <v>3216</v>
      </c>
    </row>
    <row r="1457" spans="1:25" x14ac:dyDescent="0.2">
      <c r="A1457">
        <v>491</v>
      </c>
      <c r="B1457" t="s">
        <v>1049</v>
      </c>
      <c r="C1457" t="s">
        <v>92</v>
      </c>
      <c r="D1457">
        <v>0.08</v>
      </c>
      <c r="E1457">
        <v>2.94</v>
      </c>
      <c r="F1457">
        <v>0.96</v>
      </c>
      <c r="G1457" t="s">
        <v>14</v>
      </c>
      <c r="H1457" t="s">
        <v>15</v>
      </c>
      <c r="I1457" t="s">
        <v>24</v>
      </c>
      <c r="J1457" t="s">
        <v>25</v>
      </c>
      <c r="K1457" t="s">
        <v>26</v>
      </c>
      <c r="L1457" t="s">
        <v>805</v>
      </c>
      <c r="M1457">
        <v>0.57999999999999996</v>
      </c>
      <c r="N1457" t="s">
        <v>8</v>
      </c>
      <c r="O1457" t="s">
        <v>87</v>
      </c>
      <c r="P1457" t="s">
        <v>88</v>
      </c>
      <c r="Q1457" t="s">
        <v>89</v>
      </c>
      <c r="R1457">
        <v>10154</v>
      </c>
      <c r="S1457">
        <v>42139</v>
      </c>
      <c r="T1457">
        <v>42141</v>
      </c>
      <c r="U1457">
        <v>-2.12</v>
      </c>
      <c r="V1457">
        <v>23</v>
      </c>
      <c r="W1457">
        <v>66.7</v>
      </c>
      <c r="X1457">
        <v>8353</v>
      </c>
      <c r="Y1457" t="s">
        <v>3218</v>
      </c>
    </row>
    <row r="1458" spans="1:25" x14ac:dyDescent="0.2">
      <c r="A1458">
        <v>494</v>
      </c>
      <c r="B1458" t="s">
        <v>1050</v>
      </c>
      <c r="C1458" t="s">
        <v>92</v>
      </c>
      <c r="D1458">
        <v>0.06</v>
      </c>
      <c r="E1458">
        <v>8.32</v>
      </c>
      <c r="F1458">
        <v>2.38</v>
      </c>
      <c r="G1458" t="s">
        <v>14</v>
      </c>
      <c r="H1458" t="s">
        <v>15</v>
      </c>
      <c r="I1458" t="s">
        <v>16</v>
      </c>
      <c r="J1458" t="s">
        <v>17</v>
      </c>
      <c r="K1458" t="s">
        <v>18</v>
      </c>
      <c r="L1458" t="s">
        <v>1401</v>
      </c>
      <c r="M1458">
        <v>0.74</v>
      </c>
      <c r="N1458" t="s">
        <v>8</v>
      </c>
      <c r="O1458" t="s">
        <v>35</v>
      </c>
      <c r="P1458" t="s">
        <v>42</v>
      </c>
      <c r="Q1458" t="s">
        <v>118</v>
      </c>
      <c r="R1458">
        <v>98115</v>
      </c>
      <c r="S1458">
        <v>42139</v>
      </c>
      <c r="T1458">
        <v>42141</v>
      </c>
      <c r="U1458">
        <v>-36.630000000000003</v>
      </c>
      <c r="V1458">
        <v>12</v>
      </c>
      <c r="W1458">
        <v>101.26</v>
      </c>
      <c r="X1458">
        <v>88905</v>
      </c>
      <c r="Y1458" t="s">
        <v>3217</v>
      </c>
    </row>
    <row r="1459" spans="1:25" x14ac:dyDescent="0.2">
      <c r="A1459">
        <v>494</v>
      </c>
      <c r="B1459" t="s">
        <v>1050</v>
      </c>
      <c r="C1459" t="s">
        <v>92</v>
      </c>
      <c r="D1459">
        <v>0.08</v>
      </c>
      <c r="E1459">
        <v>2.94</v>
      </c>
      <c r="F1459">
        <v>0.96</v>
      </c>
      <c r="G1459" t="s">
        <v>14</v>
      </c>
      <c r="H1459" t="s">
        <v>15</v>
      </c>
      <c r="I1459" t="s">
        <v>24</v>
      </c>
      <c r="J1459" t="s">
        <v>25</v>
      </c>
      <c r="K1459" t="s">
        <v>26</v>
      </c>
      <c r="L1459" t="s">
        <v>805</v>
      </c>
      <c r="M1459">
        <v>0.57999999999999996</v>
      </c>
      <c r="N1459" t="s">
        <v>8</v>
      </c>
      <c r="O1459" t="s">
        <v>35</v>
      </c>
      <c r="P1459" t="s">
        <v>42</v>
      </c>
      <c r="Q1459" t="s">
        <v>118</v>
      </c>
      <c r="R1459">
        <v>98115</v>
      </c>
      <c r="S1459">
        <v>42139</v>
      </c>
      <c r="T1459">
        <v>42141</v>
      </c>
      <c r="U1459">
        <v>-2.12</v>
      </c>
      <c r="V1459">
        <v>6</v>
      </c>
      <c r="W1459">
        <v>17.399999999999999</v>
      </c>
      <c r="X1459">
        <v>88905</v>
      </c>
      <c r="Y1459" t="s">
        <v>3217</v>
      </c>
    </row>
    <row r="1460" spans="1:25" x14ac:dyDescent="0.2">
      <c r="A1460">
        <v>3041</v>
      </c>
      <c r="B1460" t="s">
        <v>2501</v>
      </c>
      <c r="C1460" t="s">
        <v>46</v>
      </c>
      <c r="D1460">
        <v>0.08</v>
      </c>
      <c r="E1460">
        <v>73.98</v>
      </c>
      <c r="F1460">
        <v>4</v>
      </c>
      <c r="G1460" t="s">
        <v>14</v>
      </c>
      <c r="H1460" t="s">
        <v>70</v>
      </c>
      <c r="I1460" t="s">
        <v>16</v>
      </c>
      <c r="J1460" t="s">
        <v>17</v>
      </c>
      <c r="K1460" t="s">
        <v>49</v>
      </c>
      <c r="L1460" t="s">
        <v>709</v>
      </c>
      <c r="M1460">
        <v>0.77</v>
      </c>
      <c r="N1460" t="s">
        <v>8</v>
      </c>
      <c r="O1460" t="s">
        <v>28</v>
      </c>
      <c r="P1460" t="s">
        <v>513</v>
      </c>
      <c r="Q1460" t="s">
        <v>2041</v>
      </c>
      <c r="R1460">
        <v>67846</v>
      </c>
      <c r="S1460">
        <v>42139</v>
      </c>
      <c r="T1460">
        <v>42142</v>
      </c>
      <c r="U1460">
        <v>97.16</v>
      </c>
      <c r="V1460">
        <v>17</v>
      </c>
      <c r="W1460">
        <v>1181.67</v>
      </c>
      <c r="X1460">
        <v>86102</v>
      </c>
      <c r="Y1460" t="s">
        <v>3216</v>
      </c>
    </row>
    <row r="1461" spans="1:25" x14ac:dyDescent="0.2">
      <c r="A1461">
        <v>3041</v>
      </c>
      <c r="B1461" t="s">
        <v>2501</v>
      </c>
      <c r="C1461" t="s">
        <v>46</v>
      </c>
      <c r="D1461">
        <v>0.02</v>
      </c>
      <c r="E1461">
        <v>3.68</v>
      </c>
      <c r="F1461">
        <v>1.32</v>
      </c>
      <c r="G1461" t="s">
        <v>14</v>
      </c>
      <c r="H1461" t="s">
        <v>70</v>
      </c>
      <c r="I1461" t="s">
        <v>24</v>
      </c>
      <c r="J1461" t="s">
        <v>544</v>
      </c>
      <c r="K1461" t="s">
        <v>26</v>
      </c>
      <c r="L1461" t="s">
        <v>2502</v>
      </c>
      <c r="M1461">
        <v>0.83</v>
      </c>
      <c r="N1461" t="s">
        <v>8</v>
      </c>
      <c r="O1461" t="s">
        <v>28</v>
      </c>
      <c r="P1461" t="s">
        <v>513</v>
      </c>
      <c r="Q1461" t="s">
        <v>2041</v>
      </c>
      <c r="R1461">
        <v>67846</v>
      </c>
      <c r="S1461">
        <v>42139</v>
      </c>
      <c r="T1461">
        <v>42141</v>
      </c>
      <c r="U1461">
        <v>-20.65</v>
      </c>
      <c r="V1461">
        <v>8</v>
      </c>
      <c r="W1461">
        <v>29.93</v>
      </c>
      <c r="X1461">
        <v>86102</v>
      </c>
      <c r="Y1461" t="s">
        <v>3216</v>
      </c>
    </row>
    <row r="1462" spans="1:25" x14ac:dyDescent="0.2">
      <c r="A1462">
        <v>136</v>
      </c>
      <c r="B1462" t="s">
        <v>2503</v>
      </c>
      <c r="C1462" t="s">
        <v>1</v>
      </c>
      <c r="D1462">
        <v>0.04</v>
      </c>
      <c r="E1462">
        <v>18.97</v>
      </c>
      <c r="F1462">
        <v>9.5399999999999991</v>
      </c>
      <c r="G1462" t="s">
        <v>14</v>
      </c>
      <c r="H1462" t="s">
        <v>3</v>
      </c>
      <c r="I1462" t="s">
        <v>24</v>
      </c>
      <c r="J1462" t="s">
        <v>64</v>
      </c>
      <c r="K1462" t="s">
        <v>49</v>
      </c>
      <c r="L1462" t="s">
        <v>455</v>
      </c>
      <c r="M1462">
        <v>0.37</v>
      </c>
      <c r="N1462" t="s">
        <v>8</v>
      </c>
      <c r="O1462" t="s">
        <v>35</v>
      </c>
      <c r="P1462" t="s">
        <v>66</v>
      </c>
      <c r="Q1462" t="s">
        <v>2504</v>
      </c>
      <c r="R1462">
        <v>94952</v>
      </c>
      <c r="S1462">
        <v>42140</v>
      </c>
      <c r="T1462">
        <v>42141</v>
      </c>
      <c r="U1462">
        <v>3.04</v>
      </c>
      <c r="V1462">
        <v>5</v>
      </c>
      <c r="W1462">
        <v>101.74</v>
      </c>
      <c r="X1462">
        <v>88534</v>
      </c>
      <c r="Y1462" t="s">
        <v>3217</v>
      </c>
    </row>
    <row r="1463" spans="1:25" x14ac:dyDescent="0.2">
      <c r="A1463">
        <v>136</v>
      </c>
      <c r="B1463" t="s">
        <v>2503</v>
      </c>
      <c r="C1463" t="s">
        <v>1</v>
      </c>
      <c r="D1463">
        <v>0.09</v>
      </c>
      <c r="E1463">
        <v>10.98</v>
      </c>
      <c r="F1463">
        <v>3.37</v>
      </c>
      <c r="G1463" t="s">
        <v>14</v>
      </c>
      <c r="H1463" t="s">
        <v>3</v>
      </c>
      <c r="I1463" t="s">
        <v>24</v>
      </c>
      <c r="J1463" t="s">
        <v>544</v>
      </c>
      <c r="K1463" t="s">
        <v>18</v>
      </c>
      <c r="L1463" t="s">
        <v>2105</v>
      </c>
      <c r="M1463">
        <v>0.56999999999999995</v>
      </c>
      <c r="N1463" t="s">
        <v>8</v>
      </c>
      <c r="O1463" t="s">
        <v>35</v>
      </c>
      <c r="P1463" t="s">
        <v>66</v>
      </c>
      <c r="Q1463" t="s">
        <v>2504</v>
      </c>
      <c r="R1463">
        <v>94952</v>
      </c>
      <c r="S1463">
        <v>42140</v>
      </c>
      <c r="T1463">
        <v>42141</v>
      </c>
      <c r="U1463">
        <v>2.706</v>
      </c>
      <c r="V1463">
        <v>8</v>
      </c>
      <c r="W1463">
        <v>84.52</v>
      </c>
      <c r="X1463">
        <v>88534</v>
      </c>
      <c r="Y1463" t="s">
        <v>3217</v>
      </c>
    </row>
    <row r="1464" spans="1:25" x14ac:dyDescent="0.2">
      <c r="A1464">
        <v>688</v>
      </c>
      <c r="B1464" t="s">
        <v>1497</v>
      </c>
      <c r="C1464" t="s">
        <v>1</v>
      </c>
      <c r="D1464">
        <v>7.0000000000000007E-2</v>
      </c>
      <c r="E1464">
        <v>279.48</v>
      </c>
      <c r="F1464">
        <v>35</v>
      </c>
      <c r="G1464" t="s">
        <v>14</v>
      </c>
      <c r="H1464" t="s">
        <v>3</v>
      </c>
      <c r="I1464" t="s">
        <v>24</v>
      </c>
      <c r="J1464" t="s">
        <v>54</v>
      </c>
      <c r="K1464" t="s">
        <v>40</v>
      </c>
      <c r="L1464" t="s">
        <v>201</v>
      </c>
      <c r="M1464">
        <v>0.8</v>
      </c>
      <c r="N1464" t="s">
        <v>8</v>
      </c>
      <c r="O1464" t="s">
        <v>28</v>
      </c>
      <c r="P1464" t="s">
        <v>56</v>
      </c>
      <c r="Q1464" t="s">
        <v>1499</v>
      </c>
      <c r="R1464">
        <v>63116</v>
      </c>
      <c r="S1464">
        <v>42140</v>
      </c>
      <c r="T1464">
        <v>42140</v>
      </c>
      <c r="U1464">
        <v>-207.28</v>
      </c>
      <c r="V1464">
        <v>10</v>
      </c>
      <c r="W1464">
        <v>2716.09</v>
      </c>
      <c r="X1464">
        <v>88503</v>
      </c>
      <c r="Y1464" t="s">
        <v>3216</v>
      </c>
    </row>
    <row r="1465" spans="1:25" x14ac:dyDescent="0.2">
      <c r="A1465">
        <v>1042</v>
      </c>
      <c r="B1465" t="s">
        <v>2505</v>
      </c>
      <c r="C1465" t="s">
        <v>1</v>
      </c>
      <c r="D1465">
        <v>0</v>
      </c>
      <c r="E1465">
        <v>14.42</v>
      </c>
      <c r="F1465">
        <v>6.75</v>
      </c>
      <c r="G1465" t="s">
        <v>63</v>
      </c>
      <c r="H1465" t="s">
        <v>3</v>
      </c>
      <c r="I1465" t="s">
        <v>24</v>
      </c>
      <c r="J1465" t="s">
        <v>71</v>
      </c>
      <c r="K1465" t="s">
        <v>120</v>
      </c>
      <c r="L1465" t="s">
        <v>385</v>
      </c>
      <c r="M1465">
        <v>0.52</v>
      </c>
      <c r="N1465" t="s">
        <v>8</v>
      </c>
      <c r="O1465" t="s">
        <v>35</v>
      </c>
      <c r="P1465" t="s">
        <v>66</v>
      </c>
      <c r="Q1465" t="s">
        <v>2506</v>
      </c>
      <c r="R1465">
        <v>95991</v>
      </c>
      <c r="S1465">
        <v>42140</v>
      </c>
      <c r="T1465">
        <v>42141</v>
      </c>
      <c r="U1465">
        <v>9.33</v>
      </c>
      <c r="V1465">
        <v>6</v>
      </c>
      <c r="W1465">
        <v>98.96</v>
      </c>
      <c r="X1465">
        <v>87847</v>
      </c>
      <c r="Y1465" t="s">
        <v>3217</v>
      </c>
    </row>
    <row r="1466" spans="1:25" x14ac:dyDescent="0.2">
      <c r="A1466">
        <v>1390</v>
      </c>
      <c r="B1466" t="s">
        <v>2507</v>
      </c>
      <c r="C1466" t="s">
        <v>1</v>
      </c>
      <c r="D1466">
        <v>0.1</v>
      </c>
      <c r="E1466">
        <v>8.17</v>
      </c>
      <c r="F1466">
        <v>1.69</v>
      </c>
      <c r="G1466" t="s">
        <v>14</v>
      </c>
      <c r="H1466" t="s">
        <v>70</v>
      </c>
      <c r="I1466" t="s">
        <v>24</v>
      </c>
      <c r="J1466" t="s">
        <v>64</v>
      </c>
      <c r="K1466" t="s">
        <v>26</v>
      </c>
      <c r="L1466" t="s">
        <v>2508</v>
      </c>
      <c r="M1466">
        <v>0.38</v>
      </c>
      <c r="N1466" t="s">
        <v>8</v>
      </c>
      <c r="O1466" t="s">
        <v>35</v>
      </c>
      <c r="P1466" t="s">
        <v>66</v>
      </c>
      <c r="Q1466" t="s">
        <v>2509</v>
      </c>
      <c r="R1466">
        <v>95207</v>
      </c>
      <c r="S1466">
        <v>42140</v>
      </c>
      <c r="T1466">
        <v>42140</v>
      </c>
      <c r="U1466">
        <v>100.2984</v>
      </c>
      <c r="V1466">
        <v>19</v>
      </c>
      <c r="W1466">
        <v>145.36000000000001</v>
      </c>
      <c r="X1466">
        <v>88731</v>
      </c>
      <c r="Y1466" t="s">
        <v>3217</v>
      </c>
    </row>
    <row r="1467" spans="1:25" x14ac:dyDescent="0.2">
      <c r="A1467">
        <v>1390</v>
      </c>
      <c r="B1467" t="s">
        <v>2507</v>
      </c>
      <c r="C1467" t="s">
        <v>1</v>
      </c>
      <c r="D1467">
        <v>0.03</v>
      </c>
      <c r="E1467">
        <v>110.99</v>
      </c>
      <c r="F1467">
        <v>2.5</v>
      </c>
      <c r="G1467" t="s">
        <v>14</v>
      </c>
      <c r="H1467" t="s">
        <v>70</v>
      </c>
      <c r="I1467" t="s">
        <v>16</v>
      </c>
      <c r="J1467" t="s">
        <v>111</v>
      </c>
      <c r="K1467" t="s">
        <v>49</v>
      </c>
      <c r="L1467" t="s">
        <v>112</v>
      </c>
      <c r="M1467">
        <v>0.56999999999999995</v>
      </c>
      <c r="N1467" t="s">
        <v>8</v>
      </c>
      <c r="O1467" t="s">
        <v>35</v>
      </c>
      <c r="P1467" t="s">
        <v>66</v>
      </c>
      <c r="Q1467" t="s">
        <v>2509</v>
      </c>
      <c r="R1467">
        <v>95207</v>
      </c>
      <c r="S1467">
        <v>42140</v>
      </c>
      <c r="T1467">
        <v>42142</v>
      </c>
      <c r="U1467">
        <v>2495.3987999999999</v>
      </c>
      <c r="V1467">
        <v>38</v>
      </c>
      <c r="W1467">
        <v>3616.52</v>
      </c>
      <c r="X1467">
        <v>88731</v>
      </c>
      <c r="Y1467" t="s">
        <v>3217</v>
      </c>
    </row>
    <row r="1468" spans="1:25" x14ac:dyDescent="0.2">
      <c r="A1468">
        <v>1721</v>
      </c>
      <c r="B1468" t="s">
        <v>2510</v>
      </c>
      <c r="C1468" t="s">
        <v>13</v>
      </c>
      <c r="D1468">
        <v>0.04</v>
      </c>
      <c r="E1468">
        <v>12.44</v>
      </c>
      <c r="F1468">
        <v>6.27</v>
      </c>
      <c r="G1468" t="s">
        <v>14</v>
      </c>
      <c r="H1468" t="s">
        <v>70</v>
      </c>
      <c r="I1468" t="s">
        <v>24</v>
      </c>
      <c r="J1468" t="s">
        <v>54</v>
      </c>
      <c r="K1468" t="s">
        <v>120</v>
      </c>
      <c r="L1468" t="s">
        <v>2511</v>
      </c>
      <c r="M1468">
        <v>0.56999999999999995</v>
      </c>
      <c r="N1468" t="s">
        <v>8</v>
      </c>
      <c r="O1468" t="s">
        <v>9</v>
      </c>
      <c r="P1468" t="s">
        <v>20</v>
      </c>
      <c r="Q1468" t="s">
        <v>2512</v>
      </c>
      <c r="R1468">
        <v>72401</v>
      </c>
      <c r="S1468">
        <v>42140</v>
      </c>
      <c r="T1468">
        <v>42141</v>
      </c>
      <c r="U1468">
        <v>-258.56599999999997</v>
      </c>
      <c r="V1468">
        <v>37</v>
      </c>
      <c r="W1468">
        <v>464.94</v>
      </c>
      <c r="X1468">
        <v>90787</v>
      </c>
      <c r="Y1468" t="s">
        <v>3215</v>
      </c>
    </row>
    <row r="1469" spans="1:25" x14ac:dyDescent="0.2">
      <c r="A1469">
        <v>1723</v>
      </c>
      <c r="B1469" t="s">
        <v>864</v>
      </c>
      <c r="C1469" t="s">
        <v>13</v>
      </c>
      <c r="D1469">
        <v>0.04</v>
      </c>
      <c r="E1469">
        <v>12.44</v>
      </c>
      <c r="F1469">
        <v>6.27</v>
      </c>
      <c r="G1469" t="s">
        <v>14</v>
      </c>
      <c r="H1469" t="s">
        <v>70</v>
      </c>
      <c r="I1469" t="s">
        <v>24</v>
      </c>
      <c r="J1469" t="s">
        <v>54</v>
      </c>
      <c r="K1469" t="s">
        <v>120</v>
      </c>
      <c r="L1469" t="s">
        <v>2511</v>
      </c>
      <c r="M1469">
        <v>0.56999999999999995</v>
      </c>
      <c r="N1469" t="s">
        <v>8</v>
      </c>
      <c r="O1469" t="s">
        <v>35</v>
      </c>
      <c r="P1469" t="s">
        <v>66</v>
      </c>
      <c r="Q1469" t="s">
        <v>866</v>
      </c>
      <c r="R1469">
        <v>92037</v>
      </c>
      <c r="S1469">
        <v>42140</v>
      </c>
      <c r="T1469">
        <v>42141</v>
      </c>
      <c r="U1469">
        <v>-59.06</v>
      </c>
      <c r="V1469">
        <v>146</v>
      </c>
      <c r="W1469">
        <v>1834.61</v>
      </c>
      <c r="X1469">
        <v>32710</v>
      </c>
      <c r="Y1469" t="s">
        <v>3217</v>
      </c>
    </row>
    <row r="1470" spans="1:25" x14ac:dyDescent="0.2">
      <c r="A1470">
        <v>2610</v>
      </c>
      <c r="B1470" t="s">
        <v>2513</v>
      </c>
      <c r="C1470" t="s">
        <v>13</v>
      </c>
      <c r="D1470">
        <v>0.09</v>
      </c>
      <c r="E1470">
        <v>5.4</v>
      </c>
      <c r="F1470">
        <v>7.78</v>
      </c>
      <c r="G1470" t="s">
        <v>14</v>
      </c>
      <c r="H1470" t="s">
        <v>70</v>
      </c>
      <c r="I1470" t="s">
        <v>24</v>
      </c>
      <c r="J1470" t="s">
        <v>48</v>
      </c>
      <c r="K1470" t="s">
        <v>49</v>
      </c>
      <c r="L1470" t="s">
        <v>1460</v>
      </c>
      <c r="M1470">
        <v>0.37</v>
      </c>
      <c r="N1470" t="s">
        <v>8</v>
      </c>
      <c r="O1470" t="s">
        <v>35</v>
      </c>
      <c r="P1470" t="s">
        <v>66</v>
      </c>
      <c r="Q1470" t="s">
        <v>2271</v>
      </c>
      <c r="R1470">
        <v>95616</v>
      </c>
      <c r="S1470">
        <v>42140</v>
      </c>
      <c r="T1470">
        <v>42141</v>
      </c>
      <c r="U1470">
        <v>-136.25200000000001</v>
      </c>
      <c r="V1470">
        <v>9</v>
      </c>
      <c r="W1470">
        <v>49.24</v>
      </c>
      <c r="X1470">
        <v>86118</v>
      </c>
      <c r="Y1470" t="s">
        <v>3217</v>
      </c>
    </row>
    <row r="1471" spans="1:25" x14ac:dyDescent="0.2">
      <c r="A1471">
        <v>3354</v>
      </c>
      <c r="B1471" t="s">
        <v>1869</v>
      </c>
      <c r="C1471" t="s">
        <v>13</v>
      </c>
      <c r="D1471">
        <v>0.03</v>
      </c>
      <c r="E1471">
        <v>28.53</v>
      </c>
      <c r="F1471">
        <v>1.49</v>
      </c>
      <c r="G1471" t="s">
        <v>14</v>
      </c>
      <c r="H1471" t="s">
        <v>70</v>
      </c>
      <c r="I1471" t="s">
        <v>24</v>
      </c>
      <c r="J1471" t="s">
        <v>48</v>
      </c>
      <c r="K1471" t="s">
        <v>49</v>
      </c>
      <c r="L1471" t="s">
        <v>1808</v>
      </c>
      <c r="M1471">
        <v>0.38</v>
      </c>
      <c r="N1471" t="s">
        <v>8</v>
      </c>
      <c r="O1471" t="s">
        <v>35</v>
      </c>
      <c r="P1471" t="s">
        <v>66</v>
      </c>
      <c r="Q1471" t="s">
        <v>1871</v>
      </c>
      <c r="R1471">
        <v>92231</v>
      </c>
      <c r="S1471">
        <v>42140</v>
      </c>
      <c r="T1471">
        <v>42141</v>
      </c>
      <c r="U1471">
        <v>137.67570000000001</v>
      </c>
      <c r="V1471">
        <v>7</v>
      </c>
      <c r="W1471">
        <v>199.53</v>
      </c>
      <c r="X1471">
        <v>88589</v>
      </c>
      <c r="Y1471" t="s">
        <v>3217</v>
      </c>
    </row>
    <row r="1472" spans="1:25" x14ac:dyDescent="0.2">
      <c r="A1472">
        <v>3354</v>
      </c>
      <c r="B1472" t="s">
        <v>1869</v>
      </c>
      <c r="C1472" t="s">
        <v>13</v>
      </c>
      <c r="D1472">
        <v>7.0000000000000007E-2</v>
      </c>
      <c r="E1472">
        <v>5.98</v>
      </c>
      <c r="F1472">
        <v>7.15</v>
      </c>
      <c r="G1472" t="s">
        <v>14</v>
      </c>
      <c r="H1472" t="s">
        <v>70</v>
      </c>
      <c r="I1472" t="s">
        <v>24</v>
      </c>
      <c r="J1472" t="s">
        <v>64</v>
      </c>
      <c r="K1472" t="s">
        <v>49</v>
      </c>
      <c r="L1472" t="s">
        <v>2514</v>
      </c>
      <c r="M1472">
        <v>0.36</v>
      </c>
      <c r="N1472" t="s">
        <v>8</v>
      </c>
      <c r="O1472" t="s">
        <v>35</v>
      </c>
      <c r="P1472" t="s">
        <v>66</v>
      </c>
      <c r="Q1472" t="s">
        <v>1871</v>
      </c>
      <c r="R1472">
        <v>92231</v>
      </c>
      <c r="S1472">
        <v>42140</v>
      </c>
      <c r="T1472">
        <v>42142</v>
      </c>
      <c r="U1472">
        <v>-62</v>
      </c>
      <c r="V1472">
        <v>6</v>
      </c>
      <c r="W1472">
        <v>37.049999999999997</v>
      </c>
      <c r="X1472">
        <v>88589</v>
      </c>
      <c r="Y1472" t="s">
        <v>3217</v>
      </c>
    </row>
    <row r="1473" spans="1:25" x14ac:dyDescent="0.2">
      <c r="A1473">
        <v>2070</v>
      </c>
      <c r="B1473" t="s">
        <v>2515</v>
      </c>
      <c r="C1473" t="s">
        <v>23</v>
      </c>
      <c r="D1473">
        <v>7.0000000000000007E-2</v>
      </c>
      <c r="E1473">
        <v>35.99</v>
      </c>
      <c r="F1473">
        <v>5.99</v>
      </c>
      <c r="G1473" t="s">
        <v>14</v>
      </c>
      <c r="H1473" t="s">
        <v>70</v>
      </c>
      <c r="I1473" t="s">
        <v>16</v>
      </c>
      <c r="J1473" t="s">
        <v>111</v>
      </c>
      <c r="K1473" t="s">
        <v>26</v>
      </c>
      <c r="L1473" t="s">
        <v>1348</v>
      </c>
      <c r="M1473">
        <v>0.38</v>
      </c>
      <c r="N1473" t="s">
        <v>8</v>
      </c>
      <c r="O1473" t="s">
        <v>28</v>
      </c>
      <c r="P1473" t="s">
        <v>265</v>
      </c>
      <c r="Q1473" t="s">
        <v>2516</v>
      </c>
      <c r="R1473">
        <v>48021</v>
      </c>
      <c r="S1473">
        <v>42140</v>
      </c>
      <c r="T1473">
        <v>42144</v>
      </c>
      <c r="U1473">
        <v>17.8398</v>
      </c>
      <c r="V1473">
        <v>5</v>
      </c>
      <c r="W1473">
        <v>153.61000000000001</v>
      </c>
      <c r="X1473">
        <v>88558</v>
      </c>
      <c r="Y1473" t="s">
        <v>3216</v>
      </c>
    </row>
    <row r="1474" spans="1:25" x14ac:dyDescent="0.2">
      <c r="A1474">
        <v>2071</v>
      </c>
      <c r="B1474" t="s">
        <v>893</v>
      </c>
      <c r="C1474" t="s">
        <v>23</v>
      </c>
      <c r="D1474">
        <v>0.08</v>
      </c>
      <c r="E1474">
        <v>65.989999999999995</v>
      </c>
      <c r="F1474">
        <v>5.92</v>
      </c>
      <c r="G1474" t="s">
        <v>63</v>
      </c>
      <c r="H1474" t="s">
        <v>70</v>
      </c>
      <c r="I1474" t="s">
        <v>16</v>
      </c>
      <c r="J1474" t="s">
        <v>111</v>
      </c>
      <c r="K1474" t="s">
        <v>49</v>
      </c>
      <c r="L1474" t="s">
        <v>1032</v>
      </c>
      <c r="M1474">
        <v>0.57999999999999996</v>
      </c>
      <c r="N1474" t="s">
        <v>8</v>
      </c>
      <c r="O1474" t="s">
        <v>28</v>
      </c>
      <c r="P1474" t="s">
        <v>265</v>
      </c>
      <c r="Q1474" t="s">
        <v>895</v>
      </c>
      <c r="R1474">
        <v>48336</v>
      </c>
      <c r="S1474">
        <v>42140</v>
      </c>
      <c r="T1474">
        <v>42147</v>
      </c>
      <c r="U1474">
        <v>183.84299999999999</v>
      </c>
      <c r="V1474">
        <v>20</v>
      </c>
      <c r="W1474">
        <v>1063.81</v>
      </c>
      <c r="X1474">
        <v>88558</v>
      </c>
      <c r="Y1474" t="s">
        <v>3216</v>
      </c>
    </row>
    <row r="1475" spans="1:25" x14ac:dyDescent="0.2">
      <c r="A1475">
        <v>1984</v>
      </c>
      <c r="B1475" t="s">
        <v>2517</v>
      </c>
      <c r="C1475" t="s">
        <v>46</v>
      </c>
      <c r="D1475">
        <v>0.1</v>
      </c>
      <c r="E1475">
        <v>7.37</v>
      </c>
      <c r="F1475">
        <v>5.53</v>
      </c>
      <c r="G1475" t="s">
        <v>14</v>
      </c>
      <c r="H1475" t="s">
        <v>15</v>
      </c>
      <c r="I1475" t="s">
        <v>16</v>
      </c>
      <c r="J1475" t="s">
        <v>17</v>
      </c>
      <c r="K1475" t="s">
        <v>18</v>
      </c>
      <c r="L1475" t="s">
        <v>525</v>
      </c>
      <c r="M1475">
        <v>0.69</v>
      </c>
      <c r="N1475" t="s">
        <v>8</v>
      </c>
      <c r="O1475" t="s">
        <v>9</v>
      </c>
      <c r="P1475" t="s">
        <v>247</v>
      </c>
      <c r="Q1475" t="s">
        <v>248</v>
      </c>
      <c r="R1475">
        <v>29915</v>
      </c>
      <c r="S1475">
        <v>42140</v>
      </c>
      <c r="T1475">
        <v>42140</v>
      </c>
      <c r="U1475">
        <v>290.202</v>
      </c>
      <c r="V1475">
        <v>38</v>
      </c>
      <c r="W1475">
        <v>269.33</v>
      </c>
      <c r="X1475">
        <v>91258</v>
      </c>
      <c r="Y1475" t="s">
        <v>3215</v>
      </c>
    </row>
    <row r="1476" spans="1:25" x14ac:dyDescent="0.2">
      <c r="A1476">
        <v>91</v>
      </c>
      <c r="B1476" t="s">
        <v>1222</v>
      </c>
      <c r="C1476" t="s">
        <v>13</v>
      </c>
      <c r="D1476">
        <v>7.0000000000000007E-2</v>
      </c>
      <c r="E1476">
        <v>19.84</v>
      </c>
      <c r="F1476">
        <v>4.0999999999999996</v>
      </c>
      <c r="G1476" t="s">
        <v>14</v>
      </c>
      <c r="H1476" t="s">
        <v>47</v>
      </c>
      <c r="I1476" t="s">
        <v>24</v>
      </c>
      <c r="J1476" t="s">
        <v>25</v>
      </c>
      <c r="K1476" t="s">
        <v>26</v>
      </c>
      <c r="L1476" t="s">
        <v>2518</v>
      </c>
      <c r="M1476">
        <v>0.44</v>
      </c>
      <c r="N1476" t="s">
        <v>8</v>
      </c>
      <c r="O1476" t="s">
        <v>35</v>
      </c>
      <c r="P1476" t="s">
        <v>66</v>
      </c>
      <c r="Q1476" t="s">
        <v>1223</v>
      </c>
      <c r="R1476">
        <v>94591</v>
      </c>
      <c r="S1476">
        <v>42141</v>
      </c>
      <c r="T1476">
        <v>42142</v>
      </c>
      <c r="U1476">
        <v>117.852</v>
      </c>
      <c r="V1476">
        <v>9</v>
      </c>
      <c r="W1476">
        <v>170.8</v>
      </c>
      <c r="X1476">
        <v>87175</v>
      </c>
      <c r="Y1476" t="s">
        <v>3217</v>
      </c>
    </row>
    <row r="1477" spans="1:25" x14ac:dyDescent="0.2">
      <c r="A1477">
        <v>92</v>
      </c>
      <c r="B1477" t="s">
        <v>2519</v>
      </c>
      <c r="C1477" t="s">
        <v>13</v>
      </c>
      <c r="D1477">
        <v>7.0000000000000007E-2</v>
      </c>
      <c r="E1477">
        <v>8.34</v>
      </c>
      <c r="F1477">
        <v>1.43</v>
      </c>
      <c r="G1477" t="s">
        <v>14</v>
      </c>
      <c r="H1477" t="s">
        <v>47</v>
      </c>
      <c r="I1477" t="s">
        <v>24</v>
      </c>
      <c r="J1477" t="s">
        <v>64</v>
      </c>
      <c r="K1477" t="s">
        <v>26</v>
      </c>
      <c r="L1477" t="s">
        <v>2520</v>
      </c>
      <c r="M1477">
        <v>0.35</v>
      </c>
      <c r="N1477" t="s">
        <v>8</v>
      </c>
      <c r="O1477" t="s">
        <v>9</v>
      </c>
      <c r="P1477" t="s">
        <v>144</v>
      </c>
      <c r="Q1477" t="s">
        <v>2521</v>
      </c>
      <c r="R1477">
        <v>70056</v>
      </c>
      <c r="S1477">
        <v>42141</v>
      </c>
      <c r="T1477">
        <v>42143</v>
      </c>
      <c r="U1477">
        <v>-190.68</v>
      </c>
      <c r="V1477">
        <v>16</v>
      </c>
      <c r="W1477">
        <v>132.08000000000001</v>
      </c>
      <c r="X1477">
        <v>87175</v>
      </c>
      <c r="Y1477" t="s">
        <v>3215</v>
      </c>
    </row>
    <row r="1478" spans="1:25" x14ac:dyDescent="0.2">
      <c r="A1478">
        <v>92</v>
      </c>
      <c r="B1478" t="s">
        <v>2519</v>
      </c>
      <c r="C1478" t="s">
        <v>13</v>
      </c>
      <c r="D1478">
        <v>0.09</v>
      </c>
      <c r="E1478">
        <v>4.9800000000000004</v>
      </c>
      <c r="F1478">
        <v>6.07</v>
      </c>
      <c r="G1478" t="s">
        <v>14</v>
      </c>
      <c r="H1478" t="s">
        <v>47</v>
      </c>
      <c r="I1478" t="s">
        <v>24</v>
      </c>
      <c r="J1478" t="s">
        <v>64</v>
      </c>
      <c r="K1478" t="s">
        <v>49</v>
      </c>
      <c r="L1478" t="s">
        <v>763</v>
      </c>
      <c r="M1478">
        <v>0.36</v>
      </c>
      <c r="N1478" t="s">
        <v>8</v>
      </c>
      <c r="O1478" t="s">
        <v>9</v>
      </c>
      <c r="P1478" t="s">
        <v>144</v>
      </c>
      <c r="Q1478" t="s">
        <v>2521</v>
      </c>
      <c r="R1478">
        <v>70056</v>
      </c>
      <c r="S1478">
        <v>42141</v>
      </c>
      <c r="T1478">
        <v>42142</v>
      </c>
      <c r="U1478">
        <v>325.39800000000002</v>
      </c>
      <c r="V1478">
        <v>9</v>
      </c>
      <c r="W1478">
        <v>45.34</v>
      </c>
      <c r="X1478">
        <v>87175</v>
      </c>
      <c r="Y1478" t="s">
        <v>3215</v>
      </c>
    </row>
    <row r="1479" spans="1:25" x14ac:dyDescent="0.2">
      <c r="A1479">
        <v>772</v>
      </c>
      <c r="B1479" t="s">
        <v>452</v>
      </c>
      <c r="C1479" t="s">
        <v>23</v>
      </c>
      <c r="D1479">
        <v>0.02</v>
      </c>
      <c r="E1479">
        <v>4.0599999999999996</v>
      </c>
      <c r="F1479">
        <v>6.89</v>
      </c>
      <c r="G1479" t="s">
        <v>63</v>
      </c>
      <c r="H1479" t="s">
        <v>3</v>
      </c>
      <c r="I1479" t="s">
        <v>24</v>
      </c>
      <c r="J1479" t="s">
        <v>71</v>
      </c>
      <c r="K1479" t="s">
        <v>49</v>
      </c>
      <c r="L1479" t="s">
        <v>1247</v>
      </c>
      <c r="M1479">
        <v>0.6</v>
      </c>
      <c r="N1479" t="s">
        <v>8</v>
      </c>
      <c r="O1479" t="s">
        <v>87</v>
      </c>
      <c r="P1479" t="s">
        <v>296</v>
      </c>
      <c r="Q1479" t="s">
        <v>454</v>
      </c>
      <c r="R1479">
        <v>18103</v>
      </c>
      <c r="S1479">
        <v>42141</v>
      </c>
      <c r="T1479">
        <v>42145</v>
      </c>
      <c r="U1479">
        <v>12.706</v>
      </c>
      <c r="V1479">
        <v>12</v>
      </c>
      <c r="W1479">
        <v>64.41</v>
      </c>
      <c r="X1479">
        <v>88668</v>
      </c>
      <c r="Y1479" t="s">
        <v>3218</v>
      </c>
    </row>
    <row r="1480" spans="1:25" x14ac:dyDescent="0.2">
      <c r="A1480">
        <v>772</v>
      </c>
      <c r="B1480" t="s">
        <v>452</v>
      </c>
      <c r="C1480" t="s">
        <v>23</v>
      </c>
      <c r="D1480">
        <v>7.0000000000000007E-2</v>
      </c>
      <c r="E1480">
        <v>9.49</v>
      </c>
      <c r="F1480">
        <v>5.76</v>
      </c>
      <c r="G1480" t="s">
        <v>14</v>
      </c>
      <c r="H1480" t="s">
        <v>3</v>
      </c>
      <c r="I1480" t="s">
        <v>16</v>
      </c>
      <c r="J1480" t="s">
        <v>32</v>
      </c>
      <c r="K1480" t="s">
        <v>120</v>
      </c>
      <c r="L1480" t="s">
        <v>2522</v>
      </c>
      <c r="M1480">
        <v>0.39</v>
      </c>
      <c r="N1480" t="s">
        <v>8</v>
      </c>
      <c r="O1480" t="s">
        <v>87</v>
      </c>
      <c r="P1480" t="s">
        <v>296</v>
      </c>
      <c r="Q1480" t="s">
        <v>454</v>
      </c>
      <c r="R1480">
        <v>18103</v>
      </c>
      <c r="S1480">
        <v>42141</v>
      </c>
      <c r="T1480">
        <v>42145</v>
      </c>
      <c r="U1480">
        <v>7.71516</v>
      </c>
      <c r="V1480">
        <v>37</v>
      </c>
      <c r="W1480">
        <v>344.57</v>
      </c>
      <c r="X1480">
        <v>88668</v>
      </c>
      <c r="Y1480" t="s">
        <v>3218</v>
      </c>
    </row>
    <row r="1481" spans="1:25" x14ac:dyDescent="0.2">
      <c r="A1481">
        <v>1906</v>
      </c>
      <c r="B1481" t="s">
        <v>2523</v>
      </c>
      <c r="C1481" t="s">
        <v>23</v>
      </c>
      <c r="D1481">
        <v>7.0000000000000007E-2</v>
      </c>
      <c r="E1481">
        <v>172.99</v>
      </c>
      <c r="F1481">
        <v>19.989999999999998</v>
      </c>
      <c r="G1481" t="s">
        <v>14</v>
      </c>
      <c r="H1481" t="s">
        <v>70</v>
      </c>
      <c r="I1481" t="s">
        <v>24</v>
      </c>
      <c r="J1481" t="s">
        <v>48</v>
      </c>
      <c r="K1481" t="s">
        <v>49</v>
      </c>
      <c r="L1481" t="s">
        <v>2524</v>
      </c>
      <c r="M1481">
        <v>0.39</v>
      </c>
      <c r="N1481" t="s">
        <v>8</v>
      </c>
      <c r="O1481" t="s">
        <v>87</v>
      </c>
      <c r="P1481" t="s">
        <v>293</v>
      </c>
      <c r="Q1481" t="s">
        <v>1995</v>
      </c>
      <c r="R1481">
        <v>45801</v>
      </c>
      <c r="S1481">
        <v>42141</v>
      </c>
      <c r="T1481">
        <v>42141</v>
      </c>
      <c r="U1481">
        <v>2502.6851999999999</v>
      </c>
      <c r="V1481">
        <v>22</v>
      </c>
      <c r="W1481">
        <v>3627.08</v>
      </c>
      <c r="X1481">
        <v>86500</v>
      </c>
      <c r="Y1481" t="s">
        <v>3218</v>
      </c>
    </row>
    <row r="1482" spans="1:25" x14ac:dyDescent="0.2">
      <c r="A1482">
        <v>1907</v>
      </c>
      <c r="B1482" t="s">
        <v>2525</v>
      </c>
      <c r="C1482" t="s">
        <v>23</v>
      </c>
      <c r="D1482">
        <v>0.09</v>
      </c>
      <c r="E1482">
        <v>7.64</v>
      </c>
      <c r="F1482">
        <v>1.39</v>
      </c>
      <c r="G1482" t="s">
        <v>14</v>
      </c>
      <c r="H1482" t="s">
        <v>70</v>
      </c>
      <c r="I1482" t="s">
        <v>24</v>
      </c>
      <c r="J1482" t="s">
        <v>321</v>
      </c>
      <c r="K1482" t="s">
        <v>49</v>
      </c>
      <c r="L1482" t="s">
        <v>1534</v>
      </c>
      <c r="M1482">
        <v>0.36</v>
      </c>
      <c r="N1482" t="s">
        <v>8</v>
      </c>
      <c r="O1482" t="s">
        <v>87</v>
      </c>
      <c r="P1482" t="s">
        <v>293</v>
      </c>
      <c r="Q1482" t="s">
        <v>2526</v>
      </c>
      <c r="R1482">
        <v>44052</v>
      </c>
      <c r="S1482">
        <v>42141</v>
      </c>
      <c r="T1482">
        <v>42150</v>
      </c>
      <c r="U1482">
        <v>0.68799999999999994</v>
      </c>
      <c r="V1482">
        <v>1</v>
      </c>
      <c r="W1482">
        <v>8.34</v>
      </c>
      <c r="X1482">
        <v>86500</v>
      </c>
      <c r="Y1482" t="s">
        <v>3218</v>
      </c>
    </row>
    <row r="1483" spans="1:25" x14ac:dyDescent="0.2">
      <c r="A1483">
        <v>2858</v>
      </c>
      <c r="B1483" t="s">
        <v>2527</v>
      </c>
      <c r="C1483" t="s">
        <v>92</v>
      </c>
      <c r="D1483">
        <v>0.06</v>
      </c>
      <c r="E1483">
        <v>2.94</v>
      </c>
      <c r="F1483">
        <v>0.96</v>
      </c>
      <c r="G1483" t="s">
        <v>14</v>
      </c>
      <c r="H1483" t="s">
        <v>70</v>
      </c>
      <c r="I1483" t="s">
        <v>24</v>
      </c>
      <c r="J1483" t="s">
        <v>25</v>
      </c>
      <c r="K1483" t="s">
        <v>26</v>
      </c>
      <c r="L1483" t="s">
        <v>805</v>
      </c>
      <c r="M1483">
        <v>0.57999999999999996</v>
      </c>
      <c r="N1483" t="s">
        <v>8</v>
      </c>
      <c r="O1483" t="s">
        <v>9</v>
      </c>
      <c r="P1483" t="s">
        <v>99</v>
      </c>
      <c r="Q1483" t="s">
        <v>1339</v>
      </c>
      <c r="R1483">
        <v>32259</v>
      </c>
      <c r="S1483">
        <v>42141</v>
      </c>
      <c r="T1483">
        <v>42142</v>
      </c>
      <c r="U1483">
        <v>-8.8759999999999994</v>
      </c>
      <c r="V1483">
        <v>3</v>
      </c>
      <c r="W1483">
        <v>8.7899999999999991</v>
      </c>
      <c r="X1483">
        <v>88279</v>
      </c>
      <c r="Y1483" t="s">
        <v>3215</v>
      </c>
    </row>
    <row r="1484" spans="1:25" x14ac:dyDescent="0.2">
      <c r="A1484">
        <v>3132</v>
      </c>
      <c r="B1484" t="s">
        <v>2528</v>
      </c>
      <c r="C1484" t="s">
        <v>92</v>
      </c>
      <c r="D1484">
        <v>0.04</v>
      </c>
      <c r="E1484">
        <v>62.05</v>
      </c>
      <c r="F1484">
        <v>3.99</v>
      </c>
      <c r="G1484" t="s">
        <v>14</v>
      </c>
      <c r="H1484" t="s">
        <v>70</v>
      </c>
      <c r="I1484" t="s">
        <v>24</v>
      </c>
      <c r="J1484" t="s">
        <v>71</v>
      </c>
      <c r="K1484" t="s">
        <v>49</v>
      </c>
      <c r="L1484" t="s">
        <v>2529</v>
      </c>
      <c r="M1484">
        <v>0.55000000000000004</v>
      </c>
      <c r="N1484" t="s">
        <v>8</v>
      </c>
      <c r="O1484" t="s">
        <v>28</v>
      </c>
      <c r="P1484" t="s">
        <v>79</v>
      </c>
      <c r="Q1484" t="s">
        <v>2530</v>
      </c>
      <c r="R1484">
        <v>60060</v>
      </c>
      <c r="S1484">
        <v>42141</v>
      </c>
      <c r="T1484">
        <v>42142</v>
      </c>
      <c r="U1484">
        <v>1644.0768</v>
      </c>
      <c r="V1484">
        <v>40</v>
      </c>
      <c r="W1484">
        <v>2382.7199999999998</v>
      </c>
      <c r="X1484">
        <v>86794</v>
      </c>
      <c r="Y1484" t="s">
        <v>3216</v>
      </c>
    </row>
    <row r="1485" spans="1:25" x14ac:dyDescent="0.2">
      <c r="A1485">
        <v>3113</v>
      </c>
      <c r="B1485" t="s">
        <v>2531</v>
      </c>
      <c r="C1485" t="s">
        <v>46</v>
      </c>
      <c r="D1485">
        <v>7.0000000000000007E-2</v>
      </c>
      <c r="E1485">
        <v>34.54</v>
      </c>
      <c r="F1485">
        <v>14.72</v>
      </c>
      <c r="G1485" t="s">
        <v>14</v>
      </c>
      <c r="H1485" t="s">
        <v>70</v>
      </c>
      <c r="I1485" t="s">
        <v>24</v>
      </c>
      <c r="J1485" t="s">
        <v>48</v>
      </c>
      <c r="K1485" t="s">
        <v>49</v>
      </c>
      <c r="L1485" t="s">
        <v>2532</v>
      </c>
      <c r="M1485">
        <v>0.37</v>
      </c>
      <c r="N1485" t="s">
        <v>8</v>
      </c>
      <c r="O1485" t="s">
        <v>9</v>
      </c>
      <c r="P1485" t="s">
        <v>144</v>
      </c>
      <c r="Q1485" t="s">
        <v>2533</v>
      </c>
      <c r="R1485">
        <v>70560</v>
      </c>
      <c r="S1485">
        <v>42141</v>
      </c>
      <c r="T1485">
        <v>42142</v>
      </c>
      <c r="U1485">
        <v>-20.182259999999999</v>
      </c>
      <c r="V1485">
        <v>17</v>
      </c>
      <c r="W1485">
        <v>574.97</v>
      </c>
      <c r="X1485">
        <v>86860</v>
      </c>
      <c r="Y1485" t="s">
        <v>3215</v>
      </c>
    </row>
    <row r="1486" spans="1:25" x14ac:dyDescent="0.2">
      <c r="A1486">
        <v>3113</v>
      </c>
      <c r="B1486" t="s">
        <v>2531</v>
      </c>
      <c r="C1486" t="s">
        <v>46</v>
      </c>
      <c r="D1486">
        <v>0.02</v>
      </c>
      <c r="E1486">
        <v>12.28</v>
      </c>
      <c r="F1486">
        <v>6.47</v>
      </c>
      <c r="G1486" t="s">
        <v>14</v>
      </c>
      <c r="H1486" t="s">
        <v>70</v>
      </c>
      <c r="I1486" t="s">
        <v>24</v>
      </c>
      <c r="J1486" t="s">
        <v>64</v>
      </c>
      <c r="K1486" t="s">
        <v>49</v>
      </c>
      <c r="L1486" t="s">
        <v>2534</v>
      </c>
      <c r="M1486">
        <v>0.38</v>
      </c>
      <c r="N1486" t="s">
        <v>8</v>
      </c>
      <c r="O1486" t="s">
        <v>9</v>
      </c>
      <c r="P1486" t="s">
        <v>144</v>
      </c>
      <c r="Q1486" t="s">
        <v>2533</v>
      </c>
      <c r="R1486">
        <v>70560</v>
      </c>
      <c r="S1486">
        <v>42141</v>
      </c>
      <c r="T1486">
        <v>42141</v>
      </c>
      <c r="U1486">
        <v>-156.97219999999999</v>
      </c>
      <c r="V1486">
        <v>9</v>
      </c>
      <c r="W1486">
        <v>115.22</v>
      </c>
      <c r="X1486">
        <v>86860</v>
      </c>
      <c r="Y1486" t="s">
        <v>3215</v>
      </c>
    </row>
    <row r="1487" spans="1:25" x14ac:dyDescent="0.2">
      <c r="A1487">
        <v>3113</v>
      </c>
      <c r="B1487" t="s">
        <v>2531</v>
      </c>
      <c r="C1487" t="s">
        <v>46</v>
      </c>
      <c r="D1487">
        <v>0.06</v>
      </c>
      <c r="E1487">
        <v>34.58</v>
      </c>
      <c r="F1487">
        <v>8.99</v>
      </c>
      <c r="G1487" t="s">
        <v>63</v>
      </c>
      <c r="H1487" t="s">
        <v>70</v>
      </c>
      <c r="I1487" t="s">
        <v>24</v>
      </c>
      <c r="J1487" t="s">
        <v>25</v>
      </c>
      <c r="K1487" t="s">
        <v>18</v>
      </c>
      <c r="L1487" t="s">
        <v>2535</v>
      </c>
      <c r="M1487">
        <v>0.56000000000000005</v>
      </c>
      <c r="N1487" t="s">
        <v>8</v>
      </c>
      <c r="O1487" t="s">
        <v>9</v>
      </c>
      <c r="P1487" t="s">
        <v>144</v>
      </c>
      <c r="Q1487" t="s">
        <v>2533</v>
      </c>
      <c r="R1487">
        <v>70560</v>
      </c>
      <c r="S1487">
        <v>42141</v>
      </c>
      <c r="T1487">
        <v>42143</v>
      </c>
      <c r="U1487">
        <v>384.5043</v>
      </c>
      <c r="V1487">
        <v>13</v>
      </c>
      <c r="W1487">
        <v>456.58</v>
      </c>
      <c r="X1487">
        <v>86860</v>
      </c>
      <c r="Y1487" t="s">
        <v>3215</v>
      </c>
    </row>
    <row r="1488" spans="1:25" x14ac:dyDescent="0.2">
      <c r="A1488">
        <v>2035</v>
      </c>
      <c r="B1488" t="s">
        <v>2536</v>
      </c>
      <c r="C1488" t="s">
        <v>1</v>
      </c>
      <c r="D1488">
        <v>0.1</v>
      </c>
      <c r="E1488">
        <v>1.89</v>
      </c>
      <c r="F1488">
        <v>0.76</v>
      </c>
      <c r="G1488" t="s">
        <v>14</v>
      </c>
      <c r="H1488" t="s">
        <v>15</v>
      </c>
      <c r="I1488" t="s">
        <v>24</v>
      </c>
      <c r="J1488" t="s">
        <v>152</v>
      </c>
      <c r="K1488" t="s">
        <v>26</v>
      </c>
      <c r="L1488" t="s">
        <v>2537</v>
      </c>
      <c r="M1488">
        <v>0.83</v>
      </c>
      <c r="N1488" t="s">
        <v>8</v>
      </c>
      <c r="O1488" t="s">
        <v>9</v>
      </c>
      <c r="P1488" t="s">
        <v>99</v>
      </c>
      <c r="Q1488" t="s">
        <v>580</v>
      </c>
      <c r="R1488">
        <v>33403</v>
      </c>
      <c r="S1488">
        <v>42142</v>
      </c>
      <c r="T1488">
        <v>42144</v>
      </c>
      <c r="U1488">
        <v>-40.432000000000002</v>
      </c>
      <c r="V1488">
        <v>20</v>
      </c>
      <c r="W1488">
        <v>36.72</v>
      </c>
      <c r="X1488">
        <v>87117</v>
      </c>
      <c r="Y1488" t="s">
        <v>3215</v>
      </c>
    </row>
    <row r="1489" spans="1:25" x14ac:dyDescent="0.2">
      <c r="A1489">
        <v>1554</v>
      </c>
      <c r="B1489" t="s">
        <v>1124</v>
      </c>
      <c r="C1489" t="s">
        <v>13</v>
      </c>
      <c r="D1489">
        <v>0.04</v>
      </c>
      <c r="E1489">
        <v>10.98</v>
      </c>
      <c r="F1489">
        <v>3.99</v>
      </c>
      <c r="G1489" t="s">
        <v>14</v>
      </c>
      <c r="H1489" t="s">
        <v>3</v>
      </c>
      <c r="I1489" t="s">
        <v>24</v>
      </c>
      <c r="J1489" t="s">
        <v>71</v>
      </c>
      <c r="K1489" t="s">
        <v>49</v>
      </c>
      <c r="L1489" t="s">
        <v>1669</v>
      </c>
      <c r="M1489">
        <v>0.57999999999999996</v>
      </c>
      <c r="N1489" t="s">
        <v>8</v>
      </c>
      <c r="O1489" t="s">
        <v>9</v>
      </c>
      <c r="P1489" t="s">
        <v>10</v>
      </c>
      <c r="Q1489" t="s">
        <v>1126</v>
      </c>
      <c r="R1489">
        <v>39503</v>
      </c>
      <c r="S1489">
        <v>42142</v>
      </c>
      <c r="T1489">
        <v>42142</v>
      </c>
      <c r="U1489">
        <v>481.03199999999998</v>
      </c>
      <c r="V1489">
        <v>15</v>
      </c>
      <c r="W1489">
        <v>172.22</v>
      </c>
      <c r="X1489">
        <v>87485</v>
      </c>
      <c r="Y1489" t="s">
        <v>3215</v>
      </c>
    </row>
    <row r="1490" spans="1:25" x14ac:dyDescent="0.2">
      <c r="A1490">
        <v>3086</v>
      </c>
      <c r="B1490" t="s">
        <v>2538</v>
      </c>
      <c r="C1490" t="s">
        <v>13</v>
      </c>
      <c r="D1490">
        <v>0.05</v>
      </c>
      <c r="E1490">
        <v>39.99</v>
      </c>
      <c r="F1490">
        <v>10.25</v>
      </c>
      <c r="G1490" t="s">
        <v>63</v>
      </c>
      <c r="H1490" t="s">
        <v>15</v>
      </c>
      <c r="I1490" t="s">
        <v>16</v>
      </c>
      <c r="J1490" t="s">
        <v>17</v>
      </c>
      <c r="K1490" t="s">
        <v>49</v>
      </c>
      <c r="L1490" t="s">
        <v>2539</v>
      </c>
      <c r="M1490">
        <v>0.55000000000000004</v>
      </c>
      <c r="N1490" t="s">
        <v>8</v>
      </c>
      <c r="O1490" t="s">
        <v>9</v>
      </c>
      <c r="P1490" t="s">
        <v>99</v>
      </c>
      <c r="Q1490" t="s">
        <v>2540</v>
      </c>
      <c r="R1490">
        <v>34287</v>
      </c>
      <c r="S1490">
        <v>42142</v>
      </c>
      <c r="T1490">
        <v>42143</v>
      </c>
      <c r="U1490">
        <v>4.29</v>
      </c>
      <c r="V1490">
        <v>3</v>
      </c>
      <c r="W1490">
        <v>130.91</v>
      </c>
      <c r="X1490">
        <v>88380</v>
      </c>
      <c r="Y1490" t="s">
        <v>3215</v>
      </c>
    </row>
    <row r="1491" spans="1:25" x14ac:dyDescent="0.2">
      <c r="A1491">
        <v>487</v>
      </c>
      <c r="B1491" t="s">
        <v>2541</v>
      </c>
      <c r="C1491" t="s">
        <v>92</v>
      </c>
      <c r="D1491">
        <v>0.1</v>
      </c>
      <c r="E1491">
        <v>3.36</v>
      </c>
      <c r="F1491">
        <v>6.27</v>
      </c>
      <c r="G1491" t="s">
        <v>63</v>
      </c>
      <c r="H1491" t="s">
        <v>70</v>
      </c>
      <c r="I1491" t="s">
        <v>24</v>
      </c>
      <c r="J1491" t="s">
        <v>48</v>
      </c>
      <c r="K1491" t="s">
        <v>49</v>
      </c>
      <c r="L1491" t="s">
        <v>162</v>
      </c>
      <c r="M1491">
        <v>0.4</v>
      </c>
      <c r="N1491" t="s">
        <v>8</v>
      </c>
      <c r="O1491" t="s">
        <v>87</v>
      </c>
      <c r="P1491" t="s">
        <v>307</v>
      </c>
      <c r="Q1491" t="s">
        <v>308</v>
      </c>
      <c r="R1491">
        <v>4073</v>
      </c>
      <c r="S1491">
        <v>42142</v>
      </c>
      <c r="T1491">
        <v>42143</v>
      </c>
      <c r="U1491">
        <v>-67.0565</v>
      </c>
      <c r="V1491">
        <v>5</v>
      </c>
      <c r="W1491">
        <v>20.87</v>
      </c>
      <c r="X1491">
        <v>91063</v>
      </c>
      <c r="Y1491" t="s">
        <v>3218</v>
      </c>
    </row>
    <row r="1492" spans="1:25" x14ac:dyDescent="0.2">
      <c r="A1492">
        <v>488</v>
      </c>
      <c r="B1492" t="s">
        <v>2542</v>
      </c>
      <c r="C1492" t="s">
        <v>92</v>
      </c>
      <c r="D1492">
        <v>7.0000000000000007E-2</v>
      </c>
      <c r="E1492">
        <v>12.28</v>
      </c>
      <c r="F1492">
        <v>4.8600000000000003</v>
      </c>
      <c r="G1492" t="s">
        <v>14</v>
      </c>
      <c r="H1492" t="s">
        <v>70</v>
      </c>
      <c r="I1492" t="s">
        <v>24</v>
      </c>
      <c r="J1492" t="s">
        <v>64</v>
      </c>
      <c r="K1492" t="s">
        <v>49</v>
      </c>
      <c r="L1492" t="s">
        <v>1836</v>
      </c>
      <c r="M1492">
        <v>0.38</v>
      </c>
      <c r="N1492" t="s">
        <v>8</v>
      </c>
      <c r="O1492" t="s">
        <v>87</v>
      </c>
      <c r="P1492" t="s">
        <v>307</v>
      </c>
      <c r="Q1492" t="s">
        <v>2403</v>
      </c>
      <c r="R1492">
        <v>4106</v>
      </c>
      <c r="S1492">
        <v>42142</v>
      </c>
      <c r="T1492">
        <v>42144</v>
      </c>
      <c r="U1492">
        <v>-7.94</v>
      </c>
      <c r="V1492">
        <v>2</v>
      </c>
      <c r="W1492">
        <v>25.7</v>
      </c>
      <c r="X1492">
        <v>91063</v>
      </c>
      <c r="Y1492" t="s">
        <v>3218</v>
      </c>
    </row>
    <row r="1493" spans="1:25" x14ac:dyDescent="0.2">
      <c r="A1493">
        <v>489</v>
      </c>
      <c r="B1493" t="s">
        <v>2543</v>
      </c>
      <c r="C1493" t="s">
        <v>92</v>
      </c>
      <c r="D1493">
        <v>0.09</v>
      </c>
      <c r="E1493">
        <v>20.99</v>
      </c>
      <c r="F1493">
        <v>0.99</v>
      </c>
      <c r="G1493" t="s">
        <v>14</v>
      </c>
      <c r="H1493" t="s">
        <v>70</v>
      </c>
      <c r="I1493" t="s">
        <v>16</v>
      </c>
      <c r="J1493" t="s">
        <v>111</v>
      </c>
      <c r="K1493" t="s">
        <v>26</v>
      </c>
      <c r="L1493" t="s">
        <v>2307</v>
      </c>
      <c r="M1493">
        <v>0.56999999999999995</v>
      </c>
      <c r="N1493" t="s">
        <v>8</v>
      </c>
      <c r="O1493" t="s">
        <v>87</v>
      </c>
      <c r="P1493" t="s">
        <v>379</v>
      </c>
      <c r="Q1493" t="s">
        <v>2544</v>
      </c>
      <c r="R1493">
        <v>2062</v>
      </c>
      <c r="S1493">
        <v>42142</v>
      </c>
      <c r="T1493">
        <v>42142</v>
      </c>
      <c r="U1493">
        <v>122.292</v>
      </c>
      <c r="V1493">
        <v>14</v>
      </c>
      <c r="W1493">
        <v>229.57</v>
      </c>
      <c r="X1493">
        <v>91063</v>
      </c>
      <c r="Y1493" t="s">
        <v>3218</v>
      </c>
    </row>
    <row r="1494" spans="1:25" x14ac:dyDescent="0.2">
      <c r="A1494">
        <v>266</v>
      </c>
      <c r="B1494" t="s">
        <v>2498</v>
      </c>
      <c r="C1494" t="s">
        <v>46</v>
      </c>
      <c r="D1494">
        <v>0</v>
      </c>
      <c r="E1494">
        <v>73.98</v>
      </c>
      <c r="F1494">
        <v>12.14</v>
      </c>
      <c r="G1494" t="s">
        <v>63</v>
      </c>
      <c r="H1494" t="s">
        <v>70</v>
      </c>
      <c r="I1494" t="s">
        <v>16</v>
      </c>
      <c r="J1494" t="s">
        <v>17</v>
      </c>
      <c r="K1494" t="s">
        <v>49</v>
      </c>
      <c r="L1494" t="s">
        <v>709</v>
      </c>
      <c r="M1494">
        <v>0.67</v>
      </c>
      <c r="N1494" t="s">
        <v>8</v>
      </c>
      <c r="O1494" t="s">
        <v>28</v>
      </c>
      <c r="P1494" t="s">
        <v>163</v>
      </c>
      <c r="Q1494" t="s">
        <v>2500</v>
      </c>
      <c r="R1494">
        <v>78207</v>
      </c>
      <c r="S1494">
        <v>42142</v>
      </c>
      <c r="T1494">
        <v>42144</v>
      </c>
      <c r="U1494">
        <v>326.25</v>
      </c>
      <c r="V1494">
        <v>17</v>
      </c>
      <c r="W1494">
        <v>1300.81</v>
      </c>
      <c r="X1494">
        <v>90593</v>
      </c>
      <c r="Y1494" t="s">
        <v>3216</v>
      </c>
    </row>
    <row r="1495" spans="1:25" x14ac:dyDescent="0.2">
      <c r="A1495">
        <v>1433</v>
      </c>
      <c r="B1495" t="s">
        <v>1489</v>
      </c>
      <c r="C1495" t="s">
        <v>13</v>
      </c>
      <c r="D1495">
        <v>7.0000000000000007E-2</v>
      </c>
      <c r="E1495">
        <v>300.98</v>
      </c>
      <c r="F1495">
        <v>64.73</v>
      </c>
      <c r="G1495" t="s">
        <v>2</v>
      </c>
      <c r="H1495" t="s">
        <v>70</v>
      </c>
      <c r="I1495" t="s">
        <v>4</v>
      </c>
      <c r="J1495" t="s">
        <v>85</v>
      </c>
      <c r="K1495" t="s">
        <v>33</v>
      </c>
      <c r="L1495" t="s">
        <v>1316</v>
      </c>
      <c r="M1495">
        <v>0.56000000000000005</v>
      </c>
      <c r="N1495" t="s">
        <v>8</v>
      </c>
      <c r="O1495" t="s">
        <v>28</v>
      </c>
      <c r="P1495" t="s">
        <v>29</v>
      </c>
      <c r="Q1495" t="s">
        <v>1490</v>
      </c>
      <c r="R1495">
        <v>47130</v>
      </c>
      <c r="S1495">
        <v>42143</v>
      </c>
      <c r="T1495">
        <v>42145</v>
      </c>
      <c r="U1495">
        <v>1399.64</v>
      </c>
      <c r="V1495">
        <v>14</v>
      </c>
      <c r="W1495">
        <v>4285.5600000000004</v>
      </c>
      <c r="X1495">
        <v>86828</v>
      </c>
      <c r="Y1495" t="s">
        <v>3216</v>
      </c>
    </row>
    <row r="1496" spans="1:25" x14ac:dyDescent="0.2">
      <c r="A1496">
        <v>1433</v>
      </c>
      <c r="B1496" t="s">
        <v>1489</v>
      </c>
      <c r="C1496" t="s">
        <v>13</v>
      </c>
      <c r="D1496">
        <v>0.01</v>
      </c>
      <c r="E1496">
        <v>20.98</v>
      </c>
      <c r="F1496">
        <v>45</v>
      </c>
      <c r="G1496" t="s">
        <v>2</v>
      </c>
      <c r="H1496" t="s">
        <v>70</v>
      </c>
      <c r="I1496" t="s">
        <v>24</v>
      </c>
      <c r="J1496" t="s">
        <v>54</v>
      </c>
      <c r="K1496" t="s">
        <v>33</v>
      </c>
      <c r="L1496" t="s">
        <v>2545</v>
      </c>
      <c r="M1496">
        <v>0.61</v>
      </c>
      <c r="N1496" t="s">
        <v>8</v>
      </c>
      <c r="O1496" t="s">
        <v>28</v>
      </c>
      <c r="P1496" t="s">
        <v>29</v>
      </c>
      <c r="Q1496" t="s">
        <v>1490</v>
      </c>
      <c r="R1496">
        <v>47130</v>
      </c>
      <c r="S1496">
        <v>42143</v>
      </c>
      <c r="T1496">
        <v>42143</v>
      </c>
      <c r="U1496">
        <v>232.642</v>
      </c>
      <c r="V1496">
        <v>28</v>
      </c>
      <c r="W1496">
        <v>631.37</v>
      </c>
      <c r="X1496">
        <v>86828</v>
      </c>
      <c r="Y1496" t="s">
        <v>3216</v>
      </c>
    </row>
    <row r="1497" spans="1:25" x14ac:dyDescent="0.2">
      <c r="A1497">
        <v>2431</v>
      </c>
      <c r="B1497" t="s">
        <v>2546</v>
      </c>
      <c r="C1497" t="s">
        <v>13</v>
      </c>
      <c r="D1497">
        <v>7.0000000000000007E-2</v>
      </c>
      <c r="E1497">
        <v>155.06</v>
      </c>
      <c r="F1497">
        <v>7.07</v>
      </c>
      <c r="G1497" t="s">
        <v>14</v>
      </c>
      <c r="H1497" t="s">
        <v>15</v>
      </c>
      <c r="I1497" t="s">
        <v>24</v>
      </c>
      <c r="J1497" t="s">
        <v>54</v>
      </c>
      <c r="K1497" t="s">
        <v>49</v>
      </c>
      <c r="L1497" t="s">
        <v>82</v>
      </c>
      <c r="M1497">
        <v>0.59</v>
      </c>
      <c r="N1497" t="s">
        <v>8</v>
      </c>
      <c r="O1497" t="s">
        <v>35</v>
      </c>
      <c r="P1497" t="s">
        <v>66</v>
      </c>
      <c r="Q1497" t="s">
        <v>76</v>
      </c>
      <c r="R1497">
        <v>90004</v>
      </c>
      <c r="S1497">
        <v>42143</v>
      </c>
      <c r="T1497">
        <v>42143</v>
      </c>
      <c r="U1497">
        <v>-121.75</v>
      </c>
      <c r="V1497">
        <v>14</v>
      </c>
      <c r="W1497">
        <v>2039.07</v>
      </c>
      <c r="X1497">
        <v>5920</v>
      </c>
      <c r="Y1497" t="s">
        <v>3217</v>
      </c>
    </row>
    <row r="1498" spans="1:25" x14ac:dyDescent="0.2">
      <c r="A1498">
        <v>2432</v>
      </c>
      <c r="B1498" t="s">
        <v>2547</v>
      </c>
      <c r="C1498" t="s">
        <v>13</v>
      </c>
      <c r="D1498">
        <v>7.0000000000000007E-2</v>
      </c>
      <c r="E1498">
        <v>155.06</v>
      </c>
      <c r="F1498">
        <v>7.07</v>
      </c>
      <c r="G1498" t="s">
        <v>14</v>
      </c>
      <c r="H1498" t="s">
        <v>15</v>
      </c>
      <c r="I1498" t="s">
        <v>24</v>
      </c>
      <c r="J1498" t="s">
        <v>54</v>
      </c>
      <c r="K1498" t="s">
        <v>49</v>
      </c>
      <c r="L1498" t="s">
        <v>82</v>
      </c>
      <c r="M1498">
        <v>0.59</v>
      </c>
      <c r="N1498" t="s">
        <v>8</v>
      </c>
      <c r="O1498" t="s">
        <v>28</v>
      </c>
      <c r="P1498" t="s">
        <v>183</v>
      </c>
      <c r="Q1498" t="s">
        <v>2548</v>
      </c>
      <c r="R1498">
        <v>73110</v>
      </c>
      <c r="S1498">
        <v>42143</v>
      </c>
      <c r="T1498">
        <v>42143</v>
      </c>
      <c r="U1498">
        <v>24.35</v>
      </c>
      <c r="V1498">
        <v>3</v>
      </c>
      <c r="W1498">
        <v>436.94</v>
      </c>
      <c r="X1498">
        <v>89096</v>
      </c>
      <c r="Y1498" t="s">
        <v>3216</v>
      </c>
    </row>
    <row r="1499" spans="1:25" x14ac:dyDescent="0.2">
      <c r="A1499">
        <v>3264</v>
      </c>
      <c r="B1499" t="s">
        <v>2549</v>
      </c>
      <c r="C1499" t="s">
        <v>92</v>
      </c>
      <c r="D1499">
        <v>0.04</v>
      </c>
      <c r="E1499">
        <v>9.99</v>
      </c>
      <c r="F1499">
        <v>11.59</v>
      </c>
      <c r="G1499" t="s">
        <v>14</v>
      </c>
      <c r="H1499" t="s">
        <v>70</v>
      </c>
      <c r="I1499" t="s">
        <v>24</v>
      </c>
      <c r="J1499" t="s">
        <v>64</v>
      </c>
      <c r="K1499" t="s">
        <v>49</v>
      </c>
      <c r="L1499" t="s">
        <v>2176</v>
      </c>
      <c r="M1499">
        <v>0.4</v>
      </c>
      <c r="N1499" t="s">
        <v>8</v>
      </c>
      <c r="O1499" t="s">
        <v>35</v>
      </c>
      <c r="P1499" t="s">
        <v>66</v>
      </c>
      <c r="Q1499" t="s">
        <v>2550</v>
      </c>
      <c r="R1499">
        <v>95501</v>
      </c>
      <c r="S1499">
        <v>42143</v>
      </c>
      <c r="T1499">
        <v>42145</v>
      </c>
      <c r="U1499">
        <v>-92.32</v>
      </c>
      <c r="V1499">
        <v>5</v>
      </c>
      <c r="W1499">
        <v>52.09</v>
      </c>
      <c r="X1499">
        <v>89835</v>
      </c>
      <c r="Y1499" t="s">
        <v>3217</v>
      </c>
    </row>
    <row r="1500" spans="1:25" x14ac:dyDescent="0.2">
      <c r="A1500">
        <v>918</v>
      </c>
      <c r="B1500" t="s">
        <v>2120</v>
      </c>
      <c r="C1500" t="s">
        <v>1</v>
      </c>
      <c r="D1500">
        <v>0.09</v>
      </c>
      <c r="E1500">
        <v>58.14</v>
      </c>
      <c r="F1500">
        <v>36.61</v>
      </c>
      <c r="G1500" t="s">
        <v>2</v>
      </c>
      <c r="H1500" t="s">
        <v>70</v>
      </c>
      <c r="I1500" t="s">
        <v>4</v>
      </c>
      <c r="J1500" t="s">
        <v>93</v>
      </c>
      <c r="K1500" t="s">
        <v>6</v>
      </c>
      <c r="L1500" t="s">
        <v>2551</v>
      </c>
      <c r="M1500">
        <v>0.61</v>
      </c>
      <c r="N1500" t="s">
        <v>8</v>
      </c>
      <c r="O1500" t="s">
        <v>35</v>
      </c>
      <c r="P1500" t="s">
        <v>66</v>
      </c>
      <c r="Q1500" t="s">
        <v>2122</v>
      </c>
      <c r="R1500">
        <v>91730</v>
      </c>
      <c r="S1500">
        <v>42144</v>
      </c>
      <c r="T1500">
        <v>42145</v>
      </c>
      <c r="U1500">
        <v>187.41200000000001</v>
      </c>
      <c r="V1500">
        <v>39</v>
      </c>
      <c r="W1500">
        <v>2115.06</v>
      </c>
      <c r="X1500">
        <v>90493</v>
      </c>
      <c r="Y1500" t="s">
        <v>3217</v>
      </c>
    </row>
    <row r="1501" spans="1:25" x14ac:dyDescent="0.2">
      <c r="A1501">
        <v>2973</v>
      </c>
      <c r="B1501" t="s">
        <v>2137</v>
      </c>
      <c r="C1501" t="s">
        <v>1</v>
      </c>
      <c r="D1501">
        <v>0.1</v>
      </c>
      <c r="E1501">
        <v>442.14</v>
      </c>
      <c r="F1501">
        <v>14.7</v>
      </c>
      <c r="G1501" t="s">
        <v>2</v>
      </c>
      <c r="H1501" t="s">
        <v>47</v>
      </c>
      <c r="I1501" t="s">
        <v>16</v>
      </c>
      <c r="J1501" t="s">
        <v>32</v>
      </c>
      <c r="K1501" t="s">
        <v>33</v>
      </c>
      <c r="L1501" t="s">
        <v>1288</v>
      </c>
      <c r="M1501">
        <v>0.56000000000000005</v>
      </c>
      <c r="N1501" t="s">
        <v>8</v>
      </c>
      <c r="O1501" t="s">
        <v>28</v>
      </c>
      <c r="P1501" t="s">
        <v>333</v>
      </c>
      <c r="Q1501" t="s">
        <v>2139</v>
      </c>
      <c r="R1501">
        <v>53151</v>
      </c>
      <c r="S1501">
        <v>42144</v>
      </c>
      <c r="T1501">
        <v>42145</v>
      </c>
      <c r="U1501">
        <v>137.68794</v>
      </c>
      <c r="V1501">
        <v>6</v>
      </c>
      <c r="W1501">
        <v>2411.4299999999998</v>
      </c>
      <c r="X1501">
        <v>87187</v>
      </c>
      <c r="Y1501" t="s">
        <v>3216</v>
      </c>
    </row>
    <row r="1502" spans="1:25" x14ac:dyDescent="0.2">
      <c r="A1502">
        <v>1159</v>
      </c>
      <c r="B1502" t="s">
        <v>2552</v>
      </c>
      <c r="C1502" t="s">
        <v>13</v>
      </c>
      <c r="D1502">
        <v>0.04</v>
      </c>
      <c r="E1502">
        <v>100.98</v>
      </c>
      <c r="F1502">
        <v>35.840000000000003</v>
      </c>
      <c r="G1502" t="s">
        <v>2</v>
      </c>
      <c r="H1502" t="s">
        <v>15</v>
      </c>
      <c r="I1502" t="s">
        <v>4</v>
      </c>
      <c r="J1502" t="s">
        <v>93</v>
      </c>
      <c r="K1502" t="s">
        <v>6</v>
      </c>
      <c r="L1502" t="s">
        <v>94</v>
      </c>
      <c r="M1502">
        <v>0.62</v>
      </c>
      <c r="N1502" t="s">
        <v>8</v>
      </c>
      <c r="O1502" t="s">
        <v>87</v>
      </c>
      <c r="P1502" t="s">
        <v>373</v>
      </c>
      <c r="Q1502" t="s">
        <v>2553</v>
      </c>
      <c r="R1502">
        <v>7086</v>
      </c>
      <c r="S1502">
        <v>42144</v>
      </c>
      <c r="T1502">
        <v>42145</v>
      </c>
      <c r="U1502">
        <v>-152.76</v>
      </c>
      <c r="V1502">
        <v>1</v>
      </c>
      <c r="W1502">
        <v>110.75</v>
      </c>
      <c r="X1502">
        <v>90854</v>
      </c>
      <c r="Y1502" t="s">
        <v>3218</v>
      </c>
    </row>
    <row r="1503" spans="1:25" x14ac:dyDescent="0.2">
      <c r="A1503">
        <v>2346</v>
      </c>
      <c r="B1503" t="s">
        <v>362</v>
      </c>
      <c r="C1503" t="s">
        <v>13</v>
      </c>
      <c r="D1503">
        <v>0.1</v>
      </c>
      <c r="E1503">
        <v>218.75</v>
      </c>
      <c r="F1503">
        <v>69.64</v>
      </c>
      <c r="G1503" t="s">
        <v>2</v>
      </c>
      <c r="H1503" t="s">
        <v>70</v>
      </c>
      <c r="I1503" t="s">
        <v>4</v>
      </c>
      <c r="J1503" t="s">
        <v>5</v>
      </c>
      <c r="K1503" t="s">
        <v>6</v>
      </c>
      <c r="L1503" t="s">
        <v>850</v>
      </c>
      <c r="M1503">
        <v>0.77</v>
      </c>
      <c r="N1503" t="s">
        <v>8</v>
      </c>
      <c r="O1503" t="s">
        <v>9</v>
      </c>
      <c r="P1503" t="s">
        <v>364</v>
      </c>
      <c r="Q1503" t="s">
        <v>365</v>
      </c>
      <c r="R1503">
        <v>40258</v>
      </c>
      <c r="S1503">
        <v>42144</v>
      </c>
      <c r="T1503">
        <v>42145</v>
      </c>
      <c r="U1503">
        <v>62.298000000000002</v>
      </c>
      <c r="V1503">
        <v>17</v>
      </c>
      <c r="W1503">
        <v>2805.18</v>
      </c>
      <c r="X1503">
        <v>89505</v>
      </c>
      <c r="Y1503" t="s">
        <v>3215</v>
      </c>
    </row>
    <row r="1504" spans="1:25" x14ac:dyDescent="0.2">
      <c r="A1504">
        <v>2825</v>
      </c>
      <c r="B1504" t="s">
        <v>2554</v>
      </c>
      <c r="C1504" t="s">
        <v>23</v>
      </c>
      <c r="D1504">
        <v>0.02</v>
      </c>
      <c r="E1504">
        <v>27.48</v>
      </c>
      <c r="F1504">
        <v>4</v>
      </c>
      <c r="G1504" t="s">
        <v>14</v>
      </c>
      <c r="H1504" t="s">
        <v>15</v>
      </c>
      <c r="I1504" t="s">
        <v>16</v>
      </c>
      <c r="J1504" t="s">
        <v>17</v>
      </c>
      <c r="K1504" t="s">
        <v>49</v>
      </c>
      <c r="L1504" t="s">
        <v>2037</v>
      </c>
      <c r="M1504">
        <v>0.75</v>
      </c>
      <c r="N1504" t="s">
        <v>8</v>
      </c>
      <c r="O1504" t="s">
        <v>35</v>
      </c>
      <c r="P1504" t="s">
        <v>466</v>
      </c>
      <c r="Q1504" t="s">
        <v>2555</v>
      </c>
      <c r="R1504">
        <v>83701</v>
      </c>
      <c r="S1504">
        <v>42144</v>
      </c>
      <c r="T1504">
        <v>42151</v>
      </c>
      <c r="U1504">
        <v>19.308</v>
      </c>
      <c r="V1504">
        <v>3</v>
      </c>
      <c r="W1504">
        <v>87.21</v>
      </c>
      <c r="X1504">
        <v>89497</v>
      </c>
      <c r="Y1504" t="s">
        <v>3217</v>
      </c>
    </row>
    <row r="1505" spans="1:25" x14ac:dyDescent="0.2">
      <c r="A1505">
        <v>2825</v>
      </c>
      <c r="B1505" t="s">
        <v>2554</v>
      </c>
      <c r="C1505" t="s">
        <v>23</v>
      </c>
      <c r="D1505">
        <v>0.08</v>
      </c>
      <c r="E1505">
        <v>10.06</v>
      </c>
      <c r="F1505">
        <v>2.06</v>
      </c>
      <c r="G1505" t="s">
        <v>14</v>
      </c>
      <c r="H1505" t="s">
        <v>15</v>
      </c>
      <c r="I1505" t="s">
        <v>24</v>
      </c>
      <c r="J1505" t="s">
        <v>64</v>
      </c>
      <c r="K1505" t="s">
        <v>26</v>
      </c>
      <c r="L1505" t="s">
        <v>149</v>
      </c>
      <c r="M1505">
        <v>0.39</v>
      </c>
      <c r="N1505" t="s">
        <v>8</v>
      </c>
      <c r="O1505" t="s">
        <v>35</v>
      </c>
      <c r="P1505" t="s">
        <v>466</v>
      </c>
      <c r="Q1505" t="s">
        <v>2555</v>
      </c>
      <c r="R1505">
        <v>83701</v>
      </c>
      <c r="S1505">
        <v>42144</v>
      </c>
      <c r="T1505">
        <v>42148</v>
      </c>
      <c r="U1505">
        <v>0.33</v>
      </c>
      <c r="V1505">
        <v>4</v>
      </c>
      <c r="W1505">
        <v>40.15</v>
      </c>
      <c r="X1505">
        <v>89497</v>
      </c>
      <c r="Y1505" t="s">
        <v>3217</v>
      </c>
    </row>
    <row r="1506" spans="1:25" x14ac:dyDescent="0.2">
      <c r="A1506">
        <v>699</v>
      </c>
      <c r="B1506" t="s">
        <v>837</v>
      </c>
      <c r="C1506" t="s">
        <v>92</v>
      </c>
      <c r="D1506">
        <v>0.1</v>
      </c>
      <c r="E1506">
        <v>4.26</v>
      </c>
      <c r="F1506">
        <v>1.2</v>
      </c>
      <c r="G1506" t="s">
        <v>14</v>
      </c>
      <c r="H1506" t="s">
        <v>15</v>
      </c>
      <c r="I1506" t="s">
        <v>24</v>
      </c>
      <c r="J1506" t="s">
        <v>25</v>
      </c>
      <c r="K1506" t="s">
        <v>26</v>
      </c>
      <c r="L1506" t="s">
        <v>114</v>
      </c>
      <c r="M1506">
        <v>0.44</v>
      </c>
      <c r="N1506" t="s">
        <v>8</v>
      </c>
      <c r="O1506" t="s">
        <v>35</v>
      </c>
      <c r="P1506" t="s">
        <v>66</v>
      </c>
      <c r="Q1506" t="s">
        <v>76</v>
      </c>
      <c r="R1506">
        <v>90041</v>
      </c>
      <c r="S1506">
        <v>42144</v>
      </c>
      <c r="T1506">
        <v>42145</v>
      </c>
      <c r="U1506">
        <v>15.42</v>
      </c>
      <c r="V1506">
        <v>88</v>
      </c>
      <c r="W1506">
        <v>351.56</v>
      </c>
      <c r="X1506">
        <v>3042</v>
      </c>
      <c r="Y1506" t="s">
        <v>3217</v>
      </c>
    </row>
    <row r="1507" spans="1:25" x14ac:dyDescent="0.2">
      <c r="A1507">
        <v>700</v>
      </c>
      <c r="B1507" t="s">
        <v>2556</v>
      </c>
      <c r="C1507" t="s">
        <v>92</v>
      </c>
      <c r="D1507">
        <v>0.1</v>
      </c>
      <c r="E1507">
        <v>4.26</v>
      </c>
      <c r="F1507">
        <v>1.2</v>
      </c>
      <c r="G1507" t="s">
        <v>14</v>
      </c>
      <c r="H1507" t="s">
        <v>15</v>
      </c>
      <c r="I1507" t="s">
        <v>24</v>
      </c>
      <c r="J1507" t="s">
        <v>25</v>
      </c>
      <c r="K1507" t="s">
        <v>26</v>
      </c>
      <c r="L1507" t="s">
        <v>114</v>
      </c>
      <c r="M1507">
        <v>0.44</v>
      </c>
      <c r="N1507" t="s">
        <v>8</v>
      </c>
      <c r="O1507" t="s">
        <v>35</v>
      </c>
      <c r="P1507" t="s">
        <v>66</v>
      </c>
      <c r="Q1507" t="s">
        <v>1160</v>
      </c>
      <c r="R1507">
        <v>93454</v>
      </c>
      <c r="S1507">
        <v>42144</v>
      </c>
      <c r="T1507">
        <v>42145</v>
      </c>
      <c r="U1507">
        <v>33.923999999999999</v>
      </c>
      <c r="V1507">
        <v>22</v>
      </c>
      <c r="W1507">
        <v>87.89</v>
      </c>
      <c r="X1507">
        <v>87980</v>
      </c>
      <c r="Y1507" t="s">
        <v>3217</v>
      </c>
    </row>
    <row r="1508" spans="1:25" x14ac:dyDescent="0.2">
      <c r="A1508">
        <v>1106</v>
      </c>
      <c r="B1508" t="s">
        <v>2557</v>
      </c>
      <c r="C1508" t="s">
        <v>92</v>
      </c>
      <c r="D1508">
        <v>0.04</v>
      </c>
      <c r="E1508">
        <v>6.35</v>
      </c>
      <c r="F1508">
        <v>1.02</v>
      </c>
      <c r="G1508" t="s">
        <v>14</v>
      </c>
      <c r="H1508" t="s">
        <v>3</v>
      </c>
      <c r="I1508" t="s">
        <v>24</v>
      </c>
      <c r="J1508" t="s">
        <v>64</v>
      </c>
      <c r="K1508" t="s">
        <v>26</v>
      </c>
      <c r="L1508" t="s">
        <v>503</v>
      </c>
      <c r="M1508">
        <v>0.39</v>
      </c>
      <c r="N1508" t="s">
        <v>8</v>
      </c>
      <c r="O1508" t="s">
        <v>28</v>
      </c>
      <c r="P1508" t="s">
        <v>163</v>
      </c>
      <c r="Q1508" t="s">
        <v>530</v>
      </c>
      <c r="R1508">
        <v>75220</v>
      </c>
      <c r="S1508">
        <v>42144</v>
      </c>
      <c r="T1508">
        <v>42147</v>
      </c>
      <c r="U1508">
        <v>81.91</v>
      </c>
      <c r="V1508">
        <v>52</v>
      </c>
      <c r="W1508">
        <v>318.47000000000003</v>
      </c>
      <c r="X1508">
        <v>20261</v>
      </c>
      <c r="Y1508" t="s">
        <v>3216</v>
      </c>
    </row>
    <row r="1509" spans="1:25" x14ac:dyDescent="0.2">
      <c r="A1509">
        <v>1108</v>
      </c>
      <c r="B1509" t="s">
        <v>2558</v>
      </c>
      <c r="C1509" t="s">
        <v>92</v>
      </c>
      <c r="D1509">
        <v>0.09</v>
      </c>
      <c r="E1509">
        <v>31.74</v>
      </c>
      <c r="F1509">
        <v>12.62</v>
      </c>
      <c r="G1509" t="s">
        <v>63</v>
      </c>
      <c r="H1509" t="s">
        <v>3</v>
      </c>
      <c r="I1509" t="s">
        <v>24</v>
      </c>
      <c r="J1509" t="s">
        <v>48</v>
      </c>
      <c r="K1509" t="s">
        <v>49</v>
      </c>
      <c r="L1509" t="s">
        <v>1508</v>
      </c>
      <c r="M1509">
        <v>0.37</v>
      </c>
      <c r="N1509" t="s">
        <v>8</v>
      </c>
      <c r="O1509" t="s">
        <v>28</v>
      </c>
      <c r="P1509" t="s">
        <v>163</v>
      </c>
      <c r="Q1509" t="s">
        <v>2010</v>
      </c>
      <c r="R1509">
        <v>75146</v>
      </c>
      <c r="S1509">
        <v>42144</v>
      </c>
      <c r="T1509">
        <v>42144</v>
      </c>
      <c r="U1509">
        <v>67.107500000000002</v>
      </c>
      <c r="V1509">
        <v>9</v>
      </c>
      <c r="W1509">
        <v>270.55</v>
      </c>
      <c r="X1509">
        <v>86409</v>
      </c>
      <c r="Y1509" t="s">
        <v>3216</v>
      </c>
    </row>
    <row r="1510" spans="1:25" x14ac:dyDescent="0.2">
      <c r="A1510">
        <v>1108</v>
      </c>
      <c r="B1510" t="s">
        <v>2558</v>
      </c>
      <c r="C1510" t="s">
        <v>92</v>
      </c>
      <c r="D1510">
        <v>0.04</v>
      </c>
      <c r="E1510">
        <v>6.35</v>
      </c>
      <c r="F1510">
        <v>1.02</v>
      </c>
      <c r="G1510" t="s">
        <v>14</v>
      </c>
      <c r="H1510" t="s">
        <v>3</v>
      </c>
      <c r="I1510" t="s">
        <v>24</v>
      </c>
      <c r="J1510" t="s">
        <v>64</v>
      </c>
      <c r="K1510" t="s">
        <v>26</v>
      </c>
      <c r="L1510" t="s">
        <v>503</v>
      </c>
      <c r="M1510">
        <v>0.39</v>
      </c>
      <c r="N1510" t="s">
        <v>8</v>
      </c>
      <c r="O1510" t="s">
        <v>28</v>
      </c>
      <c r="P1510" t="s">
        <v>163</v>
      </c>
      <c r="Q1510" t="s">
        <v>2010</v>
      </c>
      <c r="R1510">
        <v>75146</v>
      </c>
      <c r="S1510">
        <v>42144</v>
      </c>
      <c r="T1510">
        <v>42147</v>
      </c>
      <c r="U1510">
        <v>54.937800000000003</v>
      </c>
      <c r="V1510">
        <v>13</v>
      </c>
      <c r="W1510">
        <v>79.62</v>
      </c>
      <c r="X1510">
        <v>86409</v>
      </c>
      <c r="Y1510" t="s">
        <v>3216</v>
      </c>
    </row>
    <row r="1511" spans="1:25" x14ac:dyDescent="0.2">
      <c r="A1511">
        <v>1108</v>
      </c>
      <c r="B1511" t="s">
        <v>2558</v>
      </c>
      <c r="C1511" t="s">
        <v>92</v>
      </c>
      <c r="D1511">
        <v>0.02</v>
      </c>
      <c r="E1511">
        <v>65.989999999999995</v>
      </c>
      <c r="F1511">
        <v>8.99</v>
      </c>
      <c r="G1511" t="s">
        <v>63</v>
      </c>
      <c r="H1511" t="s">
        <v>3</v>
      </c>
      <c r="I1511" t="s">
        <v>16</v>
      </c>
      <c r="J1511" t="s">
        <v>111</v>
      </c>
      <c r="K1511" t="s">
        <v>49</v>
      </c>
      <c r="L1511" t="s">
        <v>1840</v>
      </c>
      <c r="M1511">
        <v>0.56000000000000005</v>
      </c>
      <c r="N1511" t="s">
        <v>8</v>
      </c>
      <c r="O1511" t="s">
        <v>28</v>
      </c>
      <c r="P1511" t="s">
        <v>163</v>
      </c>
      <c r="Q1511" t="s">
        <v>2010</v>
      </c>
      <c r="R1511">
        <v>75146</v>
      </c>
      <c r="S1511">
        <v>42144</v>
      </c>
      <c r="T1511">
        <v>42145</v>
      </c>
      <c r="U1511">
        <v>168.23699999999999</v>
      </c>
      <c r="V1511">
        <v>8</v>
      </c>
      <c r="W1511">
        <v>479.79</v>
      </c>
      <c r="X1511">
        <v>86409</v>
      </c>
      <c r="Y1511" t="s">
        <v>3216</v>
      </c>
    </row>
    <row r="1512" spans="1:25" x14ac:dyDescent="0.2">
      <c r="A1512">
        <v>1974</v>
      </c>
      <c r="B1512" t="s">
        <v>2559</v>
      </c>
      <c r="C1512" t="s">
        <v>92</v>
      </c>
      <c r="D1512">
        <v>0.09</v>
      </c>
      <c r="E1512">
        <v>20.48</v>
      </c>
      <c r="F1512">
        <v>6.32</v>
      </c>
      <c r="G1512" t="s">
        <v>14</v>
      </c>
      <c r="H1512" t="s">
        <v>15</v>
      </c>
      <c r="I1512" t="s">
        <v>24</v>
      </c>
      <c r="J1512" t="s">
        <v>71</v>
      </c>
      <c r="K1512" t="s">
        <v>49</v>
      </c>
      <c r="L1512" t="s">
        <v>1015</v>
      </c>
      <c r="M1512">
        <v>0.57999999999999996</v>
      </c>
      <c r="N1512" t="s">
        <v>8</v>
      </c>
      <c r="O1512" t="s">
        <v>28</v>
      </c>
      <c r="P1512" t="s">
        <v>265</v>
      </c>
      <c r="Q1512" t="s">
        <v>2560</v>
      </c>
      <c r="R1512">
        <v>48127</v>
      </c>
      <c r="S1512">
        <v>42144</v>
      </c>
      <c r="T1512">
        <v>42145</v>
      </c>
      <c r="U1512">
        <v>-16.89</v>
      </c>
      <c r="V1512">
        <v>5</v>
      </c>
      <c r="W1512">
        <v>99.02</v>
      </c>
      <c r="X1512">
        <v>89040</v>
      </c>
      <c r="Y1512" t="s">
        <v>3216</v>
      </c>
    </row>
    <row r="1513" spans="1:25" x14ac:dyDescent="0.2">
      <c r="A1513">
        <v>1974</v>
      </c>
      <c r="B1513" t="s">
        <v>2559</v>
      </c>
      <c r="C1513" t="s">
        <v>92</v>
      </c>
      <c r="D1513">
        <v>0.06</v>
      </c>
      <c r="E1513">
        <v>15.67</v>
      </c>
      <c r="F1513">
        <v>1.39</v>
      </c>
      <c r="G1513" t="s">
        <v>14</v>
      </c>
      <c r="H1513" t="s">
        <v>15</v>
      </c>
      <c r="I1513" t="s">
        <v>24</v>
      </c>
      <c r="J1513" t="s">
        <v>321</v>
      </c>
      <c r="K1513" t="s">
        <v>49</v>
      </c>
      <c r="L1513" t="s">
        <v>2460</v>
      </c>
      <c r="M1513">
        <v>0.38</v>
      </c>
      <c r="N1513" t="s">
        <v>8</v>
      </c>
      <c r="O1513" t="s">
        <v>28</v>
      </c>
      <c r="P1513" t="s">
        <v>265</v>
      </c>
      <c r="Q1513" t="s">
        <v>2560</v>
      </c>
      <c r="R1513">
        <v>48127</v>
      </c>
      <c r="S1513">
        <v>42144</v>
      </c>
      <c r="T1513">
        <v>42145</v>
      </c>
      <c r="U1513">
        <v>25.51</v>
      </c>
      <c r="V1513">
        <v>3</v>
      </c>
      <c r="W1513">
        <v>46.4</v>
      </c>
      <c r="X1513">
        <v>89040</v>
      </c>
      <c r="Y1513" t="s">
        <v>3216</v>
      </c>
    </row>
    <row r="1514" spans="1:25" x14ac:dyDescent="0.2">
      <c r="A1514">
        <v>2159</v>
      </c>
      <c r="B1514" t="s">
        <v>2561</v>
      </c>
      <c r="C1514" t="s">
        <v>92</v>
      </c>
      <c r="D1514">
        <v>0.08</v>
      </c>
      <c r="E1514">
        <v>30.98</v>
      </c>
      <c r="F1514">
        <v>8.74</v>
      </c>
      <c r="G1514" t="s">
        <v>14</v>
      </c>
      <c r="H1514" t="s">
        <v>70</v>
      </c>
      <c r="I1514" t="s">
        <v>24</v>
      </c>
      <c r="J1514" t="s">
        <v>64</v>
      </c>
      <c r="K1514" t="s">
        <v>49</v>
      </c>
      <c r="L1514" t="s">
        <v>2562</v>
      </c>
      <c r="M1514">
        <v>0.4</v>
      </c>
      <c r="N1514" t="s">
        <v>8</v>
      </c>
      <c r="O1514" t="s">
        <v>28</v>
      </c>
      <c r="P1514" t="s">
        <v>265</v>
      </c>
      <c r="Q1514" t="s">
        <v>2563</v>
      </c>
      <c r="R1514">
        <v>48185</v>
      </c>
      <c r="S1514">
        <v>42144</v>
      </c>
      <c r="T1514">
        <v>42145</v>
      </c>
      <c r="U1514">
        <v>371.27199999999999</v>
      </c>
      <c r="V1514">
        <v>25</v>
      </c>
      <c r="W1514">
        <v>727.2</v>
      </c>
      <c r="X1514">
        <v>90387</v>
      </c>
      <c r="Y1514" t="s">
        <v>3216</v>
      </c>
    </row>
    <row r="1515" spans="1:25" x14ac:dyDescent="0.2">
      <c r="A1515">
        <v>2162</v>
      </c>
      <c r="B1515" t="s">
        <v>2564</v>
      </c>
      <c r="C1515" t="s">
        <v>92</v>
      </c>
      <c r="D1515">
        <v>0.09</v>
      </c>
      <c r="E1515">
        <v>159.31</v>
      </c>
      <c r="F1515">
        <v>60</v>
      </c>
      <c r="G1515" t="s">
        <v>2</v>
      </c>
      <c r="H1515" t="s">
        <v>70</v>
      </c>
      <c r="I1515" t="s">
        <v>4</v>
      </c>
      <c r="J1515" t="s">
        <v>5</v>
      </c>
      <c r="K1515" t="s">
        <v>33</v>
      </c>
      <c r="L1515" t="s">
        <v>2565</v>
      </c>
      <c r="M1515">
        <v>0.55000000000000004</v>
      </c>
      <c r="N1515" t="s">
        <v>8</v>
      </c>
      <c r="O1515" t="s">
        <v>87</v>
      </c>
      <c r="P1515" t="s">
        <v>296</v>
      </c>
      <c r="Q1515" t="s">
        <v>2566</v>
      </c>
      <c r="R1515">
        <v>16146</v>
      </c>
      <c r="S1515">
        <v>42144</v>
      </c>
      <c r="T1515">
        <v>42146</v>
      </c>
      <c r="U1515">
        <v>77.000895400000005</v>
      </c>
      <c r="V1515">
        <v>41</v>
      </c>
      <c r="W1515">
        <v>6173.42</v>
      </c>
      <c r="X1515">
        <v>90387</v>
      </c>
      <c r="Y1515" t="s">
        <v>3218</v>
      </c>
    </row>
    <row r="1516" spans="1:25" x14ac:dyDescent="0.2">
      <c r="A1516">
        <v>2162</v>
      </c>
      <c r="B1516" t="s">
        <v>2564</v>
      </c>
      <c r="C1516" t="s">
        <v>92</v>
      </c>
      <c r="D1516">
        <v>0.06</v>
      </c>
      <c r="E1516">
        <v>55.99</v>
      </c>
      <c r="F1516">
        <v>5</v>
      </c>
      <c r="G1516" t="s">
        <v>14</v>
      </c>
      <c r="H1516" t="s">
        <v>70</v>
      </c>
      <c r="I1516" t="s">
        <v>16</v>
      </c>
      <c r="J1516" t="s">
        <v>111</v>
      </c>
      <c r="K1516" t="s">
        <v>18</v>
      </c>
      <c r="L1516" t="s">
        <v>1914</v>
      </c>
      <c r="M1516">
        <v>0.83</v>
      </c>
      <c r="N1516" t="s">
        <v>8</v>
      </c>
      <c r="O1516" t="s">
        <v>87</v>
      </c>
      <c r="P1516" t="s">
        <v>296</v>
      </c>
      <c r="Q1516" t="s">
        <v>2566</v>
      </c>
      <c r="R1516">
        <v>16146</v>
      </c>
      <c r="S1516">
        <v>42144</v>
      </c>
      <c r="T1516">
        <v>42146</v>
      </c>
      <c r="U1516">
        <v>27.968599999999999</v>
      </c>
      <c r="V1516">
        <v>33</v>
      </c>
      <c r="W1516">
        <v>1553.7</v>
      </c>
      <c r="X1516">
        <v>90387</v>
      </c>
      <c r="Y1516" t="s">
        <v>3218</v>
      </c>
    </row>
    <row r="1517" spans="1:25" x14ac:dyDescent="0.2">
      <c r="A1517">
        <v>871</v>
      </c>
      <c r="B1517" t="s">
        <v>1641</v>
      </c>
      <c r="C1517" t="s">
        <v>46</v>
      </c>
      <c r="D1517">
        <v>0.01</v>
      </c>
      <c r="E1517">
        <v>5.94</v>
      </c>
      <c r="F1517">
        <v>9.92</v>
      </c>
      <c r="G1517" t="s">
        <v>14</v>
      </c>
      <c r="H1517" t="s">
        <v>47</v>
      </c>
      <c r="I1517" t="s">
        <v>24</v>
      </c>
      <c r="J1517" t="s">
        <v>48</v>
      </c>
      <c r="K1517" t="s">
        <v>49</v>
      </c>
      <c r="L1517" t="s">
        <v>2567</v>
      </c>
      <c r="M1517">
        <v>0.38</v>
      </c>
      <c r="N1517" t="s">
        <v>8</v>
      </c>
      <c r="O1517" t="s">
        <v>35</v>
      </c>
      <c r="P1517" t="s">
        <v>272</v>
      </c>
      <c r="Q1517" t="s">
        <v>1642</v>
      </c>
      <c r="R1517">
        <v>89502</v>
      </c>
      <c r="S1517">
        <v>42144</v>
      </c>
      <c r="T1517">
        <v>42147</v>
      </c>
      <c r="U1517">
        <v>-239.315</v>
      </c>
      <c r="V1517">
        <v>12</v>
      </c>
      <c r="W1517">
        <v>74.77</v>
      </c>
      <c r="X1517">
        <v>90578</v>
      </c>
      <c r="Y1517" t="s">
        <v>3217</v>
      </c>
    </row>
    <row r="1518" spans="1:25" x14ac:dyDescent="0.2">
      <c r="A1518">
        <v>871</v>
      </c>
      <c r="B1518" t="s">
        <v>1641</v>
      </c>
      <c r="C1518" t="s">
        <v>46</v>
      </c>
      <c r="D1518">
        <v>0</v>
      </c>
      <c r="E1518">
        <v>6.48</v>
      </c>
      <c r="F1518">
        <v>5.1100000000000003</v>
      </c>
      <c r="G1518" t="s">
        <v>14</v>
      </c>
      <c r="H1518" t="s">
        <v>47</v>
      </c>
      <c r="I1518" t="s">
        <v>24</v>
      </c>
      <c r="J1518" t="s">
        <v>64</v>
      </c>
      <c r="K1518" t="s">
        <v>49</v>
      </c>
      <c r="L1518" t="s">
        <v>2568</v>
      </c>
      <c r="M1518">
        <v>0.37</v>
      </c>
      <c r="N1518" t="s">
        <v>8</v>
      </c>
      <c r="O1518" t="s">
        <v>35</v>
      </c>
      <c r="P1518" t="s">
        <v>272</v>
      </c>
      <c r="Q1518" t="s">
        <v>1642</v>
      </c>
      <c r="R1518">
        <v>89502</v>
      </c>
      <c r="S1518">
        <v>42144</v>
      </c>
      <c r="T1518">
        <v>42146</v>
      </c>
      <c r="U1518">
        <v>-33.31</v>
      </c>
      <c r="V1518">
        <v>18</v>
      </c>
      <c r="W1518">
        <v>127.81</v>
      </c>
      <c r="X1518">
        <v>90578</v>
      </c>
      <c r="Y1518" t="s">
        <v>3217</v>
      </c>
    </row>
    <row r="1519" spans="1:25" x14ac:dyDescent="0.2">
      <c r="A1519">
        <v>922</v>
      </c>
      <c r="B1519" t="s">
        <v>2569</v>
      </c>
      <c r="C1519" t="s">
        <v>46</v>
      </c>
      <c r="D1519">
        <v>0.01</v>
      </c>
      <c r="E1519">
        <v>65.989999999999995</v>
      </c>
      <c r="F1519">
        <v>8.99</v>
      </c>
      <c r="G1519" t="s">
        <v>63</v>
      </c>
      <c r="H1519" t="s">
        <v>3</v>
      </c>
      <c r="I1519" t="s">
        <v>16</v>
      </c>
      <c r="J1519" t="s">
        <v>111</v>
      </c>
      <c r="K1519" t="s">
        <v>49</v>
      </c>
      <c r="L1519" t="s">
        <v>2570</v>
      </c>
      <c r="M1519">
        <v>0.56000000000000005</v>
      </c>
      <c r="N1519" t="s">
        <v>8</v>
      </c>
      <c r="O1519" t="s">
        <v>35</v>
      </c>
      <c r="P1519" t="s">
        <v>66</v>
      </c>
      <c r="Q1519" t="s">
        <v>2122</v>
      </c>
      <c r="R1519">
        <v>91730</v>
      </c>
      <c r="S1519">
        <v>42144</v>
      </c>
      <c r="T1519">
        <v>42145</v>
      </c>
      <c r="U1519">
        <v>396.97199999999998</v>
      </c>
      <c r="V1519">
        <v>14</v>
      </c>
      <c r="W1519">
        <v>782</v>
      </c>
      <c r="X1519">
        <v>87135</v>
      </c>
      <c r="Y1519" t="s">
        <v>3217</v>
      </c>
    </row>
    <row r="1520" spans="1:25" x14ac:dyDescent="0.2">
      <c r="A1520">
        <v>1708</v>
      </c>
      <c r="B1520" t="s">
        <v>573</v>
      </c>
      <c r="C1520" t="s">
        <v>46</v>
      </c>
      <c r="D1520">
        <v>0.03</v>
      </c>
      <c r="E1520">
        <v>205.99</v>
      </c>
      <c r="F1520">
        <v>3</v>
      </c>
      <c r="G1520" t="s">
        <v>14</v>
      </c>
      <c r="H1520" t="s">
        <v>3</v>
      </c>
      <c r="I1520" t="s">
        <v>16</v>
      </c>
      <c r="J1520" t="s">
        <v>111</v>
      </c>
      <c r="K1520" t="s">
        <v>49</v>
      </c>
      <c r="L1520" t="s">
        <v>399</v>
      </c>
      <c r="M1520">
        <v>0.57999999999999996</v>
      </c>
      <c r="N1520" t="s">
        <v>8</v>
      </c>
      <c r="O1520" t="s">
        <v>87</v>
      </c>
      <c r="P1520" t="s">
        <v>293</v>
      </c>
      <c r="Q1520" t="s">
        <v>575</v>
      </c>
      <c r="R1520">
        <v>44118</v>
      </c>
      <c r="S1520">
        <v>42144</v>
      </c>
      <c r="T1520">
        <v>42145</v>
      </c>
      <c r="U1520">
        <v>3670.3515000000002</v>
      </c>
      <c r="V1520">
        <v>29</v>
      </c>
      <c r="W1520">
        <v>5319.35</v>
      </c>
      <c r="X1520">
        <v>88784</v>
      </c>
      <c r="Y1520" t="s">
        <v>3218</v>
      </c>
    </row>
    <row r="1521" spans="1:25" x14ac:dyDescent="0.2">
      <c r="A1521">
        <v>276</v>
      </c>
      <c r="B1521" t="s">
        <v>2571</v>
      </c>
      <c r="C1521" t="s">
        <v>1</v>
      </c>
      <c r="D1521">
        <v>0.04</v>
      </c>
      <c r="E1521">
        <v>1.98</v>
      </c>
      <c r="F1521">
        <v>0.7</v>
      </c>
      <c r="G1521" t="s">
        <v>63</v>
      </c>
      <c r="H1521" t="s">
        <v>70</v>
      </c>
      <c r="I1521" t="s">
        <v>24</v>
      </c>
      <c r="J1521" t="s">
        <v>152</v>
      </c>
      <c r="K1521" t="s">
        <v>26</v>
      </c>
      <c r="L1521" t="s">
        <v>417</v>
      </c>
      <c r="M1521">
        <v>0.83</v>
      </c>
      <c r="N1521" t="s">
        <v>8</v>
      </c>
      <c r="O1521" t="s">
        <v>87</v>
      </c>
      <c r="P1521" t="s">
        <v>224</v>
      </c>
      <c r="Q1521" t="s">
        <v>1365</v>
      </c>
      <c r="R1521">
        <v>6111</v>
      </c>
      <c r="S1521">
        <v>42145</v>
      </c>
      <c r="T1521">
        <v>42146</v>
      </c>
      <c r="U1521">
        <v>-1</v>
      </c>
      <c r="V1521">
        <v>3</v>
      </c>
      <c r="W1521">
        <v>8.3000000000000007</v>
      </c>
      <c r="X1521">
        <v>89291</v>
      </c>
      <c r="Y1521" t="s">
        <v>3218</v>
      </c>
    </row>
    <row r="1522" spans="1:25" x14ac:dyDescent="0.2">
      <c r="A1522">
        <v>282</v>
      </c>
      <c r="B1522" t="s">
        <v>2572</v>
      </c>
      <c r="C1522" t="s">
        <v>1</v>
      </c>
      <c r="D1522">
        <v>0.03</v>
      </c>
      <c r="E1522">
        <v>55.99</v>
      </c>
      <c r="F1522">
        <v>5</v>
      </c>
      <c r="G1522" t="s">
        <v>14</v>
      </c>
      <c r="H1522" t="s">
        <v>70</v>
      </c>
      <c r="I1522" t="s">
        <v>16</v>
      </c>
      <c r="J1522" t="s">
        <v>111</v>
      </c>
      <c r="K1522" t="s">
        <v>18</v>
      </c>
      <c r="L1522" t="s">
        <v>1914</v>
      </c>
      <c r="M1522">
        <v>0.83</v>
      </c>
      <c r="N1522" t="s">
        <v>8</v>
      </c>
      <c r="O1522" t="s">
        <v>87</v>
      </c>
      <c r="P1522" t="s">
        <v>373</v>
      </c>
      <c r="Q1522" t="s">
        <v>2573</v>
      </c>
      <c r="R1522">
        <v>7109</v>
      </c>
      <c r="S1522">
        <v>42145</v>
      </c>
      <c r="T1522">
        <v>42146</v>
      </c>
      <c r="U1522">
        <v>-221.25399999999999</v>
      </c>
      <c r="V1522">
        <v>9</v>
      </c>
      <c r="W1522">
        <v>416.95</v>
      </c>
      <c r="X1522">
        <v>89291</v>
      </c>
      <c r="Y1522" t="s">
        <v>3218</v>
      </c>
    </row>
    <row r="1523" spans="1:25" x14ac:dyDescent="0.2">
      <c r="A1523">
        <v>825</v>
      </c>
      <c r="B1523" t="s">
        <v>2574</v>
      </c>
      <c r="C1523" t="s">
        <v>1</v>
      </c>
      <c r="D1523">
        <v>0</v>
      </c>
      <c r="E1523">
        <v>11.97</v>
      </c>
      <c r="F1523">
        <v>4.9800000000000004</v>
      </c>
      <c r="G1523" t="s">
        <v>14</v>
      </c>
      <c r="H1523" t="s">
        <v>47</v>
      </c>
      <c r="I1523" t="s">
        <v>24</v>
      </c>
      <c r="J1523" t="s">
        <v>71</v>
      </c>
      <c r="K1523" t="s">
        <v>49</v>
      </c>
      <c r="L1523" t="s">
        <v>792</v>
      </c>
      <c r="M1523">
        <v>0.57999999999999996</v>
      </c>
      <c r="N1523" t="s">
        <v>8</v>
      </c>
      <c r="O1523" t="s">
        <v>28</v>
      </c>
      <c r="P1523" t="s">
        <v>163</v>
      </c>
      <c r="Q1523" t="s">
        <v>2575</v>
      </c>
      <c r="R1523">
        <v>79605</v>
      </c>
      <c r="S1523">
        <v>42145</v>
      </c>
      <c r="T1523">
        <v>42148</v>
      </c>
      <c r="U1523">
        <v>3.3839999999999999</v>
      </c>
      <c r="V1523">
        <v>4</v>
      </c>
      <c r="W1523">
        <v>53.3</v>
      </c>
      <c r="X1523">
        <v>89258</v>
      </c>
      <c r="Y1523" t="s">
        <v>3216</v>
      </c>
    </row>
    <row r="1524" spans="1:25" x14ac:dyDescent="0.2">
      <c r="A1524">
        <v>406</v>
      </c>
      <c r="B1524" t="s">
        <v>2576</v>
      </c>
      <c r="C1524" t="s">
        <v>13</v>
      </c>
      <c r="D1524">
        <v>0.03</v>
      </c>
      <c r="E1524">
        <v>4.9800000000000004</v>
      </c>
      <c r="F1524">
        <v>0.8</v>
      </c>
      <c r="G1524" t="s">
        <v>14</v>
      </c>
      <c r="H1524" t="s">
        <v>3</v>
      </c>
      <c r="I1524" t="s">
        <v>24</v>
      </c>
      <c r="J1524" t="s">
        <v>64</v>
      </c>
      <c r="K1524" t="s">
        <v>26</v>
      </c>
      <c r="L1524" t="s">
        <v>870</v>
      </c>
      <c r="M1524">
        <v>0.36</v>
      </c>
      <c r="N1524" t="s">
        <v>8</v>
      </c>
      <c r="O1524" t="s">
        <v>87</v>
      </c>
      <c r="P1524" t="s">
        <v>373</v>
      </c>
      <c r="Q1524" t="s">
        <v>2577</v>
      </c>
      <c r="R1524">
        <v>8360</v>
      </c>
      <c r="S1524">
        <v>42145</v>
      </c>
      <c r="T1524">
        <v>42146</v>
      </c>
      <c r="U1524">
        <v>50.2044</v>
      </c>
      <c r="V1524">
        <v>15</v>
      </c>
      <c r="W1524">
        <v>72.760000000000005</v>
      </c>
      <c r="X1524">
        <v>87804</v>
      </c>
      <c r="Y1524" t="s">
        <v>3218</v>
      </c>
    </row>
    <row r="1525" spans="1:25" x14ac:dyDescent="0.2">
      <c r="A1525">
        <v>1106</v>
      </c>
      <c r="B1525" t="s">
        <v>2557</v>
      </c>
      <c r="C1525" t="s">
        <v>13</v>
      </c>
      <c r="D1525">
        <v>0.01</v>
      </c>
      <c r="E1525">
        <v>9.31</v>
      </c>
      <c r="F1525">
        <v>3.98</v>
      </c>
      <c r="G1525" t="s">
        <v>14</v>
      </c>
      <c r="H1525" t="s">
        <v>3</v>
      </c>
      <c r="I1525" t="s">
        <v>24</v>
      </c>
      <c r="J1525" t="s">
        <v>544</v>
      </c>
      <c r="K1525" t="s">
        <v>18</v>
      </c>
      <c r="L1525" t="s">
        <v>2578</v>
      </c>
      <c r="M1525">
        <v>0.56000000000000005</v>
      </c>
      <c r="N1525" t="s">
        <v>8</v>
      </c>
      <c r="O1525" t="s">
        <v>28</v>
      </c>
      <c r="P1525" t="s">
        <v>163</v>
      </c>
      <c r="Q1525" t="s">
        <v>530</v>
      </c>
      <c r="R1525">
        <v>75220</v>
      </c>
      <c r="S1525">
        <v>42145</v>
      </c>
      <c r="T1525">
        <v>42146</v>
      </c>
      <c r="U1525">
        <v>-10.9</v>
      </c>
      <c r="V1525">
        <v>61</v>
      </c>
      <c r="W1525">
        <v>586.96</v>
      </c>
      <c r="X1525">
        <v>646</v>
      </c>
      <c r="Y1525" t="s">
        <v>3216</v>
      </c>
    </row>
    <row r="1526" spans="1:25" x14ac:dyDescent="0.2">
      <c r="A1526">
        <v>1107</v>
      </c>
      <c r="B1526" t="s">
        <v>2579</v>
      </c>
      <c r="C1526" t="s">
        <v>13</v>
      </c>
      <c r="D1526">
        <v>0.01</v>
      </c>
      <c r="E1526">
        <v>9.31</v>
      </c>
      <c r="F1526">
        <v>3.98</v>
      </c>
      <c r="G1526" t="s">
        <v>14</v>
      </c>
      <c r="H1526" t="s">
        <v>3</v>
      </c>
      <c r="I1526" t="s">
        <v>24</v>
      </c>
      <c r="J1526" t="s">
        <v>544</v>
      </c>
      <c r="K1526" t="s">
        <v>18</v>
      </c>
      <c r="L1526" t="s">
        <v>2578</v>
      </c>
      <c r="M1526">
        <v>0.56000000000000005</v>
      </c>
      <c r="N1526" t="s">
        <v>8</v>
      </c>
      <c r="O1526" t="s">
        <v>28</v>
      </c>
      <c r="P1526" t="s">
        <v>163</v>
      </c>
      <c r="Q1526" t="s">
        <v>2580</v>
      </c>
      <c r="R1526">
        <v>77566</v>
      </c>
      <c r="S1526">
        <v>42145</v>
      </c>
      <c r="T1526">
        <v>42146</v>
      </c>
      <c r="U1526">
        <v>2.1800000000000002</v>
      </c>
      <c r="V1526">
        <v>15</v>
      </c>
      <c r="W1526">
        <v>144.33000000000001</v>
      </c>
      <c r="X1526">
        <v>86411</v>
      </c>
      <c r="Y1526" t="s">
        <v>3216</v>
      </c>
    </row>
    <row r="1527" spans="1:25" x14ac:dyDescent="0.2">
      <c r="A1527">
        <v>820</v>
      </c>
      <c r="B1527" t="s">
        <v>2581</v>
      </c>
      <c r="C1527" t="s">
        <v>23</v>
      </c>
      <c r="D1527">
        <v>0.09</v>
      </c>
      <c r="E1527">
        <v>5.84</v>
      </c>
      <c r="F1527">
        <v>0.83</v>
      </c>
      <c r="G1527" t="s">
        <v>14</v>
      </c>
      <c r="H1527" t="s">
        <v>3</v>
      </c>
      <c r="I1527" t="s">
        <v>24</v>
      </c>
      <c r="J1527" t="s">
        <v>25</v>
      </c>
      <c r="K1527" t="s">
        <v>26</v>
      </c>
      <c r="L1527" t="s">
        <v>2582</v>
      </c>
      <c r="M1527">
        <v>0.49</v>
      </c>
      <c r="N1527" t="s">
        <v>8</v>
      </c>
      <c r="O1527" t="s">
        <v>35</v>
      </c>
      <c r="P1527" t="s">
        <v>42</v>
      </c>
      <c r="Q1527" t="s">
        <v>2583</v>
      </c>
      <c r="R1527">
        <v>99362</v>
      </c>
      <c r="S1527">
        <v>42145</v>
      </c>
      <c r="T1527">
        <v>42149</v>
      </c>
      <c r="U1527">
        <v>-2.87</v>
      </c>
      <c r="V1527">
        <v>1</v>
      </c>
      <c r="W1527">
        <v>5.9</v>
      </c>
      <c r="X1527">
        <v>90244</v>
      </c>
      <c r="Y1527" t="s">
        <v>3217</v>
      </c>
    </row>
    <row r="1528" spans="1:25" x14ac:dyDescent="0.2">
      <c r="A1528">
        <v>1527</v>
      </c>
      <c r="B1528" t="s">
        <v>314</v>
      </c>
      <c r="C1528" t="s">
        <v>23</v>
      </c>
      <c r="D1528">
        <v>0.09</v>
      </c>
      <c r="E1528">
        <v>50.98</v>
      </c>
      <c r="F1528">
        <v>6.5</v>
      </c>
      <c r="G1528" t="s">
        <v>14</v>
      </c>
      <c r="H1528" t="s">
        <v>47</v>
      </c>
      <c r="I1528" t="s">
        <v>16</v>
      </c>
      <c r="J1528" t="s">
        <v>17</v>
      </c>
      <c r="K1528" t="s">
        <v>49</v>
      </c>
      <c r="L1528" t="s">
        <v>1842</v>
      </c>
      <c r="M1528">
        <v>0.73</v>
      </c>
      <c r="N1528" t="s">
        <v>8</v>
      </c>
      <c r="O1528" t="s">
        <v>9</v>
      </c>
      <c r="P1528" t="s">
        <v>140</v>
      </c>
      <c r="Q1528" t="s">
        <v>316</v>
      </c>
      <c r="R1528">
        <v>35601</v>
      </c>
      <c r="S1528">
        <v>42145</v>
      </c>
      <c r="T1528">
        <v>42152</v>
      </c>
      <c r="U1528">
        <v>70.176000000000002</v>
      </c>
      <c r="V1528">
        <v>28</v>
      </c>
      <c r="W1528">
        <v>1395.41</v>
      </c>
      <c r="X1528">
        <v>86815</v>
      </c>
      <c r="Y1528" t="s">
        <v>3215</v>
      </c>
    </row>
    <row r="1529" spans="1:25" x14ac:dyDescent="0.2">
      <c r="A1529">
        <v>3319</v>
      </c>
      <c r="B1529" t="s">
        <v>2584</v>
      </c>
      <c r="C1529" t="s">
        <v>23</v>
      </c>
      <c r="D1529">
        <v>0.03</v>
      </c>
      <c r="E1529">
        <v>20.98</v>
      </c>
      <c r="F1529">
        <v>1.49</v>
      </c>
      <c r="G1529" t="s">
        <v>14</v>
      </c>
      <c r="H1529" t="s">
        <v>3</v>
      </c>
      <c r="I1529" t="s">
        <v>24</v>
      </c>
      <c r="J1529" t="s">
        <v>48</v>
      </c>
      <c r="K1529" t="s">
        <v>49</v>
      </c>
      <c r="L1529" t="s">
        <v>2585</v>
      </c>
      <c r="M1529">
        <v>0.35</v>
      </c>
      <c r="N1529" t="s">
        <v>8</v>
      </c>
      <c r="O1529" t="s">
        <v>9</v>
      </c>
      <c r="P1529" t="s">
        <v>376</v>
      </c>
      <c r="Q1529" t="s">
        <v>479</v>
      </c>
      <c r="R1529">
        <v>37075</v>
      </c>
      <c r="S1529">
        <v>42145</v>
      </c>
      <c r="T1529">
        <v>42145</v>
      </c>
      <c r="U1529">
        <v>30.024000000000001</v>
      </c>
      <c r="V1529">
        <v>20</v>
      </c>
      <c r="W1529">
        <v>431.43</v>
      </c>
      <c r="X1529">
        <v>90104</v>
      </c>
      <c r="Y1529" t="s">
        <v>3215</v>
      </c>
    </row>
    <row r="1530" spans="1:25" x14ac:dyDescent="0.2">
      <c r="A1530">
        <v>1129</v>
      </c>
      <c r="B1530" t="s">
        <v>762</v>
      </c>
      <c r="C1530" t="s">
        <v>92</v>
      </c>
      <c r="D1530">
        <v>0.02</v>
      </c>
      <c r="E1530">
        <v>7.64</v>
      </c>
      <c r="F1530">
        <v>1.39</v>
      </c>
      <c r="G1530" t="s">
        <v>14</v>
      </c>
      <c r="H1530" t="s">
        <v>47</v>
      </c>
      <c r="I1530" t="s">
        <v>24</v>
      </c>
      <c r="J1530" t="s">
        <v>321</v>
      </c>
      <c r="K1530" t="s">
        <v>49</v>
      </c>
      <c r="L1530" t="s">
        <v>1534</v>
      </c>
      <c r="M1530">
        <v>0.36</v>
      </c>
      <c r="N1530" t="s">
        <v>8</v>
      </c>
      <c r="O1530" t="s">
        <v>87</v>
      </c>
      <c r="P1530" t="s">
        <v>379</v>
      </c>
      <c r="Q1530" t="s">
        <v>764</v>
      </c>
      <c r="R1530">
        <v>2118</v>
      </c>
      <c r="S1530">
        <v>42145</v>
      </c>
      <c r="T1530">
        <v>42147</v>
      </c>
      <c r="U1530">
        <v>117.38</v>
      </c>
      <c r="V1530">
        <v>52</v>
      </c>
      <c r="W1530">
        <v>406.91</v>
      </c>
      <c r="X1530">
        <v>13735</v>
      </c>
      <c r="Y1530" t="s">
        <v>3218</v>
      </c>
    </row>
    <row r="1531" spans="1:25" x14ac:dyDescent="0.2">
      <c r="A1531">
        <v>1131</v>
      </c>
      <c r="B1531" t="s">
        <v>2586</v>
      </c>
      <c r="C1531" t="s">
        <v>92</v>
      </c>
      <c r="D1531">
        <v>0.02</v>
      </c>
      <c r="E1531">
        <v>7.64</v>
      </c>
      <c r="F1531">
        <v>1.39</v>
      </c>
      <c r="G1531" t="s">
        <v>14</v>
      </c>
      <c r="H1531" t="s">
        <v>47</v>
      </c>
      <c r="I1531" t="s">
        <v>24</v>
      </c>
      <c r="J1531" t="s">
        <v>321</v>
      </c>
      <c r="K1531" t="s">
        <v>49</v>
      </c>
      <c r="L1531" t="s">
        <v>1534</v>
      </c>
      <c r="M1531">
        <v>0.36</v>
      </c>
      <c r="N1531" t="s">
        <v>8</v>
      </c>
      <c r="O1531" t="s">
        <v>28</v>
      </c>
      <c r="P1531" t="s">
        <v>163</v>
      </c>
      <c r="Q1531" t="s">
        <v>2587</v>
      </c>
      <c r="R1531">
        <v>79907</v>
      </c>
      <c r="S1531">
        <v>42145</v>
      </c>
      <c r="T1531">
        <v>42147</v>
      </c>
      <c r="U1531">
        <v>70.193700000000007</v>
      </c>
      <c r="V1531">
        <v>13</v>
      </c>
      <c r="W1531">
        <v>101.73</v>
      </c>
      <c r="X1531">
        <v>88103</v>
      </c>
      <c r="Y1531" t="s">
        <v>3216</v>
      </c>
    </row>
    <row r="1532" spans="1:25" x14ac:dyDescent="0.2">
      <c r="A1532">
        <v>1254</v>
      </c>
      <c r="B1532" t="s">
        <v>1566</v>
      </c>
      <c r="C1532" t="s">
        <v>92</v>
      </c>
      <c r="D1532">
        <v>0.04</v>
      </c>
      <c r="E1532">
        <v>2.08</v>
      </c>
      <c r="F1532">
        <v>1.49</v>
      </c>
      <c r="G1532" t="s">
        <v>14</v>
      </c>
      <c r="H1532" t="s">
        <v>47</v>
      </c>
      <c r="I1532" t="s">
        <v>24</v>
      </c>
      <c r="J1532" t="s">
        <v>48</v>
      </c>
      <c r="K1532" t="s">
        <v>49</v>
      </c>
      <c r="L1532" t="s">
        <v>1386</v>
      </c>
      <c r="M1532">
        <v>0.36</v>
      </c>
      <c r="N1532" t="s">
        <v>8</v>
      </c>
      <c r="O1532" t="s">
        <v>28</v>
      </c>
      <c r="P1532" t="s">
        <v>163</v>
      </c>
      <c r="Q1532" t="s">
        <v>1567</v>
      </c>
      <c r="R1532">
        <v>77530</v>
      </c>
      <c r="S1532">
        <v>42145</v>
      </c>
      <c r="T1532">
        <v>42147</v>
      </c>
      <c r="U1532">
        <v>-11.281499999999999</v>
      </c>
      <c r="V1532">
        <v>16</v>
      </c>
      <c r="W1532">
        <v>33.770000000000003</v>
      </c>
      <c r="X1532">
        <v>89982</v>
      </c>
      <c r="Y1532" t="s">
        <v>3216</v>
      </c>
    </row>
    <row r="1533" spans="1:25" x14ac:dyDescent="0.2">
      <c r="A1533">
        <v>19</v>
      </c>
      <c r="B1533" t="s">
        <v>2588</v>
      </c>
      <c r="C1533" t="s">
        <v>46</v>
      </c>
      <c r="D1533">
        <v>7.0000000000000007E-2</v>
      </c>
      <c r="E1533">
        <v>12.99</v>
      </c>
      <c r="F1533">
        <v>9.44</v>
      </c>
      <c r="G1533" t="s">
        <v>14</v>
      </c>
      <c r="H1533" t="s">
        <v>3</v>
      </c>
      <c r="I1533" t="s">
        <v>16</v>
      </c>
      <c r="J1533" t="s">
        <v>32</v>
      </c>
      <c r="K1533" t="s">
        <v>120</v>
      </c>
      <c r="L1533" t="s">
        <v>2589</v>
      </c>
      <c r="M1533">
        <v>0.39</v>
      </c>
      <c r="N1533" t="s">
        <v>8</v>
      </c>
      <c r="O1533" t="s">
        <v>35</v>
      </c>
      <c r="P1533" t="s">
        <v>253</v>
      </c>
      <c r="Q1533" t="s">
        <v>2590</v>
      </c>
      <c r="R1533">
        <v>59801</v>
      </c>
      <c r="S1533">
        <v>42145</v>
      </c>
      <c r="T1533">
        <v>42147</v>
      </c>
      <c r="U1533">
        <v>-114.6399</v>
      </c>
      <c r="V1533">
        <v>18</v>
      </c>
      <c r="W1533">
        <v>231.79</v>
      </c>
      <c r="X1533">
        <v>90032</v>
      </c>
      <c r="Y1533" t="s">
        <v>3217</v>
      </c>
    </row>
    <row r="1534" spans="1:25" x14ac:dyDescent="0.2">
      <c r="A1534">
        <v>21</v>
      </c>
      <c r="B1534" t="s">
        <v>2496</v>
      </c>
      <c r="C1534" t="s">
        <v>46</v>
      </c>
      <c r="D1534">
        <v>0.08</v>
      </c>
      <c r="E1534">
        <v>5</v>
      </c>
      <c r="F1534">
        <v>3.39</v>
      </c>
      <c r="G1534" t="s">
        <v>14</v>
      </c>
      <c r="H1534" t="s">
        <v>3</v>
      </c>
      <c r="I1534" t="s">
        <v>24</v>
      </c>
      <c r="J1534" t="s">
        <v>152</v>
      </c>
      <c r="K1534" t="s">
        <v>26</v>
      </c>
      <c r="L1534" t="s">
        <v>2591</v>
      </c>
      <c r="M1534">
        <v>0.37</v>
      </c>
      <c r="N1534" t="s">
        <v>8</v>
      </c>
      <c r="O1534" t="s">
        <v>87</v>
      </c>
      <c r="P1534" t="s">
        <v>88</v>
      </c>
      <c r="Q1534" t="s">
        <v>89</v>
      </c>
      <c r="R1534">
        <v>10012</v>
      </c>
      <c r="S1534">
        <v>42145</v>
      </c>
      <c r="T1534">
        <v>42146</v>
      </c>
      <c r="U1534">
        <v>-17.489999999999998</v>
      </c>
      <c r="V1534">
        <v>58</v>
      </c>
      <c r="W1534">
        <v>293.06</v>
      </c>
      <c r="X1534">
        <v>42949</v>
      </c>
      <c r="Y1534" t="s">
        <v>3218</v>
      </c>
    </row>
    <row r="1535" spans="1:25" x14ac:dyDescent="0.2">
      <c r="A1535">
        <v>21</v>
      </c>
      <c r="B1535" t="s">
        <v>2496</v>
      </c>
      <c r="C1535" t="s">
        <v>46</v>
      </c>
      <c r="D1535">
        <v>7.0000000000000007E-2</v>
      </c>
      <c r="E1535">
        <v>12.99</v>
      </c>
      <c r="F1535">
        <v>9.44</v>
      </c>
      <c r="G1535" t="s">
        <v>14</v>
      </c>
      <c r="H1535" t="s">
        <v>3</v>
      </c>
      <c r="I1535" t="s">
        <v>16</v>
      </c>
      <c r="J1535" t="s">
        <v>32</v>
      </c>
      <c r="K1535" t="s">
        <v>120</v>
      </c>
      <c r="L1535" t="s">
        <v>2589</v>
      </c>
      <c r="M1535">
        <v>0.39</v>
      </c>
      <c r="N1535" t="s">
        <v>8</v>
      </c>
      <c r="O1535" t="s">
        <v>87</v>
      </c>
      <c r="P1535" t="s">
        <v>88</v>
      </c>
      <c r="Q1535" t="s">
        <v>89</v>
      </c>
      <c r="R1535">
        <v>10012</v>
      </c>
      <c r="S1535">
        <v>42145</v>
      </c>
      <c r="T1535">
        <v>42147</v>
      </c>
      <c r="U1535">
        <v>-114.6399</v>
      </c>
      <c r="V1535">
        <v>71</v>
      </c>
      <c r="W1535">
        <v>914.29</v>
      </c>
      <c r="X1535">
        <v>42949</v>
      </c>
      <c r="Y1535" t="s">
        <v>3218</v>
      </c>
    </row>
    <row r="1536" spans="1:25" x14ac:dyDescent="0.2">
      <c r="A1536">
        <v>3206</v>
      </c>
      <c r="B1536" t="s">
        <v>1902</v>
      </c>
      <c r="C1536" t="s">
        <v>46</v>
      </c>
      <c r="D1536">
        <v>0.06</v>
      </c>
      <c r="E1536">
        <v>218.08</v>
      </c>
      <c r="F1536">
        <v>18.059999999999999</v>
      </c>
      <c r="G1536" t="s">
        <v>63</v>
      </c>
      <c r="H1536" t="s">
        <v>15</v>
      </c>
      <c r="I1536" t="s">
        <v>4</v>
      </c>
      <c r="J1536" t="s">
        <v>85</v>
      </c>
      <c r="K1536" t="s">
        <v>40</v>
      </c>
      <c r="L1536" t="s">
        <v>2592</v>
      </c>
      <c r="M1536">
        <v>0.56999999999999995</v>
      </c>
      <c r="N1536" t="s">
        <v>8</v>
      </c>
      <c r="O1536" t="s">
        <v>35</v>
      </c>
      <c r="P1536" t="s">
        <v>466</v>
      </c>
      <c r="Q1536" t="s">
        <v>1904</v>
      </c>
      <c r="R1536">
        <v>83301</v>
      </c>
      <c r="S1536">
        <v>42145</v>
      </c>
      <c r="T1536">
        <v>42147</v>
      </c>
      <c r="U1536">
        <v>969.42</v>
      </c>
      <c r="V1536">
        <v>7</v>
      </c>
      <c r="W1536">
        <v>1488.51</v>
      </c>
      <c r="X1536">
        <v>87934</v>
      </c>
      <c r="Y1536" t="s">
        <v>3217</v>
      </c>
    </row>
    <row r="1537" spans="1:25" x14ac:dyDescent="0.2">
      <c r="A1537">
        <v>2385</v>
      </c>
      <c r="B1537" t="s">
        <v>2593</v>
      </c>
      <c r="C1537" t="s">
        <v>1</v>
      </c>
      <c r="D1537">
        <v>0.1</v>
      </c>
      <c r="E1537">
        <v>130.97999999999999</v>
      </c>
      <c r="F1537">
        <v>30</v>
      </c>
      <c r="G1537" t="s">
        <v>2</v>
      </c>
      <c r="H1537" t="s">
        <v>3</v>
      </c>
      <c r="I1537" t="s">
        <v>4</v>
      </c>
      <c r="J1537" t="s">
        <v>85</v>
      </c>
      <c r="K1537" t="s">
        <v>33</v>
      </c>
      <c r="L1537" t="s">
        <v>2175</v>
      </c>
      <c r="M1537">
        <v>0.78</v>
      </c>
      <c r="N1537" t="s">
        <v>8</v>
      </c>
      <c r="O1537" t="s">
        <v>35</v>
      </c>
      <c r="P1537" t="s">
        <v>616</v>
      </c>
      <c r="Q1537" t="s">
        <v>2594</v>
      </c>
      <c r="R1537">
        <v>88001</v>
      </c>
      <c r="S1537">
        <v>42146</v>
      </c>
      <c r="T1537">
        <v>42148</v>
      </c>
      <c r="U1537">
        <v>2000.11</v>
      </c>
      <c r="V1537">
        <v>18</v>
      </c>
      <c r="W1537">
        <v>2259.9899999999998</v>
      </c>
      <c r="X1537">
        <v>89184</v>
      </c>
      <c r="Y1537" t="s">
        <v>3217</v>
      </c>
    </row>
    <row r="1538" spans="1:25" x14ac:dyDescent="0.2">
      <c r="A1538">
        <v>2699</v>
      </c>
      <c r="B1538" t="s">
        <v>2065</v>
      </c>
      <c r="C1538" t="s">
        <v>1</v>
      </c>
      <c r="D1538">
        <v>0.06</v>
      </c>
      <c r="E1538">
        <v>4.9800000000000004</v>
      </c>
      <c r="F1538">
        <v>4.95</v>
      </c>
      <c r="G1538" t="s">
        <v>14</v>
      </c>
      <c r="H1538" t="s">
        <v>70</v>
      </c>
      <c r="I1538" t="s">
        <v>24</v>
      </c>
      <c r="J1538" t="s">
        <v>48</v>
      </c>
      <c r="K1538" t="s">
        <v>49</v>
      </c>
      <c r="L1538" t="s">
        <v>2595</v>
      </c>
      <c r="M1538">
        <v>0.37</v>
      </c>
      <c r="N1538" t="s">
        <v>8</v>
      </c>
      <c r="O1538" t="s">
        <v>35</v>
      </c>
      <c r="P1538" t="s">
        <v>564</v>
      </c>
      <c r="Q1538" t="s">
        <v>2067</v>
      </c>
      <c r="R1538">
        <v>86442</v>
      </c>
      <c r="S1538">
        <v>42146</v>
      </c>
      <c r="T1538">
        <v>42148</v>
      </c>
      <c r="U1538">
        <v>-103.224</v>
      </c>
      <c r="V1538">
        <v>16</v>
      </c>
      <c r="W1538">
        <v>78.989999999999995</v>
      </c>
      <c r="X1538">
        <v>87677</v>
      </c>
      <c r="Y1538" t="s">
        <v>3217</v>
      </c>
    </row>
    <row r="1539" spans="1:25" x14ac:dyDescent="0.2">
      <c r="A1539">
        <v>181</v>
      </c>
      <c r="B1539" t="s">
        <v>1263</v>
      </c>
      <c r="C1539" t="s">
        <v>13</v>
      </c>
      <c r="D1539">
        <v>7.0000000000000007E-2</v>
      </c>
      <c r="E1539">
        <v>1.68</v>
      </c>
      <c r="F1539">
        <v>1.57</v>
      </c>
      <c r="G1539" t="s">
        <v>14</v>
      </c>
      <c r="H1539" t="s">
        <v>70</v>
      </c>
      <c r="I1539" t="s">
        <v>24</v>
      </c>
      <c r="J1539" t="s">
        <v>25</v>
      </c>
      <c r="K1539" t="s">
        <v>26</v>
      </c>
      <c r="L1539" t="s">
        <v>550</v>
      </c>
      <c r="M1539">
        <v>0.59</v>
      </c>
      <c r="N1539" t="s">
        <v>8</v>
      </c>
      <c r="O1539" t="s">
        <v>35</v>
      </c>
      <c r="P1539" t="s">
        <v>66</v>
      </c>
      <c r="Q1539" t="s">
        <v>917</v>
      </c>
      <c r="R1539">
        <v>94122</v>
      </c>
      <c r="S1539">
        <v>42146</v>
      </c>
      <c r="T1539">
        <v>42147</v>
      </c>
      <c r="U1539">
        <v>-35.75</v>
      </c>
      <c r="V1539">
        <v>116</v>
      </c>
      <c r="W1539">
        <v>186.59</v>
      </c>
      <c r="X1539">
        <v>3585</v>
      </c>
      <c r="Y1539" t="s">
        <v>3217</v>
      </c>
    </row>
    <row r="1540" spans="1:25" x14ac:dyDescent="0.2">
      <c r="A1540">
        <v>188</v>
      </c>
      <c r="B1540" t="s">
        <v>2596</v>
      </c>
      <c r="C1540" t="s">
        <v>13</v>
      </c>
      <c r="D1540">
        <v>7.0000000000000007E-2</v>
      </c>
      <c r="E1540">
        <v>10.06</v>
      </c>
      <c r="F1540">
        <v>2.06</v>
      </c>
      <c r="G1540" t="s">
        <v>14</v>
      </c>
      <c r="H1540" t="s">
        <v>70</v>
      </c>
      <c r="I1540" t="s">
        <v>24</v>
      </c>
      <c r="J1540" t="s">
        <v>64</v>
      </c>
      <c r="K1540" t="s">
        <v>26</v>
      </c>
      <c r="L1540" t="s">
        <v>149</v>
      </c>
      <c r="M1540">
        <v>0.39</v>
      </c>
      <c r="N1540" t="s">
        <v>8</v>
      </c>
      <c r="O1540" t="s">
        <v>28</v>
      </c>
      <c r="P1540" t="s">
        <v>163</v>
      </c>
      <c r="Q1540" t="s">
        <v>1933</v>
      </c>
      <c r="R1540">
        <v>76240</v>
      </c>
      <c r="S1540">
        <v>42146</v>
      </c>
      <c r="T1540">
        <v>42146</v>
      </c>
      <c r="U1540">
        <v>152.65559999999999</v>
      </c>
      <c r="V1540">
        <v>23</v>
      </c>
      <c r="W1540">
        <v>221.24</v>
      </c>
      <c r="X1540">
        <v>88361</v>
      </c>
      <c r="Y1540" t="s">
        <v>3216</v>
      </c>
    </row>
    <row r="1541" spans="1:25" x14ac:dyDescent="0.2">
      <c r="A1541">
        <v>188</v>
      </c>
      <c r="B1541" t="s">
        <v>2596</v>
      </c>
      <c r="C1541" t="s">
        <v>13</v>
      </c>
      <c r="D1541">
        <v>7.0000000000000007E-2</v>
      </c>
      <c r="E1541">
        <v>1.68</v>
      </c>
      <c r="F1541">
        <v>1.57</v>
      </c>
      <c r="G1541" t="s">
        <v>14</v>
      </c>
      <c r="H1541" t="s">
        <v>70</v>
      </c>
      <c r="I1541" t="s">
        <v>24</v>
      </c>
      <c r="J1541" t="s">
        <v>25</v>
      </c>
      <c r="K1541" t="s">
        <v>26</v>
      </c>
      <c r="L1541" t="s">
        <v>550</v>
      </c>
      <c r="M1541">
        <v>0.59</v>
      </c>
      <c r="N1541" t="s">
        <v>8</v>
      </c>
      <c r="O1541" t="s">
        <v>28</v>
      </c>
      <c r="P1541" t="s">
        <v>163</v>
      </c>
      <c r="Q1541" t="s">
        <v>1933</v>
      </c>
      <c r="R1541">
        <v>76240</v>
      </c>
      <c r="S1541">
        <v>42146</v>
      </c>
      <c r="T1541">
        <v>42147</v>
      </c>
      <c r="U1541">
        <v>7.15</v>
      </c>
      <c r="V1541">
        <v>29</v>
      </c>
      <c r="W1541">
        <v>46.65</v>
      </c>
      <c r="X1541">
        <v>88361</v>
      </c>
      <c r="Y1541" t="s">
        <v>3216</v>
      </c>
    </row>
    <row r="1542" spans="1:25" x14ac:dyDescent="0.2">
      <c r="A1542">
        <v>1246</v>
      </c>
      <c r="B1542" t="s">
        <v>1987</v>
      </c>
      <c r="C1542" t="s">
        <v>23</v>
      </c>
      <c r="D1542">
        <v>0.03</v>
      </c>
      <c r="E1542">
        <v>256.99</v>
      </c>
      <c r="F1542">
        <v>11.25</v>
      </c>
      <c r="G1542" t="s">
        <v>14</v>
      </c>
      <c r="H1542" t="s">
        <v>47</v>
      </c>
      <c r="I1542" t="s">
        <v>16</v>
      </c>
      <c r="J1542" t="s">
        <v>17</v>
      </c>
      <c r="K1542" t="s">
        <v>49</v>
      </c>
      <c r="L1542" t="s">
        <v>2597</v>
      </c>
      <c r="M1542">
        <v>0.51</v>
      </c>
      <c r="N1542" t="s">
        <v>8</v>
      </c>
      <c r="O1542" t="s">
        <v>87</v>
      </c>
      <c r="P1542" t="s">
        <v>88</v>
      </c>
      <c r="Q1542" t="s">
        <v>89</v>
      </c>
      <c r="R1542">
        <v>10009</v>
      </c>
      <c r="S1542">
        <v>42146</v>
      </c>
      <c r="T1542">
        <v>42146</v>
      </c>
      <c r="U1542">
        <v>1489.8</v>
      </c>
      <c r="V1542">
        <v>32</v>
      </c>
      <c r="W1542">
        <v>8216.2800000000007</v>
      </c>
      <c r="X1542">
        <v>46853</v>
      </c>
      <c r="Y1542" t="s">
        <v>3218</v>
      </c>
    </row>
    <row r="1543" spans="1:25" x14ac:dyDescent="0.2">
      <c r="A1543">
        <v>1257</v>
      </c>
      <c r="B1543" t="s">
        <v>2257</v>
      </c>
      <c r="C1543" t="s">
        <v>92</v>
      </c>
      <c r="D1543">
        <v>0.01</v>
      </c>
      <c r="E1543">
        <v>115.99</v>
      </c>
      <c r="F1543">
        <v>56.14</v>
      </c>
      <c r="G1543" t="s">
        <v>2</v>
      </c>
      <c r="H1543" t="s">
        <v>47</v>
      </c>
      <c r="I1543" t="s">
        <v>16</v>
      </c>
      <c r="J1543" t="s">
        <v>32</v>
      </c>
      <c r="K1543" t="s">
        <v>33</v>
      </c>
      <c r="L1543" t="s">
        <v>456</v>
      </c>
      <c r="M1543">
        <v>0.4</v>
      </c>
      <c r="N1543" t="s">
        <v>8</v>
      </c>
      <c r="O1543" t="s">
        <v>35</v>
      </c>
      <c r="P1543" t="s">
        <v>36</v>
      </c>
      <c r="Q1543" t="s">
        <v>1099</v>
      </c>
      <c r="R1543">
        <v>80013</v>
      </c>
      <c r="S1543">
        <v>42146</v>
      </c>
      <c r="T1543">
        <v>42147</v>
      </c>
      <c r="U1543">
        <v>-164.39519999999999</v>
      </c>
      <c r="V1543">
        <v>5</v>
      </c>
      <c r="W1543">
        <v>604.35</v>
      </c>
      <c r="X1543">
        <v>86535</v>
      </c>
      <c r="Y1543" t="s">
        <v>3217</v>
      </c>
    </row>
    <row r="1544" spans="1:25" x14ac:dyDescent="0.2">
      <c r="A1544">
        <v>2976</v>
      </c>
      <c r="B1544" t="s">
        <v>2598</v>
      </c>
      <c r="C1544" t="s">
        <v>92</v>
      </c>
      <c r="D1544">
        <v>0.01</v>
      </c>
      <c r="E1544">
        <v>35.99</v>
      </c>
      <c r="F1544">
        <v>0.99</v>
      </c>
      <c r="G1544" t="s">
        <v>14</v>
      </c>
      <c r="H1544" t="s">
        <v>3</v>
      </c>
      <c r="I1544" t="s">
        <v>16</v>
      </c>
      <c r="J1544" t="s">
        <v>111</v>
      </c>
      <c r="K1544" t="s">
        <v>18</v>
      </c>
      <c r="L1544" t="s">
        <v>1961</v>
      </c>
      <c r="M1544">
        <v>0.35</v>
      </c>
      <c r="N1544" t="s">
        <v>8</v>
      </c>
      <c r="O1544" t="s">
        <v>28</v>
      </c>
      <c r="P1544" t="s">
        <v>333</v>
      </c>
      <c r="Q1544" t="s">
        <v>2599</v>
      </c>
      <c r="R1544">
        <v>53154</v>
      </c>
      <c r="S1544">
        <v>42146</v>
      </c>
      <c r="T1544">
        <v>42147</v>
      </c>
      <c r="U1544">
        <v>882.48239999999998</v>
      </c>
      <c r="V1544">
        <v>41</v>
      </c>
      <c r="W1544">
        <v>1278.96</v>
      </c>
      <c r="X1544">
        <v>89047</v>
      </c>
      <c r="Y1544" t="s">
        <v>3216</v>
      </c>
    </row>
    <row r="1545" spans="1:25" x14ac:dyDescent="0.2">
      <c r="A1545">
        <v>2198</v>
      </c>
      <c r="B1545" t="s">
        <v>2600</v>
      </c>
      <c r="C1545" t="s">
        <v>46</v>
      </c>
      <c r="D1545">
        <v>0.03</v>
      </c>
      <c r="E1545">
        <v>25.98</v>
      </c>
      <c r="F1545">
        <v>4.08</v>
      </c>
      <c r="G1545" t="s">
        <v>14</v>
      </c>
      <c r="H1545" t="s">
        <v>3</v>
      </c>
      <c r="I1545" t="s">
        <v>24</v>
      </c>
      <c r="J1545" t="s">
        <v>25</v>
      </c>
      <c r="K1545" t="s">
        <v>18</v>
      </c>
      <c r="L1545" t="s">
        <v>2601</v>
      </c>
      <c r="M1545">
        <v>0.56999999999999995</v>
      </c>
      <c r="N1545" t="s">
        <v>8</v>
      </c>
      <c r="O1545" t="s">
        <v>87</v>
      </c>
      <c r="P1545" t="s">
        <v>88</v>
      </c>
      <c r="Q1545" t="s">
        <v>2602</v>
      </c>
      <c r="R1545">
        <v>11757</v>
      </c>
      <c r="S1545">
        <v>42146</v>
      </c>
      <c r="T1545">
        <v>42149</v>
      </c>
      <c r="U1545">
        <v>295.90649999999999</v>
      </c>
      <c r="V1545">
        <v>16</v>
      </c>
      <c r="W1545">
        <v>428.85</v>
      </c>
      <c r="X1545">
        <v>89174</v>
      </c>
      <c r="Y1545" t="s">
        <v>3218</v>
      </c>
    </row>
    <row r="1546" spans="1:25" x14ac:dyDescent="0.2">
      <c r="A1546">
        <v>2198</v>
      </c>
      <c r="B1546" t="s">
        <v>2600</v>
      </c>
      <c r="C1546" t="s">
        <v>46</v>
      </c>
      <c r="D1546">
        <v>0.1</v>
      </c>
      <c r="E1546">
        <v>20.98</v>
      </c>
      <c r="F1546">
        <v>53.03</v>
      </c>
      <c r="G1546" t="s">
        <v>2</v>
      </c>
      <c r="H1546" t="s">
        <v>3</v>
      </c>
      <c r="I1546" t="s">
        <v>24</v>
      </c>
      <c r="J1546" t="s">
        <v>54</v>
      </c>
      <c r="K1546" t="s">
        <v>33</v>
      </c>
      <c r="L1546" t="s">
        <v>1066</v>
      </c>
      <c r="M1546">
        <v>0.78</v>
      </c>
      <c r="N1546" t="s">
        <v>8</v>
      </c>
      <c r="O1546" t="s">
        <v>87</v>
      </c>
      <c r="P1546" t="s">
        <v>88</v>
      </c>
      <c r="Q1546" t="s">
        <v>2602</v>
      </c>
      <c r="R1546">
        <v>11757</v>
      </c>
      <c r="S1546">
        <v>42146</v>
      </c>
      <c r="T1546">
        <v>42146</v>
      </c>
      <c r="U1546">
        <v>-2111.36</v>
      </c>
      <c r="V1546">
        <v>16</v>
      </c>
      <c r="W1546">
        <v>342.54</v>
      </c>
      <c r="X1546">
        <v>89174</v>
      </c>
      <c r="Y1546" t="s">
        <v>3218</v>
      </c>
    </row>
    <row r="1547" spans="1:25" x14ac:dyDescent="0.2">
      <c r="A1547">
        <v>2526</v>
      </c>
      <c r="B1547" t="s">
        <v>2603</v>
      </c>
      <c r="C1547" t="s">
        <v>1</v>
      </c>
      <c r="D1547">
        <v>0.01</v>
      </c>
      <c r="E1547">
        <v>2.16</v>
      </c>
      <c r="F1547">
        <v>6.05</v>
      </c>
      <c r="G1547" t="s">
        <v>14</v>
      </c>
      <c r="H1547" t="s">
        <v>70</v>
      </c>
      <c r="I1547" t="s">
        <v>24</v>
      </c>
      <c r="J1547" t="s">
        <v>48</v>
      </c>
      <c r="K1547" t="s">
        <v>49</v>
      </c>
      <c r="L1547" t="s">
        <v>872</v>
      </c>
      <c r="M1547">
        <v>0.37</v>
      </c>
      <c r="N1547" t="s">
        <v>8</v>
      </c>
      <c r="O1547" t="s">
        <v>9</v>
      </c>
      <c r="P1547" t="s">
        <v>144</v>
      </c>
      <c r="Q1547" t="s">
        <v>2005</v>
      </c>
      <c r="R1547">
        <v>70506</v>
      </c>
      <c r="S1547">
        <v>42147</v>
      </c>
      <c r="T1547">
        <v>42149</v>
      </c>
      <c r="U1547">
        <v>395.76</v>
      </c>
      <c r="V1547">
        <v>24</v>
      </c>
      <c r="W1547">
        <v>58.05</v>
      </c>
      <c r="X1547">
        <v>87208</v>
      </c>
      <c r="Y1547" t="s">
        <v>3215</v>
      </c>
    </row>
    <row r="1548" spans="1:25" x14ac:dyDescent="0.2">
      <c r="A1548">
        <v>2527</v>
      </c>
      <c r="B1548" t="s">
        <v>2604</v>
      </c>
      <c r="C1548" t="s">
        <v>1</v>
      </c>
      <c r="D1548">
        <v>7.0000000000000007E-2</v>
      </c>
      <c r="E1548">
        <v>21.38</v>
      </c>
      <c r="F1548">
        <v>8.99</v>
      </c>
      <c r="G1548" t="s">
        <v>14</v>
      </c>
      <c r="H1548" t="s">
        <v>70</v>
      </c>
      <c r="I1548" t="s">
        <v>24</v>
      </c>
      <c r="J1548" t="s">
        <v>25</v>
      </c>
      <c r="K1548" t="s">
        <v>18</v>
      </c>
      <c r="L1548" t="s">
        <v>1653</v>
      </c>
      <c r="M1548">
        <v>0.59</v>
      </c>
      <c r="N1548" t="s">
        <v>8</v>
      </c>
      <c r="O1548" t="s">
        <v>9</v>
      </c>
      <c r="P1548" t="s">
        <v>144</v>
      </c>
      <c r="Q1548" t="s">
        <v>2605</v>
      </c>
      <c r="R1548">
        <v>70601</v>
      </c>
      <c r="S1548">
        <v>42147</v>
      </c>
      <c r="T1548">
        <v>42149</v>
      </c>
      <c r="U1548">
        <v>-39.396000000000001</v>
      </c>
      <c r="V1548">
        <v>3</v>
      </c>
      <c r="W1548">
        <v>68.64</v>
      </c>
      <c r="X1548">
        <v>87208</v>
      </c>
      <c r="Y1548" t="s">
        <v>3215</v>
      </c>
    </row>
    <row r="1549" spans="1:25" x14ac:dyDescent="0.2">
      <c r="A1549">
        <v>1182</v>
      </c>
      <c r="B1549" t="s">
        <v>2606</v>
      </c>
      <c r="C1549" t="s">
        <v>13</v>
      </c>
      <c r="D1549">
        <v>7.0000000000000007E-2</v>
      </c>
      <c r="E1549">
        <v>2.61</v>
      </c>
      <c r="F1549">
        <v>0.5</v>
      </c>
      <c r="G1549" t="s">
        <v>14</v>
      </c>
      <c r="H1549" t="s">
        <v>47</v>
      </c>
      <c r="I1549" t="s">
        <v>24</v>
      </c>
      <c r="J1549" t="s">
        <v>128</v>
      </c>
      <c r="K1549" t="s">
        <v>49</v>
      </c>
      <c r="L1549" t="s">
        <v>1343</v>
      </c>
      <c r="M1549">
        <v>0.39</v>
      </c>
      <c r="N1549" t="s">
        <v>8</v>
      </c>
      <c r="O1549" t="s">
        <v>35</v>
      </c>
      <c r="P1549" t="s">
        <v>122</v>
      </c>
      <c r="Q1549" t="s">
        <v>2607</v>
      </c>
      <c r="R1549">
        <v>84660</v>
      </c>
      <c r="S1549">
        <v>42147</v>
      </c>
      <c r="T1549">
        <v>42147</v>
      </c>
      <c r="U1549">
        <v>27.013500000000001</v>
      </c>
      <c r="V1549">
        <v>15</v>
      </c>
      <c r="W1549">
        <v>39.15</v>
      </c>
      <c r="X1549">
        <v>86913</v>
      </c>
      <c r="Y1549" t="s">
        <v>3217</v>
      </c>
    </row>
    <row r="1550" spans="1:25" x14ac:dyDescent="0.2">
      <c r="A1550">
        <v>3249</v>
      </c>
      <c r="B1550" t="s">
        <v>2608</v>
      </c>
      <c r="C1550" t="s">
        <v>13</v>
      </c>
      <c r="D1550">
        <v>0.03</v>
      </c>
      <c r="E1550">
        <v>42.8</v>
      </c>
      <c r="F1550">
        <v>2.99</v>
      </c>
      <c r="G1550" t="s">
        <v>14</v>
      </c>
      <c r="H1550" t="s">
        <v>70</v>
      </c>
      <c r="I1550" t="s">
        <v>24</v>
      </c>
      <c r="J1550" t="s">
        <v>48</v>
      </c>
      <c r="K1550" t="s">
        <v>49</v>
      </c>
      <c r="L1550" t="s">
        <v>2609</v>
      </c>
      <c r="M1550">
        <v>0.36</v>
      </c>
      <c r="N1550" t="s">
        <v>8</v>
      </c>
      <c r="O1550" t="s">
        <v>87</v>
      </c>
      <c r="P1550" t="s">
        <v>394</v>
      </c>
      <c r="Q1550" t="s">
        <v>2610</v>
      </c>
      <c r="R1550">
        <v>21403</v>
      </c>
      <c r="S1550">
        <v>42147</v>
      </c>
      <c r="T1550">
        <v>42148</v>
      </c>
      <c r="U1550">
        <v>462.92099999999999</v>
      </c>
      <c r="V1550">
        <v>16</v>
      </c>
      <c r="W1550">
        <v>670.9</v>
      </c>
      <c r="X1550">
        <v>87298</v>
      </c>
      <c r="Y1550" t="s">
        <v>3218</v>
      </c>
    </row>
    <row r="1551" spans="1:25" x14ac:dyDescent="0.2">
      <c r="A1551">
        <v>460</v>
      </c>
      <c r="B1551" t="s">
        <v>2611</v>
      </c>
      <c r="C1551" t="s">
        <v>23</v>
      </c>
      <c r="D1551">
        <v>7.0000000000000007E-2</v>
      </c>
      <c r="E1551">
        <v>16.91</v>
      </c>
      <c r="F1551">
        <v>6.25</v>
      </c>
      <c r="G1551" t="s">
        <v>14</v>
      </c>
      <c r="H1551" t="s">
        <v>47</v>
      </c>
      <c r="I1551" t="s">
        <v>24</v>
      </c>
      <c r="J1551" t="s">
        <v>54</v>
      </c>
      <c r="K1551" t="s">
        <v>49</v>
      </c>
      <c r="L1551" t="s">
        <v>2612</v>
      </c>
      <c r="M1551">
        <v>0.57999999999999996</v>
      </c>
      <c r="N1551" t="s">
        <v>8</v>
      </c>
      <c r="O1551" t="s">
        <v>87</v>
      </c>
      <c r="P1551" t="s">
        <v>373</v>
      </c>
      <c r="Q1551" t="s">
        <v>2613</v>
      </c>
      <c r="R1551">
        <v>8332</v>
      </c>
      <c r="S1551">
        <v>42147</v>
      </c>
      <c r="T1551">
        <v>42154</v>
      </c>
      <c r="U1551">
        <v>7.9</v>
      </c>
      <c r="V1551">
        <v>31</v>
      </c>
      <c r="W1551">
        <v>492.9</v>
      </c>
      <c r="X1551">
        <v>86014</v>
      </c>
      <c r="Y1551" t="s">
        <v>3218</v>
      </c>
    </row>
    <row r="1552" spans="1:25" x14ac:dyDescent="0.2">
      <c r="A1552">
        <v>2858</v>
      </c>
      <c r="B1552" t="s">
        <v>2527</v>
      </c>
      <c r="C1552" t="s">
        <v>23</v>
      </c>
      <c r="D1552">
        <v>0.04</v>
      </c>
      <c r="E1552">
        <v>67.28</v>
      </c>
      <c r="F1552">
        <v>19.989999999999998</v>
      </c>
      <c r="G1552" t="s">
        <v>14</v>
      </c>
      <c r="H1552" t="s">
        <v>70</v>
      </c>
      <c r="I1552" t="s">
        <v>24</v>
      </c>
      <c r="J1552" t="s">
        <v>48</v>
      </c>
      <c r="K1552" t="s">
        <v>49</v>
      </c>
      <c r="L1552" t="s">
        <v>1927</v>
      </c>
      <c r="M1552">
        <v>0.4</v>
      </c>
      <c r="N1552" t="s">
        <v>8</v>
      </c>
      <c r="O1552" t="s">
        <v>9</v>
      </c>
      <c r="P1552" t="s">
        <v>99</v>
      </c>
      <c r="Q1552" t="s">
        <v>1339</v>
      </c>
      <c r="R1552">
        <v>32259</v>
      </c>
      <c r="S1552">
        <v>42147</v>
      </c>
      <c r="T1552">
        <v>42152</v>
      </c>
      <c r="U1552">
        <v>14.754</v>
      </c>
      <c r="V1552">
        <v>30</v>
      </c>
      <c r="W1552">
        <v>2051.6799999999998</v>
      </c>
      <c r="X1552">
        <v>88282</v>
      </c>
      <c r="Y1552" t="s">
        <v>3215</v>
      </c>
    </row>
    <row r="1553" spans="1:25" x14ac:dyDescent="0.2">
      <c r="A1553">
        <v>2858</v>
      </c>
      <c r="B1553" t="s">
        <v>2527</v>
      </c>
      <c r="C1553" t="s">
        <v>23</v>
      </c>
      <c r="D1553">
        <v>0.1</v>
      </c>
      <c r="E1553">
        <v>130.97999999999999</v>
      </c>
      <c r="F1553">
        <v>54.74</v>
      </c>
      <c r="G1553" t="s">
        <v>2</v>
      </c>
      <c r="H1553" t="s">
        <v>70</v>
      </c>
      <c r="I1553" t="s">
        <v>4</v>
      </c>
      <c r="J1553" t="s">
        <v>93</v>
      </c>
      <c r="K1553" t="s">
        <v>6</v>
      </c>
      <c r="L1553" t="s">
        <v>1379</v>
      </c>
      <c r="M1553">
        <v>0.69</v>
      </c>
      <c r="N1553" t="s">
        <v>8</v>
      </c>
      <c r="O1553" t="s">
        <v>9</v>
      </c>
      <c r="P1553" t="s">
        <v>99</v>
      </c>
      <c r="Q1553" t="s">
        <v>1339</v>
      </c>
      <c r="R1553">
        <v>32259</v>
      </c>
      <c r="S1553">
        <v>42147</v>
      </c>
      <c r="T1553">
        <v>42147</v>
      </c>
      <c r="U1553">
        <v>669.61199999999997</v>
      </c>
      <c r="V1553">
        <v>42</v>
      </c>
      <c r="W1553">
        <v>5295.03</v>
      </c>
      <c r="X1553">
        <v>88282</v>
      </c>
      <c r="Y1553" t="s">
        <v>3215</v>
      </c>
    </row>
    <row r="1554" spans="1:25" x14ac:dyDescent="0.2">
      <c r="A1554">
        <v>2858</v>
      </c>
      <c r="B1554" t="s">
        <v>2527</v>
      </c>
      <c r="C1554" t="s">
        <v>23</v>
      </c>
      <c r="D1554">
        <v>0.04</v>
      </c>
      <c r="E1554">
        <v>2.78</v>
      </c>
      <c r="F1554">
        <v>1.25</v>
      </c>
      <c r="G1554" t="s">
        <v>14</v>
      </c>
      <c r="H1554" t="s">
        <v>70</v>
      </c>
      <c r="I1554" t="s">
        <v>24</v>
      </c>
      <c r="J1554" t="s">
        <v>25</v>
      </c>
      <c r="K1554" t="s">
        <v>26</v>
      </c>
      <c r="L1554" t="s">
        <v>358</v>
      </c>
      <c r="M1554">
        <v>0.59</v>
      </c>
      <c r="N1554" t="s">
        <v>8</v>
      </c>
      <c r="O1554" t="s">
        <v>9</v>
      </c>
      <c r="P1554" t="s">
        <v>99</v>
      </c>
      <c r="Q1554" t="s">
        <v>1339</v>
      </c>
      <c r="R1554">
        <v>32259</v>
      </c>
      <c r="S1554">
        <v>42147</v>
      </c>
      <c r="T1554">
        <v>42147</v>
      </c>
      <c r="U1554">
        <v>213</v>
      </c>
      <c r="V1554">
        <v>28</v>
      </c>
      <c r="W1554">
        <v>80.27</v>
      </c>
      <c r="X1554">
        <v>88282</v>
      </c>
      <c r="Y1554" t="s">
        <v>3215</v>
      </c>
    </row>
    <row r="1555" spans="1:25" x14ac:dyDescent="0.2">
      <c r="A1555">
        <v>398</v>
      </c>
      <c r="B1555" t="s">
        <v>2614</v>
      </c>
      <c r="C1555" t="s">
        <v>92</v>
      </c>
      <c r="D1555">
        <v>0.05</v>
      </c>
      <c r="E1555">
        <v>63.94</v>
      </c>
      <c r="F1555">
        <v>14.48</v>
      </c>
      <c r="G1555" t="s">
        <v>14</v>
      </c>
      <c r="H1555" t="s">
        <v>70</v>
      </c>
      <c r="I1555" t="s">
        <v>4</v>
      </c>
      <c r="J1555" t="s">
        <v>102</v>
      </c>
      <c r="K1555" t="s">
        <v>49</v>
      </c>
      <c r="L1555" t="s">
        <v>1970</v>
      </c>
      <c r="M1555">
        <v>0.46</v>
      </c>
      <c r="N1555" t="s">
        <v>8</v>
      </c>
      <c r="O1555" t="s">
        <v>87</v>
      </c>
      <c r="P1555" t="s">
        <v>293</v>
      </c>
      <c r="Q1555" t="s">
        <v>2615</v>
      </c>
      <c r="R1555">
        <v>45406</v>
      </c>
      <c r="S1555">
        <v>42147</v>
      </c>
      <c r="T1555">
        <v>42149</v>
      </c>
      <c r="U1555">
        <v>1372.6307999999999</v>
      </c>
      <c r="V1555">
        <v>31</v>
      </c>
      <c r="W1555">
        <v>1989.32</v>
      </c>
      <c r="X1555">
        <v>89320</v>
      </c>
      <c r="Y1555" t="s">
        <v>3218</v>
      </c>
    </row>
    <row r="1556" spans="1:25" x14ac:dyDescent="0.2">
      <c r="A1556">
        <v>540</v>
      </c>
      <c r="B1556" t="s">
        <v>2484</v>
      </c>
      <c r="C1556" t="s">
        <v>92</v>
      </c>
      <c r="D1556">
        <v>0.05</v>
      </c>
      <c r="E1556">
        <v>204.1</v>
      </c>
      <c r="F1556">
        <v>13.99</v>
      </c>
      <c r="G1556" t="s">
        <v>14</v>
      </c>
      <c r="H1556" t="s">
        <v>3</v>
      </c>
      <c r="I1556" t="s">
        <v>16</v>
      </c>
      <c r="J1556" t="s">
        <v>32</v>
      </c>
      <c r="K1556" t="s">
        <v>120</v>
      </c>
      <c r="L1556" t="s">
        <v>2616</v>
      </c>
      <c r="M1556">
        <v>0.37</v>
      </c>
      <c r="N1556" t="s">
        <v>8</v>
      </c>
      <c r="O1556" t="s">
        <v>28</v>
      </c>
      <c r="P1556" t="s">
        <v>79</v>
      </c>
      <c r="Q1556" t="s">
        <v>2486</v>
      </c>
      <c r="R1556">
        <v>60061</v>
      </c>
      <c r="S1556">
        <v>42147</v>
      </c>
      <c r="T1556">
        <v>42149</v>
      </c>
      <c r="U1556">
        <v>5924.1122999999998</v>
      </c>
      <c r="V1556">
        <v>41</v>
      </c>
      <c r="W1556">
        <v>8585.67</v>
      </c>
      <c r="X1556">
        <v>91175</v>
      </c>
      <c r="Y1556" t="s">
        <v>3216</v>
      </c>
    </row>
    <row r="1557" spans="1:25" x14ac:dyDescent="0.2">
      <c r="A1557">
        <v>2458</v>
      </c>
      <c r="B1557" t="s">
        <v>133</v>
      </c>
      <c r="C1557" t="s">
        <v>92</v>
      </c>
      <c r="D1557">
        <v>0.05</v>
      </c>
      <c r="E1557">
        <v>12.88</v>
      </c>
      <c r="F1557">
        <v>4.59</v>
      </c>
      <c r="G1557" t="s">
        <v>14</v>
      </c>
      <c r="H1557" t="s">
        <v>47</v>
      </c>
      <c r="I1557" t="s">
        <v>24</v>
      </c>
      <c r="J1557" t="s">
        <v>544</v>
      </c>
      <c r="K1557" t="s">
        <v>26</v>
      </c>
      <c r="L1557" t="s">
        <v>2007</v>
      </c>
      <c r="M1557">
        <v>0.82</v>
      </c>
      <c r="N1557" t="s">
        <v>8</v>
      </c>
      <c r="O1557" t="s">
        <v>28</v>
      </c>
      <c r="P1557" t="s">
        <v>60</v>
      </c>
      <c r="Q1557" t="s">
        <v>135</v>
      </c>
      <c r="R1557">
        <v>55410</v>
      </c>
      <c r="S1557">
        <v>42147</v>
      </c>
      <c r="T1557">
        <v>42149</v>
      </c>
      <c r="U1557">
        <v>5.98</v>
      </c>
      <c r="V1557">
        <v>3</v>
      </c>
      <c r="W1557">
        <v>42.35</v>
      </c>
      <c r="X1557">
        <v>91286</v>
      </c>
      <c r="Y1557" t="s">
        <v>3216</v>
      </c>
    </row>
    <row r="1558" spans="1:25" x14ac:dyDescent="0.2">
      <c r="A1558">
        <v>1814</v>
      </c>
      <c r="B1558" t="s">
        <v>2617</v>
      </c>
      <c r="C1558" t="s">
        <v>46</v>
      </c>
      <c r="D1558">
        <v>0.09</v>
      </c>
      <c r="E1558">
        <v>77.510000000000005</v>
      </c>
      <c r="F1558">
        <v>4</v>
      </c>
      <c r="G1558" t="s">
        <v>63</v>
      </c>
      <c r="H1558" t="s">
        <v>47</v>
      </c>
      <c r="I1558" t="s">
        <v>16</v>
      </c>
      <c r="J1558" t="s">
        <v>17</v>
      </c>
      <c r="K1558" t="s">
        <v>49</v>
      </c>
      <c r="L1558" t="s">
        <v>2025</v>
      </c>
      <c r="M1558">
        <v>0.76</v>
      </c>
      <c r="N1558" t="s">
        <v>8</v>
      </c>
      <c r="O1558" t="s">
        <v>9</v>
      </c>
      <c r="P1558" t="s">
        <v>10</v>
      </c>
      <c r="Q1558" t="s">
        <v>2618</v>
      </c>
      <c r="R1558">
        <v>38654</v>
      </c>
      <c r="S1558">
        <v>42147</v>
      </c>
      <c r="T1558">
        <v>42149</v>
      </c>
      <c r="U1558">
        <v>-986.524</v>
      </c>
      <c r="V1558">
        <v>17</v>
      </c>
      <c r="W1558">
        <v>1300.54</v>
      </c>
      <c r="X1558">
        <v>90524</v>
      </c>
      <c r="Y1558" t="s">
        <v>3215</v>
      </c>
    </row>
    <row r="1559" spans="1:25" x14ac:dyDescent="0.2">
      <c r="A1559">
        <v>1814</v>
      </c>
      <c r="B1559" t="s">
        <v>2617</v>
      </c>
      <c r="C1559" t="s">
        <v>46</v>
      </c>
      <c r="D1559">
        <v>0</v>
      </c>
      <c r="E1559">
        <v>2.88</v>
      </c>
      <c r="F1559">
        <v>0.7</v>
      </c>
      <c r="G1559" t="s">
        <v>14</v>
      </c>
      <c r="H1559" t="s">
        <v>47</v>
      </c>
      <c r="I1559" t="s">
        <v>24</v>
      </c>
      <c r="J1559" t="s">
        <v>25</v>
      </c>
      <c r="K1559" t="s">
        <v>26</v>
      </c>
      <c r="L1559" t="s">
        <v>615</v>
      </c>
      <c r="M1559">
        <v>0.56000000000000005</v>
      </c>
      <c r="N1559" t="s">
        <v>8</v>
      </c>
      <c r="O1559" t="s">
        <v>9</v>
      </c>
      <c r="P1559" t="s">
        <v>10</v>
      </c>
      <c r="Q1559" t="s">
        <v>2618</v>
      </c>
      <c r="R1559">
        <v>38654</v>
      </c>
      <c r="S1559">
        <v>42147</v>
      </c>
      <c r="T1559">
        <v>42149</v>
      </c>
      <c r="U1559">
        <v>-141.666</v>
      </c>
      <c r="V1559">
        <v>13</v>
      </c>
      <c r="W1559">
        <v>38.06</v>
      </c>
      <c r="X1559">
        <v>90524</v>
      </c>
      <c r="Y1559" t="s">
        <v>3215</v>
      </c>
    </row>
    <row r="1560" spans="1:25" x14ac:dyDescent="0.2">
      <c r="A1560">
        <v>2450</v>
      </c>
      <c r="B1560" t="s">
        <v>2619</v>
      </c>
      <c r="C1560" t="s">
        <v>46</v>
      </c>
      <c r="D1560">
        <v>0.08</v>
      </c>
      <c r="E1560">
        <v>4.13</v>
      </c>
      <c r="F1560">
        <v>1.17</v>
      </c>
      <c r="G1560" t="s">
        <v>14</v>
      </c>
      <c r="H1560" t="s">
        <v>47</v>
      </c>
      <c r="I1560" t="s">
        <v>24</v>
      </c>
      <c r="J1560" t="s">
        <v>25</v>
      </c>
      <c r="K1560" t="s">
        <v>26</v>
      </c>
      <c r="L1560" t="s">
        <v>2620</v>
      </c>
      <c r="M1560">
        <v>0.56999999999999995</v>
      </c>
      <c r="N1560" t="s">
        <v>8</v>
      </c>
      <c r="O1560" t="s">
        <v>28</v>
      </c>
      <c r="P1560" t="s">
        <v>333</v>
      </c>
      <c r="Q1560" t="s">
        <v>2621</v>
      </c>
      <c r="R1560">
        <v>53545</v>
      </c>
      <c r="S1560">
        <v>42147</v>
      </c>
      <c r="T1560">
        <v>42149</v>
      </c>
      <c r="U1560">
        <v>-5.54</v>
      </c>
      <c r="V1560">
        <v>1</v>
      </c>
      <c r="W1560">
        <v>4.21</v>
      </c>
      <c r="X1560">
        <v>90322</v>
      </c>
      <c r="Y1560" t="s">
        <v>3216</v>
      </c>
    </row>
    <row r="1561" spans="1:25" x14ac:dyDescent="0.2">
      <c r="A1561">
        <v>357</v>
      </c>
      <c r="B1561" t="s">
        <v>2622</v>
      </c>
      <c r="C1561" t="s">
        <v>1</v>
      </c>
      <c r="D1561">
        <v>7.0000000000000007E-2</v>
      </c>
      <c r="E1561">
        <v>124.49</v>
      </c>
      <c r="F1561">
        <v>51.94</v>
      </c>
      <c r="G1561" t="s">
        <v>2</v>
      </c>
      <c r="H1561" t="s">
        <v>70</v>
      </c>
      <c r="I1561" t="s">
        <v>4</v>
      </c>
      <c r="J1561" t="s">
        <v>5</v>
      </c>
      <c r="K1561" t="s">
        <v>6</v>
      </c>
      <c r="L1561" t="s">
        <v>1125</v>
      </c>
      <c r="M1561">
        <v>0.63</v>
      </c>
      <c r="N1561" t="s">
        <v>8</v>
      </c>
      <c r="O1561" t="s">
        <v>35</v>
      </c>
      <c r="P1561" t="s">
        <v>564</v>
      </c>
      <c r="Q1561" t="s">
        <v>2623</v>
      </c>
      <c r="R1561">
        <v>86401</v>
      </c>
      <c r="S1561">
        <v>42148</v>
      </c>
      <c r="T1561">
        <v>42149</v>
      </c>
      <c r="U1561">
        <v>1074.44</v>
      </c>
      <c r="V1561">
        <v>14</v>
      </c>
      <c r="W1561">
        <v>1714.93</v>
      </c>
      <c r="X1561">
        <v>91131</v>
      </c>
      <c r="Y1561" t="s">
        <v>3217</v>
      </c>
    </row>
    <row r="1562" spans="1:25" x14ac:dyDescent="0.2">
      <c r="A1562">
        <v>885</v>
      </c>
      <c r="B1562" t="s">
        <v>2624</v>
      </c>
      <c r="C1562" t="s">
        <v>1</v>
      </c>
      <c r="D1562">
        <v>0.06</v>
      </c>
      <c r="E1562">
        <v>25.98</v>
      </c>
      <c r="F1562">
        <v>14.36</v>
      </c>
      <c r="G1562" t="s">
        <v>2</v>
      </c>
      <c r="H1562" t="s">
        <v>70</v>
      </c>
      <c r="I1562" t="s">
        <v>4</v>
      </c>
      <c r="J1562" t="s">
        <v>85</v>
      </c>
      <c r="K1562" t="s">
        <v>33</v>
      </c>
      <c r="L1562" t="s">
        <v>760</v>
      </c>
      <c r="M1562">
        <v>0.6</v>
      </c>
      <c r="N1562" t="s">
        <v>8</v>
      </c>
      <c r="O1562" t="s">
        <v>28</v>
      </c>
      <c r="P1562" t="s">
        <v>163</v>
      </c>
      <c r="Q1562" t="s">
        <v>2625</v>
      </c>
      <c r="R1562">
        <v>79109</v>
      </c>
      <c r="S1562">
        <v>42148</v>
      </c>
      <c r="T1562">
        <v>42149</v>
      </c>
      <c r="U1562">
        <v>55.887999999999998</v>
      </c>
      <c r="V1562">
        <v>41</v>
      </c>
      <c r="W1562">
        <v>1033.56</v>
      </c>
      <c r="X1562">
        <v>89537</v>
      </c>
      <c r="Y1562" t="s">
        <v>3216</v>
      </c>
    </row>
    <row r="1563" spans="1:25" x14ac:dyDescent="0.2">
      <c r="A1563">
        <v>1623</v>
      </c>
      <c r="B1563" t="s">
        <v>2626</v>
      </c>
      <c r="C1563" t="s">
        <v>13</v>
      </c>
      <c r="D1563">
        <v>0.06</v>
      </c>
      <c r="E1563">
        <v>15.01</v>
      </c>
      <c r="F1563">
        <v>8.4</v>
      </c>
      <c r="G1563" t="s">
        <v>14</v>
      </c>
      <c r="H1563" t="s">
        <v>3</v>
      </c>
      <c r="I1563" t="s">
        <v>24</v>
      </c>
      <c r="J1563" t="s">
        <v>48</v>
      </c>
      <c r="K1563" t="s">
        <v>49</v>
      </c>
      <c r="L1563" t="s">
        <v>2627</v>
      </c>
      <c r="M1563">
        <v>0.39</v>
      </c>
      <c r="N1563" t="s">
        <v>8</v>
      </c>
      <c r="O1563" t="s">
        <v>28</v>
      </c>
      <c r="P1563" t="s">
        <v>29</v>
      </c>
      <c r="Q1563" t="s">
        <v>2628</v>
      </c>
      <c r="R1563">
        <v>46375</v>
      </c>
      <c r="S1563">
        <v>42148</v>
      </c>
      <c r="T1563">
        <v>42150</v>
      </c>
      <c r="U1563">
        <v>1.6169</v>
      </c>
      <c r="V1563">
        <v>22</v>
      </c>
      <c r="W1563">
        <v>333.04</v>
      </c>
      <c r="X1563">
        <v>87611</v>
      </c>
      <c r="Y1563" t="s">
        <v>3216</v>
      </c>
    </row>
    <row r="1564" spans="1:25" x14ac:dyDescent="0.2">
      <c r="A1564">
        <v>1623</v>
      </c>
      <c r="B1564" t="s">
        <v>2626</v>
      </c>
      <c r="C1564" t="s">
        <v>13</v>
      </c>
      <c r="D1564">
        <v>0.09</v>
      </c>
      <c r="E1564">
        <v>40.479999999999997</v>
      </c>
      <c r="F1564">
        <v>19.989999999999998</v>
      </c>
      <c r="G1564" t="s">
        <v>14</v>
      </c>
      <c r="H1564" t="s">
        <v>3</v>
      </c>
      <c r="I1564" t="s">
        <v>16</v>
      </c>
      <c r="J1564" t="s">
        <v>17</v>
      </c>
      <c r="K1564" t="s">
        <v>49</v>
      </c>
      <c r="L1564" t="s">
        <v>2030</v>
      </c>
      <c r="M1564">
        <v>0.77</v>
      </c>
      <c r="N1564" t="s">
        <v>8</v>
      </c>
      <c r="O1564" t="s">
        <v>28</v>
      </c>
      <c r="P1564" t="s">
        <v>29</v>
      </c>
      <c r="Q1564" t="s">
        <v>2628</v>
      </c>
      <c r="R1564">
        <v>46375</v>
      </c>
      <c r="S1564">
        <v>42148</v>
      </c>
      <c r="T1564">
        <v>42150</v>
      </c>
      <c r="U1564">
        <v>65.394000000000005</v>
      </c>
      <c r="V1564">
        <v>12</v>
      </c>
      <c r="W1564">
        <v>472.44</v>
      </c>
      <c r="X1564">
        <v>87611</v>
      </c>
      <c r="Y1564" t="s">
        <v>3216</v>
      </c>
    </row>
    <row r="1565" spans="1:25" x14ac:dyDescent="0.2">
      <c r="A1565">
        <v>1623</v>
      </c>
      <c r="B1565" t="s">
        <v>2626</v>
      </c>
      <c r="C1565" t="s">
        <v>13</v>
      </c>
      <c r="D1565">
        <v>0.05</v>
      </c>
      <c r="E1565">
        <v>12.28</v>
      </c>
      <c r="F1565">
        <v>6.13</v>
      </c>
      <c r="G1565" t="s">
        <v>14</v>
      </c>
      <c r="H1565" t="s">
        <v>3</v>
      </c>
      <c r="I1565" t="s">
        <v>24</v>
      </c>
      <c r="J1565" t="s">
        <v>54</v>
      </c>
      <c r="K1565" t="s">
        <v>49</v>
      </c>
      <c r="L1565" t="s">
        <v>2362</v>
      </c>
      <c r="M1565">
        <v>0.56999999999999995</v>
      </c>
      <c r="N1565" t="s">
        <v>8</v>
      </c>
      <c r="O1565" t="s">
        <v>28</v>
      </c>
      <c r="P1565" t="s">
        <v>29</v>
      </c>
      <c r="Q1565" t="s">
        <v>2628</v>
      </c>
      <c r="R1565">
        <v>46375</v>
      </c>
      <c r="S1565">
        <v>42148</v>
      </c>
      <c r="T1565">
        <v>42149</v>
      </c>
      <c r="U1565">
        <v>1.3360000000000001</v>
      </c>
      <c r="V1565">
        <v>1</v>
      </c>
      <c r="W1565">
        <v>18.73</v>
      </c>
      <c r="X1565">
        <v>87611</v>
      </c>
      <c r="Y1565" t="s">
        <v>3216</v>
      </c>
    </row>
    <row r="1566" spans="1:25" x14ac:dyDescent="0.2">
      <c r="A1566">
        <v>3096</v>
      </c>
      <c r="B1566" t="s">
        <v>2629</v>
      </c>
      <c r="C1566" t="s">
        <v>13</v>
      </c>
      <c r="D1566">
        <v>0.08</v>
      </c>
      <c r="E1566">
        <v>40.98</v>
      </c>
      <c r="F1566">
        <v>7.2</v>
      </c>
      <c r="G1566" t="s">
        <v>63</v>
      </c>
      <c r="H1566" t="s">
        <v>15</v>
      </c>
      <c r="I1566" t="s">
        <v>24</v>
      </c>
      <c r="J1566" t="s">
        <v>71</v>
      </c>
      <c r="K1566" t="s">
        <v>49</v>
      </c>
      <c r="L1566" t="s">
        <v>2630</v>
      </c>
      <c r="M1566">
        <v>0.6</v>
      </c>
      <c r="N1566" t="s">
        <v>8</v>
      </c>
      <c r="O1566" t="s">
        <v>87</v>
      </c>
      <c r="P1566" t="s">
        <v>293</v>
      </c>
      <c r="Q1566" t="s">
        <v>2416</v>
      </c>
      <c r="R1566">
        <v>43026</v>
      </c>
      <c r="S1566">
        <v>42148</v>
      </c>
      <c r="T1566">
        <v>42149</v>
      </c>
      <c r="U1566">
        <v>-16.64</v>
      </c>
      <c r="V1566">
        <v>3</v>
      </c>
      <c r="W1566">
        <v>119.86</v>
      </c>
      <c r="X1566">
        <v>86221</v>
      </c>
      <c r="Y1566" t="s">
        <v>3218</v>
      </c>
    </row>
    <row r="1567" spans="1:25" x14ac:dyDescent="0.2">
      <c r="A1567">
        <v>3096</v>
      </c>
      <c r="B1567" t="s">
        <v>2629</v>
      </c>
      <c r="C1567" t="s">
        <v>13</v>
      </c>
      <c r="D1567">
        <v>0.08</v>
      </c>
      <c r="E1567">
        <v>8.1199999999999992</v>
      </c>
      <c r="F1567">
        <v>2.83</v>
      </c>
      <c r="G1567" t="s">
        <v>63</v>
      </c>
      <c r="H1567" t="s">
        <v>15</v>
      </c>
      <c r="I1567" t="s">
        <v>16</v>
      </c>
      <c r="J1567" t="s">
        <v>17</v>
      </c>
      <c r="K1567" t="s">
        <v>18</v>
      </c>
      <c r="L1567" t="s">
        <v>1674</v>
      </c>
      <c r="M1567">
        <v>0.77</v>
      </c>
      <c r="N1567" t="s">
        <v>8</v>
      </c>
      <c r="O1567" t="s">
        <v>87</v>
      </c>
      <c r="P1567" t="s">
        <v>293</v>
      </c>
      <c r="Q1567" t="s">
        <v>2416</v>
      </c>
      <c r="R1567">
        <v>43026</v>
      </c>
      <c r="S1567">
        <v>42148</v>
      </c>
      <c r="T1567">
        <v>42149</v>
      </c>
      <c r="U1567">
        <v>-59.73</v>
      </c>
      <c r="V1567">
        <v>12</v>
      </c>
      <c r="W1567">
        <v>98.77</v>
      </c>
      <c r="X1567">
        <v>86221</v>
      </c>
      <c r="Y1567" t="s">
        <v>3218</v>
      </c>
    </row>
    <row r="1568" spans="1:25" x14ac:dyDescent="0.2">
      <c r="A1568">
        <v>3096</v>
      </c>
      <c r="B1568" t="s">
        <v>2629</v>
      </c>
      <c r="C1568" t="s">
        <v>13</v>
      </c>
      <c r="D1568">
        <v>0.02</v>
      </c>
      <c r="E1568">
        <v>262.11</v>
      </c>
      <c r="F1568">
        <v>62.74</v>
      </c>
      <c r="G1568" t="s">
        <v>2</v>
      </c>
      <c r="H1568" t="s">
        <v>15</v>
      </c>
      <c r="I1568" t="s">
        <v>4</v>
      </c>
      <c r="J1568" t="s">
        <v>5</v>
      </c>
      <c r="K1568" t="s">
        <v>6</v>
      </c>
      <c r="L1568" t="s">
        <v>2631</v>
      </c>
      <c r="M1568">
        <v>0.75</v>
      </c>
      <c r="N1568" t="s">
        <v>8</v>
      </c>
      <c r="O1568" t="s">
        <v>87</v>
      </c>
      <c r="P1568" t="s">
        <v>293</v>
      </c>
      <c r="Q1568" t="s">
        <v>2416</v>
      </c>
      <c r="R1568">
        <v>43026</v>
      </c>
      <c r="S1568">
        <v>42148</v>
      </c>
      <c r="T1568">
        <v>42149</v>
      </c>
      <c r="U1568">
        <v>-633.441237</v>
      </c>
      <c r="V1568">
        <v>9</v>
      </c>
      <c r="W1568">
        <v>2495.35</v>
      </c>
      <c r="X1568">
        <v>86221</v>
      </c>
      <c r="Y1568" t="s">
        <v>3218</v>
      </c>
    </row>
    <row r="1569" spans="1:25" x14ac:dyDescent="0.2">
      <c r="A1569">
        <v>3366</v>
      </c>
      <c r="B1569" t="s">
        <v>2632</v>
      </c>
      <c r="C1569" t="s">
        <v>23</v>
      </c>
      <c r="D1569">
        <v>0.1</v>
      </c>
      <c r="E1569">
        <v>80.97</v>
      </c>
      <c r="F1569">
        <v>33.6</v>
      </c>
      <c r="G1569" t="s">
        <v>2</v>
      </c>
      <c r="H1569" t="s">
        <v>47</v>
      </c>
      <c r="I1569" t="s">
        <v>16</v>
      </c>
      <c r="J1569" t="s">
        <v>32</v>
      </c>
      <c r="K1569" t="s">
        <v>33</v>
      </c>
      <c r="L1569" t="s">
        <v>885</v>
      </c>
      <c r="M1569">
        <v>0.37</v>
      </c>
      <c r="N1569" t="s">
        <v>8</v>
      </c>
      <c r="O1569" t="s">
        <v>87</v>
      </c>
      <c r="P1569" t="s">
        <v>293</v>
      </c>
      <c r="Q1569" t="s">
        <v>557</v>
      </c>
      <c r="R1569">
        <v>45373</v>
      </c>
      <c r="S1569">
        <v>42148</v>
      </c>
      <c r="T1569">
        <v>42153</v>
      </c>
      <c r="U1569">
        <v>66.22</v>
      </c>
      <c r="V1569">
        <v>11</v>
      </c>
      <c r="W1569">
        <v>837.57</v>
      </c>
      <c r="X1569">
        <v>90501</v>
      </c>
      <c r="Y1569" t="s">
        <v>3218</v>
      </c>
    </row>
    <row r="1570" spans="1:25" x14ac:dyDescent="0.2">
      <c r="A1570">
        <v>3366</v>
      </c>
      <c r="B1570" t="s">
        <v>2632</v>
      </c>
      <c r="C1570" t="s">
        <v>23</v>
      </c>
      <c r="D1570">
        <v>0.02</v>
      </c>
      <c r="E1570">
        <v>6.48</v>
      </c>
      <c r="F1570">
        <v>5.1100000000000003</v>
      </c>
      <c r="G1570" t="s">
        <v>14</v>
      </c>
      <c r="H1570" t="s">
        <v>47</v>
      </c>
      <c r="I1570" t="s">
        <v>24</v>
      </c>
      <c r="J1570" t="s">
        <v>64</v>
      </c>
      <c r="K1570" t="s">
        <v>49</v>
      </c>
      <c r="L1570" t="s">
        <v>2568</v>
      </c>
      <c r="M1570">
        <v>0.37</v>
      </c>
      <c r="N1570" t="s">
        <v>8</v>
      </c>
      <c r="O1570" t="s">
        <v>87</v>
      </c>
      <c r="P1570" t="s">
        <v>293</v>
      </c>
      <c r="Q1570" t="s">
        <v>557</v>
      </c>
      <c r="R1570">
        <v>45373</v>
      </c>
      <c r="S1570">
        <v>42148</v>
      </c>
      <c r="T1570">
        <v>42152</v>
      </c>
      <c r="U1570">
        <v>-23.53</v>
      </c>
      <c r="V1570">
        <v>8</v>
      </c>
      <c r="W1570">
        <v>56.22</v>
      </c>
      <c r="X1570">
        <v>90501</v>
      </c>
      <c r="Y1570" t="s">
        <v>3218</v>
      </c>
    </row>
    <row r="1571" spans="1:25" x14ac:dyDescent="0.2">
      <c r="A1571">
        <v>1450</v>
      </c>
      <c r="B1571" t="s">
        <v>2633</v>
      </c>
      <c r="C1571" t="s">
        <v>92</v>
      </c>
      <c r="D1571">
        <v>0.1</v>
      </c>
      <c r="E1571">
        <v>218.08</v>
      </c>
      <c r="F1571">
        <v>18.059999999999999</v>
      </c>
      <c r="G1571" t="s">
        <v>63</v>
      </c>
      <c r="H1571" t="s">
        <v>15</v>
      </c>
      <c r="I1571" t="s">
        <v>4</v>
      </c>
      <c r="J1571" t="s">
        <v>85</v>
      </c>
      <c r="K1571" t="s">
        <v>40</v>
      </c>
      <c r="L1571" t="s">
        <v>2592</v>
      </c>
      <c r="M1571">
        <v>0.56999999999999995</v>
      </c>
      <c r="N1571" t="s">
        <v>8</v>
      </c>
      <c r="O1571" t="s">
        <v>35</v>
      </c>
      <c r="P1571" t="s">
        <v>66</v>
      </c>
      <c r="Q1571" t="s">
        <v>2634</v>
      </c>
      <c r="R1571">
        <v>96150</v>
      </c>
      <c r="S1571">
        <v>42148</v>
      </c>
      <c r="T1571">
        <v>42149</v>
      </c>
      <c r="U1571">
        <v>1318.83</v>
      </c>
      <c r="V1571">
        <v>12</v>
      </c>
      <c r="W1571">
        <v>2366.5100000000002</v>
      </c>
      <c r="X1571">
        <v>86735</v>
      </c>
      <c r="Y1571" t="s">
        <v>3217</v>
      </c>
    </row>
    <row r="1572" spans="1:25" x14ac:dyDescent="0.2">
      <c r="A1572">
        <v>2422</v>
      </c>
      <c r="B1572" t="s">
        <v>701</v>
      </c>
      <c r="C1572" t="s">
        <v>46</v>
      </c>
      <c r="D1572">
        <v>0.05</v>
      </c>
      <c r="E1572">
        <v>150.97999999999999</v>
      </c>
      <c r="F1572">
        <v>43.71</v>
      </c>
      <c r="G1572" t="s">
        <v>2</v>
      </c>
      <c r="H1572" t="s">
        <v>47</v>
      </c>
      <c r="I1572" t="s">
        <v>4</v>
      </c>
      <c r="J1572" t="s">
        <v>85</v>
      </c>
      <c r="K1572" t="s">
        <v>33</v>
      </c>
      <c r="L1572" t="s">
        <v>2635</v>
      </c>
      <c r="M1572">
        <v>0.55000000000000004</v>
      </c>
      <c r="N1572" t="s">
        <v>8</v>
      </c>
      <c r="O1572" t="s">
        <v>28</v>
      </c>
      <c r="P1572" t="s">
        <v>163</v>
      </c>
      <c r="Q1572" t="s">
        <v>703</v>
      </c>
      <c r="R1572">
        <v>77340</v>
      </c>
      <c r="S1572">
        <v>42148</v>
      </c>
      <c r="T1572">
        <v>42149</v>
      </c>
      <c r="U1572">
        <v>650.29999999999995</v>
      </c>
      <c r="V1572">
        <v>12</v>
      </c>
      <c r="W1572">
        <v>1857.08</v>
      </c>
      <c r="X1572">
        <v>89053</v>
      </c>
      <c r="Y1572" t="s">
        <v>3216</v>
      </c>
    </row>
    <row r="1573" spans="1:25" x14ac:dyDescent="0.2">
      <c r="A1573">
        <v>3063</v>
      </c>
      <c r="B1573" t="s">
        <v>1367</v>
      </c>
      <c r="C1573" t="s">
        <v>46</v>
      </c>
      <c r="D1573">
        <v>0.03</v>
      </c>
      <c r="E1573">
        <v>20.99</v>
      </c>
      <c r="F1573">
        <v>0.99</v>
      </c>
      <c r="G1573" t="s">
        <v>14</v>
      </c>
      <c r="H1573" t="s">
        <v>15</v>
      </c>
      <c r="I1573" t="s">
        <v>16</v>
      </c>
      <c r="J1573" t="s">
        <v>111</v>
      </c>
      <c r="K1573" t="s">
        <v>26</v>
      </c>
      <c r="L1573" t="s">
        <v>2307</v>
      </c>
      <c r="M1573">
        <v>0.56999999999999995</v>
      </c>
      <c r="N1573" t="s">
        <v>8</v>
      </c>
      <c r="O1573" t="s">
        <v>35</v>
      </c>
      <c r="P1573" t="s">
        <v>42</v>
      </c>
      <c r="Q1573" t="s">
        <v>1368</v>
      </c>
      <c r="R1573">
        <v>98034</v>
      </c>
      <c r="S1573">
        <v>42148</v>
      </c>
      <c r="T1573">
        <v>42150</v>
      </c>
      <c r="U1573">
        <v>4.1821999999999999</v>
      </c>
      <c r="V1573">
        <v>9</v>
      </c>
      <c r="W1573">
        <v>158.87</v>
      </c>
      <c r="X1573">
        <v>88449</v>
      </c>
      <c r="Y1573" t="s">
        <v>3217</v>
      </c>
    </row>
    <row r="1574" spans="1:25" x14ac:dyDescent="0.2">
      <c r="A1574">
        <v>444</v>
      </c>
      <c r="B1574" t="s">
        <v>2636</v>
      </c>
      <c r="C1574" t="s">
        <v>1</v>
      </c>
      <c r="D1574">
        <v>0</v>
      </c>
      <c r="E1574">
        <v>7.59</v>
      </c>
      <c r="F1574">
        <v>4</v>
      </c>
      <c r="G1574" t="s">
        <v>14</v>
      </c>
      <c r="H1574" t="s">
        <v>3</v>
      </c>
      <c r="I1574" t="s">
        <v>4</v>
      </c>
      <c r="J1574" t="s">
        <v>102</v>
      </c>
      <c r="K1574" t="s">
        <v>26</v>
      </c>
      <c r="L1574" t="s">
        <v>1663</v>
      </c>
      <c r="M1574">
        <v>0.42</v>
      </c>
      <c r="N1574" t="s">
        <v>8</v>
      </c>
      <c r="O1574" t="s">
        <v>28</v>
      </c>
      <c r="P1574" t="s">
        <v>79</v>
      </c>
      <c r="Q1574" t="s">
        <v>2483</v>
      </c>
      <c r="R1574">
        <v>61801</v>
      </c>
      <c r="S1574">
        <v>42149</v>
      </c>
      <c r="T1574">
        <v>42152</v>
      </c>
      <c r="U1574">
        <v>86.438000000000002</v>
      </c>
      <c r="V1574">
        <v>43</v>
      </c>
      <c r="W1574">
        <v>355.92</v>
      </c>
      <c r="X1574">
        <v>88085</v>
      </c>
      <c r="Y1574" t="s">
        <v>3216</v>
      </c>
    </row>
    <row r="1575" spans="1:25" x14ac:dyDescent="0.2">
      <c r="A1575">
        <v>526</v>
      </c>
      <c r="B1575" t="s">
        <v>588</v>
      </c>
      <c r="C1575" t="s">
        <v>13</v>
      </c>
      <c r="D1575">
        <v>0.09</v>
      </c>
      <c r="E1575">
        <v>17.98</v>
      </c>
      <c r="F1575">
        <v>8.51</v>
      </c>
      <c r="G1575" t="s">
        <v>14</v>
      </c>
      <c r="H1575" t="s">
        <v>47</v>
      </c>
      <c r="I1575" t="s">
        <v>16</v>
      </c>
      <c r="J1575" t="s">
        <v>32</v>
      </c>
      <c r="K1575" t="s">
        <v>120</v>
      </c>
      <c r="L1575" t="s">
        <v>1856</v>
      </c>
      <c r="M1575">
        <v>0.4</v>
      </c>
      <c r="N1575" t="s">
        <v>8</v>
      </c>
      <c r="O1575" t="s">
        <v>35</v>
      </c>
      <c r="P1575" t="s">
        <v>564</v>
      </c>
      <c r="Q1575" t="s">
        <v>590</v>
      </c>
      <c r="R1575">
        <v>85204</v>
      </c>
      <c r="S1575">
        <v>42149</v>
      </c>
      <c r="T1575">
        <v>42151</v>
      </c>
      <c r="U1575">
        <v>-6.6120000000000001</v>
      </c>
      <c r="V1575">
        <v>12</v>
      </c>
      <c r="W1575">
        <v>211.13</v>
      </c>
      <c r="X1575">
        <v>90026</v>
      </c>
      <c r="Y1575" t="s">
        <v>3217</v>
      </c>
    </row>
    <row r="1576" spans="1:25" x14ac:dyDescent="0.2">
      <c r="A1576">
        <v>1008</v>
      </c>
      <c r="B1576" t="s">
        <v>2637</v>
      </c>
      <c r="C1576" t="s">
        <v>13</v>
      </c>
      <c r="D1576">
        <v>0.01</v>
      </c>
      <c r="E1576">
        <v>3.15</v>
      </c>
      <c r="F1576">
        <v>0.49</v>
      </c>
      <c r="G1576" t="s">
        <v>14</v>
      </c>
      <c r="H1576" t="s">
        <v>47</v>
      </c>
      <c r="I1576" t="s">
        <v>24</v>
      </c>
      <c r="J1576" t="s">
        <v>128</v>
      </c>
      <c r="K1576" t="s">
        <v>49</v>
      </c>
      <c r="L1576" t="s">
        <v>2638</v>
      </c>
      <c r="M1576">
        <v>0.37</v>
      </c>
      <c r="N1576" t="s">
        <v>8</v>
      </c>
      <c r="O1576" t="s">
        <v>87</v>
      </c>
      <c r="P1576" t="s">
        <v>307</v>
      </c>
      <c r="Q1576" t="s">
        <v>2639</v>
      </c>
      <c r="R1576">
        <v>4038</v>
      </c>
      <c r="S1576">
        <v>42149</v>
      </c>
      <c r="T1576">
        <v>42151</v>
      </c>
      <c r="U1576">
        <v>17.505299999999998</v>
      </c>
      <c r="V1576">
        <v>8</v>
      </c>
      <c r="W1576">
        <v>25.37</v>
      </c>
      <c r="X1576">
        <v>88371</v>
      </c>
      <c r="Y1576" t="s">
        <v>3218</v>
      </c>
    </row>
    <row r="1577" spans="1:25" x14ac:dyDescent="0.2">
      <c r="A1577">
        <v>744</v>
      </c>
      <c r="B1577" t="s">
        <v>562</v>
      </c>
      <c r="C1577" t="s">
        <v>23</v>
      </c>
      <c r="D1577">
        <v>0.09</v>
      </c>
      <c r="E1577">
        <v>125.99</v>
      </c>
      <c r="F1577">
        <v>8.99</v>
      </c>
      <c r="G1577" t="s">
        <v>14</v>
      </c>
      <c r="H1577" t="s">
        <v>15</v>
      </c>
      <c r="I1577" t="s">
        <v>16</v>
      </c>
      <c r="J1577" t="s">
        <v>111</v>
      </c>
      <c r="K1577" t="s">
        <v>49</v>
      </c>
      <c r="L1577" t="s">
        <v>1630</v>
      </c>
      <c r="M1577">
        <v>0.55000000000000004</v>
      </c>
      <c r="N1577" t="s">
        <v>8</v>
      </c>
      <c r="O1577" t="s">
        <v>35</v>
      </c>
      <c r="P1577" t="s">
        <v>564</v>
      </c>
      <c r="Q1577" t="s">
        <v>565</v>
      </c>
      <c r="R1577">
        <v>85737</v>
      </c>
      <c r="S1577">
        <v>42149</v>
      </c>
      <c r="T1577">
        <v>42157</v>
      </c>
      <c r="U1577">
        <v>916.68060000000003</v>
      </c>
      <c r="V1577">
        <v>20</v>
      </c>
      <c r="W1577">
        <v>2104.9899999999998</v>
      </c>
      <c r="X1577">
        <v>87727</v>
      </c>
      <c r="Y1577" t="s">
        <v>3217</v>
      </c>
    </row>
    <row r="1578" spans="1:25" x14ac:dyDescent="0.2">
      <c r="A1578">
        <v>3287</v>
      </c>
      <c r="B1578" t="s">
        <v>2640</v>
      </c>
      <c r="C1578" t="s">
        <v>23</v>
      </c>
      <c r="D1578">
        <v>0.08</v>
      </c>
      <c r="E1578">
        <v>30.56</v>
      </c>
      <c r="F1578">
        <v>2.99</v>
      </c>
      <c r="G1578" t="s">
        <v>14</v>
      </c>
      <c r="H1578" t="s">
        <v>3</v>
      </c>
      <c r="I1578" t="s">
        <v>24</v>
      </c>
      <c r="J1578" t="s">
        <v>48</v>
      </c>
      <c r="K1578" t="s">
        <v>49</v>
      </c>
      <c r="L1578" t="s">
        <v>1029</v>
      </c>
      <c r="M1578">
        <v>0.35</v>
      </c>
      <c r="N1578" t="s">
        <v>8</v>
      </c>
      <c r="O1578" t="s">
        <v>35</v>
      </c>
      <c r="P1578" t="s">
        <v>66</v>
      </c>
      <c r="Q1578" t="s">
        <v>2641</v>
      </c>
      <c r="R1578">
        <v>95746</v>
      </c>
      <c r="S1578">
        <v>42149</v>
      </c>
      <c r="T1578">
        <v>42151</v>
      </c>
      <c r="U1578">
        <v>352.87979999999999</v>
      </c>
      <c r="V1578">
        <v>17</v>
      </c>
      <c r="W1578">
        <v>511.42</v>
      </c>
      <c r="X1578">
        <v>89897</v>
      </c>
      <c r="Y1578" t="s">
        <v>3217</v>
      </c>
    </row>
    <row r="1579" spans="1:25" x14ac:dyDescent="0.2">
      <c r="A1579">
        <v>827</v>
      </c>
      <c r="B1579" t="s">
        <v>2642</v>
      </c>
      <c r="C1579" t="s">
        <v>92</v>
      </c>
      <c r="D1579">
        <v>0.01</v>
      </c>
      <c r="E1579">
        <v>6.98</v>
      </c>
      <c r="F1579">
        <v>1.6</v>
      </c>
      <c r="G1579" t="s">
        <v>14</v>
      </c>
      <c r="H1579" t="s">
        <v>47</v>
      </c>
      <c r="I1579" t="s">
        <v>24</v>
      </c>
      <c r="J1579" t="s">
        <v>64</v>
      </c>
      <c r="K1579" t="s">
        <v>26</v>
      </c>
      <c r="L1579" t="s">
        <v>698</v>
      </c>
      <c r="M1579">
        <v>0.38</v>
      </c>
      <c r="N1579" t="s">
        <v>8</v>
      </c>
      <c r="O1579" t="s">
        <v>28</v>
      </c>
      <c r="P1579" t="s">
        <v>163</v>
      </c>
      <c r="Q1579" t="s">
        <v>2625</v>
      </c>
      <c r="R1579">
        <v>79109</v>
      </c>
      <c r="S1579">
        <v>42149</v>
      </c>
      <c r="T1579">
        <v>42150</v>
      </c>
      <c r="U1579">
        <v>0.34599999999999997</v>
      </c>
      <c r="V1579">
        <v>3</v>
      </c>
      <c r="W1579">
        <v>21.93</v>
      </c>
      <c r="X1579">
        <v>89259</v>
      </c>
      <c r="Y1579" t="s">
        <v>3216</v>
      </c>
    </row>
    <row r="1580" spans="1:25" x14ac:dyDescent="0.2">
      <c r="A1580">
        <v>1237</v>
      </c>
      <c r="B1580" t="s">
        <v>1892</v>
      </c>
      <c r="C1580" t="s">
        <v>92</v>
      </c>
      <c r="D1580">
        <v>0.05</v>
      </c>
      <c r="E1580">
        <v>300.98</v>
      </c>
      <c r="F1580">
        <v>13.99</v>
      </c>
      <c r="G1580" t="s">
        <v>14</v>
      </c>
      <c r="H1580" t="s">
        <v>70</v>
      </c>
      <c r="I1580" t="s">
        <v>16</v>
      </c>
      <c r="J1580" t="s">
        <v>32</v>
      </c>
      <c r="K1580" t="s">
        <v>120</v>
      </c>
      <c r="L1580" t="s">
        <v>2643</v>
      </c>
      <c r="M1580">
        <v>0.39</v>
      </c>
      <c r="N1580" t="s">
        <v>8</v>
      </c>
      <c r="O1580" t="s">
        <v>28</v>
      </c>
      <c r="P1580" t="s">
        <v>163</v>
      </c>
      <c r="Q1580" t="s">
        <v>1894</v>
      </c>
      <c r="R1580">
        <v>75007</v>
      </c>
      <c r="S1580">
        <v>42149</v>
      </c>
      <c r="T1580">
        <v>42150</v>
      </c>
      <c r="U1580">
        <v>3985.3089</v>
      </c>
      <c r="V1580">
        <v>20</v>
      </c>
      <c r="W1580">
        <v>5775.81</v>
      </c>
      <c r="X1580">
        <v>86077</v>
      </c>
      <c r="Y1580" t="s">
        <v>3216</v>
      </c>
    </row>
    <row r="1581" spans="1:25" x14ac:dyDescent="0.2">
      <c r="A1581">
        <v>1237</v>
      </c>
      <c r="B1581" t="s">
        <v>1892</v>
      </c>
      <c r="C1581" t="s">
        <v>92</v>
      </c>
      <c r="D1581">
        <v>0.04</v>
      </c>
      <c r="E1581">
        <v>205.99</v>
      </c>
      <c r="F1581">
        <v>5</v>
      </c>
      <c r="G1581" t="s">
        <v>63</v>
      </c>
      <c r="H1581" t="s">
        <v>70</v>
      </c>
      <c r="I1581" t="s">
        <v>16</v>
      </c>
      <c r="J1581" t="s">
        <v>111</v>
      </c>
      <c r="K1581" t="s">
        <v>49</v>
      </c>
      <c r="L1581" t="s">
        <v>2644</v>
      </c>
      <c r="M1581">
        <v>0.59</v>
      </c>
      <c r="N1581" t="s">
        <v>8</v>
      </c>
      <c r="O1581" t="s">
        <v>28</v>
      </c>
      <c r="P1581" t="s">
        <v>163</v>
      </c>
      <c r="Q1581" t="s">
        <v>1894</v>
      </c>
      <c r="R1581">
        <v>75007</v>
      </c>
      <c r="S1581">
        <v>42149</v>
      </c>
      <c r="T1581">
        <v>42150</v>
      </c>
      <c r="U1581">
        <v>13.956799999999999</v>
      </c>
      <c r="V1581">
        <v>11</v>
      </c>
      <c r="W1581">
        <v>1878.24</v>
      </c>
      <c r="X1581">
        <v>86077</v>
      </c>
      <c r="Y1581" t="s">
        <v>3216</v>
      </c>
    </row>
    <row r="1582" spans="1:25" x14ac:dyDescent="0.2">
      <c r="A1582">
        <v>1472</v>
      </c>
      <c r="B1582" t="s">
        <v>2645</v>
      </c>
      <c r="C1582" t="s">
        <v>92</v>
      </c>
      <c r="D1582">
        <v>0.05</v>
      </c>
      <c r="E1582">
        <v>20.27</v>
      </c>
      <c r="F1582">
        <v>3.99</v>
      </c>
      <c r="G1582" t="s">
        <v>14</v>
      </c>
      <c r="H1582" t="s">
        <v>47</v>
      </c>
      <c r="I1582" t="s">
        <v>24</v>
      </c>
      <c r="J1582" t="s">
        <v>71</v>
      </c>
      <c r="K1582" t="s">
        <v>49</v>
      </c>
      <c r="L1582" t="s">
        <v>1776</v>
      </c>
      <c r="M1582">
        <v>0.56999999999999995</v>
      </c>
      <c r="N1582" t="s">
        <v>8</v>
      </c>
      <c r="O1582" t="s">
        <v>87</v>
      </c>
      <c r="P1582" t="s">
        <v>293</v>
      </c>
      <c r="Q1582" t="s">
        <v>2646</v>
      </c>
      <c r="R1582">
        <v>44145</v>
      </c>
      <c r="S1582">
        <v>42149</v>
      </c>
      <c r="T1582">
        <v>42150</v>
      </c>
      <c r="U1582">
        <v>309.25400000000002</v>
      </c>
      <c r="V1582">
        <v>30</v>
      </c>
      <c r="W1582">
        <v>621.55999999999995</v>
      </c>
      <c r="X1582">
        <v>87079</v>
      </c>
      <c r="Y1582" t="s">
        <v>3218</v>
      </c>
    </row>
    <row r="1583" spans="1:25" x14ac:dyDescent="0.2">
      <c r="A1583">
        <v>2339</v>
      </c>
      <c r="B1583" t="s">
        <v>2647</v>
      </c>
      <c r="C1583" t="s">
        <v>92</v>
      </c>
      <c r="D1583">
        <v>0.05</v>
      </c>
      <c r="E1583">
        <v>11.58</v>
      </c>
      <c r="F1583">
        <v>6.97</v>
      </c>
      <c r="G1583" t="s">
        <v>14</v>
      </c>
      <c r="H1583" t="s">
        <v>47</v>
      </c>
      <c r="I1583" t="s">
        <v>24</v>
      </c>
      <c r="J1583" t="s">
        <v>321</v>
      </c>
      <c r="K1583" t="s">
        <v>49</v>
      </c>
      <c r="L1583" t="s">
        <v>600</v>
      </c>
      <c r="M1583">
        <v>0.35</v>
      </c>
      <c r="N1583" t="s">
        <v>8</v>
      </c>
      <c r="O1583" t="s">
        <v>28</v>
      </c>
      <c r="P1583" t="s">
        <v>163</v>
      </c>
      <c r="Q1583" t="s">
        <v>2648</v>
      </c>
      <c r="R1583">
        <v>77015</v>
      </c>
      <c r="S1583">
        <v>42149</v>
      </c>
      <c r="T1583">
        <v>42152</v>
      </c>
      <c r="U1583">
        <v>2.806</v>
      </c>
      <c r="V1583">
        <v>6</v>
      </c>
      <c r="W1583">
        <v>73.959999999999994</v>
      </c>
      <c r="X1583">
        <v>91482</v>
      </c>
      <c r="Y1583" t="s">
        <v>3216</v>
      </c>
    </row>
    <row r="1584" spans="1:25" x14ac:dyDescent="0.2">
      <c r="A1584">
        <v>2652</v>
      </c>
      <c r="B1584" t="s">
        <v>2649</v>
      </c>
      <c r="C1584" t="s">
        <v>92</v>
      </c>
      <c r="D1584">
        <v>0.06</v>
      </c>
      <c r="E1584">
        <v>47.9</v>
      </c>
      <c r="F1584">
        <v>5.86</v>
      </c>
      <c r="G1584" t="s">
        <v>14</v>
      </c>
      <c r="H1584" t="s">
        <v>15</v>
      </c>
      <c r="I1584" t="s">
        <v>24</v>
      </c>
      <c r="J1584" t="s">
        <v>64</v>
      </c>
      <c r="K1584" t="s">
        <v>49</v>
      </c>
      <c r="L1584" t="s">
        <v>1285</v>
      </c>
      <c r="M1584">
        <v>0.37</v>
      </c>
      <c r="N1584" t="s">
        <v>8</v>
      </c>
      <c r="O1584" t="s">
        <v>35</v>
      </c>
      <c r="P1584" t="s">
        <v>66</v>
      </c>
      <c r="Q1584" t="s">
        <v>1670</v>
      </c>
      <c r="R1584">
        <v>93309</v>
      </c>
      <c r="S1584">
        <v>42149</v>
      </c>
      <c r="T1584">
        <v>42151</v>
      </c>
      <c r="U1584">
        <v>21.78</v>
      </c>
      <c r="V1584">
        <v>2</v>
      </c>
      <c r="W1584">
        <v>94.2</v>
      </c>
      <c r="X1584">
        <v>89361</v>
      </c>
      <c r="Y1584" t="s">
        <v>3217</v>
      </c>
    </row>
    <row r="1585" spans="1:25" x14ac:dyDescent="0.2">
      <c r="A1585">
        <v>129</v>
      </c>
      <c r="B1585" t="s">
        <v>807</v>
      </c>
      <c r="C1585" t="s">
        <v>46</v>
      </c>
      <c r="D1585">
        <v>7.0000000000000007E-2</v>
      </c>
      <c r="E1585">
        <v>15.74</v>
      </c>
      <c r="F1585">
        <v>1.39</v>
      </c>
      <c r="G1585" t="s">
        <v>14</v>
      </c>
      <c r="H1585" t="s">
        <v>3</v>
      </c>
      <c r="I1585" t="s">
        <v>24</v>
      </c>
      <c r="J1585" t="s">
        <v>321</v>
      </c>
      <c r="K1585" t="s">
        <v>49</v>
      </c>
      <c r="L1585" t="s">
        <v>2650</v>
      </c>
      <c r="M1585">
        <v>0.4</v>
      </c>
      <c r="N1585" t="s">
        <v>8</v>
      </c>
      <c r="O1585" t="s">
        <v>28</v>
      </c>
      <c r="P1585" t="s">
        <v>79</v>
      </c>
      <c r="Q1585" t="s">
        <v>808</v>
      </c>
      <c r="R1585">
        <v>62002</v>
      </c>
      <c r="S1585">
        <v>42149</v>
      </c>
      <c r="T1585">
        <v>42150</v>
      </c>
      <c r="U1585">
        <v>149.8887</v>
      </c>
      <c r="V1585">
        <v>14</v>
      </c>
      <c r="W1585">
        <v>217.23</v>
      </c>
      <c r="X1585">
        <v>86694</v>
      </c>
      <c r="Y1585" t="s">
        <v>3216</v>
      </c>
    </row>
    <row r="1586" spans="1:25" x14ac:dyDescent="0.2">
      <c r="A1586">
        <v>1054</v>
      </c>
      <c r="B1586" t="s">
        <v>2651</v>
      </c>
      <c r="C1586" t="s">
        <v>46</v>
      </c>
      <c r="D1586">
        <v>0.03</v>
      </c>
      <c r="E1586">
        <v>5.44</v>
      </c>
      <c r="F1586">
        <v>7.46</v>
      </c>
      <c r="G1586" t="s">
        <v>63</v>
      </c>
      <c r="H1586" t="s">
        <v>70</v>
      </c>
      <c r="I1586" t="s">
        <v>24</v>
      </c>
      <c r="J1586" t="s">
        <v>48</v>
      </c>
      <c r="K1586" t="s">
        <v>49</v>
      </c>
      <c r="L1586" t="s">
        <v>1218</v>
      </c>
      <c r="M1586">
        <v>0.36</v>
      </c>
      <c r="N1586" t="s">
        <v>8</v>
      </c>
      <c r="O1586" t="s">
        <v>35</v>
      </c>
      <c r="P1586" t="s">
        <v>564</v>
      </c>
      <c r="Q1586" t="s">
        <v>2652</v>
      </c>
      <c r="R1586">
        <v>85374</v>
      </c>
      <c r="S1586">
        <v>42149</v>
      </c>
      <c r="T1586">
        <v>42151</v>
      </c>
      <c r="U1586">
        <v>-51.704000000000001</v>
      </c>
      <c r="V1586">
        <v>4</v>
      </c>
      <c r="W1586">
        <v>26.31</v>
      </c>
      <c r="X1586">
        <v>90069</v>
      </c>
      <c r="Y1586" t="s">
        <v>3217</v>
      </c>
    </row>
    <row r="1587" spans="1:25" x14ac:dyDescent="0.2">
      <c r="A1587">
        <v>1054</v>
      </c>
      <c r="B1587" t="s">
        <v>2651</v>
      </c>
      <c r="C1587" t="s">
        <v>46</v>
      </c>
      <c r="D1587">
        <v>0.08</v>
      </c>
      <c r="E1587">
        <v>26.38</v>
      </c>
      <c r="F1587">
        <v>5.58</v>
      </c>
      <c r="G1587" t="s">
        <v>14</v>
      </c>
      <c r="H1587" t="s">
        <v>70</v>
      </c>
      <c r="I1587" t="s">
        <v>24</v>
      </c>
      <c r="J1587" t="s">
        <v>64</v>
      </c>
      <c r="K1587" t="s">
        <v>49</v>
      </c>
      <c r="L1587" t="s">
        <v>2653</v>
      </c>
      <c r="M1587">
        <v>0.39</v>
      </c>
      <c r="N1587" t="s">
        <v>8</v>
      </c>
      <c r="O1587" t="s">
        <v>35</v>
      </c>
      <c r="P1587" t="s">
        <v>564</v>
      </c>
      <c r="Q1587" t="s">
        <v>2652</v>
      </c>
      <c r="R1587">
        <v>85374</v>
      </c>
      <c r="S1587">
        <v>42149</v>
      </c>
      <c r="T1587">
        <v>42150</v>
      </c>
      <c r="U1587">
        <v>144.7482</v>
      </c>
      <c r="V1587">
        <v>8</v>
      </c>
      <c r="W1587">
        <v>209.78</v>
      </c>
      <c r="X1587">
        <v>90069</v>
      </c>
      <c r="Y1587" t="s">
        <v>3217</v>
      </c>
    </row>
    <row r="1588" spans="1:25" x14ac:dyDescent="0.2">
      <c r="A1588">
        <v>1054</v>
      </c>
      <c r="B1588" t="s">
        <v>2651</v>
      </c>
      <c r="C1588" t="s">
        <v>46</v>
      </c>
      <c r="D1588">
        <v>0.06</v>
      </c>
      <c r="E1588">
        <v>20.99</v>
      </c>
      <c r="F1588">
        <v>2.5</v>
      </c>
      <c r="G1588" t="s">
        <v>14</v>
      </c>
      <c r="H1588" t="s">
        <v>70</v>
      </c>
      <c r="I1588" t="s">
        <v>16</v>
      </c>
      <c r="J1588" t="s">
        <v>111</v>
      </c>
      <c r="K1588" t="s">
        <v>26</v>
      </c>
      <c r="L1588" t="s">
        <v>1177</v>
      </c>
      <c r="M1588">
        <v>0.81</v>
      </c>
      <c r="N1588" t="s">
        <v>8</v>
      </c>
      <c r="O1588" t="s">
        <v>35</v>
      </c>
      <c r="P1588" t="s">
        <v>564</v>
      </c>
      <c r="Q1588" t="s">
        <v>2652</v>
      </c>
      <c r="R1588">
        <v>85374</v>
      </c>
      <c r="S1588">
        <v>42149</v>
      </c>
      <c r="T1588">
        <v>42151</v>
      </c>
      <c r="U1588">
        <v>-112.18899999999999</v>
      </c>
      <c r="V1588">
        <v>1</v>
      </c>
      <c r="W1588">
        <v>17.829999999999998</v>
      </c>
      <c r="X1588">
        <v>90069</v>
      </c>
      <c r="Y1588" t="s">
        <v>3217</v>
      </c>
    </row>
    <row r="1589" spans="1:25" x14ac:dyDescent="0.2">
      <c r="A1589">
        <v>2391</v>
      </c>
      <c r="B1589" t="s">
        <v>2654</v>
      </c>
      <c r="C1589" t="s">
        <v>46</v>
      </c>
      <c r="D1589">
        <v>0.06</v>
      </c>
      <c r="E1589">
        <v>4.7699999999999996</v>
      </c>
      <c r="F1589">
        <v>2.39</v>
      </c>
      <c r="G1589" t="s">
        <v>14</v>
      </c>
      <c r="H1589" t="s">
        <v>70</v>
      </c>
      <c r="I1589" t="s">
        <v>16</v>
      </c>
      <c r="J1589" t="s">
        <v>17</v>
      </c>
      <c r="K1589" t="s">
        <v>18</v>
      </c>
      <c r="L1589" t="s">
        <v>2655</v>
      </c>
      <c r="M1589">
        <v>0.72</v>
      </c>
      <c r="N1589" t="s">
        <v>8</v>
      </c>
      <c r="O1589" t="s">
        <v>87</v>
      </c>
      <c r="P1589" t="s">
        <v>88</v>
      </c>
      <c r="Q1589" t="s">
        <v>2656</v>
      </c>
      <c r="R1589">
        <v>11572</v>
      </c>
      <c r="S1589">
        <v>42149</v>
      </c>
      <c r="T1589">
        <v>42150</v>
      </c>
      <c r="U1589">
        <v>-45.64</v>
      </c>
      <c r="V1589">
        <v>9</v>
      </c>
      <c r="W1589">
        <v>42.46</v>
      </c>
      <c r="X1589">
        <v>91122</v>
      </c>
      <c r="Y1589" t="s">
        <v>3218</v>
      </c>
    </row>
    <row r="1590" spans="1:25" x14ac:dyDescent="0.2">
      <c r="A1590">
        <v>2391</v>
      </c>
      <c r="B1590" t="s">
        <v>2654</v>
      </c>
      <c r="C1590" t="s">
        <v>46</v>
      </c>
      <c r="D1590">
        <v>0.1</v>
      </c>
      <c r="E1590">
        <v>27.18</v>
      </c>
      <c r="F1590">
        <v>8.23</v>
      </c>
      <c r="G1590" t="s">
        <v>14</v>
      </c>
      <c r="H1590" t="s">
        <v>70</v>
      </c>
      <c r="I1590" t="s">
        <v>24</v>
      </c>
      <c r="J1590" t="s">
        <v>321</v>
      </c>
      <c r="K1590" t="s">
        <v>49</v>
      </c>
      <c r="L1590" t="s">
        <v>2657</v>
      </c>
      <c r="M1590">
        <v>0.38</v>
      </c>
      <c r="N1590" t="s">
        <v>8</v>
      </c>
      <c r="O1590" t="s">
        <v>87</v>
      </c>
      <c r="P1590" t="s">
        <v>88</v>
      </c>
      <c r="Q1590" t="s">
        <v>2656</v>
      </c>
      <c r="R1590">
        <v>11572</v>
      </c>
      <c r="S1590">
        <v>42149</v>
      </c>
      <c r="T1590">
        <v>42151</v>
      </c>
      <c r="U1590">
        <v>204.49</v>
      </c>
      <c r="V1590">
        <v>12</v>
      </c>
      <c r="W1590">
        <v>314.06</v>
      </c>
      <c r="X1590">
        <v>91122</v>
      </c>
      <c r="Y1590" t="s">
        <v>3218</v>
      </c>
    </row>
    <row r="1591" spans="1:25" x14ac:dyDescent="0.2">
      <c r="A1591">
        <v>2868</v>
      </c>
      <c r="B1591" t="s">
        <v>298</v>
      </c>
      <c r="C1591" t="s">
        <v>46</v>
      </c>
      <c r="D1591">
        <v>0.08</v>
      </c>
      <c r="E1591">
        <v>15.99</v>
      </c>
      <c r="F1591">
        <v>13.18</v>
      </c>
      <c r="G1591" t="s">
        <v>63</v>
      </c>
      <c r="H1591" t="s">
        <v>70</v>
      </c>
      <c r="I1591" t="s">
        <v>24</v>
      </c>
      <c r="J1591" t="s">
        <v>48</v>
      </c>
      <c r="K1591" t="s">
        <v>49</v>
      </c>
      <c r="L1591" t="s">
        <v>271</v>
      </c>
      <c r="M1591">
        <v>0.37</v>
      </c>
      <c r="N1591" t="s">
        <v>8</v>
      </c>
      <c r="O1591" t="s">
        <v>35</v>
      </c>
      <c r="P1591" t="s">
        <v>42</v>
      </c>
      <c r="Q1591" t="s">
        <v>300</v>
      </c>
      <c r="R1591">
        <v>98026</v>
      </c>
      <c r="S1591">
        <v>42149</v>
      </c>
      <c r="T1591">
        <v>42151</v>
      </c>
      <c r="U1591">
        <v>-66.584999999999994</v>
      </c>
      <c r="V1591">
        <v>4</v>
      </c>
      <c r="W1591">
        <v>66.02</v>
      </c>
      <c r="X1591">
        <v>85828</v>
      </c>
      <c r="Y1591" t="s">
        <v>3217</v>
      </c>
    </row>
    <row r="1592" spans="1:25" x14ac:dyDescent="0.2">
      <c r="A1592">
        <v>2266</v>
      </c>
      <c r="B1592" t="s">
        <v>2658</v>
      </c>
      <c r="C1592" t="s">
        <v>1</v>
      </c>
      <c r="D1592">
        <v>0.02</v>
      </c>
      <c r="E1592">
        <v>11.33</v>
      </c>
      <c r="F1592">
        <v>6.12</v>
      </c>
      <c r="G1592" t="s">
        <v>14</v>
      </c>
      <c r="H1592" t="s">
        <v>70</v>
      </c>
      <c r="I1592" t="s">
        <v>24</v>
      </c>
      <c r="J1592" t="s">
        <v>71</v>
      </c>
      <c r="K1592" t="s">
        <v>120</v>
      </c>
      <c r="L1592" t="s">
        <v>1929</v>
      </c>
      <c r="M1592">
        <v>0.42</v>
      </c>
      <c r="N1592" t="s">
        <v>8</v>
      </c>
      <c r="O1592" t="s">
        <v>28</v>
      </c>
      <c r="P1592" t="s">
        <v>56</v>
      </c>
      <c r="Q1592" t="s">
        <v>2659</v>
      </c>
      <c r="R1592">
        <v>63122</v>
      </c>
      <c r="S1592">
        <v>42150</v>
      </c>
      <c r="T1592">
        <v>42152</v>
      </c>
      <c r="U1592">
        <v>-14.52</v>
      </c>
      <c r="V1592">
        <v>3</v>
      </c>
      <c r="W1592">
        <v>35.35</v>
      </c>
      <c r="X1592">
        <v>86610</v>
      </c>
      <c r="Y1592" t="s">
        <v>3216</v>
      </c>
    </row>
    <row r="1593" spans="1:25" x14ac:dyDescent="0.2">
      <c r="A1593">
        <v>2266</v>
      </c>
      <c r="B1593" t="s">
        <v>2658</v>
      </c>
      <c r="C1593" t="s">
        <v>1</v>
      </c>
      <c r="D1593">
        <v>0.01</v>
      </c>
      <c r="E1593">
        <v>15.67</v>
      </c>
      <c r="F1593">
        <v>1.39</v>
      </c>
      <c r="G1593" t="s">
        <v>14</v>
      </c>
      <c r="H1593" t="s">
        <v>70</v>
      </c>
      <c r="I1593" t="s">
        <v>24</v>
      </c>
      <c r="J1593" t="s">
        <v>321</v>
      </c>
      <c r="K1593" t="s">
        <v>49</v>
      </c>
      <c r="L1593" t="s">
        <v>2460</v>
      </c>
      <c r="M1593">
        <v>0.38</v>
      </c>
      <c r="N1593" t="s">
        <v>8</v>
      </c>
      <c r="O1593" t="s">
        <v>28</v>
      </c>
      <c r="P1593" t="s">
        <v>56</v>
      </c>
      <c r="Q1593" t="s">
        <v>2659</v>
      </c>
      <c r="R1593">
        <v>63122</v>
      </c>
      <c r="S1593">
        <v>42150</v>
      </c>
      <c r="T1593">
        <v>42151</v>
      </c>
      <c r="U1593">
        <v>171.26490000000001</v>
      </c>
      <c r="V1593">
        <v>16</v>
      </c>
      <c r="W1593">
        <v>248.21</v>
      </c>
      <c r="X1593">
        <v>86610</v>
      </c>
      <c r="Y1593" t="s">
        <v>3216</v>
      </c>
    </row>
    <row r="1594" spans="1:25" x14ac:dyDescent="0.2">
      <c r="A1594">
        <v>2928</v>
      </c>
      <c r="B1594" t="s">
        <v>2660</v>
      </c>
      <c r="C1594" t="s">
        <v>1</v>
      </c>
      <c r="D1594">
        <v>0.02</v>
      </c>
      <c r="E1594">
        <v>5.58</v>
      </c>
      <c r="F1594">
        <v>2.99</v>
      </c>
      <c r="G1594" t="s">
        <v>14</v>
      </c>
      <c r="H1594" t="s">
        <v>15</v>
      </c>
      <c r="I1594" t="s">
        <v>24</v>
      </c>
      <c r="J1594" t="s">
        <v>48</v>
      </c>
      <c r="K1594" t="s">
        <v>49</v>
      </c>
      <c r="L1594" t="s">
        <v>2661</v>
      </c>
      <c r="M1594">
        <v>0.37</v>
      </c>
      <c r="N1594" t="s">
        <v>8</v>
      </c>
      <c r="O1594" t="s">
        <v>9</v>
      </c>
      <c r="P1594" t="s">
        <v>247</v>
      </c>
      <c r="Q1594" t="s">
        <v>2662</v>
      </c>
      <c r="R1594">
        <v>29418</v>
      </c>
      <c r="S1594">
        <v>42150</v>
      </c>
      <c r="T1594">
        <v>42152</v>
      </c>
      <c r="U1594">
        <v>689.32799999999997</v>
      </c>
      <c r="V1594">
        <v>42</v>
      </c>
      <c r="W1594">
        <v>236.83</v>
      </c>
      <c r="X1594">
        <v>90218</v>
      </c>
      <c r="Y1594" t="s">
        <v>3215</v>
      </c>
    </row>
    <row r="1595" spans="1:25" x14ac:dyDescent="0.2">
      <c r="A1595">
        <v>2928</v>
      </c>
      <c r="B1595" t="s">
        <v>2660</v>
      </c>
      <c r="C1595" t="s">
        <v>1</v>
      </c>
      <c r="D1595">
        <v>0.02</v>
      </c>
      <c r="E1595">
        <v>54.1</v>
      </c>
      <c r="F1595">
        <v>19.989999999999998</v>
      </c>
      <c r="G1595" t="s">
        <v>14</v>
      </c>
      <c r="H1595" t="s">
        <v>15</v>
      </c>
      <c r="I1595" t="s">
        <v>24</v>
      </c>
      <c r="J1595" t="s">
        <v>54</v>
      </c>
      <c r="K1595" t="s">
        <v>49</v>
      </c>
      <c r="L1595" t="s">
        <v>1240</v>
      </c>
      <c r="M1595">
        <v>0.59</v>
      </c>
      <c r="N1595" t="s">
        <v>8</v>
      </c>
      <c r="O1595" t="s">
        <v>9</v>
      </c>
      <c r="P1595" t="s">
        <v>247</v>
      </c>
      <c r="Q1595" t="s">
        <v>2662</v>
      </c>
      <c r="R1595">
        <v>29418</v>
      </c>
      <c r="S1595">
        <v>42150</v>
      </c>
      <c r="T1595">
        <v>42151</v>
      </c>
      <c r="U1595">
        <v>-33.585999999999999</v>
      </c>
      <c r="V1595">
        <v>36</v>
      </c>
      <c r="W1595">
        <v>1944.87</v>
      </c>
      <c r="X1595">
        <v>90218</v>
      </c>
      <c r="Y1595" t="s">
        <v>3215</v>
      </c>
    </row>
    <row r="1596" spans="1:25" x14ac:dyDescent="0.2">
      <c r="A1596">
        <v>2941</v>
      </c>
      <c r="B1596" t="s">
        <v>2663</v>
      </c>
      <c r="C1596" t="s">
        <v>1</v>
      </c>
      <c r="D1596">
        <v>0.05</v>
      </c>
      <c r="E1596">
        <v>2.62</v>
      </c>
      <c r="F1596">
        <v>0.8</v>
      </c>
      <c r="G1596" t="s">
        <v>14</v>
      </c>
      <c r="H1596" t="s">
        <v>3</v>
      </c>
      <c r="I1596" t="s">
        <v>24</v>
      </c>
      <c r="J1596" t="s">
        <v>152</v>
      </c>
      <c r="K1596" t="s">
        <v>26</v>
      </c>
      <c r="L1596" t="s">
        <v>2100</v>
      </c>
      <c r="M1596">
        <v>0.39</v>
      </c>
      <c r="N1596" t="s">
        <v>8</v>
      </c>
      <c r="O1596" t="s">
        <v>87</v>
      </c>
      <c r="P1596" t="s">
        <v>373</v>
      </c>
      <c r="Q1596" t="s">
        <v>1617</v>
      </c>
      <c r="R1596">
        <v>7960</v>
      </c>
      <c r="S1596">
        <v>42150</v>
      </c>
      <c r="T1596">
        <v>42151</v>
      </c>
      <c r="U1596">
        <v>12.71</v>
      </c>
      <c r="V1596">
        <v>8</v>
      </c>
      <c r="W1596">
        <v>21.41</v>
      </c>
      <c r="X1596">
        <v>87618</v>
      </c>
      <c r="Y1596" t="s">
        <v>3218</v>
      </c>
    </row>
    <row r="1597" spans="1:25" x14ac:dyDescent="0.2">
      <c r="A1597">
        <v>241</v>
      </c>
      <c r="B1597" t="s">
        <v>2216</v>
      </c>
      <c r="C1597" t="s">
        <v>23</v>
      </c>
      <c r="D1597">
        <v>0.01</v>
      </c>
      <c r="E1597">
        <v>5.94</v>
      </c>
      <c r="F1597">
        <v>9.92</v>
      </c>
      <c r="G1597" t="s">
        <v>14</v>
      </c>
      <c r="H1597" t="s">
        <v>3</v>
      </c>
      <c r="I1597" t="s">
        <v>24</v>
      </c>
      <c r="J1597" t="s">
        <v>48</v>
      </c>
      <c r="K1597" t="s">
        <v>49</v>
      </c>
      <c r="L1597" t="s">
        <v>2567</v>
      </c>
      <c r="M1597">
        <v>0.38</v>
      </c>
      <c r="N1597" t="s">
        <v>8</v>
      </c>
      <c r="O1597" t="s">
        <v>35</v>
      </c>
      <c r="P1597" t="s">
        <v>36</v>
      </c>
      <c r="Q1597" t="s">
        <v>2217</v>
      </c>
      <c r="R1597">
        <v>81503</v>
      </c>
      <c r="S1597">
        <v>42150</v>
      </c>
      <c r="T1597">
        <v>42157</v>
      </c>
      <c r="U1597">
        <v>-256.51900000000001</v>
      </c>
      <c r="V1597">
        <v>13</v>
      </c>
      <c r="W1597">
        <v>79.930000000000007</v>
      </c>
      <c r="X1597">
        <v>90480</v>
      </c>
      <c r="Y1597" t="s">
        <v>3217</v>
      </c>
    </row>
    <row r="1598" spans="1:25" x14ac:dyDescent="0.2">
      <c r="A1598">
        <v>241</v>
      </c>
      <c r="B1598" t="s">
        <v>2216</v>
      </c>
      <c r="C1598" t="s">
        <v>23</v>
      </c>
      <c r="D1598">
        <v>0.02</v>
      </c>
      <c r="E1598">
        <v>125.99</v>
      </c>
      <c r="F1598">
        <v>3</v>
      </c>
      <c r="G1598" t="s">
        <v>14</v>
      </c>
      <c r="H1598" t="s">
        <v>3</v>
      </c>
      <c r="I1598" t="s">
        <v>16</v>
      </c>
      <c r="J1598" t="s">
        <v>111</v>
      </c>
      <c r="K1598" t="s">
        <v>49</v>
      </c>
      <c r="L1598" t="s">
        <v>2664</v>
      </c>
      <c r="M1598">
        <v>0.59</v>
      </c>
      <c r="N1598" t="s">
        <v>8</v>
      </c>
      <c r="O1598" t="s">
        <v>35</v>
      </c>
      <c r="P1598" t="s">
        <v>36</v>
      </c>
      <c r="Q1598" t="s">
        <v>2217</v>
      </c>
      <c r="R1598">
        <v>81503</v>
      </c>
      <c r="S1598">
        <v>42150</v>
      </c>
      <c r="T1598">
        <v>42150</v>
      </c>
      <c r="U1598">
        <v>398.358</v>
      </c>
      <c r="V1598">
        <v>8</v>
      </c>
      <c r="W1598">
        <v>873.18</v>
      </c>
      <c r="X1598">
        <v>90480</v>
      </c>
      <c r="Y1598" t="s">
        <v>3217</v>
      </c>
    </row>
    <row r="1599" spans="1:25" x14ac:dyDescent="0.2">
      <c r="A1599">
        <v>451</v>
      </c>
      <c r="B1599" t="s">
        <v>195</v>
      </c>
      <c r="C1599" t="s">
        <v>1</v>
      </c>
      <c r="D1599">
        <v>0.04</v>
      </c>
      <c r="E1599">
        <v>37.700000000000003</v>
      </c>
      <c r="F1599">
        <v>2.99</v>
      </c>
      <c r="G1599" t="s">
        <v>14</v>
      </c>
      <c r="H1599" t="s">
        <v>47</v>
      </c>
      <c r="I1599" t="s">
        <v>24</v>
      </c>
      <c r="J1599" t="s">
        <v>48</v>
      </c>
      <c r="K1599" t="s">
        <v>49</v>
      </c>
      <c r="L1599" t="s">
        <v>2492</v>
      </c>
      <c r="M1599">
        <v>0.35</v>
      </c>
      <c r="N1599" t="s">
        <v>8</v>
      </c>
      <c r="O1599" t="s">
        <v>35</v>
      </c>
      <c r="P1599" t="s">
        <v>66</v>
      </c>
      <c r="Q1599" t="s">
        <v>197</v>
      </c>
      <c r="R1599">
        <v>94024</v>
      </c>
      <c r="S1599">
        <v>42151</v>
      </c>
      <c r="T1599">
        <v>42152</v>
      </c>
      <c r="U1599">
        <v>299.6739</v>
      </c>
      <c r="V1599">
        <v>12</v>
      </c>
      <c r="W1599">
        <v>434.31</v>
      </c>
      <c r="X1599">
        <v>86012</v>
      </c>
      <c r="Y1599" t="s">
        <v>3217</v>
      </c>
    </row>
    <row r="1600" spans="1:25" x14ac:dyDescent="0.2">
      <c r="A1600">
        <v>452</v>
      </c>
      <c r="B1600" t="s">
        <v>2665</v>
      </c>
      <c r="C1600" t="s">
        <v>1</v>
      </c>
      <c r="D1600">
        <v>0.01</v>
      </c>
      <c r="E1600">
        <v>55.99</v>
      </c>
      <c r="F1600">
        <v>5</v>
      </c>
      <c r="G1600" t="s">
        <v>14</v>
      </c>
      <c r="H1600" t="s">
        <v>47</v>
      </c>
      <c r="I1600" t="s">
        <v>16</v>
      </c>
      <c r="J1600" t="s">
        <v>111</v>
      </c>
      <c r="K1600" t="s">
        <v>18</v>
      </c>
      <c r="L1600" t="s">
        <v>1914</v>
      </c>
      <c r="M1600">
        <v>0.83</v>
      </c>
      <c r="N1600" t="s">
        <v>8</v>
      </c>
      <c r="O1600" t="s">
        <v>35</v>
      </c>
      <c r="P1600" t="s">
        <v>66</v>
      </c>
      <c r="Q1600" t="s">
        <v>2666</v>
      </c>
      <c r="R1600">
        <v>93635</v>
      </c>
      <c r="S1600">
        <v>42151</v>
      </c>
      <c r="T1600">
        <v>42152</v>
      </c>
      <c r="U1600">
        <v>-235.89500000000001</v>
      </c>
      <c r="V1600">
        <v>1</v>
      </c>
      <c r="W1600">
        <v>51.83</v>
      </c>
      <c r="X1600">
        <v>86012</v>
      </c>
      <c r="Y1600" t="s">
        <v>3217</v>
      </c>
    </row>
    <row r="1601" spans="1:25" x14ac:dyDescent="0.2">
      <c r="A1601">
        <v>865</v>
      </c>
      <c r="B1601" t="s">
        <v>1362</v>
      </c>
      <c r="C1601" t="s">
        <v>1</v>
      </c>
      <c r="D1601">
        <v>0.03</v>
      </c>
      <c r="E1601">
        <v>14.2</v>
      </c>
      <c r="F1601">
        <v>5.3</v>
      </c>
      <c r="G1601" t="s">
        <v>14</v>
      </c>
      <c r="H1601" t="s">
        <v>70</v>
      </c>
      <c r="I1601" t="s">
        <v>4</v>
      </c>
      <c r="J1601" t="s">
        <v>102</v>
      </c>
      <c r="K1601" t="s">
        <v>26</v>
      </c>
      <c r="L1601" t="s">
        <v>264</v>
      </c>
      <c r="M1601">
        <v>0.46</v>
      </c>
      <c r="N1601" t="s">
        <v>8</v>
      </c>
      <c r="O1601" t="s">
        <v>28</v>
      </c>
      <c r="P1601" t="s">
        <v>29</v>
      </c>
      <c r="Q1601" t="s">
        <v>1018</v>
      </c>
      <c r="R1601">
        <v>46312</v>
      </c>
      <c r="S1601">
        <v>42151</v>
      </c>
      <c r="T1601">
        <v>42152</v>
      </c>
      <c r="U1601">
        <v>122.21</v>
      </c>
      <c r="V1601">
        <v>18</v>
      </c>
      <c r="W1601">
        <v>267.2</v>
      </c>
      <c r="X1601">
        <v>90674</v>
      </c>
      <c r="Y1601" t="s">
        <v>3216</v>
      </c>
    </row>
    <row r="1602" spans="1:25" x14ac:dyDescent="0.2">
      <c r="A1602">
        <v>370</v>
      </c>
      <c r="B1602" t="s">
        <v>2667</v>
      </c>
      <c r="C1602" t="s">
        <v>46</v>
      </c>
      <c r="D1602">
        <v>0.02</v>
      </c>
      <c r="E1602">
        <v>20.99</v>
      </c>
      <c r="F1602">
        <v>4.8099999999999996</v>
      </c>
      <c r="G1602" t="s">
        <v>14</v>
      </c>
      <c r="H1602" t="s">
        <v>70</v>
      </c>
      <c r="I1602" t="s">
        <v>16</v>
      </c>
      <c r="J1602" t="s">
        <v>111</v>
      </c>
      <c r="K1602" t="s">
        <v>120</v>
      </c>
      <c r="L1602" t="s">
        <v>1407</v>
      </c>
      <c r="M1602">
        <v>0.57999999999999996</v>
      </c>
      <c r="N1602" t="s">
        <v>8</v>
      </c>
      <c r="O1602" t="s">
        <v>87</v>
      </c>
      <c r="P1602" t="s">
        <v>307</v>
      </c>
      <c r="Q1602" t="s">
        <v>1634</v>
      </c>
      <c r="R1602">
        <v>4240</v>
      </c>
      <c r="S1602">
        <v>42151</v>
      </c>
      <c r="T1602">
        <v>42153</v>
      </c>
      <c r="U1602">
        <v>49.787999999999997</v>
      </c>
      <c r="V1602">
        <v>15</v>
      </c>
      <c r="W1602">
        <v>266.39</v>
      </c>
      <c r="X1602">
        <v>90291</v>
      </c>
      <c r="Y1602" t="s">
        <v>3218</v>
      </c>
    </row>
    <row r="1603" spans="1:25" x14ac:dyDescent="0.2">
      <c r="A1603">
        <v>371</v>
      </c>
      <c r="B1603" t="s">
        <v>2668</v>
      </c>
      <c r="C1603" t="s">
        <v>46</v>
      </c>
      <c r="D1603">
        <v>0.05</v>
      </c>
      <c r="E1603">
        <v>5.4</v>
      </c>
      <c r="F1603">
        <v>7.78</v>
      </c>
      <c r="G1603" t="s">
        <v>63</v>
      </c>
      <c r="H1603" t="s">
        <v>70</v>
      </c>
      <c r="I1603" t="s">
        <v>24</v>
      </c>
      <c r="J1603" t="s">
        <v>48</v>
      </c>
      <c r="K1603" t="s">
        <v>49</v>
      </c>
      <c r="L1603" t="s">
        <v>1460</v>
      </c>
      <c r="M1603">
        <v>0.37</v>
      </c>
      <c r="N1603" t="s">
        <v>8</v>
      </c>
      <c r="O1603" t="s">
        <v>87</v>
      </c>
      <c r="P1603" t="s">
        <v>379</v>
      </c>
      <c r="Q1603" t="s">
        <v>2669</v>
      </c>
      <c r="R1603">
        <v>2149</v>
      </c>
      <c r="S1603">
        <v>42151</v>
      </c>
      <c r="T1603">
        <v>42153</v>
      </c>
      <c r="U1603">
        <v>-132.62950000000001</v>
      </c>
      <c r="V1603">
        <v>9</v>
      </c>
      <c r="W1603">
        <v>51.82</v>
      </c>
      <c r="X1603">
        <v>90291</v>
      </c>
      <c r="Y1603" t="s">
        <v>3218</v>
      </c>
    </row>
    <row r="1604" spans="1:25" x14ac:dyDescent="0.2">
      <c r="A1604">
        <v>250</v>
      </c>
      <c r="B1604" t="s">
        <v>2670</v>
      </c>
      <c r="C1604" t="s">
        <v>1</v>
      </c>
      <c r="D1604">
        <v>0.02</v>
      </c>
      <c r="E1604">
        <v>2.58</v>
      </c>
      <c r="F1604">
        <v>1.3</v>
      </c>
      <c r="G1604" t="s">
        <v>63</v>
      </c>
      <c r="H1604" t="s">
        <v>70</v>
      </c>
      <c r="I1604" t="s">
        <v>24</v>
      </c>
      <c r="J1604" t="s">
        <v>25</v>
      </c>
      <c r="K1604" t="s">
        <v>26</v>
      </c>
      <c r="L1604" t="s">
        <v>2671</v>
      </c>
      <c r="M1604">
        <v>0.59</v>
      </c>
      <c r="N1604" t="s">
        <v>8</v>
      </c>
      <c r="O1604" t="s">
        <v>28</v>
      </c>
      <c r="P1604" t="s">
        <v>60</v>
      </c>
      <c r="Q1604" t="s">
        <v>2672</v>
      </c>
      <c r="R1604">
        <v>55423</v>
      </c>
      <c r="S1604">
        <v>42152</v>
      </c>
      <c r="T1604">
        <v>42153</v>
      </c>
      <c r="U1604">
        <v>1.1080000000000001</v>
      </c>
      <c r="V1604">
        <v>39</v>
      </c>
      <c r="W1604">
        <v>109.74</v>
      </c>
      <c r="X1604">
        <v>87214</v>
      </c>
      <c r="Y1604" t="s">
        <v>3216</v>
      </c>
    </row>
    <row r="1605" spans="1:25" x14ac:dyDescent="0.2">
      <c r="A1605">
        <v>250</v>
      </c>
      <c r="B1605" t="s">
        <v>2670</v>
      </c>
      <c r="C1605" t="s">
        <v>1</v>
      </c>
      <c r="D1605">
        <v>0.02</v>
      </c>
      <c r="E1605">
        <v>65.989999999999995</v>
      </c>
      <c r="F1605">
        <v>3.9</v>
      </c>
      <c r="G1605" t="s">
        <v>14</v>
      </c>
      <c r="H1605" t="s">
        <v>70</v>
      </c>
      <c r="I1605" t="s">
        <v>16</v>
      </c>
      <c r="J1605" t="s">
        <v>111</v>
      </c>
      <c r="K1605" t="s">
        <v>49</v>
      </c>
      <c r="L1605" t="s">
        <v>2673</v>
      </c>
      <c r="M1605">
        <v>0.55000000000000004</v>
      </c>
      <c r="N1605" t="s">
        <v>8</v>
      </c>
      <c r="O1605" t="s">
        <v>28</v>
      </c>
      <c r="P1605" t="s">
        <v>60</v>
      </c>
      <c r="Q1605" t="s">
        <v>2672</v>
      </c>
      <c r="R1605">
        <v>55423</v>
      </c>
      <c r="S1605">
        <v>42152</v>
      </c>
      <c r="T1605">
        <v>42153</v>
      </c>
      <c r="U1605">
        <v>1061.3789999999999</v>
      </c>
      <c r="V1605">
        <v>27</v>
      </c>
      <c r="W1605">
        <v>1543.55</v>
      </c>
      <c r="X1605">
        <v>87214</v>
      </c>
      <c r="Y1605" t="s">
        <v>3216</v>
      </c>
    </row>
    <row r="1606" spans="1:25" x14ac:dyDescent="0.2">
      <c r="A1606">
        <v>3011</v>
      </c>
      <c r="B1606" t="s">
        <v>2290</v>
      </c>
      <c r="C1606" t="s">
        <v>1</v>
      </c>
      <c r="D1606">
        <v>0.03</v>
      </c>
      <c r="E1606">
        <v>5.98</v>
      </c>
      <c r="F1606">
        <v>5.35</v>
      </c>
      <c r="G1606" t="s">
        <v>14</v>
      </c>
      <c r="H1606" t="s">
        <v>70</v>
      </c>
      <c r="I1606" t="s">
        <v>24</v>
      </c>
      <c r="J1606" t="s">
        <v>64</v>
      </c>
      <c r="K1606" t="s">
        <v>49</v>
      </c>
      <c r="L1606" t="s">
        <v>785</v>
      </c>
      <c r="M1606">
        <v>0.4</v>
      </c>
      <c r="N1606" t="s">
        <v>8</v>
      </c>
      <c r="O1606" t="s">
        <v>87</v>
      </c>
      <c r="P1606" t="s">
        <v>379</v>
      </c>
      <c r="Q1606" t="s">
        <v>764</v>
      </c>
      <c r="R1606">
        <v>2113</v>
      </c>
      <c r="S1606">
        <v>42152</v>
      </c>
      <c r="T1606">
        <v>42153</v>
      </c>
      <c r="U1606">
        <v>-23.5</v>
      </c>
      <c r="V1606">
        <v>16</v>
      </c>
      <c r="W1606">
        <v>107.08</v>
      </c>
      <c r="X1606">
        <v>56486</v>
      </c>
      <c r="Y1606" t="s">
        <v>3218</v>
      </c>
    </row>
    <row r="1607" spans="1:25" x14ac:dyDescent="0.2">
      <c r="A1607">
        <v>3154</v>
      </c>
      <c r="B1607" t="s">
        <v>757</v>
      </c>
      <c r="C1607" t="s">
        <v>1</v>
      </c>
      <c r="D1607">
        <v>0.03</v>
      </c>
      <c r="E1607">
        <v>17.7</v>
      </c>
      <c r="F1607">
        <v>9.4700000000000006</v>
      </c>
      <c r="G1607" t="s">
        <v>14</v>
      </c>
      <c r="H1607" t="s">
        <v>15</v>
      </c>
      <c r="I1607" t="s">
        <v>24</v>
      </c>
      <c r="J1607" t="s">
        <v>54</v>
      </c>
      <c r="K1607" t="s">
        <v>49</v>
      </c>
      <c r="L1607" t="s">
        <v>1027</v>
      </c>
      <c r="M1607">
        <v>0.59</v>
      </c>
      <c r="N1607" t="s">
        <v>8</v>
      </c>
      <c r="O1607" t="s">
        <v>9</v>
      </c>
      <c r="P1607" t="s">
        <v>99</v>
      </c>
      <c r="Q1607" t="s">
        <v>759</v>
      </c>
      <c r="R1607">
        <v>33710</v>
      </c>
      <c r="S1607">
        <v>42152</v>
      </c>
      <c r="T1607">
        <v>42154</v>
      </c>
      <c r="U1607">
        <v>28.182600000000001</v>
      </c>
      <c r="V1607">
        <v>11</v>
      </c>
      <c r="W1607">
        <v>201.77</v>
      </c>
      <c r="X1607">
        <v>86900</v>
      </c>
      <c r="Y1607" t="s">
        <v>3215</v>
      </c>
    </row>
    <row r="1608" spans="1:25" x14ac:dyDescent="0.2">
      <c r="A1608">
        <v>1627</v>
      </c>
      <c r="B1608" t="s">
        <v>2674</v>
      </c>
      <c r="C1608" t="s">
        <v>13</v>
      </c>
      <c r="D1608">
        <v>0.06</v>
      </c>
      <c r="E1608">
        <v>43.57</v>
      </c>
      <c r="F1608">
        <v>16.36</v>
      </c>
      <c r="G1608" t="s">
        <v>14</v>
      </c>
      <c r="H1608" t="s">
        <v>70</v>
      </c>
      <c r="I1608" t="s">
        <v>24</v>
      </c>
      <c r="J1608" t="s">
        <v>54</v>
      </c>
      <c r="K1608" t="s">
        <v>49</v>
      </c>
      <c r="L1608" t="s">
        <v>2675</v>
      </c>
      <c r="M1608">
        <v>0.55000000000000004</v>
      </c>
      <c r="N1608" t="s">
        <v>8</v>
      </c>
      <c r="O1608" t="s">
        <v>9</v>
      </c>
      <c r="P1608" t="s">
        <v>376</v>
      </c>
      <c r="Q1608" t="s">
        <v>2676</v>
      </c>
      <c r="R1608">
        <v>37743</v>
      </c>
      <c r="S1608">
        <v>42152</v>
      </c>
      <c r="T1608">
        <v>42154</v>
      </c>
      <c r="U1608">
        <v>-38.808</v>
      </c>
      <c r="V1608">
        <v>17</v>
      </c>
      <c r="W1608">
        <v>710.16</v>
      </c>
      <c r="X1608">
        <v>90602</v>
      </c>
      <c r="Y1608" t="s">
        <v>3215</v>
      </c>
    </row>
    <row r="1609" spans="1:25" x14ac:dyDescent="0.2">
      <c r="A1609">
        <v>2765</v>
      </c>
      <c r="B1609" t="s">
        <v>2677</v>
      </c>
      <c r="C1609" t="s">
        <v>23</v>
      </c>
      <c r="D1609">
        <v>0.03</v>
      </c>
      <c r="E1609">
        <v>5.85</v>
      </c>
      <c r="F1609">
        <v>2.27</v>
      </c>
      <c r="G1609" t="s">
        <v>14</v>
      </c>
      <c r="H1609" t="s">
        <v>70</v>
      </c>
      <c r="I1609" t="s">
        <v>24</v>
      </c>
      <c r="J1609" t="s">
        <v>25</v>
      </c>
      <c r="K1609" t="s">
        <v>26</v>
      </c>
      <c r="L1609" t="s">
        <v>2678</v>
      </c>
      <c r="M1609">
        <v>0.56000000000000005</v>
      </c>
      <c r="N1609" t="s">
        <v>8</v>
      </c>
      <c r="O1609" t="s">
        <v>87</v>
      </c>
      <c r="P1609" t="s">
        <v>373</v>
      </c>
      <c r="Q1609" t="s">
        <v>2679</v>
      </c>
      <c r="R1609">
        <v>8021</v>
      </c>
      <c r="S1609">
        <v>42152</v>
      </c>
      <c r="T1609">
        <v>42154</v>
      </c>
      <c r="U1609">
        <v>-5.08</v>
      </c>
      <c r="V1609">
        <v>7</v>
      </c>
      <c r="W1609">
        <v>41.4</v>
      </c>
      <c r="X1609">
        <v>90725</v>
      </c>
      <c r="Y1609" t="s">
        <v>3218</v>
      </c>
    </row>
    <row r="1610" spans="1:25" x14ac:dyDescent="0.2">
      <c r="A1610">
        <v>15</v>
      </c>
      <c r="B1610" t="s">
        <v>2047</v>
      </c>
      <c r="C1610" t="s">
        <v>92</v>
      </c>
      <c r="D1610">
        <v>0.01</v>
      </c>
      <c r="E1610">
        <v>35.94</v>
      </c>
      <c r="F1610">
        <v>6.66</v>
      </c>
      <c r="G1610" t="s">
        <v>14</v>
      </c>
      <c r="H1610" t="s">
        <v>3</v>
      </c>
      <c r="I1610" t="s">
        <v>24</v>
      </c>
      <c r="J1610" t="s">
        <v>321</v>
      </c>
      <c r="K1610" t="s">
        <v>49</v>
      </c>
      <c r="L1610" t="s">
        <v>2098</v>
      </c>
      <c r="M1610">
        <v>0.4</v>
      </c>
      <c r="N1610" t="s">
        <v>8</v>
      </c>
      <c r="O1610" t="s">
        <v>87</v>
      </c>
      <c r="P1610" t="s">
        <v>88</v>
      </c>
      <c r="Q1610" t="s">
        <v>2049</v>
      </c>
      <c r="R1610">
        <v>11787</v>
      </c>
      <c r="S1610">
        <v>42152</v>
      </c>
      <c r="T1610">
        <v>42152</v>
      </c>
      <c r="U1610">
        <v>261.87569999999999</v>
      </c>
      <c r="V1610">
        <v>10</v>
      </c>
      <c r="W1610">
        <v>379.53</v>
      </c>
      <c r="X1610">
        <v>86839</v>
      </c>
      <c r="Y1610" t="s">
        <v>3218</v>
      </c>
    </row>
    <row r="1611" spans="1:25" x14ac:dyDescent="0.2">
      <c r="A1611">
        <v>2709</v>
      </c>
      <c r="B1611" t="s">
        <v>2680</v>
      </c>
      <c r="C1611" t="s">
        <v>92</v>
      </c>
      <c r="D1611">
        <v>7.0000000000000007E-2</v>
      </c>
      <c r="E1611">
        <v>60.97</v>
      </c>
      <c r="F1611">
        <v>4.5</v>
      </c>
      <c r="G1611" t="s">
        <v>14</v>
      </c>
      <c r="H1611" t="s">
        <v>15</v>
      </c>
      <c r="I1611" t="s">
        <v>24</v>
      </c>
      <c r="J1611" t="s">
        <v>71</v>
      </c>
      <c r="K1611" t="s">
        <v>49</v>
      </c>
      <c r="L1611" t="s">
        <v>72</v>
      </c>
      <c r="M1611">
        <v>0.56000000000000005</v>
      </c>
      <c r="N1611" t="s">
        <v>8</v>
      </c>
      <c r="O1611" t="s">
        <v>87</v>
      </c>
      <c r="P1611" t="s">
        <v>394</v>
      </c>
      <c r="Q1611" t="s">
        <v>2681</v>
      </c>
      <c r="R1611">
        <v>21042</v>
      </c>
      <c r="S1611">
        <v>42152</v>
      </c>
      <c r="T1611">
        <v>42154</v>
      </c>
      <c r="U1611">
        <v>-41.77</v>
      </c>
      <c r="V1611">
        <v>1</v>
      </c>
      <c r="W1611">
        <v>57.84</v>
      </c>
      <c r="X1611">
        <v>89240</v>
      </c>
      <c r="Y1611" t="s">
        <v>3218</v>
      </c>
    </row>
    <row r="1612" spans="1:25" x14ac:dyDescent="0.2">
      <c r="A1612">
        <v>2709</v>
      </c>
      <c r="B1612" t="s">
        <v>2680</v>
      </c>
      <c r="C1612" t="s">
        <v>92</v>
      </c>
      <c r="D1612">
        <v>0</v>
      </c>
      <c r="E1612">
        <v>90.98</v>
      </c>
      <c r="F1612">
        <v>56.2</v>
      </c>
      <c r="G1612" t="s">
        <v>14</v>
      </c>
      <c r="H1612" t="s">
        <v>15</v>
      </c>
      <c r="I1612" t="s">
        <v>4</v>
      </c>
      <c r="J1612" t="s">
        <v>102</v>
      </c>
      <c r="K1612" t="s">
        <v>120</v>
      </c>
      <c r="L1612" t="s">
        <v>783</v>
      </c>
      <c r="M1612">
        <v>0.74</v>
      </c>
      <c r="N1612" t="s">
        <v>8</v>
      </c>
      <c r="O1612" t="s">
        <v>87</v>
      </c>
      <c r="P1612" t="s">
        <v>394</v>
      </c>
      <c r="Q1612" t="s">
        <v>2681</v>
      </c>
      <c r="R1612">
        <v>21042</v>
      </c>
      <c r="S1612">
        <v>42152</v>
      </c>
      <c r="T1612">
        <v>42154</v>
      </c>
      <c r="U1612">
        <v>-1014.11</v>
      </c>
      <c r="V1612">
        <v>15</v>
      </c>
      <c r="W1612">
        <v>1425.71</v>
      </c>
      <c r="X1612">
        <v>89240</v>
      </c>
      <c r="Y1612" t="s">
        <v>3218</v>
      </c>
    </row>
    <row r="1613" spans="1:25" x14ac:dyDescent="0.2">
      <c r="A1613">
        <v>3206</v>
      </c>
      <c r="B1613" t="s">
        <v>1902</v>
      </c>
      <c r="C1613" t="s">
        <v>46</v>
      </c>
      <c r="D1613">
        <v>0.05</v>
      </c>
      <c r="E1613">
        <v>35.44</v>
      </c>
      <c r="F1613">
        <v>5.09</v>
      </c>
      <c r="G1613" t="s">
        <v>14</v>
      </c>
      <c r="H1613" t="s">
        <v>15</v>
      </c>
      <c r="I1613" t="s">
        <v>24</v>
      </c>
      <c r="J1613" t="s">
        <v>64</v>
      </c>
      <c r="K1613" t="s">
        <v>49</v>
      </c>
      <c r="L1613" t="s">
        <v>2054</v>
      </c>
      <c r="M1613">
        <v>0.38</v>
      </c>
      <c r="N1613" t="s">
        <v>8</v>
      </c>
      <c r="O1613" t="s">
        <v>35</v>
      </c>
      <c r="P1613" t="s">
        <v>466</v>
      </c>
      <c r="Q1613" t="s">
        <v>1904</v>
      </c>
      <c r="R1613">
        <v>83301</v>
      </c>
      <c r="S1613">
        <v>42152</v>
      </c>
      <c r="T1613">
        <v>42153</v>
      </c>
      <c r="U1613">
        <v>553.33169999999996</v>
      </c>
      <c r="V1613">
        <v>23</v>
      </c>
      <c r="W1613">
        <v>801.93</v>
      </c>
      <c r="X1613">
        <v>87935</v>
      </c>
      <c r="Y1613" t="s">
        <v>3217</v>
      </c>
    </row>
    <row r="1614" spans="1:25" x14ac:dyDescent="0.2">
      <c r="A1614">
        <v>663</v>
      </c>
      <c r="B1614" t="s">
        <v>2682</v>
      </c>
      <c r="C1614" t="s">
        <v>1</v>
      </c>
      <c r="D1614">
        <v>0.02</v>
      </c>
      <c r="E1614">
        <v>14.58</v>
      </c>
      <c r="F1614">
        <v>7.4</v>
      </c>
      <c r="G1614" t="s">
        <v>14</v>
      </c>
      <c r="H1614" t="s">
        <v>47</v>
      </c>
      <c r="I1614" t="s">
        <v>4</v>
      </c>
      <c r="J1614" t="s">
        <v>102</v>
      </c>
      <c r="K1614" t="s">
        <v>49</v>
      </c>
      <c r="L1614" t="s">
        <v>2683</v>
      </c>
      <c r="M1614">
        <v>0.48</v>
      </c>
      <c r="N1614" t="s">
        <v>8</v>
      </c>
      <c r="O1614" t="s">
        <v>87</v>
      </c>
      <c r="P1614" t="s">
        <v>293</v>
      </c>
      <c r="Q1614" t="s">
        <v>2230</v>
      </c>
      <c r="R1614">
        <v>43952</v>
      </c>
      <c r="S1614">
        <v>42153</v>
      </c>
      <c r="T1614">
        <v>42156</v>
      </c>
      <c r="U1614">
        <v>10.802</v>
      </c>
      <c r="V1614">
        <v>17</v>
      </c>
      <c r="W1614">
        <v>261.33999999999997</v>
      </c>
      <c r="X1614">
        <v>90922</v>
      </c>
      <c r="Y1614" t="s">
        <v>3218</v>
      </c>
    </row>
    <row r="1615" spans="1:25" x14ac:dyDescent="0.2">
      <c r="A1615">
        <v>1026</v>
      </c>
      <c r="B1615" t="s">
        <v>1031</v>
      </c>
      <c r="C1615" t="s">
        <v>13</v>
      </c>
      <c r="D1615">
        <v>0.1</v>
      </c>
      <c r="E1615">
        <v>5.98</v>
      </c>
      <c r="F1615">
        <v>3.85</v>
      </c>
      <c r="G1615" t="s">
        <v>14</v>
      </c>
      <c r="H1615" t="s">
        <v>3</v>
      </c>
      <c r="I1615" t="s">
        <v>16</v>
      </c>
      <c r="J1615" t="s">
        <v>17</v>
      </c>
      <c r="K1615" t="s">
        <v>18</v>
      </c>
      <c r="L1615" t="s">
        <v>1074</v>
      </c>
      <c r="M1615">
        <v>0.68</v>
      </c>
      <c r="N1615" t="s">
        <v>8</v>
      </c>
      <c r="O1615" t="s">
        <v>87</v>
      </c>
      <c r="P1615" t="s">
        <v>88</v>
      </c>
      <c r="Q1615" t="s">
        <v>1033</v>
      </c>
      <c r="R1615">
        <v>11722</v>
      </c>
      <c r="S1615">
        <v>42153</v>
      </c>
      <c r="T1615">
        <v>42154</v>
      </c>
      <c r="U1615">
        <v>18.922000000000001</v>
      </c>
      <c r="V1615">
        <v>26</v>
      </c>
      <c r="W1615">
        <v>151.55000000000001</v>
      </c>
      <c r="X1615">
        <v>89008</v>
      </c>
      <c r="Y1615" t="s">
        <v>3218</v>
      </c>
    </row>
    <row r="1616" spans="1:25" x14ac:dyDescent="0.2">
      <c r="A1616">
        <v>1026</v>
      </c>
      <c r="B1616" t="s">
        <v>1031</v>
      </c>
      <c r="C1616" t="s">
        <v>13</v>
      </c>
      <c r="D1616">
        <v>7.0000000000000007E-2</v>
      </c>
      <c r="E1616">
        <v>2.61</v>
      </c>
      <c r="F1616">
        <v>0.5</v>
      </c>
      <c r="G1616" t="s">
        <v>14</v>
      </c>
      <c r="H1616" t="s">
        <v>3</v>
      </c>
      <c r="I1616" t="s">
        <v>24</v>
      </c>
      <c r="J1616" t="s">
        <v>128</v>
      </c>
      <c r="K1616" t="s">
        <v>49</v>
      </c>
      <c r="L1616" t="s">
        <v>1343</v>
      </c>
      <c r="M1616">
        <v>0.39</v>
      </c>
      <c r="N1616" t="s">
        <v>8</v>
      </c>
      <c r="O1616" t="s">
        <v>87</v>
      </c>
      <c r="P1616" t="s">
        <v>88</v>
      </c>
      <c r="Q1616" t="s">
        <v>1033</v>
      </c>
      <c r="R1616">
        <v>11722</v>
      </c>
      <c r="S1616">
        <v>42153</v>
      </c>
      <c r="T1616">
        <v>42156</v>
      </c>
      <c r="U1616">
        <v>39.350700000000003</v>
      </c>
      <c r="V1616">
        <v>22</v>
      </c>
      <c r="W1616">
        <v>57.03</v>
      </c>
      <c r="X1616">
        <v>89008</v>
      </c>
      <c r="Y1616" t="s">
        <v>3218</v>
      </c>
    </row>
    <row r="1617" spans="1:25" x14ac:dyDescent="0.2">
      <c r="A1617">
        <v>1713</v>
      </c>
      <c r="B1617" t="s">
        <v>2684</v>
      </c>
      <c r="C1617" t="s">
        <v>13</v>
      </c>
      <c r="D1617">
        <v>0.01</v>
      </c>
      <c r="E1617">
        <v>23.99</v>
      </c>
      <c r="F1617">
        <v>6.3</v>
      </c>
      <c r="G1617" t="s">
        <v>14</v>
      </c>
      <c r="H1617" t="s">
        <v>70</v>
      </c>
      <c r="I1617" t="s">
        <v>16</v>
      </c>
      <c r="J1617" t="s">
        <v>32</v>
      </c>
      <c r="K1617" t="s">
        <v>120</v>
      </c>
      <c r="L1617" t="s">
        <v>2685</v>
      </c>
      <c r="M1617">
        <v>0.38</v>
      </c>
      <c r="N1617" t="s">
        <v>8</v>
      </c>
      <c r="O1617" t="s">
        <v>9</v>
      </c>
      <c r="P1617" t="s">
        <v>51</v>
      </c>
      <c r="Q1617" t="s">
        <v>1843</v>
      </c>
      <c r="R1617">
        <v>30265</v>
      </c>
      <c r="S1617">
        <v>42153</v>
      </c>
      <c r="T1617">
        <v>42155</v>
      </c>
      <c r="U1617">
        <v>-6.202</v>
      </c>
      <c r="V1617">
        <v>11</v>
      </c>
      <c r="W1617">
        <v>284.39</v>
      </c>
      <c r="X1617">
        <v>87748</v>
      </c>
      <c r="Y1617" t="s">
        <v>3215</v>
      </c>
    </row>
    <row r="1618" spans="1:25" x14ac:dyDescent="0.2">
      <c r="A1618">
        <v>2670</v>
      </c>
      <c r="B1618" t="s">
        <v>2686</v>
      </c>
      <c r="C1618" t="s">
        <v>13</v>
      </c>
      <c r="D1618">
        <v>0.05</v>
      </c>
      <c r="E1618">
        <v>165.2</v>
      </c>
      <c r="F1618">
        <v>19.989999999999998</v>
      </c>
      <c r="G1618" t="s">
        <v>14</v>
      </c>
      <c r="H1618" t="s">
        <v>47</v>
      </c>
      <c r="I1618" t="s">
        <v>24</v>
      </c>
      <c r="J1618" t="s">
        <v>54</v>
      </c>
      <c r="K1618" t="s">
        <v>49</v>
      </c>
      <c r="L1618" t="s">
        <v>459</v>
      </c>
      <c r="M1618">
        <v>0.59</v>
      </c>
      <c r="N1618" t="s">
        <v>8</v>
      </c>
      <c r="O1618" t="s">
        <v>35</v>
      </c>
      <c r="P1618" t="s">
        <v>66</v>
      </c>
      <c r="Q1618" t="s">
        <v>76</v>
      </c>
      <c r="R1618">
        <v>90049</v>
      </c>
      <c r="S1618">
        <v>42153</v>
      </c>
      <c r="T1618">
        <v>42153</v>
      </c>
      <c r="U1618">
        <v>2008.71</v>
      </c>
      <c r="V1618">
        <v>167</v>
      </c>
      <c r="W1618">
        <v>27587.55</v>
      </c>
      <c r="X1618">
        <v>37924</v>
      </c>
      <c r="Y1618" t="s">
        <v>3217</v>
      </c>
    </row>
    <row r="1619" spans="1:25" x14ac:dyDescent="0.2">
      <c r="A1619">
        <v>2670</v>
      </c>
      <c r="B1619" t="s">
        <v>2686</v>
      </c>
      <c r="C1619" t="s">
        <v>13</v>
      </c>
      <c r="D1619">
        <v>0.09</v>
      </c>
      <c r="E1619">
        <v>17.989999999999998</v>
      </c>
      <c r="F1619">
        <v>8.65</v>
      </c>
      <c r="G1619" t="s">
        <v>14</v>
      </c>
      <c r="H1619" t="s">
        <v>47</v>
      </c>
      <c r="I1619" t="s">
        <v>24</v>
      </c>
      <c r="J1619" t="s">
        <v>25</v>
      </c>
      <c r="K1619" t="s">
        <v>49</v>
      </c>
      <c r="L1619" t="s">
        <v>2687</v>
      </c>
      <c r="M1619">
        <v>0.56999999999999995</v>
      </c>
      <c r="N1619" t="s">
        <v>8</v>
      </c>
      <c r="O1619" t="s">
        <v>35</v>
      </c>
      <c r="P1619" t="s">
        <v>66</v>
      </c>
      <c r="Q1619" t="s">
        <v>76</v>
      </c>
      <c r="R1619">
        <v>90049</v>
      </c>
      <c r="S1619">
        <v>42153</v>
      </c>
      <c r="T1619">
        <v>42153</v>
      </c>
      <c r="U1619">
        <v>-80.53</v>
      </c>
      <c r="V1619">
        <v>71</v>
      </c>
      <c r="W1619">
        <v>1191.58</v>
      </c>
      <c r="X1619">
        <v>37924</v>
      </c>
      <c r="Y1619" t="s">
        <v>3217</v>
      </c>
    </row>
    <row r="1620" spans="1:25" x14ac:dyDescent="0.2">
      <c r="A1620">
        <v>2671</v>
      </c>
      <c r="B1620" t="s">
        <v>2688</v>
      </c>
      <c r="C1620" t="s">
        <v>13</v>
      </c>
      <c r="D1620">
        <v>0.05</v>
      </c>
      <c r="E1620">
        <v>165.2</v>
      </c>
      <c r="F1620">
        <v>19.989999999999998</v>
      </c>
      <c r="G1620" t="s">
        <v>14</v>
      </c>
      <c r="H1620" t="s">
        <v>47</v>
      </c>
      <c r="I1620" t="s">
        <v>24</v>
      </c>
      <c r="J1620" t="s">
        <v>54</v>
      </c>
      <c r="K1620" t="s">
        <v>49</v>
      </c>
      <c r="L1620" t="s">
        <v>459</v>
      </c>
      <c r="M1620">
        <v>0.59</v>
      </c>
      <c r="N1620" t="s">
        <v>8</v>
      </c>
      <c r="O1620" t="s">
        <v>9</v>
      </c>
      <c r="P1620" t="s">
        <v>376</v>
      </c>
      <c r="Q1620" t="s">
        <v>1712</v>
      </c>
      <c r="R1620">
        <v>37027</v>
      </c>
      <c r="S1620">
        <v>42153</v>
      </c>
      <c r="T1620">
        <v>42153</v>
      </c>
      <c r="U1620">
        <v>-48.957999999999998</v>
      </c>
      <c r="V1620">
        <v>42</v>
      </c>
      <c r="W1620">
        <v>6938.19</v>
      </c>
      <c r="X1620">
        <v>90551</v>
      </c>
      <c r="Y1620" t="s">
        <v>3215</v>
      </c>
    </row>
    <row r="1621" spans="1:25" x14ac:dyDescent="0.2">
      <c r="A1621">
        <v>759</v>
      </c>
      <c r="B1621" t="s">
        <v>2689</v>
      </c>
      <c r="C1621" t="s">
        <v>23</v>
      </c>
      <c r="D1621">
        <v>0</v>
      </c>
      <c r="E1621">
        <v>20.99</v>
      </c>
      <c r="F1621">
        <v>3.3</v>
      </c>
      <c r="G1621" t="s">
        <v>14</v>
      </c>
      <c r="H1621" t="s">
        <v>3</v>
      </c>
      <c r="I1621" t="s">
        <v>16</v>
      </c>
      <c r="J1621" t="s">
        <v>111</v>
      </c>
      <c r="K1621" t="s">
        <v>18</v>
      </c>
      <c r="L1621" t="s">
        <v>1559</v>
      </c>
      <c r="M1621">
        <v>0.81</v>
      </c>
      <c r="N1621" t="s">
        <v>8</v>
      </c>
      <c r="O1621" t="s">
        <v>28</v>
      </c>
      <c r="P1621" t="s">
        <v>79</v>
      </c>
      <c r="Q1621" t="s">
        <v>2690</v>
      </c>
      <c r="R1621">
        <v>62301</v>
      </c>
      <c r="S1621">
        <v>42153</v>
      </c>
      <c r="T1621">
        <v>42160</v>
      </c>
      <c r="U1621">
        <v>-92.960999999999999</v>
      </c>
      <c r="V1621">
        <v>5</v>
      </c>
      <c r="W1621">
        <v>92.96</v>
      </c>
      <c r="X1621">
        <v>86639</v>
      </c>
      <c r="Y1621" t="s">
        <v>3216</v>
      </c>
    </row>
    <row r="1622" spans="1:25" x14ac:dyDescent="0.2">
      <c r="A1622">
        <v>649</v>
      </c>
      <c r="B1622" t="s">
        <v>2691</v>
      </c>
      <c r="C1622" t="s">
        <v>92</v>
      </c>
      <c r="D1622">
        <v>0.02</v>
      </c>
      <c r="E1622">
        <v>3.78</v>
      </c>
      <c r="F1622">
        <v>0.71</v>
      </c>
      <c r="G1622" t="s">
        <v>14</v>
      </c>
      <c r="H1622" t="s">
        <v>47</v>
      </c>
      <c r="I1622" t="s">
        <v>24</v>
      </c>
      <c r="J1622" t="s">
        <v>152</v>
      </c>
      <c r="K1622" t="s">
        <v>26</v>
      </c>
      <c r="L1622" t="s">
        <v>2692</v>
      </c>
      <c r="M1622">
        <v>0.39</v>
      </c>
      <c r="N1622" t="s">
        <v>8</v>
      </c>
      <c r="O1622" t="s">
        <v>28</v>
      </c>
      <c r="P1622" t="s">
        <v>79</v>
      </c>
      <c r="Q1622" t="s">
        <v>1375</v>
      </c>
      <c r="R1622">
        <v>60089</v>
      </c>
      <c r="S1622">
        <v>42153</v>
      </c>
      <c r="T1622">
        <v>42154</v>
      </c>
      <c r="U1622">
        <v>106.7499</v>
      </c>
      <c r="V1622">
        <v>40</v>
      </c>
      <c r="W1622">
        <v>154.71</v>
      </c>
      <c r="X1622">
        <v>91366</v>
      </c>
      <c r="Y1622" t="s">
        <v>3216</v>
      </c>
    </row>
    <row r="1623" spans="1:25" x14ac:dyDescent="0.2">
      <c r="A1623">
        <v>2393</v>
      </c>
      <c r="B1623" t="s">
        <v>169</v>
      </c>
      <c r="C1623" t="s">
        <v>92</v>
      </c>
      <c r="D1623">
        <v>0.02</v>
      </c>
      <c r="E1623">
        <v>6.48</v>
      </c>
      <c r="F1623">
        <v>7.91</v>
      </c>
      <c r="G1623" t="s">
        <v>14</v>
      </c>
      <c r="H1623" t="s">
        <v>70</v>
      </c>
      <c r="I1623" t="s">
        <v>24</v>
      </c>
      <c r="J1623" t="s">
        <v>64</v>
      </c>
      <c r="K1623" t="s">
        <v>49</v>
      </c>
      <c r="L1623" t="s">
        <v>1596</v>
      </c>
      <c r="M1623">
        <v>0.37</v>
      </c>
      <c r="N1623" t="s">
        <v>8</v>
      </c>
      <c r="O1623" t="s">
        <v>9</v>
      </c>
      <c r="P1623" t="s">
        <v>51</v>
      </c>
      <c r="Q1623" t="s">
        <v>171</v>
      </c>
      <c r="R1623">
        <v>30076</v>
      </c>
      <c r="S1623">
        <v>42153</v>
      </c>
      <c r="T1623">
        <v>42155</v>
      </c>
      <c r="U1623">
        <v>-1191.5260000000001</v>
      </c>
      <c r="V1623">
        <v>2</v>
      </c>
      <c r="W1623">
        <v>16.5</v>
      </c>
      <c r="X1623">
        <v>86950</v>
      </c>
      <c r="Y1623" t="s">
        <v>3215</v>
      </c>
    </row>
    <row r="1624" spans="1:25" x14ac:dyDescent="0.2">
      <c r="A1624">
        <v>1060</v>
      </c>
      <c r="B1624" t="s">
        <v>1801</v>
      </c>
      <c r="C1624" t="s">
        <v>23</v>
      </c>
      <c r="D1624">
        <v>7.0000000000000007E-2</v>
      </c>
      <c r="E1624">
        <v>6.3</v>
      </c>
      <c r="F1624">
        <v>0.5</v>
      </c>
      <c r="G1624" t="s">
        <v>14</v>
      </c>
      <c r="H1624" t="s">
        <v>3</v>
      </c>
      <c r="I1624" t="s">
        <v>24</v>
      </c>
      <c r="J1624" t="s">
        <v>128</v>
      </c>
      <c r="K1624" t="s">
        <v>49</v>
      </c>
      <c r="L1624" t="s">
        <v>398</v>
      </c>
      <c r="M1624">
        <v>0.39</v>
      </c>
      <c r="N1624" t="s">
        <v>8</v>
      </c>
      <c r="O1624" t="s">
        <v>9</v>
      </c>
      <c r="P1624" t="s">
        <v>51</v>
      </c>
      <c r="Q1624" t="s">
        <v>337</v>
      </c>
      <c r="R1624">
        <v>30318</v>
      </c>
      <c r="S1624">
        <v>42154</v>
      </c>
      <c r="T1624">
        <v>42154</v>
      </c>
      <c r="U1624">
        <v>4.1673999999999998</v>
      </c>
      <c r="V1624">
        <v>20</v>
      </c>
      <c r="W1624">
        <v>121.87</v>
      </c>
      <c r="X1624">
        <v>57061</v>
      </c>
      <c r="Y1624" t="s">
        <v>3215</v>
      </c>
    </row>
    <row r="1625" spans="1:25" x14ac:dyDescent="0.2">
      <c r="A1625">
        <v>1062</v>
      </c>
      <c r="B1625" t="s">
        <v>1803</v>
      </c>
      <c r="C1625" t="s">
        <v>23</v>
      </c>
      <c r="D1625">
        <v>0.04</v>
      </c>
      <c r="E1625">
        <v>22.38</v>
      </c>
      <c r="F1625">
        <v>15.1</v>
      </c>
      <c r="G1625" t="s">
        <v>14</v>
      </c>
      <c r="H1625" t="s">
        <v>3</v>
      </c>
      <c r="I1625" t="s">
        <v>24</v>
      </c>
      <c r="J1625" t="s">
        <v>48</v>
      </c>
      <c r="K1625" t="s">
        <v>49</v>
      </c>
      <c r="L1625" t="s">
        <v>1061</v>
      </c>
      <c r="M1625">
        <v>0.38</v>
      </c>
      <c r="N1625" t="s">
        <v>8</v>
      </c>
      <c r="O1625" t="s">
        <v>87</v>
      </c>
      <c r="P1625" t="s">
        <v>88</v>
      </c>
      <c r="Q1625" t="s">
        <v>1804</v>
      </c>
      <c r="R1625">
        <v>11727</v>
      </c>
      <c r="S1625">
        <v>42154</v>
      </c>
      <c r="T1625">
        <v>42162</v>
      </c>
      <c r="U1625">
        <v>16.021799999999999</v>
      </c>
      <c r="V1625">
        <v>18</v>
      </c>
      <c r="W1625">
        <v>403.53</v>
      </c>
      <c r="X1625">
        <v>91355</v>
      </c>
      <c r="Y1625" t="s">
        <v>3218</v>
      </c>
    </row>
    <row r="1626" spans="1:25" x14ac:dyDescent="0.2">
      <c r="A1626">
        <v>1062</v>
      </c>
      <c r="B1626" t="s">
        <v>1803</v>
      </c>
      <c r="C1626" t="s">
        <v>23</v>
      </c>
      <c r="D1626">
        <v>0.06</v>
      </c>
      <c r="E1626">
        <v>17.78</v>
      </c>
      <c r="F1626">
        <v>5.03</v>
      </c>
      <c r="G1626" t="s">
        <v>14</v>
      </c>
      <c r="H1626" t="s">
        <v>3</v>
      </c>
      <c r="I1626" t="s">
        <v>4</v>
      </c>
      <c r="J1626" t="s">
        <v>102</v>
      </c>
      <c r="K1626" t="s">
        <v>49</v>
      </c>
      <c r="L1626" t="s">
        <v>2693</v>
      </c>
      <c r="M1626">
        <v>0.54</v>
      </c>
      <c r="N1626" t="s">
        <v>8</v>
      </c>
      <c r="O1626" t="s">
        <v>87</v>
      </c>
      <c r="P1626" t="s">
        <v>88</v>
      </c>
      <c r="Q1626" t="s">
        <v>1804</v>
      </c>
      <c r="R1626">
        <v>11727</v>
      </c>
      <c r="S1626">
        <v>42154</v>
      </c>
      <c r="T1626">
        <v>42157</v>
      </c>
      <c r="U1626">
        <v>38.067300000000003</v>
      </c>
      <c r="V1626">
        <v>3</v>
      </c>
      <c r="W1626">
        <v>55.17</v>
      </c>
      <c r="X1626">
        <v>91355</v>
      </c>
      <c r="Y1626" t="s">
        <v>3218</v>
      </c>
    </row>
    <row r="1627" spans="1:25" x14ac:dyDescent="0.2">
      <c r="A1627">
        <v>1934</v>
      </c>
      <c r="B1627" t="s">
        <v>2694</v>
      </c>
      <c r="C1627" t="s">
        <v>23</v>
      </c>
      <c r="D1627">
        <v>0.04</v>
      </c>
      <c r="E1627">
        <v>180.98</v>
      </c>
      <c r="F1627">
        <v>30</v>
      </c>
      <c r="G1627" t="s">
        <v>2</v>
      </c>
      <c r="H1627" t="s">
        <v>47</v>
      </c>
      <c r="I1627" t="s">
        <v>4</v>
      </c>
      <c r="J1627" t="s">
        <v>85</v>
      </c>
      <c r="K1627" t="s">
        <v>33</v>
      </c>
      <c r="L1627" t="s">
        <v>921</v>
      </c>
      <c r="M1627">
        <v>0.69</v>
      </c>
      <c r="N1627" t="s">
        <v>8</v>
      </c>
      <c r="O1627" t="s">
        <v>28</v>
      </c>
      <c r="P1627" t="s">
        <v>163</v>
      </c>
      <c r="Q1627" t="s">
        <v>1380</v>
      </c>
      <c r="R1627">
        <v>78626</v>
      </c>
      <c r="S1627">
        <v>42154</v>
      </c>
      <c r="T1627">
        <v>42154</v>
      </c>
      <c r="U1627">
        <v>52.988</v>
      </c>
      <c r="V1627">
        <v>3</v>
      </c>
      <c r="W1627">
        <v>561.65</v>
      </c>
      <c r="X1627">
        <v>86688</v>
      </c>
      <c r="Y1627" t="s">
        <v>3216</v>
      </c>
    </row>
    <row r="1628" spans="1:25" x14ac:dyDescent="0.2">
      <c r="A1628">
        <v>1935</v>
      </c>
      <c r="B1628" t="s">
        <v>2050</v>
      </c>
      <c r="C1628" t="s">
        <v>23</v>
      </c>
      <c r="D1628">
        <v>0.06</v>
      </c>
      <c r="E1628">
        <v>3.25</v>
      </c>
      <c r="F1628">
        <v>49</v>
      </c>
      <c r="G1628" t="s">
        <v>14</v>
      </c>
      <c r="H1628" t="s">
        <v>47</v>
      </c>
      <c r="I1628" t="s">
        <v>24</v>
      </c>
      <c r="J1628" t="s">
        <v>71</v>
      </c>
      <c r="K1628" t="s">
        <v>40</v>
      </c>
      <c r="L1628" t="s">
        <v>2695</v>
      </c>
      <c r="M1628">
        <v>0.56000000000000005</v>
      </c>
      <c r="N1628" t="s">
        <v>8</v>
      </c>
      <c r="O1628" t="s">
        <v>28</v>
      </c>
      <c r="P1628" t="s">
        <v>163</v>
      </c>
      <c r="Q1628" t="s">
        <v>2051</v>
      </c>
      <c r="R1628">
        <v>75051</v>
      </c>
      <c r="S1628">
        <v>42154</v>
      </c>
      <c r="T1628">
        <v>42160</v>
      </c>
      <c r="U1628">
        <v>10.507999999999999</v>
      </c>
      <c r="V1628">
        <v>2</v>
      </c>
      <c r="W1628">
        <v>55.6</v>
      </c>
      <c r="X1628">
        <v>86688</v>
      </c>
      <c r="Y1628" t="s">
        <v>3216</v>
      </c>
    </row>
    <row r="1629" spans="1:25" x14ac:dyDescent="0.2">
      <c r="A1629">
        <v>1935</v>
      </c>
      <c r="B1629" t="s">
        <v>2050</v>
      </c>
      <c r="C1629" t="s">
        <v>23</v>
      </c>
      <c r="D1629">
        <v>0.01</v>
      </c>
      <c r="E1629">
        <v>110.98</v>
      </c>
      <c r="F1629">
        <v>13.99</v>
      </c>
      <c r="G1629" t="s">
        <v>14</v>
      </c>
      <c r="H1629" t="s">
        <v>47</v>
      </c>
      <c r="I1629" t="s">
        <v>4</v>
      </c>
      <c r="J1629" t="s">
        <v>102</v>
      </c>
      <c r="K1629" t="s">
        <v>120</v>
      </c>
      <c r="L1629" t="s">
        <v>521</v>
      </c>
      <c r="M1629">
        <v>0.69</v>
      </c>
      <c r="N1629" t="s">
        <v>8</v>
      </c>
      <c r="O1629" t="s">
        <v>28</v>
      </c>
      <c r="P1629" t="s">
        <v>163</v>
      </c>
      <c r="Q1629" t="s">
        <v>2051</v>
      </c>
      <c r="R1629">
        <v>75051</v>
      </c>
      <c r="S1629">
        <v>42154</v>
      </c>
      <c r="T1629">
        <v>42159</v>
      </c>
      <c r="U1629">
        <v>1448.7309</v>
      </c>
      <c r="V1629">
        <v>19</v>
      </c>
      <c r="W1629">
        <v>2099.61</v>
      </c>
      <c r="X1629">
        <v>86688</v>
      </c>
      <c r="Y1629" t="s">
        <v>3216</v>
      </c>
    </row>
    <row r="1630" spans="1:25" x14ac:dyDescent="0.2">
      <c r="A1630">
        <v>1935</v>
      </c>
      <c r="B1630" t="s">
        <v>2050</v>
      </c>
      <c r="C1630" t="s">
        <v>23</v>
      </c>
      <c r="D1630">
        <v>0.05</v>
      </c>
      <c r="E1630">
        <v>3.95</v>
      </c>
      <c r="F1630">
        <v>2</v>
      </c>
      <c r="G1630" t="s">
        <v>63</v>
      </c>
      <c r="H1630" t="s">
        <v>47</v>
      </c>
      <c r="I1630" t="s">
        <v>24</v>
      </c>
      <c r="J1630" t="s">
        <v>152</v>
      </c>
      <c r="K1630" t="s">
        <v>26</v>
      </c>
      <c r="L1630" t="s">
        <v>1805</v>
      </c>
      <c r="M1630">
        <v>0.53</v>
      </c>
      <c r="N1630" t="s">
        <v>8</v>
      </c>
      <c r="O1630" t="s">
        <v>28</v>
      </c>
      <c r="P1630" t="s">
        <v>163</v>
      </c>
      <c r="Q1630" t="s">
        <v>2051</v>
      </c>
      <c r="R1630">
        <v>75051</v>
      </c>
      <c r="S1630">
        <v>42154</v>
      </c>
      <c r="T1630">
        <v>42162</v>
      </c>
      <c r="U1630">
        <v>1.004</v>
      </c>
      <c r="V1630">
        <v>23</v>
      </c>
      <c r="W1630">
        <v>96.6</v>
      </c>
      <c r="X1630">
        <v>86688</v>
      </c>
      <c r="Y1630" t="s">
        <v>3216</v>
      </c>
    </row>
    <row r="1631" spans="1:25" x14ac:dyDescent="0.2">
      <c r="A1631">
        <v>2980</v>
      </c>
      <c r="B1631" t="s">
        <v>797</v>
      </c>
      <c r="C1631" t="s">
        <v>23</v>
      </c>
      <c r="D1631">
        <v>0.04</v>
      </c>
      <c r="E1631">
        <v>2.88</v>
      </c>
      <c r="F1631">
        <v>1.01</v>
      </c>
      <c r="G1631" t="s">
        <v>14</v>
      </c>
      <c r="H1631" t="s">
        <v>70</v>
      </c>
      <c r="I1631" t="s">
        <v>24</v>
      </c>
      <c r="J1631" t="s">
        <v>25</v>
      </c>
      <c r="K1631" t="s">
        <v>26</v>
      </c>
      <c r="L1631" t="s">
        <v>967</v>
      </c>
      <c r="M1631">
        <v>0.55000000000000004</v>
      </c>
      <c r="N1631" t="s">
        <v>8</v>
      </c>
      <c r="O1631" t="s">
        <v>87</v>
      </c>
      <c r="P1631" t="s">
        <v>293</v>
      </c>
      <c r="Q1631" t="s">
        <v>799</v>
      </c>
      <c r="R1631">
        <v>44870</v>
      </c>
      <c r="S1631">
        <v>42154</v>
      </c>
      <c r="T1631">
        <v>42159</v>
      </c>
      <c r="U1631">
        <v>15.246</v>
      </c>
      <c r="V1631">
        <v>39</v>
      </c>
      <c r="W1631">
        <v>111.92</v>
      </c>
      <c r="X1631">
        <v>86548</v>
      </c>
      <c r="Y1631" t="s">
        <v>3218</v>
      </c>
    </row>
    <row r="1632" spans="1:25" x14ac:dyDescent="0.2">
      <c r="A1632">
        <v>3124</v>
      </c>
      <c r="B1632" t="s">
        <v>2696</v>
      </c>
      <c r="C1632" t="s">
        <v>46</v>
      </c>
      <c r="D1632">
        <v>0.05</v>
      </c>
      <c r="E1632">
        <v>120.98</v>
      </c>
      <c r="F1632">
        <v>9.07</v>
      </c>
      <c r="G1632" t="s">
        <v>14</v>
      </c>
      <c r="H1632" t="s">
        <v>47</v>
      </c>
      <c r="I1632" t="s">
        <v>24</v>
      </c>
      <c r="J1632" t="s">
        <v>48</v>
      </c>
      <c r="K1632" t="s">
        <v>49</v>
      </c>
      <c r="L1632" t="s">
        <v>1399</v>
      </c>
      <c r="M1632">
        <v>0.35</v>
      </c>
      <c r="N1632" t="s">
        <v>8</v>
      </c>
      <c r="O1632" t="s">
        <v>28</v>
      </c>
      <c r="P1632" t="s">
        <v>79</v>
      </c>
      <c r="Q1632" t="s">
        <v>2697</v>
      </c>
      <c r="R1632">
        <v>61265</v>
      </c>
      <c r="S1632">
        <v>42154</v>
      </c>
      <c r="T1632">
        <v>42155</v>
      </c>
      <c r="U1632">
        <v>881.04719999999998</v>
      </c>
      <c r="V1632">
        <v>11</v>
      </c>
      <c r="W1632">
        <v>1276.8800000000001</v>
      </c>
      <c r="X1632">
        <v>87286</v>
      </c>
      <c r="Y1632" t="s">
        <v>3216</v>
      </c>
    </row>
    <row r="1633" spans="1:25" x14ac:dyDescent="0.2">
      <c r="A1633">
        <v>1802</v>
      </c>
      <c r="B1633" t="s">
        <v>2698</v>
      </c>
      <c r="C1633" t="s">
        <v>1</v>
      </c>
      <c r="D1633">
        <v>0.04</v>
      </c>
      <c r="E1633">
        <v>3.68</v>
      </c>
      <c r="F1633">
        <v>1.32</v>
      </c>
      <c r="G1633" t="s">
        <v>14</v>
      </c>
      <c r="H1633" t="s">
        <v>70</v>
      </c>
      <c r="I1633" t="s">
        <v>24</v>
      </c>
      <c r="J1633" t="s">
        <v>544</v>
      </c>
      <c r="K1633" t="s">
        <v>26</v>
      </c>
      <c r="L1633" t="s">
        <v>2502</v>
      </c>
      <c r="M1633">
        <v>0.83</v>
      </c>
      <c r="N1633" t="s">
        <v>8</v>
      </c>
      <c r="O1633" t="s">
        <v>9</v>
      </c>
      <c r="P1633" t="s">
        <v>99</v>
      </c>
      <c r="Q1633" t="s">
        <v>689</v>
      </c>
      <c r="R1633">
        <v>34698</v>
      </c>
      <c r="S1633">
        <v>42156</v>
      </c>
      <c r="T1633">
        <v>42157</v>
      </c>
      <c r="U1633">
        <v>300.92579999999998</v>
      </c>
      <c r="V1633">
        <v>11</v>
      </c>
      <c r="W1633">
        <v>41.29</v>
      </c>
      <c r="X1633">
        <v>91543</v>
      </c>
      <c r="Y1633" t="s">
        <v>3215</v>
      </c>
    </row>
    <row r="1634" spans="1:25" x14ac:dyDescent="0.2">
      <c r="A1634">
        <v>2817</v>
      </c>
      <c r="B1634" t="s">
        <v>2699</v>
      </c>
      <c r="C1634" t="s">
        <v>13</v>
      </c>
      <c r="D1634">
        <v>0.05</v>
      </c>
      <c r="E1634">
        <v>4.71</v>
      </c>
      <c r="F1634">
        <v>0.7</v>
      </c>
      <c r="G1634" t="s">
        <v>63</v>
      </c>
      <c r="H1634" t="s">
        <v>70</v>
      </c>
      <c r="I1634" t="s">
        <v>24</v>
      </c>
      <c r="J1634" t="s">
        <v>152</v>
      </c>
      <c r="K1634" t="s">
        <v>26</v>
      </c>
      <c r="L1634" t="s">
        <v>2700</v>
      </c>
      <c r="M1634">
        <v>0.8</v>
      </c>
      <c r="N1634" t="s">
        <v>8</v>
      </c>
      <c r="O1634" t="s">
        <v>87</v>
      </c>
      <c r="P1634" t="s">
        <v>293</v>
      </c>
      <c r="Q1634" t="s">
        <v>2701</v>
      </c>
      <c r="R1634">
        <v>43055</v>
      </c>
      <c r="S1634">
        <v>42156</v>
      </c>
      <c r="T1634">
        <v>42157</v>
      </c>
      <c r="U1634">
        <v>-2.3759999999999999</v>
      </c>
      <c r="V1634">
        <v>2</v>
      </c>
      <c r="W1634">
        <v>12.16</v>
      </c>
      <c r="X1634">
        <v>89743</v>
      </c>
      <c r="Y1634" t="s">
        <v>3218</v>
      </c>
    </row>
    <row r="1635" spans="1:25" x14ac:dyDescent="0.2">
      <c r="A1635">
        <v>2817</v>
      </c>
      <c r="B1635" t="s">
        <v>2699</v>
      </c>
      <c r="C1635" t="s">
        <v>13</v>
      </c>
      <c r="D1635">
        <v>0.04</v>
      </c>
      <c r="E1635">
        <v>55.99</v>
      </c>
      <c r="F1635">
        <v>1.25</v>
      </c>
      <c r="G1635" t="s">
        <v>63</v>
      </c>
      <c r="H1635" t="s">
        <v>70</v>
      </c>
      <c r="I1635" t="s">
        <v>16</v>
      </c>
      <c r="J1635" t="s">
        <v>111</v>
      </c>
      <c r="K1635" t="s">
        <v>18</v>
      </c>
      <c r="L1635" t="s">
        <v>2702</v>
      </c>
      <c r="M1635">
        <v>0.35</v>
      </c>
      <c r="N1635" t="s">
        <v>8</v>
      </c>
      <c r="O1635" t="s">
        <v>87</v>
      </c>
      <c r="P1635" t="s">
        <v>293</v>
      </c>
      <c r="Q1635" t="s">
        <v>2701</v>
      </c>
      <c r="R1635">
        <v>43055</v>
      </c>
      <c r="S1635">
        <v>42156</v>
      </c>
      <c r="T1635">
        <v>42157</v>
      </c>
      <c r="U1635">
        <v>-18.3216</v>
      </c>
      <c r="V1635">
        <v>3</v>
      </c>
      <c r="W1635">
        <v>147.56</v>
      </c>
      <c r="X1635">
        <v>89743</v>
      </c>
      <c r="Y1635" t="s">
        <v>3218</v>
      </c>
    </row>
    <row r="1636" spans="1:25" x14ac:dyDescent="0.2">
      <c r="A1636">
        <v>3069</v>
      </c>
      <c r="B1636" t="s">
        <v>1144</v>
      </c>
      <c r="C1636" t="s">
        <v>13</v>
      </c>
      <c r="D1636">
        <v>0.03</v>
      </c>
      <c r="E1636">
        <v>120.98</v>
      </c>
      <c r="F1636">
        <v>30</v>
      </c>
      <c r="G1636" t="s">
        <v>2</v>
      </c>
      <c r="H1636" t="s">
        <v>15</v>
      </c>
      <c r="I1636" t="s">
        <v>4</v>
      </c>
      <c r="J1636" t="s">
        <v>85</v>
      </c>
      <c r="K1636" t="s">
        <v>33</v>
      </c>
      <c r="L1636" t="s">
        <v>1101</v>
      </c>
      <c r="M1636">
        <v>0.64</v>
      </c>
      <c r="N1636" t="s">
        <v>8</v>
      </c>
      <c r="O1636" t="s">
        <v>28</v>
      </c>
      <c r="P1636" t="s">
        <v>60</v>
      </c>
      <c r="Q1636" t="s">
        <v>1146</v>
      </c>
      <c r="R1636">
        <v>55128</v>
      </c>
      <c r="S1636">
        <v>42156</v>
      </c>
      <c r="T1636">
        <v>42158</v>
      </c>
      <c r="U1636">
        <v>638.02800000000002</v>
      </c>
      <c r="V1636">
        <v>15</v>
      </c>
      <c r="W1636">
        <v>1894.45</v>
      </c>
      <c r="X1636">
        <v>88191</v>
      </c>
      <c r="Y1636" t="s">
        <v>3216</v>
      </c>
    </row>
    <row r="1637" spans="1:25" x14ac:dyDescent="0.2">
      <c r="A1637">
        <v>3069</v>
      </c>
      <c r="B1637" t="s">
        <v>1144</v>
      </c>
      <c r="C1637" t="s">
        <v>13</v>
      </c>
      <c r="D1637">
        <v>0.01</v>
      </c>
      <c r="E1637">
        <v>15.68</v>
      </c>
      <c r="F1637">
        <v>3.73</v>
      </c>
      <c r="G1637" t="s">
        <v>14</v>
      </c>
      <c r="H1637" t="s">
        <v>15</v>
      </c>
      <c r="I1637" t="s">
        <v>4</v>
      </c>
      <c r="J1637" t="s">
        <v>102</v>
      </c>
      <c r="K1637" t="s">
        <v>18</v>
      </c>
      <c r="L1637" t="s">
        <v>2703</v>
      </c>
      <c r="M1637">
        <v>0.46</v>
      </c>
      <c r="N1637" t="s">
        <v>8</v>
      </c>
      <c r="O1637" t="s">
        <v>28</v>
      </c>
      <c r="P1637" t="s">
        <v>60</v>
      </c>
      <c r="Q1637" t="s">
        <v>1146</v>
      </c>
      <c r="R1637">
        <v>55128</v>
      </c>
      <c r="S1637">
        <v>42156</v>
      </c>
      <c r="T1637">
        <v>42158</v>
      </c>
      <c r="U1637">
        <v>138.49680000000001</v>
      </c>
      <c r="V1637">
        <v>12</v>
      </c>
      <c r="W1637">
        <v>200.72</v>
      </c>
      <c r="X1637">
        <v>88191</v>
      </c>
      <c r="Y1637" t="s">
        <v>3216</v>
      </c>
    </row>
    <row r="1638" spans="1:25" x14ac:dyDescent="0.2">
      <c r="A1638">
        <v>3141</v>
      </c>
      <c r="B1638" t="s">
        <v>2704</v>
      </c>
      <c r="C1638" t="s">
        <v>23</v>
      </c>
      <c r="D1638">
        <v>0.09</v>
      </c>
      <c r="E1638">
        <v>6.84</v>
      </c>
      <c r="F1638">
        <v>8.3699999999999992</v>
      </c>
      <c r="G1638" t="s">
        <v>14</v>
      </c>
      <c r="H1638" t="s">
        <v>15</v>
      </c>
      <c r="I1638" t="s">
        <v>24</v>
      </c>
      <c r="J1638" t="s">
        <v>544</v>
      </c>
      <c r="K1638" t="s">
        <v>18</v>
      </c>
      <c r="L1638" t="s">
        <v>712</v>
      </c>
      <c r="M1638">
        <v>0.57999999999999996</v>
      </c>
      <c r="N1638" t="s">
        <v>8</v>
      </c>
      <c r="O1638" t="s">
        <v>28</v>
      </c>
      <c r="P1638" t="s">
        <v>163</v>
      </c>
      <c r="Q1638" t="s">
        <v>342</v>
      </c>
      <c r="R1638">
        <v>77506</v>
      </c>
      <c r="S1638">
        <v>42156</v>
      </c>
      <c r="T1638">
        <v>42163</v>
      </c>
      <c r="U1638">
        <v>-88.584999999999994</v>
      </c>
      <c r="V1638">
        <v>13</v>
      </c>
      <c r="W1638">
        <v>87.1</v>
      </c>
      <c r="X1638">
        <v>86369</v>
      </c>
      <c r="Y1638" t="s">
        <v>3216</v>
      </c>
    </row>
    <row r="1639" spans="1:25" x14ac:dyDescent="0.2">
      <c r="A1639">
        <v>3141</v>
      </c>
      <c r="B1639" t="s">
        <v>2704</v>
      </c>
      <c r="C1639" t="s">
        <v>23</v>
      </c>
      <c r="D1639">
        <v>7.0000000000000007E-2</v>
      </c>
      <c r="E1639">
        <v>48.91</v>
      </c>
      <c r="F1639">
        <v>35</v>
      </c>
      <c r="G1639" t="s">
        <v>63</v>
      </c>
      <c r="H1639" t="s">
        <v>15</v>
      </c>
      <c r="I1639" t="s">
        <v>24</v>
      </c>
      <c r="J1639" t="s">
        <v>54</v>
      </c>
      <c r="K1639" t="s">
        <v>40</v>
      </c>
      <c r="L1639" t="s">
        <v>1797</v>
      </c>
      <c r="M1639">
        <v>0.83</v>
      </c>
      <c r="N1639" t="s">
        <v>8</v>
      </c>
      <c r="O1639" t="s">
        <v>28</v>
      </c>
      <c r="P1639" t="s">
        <v>163</v>
      </c>
      <c r="Q1639" t="s">
        <v>342</v>
      </c>
      <c r="R1639">
        <v>77506</v>
      </c>
      <c r="S1639">
        <v>42156</v>
      </c>
      <c r="T1639">
        <v>42158</v>
      </c>
      <c r="U1639">
        <v>-485.68</v>
      </c>
      <c r="V1639">
        <v>15</v>
      </c>
      <c r="W1639">
        <v>736.86</v>
      </c>
      <c r="X1639">
        <v>86369</v>
      </c>
      <c r="Y1639" t="s">
        <v>3216</v>
      </c>
    </row>
    <row r="1640" spans="1:25" x14ac:dyDescent="0.2">
      <c r="A1640">
        <v>2737</v>
      </c>
      <c r="B1640" t="s">
        <v>2246</v>
      </c>
      <c r="C1640" t="s">
        <v>92</v>
      </c>
      <c r="D1640">
        <v>0.03</v>
      </c>
      <c r="E1640">
        <v>15.31</v>
      </c>
      <c r="F1640">
        <v>8.7799999999999994</v>
      </c>
      <c r="G1640" t="s">
        <v>14</v>
      </c>
      <c r="H1640" t="s">
        <v>3</v>
      </c>
      <c r="I1640" t="s">
        <v>24</v>
      </c>
      <c r="J1640" t="s">
        <v>54</v>
      </c>
      <c r="K1640" t="s">
        <v>49</v>
      </c>
      <c r="L1640" t="s">
        <v>2410</v>
      </c>
      <c r="M1640">
        <v>0.56999999999999995</v>
      </c>
      <c r="N1640" t="s">
        <v>8</v>
      </c>
      <c r="O1640" t="s">
        <v>87</v>
      </c>
      <c r="P1640" t="s">
        <v>609</v>
      </c>
      <c r="Q1640" t="s">
        <v>1922</v>
      </c>
      <c r="R1640">
        <v>5701</v>
      </c>
      <c r="S1640">
        <v>42156</v>
      </c>
      <c r="T1640">
        <v>42157</v>
      </c>
      <c r="U1640">
        <v>-57.56</v>
      </c>
      <c r="V1640">
        <v>12</v>
      </c>
      <c r="W1640">
        <v>194.08</v>
      </c>
      <c r="X1640">
        <v>89019</v>
      </c>
      <c r="Y1640" t="s">
        <v>3218</v>
      </c>
    </row>
    <row r="1641" spans="1:25" x14ac:dyDescent="0.2">
      <c r="A1641">
        <v>2828</v>
      </c>
      <c r="B1641" t="s">
        <v>1235</v>
      </c>
      <c r="C1641" t="s">
        <v>92</v>
      </c>
      <c r="D1641">
        <v>7.0000000000000007E-2</v>
      </c>
      <c r="E1641">
        <v>39.479999999999997</v>
      </c>
      <c r="F1641">
        <v>1.99</v>
      </c>
      <c r="G1641" t="s">
        <v>14</v>
      </c>
      <c r="H1641" t="s">
        <v>70</v>
      </c>
      <c r="I1641" t="s">
        <v>16</v>
      </c>
      <c r="J1641" t="s">
        <v>17</v>
      </c>
      <c r="K1641" t="s">
        <v>18</v>
      </c>
      <c r="L1641" t="s">
        <v>1233</v>
      </c>
      <c r="M1641">
        <v>0.54</v>
      </c>
      <c r="N1641" t="s">
        <v>8</v>
      </c>
      <c r="O1641" t="s">
        <v>35</v>
      </c>
      <c r="P1641" t="s">
        <v>66</v>
      </c>
      <c r="Q1641" t="s">
        <v>1237</v>
      </c>
      <c r="R1641">
        <v>92243</v>
      </c>
      <c r="S1641">
        <v>42156</v>
      </c>
      <c r="T1641">
        <v>42157</v>
      </c>
      <c r="U1641">
        <v>322.25069999999999</v>
      </c>
      <c r="V1641">
        <v>12</v>
      </c>
      <c r="W1641">
        <v>467.03</v>
      </c>
      <c r="X1641">
        <v>87721</v>
      </c>
      <c r="Y1641" t="s">
        <v>3217</v>
      </c>
    </row>
    <row r="1642" spans="1:25" x14ac:dyDescent="0.2">
      <c r="A1642">
        <v>797</v>
      </c>
      <c r="B1642" t="s">
        <v>1500</v>
      </c>
      <c r="C1642" t="s">
        <v>46</v>
      </c>
      <c r="D1642">
        <v>0.04</v>
      </c>
      <c r="E1642">
        <v>9.11</v>
      </c>
      <c r="F1642">
        <v>2.25</v>
      </c>
      <c r="G1642" t="s">
        <v>14</v>
      </c>
      <c r="H1642" t="s">
        <v>70</v>
      </c>
      <c r="I1642" t="s">
        <v>24</v>
      </c>
      <c r="J1642" t="s">
        <v>25</v>
      </c>
      <c r="K1642" t="s">
        <v>26</v>
      </c>
      <c r="L1642" t="s">
        <v>2705</v>
      </c>
      <c r="M1642">
        <v>0.52</v>
      </c>
      <c r="N1642" t="s">
        <v>8</v>
      </c>
      <c r="O1642" t="s">
        <v>35</v>
      </c>
      <c r="P1642" t="s">
        <v>122</v>
      </c>
      <c r="Q1642" t="s">
        <v>1502</v>
      </c>
      <c r="R1642">
        <v>84067</v>
      </c>
      <c r="S1642">
        <v>42156</v>
      </c>
      <c r="T1642">
        <v>42159</v>
      </c>
      <c r="U1642">
        <v>-3.496</v>
      </c>
      <c r="V1642">
        <v>2</v>
      </c>
      <c r="W1642">
        <v>18.59</v>
      </c>
      <c r="X1642">
        <v>86868</v>
      </c>
      <c r="Y1642" t="s">
        <v>3217</v>
      </c>
    </row>
    <row r="1643" spans="1:25" x14ac:dyDescent="0.2">
      <c r="A1643">
        <v>797</v>
      </c>
      <c r="B1643" t="s">
        <v>1500</v>
      </c>
      <c r="C1643" t="s">
        <v>46</v>
      </c>
      <c r="D1643">
        <v>7.0000000000000007E-2</v>
      </c>
      <c r="E1643">
        <v>64.650000000000006</v>
      </c>
      <c r="F1643">
        <v>35</v>
      </c>
      <c r="G1643" t="s">
        <v>14</v>
      </c>
      <c r="H1643" t="s">
        <v>70</v>
      </c>
      <c r="I1643" t="s">
        <v>24</v>
      </c>
      <c r="J1643" t="s">
        <v>54</v>
      </c>
      <c r="K1643" t="s">
        <v>40</v>
      </c>
      <c r="L1643" t="s">
        <v>989</v>
      </c>
      <c r="M1643">
        <v>0.8</v>
      </c>
      <c r="N1643" t="s">
        <v>8</v>
      </c>
      <c r="O1643" t="s">
        <v>35</v>
      </c>
      <c r="P1643" t="s">
        <v>122</v>
      </c>
      <c r="Q1643" t="s">
        <v>1502</v>
      </c>
      <c r="R1643">
        <v>84067</v>
      </c>
      <c r="S1643">
        <v>42156</v>
      </c>
      <c r="T1643">
        <v>42158</v>
      </c>
      <c r="U1643">
        <v>-717.072</v>
      </c>
      <c r="V1643">
        <v>13</v>
      </c>
      <c r="W1643">
        <v>834.08</v>
      </c>
      <c r="X1643">
        <v>86868</v>
      </c>
      <c r="Y1643" t="s">
        <v>3217</v>
      </c>
    </row>
    <row r="1644" spans="1:25" x14ac:dyDescent="0.2">
      <c r="A1644">
        <v>1556</v>
      </c>
      <c r="B1644" t="s">
        <v>2706</v>
      </c>
      <c r="C1644" t="s">
        <v>46</v>
      </c>
      <c r="D1644">
        <v>0.06</v>
      </c>
      <c r="E1644">
        <v>2.89</v>
      </c>
      <c r="F1644">
        <v>0.99</v>
      </c>
      <c r="G1644" t="s">
        <v>14</v>
      </c>
      <c r="H1644" t="s">
        <v>15</v>
      </c>
      <c r="I1644" t="s">
        <v>24</v>
      </c>
      <c r="J1644" t="s">
        <v>128</v>
      </c>
      <c r="K1644" t="s">
        <v>49</v>
      </c>
      <c r="L1644" t="s">
        <v>2707</v>
      </c>
      <c r="M1644">
        <v>0.38</v>
      </c>
      <c r="N1644" t="s">
        <v>8</v>
      </c>
      <c r="O1644" t="s">
        <v>9</v>
      </c>
      <c r="P1644" t="s">
        <v>218</v>
      </c>
      <c r="Q1644" t="s">
        <v>2708</v>
      </c>
      <c r="R1644">
        <v>22304</v>
      </c>
      <c r="S1644">
        <v>42156</v>
      </c>
      <c r="T1644">
        <v>42158</v>
      </c>
      <c r="U1644">
        <v>-2.0097</v>
      </c>
      <c r="V1644">
        <v>6</v>
      </c>
      <c r="W1644">
        <v>16.670000000000002</v>
      </c>
      <c r="X1644">
        <v>87425</v>
      </c>
      <c r="Y1644" t="s">
        <v>3215</v>
      </c>
    </row>
    <row r="1645" spans="1:25" x14ac:dyDescent="0.2">
      <c r="A1645">
        <v>1556</v>
      </c>
      <c r="B1645" t="s">
        <v>2706</v>
      </c>
      <c r="C1645" t="s">
        <v>46</v>
      </c>
      <c r="D1645">
        <v>0.08</v>
      </c>
      <c r="E1645">
        <v>22.84</v>
      </c>
      <c r="F1645">
        <v>11.54</v>
      </c>
      <c r="G1645" t="s">
        <v>14</v>
      </c>
      <c r="H1645" t="s">
        <v>15</v>
      </c>
      <c r="I1645" t="s">
        <v>24</v>
      </c>
      <c r="J1645" t="s">
        <v>64</v>
      </c>
      <c r="K1645" t="s">
        <v>49</v>
      </c>
      <c r="L1645" t="s">
        <v>1817</v>
      </c>
      <c r="M1645">
        <v>0.39</v>
      </c>
      <c r="N1645" t="s">
        <v>8</v>
      </c>
      <c r="O1645" t="s">
        <v>9</v>
      </c>
      <c r="P1645" t="s">
        <v>218</v>
      </c>
      <c r="Q1645" t="s">
        <v>2708</v>
      </c>
      <c r="R1645">
        <v>22304</v>
      </c>
      <c r="S1645">
        <v>42156</v>
      </c>
      <c r="T1645">
        <v>42158</v>
      </c>
      <c r="U1645">
        <v>-477.37200000000001</v>
      </c>
      <c r="V1645">
        <v>9</v>
      </c>
      <c r="W1645">
        <v>195.16</v>
      </c>
      <c r="X1645">
        <v>87425</v>
      </c>
      <c r="Y1645" t="s">
        <v>3215</v>
      </c>
    </row>
    <row r="1646" spans="1:25" x14ac:dyDescent="0.2">
      <c r="A1646">
        <v>1690</v>
      </c>
      <c r="B1646" t="s">
        <v>726</v>
      </c>
      <c r="C1646" t="s">
        <v>46</v>
      </c>
      <c r="D1646">
        <v>0.09</v>
      </c>
      <c r="E1646">
        <v>95.43</v>
      </c>
      <c r="F1646">
        <v>19.989999999999998</v>
      </c>
      <c r="G1646" t="s">
        <v>14</v>
      </c>
      <c r="H1646" t="s">
        <v>70</v>
      </c>
      <c r="I1646" t="s">
        <v>24</v>
      </c>
      <c r="J1646" t="s">
        <v>54</v>
      </c>
      <c r="K1646" t="s">
        <v>49</v>
      </c>
      <c r="L1646" t="s">
        <v>1413</v>
      </c>
      <c r="M1646">
        <v>0.79</v>
      </c>
      <c r="N1646" t="s">
        <v>8</v>
      </c>
      <c r="O1646" t="s">
        <v>87</v>
      </c>
      <c r="P1646" t="s">
        <v>296</v>
      </c>
      <c r="Q1646" t="s">
        <v>728</v>
      </c>
      <c r="R1646">
        <v>17112</v>
      </c>
      <c r="S1646">
        <v>42156</v>
      </c>
      <c r="T1646">
        <v>42157</v>
      </c>
      <c r="U1646">
        <v>-143.23500000000001</v>
      </c>
      <c r="V1646">
        <v>22</v>
      </c>
      <c r="W1646">
        <v>2053.6</v>
      </c>
      <c r="X1646">
        <v>91078</v>
      </c>
      <c r="Y1646" t="s">
        <v>3218</v>
      </c>
    </row>
    <row r="1647" spans="1:25" x14ac:dyDescent="0.2">
      <c r="A1647">
        <v>2443</v>
      </c>
      <c r="B1647" t="s">
        <v>597</v>
      </c>
      <c r="C1647" t="s">
        <v>46</v>
      </c>
      <c r="D1647">
        <v>0.06</v>
      </c>
      <c r="E1647">
        <v>2.2799999999999998</v>
      </c>
      <c r="F1647">
        <v>5.2</v>
      </c>
      <c r="G1647" t="s">
        <v>14</v>
      </c>
      <c r="H1647" t="s">
        <v>70</v>
      </c>
      <c r="I1647" t="s">
        <v>24</v>
      </c>
      <c r="J1647" t="s">
        <v>25</v>
      </c>
      <c r="K1647" t="s">
        <v>26</v>
      </c>
      <c r="L1647" t="s">
        <v>2709</v>
      </c>
      <c r="M1647">
        <v>0.41</v>
      </c>
      <c r="N1647" t="s">
        <v>8</v>
      </c>
      <c r="O1647" t="s">
        <v>9</v>
      </c>
      <c r="P1647" t="s">
        <v>99</v>
      </c>
      <c r="Q1647" t="s">
        <v>104</v>
      </c>
      <c r="R1647">
        <v>33142</v>
      </c>
      <c r="S1647">
        <v>42156</v>
      </c>
      <c r="T1647">
        <v>42158</v>
      </c>
      <c r="U1647">
        <v>-2002.6314</v>
      </c>
      <c r="V1647">
        <v>13</v>
      </c>
      <c r="W1647">
        <v>30.47</v>
      </c>
      <c r="X1647">
        <v>89301</v>
      </c>
      <c r="Y1647" t="s">
        <v>3215</v>
      </c>
    </row>
    <row r="1648" spans="1:25" x14ac:dyDescent="0.2">
      <c r="A1648">
        <v>142</v>
      </c>
      <c r="B1648" t="s">
        <v>2710</v>
      </c>
      <c r="C1648" t="s">
        <v>1</v>
      </c>
      <c r="D1648">
        <v>0.03</v>
      </c>
      <c r="E1648">
        <v>22.84</v>
      </c>
      <c r="F1648">
        <v>11.54</v>
      </c>
      <c r="G1648" t="s">
        <v>14</v>
      </c>
      <c r="H1648" t="s">
        <v>3</v>
      </c>
      <c r="I1648" t="s">
        <v>24</v>
      </c>
      <c r="J1648" t="s">
        <v>64</v>
      </c>
      <c r="K1648" t="s">
        <v>49</v>
      </c>
      <c r="L1648" t="s">
        <v>1817</v>
      </c>
      <c r="M1648">
        <v>0.39</v>
      </c>
      <c r="N1648" t="s">
        <v>8</v>
      </c>
      <c r="O1648" t="s">
        <v>87</v>
      </c>
      <c r="P1648" t="s">
        <v>224</v>
      </c>
      <c r="Q1648" t="s">
        <v>2711</v>
      </c>
      <c r="R1648">
        <v>6401</v>
      </c>
      <c r="S1648">
        <v>42157</v>
      </c>
      <c r="T1648">
        <v>42158</v>
      </c>
      <c r="U1648">
        <v>91.956000000000003</v>
      </c>
      <c r="V1648">
        <v>13</v>
      </c>
      <c r="W1648">
        <v>312.58999999999997</v>
      </c>
      <c r="X1648">
        <v>91087</v>
      </c>
      <c r="Y1648" t="s">
        <v>3218</v>
      </c>
    </row>
    <row r="1649" spans="1:25" x14ac:dyDescent="0.2">
      <c r="A1649">
        <v>144</v>
      </c>
      <c r="B1649" t="s">
        <v>2712</v>
      </c>
      <c r="C1649" t="s">
        <v>1</v>
      </c>
      <c r="D1649">
        <v>0.05</v>
      </c>
      <c r="E1649">
        <v>10.98</v>
      </c>
      <c r="F1649">
        <v>3.37</v>
      </c>
      <c r="G1649" t="s">
        <v>14</v>
      </c>
      <c r="H1649" t="s">
        <v>3</v>
      </c>
      <c r="I1649" t="s">
        <v>24</v>
      </c>
      <c r="J1649" t="s">
        <v>544</v>
      </c>
      <c r="K1649" t="s">
        <v>18</v>
      </c>
      <c r="L1649" t="s">
        <v>2105</v>
      </c>
      <c r="M1649">
        <v>0.56999999999999995</v>
      </c>
      <c r="N1649" t="s">
        <v>8</v>
      </c>
      <c r="O1649" t="s">
        <v>87</v>
      </c>
      <c r="P1649" t="s">
        <v>379</v>
      </c>
      <c r="Q1649" t="s">
        <v>2713</v>
      </c>
      <c r="R1649">
        <v>2664</v>
      </c>
      <c r="S1649">
        <v>42157</v>
      </c>
      <c r="T1649">
        <v>42158</v>
      </c>
      <c r="U1649">
        <v>-2.544</v>
      </c>
      <c r="V1649">
        <v>6</v>
      </c>
      <c r="W1649">
        <v>64.400000000000006</v>
      </c>
      <c r="X1649">
        <v>91087</v>
      </c>
      <c r="Y1649" t="s">
        <v>3218</v>
      </c>
    </row>
    <row r="1650" spans="1:25" x14ac:dyDescent="0.2">
      <c r="A1650">
        <v>1461</v>
      </c>
      <c r="B1650" t="s">
        <v>2714</v>
      </c>
      <c r="C1650" t="s">
        <v>13</v>
      </c>
      <c r="D1650">
        <v>0.05</v>
      </c>
      <c r="E1650">
        <v>12.95</v>
      </c>
      <c r="F1650">
        <v>4.9800000000000004</v>
      </c>
      <c r="G1650" t="s">
        <v>14</v>
      </c>
      <c r="H1650" t="s">
        <v>15</v>
      </c>
      <c r="I1650" t="s">
        <v>24</v>
      </c>
      <c r="J1650" t="s">
        <v>48</v>
      </c>
      <c r="K1650" t="s">
        <v>49</v>
      </c>
      <c r="L1650" t="s">
        <v>2715</v>
      </c>
      <c r="M1650">
        <v>0.4</v>
      </c>
      <c r="N1650" t="s">
        <v>8</v>
      </c>
      <c r="O1650" t="s">
        <v>28</v>
      </c>
      <c r="P1650" t="s">
        <v>29</v>
      </c>
      <c r="Q1650" t="s">
        <v>2005</v>
      </c>
      <c r="R1650">
        <v>47905</v>
      </c>
      <c r="S1650">
        <v>42157</v>
      </c>
      <c r="T1650">
        <v>42159</v>
      </c>
      <c r="U1650">
        <v>134.16825</v>
      </c>
      <c r="V1650">
        <v>19</v>
      </c>
      <c r="W1650">
        <v>252.36</v>
      </c>
      <c r="X1650">
        <v>86397</v>
      </c>
      <c r="Y1650" t="s">
        <v>3216</v>
      </c>
    </row>
    <row r="1651" spans="1:25" x14ac:dyDescent="0.2">
      <c r="A1651">
        <v>1997</v>
      </c>
      <c r="B1651" t="s">
        <v>750</v>
      </c>
      <c r="C1651" t="s">
        <v>23</v>
      </c>
      <c r="D1651">
        <v>0</v>
      </c>
      <c r="E1651">
        <v>24.92</v>
      </c>
      <c r="F1651">
        <v>12.98</v>
      </c>
      <c r="G1651" t="s">
        <v>14</v>
      </c>
      <c r="H1651" t="s">
        <v>15</v>
      </c>
      <c r="I1651" t="s">
        <v>24</v>
      </c>
      <c r="J1651" t="s">
        <v>48</v>
      </c>
      <c r="K1651" t="s">
        <v>49</v>
      </c>
      <c r="L1651" t="s">
        <v>1707</v>
      </c>
      <c r="M1651">
        <v>0.39</v>
      </c>
      <c r="N1651" t="s">
        <v>8</v>
      </c>
      <c r="O1651" t="s">
        <v>9</v>
      </c>
      <c r="P1651" t="s">
        <v>247</v>
      </c>
      <c r="Q1651" t="s">
        <v>248</v>
      </c>
      <c r="R1651">
        <v>29915</v>
      </c>
      <c r="S1651">
        <v>42157</v>
      </c>
      <c r="T1651">
        <v>42157</v>
      </c>
      <c r="U1651">
        <v>-23.155999999999999</v>
      </c>
      <c r="V1651">
        <v>1</v>
      </c>
      <c r="W1651">
        <v>32.659999999999997</v>
      </c>
      <c r="X1651">
        <v>90335</v>
      </c>
      <c r="Y1651" t="s">
        <v>3215</v>
      </c>
    </row>
    <row r="1652" spans="1:25" x14ac:dyDescent="0.2">
      <c r="A1652">
        <v>2334</v>
      </c>
      <c r="B1652" t="s">
        <v>2014</v>
      </c>
      <c r="C1652" t="s">
        <v>23</v>
      </c>
      <c r="D1652">
        <v>0.06</v>
      </c>
      <c r="E1652">
        <v>3.74</v>
      </c>
      <c r="F1652">
        <v>0.94</v>
      </c>
      <c r="G1652" t="s">
        <v>14</v>
      </c>
      <c r="H1652" t="s">
        <v>47</v>
      </c>
      <c r="I1652" t="s">
        <v>24</v>
      </c>
      <c r="J1652" t="s">
        <v>152</v>
      </c>
      <c r="K1652" t="s">
        <v>26</v>
      </c>
      <c r="L1652" t="s">
        <v>2716</v>
      </c>
      <c r="M1652">
        <v>0.83</v>
      </c>
      <c r="N1652" t="s">
        <v>8</v>
      </c>
      <c r="O1652" t="s">
        <v>28</v>
      </c>
      <c r="P1652" t="s">
        <v>333</v>
      </c>
      <c r="Q1652" t="s">
        <v>2015</v>
      </c>
      <c r="R1652">
        <v>53220</v>
      </c>
      <c r="S1652">
        <v>42157</v>
      </c>
      <c r="T1652">
        <v>42164</v>
      </c>
      <c r="U1652">
        <v>-7.6849999999999996</v>
      </c>
      <c r="V1652">
        <v>12</v>
      </c>
      <c r="W1652">
        <v>44.75</v>
      </c>
      <c r="X1652">
        <v>89610</v>
      </c>
      <c r="Y1652" t="s">
        <v>3216</v>
      </c>
    </row>
    <row r="1653" spans="1:25" x14ac:dyDescent="0.2">
      <c r="A1653">
        <v>210</v>
      </c>
      <c r="B1653" t="s">
        <v>555</v>
      </c>
      <c r="C1653" t="s">
        <v>92</v>
      </c>
      <c r="D1653">
        <v>0.09</v>
      </c>
      <c r="E1653">
        <v>5.4</v>
      </c>
      <c r="F1653">
        <v>7.78</v>
      </c>
      <c r="G1653" t="s">
        <v>63</v>
      </c>
      <c r="H1653" t="s">
        <v>47</v>
      </c>
      <c r="I1653" t="s">
        <v>24</v>
      </c>
      <c r="J1653" t="s">
        <v>48</v>
      </c>
      <c r="K1653" t="s">
        <v>49</v>
      </c>
      <c r="L1653" t="s">
        <v>1460</v>
      </c>
      <c r="M1653">
        <v>0.37</v>
      </c>
      <c r="N1653" t="s">
        <v>8</v>
      </c>
      <c r="O1653" t="s">
        <v>87</v>
      </c>
      <c r="P1653" t="s">
        <v>88</v>
      </c>
      <c r="Q1653" t="s">
        <v>557</v>
      </c>
      <c r="R1653">
        <v>12180</v>
      </c>
      <c r="S1653">
        <v>42157</v>
      </c>
      <c r="T1653">
        <v>42157</v>
      </c>
      <c r="U1653">
        <v>-21.487749999999998</v>
      </c>
      <c r="V1653">
        <v>4</v>
      </c>
      <c r="W1653">
        <v>27.3</v>
      </c>
      <c r="X1653">
        <v>85966</v>
      </c>
      <c r="Y1653" t="s">
        <v>3218</v>
      </c>
    </row>
    <row r="1654" spans="1:25" x14ac:dyDescent="0.2">
      <c r="A1654">
        <v>210</v>
      </c>
      <c r="B1654" t="s">
        <v>555</v>
      </c>
      <c r="C1654" t="s">
        <v>92</v>
      </c>
      <c r="D1654">
        <v>0.02</v>
      </c>
      <c r="E1654">
        <v>20.28</v>
      </c>
      <c r="F1654">
        <v>6.68</v>
      </c>
      <c r="G1654" t="s">
        <v>14</v>
      </c>
      <c r="H1654" t="s">
        <v>47</v>
      </c>
      <c r="I1654" t="s">
        <v>4</v>
      </c>
      <c r="J1654" t="s">
        <v>102</v>
      </c>
      <c r="K1654" t="s">
        <v>49</v>
      </c>
      <c r="L1654" t="s">
        <v>2717</v>
      </c>
      <c r="M1654">
        <v>0.53</v>
      </c>
      <c r="N1654" t="s">
        <v>8</v>
      </c>
      <c r="O1654" t="s">
        <v>87</v>
      </c>
      <c r="P1654" t="s">
        <v>88</v>
      </c>
      <c r="Q1654" t="s">
        <v>557</v>
      </c>
      <c r="R1654">
        <v>12180</v>
      </c>
      <c r="S1654">
        <v>42157</v>
      </c>
      <c r="T1654">
        <v>42157</v>
      </c>
      <c r="U1654">
        <v>44.677500000000002</v>
      </c>
      <c r="V1654">
        <v>3</v>
      </c>
      <c r="W1654">
        <v>64.75</v>
      </c>
      <c r="X1654">
        <v>85966</v>
      </c>
      <c r="Y1654" t="s">
        <v>3218</v>
      </c>
    </row>
    <row r="1655" spans="1:25" x14ac:dyDescent="0.2">
      <c r="A1655">
        <v>210</v>
      </c>
      <c r="B1655" t="s">
        <v>555</v>
      </c>
      <c r="C1655" t="s">
        <v>92</v>
      </c>
      <c r="D1655">
        <v>0</v>
      </c>
      <c r="E1655">
        <v>11.55</v>
      </c>
      <c r="F1655">
        <v>2.36</v>
      </c>
      <c r="G1655" t="s">
        <v>14</v>
      </c>
      <c r="H1655" t="s">
        <v>47</v>
      </c>
      <c r="I1655" t="s">
        <v>24</v>
      </c>
      <c r="J1655" t="s">
        <v>25</v>
      </c>
      <c r="K1655" t="s">
        <v>26</v>
      </c>
      <c r="L1655" t="s">
        <v>356</v>
      </c>
      <c r="M1655">
        <v>0.55000000000000004</v>
      </c>
      <c r="N1655" t="s">
        <v>8</v>
      </c>
      <c r="O1655" t="s">
        <v>87</v>
      </c>
      <c r="P1655" t="s">
        <v>88</v>
      </c>
      <c r="Q1655" t="s">
        <v>557</v>
      </c>
      <c r="R1655">
        <v>12180</v>
      </c>
      <c r="S1655">
        <v>42157</v>
      </c>
      <c r="T1655">
        <v>42158</v>
      </c>
      <c r="U1655">
        <v>23.594999999999999</v>
      </c>
      <c r="V1655">
        <v>5</v>
      </c>
      <c r="W1655">
        <v>62.98</v>
      </c>
      <c r="X1655">
        <v>85966</v>
      </c>
      <c r="Y1655" t="s">
        <v>3218</v>
      </c>
    </row>
    <row r="1656" spans="1:25" x14ac:dyDescent="0.2">
      <c r="A1656">
        <v>211</v>
      </c>
      <c r="B1656" t="s">
        <v>238</v>
      </c>
      <c r="C1656" t="s">
        <v>92</v>
      </c>
      <c r="D1656">
        <v>0.05</v>
      </c>
      <c r="E1656">
        <v>2.08</v>
      </c>
      <c r="F1656">
        <v>2.56</v>
      </c>
      <c r="G1656" t="s">
        <v>14</v>
      </c>
      <c r="H1656" t="s">
        <v>47</v>
      </c>
      <c r="I1656" t="s">
        <v>24</v>
      </c>
      <c r="J1656" t="s">
        <v>544</v>
      </c>
      <c r="K1656" t="s">
        <v>18</v>
      </c>
      <c r="L1656" t="s">
        <v>1143</v>
      </c>
      <c r="M1656">
        <v>0.55000000000000004</v>
      </c>
      <c r="N1656" t="s">
        <v>8</v>
      </c>
      <c r="O1656" t="s">
        <v>87</v>
      </c>
      <c r="P1656" t="s">
        <v>88</v>
      </c>
      <c r="Q1656" t="s">
        <v>239</v>
      </c>
      <c r="R1656">
        <v>13501</v>
      </c>
      <c r="S1656">
        <v>42157</v>
      </c>
      <c r="T1656">
        <v>42158</v>
      </c>
      <c r="U1656">
        <v>-36.25</v>
      </c>
      <c r="V1656">
        <v>20</v>
      </c>
      <c r="W1656">
        <v>42.29</v>
      </c>
      <c r="X1656">
        <v>85966</v>
      </c>
      <c r="Y1656" t="s">
        <v>3218</v>
      </c>
    </row>
    <row r="1657" spans="1:25" x14ac:dyDescent="0.2">
      <c r="A1657">
        <v>3374</v>
      </c>
      <c r="B1657" t="s">
        <v>2718</v>
      </c>
      <c r="C1657" t="s">
        <v>92</v>
      </c>
      <c r="D1657">
        <v>0.01</v>
      </c>
      <c r="E1657">
        <v>179.29</v>
      </c>
      <c r="F1657">
        <v>29.21</v>
      </c>
      <c r="G1657" t="s">
        <v>2</v>
      </c>
      <c r="H1657" t="s">
        <v>70</v>
      </c>
      <c r="I1657" t="s">
        <v>4</v>
      </c>
      <c r="J1657" t="s">
        <v>5</v>
      </c>
      <c r="K1657" t="s">
        <v>6</v>
      </c>
      <c r="L1657" t="s">
        <v>519</v>
      </c>
      <c r="M1657">
        <v>0.76</v>
      </c>
      <c r="N1657" t="s">
        <v>8</v>
      </c>
      <c r="O1657" t="s">
        <v>87</v>
      </c>
      <c r="P1657" t="s">
        <v>394</v>
      </c>
      <c r="Q1657" t="s">
        <v>2719</v>
      </c>
      <c r="R1657">
        <v>21113</v>
      </c>
      <c r="S1657">
        <v>42157</v>
      </c>
      <c r="T1657">
        <v>42159</v>
      </c>
      <c r="U1657">
        <v>66.362219999999994</v>
      </c>
      <c r="V1657">
        <v>8</v>
      </c>
      <c r="W1657">
        <v>1487.9</v>
      </c>
      <c r="X1657">
        <v>87473</v>
      </c>
      <c r="Y1657" t="s">
        <v>3218</v>
      </c>
    </row>
    <row r="1658" spans="1:25" x14ac:dyDescent="0.2">
      <c r="A1658">
        <v>1170</v>
      </c>
      <c r="B1658" t="s">
        <v>2720</v>
      </c>
      <c r="C1658" t="s">
        <v>46</v>
      </c>
      <c r="D1658">
        <v>0.09</v>
      </c>
      <c r="E1658">
        <v>9.7799999999999994</v>
      </c>
      <c r="F1658">
        <v>1.39</v>
      </c>
      <c r="G1658" t="s">
        <v>14</v>
      </c>
      <c r="H1658" t="s">
        <v>15</v>
      </c>
      <c r="I1658" t="s">
        <v>24</v>
      </c>
      <c r="J1658" t="s">
        <v>321</v>
      </c>
      <c r="K1658" t="s">
        <v>49</v>
      </c>
      <c r="L1658" t="s">
        <v>1487</v>
      </c>
      <c r="M1658">
        <v>0.39</v>
      </c>
      <c r="N1658" t="s">
        <v>8</v>
      </c>
      <c r="O1658" t="s">
        <v>87</v>
      </c>
      <c r="P1658" t="s">
        <v>1584</v>
      </c>
      <c r="Q1658" t="s">
        <v>2701</v>
      </c>
      <c r="R1658">
        <v>19711</v>
      </c>
      <c r="S1658">
        <v>42157</v>
      </c>
      <c r="T1658">
        <v>42158</v>
      </c>
      <c r="U1658">
        <v>125.20740000000001</v>
      </c>
      <c r="V1658">
        <v>19</v>
      </c>
      <c r="W1658">
        <v>181.46</v>
      </c>
      <c r="X1658">
        <v>87520</v>
      </c>
      <c r="Y1658" t="s">
        <v>3218</v>
      </c>
    </row>
    <row r="1659" spans="1:25" x14ac:dyDescent="0.2">
      <c r="A1659">
        <v>1170</v>
      </c>
      <c r="B1659" t="s">
        <v>2720</v>
      </c>
      <c r="C1659" t="s">
        <v>46</v>
      </c>
      <c r="D1659">
        <v>0</v>
      </c>
      <c r="E1659">
        <v>200.99</v>
      </c>
      <c r="F1659">
        <v>8.08</v>
      </c>
      <c r="G1659" t="s">
        <v>14</v>
      </c>
      <c r="H1659" t="s">
        <v>15</v>
      </c>
      <c r="I1659" t="s">
        <v>16</v>
      </c>
      <c r="J1659" t="s">
        <v>111</v>
      </c>
      <c r="K1659" t="s">
        <v>49</v>
      </c>
      <c r="L1659" t="s">
        <v>2721</v>
      </c>
      <c r="M1659">
        <v>0.59</v>
      </c>
      <c r="N1659" t="s">
        <v>8</v>
      </c>
      <c r="O1659" t="s">
        <v>87</v>
      </c>
      <c r="P1659" t="s">
        <v>1584</v>
      </c>
      <c r="Q1659" t="s">
        <v>2701</v>
      </c>
      <c r="R1659">
        <v>19711</v>
      </c>
      <c r="S1659">
        <v>42157</v>
      </c>
      <c r="T1659">
        <v>42159</v>
      </c>
      <c r="U1659">
        <v>281.53440000000001</v>
      </c>
      <c r="V1659">
        <v>6</v>
      </c>
      <c r="W1659">
        <v>1076.3</v>
      </c>
      <c r="X1659">
        <v>87520</v>
      </c>
      <c r="Y1659" t="s">
        <v>3218</v>
      </c>
    </row>
    <row r="1660" spans="1:25" x14ac:dyDescent="0.2">
      <c r="A1660">
        <v>2487</v>
      </c>
      <c r="B1660" t="s">
        <v>2722</v>
      </c>
      <c r="C1660" t="s">
        <v>46</v>
      </c>
      <c r="D1660">
        <v>0.02</v>
      </c>
      <c r="E1660">
        <v>136.97999999999999</v>
      </c>
      <c r="F1660">
        <v>24.49</v>
      </c>
      <c r="G1660" t="s">
        <v>63</v>
      </c>
      <c r="H1660" t="s">
        <v>3</v>
      </c>
      <c r="I1660" t="s">
        <v>4</v>
      </c>
      <c r="J1660" t="s">
        <v>102</v>
      </c>
      <c r="K1660" t="s">
        <v>40</v>
      </c>
      <c r="L1660" t="s">
        <v>405</v>
      </c>
      <c r="M1660">
        <v>0.59</v>
      </c>
      <c r="N1660" t="s">
        <v>8</v>
      </c>
      <c r="O1660" t="s">
        <v>9</v>
      </c>
      <c r="P1660" t="s">
        <v>51</v>
      </c>
      <c r="Q1660" t="s">
        <v>2723</v>
      </c>
      <c r="R1660">
        <v>30084</v>
      </c>
      <c r="S1660">
        <v>42157</v>
      </c>
      <c r="T1660">
        <v>42158</v>
      </c>
      <c r="U1660">
        <v>88.56</v>
      </c>
      <c r="V1660">
        <v>8</v>
      </c>
      <c r="W1660">
        <v>1140.95</v>
      </c>
      <c r="X1660">
        <v>91417</v>
      </c>
      <c r="Y1660" t="s">
        <v>3215</v>
      </c>
    </row>
    <row r="1661" spans="1:25" x14ac:dyDescent="0.2">
      <c r="A1661">
        <v>1389</v>
      </c>
      <c r="B1661" t="s">
        <v>745</v>
      </c>
      <c r="C1661" t="s">
        <v>13</v>
      </c>
      <c r="D1661">
        <v>0.09</v>
      </c>
      <c r="E1661">
        <v>2.61</v>
      </c>
      <c r="F1661">
        <v>0.5</v>
      </c>
      <c r="G1661" t="s">
        <v>14</v>
      </c>
      <c r="H1661" t="s">
        <v>15</v>
      </c>
      <c r="I1661" t="s">
        <v>24</v>
      </c>
      <c r="J1661" t="s">
        <v>128</v>
      </c>
      <c r="K1661" t="s">
        <v>49</v>
      </c>
      <c r="L1661" t="s">
        <v>1343</v>
      </c>
      <c r="M1661">
        <v>0.39</v>
      </c>
      <c r="N1661" t="s">
        <v>8</v>
      </c>
      <c r="O1661" t="s">
        <v>35</v>
      </c>
      <c r="P1661" t="s">
        <v>66</v>
      </c>
      <c r="Q1661" t="s">
        <v>747</v>
      </c>
      <c r="R1661">
        <v>94025</v>
      </c>
      <c r="S1661">
        <v>42158</v>
      </c>
      <c r="T1661">
        <v>42160</v>
      </c>
      <c r="U1661">
        <v>29.380199999999999</v>
      </c>
      <c r="V1661">
        <v>17</v>
      </c>
      <c r="W1661">
        <v>42.58</v>
      </c>
      <c r="X1661">
        <v>88729</v>
      </c>
      <c r="Y1661" t="s">
        <v>3217</v>
      </c>
    </row>
    <row r="1662" spans="1:25" x14ac:dyDescent="0.2">
      <c r="A1662">
        <v>87</v>
      </c>
      <c r="B1662" t="s">
        <v>1762</v>
      </c>
      <c r="C1662" t="s">
        <v>23</v>
      </c>
      <c r="D1662">
        <v>0.05</v>
      </c>
      <c r="E1662">
        <v>161.55000000000001</v>
      </c>
      <c r="F1662">
        <v>19.989999999999998</v>
      </c>
      <c r="G1662" t="s">
        <v>14</v>
      </c>
      <c r="H1662" t="s">
        <v>70</v>
      </c>
      <c r="I1662" t="s">
        <v>24</v>
      </c>
      <c r="J1662" t="s">
        <v>54</v>
      </c>
      <c r="K1662" t="s">
        <v>49</v>
      </c>
      <c r="L1662" t="s">
        <v>55</v>
      </c>
      <c r="M1662">
        <v>0.66</v>
      </c>
      <c r="N1662" t="s">
        <v>8</v>
      </c>
      <c r="O1662" t="s">
        <v>35</v>
      </c>
      <c r="P1662" t="s">
        <v>66</v>
      </c>
      <c r="Q1662" t="s">
        <v>1763</v>
      </c>
      <c r="R1662">
        <v>95687</v>
      </c>
      <c r="S1662">
        <v>42158</v>
      </c>
      <c r="T1662">
        <v>42163</v>
      </c>
      <c r="U1662">
        <v>1892.424</v>
      </c>
      <c r="V1662">
        <v>19</v>
      </c>
      <c r="W1662">
        <v>3127.69</v>
      </c>
      <c r="X1662">
        <v>90596</v>
      </c>
      <c r="Y1662" t="s">
        <v>3217</v>
      </c>
    </row>
    <row r="1663" spans="1:25" x14ac:dyDescent="0.2">
      <c r="A1663">
        <v>2268</v>
      </c>
      <c r="B1663" t="s">
        <v>2724</v>
      </c>
      <c r="C1663" t="s">
        <v>23</v>
      </c>
      <c r="D1663">
        <v>0.08</v>
      </c>
      <c r="E1663">
        <v>259.70999999999998</v>
      </c>
      <c r="F1663">
        <v>66.67</v>
      </c>
      <c r="G1663" t="s">
        <v>2</v>
      </c>
      <c r="H1663" t="s">
        <v>3</v>
      </c>
      <c r="I1663" t="s">
        <v>4</v>
      </c>
      <c r="J1663" t="s">
        <v>5</v>
      </c>
      <c r="K1663" t="s">
        <v>6</v>
      </c>
      <c r="L1663" t="s">
        <v>1002</v>
      </c>
      <c r="M1663">
        <v>0.61</v>
      </c>
      <c r="N1663" t="s">
        <v>8</v>
      </c>
      <c r="O1663" t="s">
        <v>9</v>
      </c>
      <c r="P1663" t="s">
        <v>99</v>
      </c>
      <c r="Q1663" t="s">
        <v>2725</v>
      </c>
      <c r="R1663">
        <v>34639</v>
      </c>
      <c r="S1663">
        <v>42158</v>
      </c>
      <c r="T1663">
        <v>42162</v>
      </c>
      <c r="U1663">
        <v>138.22200000000001</v>
      </c>
      <c r="V1663">
        <v>17</v>
      </c>
      <c r="W1663">
        <v>4086.5</v>
      </c>
      <c r="X1663">
        <v>89571</v>
      </c>
      <c r="Y1663" t="s">
        <v>3215</v>
      </c>
    </row>
    <row r="1664" spans="1:25" x14ac:dyDescent="0.2">
      <c r="A1664">
        <v>1357</v>
      </c>
      <c r="B1664" t="s">
        <v>2726</v>
      </c>
      <c r="C1664" t="s">
        <v>92</v>
      </c>
      <c r="D1664">
        <v>0.03</v>
      </c>
      <c r="E1664">
        <v>125.99</v>
      </c>
      <c r="F1664">
        <v>7.69</v>
      </c>
      <c r="G1664" t="s">
        <v>14</v>
      </c>
      <c r="H1664" t="s">
        <v>47</v>
      </c>
      <c r="I1664" t="s">
        <v>16</v>
      </c>
      <c r="J1664" t="s">
        <v>111</v>
      </c>
      <c r="K1664" t="s">
        <v>49</v>
      </c>
      <c r="L1664" t="s">
        <v>1025</v>
      </c>
      <c r="M1664">
        <v>0.57999999999999996</v>
      </c>
      <c r="N1664" t="s">
        <v>8</v>
      </c>
      <c r="O1664" t="s">
        <v>28</v>
      </c>
      <c r="P1664" t="s">
        <v>163</v>
      </c>
      <c r="Q1664" t="s">
        <v>2727</v>
      </c>
      <c r="R1664">
        <v>78596</v>
      </c>
      <c r="S1664">
        <v>42158</v>
      </c>
      <c r="T1664">
        <v>42160</v>
      </c>
      <c r="U1664">
        <v>500.95800000000003</v>
      </c>
      <c r="V1664">
        <v>9</v>
      </c>
      <c r="W1664">
        <v>981.65</v>
      </c>
      <c r="X1664">
        <v>88184</v>
      </c>
      <c r="Y1664" t="s">
        <v>3216</v>
      </c>
    </row>
    <row r="1665" spans="1:25" x14ac:dyDescent="0.2">
      <c r="A1665">
        <v>1737</v>
      </c>
      <c r="B1665" t="s">
        <v>2728</v>
      </c>
      <c r="C1665" t="s">
        <v>46</v>
      </c>
      <c r="D1665">
        <v>0.09</v>
      </c>
      <c r="E1665">
        <v>30.93</v>
      </c>
      <c r="F1665">
        <v>3.92</v>
      </c>
      <c r="G1665" t="s">
        <v>14</v>
      </c>
      <c r="H1665" t="s">
        <v>70</v>
      </c>
      <c r="I1665" t="s">
        <v>4</v>
      </c>
      <c r="J1665" t="s">
        <v>102</v>
      </c>
      <c r="K1665" t="s">
        <v>18</v>
      </c>
      <c r="L1665" t="s">
        <v>1627</v>
      </c>
      <c r="M1665">
        <v>0.44</v>
      </c>
      <c r="N1665" t="s">
        <v>8</v>
      </c>
      <c r="O1665" t="s">
        <v>9</v>
      </c>
      <c r="P1665" t="s">
        <v>73</v>
      </c>
      <c r="Q1665" t="s">
        <v>1530</v>
      </c>
      <c r="R1665">
        <v>27529</v>
      </c>
      <c r="S1665">
        <v>42158</v>
      </c>
      <c r="T1665">
        <v>42160</v>
      </c>
      <c r="U1665">
        <v>-130.42400000000001</v>
      </c>
      <c r="V1665">
        <v>16</v>
      </c>
      <c r="W1665">
        <v>451.83</v>
      </c>
      <c r="X1665">
        <v>85866</v>
      </c>
      <c r="Y1665" t="s">
        <v>3215</v>
      </c>
    </row>
    <row r="1666" spans="1:25" x14ac:dyDescent="0.2">
      <c r="A1666">
        <v>1737</v>
      </c>
      <c r="B1666" t="s">
        <v>2728</v>
      </c>
      <c r="C1666" t="s">
        <v>46</v>
      </c>
      <c r="D1666">
        <v>0.03</v>
      </c>
      <c r="E1666">
        <v>1.68</v>
      </c>
      <c r="F1666">
        <v>0.7</v>
      </c>
      <c r="G1666" t="s">
        <v>63</v>
      </c>
      <c r="H1666" t="s">
        <v>70</v>
      </c>
      <c r="I1666" t="s">
        <v>24</v>
      </c>
      <c r="J1666" t="s">
        <v>25</v>
      </c>
      <c r="K1666" t="s">
        <v>26</v>
      </c>
      <c r="L1666" t="s">
        <v>2729</v>
      </c>
      <c r="M1666">
        <v>0.6</v>
      </c>
      <c r="N1666" t="s">
        <v>8</v>
      </c>
      <c r="O1666" t="s">
        <v>9</v>
      </c>
      <c r="P1666" t="s">
        <v>73</v>
      </c>
      <c r="Q1666" t="s">
        <v>1530</v>
      </c>
      <c r="R1666">
        <v>27529</v>
      </c>
      <c r="S1666">
        <v>42158</v>
      </c>
      <c r="T1666">
        <v>42160</v>
      </c>
      <c r="U1666">
        <v>-106.42100000000001</v>
      </c>
      <c r="V1666">
        <v>11</v>
      </c>
      <c r="W1666">
        <v>20.239999999999998</v>
      </c>
      <c r="X1666">
        <v>85866</v>
      </c>
      <c r="Y1666" t="s">
        <v>3215</v>
      </c>
    </row>
    <row r="1667" spans="1:25" x14ac:dyDescent="0.2">
      <c r="A1667">
        <v>1998</v>
      </c>
      <c r="B1667" t="s">
        <v>2730</v>
      </c>
      <c r="C1667" t="s">
        <v>46</v>
      </c>
      <c r="D1667">
        <v>0.06</v>
      </c>
      <c r="E1667">
        <v>4.42</v>
      </c>
      <c r="F1667">
        <v>4.99</v>
      </c>
      <c r="G1667" t="s">
        <v>14</v>
      </c>
      <c r="H1667" t="s">
        <v>70</v>
      </c>
      <c r="I1667" t="s">
        <v>24</v>
      </c>
      <c r="J1667" t="s">
        <v>321</v>
      </c>
      <c r="K1667" t="s">
        <v>49</v>
      </c>
      <c r="L1667" t="s">
        <v>2048</v>
      </c>
      <c r="M1667">
        <v>0.38</v>
      </c>
      <c r="N1667" t="s">
        <v>8</v>
      </c>
      <c r="O1667" t="s">
        <v>87</v>
      </c>
      <c r="P1667" t="s">
        <v>88</v>
      </c>
      <c r="Q1667" t="s">
        <v>2731</v>
      </c>
      <c r="R1667">
        <v>11758</v>
      </c>
      <c r="S1667">
        <v>42158</v>
      </c>
      <c r="T1667">
        <v>42160</v>
      </c>
      <c r="U1667">
        <v>-10.435</v>
      </c>
      <c r="V1667">
        <v>3</v>
      </c>
      <c r="W1667">
        <v>14.85</v>
      </c>
      <c r="X1667">
        <v>90568</v>
      </c>
      <c r="Y1667" t="s">
        <v>3218</v>
      </c>
    </row>
    <row r="1668" spans="1:25" x14ac:dyDescent="0.2">
      <c r="A1668">
        <v>3151</v>
      </c>
      <c r="B1668" t="s">
        <v>929</v>
      </c>
      <c r="C1668" t="s">
        <v>46</v>
      </c>
      <c r="D1668">
        <v>0.01</v>
      </c>
      <c r="E1668">
        <v>145.97999999999999</v>
      </c>
      <c r="F1668">
        <v>46.2</v>
      </c>
      <c r="G1668" t="s">
        <v>2</v>
      </c>
      <c r="H1668" t="s">
        <v>70</v>
      </c>
      <c r="I1668" t="s">
        <v>4</v>
      </c>
      <c r="J1668" t="s">
        <v>5</v>
      </c>
      <c r="K1668" t="s">
        <v>6</v>
      </c>
      <c r="L1668" t="s">
        <v>2732</v>
      </c>
      <c r="M1668">
        <v>0.69</v>
      </c>
      <c r="N1668" t="s">
        <v>8</v>
      </c>
      <c r="O1668" t="s">
        <v>35</v>
      </c>
      <c r="P1668" t="s">
        <v>66</v>
      </c>
      <c r="Q1668" t="s">
        <v>930</v>
      </c>
      <c r="R1668">
        <v>92277</v>
      </c>
      <c r="S1668">
        <v>42158</v>
      </c>
      <c r="T1668">
        <v>42158</v>
      </c>
      <c r="U1668">
        <v>-134.512</v>
      </c>
      <c r="V1668">
        <v>9</v>
      </c>
      <c r="W1668">
        <v>1370.79</v>
      </c>
      <c r="X1668">
        <v>88543</v>
      </c>
      <c r="Y1668" t="s">
        <v>3217</v>
      </c>
    </row>
    <row r="1669" spans="1:25" x14ac:dyDescent="0.2">
      <c r="A1669">
        <v>754</v>
      </c>
      <c r="B1669" t="s">
        <v>2126</v>
      </c>
      <c r="C1669" t="s">
        <v>13</v>
      </c>
      <c r="D1669">
        <v>0.06</v>
      </c>
      <c r="E1669">
        <v>218.75</v>
      </c>
      <c r="F1669">
        <v>69.64</v>
      </c>
      <c r="G1669" t="s">
        <v>2</v>
      </c>
      <c r="H1669" t="s">
        <v>70</v>
      </c>
      <c r="I1669" t="s">
        <v>4</v>
      </c>
      <c r="J1669" t="s">
        <v>5</v>
      </c>
      <c r="K1669" t="s">
        <v>6</v>
      </c>
      <c r="L1669" t="s">
        <v>850</v>
      </c>
      <c r="M1669">
        <v>0.77</v>
      </c>
      <c r="N1669" t="s">
        <v>8</v>
      </c>
      <c r="O1669" t="s">
        <v>35</v>
      </c>
      <c r="P1669" t="s">
        <v>564</v>
      </c>
      <c r="Q1669" t="s">
        <v>2128</v>
      </c>
      <c r="R1669">
        <v>86314</v>
      </c>
      <c r="S1669">
        <v>42159</v>
      </c>
      <c r="T1669">
        <v>42160</v>
      </c>
      <c r="U1669">
        <v>-453.2</v>
      </c>
      <c r="V1669">
        <v>4</v>
      </c>
      <c r="W1669">
        <v>905.4</v>
      </c>
      <c r="X1669">
        <v>90437</v>
      </c>
      <c r="Y1669" t="s">
        <v>3217</v>
      </c>
    </row>
    <row r="1670" spans="1:25" x14ac:dyDescent="0.2">
      <c r="A1670">
        <v>1233</v>
      </c>
      <c r="B1670" t="s">
        <v>2073</v>
      </c>
      <c r="C1670" t="s">
        <v>13</v>
      </c>
      <c r="D1670">
        <v>0.09</v>
      </c>
      <c r="E1670">
        <v>99.99</v>
      </c>
      <c r="F1670">
        <v>19.989999999999998</v>
      </c>
      <c r="G1670" t="s">
        <v>14</v>
      </c>
      <c r="H1670" t="s">
        <v>15</v>
      </c>
      <c r="I1670" t="s">
        <v>16</v>
      </c>
      <c r="J1670" t="s">
        <v>17</v>
      </c>
      <c r="K1670" t="s">
        <v>49</v>
      </c>
      <c r="L1670" t="s">
        <v>1556</v>
      </c>
      <c r="M1670">
        <v>0.52</v>
      </c>
      <c r="N1670" t="s">
        <v>8</v>
      </c>
      <c r="O1670" t="s">
        <v>28</v>
      </c>
      <c r="P1670" t="s">
        <v>163</v>
      </c>
      <c r="Q1670" t="s">
        <v>2074</v>
      </c>
      <c r="R1670">
        <v>75028</v>
      </c>
      <c r="S1670">
        <v>42159</v>
      </c>
      <c r="T1670">
        <v>42161</v>
      </c>
      <c r="U1670">
        <v>-161.47499999999999</v>
      </c>
      <c r="V1670">
        <v>1</v>
      </c>
      <c r="W1670">
        <v>97.65</v>
      </c>
      <c r="X1670">
        <v>89376</v>
      </c>
      <c r="Y1670" t="s">
        <v>3216</v>
      </c>
    </row>
    <row r="1671" spans="1:25" x14ac:dyDescent="0.2">
      <c r="A1671">
        <v>1233</v>
      </c>
      <c r="B1671" t="s">
        <v>2073</v>
      </c>
      <c r="C1671" t="s">
        <v>13</v>
      </c>
      <c r="D1671">
        <v>0.04</v>
      </c>
      <c r="E1671">
        <v>205.99</v>
      </c>
      <c r="F1671">
        <v>5.26</v>
      </c>
      <c r="G1671" t="s">
        <v>14</v>
      </c>
      <c r="H1671" t="s">
        <v>15</v>
      </c>
      <c r="I1671" t="s">
        <v>16</v>
      </c>
      <c r="J1671" t="s">
        <v>111</v>
      </c>
      <c r="K1671" t="s">
        <v>49</v>
      </c>
      <c r="L1671" t="s">
        <v>1528</v>
      </c>
      <c r="M1671">
        <v>0.56000000000000005</v>
      </c>
      <c r="N1671" t="s">
        <v>8</v>
      </c>
      <c r="O1671" t="s">
        <v>28</v>
      </c>
      <c r="P1671" t="s">
        <v>163</v>
      </c>
      <c r="Q1671" t="s">
        <v>2074</v>
      </c>
      <c r="R1671">
        <v>75028</v>
      </c>
      <c r="S1671">
        <v>42159</v>
      </c>
      <c r="T1671">
        <v>42160</v>
      </c>
      <c r="U1671">
        <v>-0.81399999999999995</v>
      </c>
      <c r="V1671">
        <v>6</v>
      </c>
      <c r="W1671">
        <v>1018.61</v>
      </c>
      <c r="X1671">
        <v>89376</v>
      </c>
      <c r="Y1671" t="s">
        <v>3216</v>
      </c>
    </row>
    <row r="1672" spans="1:25" x14ac:dyDescent="0.2">
      <c r="A1672">
        <v>3238</v>
      </c>
      <c r="B1672" t="s">
        <v>2733</v>
      </c>
      <c r="C1672" t="s">
        <v>23</v>
      </c>
      <c r="D1672">
        <v>0.06</v>
      </c>
      <c r="E1672">
        <v>115.99</v>
      </c>
      <c r="F1672">
        <v>5.92</v>
      </c>
      <c r="G1672" t="s">
        <v>14</v>
      </c>
      <c r="H1672" t="s">
        <v>70</v>
      </c>
      <c r="I1672" t="s">
        <v>16</v>
      </c>
      <c r="J1672" t="s">
        <v>111</v>
      </c>
      <c r="K1672" t="s">
        <v>49</v>
      </c>
      <c r="L1672" t="s">
        <v>688</v>
      </c>
      <c r="M1672">
        <v>0.57999999999999996</v>
      </c>
      <c r="N1672" t="s">
        <v>8</v>
      </c>
      <c r="O1672" t="s">
        <v>35</v>
      </c>
      <c r="P1672" t="s">
        <v>115</v>
      </c>
      <c r="Q1672" t="s">
        <v>2734</v>
      </c>
      <c r="R1672">
        <v>97330</v>
      </c>
      <c r="S1672">
        <v>42159</v>
      </c>
      <c r="T1672">
        <v>42161</v>
      </c>
      <c r="U1672">
        <v>-13.068</v>
      </c>
      <c r="V1672">
        <v>5</v>
      </c>
      <c r="W1672">
        <v>495.82</v>
      </c>
      <c r="X1672">
        <v>89564</v>
      </c>
      <c r="Y1672" t="s">
        <v>3217</v>
      </c>
    </row>
    <row r="1673" spans="1:25" x14ac:dyDescent="0.2">
      <c r="A1673">
        <v>2391</v>
      </c>
      <c r="B1673" t="s">
        <v>2654</v>
      </c>
      <c r="C1673" t="s">
        <v>46</v>
      </c>
      <c r="D1673">
        <v>0</v>
      </c>
      <c r="E1673">
        <v>999.99</v>
      </c>
      <c r="F1673">
        <v>13.99</v>
      </c>
      <c r="G1673" t="s">
        <v>14</v>
      </c>
      <c r="H1673" t="s">
        <v>70</v>
      </c>
      <c r="I1673" t="s">
        <v>16</v>
      </c>
      <c r="J1673" t="s">
        <v>32</v>
      </c>
      <c r="K1673" t="s">
        <v>120</v>
      </c>
      <c r="L1673" t="s">
        <v>992</v>
      </c>
      <c r="M1673">
        <v>0.36</v>
      </c>
      <c r="N1673" t="s">
        <v>8</v>
      </c>
      <c r="O1673" t="s">
        <v>87</v>
      </c>
      <c r="P1673" t="s">
        <v>88</v>
      </c>
      <c r="Q1673" t="s">
        <v>2656</v>
      </c>
      <c r="R1673">
        <v>11572</v>
      </c>
      <c r="S1673">
        <v>42159</v>
      </c>
      <c r="T1673">
        <v>42161</v>
      </c>
      <c r="U1673">
        <v>-1455.9972</v>
      </c>
      <c r="V1673">
        <v>1</v>
      </c>
      <c r="W1673">
        <v>1009.99</v>
      </c>
      <c r="X1673">
        <v>91123</v>
      </c>
      <c r="Y1673" t="s">
        <v>3218</v>
      </c>
    </row>
    <row r="1674" spans="1:25" x14ac:dyDescent="0.2">
      <c r="A1674">
        <v>2391</v>
      </c>
      <c r="B1674" t="s">
        <v>2654</v>
      </c>
      <c r="C1674" t="s">
        <v>46</v>
      </c>
      <c r="D1674">
        <v>0.05</v>
      </c>
      <c r="E1674">
        <v>6.48</v>
      </c>
      <c r="F1674">
        <v>5.14</v>
      </c>
      <c r="G1674" t="s">
        <v>63</v>
      </c>
      <c r="H1674" t="s">
        <v>70</v>
      </c>
      <c r="I1674" t="s">
        <v>24</v>
      </c>
      <c r="J1674" t="s">
        <v>64</v>
      </c>
      <c r="K1674" t="s">
        <v>49</v>
      </c>
      <c r="L1674" t="s">
        <v>1721</v>
      </c>
      <c r="M1674">
        <v>0.37</v>
      </c>
      <c r="N1674" t="s">
        <v>8</v>
      </c>
      <c r="O1674" t="s">
        <v>87</v>
      </c>
      <c r="P1674" t="s">
        <v>88</v>
      </c>
      <c r="Q1674" t="s">
        <v>2656</v>
      </c>
      <c r="R1674">
        <v>11572</v>
      </c>
      <c r="S1674">
        <v>42159</v>
      </c>
      <c r="T1674">
        <v>42160</v>
      </c>
      <c r="U1674">
        <v>-22.56</v>
      </c>
      <c r="V1674">
        <v>13</v>
      </c>
      <c r="W1674">
        <v>92.16</v>
      </c>
      <c r="X1674">
        <v>91123</v>
      </c>
      <c r="Y1674" t="s">
        <v>3218</v>
      </c>
    </row>
    <row r="1675" spans="1:25" x14ac:dyDescent="0.2">
      <c r="A1675">
        <v>2548</v>
      </c>
      <c r="B1675" t="s">
        <v>1960</v>
      </c>
      <c r="C1675" t="s">
        <v>46</v>
      </c>
      <c r="D1675">
        <v>0.09</v>
      </c>
      <c r="E1675">
        <v>5.98</v>
      </c>
      <c r="F1675">
        <v>1.67</v>
      </c>
      <c r="G1675" t="s">
        <v>14</v>
      </c>
      <c r="H1675" t="s">
        <v>3</v>
      </c>
      <c r="I1675" t="s">
        <v>24</v>
      </c>
      <c r="J1675" t="s">
        <v>25</v>
      </c>
      <c r="K1675" t="s">
        <v>26</v>
      </c>
      <c r="L1675" t="s">
        <v>2735</v>
      </c>
      <c r="M1675">
        <v>0.51</v>
      </c>
      <c r="N1675" t="s">
        <v>8</v>
      </c>
      <c r="O1675" t="s">
        <v>35</v>
      </c>
      <c r="P1675" t="s">
        <v>66</v>
      </c>
      <c r="Q1675" t="s">
        <v>76</v>
      </c>
      <c r="R1675">
        <v>90068</v>
      </c>
      <c r="S1675">
        <v>42159</v>
      </c>
      <c r="T1675">
        <v>42162</v>
      </c>
      <c r="U1675">
        <v>23.87</v>
      </c>
      <c r="V1675">
        <v>81</v>
      </c>
      <c r="W1675">
        <v>448.26</v>
      </c>
      <c r="X1675">
        <v>29889</v>
      </c>
      <c r="Y1675" t="s">
        <v>3217</v>
      </c>
    </row>
    <row r="1676" spans="1:25" x14ac:dyDescent="0.2">
      <c r="A1676">
        <v>2549</v>
      </c>
      <c r="B1676" t="s">
        <v>2227</v>
      </c>
      <c r="C1676" t="s">
        <v>46</v>
      </c>
      <c r="D1676">
        <v>0.09</v>
      </c>
      <c r="E1676">
        <v>5.98</v>
      </c>
      <c r="F1676">
        <v>1.67</v>
      </c>
      <c r="G1676" t="s">
        <v>14</v>
      </c>
      <c r="H1676" t="s">
        <v>3</v>
      </c>
      <c r="I1676" t="s">
        <v>24</v>
      </c>
      <c r="J1676" t="s">
        <v>25</v>
      </c>
      <c r="K1676" t="s">
        <v>26</v>
      </c>
      <c r="L1676" t="s">
        <v>2735</v>
      </c>
      <c r="M1676">
        <v>0.51</v>
      </c>
      <c r="N1676" t="s">
        <v>8</v>
      </c>
      <c r="O1676" t="s">
        <v>87</v>
      </c>
      <c r="P1676" t="s">
        <v>293</v>
      </c>
      <c r="Q1676" t="s">
        <v>2228</v>
      </c>
      <c r="R1676">
        <v>43213</v>
      </c>
      <c r="S1676">
        <v>42159</v>
      </c>
      <c r="T1676">
        <v>42162</v>
      </c>
      <c r="U1676">
        <v>35.805</v>
      </c>
      <c r="V1676">
        <v>20</v>
      </c>
      <c r="W1676">
        <v>110.68</v>
      </c>
      <c r="X1676">
        <v>88658</v>
      </c>
      <c r="Y1676" t="s">
        <v>3218</v>
      </c>
    </row>
    <row r="1677" spans="1:25" x14ac:dyDescent="0.2">
      <c r="A1677">
        <v>2882</v>
      </c>
      <c r="B1677" t="s">
        <v>647</v>
      </c>
      <c r="C1677" t="s">
        <v>13</v>
      </c>
      <c r="D1677">
        <v>0.09</v>
      </c>
      <c r="E1677">
        <v>363.25</v>
      </c>
      <c r="F1677">
        <v>19.989999999999998</v>
      </c>
      <c r="G1677" t="s">
        <v>14</v>
      </c>
      <c r="H1677" t="s">
        <v>15</v>
      </c>
      <c r="I1677" t="s">
        <v>24</v>
      </c>
      <c r="J1677" t="s">
        <v>71</v>
      </c>
      <c r="K1677" t="s">
        <v>49</v>
      </c>
      <c r="L1677" t="s">
        <v>175</v>
      </c>
      <c r="M1677">
        <v>0.56999999999999995</v>
      </c>
      <c r="N1677" t="s">
        <v>8</v>
      </c>
      <c r="O1677" t="s">
        <v>9</v>
      </c>
      <c r="P1677" t="s">
        <v>73</v>
      </c>
      <c r="Q1677" t="s">
        <v>649</v>
      </c>
      <c r="R1677">
        <v>28206</v>
      </c>
      <c r="S1677">
        <v>42160</v>
      </c>
      <c r="T1677">
        <v>42161</v>
      </c>
      <c r="U1677">
        <v>732.26980000000003</v>
      </c>
      <c r="V1677">
        <v>21</v>
      </c>
      <c r="W1677">
        <v>7497.05</v>
      </c>
      <c r="X1677">
        <v>21958</v>
      </c>
      <c r="Y1677" t="s">
        <v>3215</v>
      </c>
    </row>
    <row r="1678" spans="1:25" x14ac:dyDescent="0.2">
      <c r="A1678">
        <v>2884</v>
      </c>
      <c r="B1678" t="s">
        <v>1716</v>
      </c>
      <c r="C1678" t="s">
        <v>13</v>
      </c>
      <c r="D1678">
        <v>0.09</v>
      </c>
      <c r="E1678">
        <v>363.25</v>
      </c>
      <c r="F1678">
        <v>19.989999999999998</v>
      </c>
      <c r="G1678" t="s">
        <v>14</v>
      </c>
      <c r="H1678" t="s">
        <v>15</v>
      </c>
      <c r="I1678" t="s">
        <v>24</v>
      </c>
      <c r="J1678" t="s">
        <v>71</v>
      </c>
      <c r="K1678" t="s">
        <v>49</v>
      </c>
      <c r="L1678" t="s">
        <v>175</v>
      </c>
      <c r="M1678">
        <v>0.56999999999999995</v>
      </c>
      <c r="N1678" t="s">
        <v>8</v>
      </c>
      <c r="O1678" t="s">
        <v>87</v>
      </c>
      <c r="P1678" t="s">
        <v>293</v>
      </c>
      <c r="Q1678" t="s">
        <v>1717</v>
      </c>
      <c r="R1678">
        <v>44039</v>
      </c>
      <c r="S1678">
        <v>42160</v>
      </c>
      <c r="T1678">
        <v>42161</v>
      </c>
      <c r="U1678">
        <v>1231.6569</v>
      </c>
      <c r="V1678">
        <v>5</v>
      </c>
      <c r="W1678">
        <v>1785.01</v>
      </c>
      <c r="X1678">
        <v>87633</v>
      </c>
      <c r="Y1678" t="s">
        <v>3218</v>
      </c>
    </row>
    <row r="1679" spans="1:25" x14ac:dyDescent="0.2">
      <c r="A1679">
        <v>269</v>
      </c>
      <c r="B1679" t="s">
        <v>2736</v>
      </c>
      <c r="C1679" t="s">
        <v>23</v>
      </c>
      <c r="D1679">
        <v>0.09</v>
      </c>
      <c r="E1679">
        <v>35.94</v>
      </c>
      <c r="F1679">
        <v>6.66</v>
      </c>
      <c r="G1679" t="s">
        <v>14</v>
      </c>
      <c r="H1679" t="s">
        <v>47</v>
      </c>
      <c r="I1679" t="s">
        <v>24</v>
      </c>
      <c r="J1679" t="s">
        <v>321</v>
      </c>
      <c r="K1679" t="s">
        <v>49</v>
      </c>
      <c r="L1679" t="s">
        <v>2098</v>
      </c>
      <c r="M1679">
        <v>0.4</v>
      </c>
      <c r="N1679" t="s">
        <v>8</v>
      </c>
      <c r="O1679" t="s">
        <v>35</v>
      </c>
      <c r="P1679" t="s">
        <v>564</v>
      </c>
      <c r="Q1679" t="s">
        <v>2737</v>
      </c>
      <c r="R1679">
        <v>85234</v>
      </c>
      <c r="S1679">
        <v>42160</v>
      </c>
      <c r="T1679">
        <v>42165</v>
      </c>
      <c r="U1679">
        <v>144.2928</v>
      </c>
      <c r="V1679">
        <v>6</v>
      </c>
      <c r="W1679">
        <v>209.12</v>
      </c>
      <c r="X1679">
        <v>88942</v>
      </c>
      <c r="Y1679" t="s">
        <v>3217</v>
      </c>
    </row>
    <row r="1680" spans="1:25" x14ac:dyDescent="0.2">
      <c r="A1680">
        <v>269</v>
      </c>
      <c r="B1680" t="s">
        <v>2736</v>
      </c>
      <c r="C1680" t="s">
        <v>23</v>
      </c>
      <c r="D1680">
        <v>0</v>
      </c>
      <c r="E1680">
        <v>170.98</v>
      </c>
      <c r="F1680">
        <v>13.99</v>
      </c>
      <c r="G1680" t="s">
        <v>14</v>
      </c>
      <c r="H1680" t="s">
        <v>47</v>
      </c>
      <c r="I1680" t="s">
        <v>4</v>
      </c>
      <c r="J1680" t="s">
        <v>102</v>
      </c>
      <c r="K1680" t="s">
        <v>120</v>
      </c>
      <c r="L1680" t="s">
        <v>2738</v>
      </c>
      <c r="M1680">
        <v>0.75</v>
      </c>
      <c r="N1680" t="s">
        <v>8</v>
      </c>
      <c r="O1680" t="s">
        <v>35</v>
      </c>
      <c r="P1680" t="s">
        <v>564</v>
      </c>
      <c r="Q1680" t="s">
        <v>2737</v>
      </c>
      <c r="R1680">
        <v>85234</v>
      </c>
      <c r="S1680">
        <v>42160</v>
      </c>
      <c r="T1680">
        <v>42167</v>
      </c>
      <c r="U1680">
        <v>888.14729999999997</v>
      </c>
      <c r="V1680">
        <v>7</v>
      </c>
      <c r="W1680">
        <v>1287.17</v>
      </c>
      <c r="X1680">
        <v>88942</v>
      </c>
      <c r="Y1680" t="s">
        <v>3217</v>
      </c>
    </row>
    <row r="1681" spans="1:25" x14ac:dyDescent="0.2">
      <c r="A1681">
        <v>269</v>
      </c>
      <c r="B1681" t="s">
        <v>2736</v>
      </c>
      <c r="C1681" t="s">
        <v>23</v>
      </c>
      <c r="D1681">
        <v>0.09</v>
      </c>
      <c r="E1681">
        <v>4.9800000000000004</v>
      </c>
      <c r="F1681">
        <v>7.44</v>
      </c>
      <c r="G1681" t="s">
        <v>14</v>
      </c>
      <c r="H1681" t="s">
        <v>47</v>
      </c>
      <c r="I1681" t="s">
        <v>24</v>
      </c>
      <c r="J1681" t="s">
        <v>64</v>
      </c>
      <c r="K1681" t="s">
        <v>49</v>
      </c>
      <c r="L1681" t="s">
        <v>2150</v>
      </c>
      <c r="M1681">
        <v>0.36</v>
      </c>
      <c r="N1681" t="s">
        <v>8</v>
      </c>
      <c r="O1681" t="s">
        <v>35</v>
      </c>
      <c r="P1681" t="s">
        <v>564</v>
      </c>
      <c r="Q1681" t="s">
        <v>2737</v>
      </c>
      <c r="R1681">
        <v>85234</v>
      </c>
      <c r="S1681">
        <v>42160</v>
      </c>
      <c r="T1681">
        <v>42162</v>
      </c>
      <c r="U1681">
        <v>-46.005000000000003</v>
      </c>
      <c r="V1681">
        <v>9</v>
      </c>
      <c r="W1681">
        <v>46.17</v>
      </c>
      <c r="X1681">
        <v>88942</v>
      </c>
      <c r="Y1681" t="s">
        <v>3217</v>
      </c>
    </row>
    <row r="1682" spans="1:25" x14ac:dyDescent="0.2">
      <c r="A1682">
        <v>272</v>
      </c>
      <c r="B1682" t="s">
        <v>2029</v>
      </c>
      <c r="C1682" t="s">
        <v>23</v>
      </c>
      <c r="D1682">
        <v>0.09</v>
      </c>
      <c r="E1682">
        <v>35.94</v>
      </c>
      <c r="F1682">
        <v>6.66</v>
      </c>
      <c r="G1682" t="s">
        <v>14</v>
      </c>
      <c r="H1682" t="s">
        <v>47</v>
      </c>
      <c r="I1682" t="s">
        <v>24</v>
      </c>
      <c r="J1682" t="s">
        <v>321</v>
      </c>
      <c r="K1682" t="s">
        <v>49</v>
      </c>
      <c r="L1682" t="s">
        <v>2098</v>
      </c>
      <c r="M1682">
        <v>0.4</v>
      </c>
      <c r="N1682" t="s">
        <v>8</v>
      </c>
      <c r="O1682" t="s">
        <v>9</v>
      </c>
      <c r="P1682" t="s">
        <v>73</v>
      </c>
      <c r="Q1682" t="s">
        <v>649</v>
      </c>
      <c r="R1682">
        <v>28204</v>
      </c>
      <c r="S1682">
        <v>42160</v>
      </c>
      <c r="T1682">
        <v>42165</v>
      </c>
      <c r="U1682">
        <v>72.1858</v>
      </c>
      <c r="V1682">
        <v>24</v>
      </c>
      <c r="W1682">
        <v>836.47</v>
      </c>
      <c r="X1682">
        <v>36069</v>
      </c>
      <c r="Y1682" t="s">
        <v>3215</v>
      </c>
    </row>
    <row r="1683" spans="1:25" x14ac:dyDescent="0.2">
      <c r="A1683">
        <v>272</v>
      </c>
      <c r="B1683" t="s">
        <v>2029</v>
      </c>
      <c r="C1683" t="s">
        <v>23</v>
      </c>
      <c r="D1683">
        <v>0.09</v>
      </c>
      <c r="E1683">
        <v>4.9800000000000004</v>
      </c>
      <c r="F1683">
        <v>7.44</v>
      </c>
      <c r="G1683" t="s">
        <v>14</v>
      </c>
      <c r="H1683" t="s">
        <v>47</v>
      </c>
      <c r="I1683" t="s">
        <v>24</v>
      </c>
      <c r="J1683" t="s">
        <v>64</v>
      </c>
      <c r="K1683" t="s">
        <v>49</v>
      </c>
      <c r="L1683" t="s">
        <v>2150</v>
      </c>
      <c r="M1683">
        <v>0.36</v>
      </c>
      <c r="N1683" t="s">
        <v>8</v>
      </c>
      <c r="O1683" t="s">
        <v>9</v>
      </c>
      <c r="P1683" t="s">
        <v>73</v>
      </c>
      <c r="Q1683" t="s">
        <v>649</v>
      </c>
      <c r="R1683">
        <v>28204</v>
      </c>
      <c r="S1683">
        <v>42160</v>
      </c>
      <c r="T1683">
        <v>42162</v>
      </c>
      <c r="U1683">
        <v>-122.3733</v>
      </c>
      <c r="V1683">
        <v>37</v>
      </c>
      <c r="W1683">
        <v>189.83</v>
      </c>
      <c r="X1683">
        <v>36069</v>
      </c>
      <c r="Y1683" t="s">
        <v>3215</v>
      </c>
    </row>
    <row r="1684" spans="1:25" x14ac:dyDescent="0.2">
      <c r="A1684">
        <v>518</v>
      </c>
      <c r="B1684" t="s">
        <v>2739</v>
      </c>
      <c r="C1684" t="s">
        <v>23</v>
      </c>
      <c r="D1684">
        <v>7.0000000000000007E-2</v>
      </c>
      <c r="E1684">
        <v>12.64</v>
      </c>
      <c r="F1684">
        <v>4.9800000000000004</v>
      </c>
      <c r="G1684" t="s">
        <v>14</v>
      </c>
      <c r="H1684" t="s">
        <v>47</v>
      </c>
      <c r="I1684" t="s">
        <v>4</v>
      </c>
      <c r="J1684" t="s">
        <v>102</v>
      </c>
      <c r="K1684" t="s">
        <v>18</v>
      </c>
      <c r="L1684" t="s">
        <v>1749</v>
      </c>
      <c r="M1684">
        <v>0.48</v>
      </c>
      <c r="N1684" t="s">
        <v>8</v>
      </c>
      <c r="O1684" t="s">
        <v>28</v>
      </c>
      <c r="P1684" t="s">
        <v>56</v>
      </c>
      <c r="Q1684" t="s">
        <v>1482</v>
      </c>
      <c r="R1684">
        <v>63105</v>
      </c>
      <c r="S1684">
        <v>42160</v>
      </c>
      <c r="T1684">
        <v>42167</v>
      </c>
      <c r="U1684">
        <v>113.41500000000001</v>
      </c>
      <c r="V1684">
        <v>16</v>
      </c>
      <c r="W1684">
        <v>199.76</v>
      </c>
      <c r="X1684">
        <v>90867</v>
      </c>
      <c r="Y1684" t="s">
        <v>3216</v>
      </c>
    </row>
    <row r="1685" spans="1:25" x14ac:dyDescent="0.2">
      <c r="A1685">
        <v>2506</v>
      </c>
      <c r="B1685" t="s">
        <v>2740</v>
      </c>
      <c r="C1685" t="s">
        <v>92</v>
      </c>
      <c r="D1685">
        <v>0.02</v>
      </c>
      <c r="E1685">
        <v>6.48</v>
      </c>
      <c r="F1685">
        <v>8.74</v>
      </c>
      <c r="G1685" t="s">
        <v>14</v>
      </c>
      <c r="H1685" t="s">
        <v>47</v>
      </c>
      <c r="I1685" t="s">
        <v>24</v>
      </c>
      <c r="J1685" t="s">
        <v>64</v>
      </c>
      <c r="K1685" t="s">
        <v>49</v>
      </c>
      <c r="L1685" t="s">
        <v>2741</v>
      </c>
      <c r="M1685">
        <v>0.36</v>
      </c>
      <c r="N1685" t="s">
        <v>8</v>
      </c>
      <c r="O1685" t="s">
        <v>87</v>
      </c>
      <c r="P1685" t="s">
        <v>224</v>
      </c>
      <c r="Q1685" t="s">
        <v>2742</v>
      </c>
      <c r="R1685">
        <v>6408</v>
      </c>
      <c r="S1685">
        <v>42160</v>
      </c>
      <c r="T1685">
        <v>42162</v>
      </c>
      <c r="U1685">
        <v>-6.835</v>
      </c>
      <c r="V1685">
        <v>1</v>
      </c>
      <c r="W1685">
        <v>10.72</v>
      </c>
      <c r="X1685">
        <v>87033</v>
      </c>
      <c r="Y1685" t="s">
        <v>3218</v>
      </c>
    </row>
    <row r="1686" spans="1:25" x14ac:dyDescent="0.2">
      <c r="A1686">
        <v>2507</v>
      </c>
      <c r="B1686" t="s">
        <v>2743</v>
      </c>
      <c r="C1686" t="s">
        <v>92</v>
      </c>
      <c r="D1686">
        <v>0.06</v>
      </c>
      <c r="E1686">
        <v>699.99</v>
      </c>
      <c r="F1686">
        <v>24.49</v>
      </c>
      <c r="G1686" t="s">
        <v>63</v>
      </c>
      <c r="H1686" t="s">
        <v>47</v>
      </c>
      <c r="I1686" t="s">
        <v>16</v>
      </c>
      <c r="J1686" t="s">
        <v>39</v>
      </c>
      <c r="K1686" t="s">
        <v>40</v>
      </c>
      <c r="L1686" t="s">
        <v>289</v>
      </c>
      <c r="M1686">
        <v>0.41</v>
      </c>
      <c r="N1686" t="s">
        <v>8</v>
      </c>
      <c r="O1686" t="s">
        <v>87</v>
      </c>
      <c r="P1686" t="s">
        <v>307</v>
      </c>
      <c r="Q1686" t="s">
        <v>863</v>
      </c>
      <c r="R1686">
        <v>4401</v>
      </c>
      <c r="S1686">
        <v>42160</v>
      </c>
      <c r="T1686">
        <v>42162</v>
      </c>
      <c r="U1686">
        <v>7024.2069000000001</v>
      </c>
      <c r="V1686">
        <v>15</v>
      </c>
      <c r="W1686">
        <v>10180.01</v>
      </c>
      <c r="X1686">
        <v>87033</v>
      </c>
      <c r="Y1686" t="s">
        <v>3218</v>
      </c>
    </row>
    <row r="1687" spans="1:25" x14ac:dyDescent="0.2">
      <c r="A1687">
        <v>2516</v>
      </c>
      <c r="B1687" t="s">
        <v>2744</v>
      </c>
      <c r="C1687" t="s">
        <v>92</v>
      </c>
      <c r="D1687">
        <v>0.02</v>
      </c>
      <c r="E1687">
        <v>17.149999999999999</v>
      </c>
      <c r="F1687">
        <v>4.96</v>
      </c>
      <c r="G1687" t="s">
        <v>14</v>
      </c>
      <c r="H1687" t="s">
        <v>47</v>
      </c>
      <c r="I1687" t="s">
        <v>24</v>
      </c>
      <c r="J1687" t="s">
        <v>54</v>
      </c>
      <c r="K1687" t="s">
        <v>49</v>
      </c>
      <c r="L1687" t="s">
        <v>626</v>
      </c>
      <c r="M1687">
        <v>0.57999999999999996</v>
      </c>
      <c r="N1687" t="s">
        <v>8</v>
      </c>
      <c r="O1687" t="s">
        <v>87</v>
      </c>
      <c r="P1687" t="s">
        <v>373</v>
      </c>
      <c r="Q1687" t="s">
        <v>415</v>
      </c>
      <c r="R1687">
        <v>7631</v>
      </c>
      <c r="S1687">
        <v>42160</v>
      </c>
      <c r="T1687">
        <v>42162</v>
      </c>
      <c r="U1687">
        <v>36.494999999999997</v>
      </c>
      <c r="V1687">
        <v>11</v>
      </c>
      <c r="W1687">
        <v>190.85</v>
      </c>
      <c r="X1687">
        <v>87033</v>
      </c>
      <c r="Y1687" t="s">
        <v>3218</v>
      </c>
    </row>
    <row r="1688" spans="1:25" x14ac:dyDescent="0.2">
      <c r="A1688">
        <v>2520</v>
      </c>
      <c r="B1688" t="s">
        <v>2745</v>
      </c>
      <c r="C1688" t="s">
        <v>92</v>
      </c>
      <c r="D1688">
        <v>7.0000000000000007E-2</v>
      </c>
      <c r="E1688">
        <v>30.98</v>
      </c>
      <c r="F1688">
        <v>8.74</v>
      </c>
      <c r="G1688" t="s">
        <v>14</v>
      </c>
      <c r="H1688" t="s">
        <v>47</v>
      </c>
      <c r="I1688" t="s">
        <v>24</v>
      </c>
      <c r="J1688" t="s">
        <v>64</v>
      </c>
      <c r="K1688" t="s">
        <v>49</v>
      </c>
      <c r="L1688" t="s">
        <v>2562</v>
      </c>
      <c r="M1688">
        <v>0.4</v>
      </c>
      <c r="N1688" t="s">
        <v>8</v>
      </c>
      <c r="O1688" t="s">
        <v>87</v>
      </c>
      <c r="P1688" t="s">
        <v>560</v>
      </c>
      <c r="Q1688" t="s">
        <v>2746</v>
      </c>
      <c r="R1688">
        <v>2908</v>
      </c>
      <c r="S1688">
        <v>42160</v>
      </c>
      <c r="T1688">
        <v>42161</v>
      </c>
      <c r="U1688">
        <v>255.76920000000001</v>
      </c>
      <c r="V1688">
        <v>12</v>
      </c>
      <c r="W1688">
        <v>370.68</v>
      </c>
      <c r="X1688">
        <v>87033</v>
      </c>
      <c r="Y1688" t="s">
        <v>3218</v>
      </c>
    </row>
    <row r="1689" spans="1:25" x14ac:dyDescent="0.2">
      <c r="A1689">
        <v>2522</v>
      </c>
      <c r="B1689" t="s">
        <v>2747</v>
      </c>
      <c r="C1689" t="s">
        <v>92</v>
      </c>
      <c r="D1689">
        <v>0.04</v>
      </c>
      <c r="E1689">
        <v>1360.14</v>
      </c>
      <c r="F1689">
        <v>14.7</v>
      </c>
      <c r="G1689" t="s">
        <v>2</v>
      </c>
      <c r="H1689" t="s">
        <v>47</v>
      </c>
      <c r="I1689" t="s">
        <v>16</v>
      </c>
      <c r="J1689" t="s">
        <v>32</v>
      </c>
      <c r="K1689" t="s">
        <v>33</v>
      </c>
      <c r="L1689" t="s">
        <v>2748</v>
      </c>
      <c r="M1689">
        <v>0.59</v>
      </c>
      <c r="N1689" t="s">
        <v>8</v>
      </c>
      <c r="O1689" t="s">
        <v>87</v>
      </c>
      <c r="P1689" t="s">
        <v>609</v>
      </c>
      <c r="Q1689" t="s">
        <v>904</v>
      </c>
      <c r="R1689">
        <v>5401</v>
      </c>
      <c r="S1689">
        <v>42160</v>
      </c>
      <c r="T1689">
        <v>42163</v>
      </c>
      <c r="U1689">
        <v>2639.01</v>
      </c>
      <c r="V1689">
        <v>6</v>
      </c>
      <c r="W1689">
        <v>7303.05</v>
      </c>
      <c r="X1689">
        <v>87033</v>
      </c>
      <c r="Y1689" t="s">
        <v>3218</v>
      </c>
    </row>
    <row r="1690" spans="1:25" x14ac:dyDescent="0.2">
      <c r="A1690">
        <v>699</v>
      </c>
      <c r="B1690" t="s">
        <v>837</v>
      </c>
      <c r="C1690" t="s">
        <v>1</v>
      </c>
      <c r="D1690">
        <v>0.02</v>
      </c>
      <c r="E1690">
        <v>6.47</v>
      </c>
      <c r="F1690">
        <v>1.22</v>
      </c>
      <c r="G1690" t="s">
        <v>14</v>
      </c>
      <c r="H1690" t="s">
        <v>15</v>
      </c>
      <c r="I1690" t="s">
        <v>24</v>
      </c>
      <c r="J1690" t="s">
        <v>25</v>
      </c>
      <c r="K1690" t="s">
        <v>26</v>
      </c>
      <c r="L1690" t="s">
        <v>2749</v>
      </c>
      <c r="M1690">
        <v>0.4</v>
      </c>
      <c r="N1690" t="s">
        <v>8</v>
      </c>
      <c r="O1690" t="s">
        <v>35</v>
      </c>
      <c r="P1690" t="s">
        <v>66</v>
      </c>
      <c r="Q1690" t="s">
        <v>76</v>
      </c>
      <c r="R1690">
        <v>90041</v>
      </c>
      <c r="S1690">
        <v>42161</v>
      </c>
      <c r="T1690">
        <v>42162</v>
      </c>
      <c r="U1690">
        <v>40.200000000000003</v>
      </c>
      <c r="V1690">
        <v>30</v>
      </c>
      <c r="W1690">
        <v>193.95</v>
      </c>
      <c r="X1690">
        <v>55392</v>
      </c>
      <c r="Y1690" t="s">
        <v>3217</v>
      </c>
    </row>
    <row r="1691" spans="1:25" x14ac:dyDescent="0.2">
      <c r="A1691">
        <v>699</v>
      </c>
      <c r="B1691" t="s">
        <v>837</v>
      </c>
      <c r="C1691" t="s">
        <v>1</v>
      </c>
      <c r="D1691">
        <v>7.0000000000000007E-2</v>
      </c>
      <c r="E1691">
        <v>2.84</v>
      </c>
      <c r="F1691">
        <v>0.93</v>
      </c>
      <c r="G1691" t="s">
        <v>14</v>
      </c>
      <c r="H1691" t="s">
        <v>15</v>
      </c>
      <c r="I1691" t="s">
        <v>24</v>
      </c>
      <c r="J1691" t="s">
        <v>25</v>
      </c>
      <c r="K1691" t="s">
        <v>26</v>
      </c>
      <c r="L1691" t="s">
        <v>268</v>
      </c>
      <c r="M1691">
        <v>0.54</v>
      </c>
      <c r="N1691" t="s">
        <v>8</v>
      </c>
      <c r="O1691" t="s">
        <v>35</v>
      </c>
      <c r="P1691" t="s">
        <v>66</v>
      </c>
      <c r="Q1691" t="s">
        <v>76</v>
      </c>
      <c r="R1691">
        <v>90041</v>
      </c>
      <c r="S1691">
        <v>42161</v>
      </c>
      <c r="T1691">
        <v>42163</v>
      </c>
      <c r="U1691">
        <v>3.21</v>
      </c>
      <c r="V1691">
        <v>59</v>
      </c>
      <c r="W1691">
        <v>158.80000000000001</v>
      </c>
      <c r="X1691">
        <v>55392</v>
      </c>
      <c r="Y1691" t="s">
        <v>3217</v>
      </c>
    </row>
    <row r="1692" spans="1:25" x14ac:dyDescent="0.2">
      <c r="A1692">
        <v>711</v>
      </c>
      <c r="B1692" t="s">
        <v>2750</v>
      </c>
      <c r="C1692" t="s">
        <v>1</v>
      </c>
      <c r="D1692">
        <v>7.0000000000000007E-2</v>
      </c>
      <c r="E1692">
        <v>2.84</v>
      </c>
      <c r="F1692">
        <v>0.93</v>
      </c>
      <c r="G1692" t="s">
        <v>14</v>
      </c>
      <c r="H1692" t="s">
        <v>15</v>
      </c>
      <c r="I1692" t="s">
        <v>24</v>
      </c>
      <c r="J1692" t="s">
        <v>25</v>
      </c>
      <c r="K1692" t="s">
        <v>26</v>
      </c>
      <c r="L1692" t="s">
        <v>268</v>
      </c>
      <c r="M1692">
        <v>0.54</v>
      </c>
      <c r="N1692" t="s">
        <v>8</v>
      </c>
      <c r="O1692" t="s">
        <v>87</v>
      </c>
      <c r="P1692" t="s">
        <v>379</v>
      </c>
      <c r="Q1692" t="s">
        <v>2751</v>
      </c>
      <c r="R1692">
        <v>2152</v>
      </c>
      <c r="S1692">
        <v>42161</v>
      </c>
      <c r="T1692">
        <v>42163</v>
      </c>
      <c r="U1692">
        <v>3.8519999999999999</v>
      </c>
      <c r="V1692">
        <v>15</v>
      </c>
      <c r="W1692">
        <v>40.369999999999997</v>
      </c>
      <c r="X1692">
        <v>87978</v>
      </c>
      <c r="Y1692" t="s">
        <v>3218</v>
      </c>
    </row>
    <row r="1693" spans="1:25" x14ac:dyDescent="0.2">
      <c r="A1693">
        <v>3045</v>
      </c>
      <c r="B1693" t="s">
        <v>2752</v>
      </c>
      <c r="C1693" t="s">
        <v>13</v>
      </c>
      <c r="D1693">
        <v>0</v>
      </c>
      <c r="E1693">
        <v>6.48</v>
      </c>
      <c r="F1693">
        <v>5.19</v>
      </c>
      <c r="G1693" t="s">
        <v>14</v>
      </c>
      <c r="H1693" t="s">
        <v>3</v>
      </c>
      <c r="I1693" t="s">
        <v>24</v>
      </c>
      <c r="J1693" t="s">
        <v>64</v>
      </c>
      <c r="K1693" t="s">
        <v>49</v>
      </c>
      <c r="L1693" t="s">
        <v>2753</v>
      </c>
      <c r="M1693">
        <v>0.37</v>
      </c>
      <c r="N1693" t="s">
        <v>8</v>
      </c>
      <c r="O1693" t="s">
        <v>28</v>
      </c>
      <c r="P1693" t="s">
        <v>513</v>
      </c>
      <c r="Q1693" t="s">
        <v>2754</v>
      </c>
      <c r="R1693">
        <v>66048</v>
      </c>
      <c r="S1693">
        <v>42161</v>
      </c>
      <c r="T1693">
        <v>42162</v>
      </c>
      <c r="U1693">
        <v>-14.074999999999999</v>
      </c>
      <c r="V1693">
        <v>12</v>
      </c>
      <c r="W1693">
        <v>84.04</v>
      </c>
      <c r="X1693">
        <v>86104</v>
      </c>
      <c r="Y1693" t="s">
        <v>3216</v>
      </c>
    </row>
    <row r="1694" spans="1:25" x14ac:dyDescent="0.2">
      <c r="A1694">
        <v>1142</v>
      </c>
      <c r="B1694" t="s">
        <v>174</v>
      </c>
      <c r="C1694" t="s">
        <v>92</v>
      </c>
      <c r="D1694">
        <v>0.01</v>
      </c>
      <c r="E1694">
        <v>18.97</v>
      </c>
      <c r="F1694">
        <v>9.5399999999999991</v>
      </c>
      <c r="G1694" t="s">
        <v>14</v>
      </c>
      <c r="H1694" t="s">
        <v>47</v>
      </c>
      <c r="I1694" t="s">
        <v>24</v>
      </c>
      <c r="J1694" t="s">
        <v>64</v>
      </c>
      <c r="K1694" t="s">
        <v>49</v>
      </c>
      <c r="L1694" t="s">
        <v>455</v>
      </c>
      <c r="M1694">
        <v>0.37</v>
      </c>
      <c r="N1694" t="s">
        <v>8</v>
      </c>
      <c r="O1694" t="s">
        <v>28</v>
      </c>
      <c r="P1694" t="s">
        <v>163</v>
      </c>
      <c r="Q1694" t="s">
        <v>176</v>
      </c>
      <c r="R1694">
        <v>76706</v>
      </c>
      <c r="S1694">
        <v>42161</v>
      </c>
      <c r="T1694">
        <v>42164</v>
      </c>
      <c r="U1694">
        <v>85.875</v>
      </c>
      <c r="V1694">
        <v>11</v>
      </c>
      <c r="W1694">
        <v>227.67</v>
      </c>
      <c r="X1694">
        <v>86575</v>
      </c>
      <c r="Y1694" t="s">
        <v>3216</v>
      </c>
    </row>
    <row r="1695" spans="1:25" x14ac:dyDescent="0.2">
      <c r="A1695">
        <v>2107</v>
      </c>
      <c r="B1695" t="s">
        <v>2755</v>
      </c>
      <c r="C1695" t="s">
        <v>92</v>
      </c>
      <c r="D1695">
        <v>0.05</v>
      </c>
      <c r="E1695">
        <v>399.98</v>
      </c>
      <c r="F1695">
        <v>12.06</v>
      </c>
      <c r="G1695" t="s">
        <v>2</v>
      </c>
      <c r="H1695" t="s">
        <v>70</v>
      </c>
      <c r="I1695" t="s">
        <v>16</v>
      </c>
      <c r="J1695" t="s">
        <v>32</v>
      </c>
      <c r="K1695" t="s">
        <v>6</v>
      </c>
      <c r="L1695" t="s">
        <v>159</v>
      </c>
      <c r="M1695">
        <v>0.56000000000000005</v>
      </c>
      <c r="N1695" t="s">
        <v>8</v>
      </c>
      <c r="O1695" t="s">
        <v>28</v>
      </c>
      <c r="P1695" t="s">
        <v>79</v>
      </c>
      <c r="Q1695" t="s">
        <v>509</v>
      </c>
      <c r="R1695">
        <v>60601</v>
      </c>
      <c r="S1695">
        <v>42161</v>
      </c>
      <c r="T1695">
        <v>42161</v>
      </c>
      <c r="U1695">
        <v>567.59</v>
      </c>
      <c r="V1695">
        <v>24</v>
      </c>
      <c r="W1695">
        <v>9666.7199999999993</v>
      </c>
      <c r="X1695">
        <v>39015</v>
      </c>
      <c r="Y1695" t="s">
        <v>3216</v>
      </c>
    </row>
    <row r="1696" spans="1:25" x14ac:dyDescent="0.2">
      <c r="A1696">
        <v>2107</v>
      </c>
      <c r="B1696" t="s">
        <v>2755</v>
      </c>
      <c r="C1696" t="s">
        <v>92</v>
      </c>
      <c r="D1696">
        <v>7.0000000000000007E-2</v>
      </c>
      <c r="E1696">
        <v>6.48</v>
      </c>
      <c r="F1696">
        <v>5.74</v>
      </c>
      <c r="G1696" t="s">
        <v>14</v>
      </c>
      <c r="H1696" t="s">
        <v>70</v>
      </c>
      <c r="I1696" t="s">
        <v>24</v>
      </c>
      <c r="J1696" t="s">
        <v>64</v>
      </c>
      <c r="K1696" t="s">
        <v>49</v>
      </c>
      <c r="L1696" t="s">
        <v>2756</v>
      </c>
      <c r="M1696">
        <v>0.37</v>
      </c>
      <c r="N1696" t="s">
        <v>8</v>
      </c>
      <c r="O1696" t="s">
        <v>28</v>
      </c>
      <c r="P1696" t="s">
        <v>79</v>
      </c>
      <c r="Q1696" t="s">
        <v>509</v>
      </c>
      <c r="R1696">
        <v>60601</v>
      </c>
      <c r="S1696">
        <v>42161</v>
      </c>
      <c r="T1696">
        <v>42161</v>
      </c>
      <c r="U1696">
        <v>-28.45</v>
      </c>
      <c r="V1696">
        <v>20</v>
      </c>
      <c r="W1696">
        <v>134.58000000000001</v>
      </c>
      <c r="X1696">
        <v>39015</v>
      </c>
      <c r="Y1696" t="s">
        <v>3216</v>
      </c>
    </row>
    <row r="1697" spans="1:25" x14ac:dyDescent="0.2">
      <c r="A1697">
        <v>2108</v>
      </c>
      <c r="B1697" t="s">
        <v>2757</v>
      </c>
      <c r="C1697" t="s">
        <v>92</v>
      </c>
      <c r="D1697">
        <v>7.0000000000000007E-2</v>
      </c>
      <c r="E1697">
        <v>6.48</v>
      </c>
      <c r="F1697">
        <v>5.74</v>
      </c>
      <c r="G1697" t="s">
        <v>14</v>
      </c>
      <c r="H1697" t="s">
        <v>70</v>
      </c>
      <c r="I1697" t="s">
        <v>24</v>
      </c>
      <c r="J1697" t="s">
        <v>64</v>
      </c>
      <c r="K1697" t="s">
        <v>49</v>
      </c>
      <c r="L1697" t="s">
        <v>2756</v>
      </c>
      <c r="M1697">
        <v>0.37</v>
      </c>
      <c r="N1697" t="s">
        <v>8</v>
      </c>
      <c r="O1697" t="s">
        <v>28</v>
      </c>
      <c r="P1697" t="s">
        <v>56</v>
      </c>
      <c r="Q1697" t="s">
        <v>2758</v>
      </c>
      <c r="R1697">
        <v>63129</v>
      </c>
      <c r="S1697">
        <v>42161</v>
      </c>
      <c r="T1697">
        <v>42161</v>
      </c>
      <c r="U1697">
        <v>-14.225</v>
      </c>
      <c r="V1697">
        <v>5</v>
      </c>
      <c r="W1697">
        <v>33.65</v>
      </c>
      <c r="X1697">
        <v>87862</v>
      </c>
      <c r="Y1697" t="s">
        <v>3216</v>
      </c>
    </row>
    <row r="1698" spans="1:25" x14ac:dyDescent="0.2">
      <c r="A1698">
        <v>2848</v>
      </c>
      <c r="B1698" t="s">
        <v>2759</v>
      </c>
      <c r="C1698" t="s">
        <v>92</v>
      </c>
      <c r="D1698">
        <v>0</v>
      </c>
      <c r="E1698">
        <v>49.99</v>
      </c>
      <c r="F1698">
        <v>19.989999999999998</v>
      </c>
      <c r="G1698" t="s">
        <v>14</v>
      </c>
      <c r="H1698" t="s">
        <v>70</v>
      </c>
      <c r="I1698" t="s">
        <v>16</v>
      </c>
      <c r="J1698" t="s">
        <v>17</v>
      </c>
      <c r="K1698" t="s">
        <v>49</v>
      </c>
      <c r="L1698" t="s">
        <v>1264</v>
      </c>
      <c r="M1698">
        <v>0.41</v>
      </c>
      <c r="N1698" t="s">
        <v>8</v>
      </c>
      <c r="O1698" t="s">
        <v>9</v>
      </c>
      <c r="P1698" t="s">
        <v>376</v>
      </c>
      <c r="Q1698" t="s">
        <v>1613</v>
      </c>
      <c r="R1698">
        <v>38401</v>
      </c>
      <c r="S1698">
        <v>42161</v>
      </c>
      <c r="T1698">
        <v>42163</v>
      </c>
      <c r="U1698">
        <v>38.886000000000003</v>
      </c>
      <c r="V1698">
        <v>16</v>
      </c>
      <c r="W1698">
        <v>832.97</v>
      </c>
      <c r="X1698">
        <v>85929</v>
      </c>
      <c r="Y1698" t="s">
        <v>3215</v>
      </c>
    </row>
    <row r="1699" spans="1:25" x14ac:dyDescent="0.2">
      <c r="A1699">
        <v>1106</v>
      </c>
      <c r="B1699" t="s">
        <v>2557</v>
      </c>
      <c r="C1699" t="s">
        <v>46</v>
      </c>
      <c r="D1699">
        <v>0.08</v>
      </c>
      <c r="E1699">
        <v>140.81</v>
      </c>
      <c r="F1699">
        <v>24.49</v>
      </c>
      <c r="G1699" t="s">
        <v>14</v>
      </c>
      <c r="H1699" t="s">
        <v>15</v>
      </c>
      <c r="I1699" t="s">
        <v>4</v>
      </c>
      <c r="J1699" t="s">
        <v>85</v>
      </c>
      <c r="K1699" t="s">
        <v>40</v>
      </c>
      <c r="L1699" t="s">
        <v>2760</v>
      </c>
      <c r="M1699">
        <v>0.56999999999999995</v>
      </c>
      <c r="N1699" t="s">
        <v>8</v>
      </c>
      <c r="O1699" t="s">
        <v>28</v>
      </c>
      <c r="P1699" t="s">
        <v>163</v>
      </c>
      <c r="Q1699" t="s">
        <v>530</v>
      </c>
      <c r="R1699">
        <v>75220</v>
      </c>
      <c r="S1699">
        <v>42161</v>
      </c>
      <c r="T1699">
        <v>42163</v>
      </c>
      <c r="U1699">
        <v>1232.79</v>
      </c>
      <c r="V1699">
        <v>81</v>
      </c>
      <c r="W1699">
        <v>11272.77</v>
      </c>
      <c r="X1699">
        <v>45824</v>
      </c>
      <c r="Y1699" t="s">
        <v>3216</v>
      </c>
    </row>
    <row r="1700" spans="1:25" x14ac:dyDescent="0.2">
      <c r="A1700">
        <v>1340</v>
      </c>
      <c r="B1700" t="s">
        <v>1060</v>
      </c>
      <c r="C1700" t="s">
        <v>46</v>
      </c>
      <c r="D1700">
        <v>7.0000000000000007E-2</v>
      </c>
      <c r="E1700">
        <v>3.98</v>
      </c>
      <c r="F1700">
        <v>0.83</v>
      </c>
      <c r="G1700" t="s">
        <v>14</v>
      </c>
      <c r="H1700" t="s">
        <v>47</v>
      </c>
      <c r="I1700" t="s">
        <v>24</v>
      </c>
      <c r="J1700" t="s">
        <v>25</v>
      </c>
      <c r="K1700" t="s">
        <v>26</v>
      </c>
      <c r="L1700" t="s">
        <v>2761</v>
      </c>
      <c r="M1700">
        <v>0.51</v>
      </c>
      <c r="N1700" t="s">
        <v>8</v>
      </c>
      <c r="O1700" t="s">
        <v>87</v>
      </c>
      <c r="P1700" t="s">
        <v>88</v>
      </c>
      <c r="Q1700" t="s">
        <v>89</v>
      </c>
      <c r="R1700">
        <v>10170</v>
      </c>
      <c r="S1700">
        <v>42161</v>
      </c>
      <c r="T1700">
        <v>42164</v>
      </c>
      <c r="U1700">
        <v>27.38</v>
      </c>
      <c r="V1700">
        <v>76</v>
      </c>
      <c r="W1700">
        <v>282.85000000000002</v>
      </c>
      <c r="X1700">
        <v>24455</v>
      </c>
      <c r="Y1700" t="s">
        <v>3218</v>
      </c>
    </row>
    <row r="1701" spans="1:25" x14ac:dyDescent="0.2">
      <c r="A1701">
        <v>1341</v>
      </c>
      <c r="B1701" t="s">
        <v>1062</v>
      </c>
      <c r="C1701" t="s">
        <v>46</v>
      </c>
      <c r="D1701">
        <v>0</v>
      </c>
      <c r="E1701">
        <v>20.89</v>
      </c>
      <c r="F1701">
        <v>1.99</v>
      </c>
      <c r="G1701" t="s">
        <v>14</v>
      </c>
      <c r="H1701" t="s">
        <v>47</v>
      </c>
      <c r="I1701" t="s">
        <v>16</v>
      </c>
      <c r="J1701" t="s">
        <v>17</v>
      </c>
      <c r="K1701" t="s">
        <v>18</v>
      </c>
      <c r="L1701" t="s">
        <v>2762</v>
      </c>
      <c r="M1701">
        <v>0.48</v>
      </c>
      <c r="N1701" t="s">
        <v>8</v>
      </c>
      <c r="O1701" t="s">
        <v>87</v>
      </c>
      <c r="P1701" t="s">
        <v>296</v>
      </c>
      <c r="Q1701" t="s">
        <v>1063</v>
      </c>
      <c r="R1701">
        <v>17201</v>
      </c>
      <c r="S1701">
        <v>42161</v>
      </c>
      <c r="T1701">
        <v>42163</v>
      </c>
      <c r="U1701">
        <v>-5.2949999999999999</v>
      </c>
      <c r="V1701">
        <v>4</v>
      </c>
      <c r="W1701">
        <v>84.56</v>
      </c>
      <c r="X1701">
        <v>91245</v>
      </c>
      <c r="Y1701" t="s">
        <v>3218</v>
      </c>
    </row>
    <row r="1702" spans="1:25" x14ac:dyDescent="0.2">
      <c r="A1702">
        <v>1341</v>
      </c>
      <c r="B1702" t="s">
        <v>1062</v>
      </c>
      <c r="C1702" t="s">
        <v>46</v>
      </c>
      <c r="D1702">
        <v>7.0000000000000007E-2</v>
      </c>
      <c r="E1702">
        <v>3.98</v>
      </c>
      <c r="F1702">
        <v>0.83</v>
      </c>
      <c r="G1702" t="s">
        <v>14</v>
      </c>
      <c r="H1702" t="s">
        <v>47</v>
      </c>
      <c r="I1702" t="s">
        <v>24</v>
      </c>
      <c r="J1702" t="s">
        <v>25</v>
      </c>
      <c r="K1702" t="s">
        <v>26</v>
      </c>
      <c r="L1702" t="s">
        <v>2761</v>
      </c>
      <c r="M1702">
        <v>0.51</v>
      </c>
      <c r="N1702" t="s">
        <v>8</v>
      </c>
      <c r="O1702" t="s">
        <v>87</v>
      </c>
      <c r="P1702" t="s">
        <v>296</v>
      </c>
      <c r="Q1702" t="s">
        <v>1063</v>
      </c>
      <c r="R1702">
        <v>17201</v>
      </c>
      <c r="S1702">
        <v>42161</v>
      </c>
      <c r="T1702">
        <v>42164</v>
      </c>
      <c r="U1702">
        <v>41.07</v>
      </c>
      <c r="V1702">
        <v>19</v>
      </c>
      <c r="W1702">
        <v>70.709999999999994</v>
      </c>
      <c r="X1702">
        <v>91245</v>
      </c>
      <c r="Y1702" t="s">
        <v>3218</v>
      </c>
    </row>
    <row r="1703" spans="1:25" x14ac:dyDescent="0.2">
      <c r="A1703">
        <v>2432</v>
      </c>
      <c r="B1703" t="s">
        <v>2547</v>
      </c>
      <c r="C1703" t="s">
        <v>46</v>
      </c>
      <c r="D1703">
        <v>0.09</v>
      </c>
      <c r="E1703">
        <v>5.4</v>
      </c>
      <c r="F1703">
        <v>7.78</v>
      </c>
      <c r="G1703" t="s">
        <v>63</v>
      </c>
      <c r="H1703" t="s">
        <v>15</v>
      </c>
      <c r="I1703" t="s">
        <v>24</v>
      </c>
      <c r="J1703" t="s">
        <v>48</v>
      </c>
      <c r="K1703" t="s">
        <v>49</v>
      </c>
      <c r="L1703" t="s">
        <v>1460</v>
      </c>
      <c r="M1703">
        <v>0.37</v>
      </c>
      <c r="N1703" t="s">
        <v>8</v>
      </c>
      <c r="O1703" t="s">
        <v>28</v>
      </c>
      <c r="P1703" t="s">
        <v>183</v>
      </c>
      <c r="Q1703" t="s">
        <v>2548</v>
      </c>
      <c r="R1703">
        <v>73110</v>
      </c>
      <c r="S1703">
        <v>42161</v>
      </c>
      <c r="T1703">
        <v>42163</v>
      </c>
      <c r="U1703">
        <v>-34.764499999999998</v>
      </c>
      <c r="V1703">
        <v>6</v>
      </c>
      <c r="W1703">
        <v>37.380000000000003</v>
      </c>
      <c r="X1703">
        <v>89097</v>
      </c>
      <c r="Y1703" t="s">
        <v>3216</v>
      </c>
    </row>
    <row r="1704" spans="1:25" x14ac:dyDescent="0.2">
      <c r="A1704">
        <v>1374</v>
      </c>
      <c r="B1704" t="s">
        <v>2763</v>
      </c>
      <c r="C1704" t="s">
        <v>1</v>
      </c>
      <c r="D1704">
        <v>0.06</v>
      </c>
      <c r="E1704">
        <v>44.01</v>
      </c>
      <c r="F1704">
        <v>3.5</v>
      </c>
      <c r="G1704" t="s">
        <v>14</v>
      </c>
      <c r="H1704" t="s">
        <v>47</v>
      </c>
      <c r="I1704" t="s">
        <v>24</v>
      </c>
      <c r="J1704" t="s">
        <v>71</v>
      </c>
      <c r="K1704" t="s">
        <v>49</v>
      </c>
      <c r="L1704" t="s">
        <v>2764</v>
      </c>
      <c r="M1704">
        <v>0.59</v>
      </c>
      <c r="N1704" t="s">
        <v>8</v>
      </c>
      <c r="O1704" t="s">
        <v>35</v>
      </c>
      <c r="P1704" t="s">
        <v>66</v>
      </c>
      <c r="Q1704" t="s">
        <v>2509</v>
      </c>
      <c r="R1704">
        <v>95207</v>
      </c>
      <c r="S1704">
        <v>42162</v>
      </c>
      <c r="T1704">
        <v>42163</v>
      </c>
      <c r="U1704">
        <v>-21.231999999999999</v>
      </c>
      <c r="V1704">
        <v>1</v>
      </c>
      <c r="W1704">
        <v>46.94</v>
      </c>
      <c r="X1704">
        <v>88212</v>
      </c>
      <c r="Y1704" t="s">
        <v>3217</v>
      </c>
    </row>
    <row r="1705" spans="1:25" x14ac:dyDescent="0.2">
      <c r="A1705">
        <v>2794</v>
      </c>
      <c r="B1705" t="s">
        <v>1745</v>
      </c>
      <c r="C1705" t="s">
        <v>13</v>
      </c>
      <c r="D1705">
        <v>7.0000000000000007E-2</v>
      </c>
      <c r="E1705">
        <v>4.76</v>
      </c>
      <c r="F1705">
        <v>0.88</v>
      </c>
      <c r="G1705" t="s">
        <v>14</v>
      </c>
      <c r="H1705" t="s">
        <v>70</v>
      </c>
      <c r="I1705" t="s">
        <v>24</v>
      </c>
      <c r="J1705" t="s">
        <v>64</v>
      </c>
      <c r="K1705" t="s">
        <v>26</v>
      </c>
      <c r="L1705" t="s">
        <v>2418</v>
      </c>
      <c r="M1705">
        <v>0.39</v>
      </c>
      <c r="N1705" t="s">
        <v>8</v>
      </c>
      <c r="O1705" t="s">
        <v>28</v>
      </c>
      <c r="P1705" t="s">
        <v>189</v>
      </c>
      <c r="Q1705" t="s">
        <v>1746</v>
      </c>
      <c r="R1705">
        <v>50158</v>
      </c>
      <c r="S1705">
        <v>42162</v>
      </c>
      <c r="T1705">
        <v>42162</v>
      </c>
      <c r="U1705">
        <v>15.8148</v>
      </c>
      <c r="V1705">
        <v>5</v>
      </c>
      <c r="W1705">
        <v>22.92</v>
      </c>
      <c r="X1705">
        <v>87555</v>
      </c>
      <c r="Y1705" t="s">
        <v>3216</v>
      </c>
    </row>
    <row r="1706" spans="1:25" x14ac:dyDescent="0.2">
      <c r="A1706">
        <v>737</v>
      </c>
      <c r="B1706" t="s">
        <v>2765</v>
      </c>
      <c r="C1706" t="s">
        <v>23</v>
      </c>
      <c r="D1706">
        <v>0.02</v>
      </c>
      <c r="E1706">
        <v>48.04</v>
      </c>
      <c r="F1706">
        <v>5.79</v>
      </c>
      <c r="G1706" t="s">
        <v>14</v>
      </c>
      <c r="H1706" t="s">
        <v>15</v>
      </c>
      <c r="I1706" t="s">
        <v>24</v>
      </c>
      <c r="J1706" t="s">
        <v>64</v>
      </c>
      <c r="K1706" t="s">
        <v>49</v>
      </c>
      <c r="L1706" t="s">
        <v>2177</v>
      </c>
      <c r="M1706">
        <v>0.37</v>
      </c>
      <c r="N1706" t="s">
        <v>8</v>
      </c>
      <c r="O1706" t="s">
        <v>87</v>
      </c>
      <c r="P1706" t="s">
        <v>373</v>
      </c>
      <c r="Q1706" t="s">
        <v>2766</v>
      </c>
      <c r="R1706">
        <v>7003</v>
      </c>
      <c r="S1706">
        <v>42162</v>
      </c>
      <c r="T1706">
        <v>42169</v>
      </c>
      <c r="U1706">
        <v>422.45249999999999</v>
      </c>
      <c r="V1706">
        <v>12</v>
      </c>
      <c r="W1706">
        <v>612.25</v>
      </c>
      <c r="X1706">
        <v>90360</v>
      </c>
      <c r="Y1706" t="s">
        <v>3218</v>
      </c>
    </row>
    <row r="1707" spans="1:25" x14ac:dyDescent="0.2">
      <c r="A1707">
        <v>1384</v>
      </c>
      <c r="B1707" t="s">
        <v>2767</v>
      </c>
      <c r="C1707" t="s">
        <v>23</v>
      </c>
      <c r="D1707">
        <v>0.02</v>
      </c>
      <c r="E1707">
        <v>70.97</v>
      </c>
      <c r="F1707">
        <v>3.5</v>
      </c>
      <c r="G1707" t="s">
        <v>14</v>
      </c>
      <c r="H1707" t="s">
        <v>15</v>
      </c>
      <c r="I1707" t="s">
        <v>24</v>
      </c>
      <c r="J1707" t="s">
        <v>71</v>
      </c>
      <c r="K1707" t="s">
        <v>49</v>
      </c>
      <c r="L1707" t="s">
        <v>2153</v>
      </c>
      <c r="M1707">
        <v>0.59</v>
      </c>
      <c r="N1707" t="s">
        <v>8</v>
      </c>
      <c r="O1707" t="s">
        <v>9</v>
      </c>
      <c r="P1707" t="s">
        <v>218</v>
      </c>
      <c r="Q1707" t="s">
        <v>2708</v>
      </c>
      <c r="R1707">
        <v>22304</v>
      </c>
      <c r="S1707">
        <v>42162</v>
      </c>
      <c r="T1707">
        <v>42169</v>
      </c>
      <c r="U1707">
        <v>23.616</v>
      </c>
      <c r="V1707">
        <v>21</v>
      </c>
      <c r="W1707">
        <v>1533.59</v>
      </c>
      <c r="X1707">
        <v>89408</v>
      </c>
      <c r="Y1707" t="s">
        <v>3215</v>
      </c>
    </row>
    <row r="1708" spans="1:25" x14ac:dyDescent="0.2">
      <c r="A1708">
        <v>1672</v>
      </c>
      <c r="B1708" t="s">
        <v>2768</v>
      </c>
      <c r="C1708" t="s">
        <v>23</v>
      </c>
      <c r="D1708">
        <v>0.02</v>
      </c>
      <c r="E1708">
        <v>284.98</v>
      </c>
      <c r="F1708">
        <v>69.55</v>
      </c>
      <c r="G1708" t="s">
        <v>2</v>
      </c>
      <c r="H1708" t="s">
        <v>3</v>
      </c>
      <c r="I1708" t="s">
        <v>4</v>
      </c>
      <c r="J1708" t="s">
        <v>85</v>
      </c>
      <c r="K1708" t="s">
        <v>33</v>
      </c>
      <c r="L1708" t="s">
        <v>1391</v>
      </c>
      <c r="M1708">
        <v>0.6</v>
      </c>
      <c r="N1708" t="s">
        <v>8</v>
      </c>
      <c r="O1708" t="s">
        <v>9</v>
      </c>
      <c r="P1708" t="s">
        <v>218</v>
      </c>
      <c r="Q1708" t="s">
        <v>2769</v>
      </c>
      <c r="R1708">
        <v>22901</v>
      </c>
      <c r="S1708">
        <v>42162</v>
      </c>
      <c r="T1708">
        <v>42167</v>
      </c>
      <c r="U1708">
        <v>15.528</v>
      </c>
      <c r="V1708">
        <v>3</v>
      </c>
      <c r="W1708">
        <v>926.3</v>
      </c>
      <c r="X1708">
        <v>86723</v>
      </c>
      <c r="Y1708" t="s">
        <v>3215</v>
      </c>
    </row>
    <row r="1709" spans="1:25" x14ac:dyDescent="0.2">
      <c r="A1709">
        <v>1672</v>
      </c>
      <c r="B1709" t="s">
        <v>2768</v>
      </c>
      <c r="C1709" t="s">
        <v>23</v>
      </c>
      <c r="D1709">
        <v>0.08</v>
      </c>
      <c r="E1709">
        <v>55.48</v>
      </c>
      <c r="F1709">
        <v>14.3</v>
      </c>
      <c r="G1709" t="s">
        <v>14</v>
      </c>
      <c r="H1709" t="s">
        <v>3</v>
      </c>
      <c r="I1709" t="s">
        <v>24</v>
      </c>
      <c r="J1709" t="s">
        <v>64</v>
      </c>
      <c r="K1709" t="s">
        <v>49</v>
      </c>
      <c r="L1709" t="s">
        <v>823</v>
      </c>
      <c r="M1709">
        <v>0.37</v>
      </c>
      <c r="N1709" t="s">
        <v>8</v>
      </c>
      <c r="O1709" t="s">
        <v>9</v>
      </c>
      <c r="P1709" t="s">
        <v>218</v>
      </c>
      <c r="Q1709" t="s">
        <v>2769</v>
      </c>
      <c r="R1709">
        <v>22901</v>
      </c>
      <c r="S1709">
        <v>42162</v>
      </c>
      <c r="T1709">
        <v>42164</v>
      </c>
      <c r="U1709">
        <v>-225.56379999999999</v>
      </c>
      <c r="V1709">
        <v>17</v>
      </c>
      <c r="W1709">
        <v>942.53</v>
      </c>
      <c r="X1709">
        <v>86723</v>
      </c>
      <c r="Y1709" t="s">
        <v>3215</v>
      </c>
    </row>
    <row r="1710" spans="1:25" x14ac:dyDescent="0.2">
      <c r="A1710">
        <v>3397</v>
      </c>
      <c r="B1710" t="s">
        <v>1560</v>
      </c>
      <c r="C1710" t="s">
        <v>23</v>
      </c>
      <c r="D1710">
        <v>0</v>
      </c>
      <c r="E1710">
        <v>1270.99</v>
      </c>
      <c r="F1710">
        <v>19.989999999999998</v>
      </c>
      <c r="G1710" t="s">
        <v>14</v>
      </c>
      <c r="H1710" t="s">
        <v>3</v>
      </c>
      <c r="I1710" t="s">
        <v>24</v>
      </c>
      <c r="J1710" t="s">
        <v>48</v>
      </c>
      <c r="K1710" t="s">
        <v>49</v>
      </c>
      <c r="L1710" t="s">
        <v>628</v>
      </c>
      <c r="M1710">
        <v>0.35</v>
      </c>
      <c r="N1710" t="s">
        <v>8</v>
      </c>
      <c r="O1710" t="s">
        <v>28</v>
      </c>
      <c r="P1710" t="s">
        <v>79</v>
      </c>
      <c r="Q1710" t="s">
        <v>1562</v>
      </c>
      <c r="R1710">
        <v>61832</v>
      </c>
      <c r="S1710">
        <v>42162</v>
      </c>
      <c r="T1710">
        <v>42164</v>
      </c>
      <c r="U1710">
        <v>6384.4389000000001</v>
      </c>
      <c r="V1710">
        <v>7</v>
      </c>
      <c r="W1710">
        <v>9252.81</v>
      </c>
      <c r="X1710">
        <v>87535</v>
      </c>
      <c r="Y1710" t="s">
        <v>3216</v>
      </c>
    </row>
    <row r="1711" spans="1:25" x14ac:dyDescent="0.2">
      <c r="A1711">
        <v>92</v>
      </c>
      <c r="B1711" t="s">
        <v>2519</v>
      </c>
      <c r="C1711" t="s">
        <v>92</v>
      </c>
      <c r="D1711">
        <v>0.04</v>
      </c>
      <c r="E1711">
        <v>12.98</v>
      </c>
      <c r="F1711">
        <v>3.14</v>
      </c>
      <c r="G1711" t="s">
        <v>63</v>
      </c>
      <c r="H1711" t="s">
        <v>70</v>
      </c>
      <c r="I1711" t="s">
        <v>24</v>
      </c>
      <c r="J1711" t="s">
        <v>544</v>
      </c>
      <c r="K1711" t="s">
        <v>18</v>
      </c>
      <c r="L1711" t="s">
        <v>545</v>
      </c>
      <c r="M1711">
        <v>0.6</v>
      </c>
      <c r="N1711" t="s">
        <v>8</v>
      </c>
      <c r="O1711" t="s">
        <v>9</v>
      </c>
      <c r="P1711" t="s">
        <v>144</v>
      </c>
      <c r="Q1711" t="s">
        <v>2521</v>
      </c>
      <c r="R1711">
        <v>70056</v>
      </c>
      <c r="S1711">
        <v>42162</v>
      </c>
      <c r="T1711">
        <v>42164</v>
      </c>
      <c r="U1711">
        <v>22.818000000000001</v>
      </c>
      <c r="V1711">
        <v>16</v>
      </c>
      <c r="W1711">
        <v>216.04</v>
      </c>
      <c r="X1711">
        <v>87178</v>
      </c>
      <c r="Y1711" t="s">
        <v>3215</v>
      </c>
    </row>
    <row r="1712" spans="1:25" x14ac:dyDescent="0.2">
      <c r="A1712">
        <v>2583</v>
      </c>
      <c r="B1712" t="s">
        <v>2770</v>
      </c>
      <c r="C1712" t="s">
        <v>92</v>
      </c>
      <c r="D1712">
        <v>0.04</v>
      </c>
      <c r="E1712">
        <v>510.14</v>
      </c>
      <c r="F1712">
        <v>14.7</v>
      </c>
      <c r="G1712" t="s">
        <v>2</v>
      </c>
      <c r="H1712" t="s">
        <v>47</v>
      </c>
      <c r="I1712" t="s">
        <v>16</v>
      </c>
      <c r="J1712" t="s">
        <v>32</v>
      </c>
      <c r="K1712" t="s">
        <v>33</v>
      </c>
      <c r="L1712" t="s">
        <v>2771</v>
      </c>
      <c r="M1712">
        <v>0.56000000000000005</v>
      </c>
      <c r="N1712" t="s">
        <v>8</v>
      </c>
      <c r="O1712" t="s">
        <v>28</v>
      </c>
      <c r="P1712" t="s">
        <v>265</v>
      </c>
      <c r="Q1712" t="s">
        <v>2772</v>
      </c>
      <c r="R1712">
        <v>49423</v>
      </c>
      <c r="S1712">
        <v>42162</v>
      </c>
      <c r="T1712">
        <v>42164</v>
      </c>
      <c r="U1712">
        <v>-251.40389999999999</v>
      </c>
      <c r="V1712">
        <v>3</v>
      </c>
      <c r="W1712">
        <v>1527.97</v>
      </c>
      <c r="X1712">
        <v>89657</v>
      </c>
      <c r="Y1712" t="s">
        <v>3216</v>
      </c>
    </row>
    <row r="1713" spans="1:25" x14ac:dyDescent="0.2">
      <c r="A1713">
        <v>2583</v>
      </c>
      <c r="B1713" t="s">
        <v>2770</v>
      </c>
      <c r="C1713" t="s">
        <v>92</v>
      </c>
      <c r="D1713">
        <v>0</v>
      </c>
      <c r="E1713">
        <v>4.76</v>
      </c>
      <c r="F1713">
        <v>3.01</v>
      </c>
      <c r="G1713" t="s">
        <v>14</v>
      </c>
      <c r="H1713" t="s">
        <v>47</v>
      </c>
      <c r="I1713" t="s">
        <v>24</v>
      </c>
      <c r="J1713" t="s">
        <v>64</v>
      </c>
      <c r="K1713" t="s">
        <v>26</v>
      </c>
      <c r="L1713" t="s">
        <v>2773</v>
      </c>
      <c r="M1713">
        <v>0.36</v>
      </c>
      <c r="N1713" t="s">
        <v>8</v>
      </c>
      <c r="O1713" t="s">
        <v>28</v>
      </c>
      <c r="P1713" t="s">
        <v>265</v>
      </c>
      <c r="Q1713" t="s">
        <v>2772</v>
      </c>
      <c r="R1713">
        <v>49423</v>
      </c>
      <c r="S1713">
        <v>42162</v>
      </c>
      <c r="T1713">
        <v>42164</v>
      </c>
      <c r="U1713">
        <v>-2.3450000000000002</v>
      </c>
      <c r="V1713">
        <v>23</v>
      </c>
      <c r="W1713">
        <v>110.86</v>
      </c>
      <c r="X1713">
        <v>89657</v>
      </c>
      <c r="Y1713" t="s">
        <v>3216</v>
      </c>
    </row>
    <row r="1714" spans="1:25" x14ac:dyDescent="0.2">
      <c r="A1714">
        <v>2920</v>
      </c>
      <c r="B1714" t="s">
        <v>2774</v>
      </c>
      <c r="C1714" t="s">
        <v>92</v>
      </c>
      <c r="D1714">
        <v>0.05</v>
      </c>
      <c r="E1714">
        <v>535.64</v>
      </c>
      <c r="F1714">
        <v>14.7</v>
      </c>
      <c r="G1714" t="s">
        <v>2</v>
      </c>
      <c r="H1714" t="s">
        <v>47</v>
      </c>
      <c r="I1714" t="s">
        <v>16</v>
      </c>
      <c r="J1714" t="s">
        <v>32</v>
      </c>
      <c r="K1714" t="s">
        <v>33</v>
      </c>
      <c r="L1714" t="s">
        <v>1442</v>
      </c>
      <c r="M1714">
        <v>0.59</v>
      </c>
      <c r="N1714" t="s">
        <v>8</v>
      </c>
      <c r="O1714" t="s">
        <v>28</v>
      </c>
      <c r="P1714" t="s">
        <v>79</v>
      </c>
      <c r="Q1714" t="s">
        <v>509</v>
      </c>
      <c r="R1714">
        <v>60603</v>
      </c>
      <c r="S1714">
        <v>42162</v>
      </c>
      <c r="T1714">
        <v>42164</v>
      </c>
      <c r="U1714">
        <v>-1220.9145000000001</v>
      </c>
      <c r="V1714">
        <v>2</v>
      </c>
      <c r="W1714">
        <v>1068.5999999999999</v>
      </c>
      <c r="X1714">
        <v>59365</v>
      </c>
      <c r="Y1714" t="s">
        <v>3216</v>
      </c>
    </row>
    <row r="1715" spans="1:25" x14ac:dyDescent="0.2">
      <c r="A1715">
        <v>3005</v>
      </c>
      <c r="B1715" t="s">
        <v>2775</v>
      </c>
      <c r="C1715" t="s">
        <v>1</v>
      </c>
      <c r="D1715">
        <v>0.05</v>
      </c>
      <c r="E1715">
        <v>122.99</v>
      </c>
      <c r="F1715">
        <v>19.989999999999998</v>
      </c>
      <c r="G1715" t="s">
        <v>63</v>
      </c>
      <c r="H1715" t="s">
        <v>70</v>
      </c>
      <c r="I1715" t="s">
        <v>24</v>
      </c>
      <c r="J1715" t="s">
        <v>48</v>
      </c>
      <c r="K1715" t="s">
        <v>49</v>
      </c>
      <c r="L1715" t="s">
        <v>2400</v>
      </c>
      <c r="M1715">
        <v>0.37</v>
      </c>
      <c r="N1715" t="s">
        <v>8</v>
      </c>
      <c r="O1715" t="s">
        <v>35</v>
      </c>
      <c r="P1715" t="s">
        <v>466</v>
      </c>
      <c r="Q1715" t="s">
        <v>1484</v>
      </c>
      <c r="R1715">
        <v>83814</v>
      </c>
      <c r="S1715">
        <v>42163</v>
      </c>
      <c r="T1715">
        <v>42166</v>
      </c>
      <c r="U1715">
        <v>1039.7541000000001</v>
      </c>
      <c r="V1715">
        <v>12</v>
      </c>
      <c r="W1715">
        <v>1506.89</v>
      </c>
      <c r="X1715">
        <v>91389</v>
      </c>
      <c r="Y1715" t="s">
        <v>3217</v>
      </c>
    </row>
    <row r="1716" spans="1:25" x14ac:dyDescent="0.2">
      <c r="A1716">
        <v>2638</v>
      </c>
      <c r="B1716" t="s">
        <v>2776</v>
      </c>
      <c r="C1716" t="s">
        <v>23</v>
      </c>
      <c r="D1716">
        <v>0.05</v>
      </c>
      <c r="E1716">
        <v>100.97</v>
      </c>
      <c r="F1716">
        <v>7.18</v>
      </c>
      <c r="G1716" t="s">
        <v>63</v>
      </c>
      <c r="H1716" t="s">
        <v>15</v>
      </c>
      <c r="I1716" t="s">
        <v>16</v>
      </c>
      <c r="J1716" t="s">
        <v>17</v>
      </c>
      <c r="K1716" t="s">
        <v>49</v>
      </c>
      <c r="L1716" t="s">
        <v>2777</v>
      </c>
      <c r="M1716">
        <v>0.46</v>
      </c>
      <c r="N1716" t="s">
        <v>8</v>
      </c>
      <c r="O1716" t="s">
        <v>35</v>
      </c>
      <c r="P1716" t="s">
        <v>466</v>
      </c>
      <c r="Q1716" t="s">
        <v>2555</v>
      </c>
      <c r="R1716">
        <v>83704</v>
      </c>
      <c r="S1716">
        <v>42163</v>
      </c>
      <c r="T1716">
        <v>42163</v>
      </c>
      <c r="U1716">
        <v>881.46810000000005</v>
      </c>
      <c r="V1716">
        <v>13</v>
      </c>
      <c r="W1716">
        <v>1277.49</v>
      </c>
      <c r="X1716">
        <v>90951</v>
      </c>
      <c r="Y1716" t="s">
        <v>3217</v>
      </c>
    </row>
    <row r="1717" spans="1:25" x14ac:dyDescent="0.2">
      <c r="A1717">
        <v>3137</v>
      </c>
      <c r="B1717" t="s">
        <v>2778</v>
      </c>
      <c r="C1717" t="s">
        <v>46</v>
      </c>
      <c r="D1717">
        <v>0.09</v>
      </c>
      <c r="E1717">
        <v>304.99</v>
      </c>
      <c r="F1717">
        <v>19.989999999999998</v>
      </c>
      <c r="G1717" t="s">
        <v>14</v>
      </c>
      <c r="H1717" t="s">
        <v>70</v>
      </c>
      <c r="I1717" t="s">
        <v>24</v>
      </c>
      <c r="J1717" t="s">
        <v>48</v>
      </c>
      <c r="K1717" t="s">
        <v>49</v>
      </c>
      <c r="L1717" t="s">
        <v>2779</v>
      </c>
      <c r="M1717">
        <v>0.4</v>
      </c>
      <c r="N1717" t="s">
        <v>8</v>
      </c>
      <c r="O1717" t="s">
        <v>87</v>
      </c>
      <c r="P1717" t="s">
        <v>1332</v>
      </c>
      <c r="Q1717" t="s">
        <v>2780</v>
      </c>
      <c r="R1717">
        <v>3246</v>
      </c>
      <c r="S1717">
        <v>42163</v>
      </c>
      <c r="T1717">
        <v>42164</v>
      </c>
      <c r="U1717">
        <v>1623.9494999999999</v>
      </c>
      <c r="V1717">
        <v>8</v>
      </c>
      <c r="W1717">
        <v>2353.5500000000002</v>
      </c>
      <c r="X1717">
        <v>86795</v>
      </c>
      <c r="Y1717" t="s">
        <v>3218</v>
      </c>
    </row>
    <row r="1718" spans="1:25" x14ac:dyDescent="0.2">
      <c r="A1718">
        <v>349</v>
      </c>
      <c r="B1718" t="s">
        <v>101</v>
      </c>
      <c r="C1718" t="s">
        <v>1</v>
      </c>
      <c r="D1718">
        <v>0</v>
      </c>
      <c r="E1718">
        <v>8.34</v>
      </c>
      <c r="F1718">
        <v>2.64</v>
      </c>
      <c r="G1718" t="s">
        <v>63</v>
      </c>
      <c r="H1718" t="s">
        <v>47</v>
      </c>
      <c r="I1718" t="s">
        <v>24</v>
      </c>
      <c r="J1718" t="s">
        <v>544</v>
      </c>
      <c r="K1718" t="s">
        <v>18</v>
      </c>
      <c r="L1718" t="s">
        <v>859</v>
      </c>
      <c r="M1718">
        <v>0.59</v>
      </c>
      <c r="N1718" t="s">
        <v>8</v>
      </c>
      <c r="O1718" t="s">
        <v>9</v>
      </c>
      <c r="P1718" t="s">
        <v>99</v>
      </c>
      <c r="Q1718" t="s">
        <v>104</v>
      </c>
      <c r="R1718">
        <v>33132</v>
      </c>
      <c r="S1718">
        <v>42164</v>
      </c>
      <c r="T1718">
        <v>42166</v>
      </c>
      <c r="U1718">
        <v>5.8624999999999998</v>
      </c>
      <c r="V1718">
        <v>23</v>
      </c>
      <c r="W1718">
        <v>212.89</v>
      </c>
      <c r="X1718">
        <v>17446</v>
      </c>
      <c r="Y1718" t="s">
        <v>3215</v>
      </c>
    </row>
    <row r="1719" spans="1:25" x14ac:dyDescent="0.2">
      <c r="A1719">
        <v>351</v>
      </c>
      <c r="B1719" t="s">
        <v>105</v>
      </c>
      <c r="C1719" t="s">
        <v>1</v>
      </c>
      <c r="D1719">
        <v>0</v>
      </c>
      <c r="E1719">
        <v>8.34</v>
      </c>
      <c r="F1719">
        <v>2.64</v>
      </c>
      <c r="G1719" t="s">
        <v>63</v>
      </c>
      <c r="H1719" t="s">
        <v>47</v>
      </c>
      <c r="I1719" t="s">
        <v>24</v>
      </c>
      <c r="J1719" t="s">
        <v>544</v>
      </c>
      <c r="K1719" t="s">
        <v>18</v>
      </c>
      <c r="L1719" t="s">
        <v>859</v>
      </c>
      <c r="M1719">
        <v>0.59</v>
      </c>
      <c r="N1719" t="s">
        <v>8</v>
      </c>
      <c r="O1719" t="s">
        <v>87</v>
      </c>
      <c r="P1719" t="s">
        <v>88</v>
      </c>
      <c r="Q1719" t="s">
        <v>106</v>
      </c>
      <c r="R1719">
        <v>13601</v>
      </c>
      <c r="S1719">
        <v>42164</v>
      </c>
      <c r="T1719">
        <v>42166</v>
      </c>
      <c r="U1719">
        <v>10.5</v>
      </c>
      <c r="V1719">
        <v>6</v>
      </c>
      <c r="W1719">
        <v>55.54</v>
      </c>
      <c r="X1719">
        <v>88685</v>
      </c>
      <c r="Y1719" t="s">
        <v>3218</v>
      </c>
    </row>
    <row r="1720" spans="1:25" x14ac:dyDescent="0.2">
      <c r="A1720">
        <v>2584</v>
      </c>
      <c r="B1720" t="s">
        <v>2781</v>
      </c>
      <c r="C1720" t="s">
        <v>1</v>
      </c>
      <c r="D1720">
        <v>0.04</v>
      </c>
      <c r="E1720">
        <v>6.3</v>
      </c>
      <c r="F1720">
        <v>0.5</v>
      </c>
      <c r="G1720" t="s">
        <v>14</v>
      </c>
      <c r="H1720" t="s">
        <v>47</v>
      </c>
      <c r="I1720" t="s">
        <v>24</v>
      </c>
      <c r="J1720" t="s">
        <v>128</v>
      </c>
      <c r="K1720" t="s">
        <v>49</v>
      </c>
      <c r="L1720" t="s">
        <v>802</v>
      </c>
      <c r="M1720">
        <v>0.39</v>
      </c>
      <c r="N1720" t="s">
        <v>8</v>
      </c>
      <c r="O1720" t="s">
        <v>28</v>
      </c>
      <c r="P1720" t="s">
        <v>265</v>
      </c>
      <c r="Q1720" t="s">
        <v>2782</v>
      </c>
      <c r="R1720">
        <v>48141</v>
      </c>
      <c r="S1720">
        <v>42164</v>
      </c>
      <c r="T1720">
        <v>42166</v>
      </c>
      <c r="U1720">
        <v>67.606200000000001</v>
      </c>
      <c r="V1720">
        <v>15</v>
      </c>
      <c r="W1720">
        <v>97.98</v>
      </c>
      <c r="X1720">
        <v>89658</v>
      </c>
      <c r="Y1720" t="s">
        <v>3216</v>
      </c>
    </row>
    <row r="1721" spans="1:25" x14ac:dyDescent="0.2">
      <c r="A1721">
        <v>1151</v>
      </c>
      <c r="B1721" t="s">
        <v>2783</v>
      </c>
      <c r="C1721" t="s">
        <v>23</v>
      </c>
      <c r="D1721">
        <v>0.05</v>
      </c>
      <c r="E1721">
        <v>7.59</v>
      </c>
      <c r="F1721">
        <v>4</v>
      </c>
      <c r="G1721" t="s">
        <v>14</v>
      </c>
      <c r="H1721" t="s">
        <v>70</v>
      </c>
      <c r="I1721" t="s">
        <v>4</v>
      </c>
      <c r="J1721" t="s">
        <v>102</v>
      </c>
      <c r="K1721" t="s">
        <v>26</v>
      </c>
      <c r="L1721" t="s">
        <v>1663</v>
      </c>
      <c r="M1721">
        <v>0.42</v>
      </c>
      <c r="N1721" t="s">
        <v>8</v>
      </c>
      <c r="O1721" t="s">
        <v>87</v>
      </c>
      <c r="P1721" t="s">
        <v>379</v>
      </c>
      <c r="Q1721" t="s">
        <v>2784</v>
      </c>
      <c r="R1721">
        <v>1075</v>
      </c>
      <c r="S1721">
        <v>42164</v>
      </c>
      <c r="T1721">
        <v>42164</v>
      </c>
      <c r="U1721">
        <v>6.0926999999999998</v>
      </c>
      <c r="V1721">
        <v>1</v>
      </c>
      <c r="W1721">
        <v>8.83</v>
      </c>
      <c r="X1721">
        <v>91344</v>
      </c>
      <c r="Y1721" t="s">
        <v>3218</v>
      </c>
    </row>
    <row r="1722" spans="1:25" x14ac:dyDescent="0.2">
      <c r="A1722">
        <v>218</v>
      </c>
      <c r="B1722" t="s">
        <v>2785</v>
      </c>
      <c r="C1722" t="s">
        <v>92</v>
      </c>
      <c r="D1722">
        <v>0.05</v>
      </c>
      <c r="E1722">
        <v>119.99</v>
      </c>
      <c r="F1722">
        <v>56.14</v>
      </c>
      <c r="G1722" t="s">
        <v>2</v>
      </c>
      <c r="H1722" t="s">
        <v>15</v>
      </c>
      <c r="I1722" t="s">
        <v>16</v>
      </c>
      <c r="J1722" t="s">
        <v>32</v>
      </c>
      <c r="K1722" t="s">
        <v>6</v>
      </c>
      <c r="L1722" t="s">
        <v>563</v>
      </c>
      <c r="M1722">
        <v>0.39</v>
      </c>
      <c r="N1722" t="s">
        <v>8</v>
      </c>
      <c r="O1722" t="s">
        <v>35</v>
      </c>
      <c r="P1722" t="s">
        <v>122</v>
      </c>
      <c r="Q1722" t="s">
        <v>925</v>
      </c>
      <c r="R1722">
        <v>84107</v>
      </c>
      <c r="S1722">
        <v>42164</v>
      </c>
      <c r="T1722">
        <v>42166</v>
      </c>
      <c r="U1722">
        <v>-102.5121</v>
      </c>
      <c r="V1722">
        <v>6</v>
      </c>
      <c r="W1722">
        <v>730.37</v>
      </c>
      <c r="X1722">
        <v>88048</v>
      </c>
      <c r="Y1722" t="s">
        <v>3217</v>
      </c>
    </row>
    <row r="1723" spans="1:25" x14ac:dyDescent="0.2">
      <c r="A1723">
        <v>3361</v>
      </c>
      <c r="B1723" t="s">
        <v>786</v>
      </c>
      <c r="C1723" t="s">
        <v>92</v>
      </c>
      <c r="D1723">
        <v>0.03</v>
      </c>
      <c r="E1723">
        <v>4.9800000000000004</v>
      </c>
      <c r="F1723">
        <v>4.95</v>
      </c>
      <c r="G1723" t="s">
        <v>14</v>
      </c>
      <c r="H1723" t="s">
        <v>47</v>
      </c>
      <c r="I1723" t="s">
        <v>24</v>
      </c>
      <c r="J1723" t="s">
        <v>48</v>
      </c>
      <c r="K1723" t="s">
        <v>49</v>
      </c>
      <c r="L1723" t="s">
        <v>2595</v>
      </c>
      <c r="M1723">
        <v>0.37</v>
      </c>
      <c r="N1723" t="s">
        <v>8</v>
      </c>
      <c r="O1723" t="s">
        <v>28</v>
      </c>
      <c r="P1723" t="s">
        <v>333</v>
      </c>
      <c r="Q1723" t="s">
        <v>788</v>
      </c>
      <c r="R1723">
        <v>53095</v>
      </c>
      <c r="S1723">
        <v>42164</v>
      </c>
      <c r="T1723">
        <v>42166</v>
      </c>
      <c r="U1723">
        <v>-47.995249999999999</v>
      </c>
      <c r="V1723">
        <v>19</v>
      </c>
      <c r="W1723">
        <v>95</v>
      </c>
      <c r="X1723">
        <v>91438</v>
      </c>
      <c r="Y1723" t="s">
        <v>3216</v>
      </c>
    </row>
    <row r="1724" spans="1:25" x14ac:dyDescent="0.2">
      <c r="A1724">
        <v>326</v>
      </c>
      <c r="B1724" t="s">
        <v>2786</v>
      </c>
      <c r="C1724" t="s">
        <v>46</v>
      </c>
      <c r="D1724">
        <v>0.06</v>
      </c>
      <c r="E1724">
        <v>7.99</v>
      </c>
      <c r="F1724">
        <v>5.03</v>
      </c>
      <c r="G1724" t="s">
        <v>14</v>
      </c>
      <c r="H1724" t="s">
        <v>15</v>
      </c>
      <c r="I1724" t="s">
        <v>16</v>
      </c>
      <c r="J1724" t="s">
        <v>111</v>
      </c>
      <c r="K1724" t="s">
        <v>120</v>
      </c>
      <c r="L1724" t="s">
        <v>441</v>
      </c>
      <c r="M1724">
        <v>0.6</v>
      </c>
      <c r="N1724" t="s">
        <v>8</v>
      </c>
      <c r="O1724" t="s">
        <v>28</v>
      </c>
      <c r="P1724" t="s">
        <v>79</v>
      </c>
      <c r="Q1724" t="s">
        <v>2171</v>
      </c>
      <c r="R1724">
        <v>60510</v>
      </c>
      <c r="S1724">
        <v>42164</v>
      </c>
      <c r="T1724">
        <v>42165</v>
      </c>
      <c r="U1724">
        <v>-29.172000000000001</v>
      </c>
      <c r="V1724">
        <v>4</v>
      </c>
      <c r="W1724">
        <v>28.46</v>
      </c>
      <c r="X1724">
        <v>90973</v>
      </c>
      <c r="Y1724" t="s">
        <v>3216</v>
      </c>
    </row>
    <row r="1725" spans="1:25" x14ac:dyDescent="0.2">
      <c r="A1725">
        <v>3079</v>
      </c>
      <c r="B1725" t="s">
        <v>295</v>
      </c>
      <c r="C1725" t="s">
        <v>1</v>
      </c>
      <c r="D1725">
        <v>0</v>
      </c>
      <c r="E1725">
        <v>2.21</v>
      </c>
      <c r="F1725">
        <v>1</v>
      </c>
      <c r="G1725" t="s">
        <v>63</v>
      </c>
      <c r="H1725" t="s">
        <v>3</v>
      </c>
      <c r="I1725" t="s">
        <v>24</v>
      </c>
      <c r="J1725" t="s">
        <v>25</v>
      </c>
      <c r="K1725" t="s">
        <v>26</v>
      </c>
      <c r="L1725" t="s">
        <v>2787</v>
      </c>
      <c r="M1725">
        <v>0.38</v>
      </c>
      <c r="N1725" t="s">
        <v>8</v>
      </c>
      <c r="O1725" t="s">
        <v>87</v>
      </c>
      <c r="P1725" t="s">
        <v>296</v>
      </c>
      <c r="Q1725" t="s">
        <v>297</v>
      </c>
      <c r="R1725">
        <v>19112</v>
      </c>
      <c r="S1725">
        <v>42165</v>
      </c>
      <c r="T1725">
        <v>42166</v>
      </c>
      <c r="U1725">
        <v>10.01</v>
      </c>
      <c r="V1725">
        <v>33</v>
      </c>
      <c r="W1725">
        <v>87.18</v>
      </c>
      <c r="X1725">
        <v>48483</v>
      </c>
      <c r="Y1725" t="s">
        <v>3218</v>
      </c>
    </row>
    <row r="1726" spans="1:25" x14ac:dyDescent="0.2">
      <c r="A1726">
        <v>3243</v>
      </c>
      <c r="B1726" t="s">
        <v>2788</v>
      </c>
      <c r="C1726" t="s">
        <v>13</v>
      </c>
      <c r="D1726">
        <v>0</v>
      </c>
      <c r="E1726">
        <v>7.28</v>
      </c>
      <c r="F1726">
        <v>3.52</v>
      </c>
      <c r="G1726" t="s">
        <v>14</v>
      </c>
      <c r="H1726" t="s">
        <v>3</v>
      </c>
      <c r="I1726" t="s">
        <v>16</v>
      </c>
      <c r="J1726" t="s">
        <v>17</v>
      </c>
      <c r="K1726" t="s">
        <v>18</v>
      </c>
      <c r="L1726" t="s">
        <v>2789</v>
      </c>
      <c r="M1726">
        <v>0.68</v>
      </c>
      <c r="N1726" t="s">
        <v>8</v>
      </c>
      <c r="O1726" t="s">
        <v>87</v>
      </c>
      <c r="P1726" t="s">
        <v>224</v>
      </c>
      <c r="Q1726" t="s">
        <v>225</v>
      </c>
      <c r="R1726">
        <v>6010</v>
      </c>
      <c r="S1726">
        <v>42165</v>
      </c>
      <c r="T1726">
        <v>42165</v>
      </c>
      <c r="U1726">
        <v>-25.103999999999999</v>
      </c>
      <c r="V1726">
        <v>3</v>
      </c>
      <c r="W1726">
        <v>24.44</v>
      </c>
      <c r="X1726">
        <v>88329</v>
      </c>
      <c r="Y1726" t="s">
        <v>3218</v>
      </c>
    </row>
    <row r="1727" spans="1:25" x14ac:dyDescent="0.2">
      <c r="A1727">
        <v>254</v>
      </c>
      <c r="B1727" t="s">
        <v>2790</v>
      </c>
      <c r="C1727" t="s">
        <v>92</v>
      </c>
      <c r="D1727">
        <v>0.1</v>
      </c>
      <c r="E1727">
        <v>280.98</v>
      </c>
      <c r="F1727">
        <v>35.67</v>
      </c>
      <c r="G1727" t="s">
        <v>2</v>
      </c>
      <c r="H1727" t="s">
        <v>47</v>
      </c>
      <c r="I1727" t="s">
        <v>4</v>
      </c>
      <c r="J1727" t="s">
        <v>5</v>
      </c>
      <c r="K1727" t="s">
        <v>6</v>
      </c>
      <c r="L1727" t="s">
        <v>2791</v>
      </c>
      <c r="M1727">
        <v>0.66</v>
      </c>
      <c r="N1727" t="s">
        <v>8</v>
      </c>
      <c r="O1727" t="s">
        <v>35</v>
      </c>
      <c r="P1727" t="s">
        <v>36</v>
      </c>
      <c r="Q1727" t="s">
        <v>2792</v>
      </c>
      <c r="R1727">
        <v>80126</v>
      </c>
      <c r="S1727">
        <v>42165</v>
      </c>
      <c r="T1727">
        <v>42166</v>
      </c>
      <c r="U1727">
        <v>-53.744999999999997</v>
      </c>
      <c r="V1727">
        <v>5</v>
      </c>
      <c r="W1727">
        <v>1332.82</v>
      </c>
      <c r="X1727">
        <v>86268</v>
      </c>
      <c r="Y1727" t="s">
        <v>3217</v>
      </c>
    </row>
    <row r="1728" spans="1:25" x14ac:dyDescent="0.2">
      <c r="A1728">
        <v>597</v>
      </c>
      <c r="B1728" t="s">
        <v>2793</v>
      </c>
      <c r="C1728" t="s">
        <v>46</v>
      </c>
      <c r="D1728">
        <v>0.1</v>
      </c>
      <c r="E1728">
        <v>6.48</v>
      </c>
      <c r="F1728">
        <v>5.9</v>
      </c>
      <c r="G1728" t="s">
        <v>14</v>
      </c>
      <c r="H1728" t="s">
        <v>3</v>
      </c>
      <c r="I1728" t="s">
        <v>24</v>
      </c>
      <c r="J1728" t="s">
        <v>64</v>
      </c>
      <c r="K1728" t="s">
        <v>49</v>
      </c>
      <c r="L1728" t="s">
        <v>1727</v>
      </c>
      <c r="M1728">
        <v>0.37</v>
      </c>
      <c r="N1728" t="s">
        <v>8</v>
      </c>
      <c r="O1728" t="s">
        <v>28</v>
      </c>
      <c r="P1728" t="s">
        <v>29</v>
      </c>
      <c r="Q1728" t="s">
        <v>1459</v>
      </c>
      <c r="R1728">
        <v>47201</v>
      </c>
      <c r="S1728">
        <v>42165</v>
      </c>
      <c r="T1728">
        <v>42165</v>
      </c>
      <c r="U1728">
        <v>-51.634999999999998</v>
      </c>
      <c r="V1728">
        <v>19</v>
      </c>
      <c r="W1728">
        <v>116.8</v>
      </c>
      <c r="X1728">
        <v>86310</v>
      </c>
      <c r="Y1728" t="s">
        <v>3216</v>
      </c>
    </row>
    <row r="1729" spans="1:25" x14ac:dyDescent="0.2">
      <c r="A1729">
        <v>2431</v>
      </c>
      <c r="B1729" t="s">
        <v>2546</v>
      </c>
      <c r="C1729" t="s">
        <v>46</v>
      </c>
      <c r="D1729">
        <v>0.05</v>
      </c>
      <c r="E1729">
        <v>8.85</v>
      </c>
      <c r="F1729">
        <v>5.6</v>
      </c>
      <c r="G1729" t="s">
        <v>14</v>
      </c>
      <c r="H1729" t="s">
        <v>15</v>
      </c>
      <c r="I1729" t="s">
        <v>24</v>
      </c>
      <c r="J1729" t="s">
        <v>48</v>
      </c>
      <c r="K1729" t="s">
        <v>49</v>
      </c>
      <c r="L1729" t="s">
        <v>2794</v>
      </c>
      <c r="M1729">
        <v>0.36</v>
      </c>
      <c r="N1729" t="s">
        <v>8</v>
      </c>
      <c r="O1729" t="s">
        <v>35</v>
      </c>
      <c r="P1729" t="s">
        <v>66</v>
      </c>
      <c r="Q1729" t="s">
        <v>76</v>
      </c>
      <c r="R1729">
        <v>90004</v>
      </c>
      <c r="S1729">
        <v>42165</v>
      </c>
      <c r="T1729">
        <v>42166</v>
      </c>
      <c r="U1729">
        <v>-9.1769999999999996</v>
      </c>
      <c r="V1729">
        <v>21</v>
      </c>
      <c r="W1729">
        <v>199.08</v>
      </c>
      <c r="X1729">
        <v>24869</v>
      </c>
      <c r="Y1729" t="s">
        <v>3217</v>
      </c>
    </row>
    <row r="1730" spans="1:25" x14ac:dyDescent="0.2">
      <c r="A1730">
        <v>2433</v>
      </c>
      <c r="B1730" t="s">
        <v>2795</v>
      </c>
      <c r="C1730" t="s">
        <v>46</v>
      </c>
      <c r="D1730">
        <v>0.05</v>
      </c>
      <c r="E1730">
        <v>8.85</v>
      </c>
      <c r="F1730">
        <v>5.6</v>
      </c>
      <c r="G1730" t="s">
        <v>14</v>
      </c>
      <c r="H1730" t="s">
        <v>15</v>
      </c>
      <c r="I1730" t="s">
        <v>24</v>
      </c>
      <c r="J1730" t="s">
        <v>48</v>
      </c>
      <c r="K1730" t="s">
        <v>49</v>
      </c>
      <c r="L1730" t="s">
        <v>2794</v>
      </c>
      <c r="M1730">
        <v>0.36</v>
      </c>
      <c r="N1730" t="s">
        <v>8</v>
      </c>
      <c r="O1730" t="s">
        <v>28</v>
      </c>
      <c r="P1730" t="s">
        <v>183</v>
      </c>
      <c r="Q1730" t="s">
        <v>587</v>
      </c>
      <c r="R1730">
        <v>73160</v>
      </c>
      <c r="S1730">
        <v>42165</v>
      </c>
      <c r="T1730">
        <v>42166</v>
      </c>
      <c r="U1730">
        <v>-7.3415999999999997</v>
      </c>
      <c r="V1730">
        <v>5</v>
      </c>
      <c r="W1730">
        <v>47.4</v>
      </c>
      <c r="X1730">
        <v>89095</v>
      </c>
      <c r="Y1730" t="s">
        <v>3216</v>
      </c>
    </row>
    <row r="1731" spans="1:25" x14ac:dyDescent="0.2">
      <c r="A1731">
        <v>1265</v>
      </c>
      <c r="B1731" t="s">
        <v>2796</v>
      </c>
      <c r="C1731" t="s">
        <v>1</v>
      </c>
      <c r="D1731">
        <v>0.05</v>
      </c>
      <c r="E1731">
        <v>5.28</v>
      </c>
      <c r="F1731">
        <v>6.26</v>
      </c>
      <c r="G1731" t="s">
        <v>14</v>
      </c>
      <c r="H1731" t="s">
        <v>47</v>
      </c>
      <c r="I1731" t="s">
        <v>24</v>
      </c>
      <c r="J1731" t="s">
        <v>64</v>
      </c>
      <c r="K1731" t="s">
        <v>49</v>
      </c>
      <c r="L1731" t="s">
        <v>2434</v>
      </c>
      <c r="M1731">
        <v>0.4</v>
      </c>
      <c r="N1731" t="s">
        <v>8</v>
      </c>
      <c r="O1731" t="s">
        <v>28</v>
      </c>
      <c r="P1731" t="s">
        <v>183</v>
      </c>
      <c r="Q1731" t="s">
        <v>2797</v>
      </c>
      <c r="R1731">
        <v>73521</v>
      </c>
      <c r="S1731">
        <v>42166</v>
      </c>
      <c r="T1731">
        <v>42167</v>
      </c>
      <c r="U1731">
        <v>-11.375999999999999</v>
      </c>
      <c r="V1731">
        <v>1</v>
      </c>
      <c r="W1731">
        <v>7.15</v>
      </c>
      <c r="X1731">
        <v>89729</v>
      </c>
      <c r="Y1731" t="s">
        <v>3216</v>
      </c>
    </row>
    <row r="1732" spans="1:25" x14ac:dyDescent="0.2">
      <c r="A1732">
        <v>2779</v>
      </c>
      <c r="B1732" t="s">
        <v>2798</v>
      </c>
      <c r="C1732" t="s">
        <v>1</v>
      </c>
      <c r="D1732">
        <v>0.01</v>
      </c>
      <c r="E1732">
        <v>35.99</v>
      </c>
      <c r="F1732">
        <v>5.99</v>
      </c>
      <c r="G1732" t="s">
        <v>14</v>
      </c>
      <c r="H1732" t="s">
        <v>70</v>
      </c>
      <c r="I1732" t="s">
        <v>16</v>
      </c>
      <c r="J1732" t="s">
        <v>111</v>
      </c>
      <c r="K1732" t="s">
        <v>26</v>
      </c>
      <c r="L1732" t="s">
        <v>1348</v>
      </c>
      <c r="M1732">
        <v>0.38</v>
      </c>
      <c r="N1732" t="s">
        <v>8</v>
      </c>
      <c r="O1732" t="s">
        <v>9</v>
      </c>
      <c r="P1732" t="s">
        <v>73</v>
      </c>
      <c r="Q1732" t="s">
        <v>2799</v>
      </c>
      <c r="R1732">
        <v>27893</v>
      </c>
      <c r="S1732">
        <v>42166</v>
      </c>
      <c r="T1732">
        <v>42167</v>
      </c>
      <c r="U1732">
        <v>-60.704000000000001</v>
      </c>
      <c r="V1732">
        <v>11</v>
      </c>
      <c r="W1732">
        <v>345.07</v>
      </c>
      <c r="X1732">
        <v>87161</v>
      </c>
      <c r="Y1732" t="s">
        <v>3215</v>
      </c>
    </row>
    <row r="1733" spans="1:25" x14ac:dyDescent="0.2">
      <c r="A1733">
        <v>3251</v>
      </c>
      <c r="B1733" t="s">
        <v>2800</v>
      </c>
      <c r="C1733" t="s">
        <v>1</v>
      </c>
      <c r="D1733">
        <v>0.02</v>
      </c>
      <c r="E1733">
        <v>5.28</v>
      </c>
      <c r="F1733">
        <v>6.26</v>
      </c>
      <c r="G1733" t="s">
        <v>14</v>
      </c>
      <c r="H1733" t="s">
        <v>70</v>
      </c>
      <c r="I1733" t="s">
        <v>24</v>
      </c>
      <c r="J1733" t="s">
        <v>64</v>
      </c>
      <c r="K1733" t="s">
        <v>49</v>
      </c>
      <c r="L1733" t="s">
        <v>2434</v>
      </c>
      <c r="M1733">
        <v>0.4</v>
      </c>
      <c r="N1733" t="s">
        <v>8</v>
      </c>
      <c r="O1733" t="s">
        <v>87</v>
      </c>
      <c r="P1733" t="s">
        <v>88</v>
      </c>
      <c r="Q1733" t="s">
        <v>89</v>
      </c>
      <c r="R1733">
        <v>10112</v>
      </c>
      <c r="S1733">
        <v>42166</v>
      </c>
      <c r="T1733">
        <v>42167</v>
      </c>
      <c r="U1733">
        <v>-131.16</v>
      </c>
      <c r="V1733">
        <v>76</v>
      </c>
      <c r="W1733">
        <v>412.72</v>
      </c>
      <c r="X1733">
        <v>39076</v>
      </c>
      <c r="Y1733" t="s">
        <v>3218</v>
      </c>
    </row>
    <row r="1734" spans="1:25" x14ac:dyDescent="0.2">
      <c r="A1734">
        <v>3252</v>
      </c>
      <c r="B1734" t="s">
        <v>1899</v>
      </c>
      <c r="C1734" t="s">
        <v>1</v>
      </c>
      <c r="D1734">
        <v>0.02</v>
      </c>
      <c r="E1734">
        <v>5.28</v>
      </c>
      <c r="F1734">
        <v>6.26</v>
      </c>
      <c r="G1734" t="s">
        <v>14</v>
      </c>
      <c r="H1734" t="s">
        <v>70</v>
      </c>
      <c r="I1734" t="s">
        <v>24</v>
      </c>
      <c r="J1734" t="s">
        <v>64</v>
      </c>
      <c r="K1734" t="s">
        <v>49</v>
      </c>
      <c r="L1734" t="s">
        <v>2434</v>
      </c>
      <c r="M1734">
        <v>0.4</v>
      </c>
      <c r="N1734" t="s">
        <v>8</v>
      </c>
      <c r="O1734" t="s">
        <v>87</v>
      </c>
      <c r="P1734" t="s">
        <v>88</v>
      </c>
      <c r="Q1734" t="s">
        <v>1900</v>
      </c>
      <c r="R1734">
        <v>12306</v>
      </c>
      <c r="S1734">
        <v>42166</v>
      </c>
      <c r="T1734">
        <v>42167</v>
      </c>
      <c r="U1734">
        <v>-65.58</v>
      </c>
      <c r="V1734">
        <v>19</v>
      </c>
      <c r="W1734">
        <v>103.18</v>
      </c>
      <c r="X1734">
        <v>87299</v>
      </c>
      <c r="Y1734" t="s">
        <v>3218</v>
      </c>
    </row>
    <row r="1735" spans="1:25" x14ac:dyDescent="0.2">
      <c r="A1735">
        <v>1466</v>
      </c>
      <c r="B1735" t="s">
        <v>2801</v>
      </c>
      <c r="C1735" t="s">
        <v>13</v>
      </c>
      <c r="D1735">
        <v>0</v>
      </c>
      <c r="E1735">
        <v>65.989999999999995</v>
      </c>
      <c r="F1735">
        <v>8.99</v>
      </c>
      <c r="G1735" t="s">
        <v>14</v>
      </c>
      <c r="H1735" t="s">
        <v>3</v>
      </c>
      <c r="I1735" t="s">
        <v>16</v>
      </c>
      <c r="J1735" t="s">
        <v>111</v>
      </c>
      <c r="K1735" t="s">
        <v>49</v>
      </c>
      <c r="L1735" t="s">
        <v>2570</v>
      </c>
      <c r="M1735">
        <v>0.56000000000000005</v>
      </c>
      <c r="N1735" t="s">
        <v>8</v>
      </c>
      <c r="O1735" t="s">
        <v>28</v>
      </c>
      <c r="P1735" t="s">
        <v>109</v>
      </c>
      <c r="Q1735" t="s">
        <v>1459</v>
      </c>
      <c r="R1735">
        <v>68601</v>
      </c>
      <c r="S1735">
        <v>42166</v>
      </c>
      <c r="T1735">
        <v>42168</v>
      </c>
      <c r="U1735">
        <v>253.3032</v>
      </c>
      <c r="V1735">
        <v>10</v>
      </c>
      <c r="W1735">
        <v>575.07000000000005</v>
      </c>
      <c r="X1735">
        <v>91115</v>
      </c>
      <c r="Y1735" t="s">
        <v>3216</v>
      </c>
    </row>
    <row r="1736" spans="1:25" x14ac:dyDescent="0.2">
      <c r="A1736">
        <v>2649</v>
      </c>
      <c r="B1736" t="s">
        <v>2802</v>
      </c>
      <c r="C1736" t="s">
        <v>13</v>
      </c>
      <c r="D1736">
        <v>0.01</v>
      </c>
      <c r="E1736">
        <v>39.979999999999997</v>
      </c>
      <c r="F1736">
        <v>4</v>
      </c>
      <c r="G1736" t="s">
        <v>14</v>
      </c>
      <c r="H1736" t="s">
        <v>70</v>
      </c>
      <c r="I1736" t="s">
        <v>16</v>
      </c>
      <c r="J1736" t="s">
        <v>17</v>
      </c>
      <c r="K1736" t="s">
        <v>49</v>
      </c>
      <c r="L1736" t="s">
        <v>1903</v>
      </c>
      <c r="M1736">
        <v>0.7</v>
      </c>
      <c r="N1736" t="s">
        <v>8</v>
      </c>
      <c r="O1736" t="s">
        <v>87</v>
      </c>
      <c r="P1736" t="s">
        <v>394</v>
      </c>
      <c r="Q1736" t="s">
        <v>2306</v>
      </c>
      <c r="R1736">
        <v>21040</v>
      </c>
      <c r="S1736">
        <v>42166</v>
      </c>
      <c r="T1736">
        <v>42167</v>
      </c>
      <c r="U1736">
        <v>-30.808</v>
      </c>
      <c r="V1736">
        <v>5</v>
      </c>
      <c r="W1736">
        <v>203.29</v>
      </c>
      <c r="X1736">
        <v>88814</v>
      </c>
      <c r="Y1736" t="s">
        <v>3218</v>
      </c>
    </row>
    <row r="1737" spans="1:25" x14ac:dyDescent="0.2">
      <c r="A1737">
        <v>3008</v>
      </c>
      <c r="B1737" t="s">
        <v>1494</v>
      </c>
      <c r="C1737" t="s">
        <v>13</v>
      </c>
      <c r="D1737">
        <v>0.01</v>
      </c>
      <c r="E1737">
        <v>12.28</v>
      </c>
      <c r="F1737">
        <v>6.47</v>
      </c>
      <c r="G1737" t="s">
        <v>14</v>
      </c>
      <c r="H1737" t="s">
        <v>47</v>
      </c>
      <c r="I1737" t="s">
        <v>24</v>
      </c>
      <c r="J1737" t="s">
        <v>64</v>
      </c>
      <c r="K1737" t="s">
        <v>49</v>
      </c>
      <c r="L1737" t="s">
        <v>2534</v>
      </c>
      <c r="M1737">
        <v>0.38</v>
      </c>
      <c r="N1737" t="s">
        <v>8</v>
      </c>
      <c r="O1737" t="s">
        <v>28</v>
      </c>
      <c r="P1737" t="s">
        <v>60</v>
      </c>
      <c r="Q1737" t="s">
        <v>1496</v>
      </c>
      <c r="R1737">
        <v>55343</v>
      </c>
      <c r="S1737">
        <v>42166</v>
      </c>
      <c r="T1737">
        <v>42167</v>
      </c>
      <c r="U1737">
        <v>47.61</v>
      </c>
      <c r="V1737">
        <v>12</v>
      </c>
      <c r="W1737">
        <v>160.66</v>
      </c>
      <c r="X1737">
        <v>89415</v>
      </c>
      <c r="Y1737" t="s">
        <v>3216</v>
      </c>
    </row>
    <row r="1738" spans="1:25" x14ac:dyDescent="0.2">
      <c r="A1738">
        <v>2543</v>
      </c>
      <c r="B1738" t="s">
        <v>2803</v>
      </c>
      <c r="C1738" t="s">
        <v>92</v>
      </c>
      <c r="D1738">
        <v>0.05</v>
      </c>
      <c r="E1738">
        <v>15.68</v>
      </c>
      <c r="F1738">
        <v>3.73</v>
      </c>
      <c r="G1738" t="s">
        <v>14</v>
      </c>
      <c r="H1738" t="s">
        <v>3</v>
      </c>
      <c r="I1738" t="s">
        <v>4</v>
      </c>
      <c r="J1738" t="s">
        <v>102</v>
      </c>
      <c r="K1738" t="s">
        <v>18</v>
      </c>
      <c r="L1738" t="s">
        <v>2703</v>
      </c>
      <c r="M1738">
        <v>0.46</v>
      </c>
      <c r="N1738" t="s">
        <v>8</v>
      </c>
      <c r="O1738" t="s">
        <v>9</v>
      </c>
      <c r="P1738" t="s">
        <v>218</v>
      </c>
      <c r="Q1738" t="s">
        <v>2408</v>
      </c>
      <c r="R1738">
        <v>23223</v>
      </c>
      <c r="S1738">
        <v>42166</v>
      </c>
      <c r="T1738">
        <v>42167</v>
      </c>
      <c r="U1738">
        <v>3.54</v>
      </c>
      <c r="V1738">
        <v>17</v>
      </c>
      <c r="W1738">
        <v>257.48</v>
      </c>
      <c r="X1738">
        <v>87917</v>
      </c>
      <c r="Y1738" t="s">
        <v>3215</v>
      </c>
    </row>
    <row r="1739" spans="1:25" x14ac:dyDescent="0.2">
      <c r="A1739">
        <v>2543</v>
      </c>
      <c r="B1739" t="s">
        <v>2803</v>
      </c>
      <c r="C1739" t="s">
        <v>92</v>
      </c>
      <c r="D1739">
        <v>0.02</v>
      </c>
      <c r="E1739">
        <v>195.99</v>
      </c>
      <c r="F1739">
        <v>4.2</v>
      </c>
      <c r="G1739" t="s">
        <v>14</v>
      </c>
      <c r="H1739" t="s">
        <v>3</v>
      </c>
      <c r="I1739" t="s">
        <v>16</v>
      </c>
      <c r="J1739" t="s">
        <v>111</v>
      </c>
      <c r="K1739" t="s">
        <v>49</v>
      </c>
      <c r="L1739" t="s">
        <v>2804</v>
      </c>
      <c r="M1739">
        <v>0.56000000000000005</v>
      </c>
      <c r="N1739" t="s">
        <v>8</v>
      </c>
      <c r="O1739" t="s">
        <v>9</v>
      </c>
      <c r="P1739" t="s">
        <v>218</v>
      </c>
      <c r="Q1739" t="s">
        <v>2408</v>
      </c>
      <c r="R1739">
        <v>23223</v>
      </c>
      <c r="S1739">
        <v>42166</v>
      </c>
      <c r="T1739">
        <v>42167</v>
      </c>
      <c r="U1739">
        <v>40.283999999999999</v>
      </c>
      <c r="V1739">
        <v>19</v>
      </c>
      <c r="W1739">
        <v>3194.99</v>
      </c>
      <c r="X1739">
        <v>87917</v>
      </c>
      <c r="Y1739" t="s">
        <v>3215</v>
      </c>
    </row>
    <row r="1740" spans="1:25" x14ac:dyDescent="0.2">
      <c r="A1740">
        <v>2840</v>
      </c>
      <c r="B1740" t="s">
        <v>1713</v>
      </c>
      <c r="C1740" t="s">
        <v>92</v>
      </c>
      <c r="D1740">
        <v>0.05</v>
      </c>
      <c r="E1740">
        <v>15.68</v>
      </c>
      <c r="F1740">
        <v>3.73</v>
      </c>
      <c r="G1740" t="s">
        <v>14</v>
      </c>
      <c r="H1740" t="s">
        <v>70</v>
      </c>
      <c r="I1740" t="s">
        <v>4</v>
      </c>
      <c r="J1740" t="s">
        <v>102</v>
      </c>
      <c r="K1740" t="s">
        <v>18</v>
      </c>
      <c r="L1740" t="s">
        <v>2703</v>
      </c>
      <c r="M1740">
        <v>0.46</v>
      </c>
      <c r="N1740" t="s">
        <v>8</v>
      </c>
      <c r="O1740" t="s">
        <v>9</v>
      </c>
      <c r="P1740" t="s">
        <v>99</v>
      </c>
      <c r="Q1740" t="s">
        <v>1715</v>
      </c>
      <c r="R1740">
        <v>33161</v>
      </c>
      <c r="S1740">
        <v>42166</v>
      </c>
      <c r="T1740">
        <v>42168</v>
      </c>
      <c r="U1740">
        <v>1166.6279999999999</v>
      </c>
      <c r="V1740">
        <v>17</v>
      </c>
      <c r="W1740">
        <v>260.01</v>
      </c>
      <c r="X1740">
        <v>87885</v>
      </c>
      <c r="Y1740" t="s">
        <v>3215</v>
      </c>
    </row>
    <row r="1741" spans="1:25" x14ac:dyDescent="0.2">
      <c r="A1741">
        <v>2840</v>
      </c>
      <c r="B1741" t="s">
        <v>1713</v>
      </c>
      <c r="C1741" t="s">
        <v>92</v>
      </c>
      <c r="D1741">
        <v>0</v>
      </c>
      <c r="E1741">
        <v>14.98</v>
      </c>
      <c r="F1741">
        <v>8.99</v>
      </c>
      <c r="G1741" t="s">
        <v>14</v>
      </c>
      <c r="H1741" t="s">
        <v>70</v>
      </c>
      <c r="I1741" t="s">
        <v>4</v>
      </c>
      <c r="J1741" t="s">
        <v>102</v>
      </c>
      <c r="K1741" t="s">
        <v>18</v>
      </c>
      <c r="L1741" t="s">
        <v>1462</v>
      </c>
      <c r="M1741">
        <v>0.39</v>
      </c>
      <c r="N1741" t="s">
        <v>8</v>
      </c>
      <c r="O1741" t="s">
        <v>9</v>
      </c>
      <c r="P1741" t="s">
        <v>99</v>
      </c>
      <c r="Q1741" t="s">
        <v>1715</v>
      </c>
      <c r="R1741">
        <v>33161</v>
      </c>
      <c r="S1741">
        <v>42166</v>
      </c>
      <c r="T1741">
        <v>42167</v>
      </c>
      <c r="U1741">
        <v>-40.604199999999999</v>
      </c>
      <c r="V1741">
        <v>18</v>
      </c>
      <c r="W1741">
        <v>273.79000000000002</v>
      </c>
      <c r="X1741">
        <v>87885</v>
      </c>
      <c r="Y1741" t="s">
        <v>3215</v>
      </c>
    </row>
    <row r="1742" spans="1:25" x14ac:dyDescent="0.2">
      <c r="A1742">
        <v>2840</v>
      </c>
      <c r="B1742" t="s">
        <v>1713</v>
      </c>
      <c r="C1742" t="s">
        <v>92</v>
      </c>
      <c r="D1742">
        <v>0.02</v>
      </c>
      <c r="E1742">
        <v>38.76</v>
      </c>
      <c r="F1742">
        <v>13.26</v>
      </c>
      <c r="G1742" t="s">
        <v>14</v>
      </c>
      <c r="H1742" t="s">
        <v>70</v>
      </c>
      <c r="I1742" t="s">
        <v>24</v>
      </c>
      <c r="J1742" t="s">
        <v>64</v>
      </c>
      <c r="K1742" t="s">
        <v>49</v>
      </c>
      <c r="L1742" t="s">
        <v>2805</v>
      </c>
      <c r="M1742">
        <v>0.36</v>
      </c>
      <c r="N1742" t="s">
        <v>8</v>
      </c>
      <c r="O1742" t="s">
        <v>9</v>
      </c>
      <c r="P1742" t="s">
        <v>99</v>
      </c>
      <c r="Q1742" t="s">
        <v>1715</v>
      </c>
      <c r="R1742">
        <v>33161</v>
      </c>
      <c r="S1742">
        <v>42166</v>
      </c>
      <c r="T1742">
        <v>42167</v>
      </c>
      <c r="U1742">
        <v>-294.084</v>
      </c>
      <c r="V1742">
        <v>1</v>
      </c>
      <c r="W1742">
        <v>44.62</v>
      </c>
      <c r="X1742">
        <v>87885</v>
      </c>
      <c r="Y1742" t="s">
        <v>3215</v>
      </c>
    </row>
    <row r="1743" spans="1:25" x14ac:dyDescent="0.2">
      <c r="A1743">
        <v>3078</v>
      </c>
      <c r="B1743" t="s">
        <v>2806</v>
      </c>
      <c r="C1743" t="s">
        <v>46</v>
      </c>
      <c r="D1743">
        <v>0.04</v>
      </c>
      <c r="E1743">
        <v>35.44</v>
      </c>
      <c r="F1743">
        <v>5.09</v>
      </c>
      <c r="G1743" t="s">
        <v>14</v>
      </c>
      <c r="H1743" t="s">
        <v>3</v>
      </c>
      <c r="I1743" t="s">
        <v>24</v>
      </c>
      <c r="J1743" t="s">
        <v>64</v>
      </c>
      <c r="K1743" t="s">
        <v>49</v>
      </c>
      <c r="L1743" t="s">
        <v>2054</v>
      </c>
      <c r="M1743">
        <v>0.38</v>
      </c>
      <c r="N1743" t="s">
        <v>8</v>
      </c>
      <c r="O1743" t="s">
        <v>87</v>
      </c>
      <c r="P1743" t="s">
        <v>293</v>
      </c>
      <c r="Q1743" t="s">
        <v>2807</v>
      </c>
      <c r="R1743">
        <v>43615</v>
      </c>
      <c r="S1743">
        <v>42166</v>
      </c>
      <c r="T1743">
        <v>42166</v>
      </c>
      <c r="U1743">
        <v>118.6317</v>
      </c>
      <c r="V1743">
        <v>5</v>
      </c>
      <c r="W1743">
        <v>171.93</v>
      </c>
      <c r="X1743">
        <v>88240</v>
      </c>
      <c r="Y1743" t="s">
        <v>3218</v>
      </c>
    </row>
    <row r="1744" spans="1:25" x14ac:dyDescent="0.2">
      <c r="A1744">
        <v>3078</v>
      </c>
      <c r="B1744" t="s">
        <v>2806</v>
      </c>
      <c r="C1744" t="s">
        <v>46</v>
      </c>
      <c r="D1744">
        <v>0.08</v>
      </c>
      <c r="E1744">
        <v>3.98</v>
      </c>
      <c r="F1744">
        <v>0.7</v>
      </c>
      <c r="G1744" t="s">
        <v>14</v>
      </c>
      <c r="H1744" t="s">
        <v>3</v>
      </c>
      <c r="I1744" t="s">
        <v>24</v>
      </c>
      <c r="J1744" t="s">
        <v>25</v>
      </c>
      <c r="K1744" t="s">
        <v>26</v>
      </c>
      <c r="L1744" t="s">
        <v>324</v>
      </c>
      <c r="M1744">
        <v>0.52</v>
      </c>
      <c r="N1744" t="s">
        <v>8</v>
      </c>
      <c r="O1744" t="s">
        <v>87</v>
      </c>
      <c r="P1744" t="s">
        <v>293</v>
      </c>
      <c r="Q1744" t="s">
        <v>2807</v>
      </c>
      <c r="R1744">
        <v>43615</v>
      </c>
      <c r="S1744">
        <v>42166</v>
      </c>
      <c r="T1744">
        <v>42169</v>
      </c>
      <c r="U1744">
        <v>23.303999999999998</v>
      </c>
      <c r="V1744">
        <v>9</v>
      </c>
      <c r="W1744">
        <v>35.19</v>
      </c>
      <c r="X1744">
        <v>88240</v>
      </c>
      <c r="Y1744" t="s">
        <v>3218</v>
      </c>
    </row>
    <row r="1745" spans="1:25" x14ac:dyDescent="0.2">
      <c r="A1745">
        <v>3079</v>
      </c>
      <c r="B1745" t="s">
        <v>295</v>
      </c>
      <c r="C1745" t="s">
        <v>46</v>
      </c>
      <c r="D1745">
        <v>0.04</v>
      </c>
      <c r="E1745">
        <v>35.44</v>
      </c>
      <c r="F1745">
        <v>5.09</v>
      </c>
      <c r="G1745" t="s">
        <v>14</v>
      </c>
      <c r="H1745" t="s">
        <v>3</v>
      </c>
      <c r="I1745" t="s">
        <v>24</v>
      </c>
      <c r="J1745" t="s">
        <v>64</v>
      </c>
      <c r="K1745" t="s">
        <v>49</v>
      </c>
      <c r="L1745" t="s">
        <v>2054</v>
      </c>
      <c r="M1745">
        <v>0.38</v>
      </c>
      <c r="N1745" t="s">
        <v>8</v>
      </c>
      <c r="O1745" t="s">
        <v>87</v>
      </c>
      <c r="P1745" t="s">
        <v>296</v>
      </c>
      <c r="Q1745" t="s">
        <v>297</v>
      </c>
      <c r="R1745">
        <v>19112</v>
      </c>
      <c r="S1745">
        <v>42166</v>
      </c>
      <c r="T1745">
        <v>42166</v>
      </c>
      <c r="U1745">
        <v>150.72</v>
      </c>
      <c r="V1745">
        <v>21</v>
      </c>
      <c r="W1745">
        <v>722.1</v>
      </c>
      <c r="X1745">
        <v>53476</v>
      </c>
      <c r="Y1745" t="s">
        <v>3218</v>
      </c>
    </row>
    <row r="1746" spans="1:25" x14ac:dyDescent="0.2">
      <c r="A1746">
        <v>3079</v>
      </c>
      <c r="B1746" t="s">
        <v>295</v>
      </c>
      <c r="C1746" t="s">
        <v>46</v>
      </c>
      <c r="D1746">
        <v>0.08</v>
      </c>
      <c r="E1746">
        <v>3.98</v>
      </c>
      <c r="F1746">
        <v>0.7</v>
      </c>
      <c r="G1746" t="s">
        <v>14</v>
      </c>
      <c r="H1746" t="s">
        <v>3</v>
      </c>
      <c r="I1746" t="s">
        <v>24</v>
      </c>
      <c r="J1746" t="s">
        <v>25</v>
      </c>
      <c r="K1746" t="s">
        <v>26</v>
      </c>
      <c r="L1746" t="s">
        <v>324</v>
      </c>
      <c r="M1746">
        <v>0.52</v>
      </c>
      <c r="N1746" t="s">
        <v>8</v>
      </c>
      <c r="O1746" t="s">
        <v>87</v>
      </c>
      <c r="P1746" t="s">
        <v>296</v>
      </c>
      <c r="Q1746" t="s">
        <v>297</v>
      </c>
      <c r="R1746">
        <v>19112</v>
      </c>
      <c r="S1746">
        <v>42166</v>
      </c>
      <c r="T1746">
        <v>42169</v>
      </c>
      <c r="U1746">
        <v>19.420000000000002</v>
      </c>
      <c r="V1746">
        <v>36</v>
      </c>
      <c r="W1746">
        <v>140.78</v>
      </c>
      <c r="X1746">
        <v>53476</v>
      </c>
      <c r="Y1746" t="s">
        <v>3218</v>
      </c>
    </row>
    <row r="1747" spans="1:25" x14ac:dyDescent="0.2">
      <c r="A1747">
        <v>3079</v>
      </c>
      <c r="B1747" t="s">
        <v>295</v>
      </c>
      <c r="C1747" t="s">
        <v>46</v>
      </c>
      <c r="D1747">
        <v>0.01</v>
      </c>
      <c r="E1747">
        <v>1.76</v>
      </c>
      <c r="F1747">
        <v>0.7</v>
      </c>
      <c r="G1747" t="s">
        <v>14</v>
      </c>
      <c r="H1747" t="s">
        <v>3</v>
      </c>
      <c r="I1747" t="s">
        <v>24</v>
      </c>
      <c r="J1747" t="s">
        <v>25</v>
      </c>
      <c r="K1747" t="s">
        <v>26</v>
      </c>
      <c r="L1747" t="s">
        <v>1639</v>
      </c>
      <c r="M1747">
        <v>0.56000000000000005</v>
      </c>
      <c r="N1747" t="s">
        <v>8</v>
      </c>
      <c r="O1747" t="s">
        <v>87</v>
      </c>
      <c r="P1747" t="s">
        <v>296</v>
      </c>
      <c r="Q1747" t="s">
        <v>297</v>
      </c>
      <c r="R1747">
        <v>19112</v>
      </c>
      <c r="S1747">
        <v>42166</v>
      </c>
      <c r="T1747">
        <v>42167</v>
      </c>
      <c r="U1747">
        <v>3.13</v>
      </c>
      <c r="V1747">
        <v>71</v>
      </c>
      <c r="W1747">
        <v>129.72</v>
      </c>
      <c r="X1747">
        <v>53476</v>
      </c>
      <c r="Y1747" t="s">
        <v>3218</v>
      </c>
    </row>
    <row r="1748" spans="1:25" x14ac:dyDescent="0.2">
      <c r="A1748">
        <v>3079</v>
      </c>
      <c r="B1748" t="s">
        <v>295</v>
      </c>
      <c r="C1748" t="s">
        <v>46</v>
      </c>
      <c r="D1748">
        <v>0.01</v>
      </c>
      <c r="E1748">
        <v>193.17</v>
      </c>
      <c r="F1748">
        <v>19.989999999999998</v>
      </c>
      <c r="G1748" t="s">
        <v>63</v>
      </c>
      <c r="H1748" t="s">
        <v>3</v>
      </c>
      <c r="I1748" t="s">
        <v>24</v>
      </c>
      <c r="J1748" t="s">
        <v>54</v>
      </c>
      <c r="K1748" t="s">
        <v>49</v>
      </c>
      <c r="L1748" t="s">
        <v>1558</v>
      </c>
      <c r="M1748">
        <v>0.71</v>
      </c>
      <c r="N1748" t="s">
        <v>8</v>
      </c>
      <c r="O1748" t="s">
        <v>87</v>
      </c>
      <c r="P1748" t="s">
        <v>296</v>
      </c>
      <c r="Q1748" t="s">
        <v>297</v>
      </c>
      <c r="R1748">
        <v>19112</v>
      </c>
      <c r="S1748">
        <v>42166</v>
      </c>
      <c r="T1748">
        <v>42166</v>
      </c>
      <c r="U1748">
        <v>1141.07</v>
      </c>
      <c r="V1748">
        <v>63</v>
      </c>
      <c r="W1748">
        <v>12190.98</v>
      </c>
      <c r="X1748">
        <v>53476</v>
      </c>
      <c r="Y1748" t="s">
        <v>3218</v>
      </c>
    </row>
    <row r="1749" spans="1:25" x14ac:dyDescent="0.2">
      <c r="A1749">
        <v>2046</v>
      </c>
      <c r="B1749" t="s">
        <v>2808</v>
      </c>
      <c r="C1749" t="s">
        <v>1</v>
      </c>
      <c r="D1749">
        <v>0.04</v>
      </c>
      <c r="E1749">
        <v>4.28</v>
      </c>
      <c r="F1749">
        <v>5.68</v>
      </c>
      <c r="G1749" t="s">
        <v>14</v>
      </c>
      <c r="H1749" t="s">
        <v>70</v>
      </c>
      <c r="I1749" t="s">
        <v>24</v>
      </c>
      <c r="J1749" t="s">
        <v>64</v>
      </c>
      <c r="K1749" t="s">
        <v>49</v>
      </c>
      <c r="L1749" t="s">
        <v>2809</v>
      </c>
      <c r="M1749">
        <v>0.4</v>
      </c>
      <c r="N1749" t="s">
        <v>8</v>
      </c>
      <c r="O1749" t="s">
        <v>28</v>
      </c>
      <c r="P1749" t="s">
        <v>513</v>
      </c>
      <c r="Q1749" t="s">
        <v>2810</v>
      </c>
      <c r="R1749">
        <v>67901</v>
      </c>
      <c r="S1749">
        <v>42167</v>
      </c>
      <c r="T1749">
        <v>42169</v>
      </c>
      <c r="U1749">
        <v>-27.375</v>
      </c>
      <c r="V1749">
        <v>7</v>
      </c>
      <c r="W1749">
        <v>31.54</v>
      </c>
      <c r="X1749">
        <v>88219</v>
      </c>
      <c r="Y1749" t="s">
        <v>3216</v>
      </c>
    </row>
    <row r="1750" spans="1:25" x14ac:dyDescent="0.2">
      <c r="A1750">
        <v>2046</v>
      </c>
      <c r="B1750" t="s">
        <v>2808</v>
      </c>
      <c r="C1750" t="s">
        <v>1</v>
      </c>
      <c r="D1750">
        <v>0.06</v>
      </c>
      <c r="E1750">
        <v>376.13</v>
      </c>
      <c r="F1750">
        <v>85.63</v>
      </c>
      <c r="G1750" t="s">
        <v>2</v>
      </c>
      <c r="H1750" t="s">
        <v>70</v>
      </c>
      <c r="I1750" t="s">
        <v>4</v>
      </c>
      <c r="J1750" t="s">
        <v>5</v>
      </c>
      <c r="K1750" t="s">
        <v>6</v>
      </c>
      <c r="L1750" t="s">
        <v>2811</v>
      </c>
      <c r="M1750">
        <v>0.74</v>
      </c>
      <c r="N1750" t="s">
        <v>8</v>
      </c>
      <c r="O1750" t="s">
        <v>28</v>
      </c>
      <c r="P1750" t="s">
        <v>513</v>
      </c>
      <c r="Q1750" t="s">
        <v>2810</v>
      </c>
      <c r="R1750">
        <v>67901</v>
      </c>
      <c r="S1750">
        <v>42167</v>
      </c>
      <c r="T1750">
        <v>42169</v>
      </c>
      <c r="U1750">
        <v>-435.75749999999999</v>
      </c>
      <c r="V1750">
        <v>13</v>
      </c>
      <c r="W1750">
        <v>4634.6899999999996</v>
      </c>
      <c r="X1750">
        <v>88219</v>
      </c>
      <c r="Y1750" t="s">
        <v>3216</v>
      </c>
    </row>
    <row r="1751" spans="1:25" x14ac:dyDescent="0.2">
      <c r="A1751">
        <v>2046</v>
      </c>
      <c r="B1751" t="s">
        <v>2808</v>
      </c>
      <c r="C1751" t="s">
        <v>1</v>
      </c>
      <c r="D1751">
        <v>0.06</v>
      </c>
      <c r="E1751">
        <v>424.21</v>
      </c>
      <c r="F1751">
        <v>110.2</v>
      </c>
      <c r="G1751" t="s">
        <v>2</v>
      </c>
      <c r="H1751" t="s">
        <v>70</v>
      </c>
      <c r="I1751" t="s">
        <v>4</v>
      </c>
      <c r="J1751" t="s">
        <v>5</v>
      </c>
      <c r="K1751" t="s">
        <v>6</v>
      </c>
      <c r="L1751" t="s">
        <v>891</v>
      </c>
      <c r="M1751">
        <v>0.67</v>
      </c>
      <c r="N1751" t="s">
        <v>8</v>
      </c>
      <c r="O1751" t="s">
        <v>28</v>
      </c>
      <c r="P1751" t="s">
        <v>513</v>
      </c>
      <c r="Q1751" t="s">
        <v>2810</v>
      </c>
      <c r="R1751">
        <v>67901</v>
      </c>
      <c r="S1751">
        <v>42167</v>
      </c>
      <c r="T1751">
        <v>42168</v>
      </c>
      <c r="U1751">
        <v>682.53</v>
      </c>
      <c r="V1751">
        <v>17</v>
      </c>
      <c r="W1751">
        <v>7304.03</v>
      </c>
      <c r="X1751">
        <v>88219</v>
      </c>
      <c r="Y1751" t="s">
        <v>3216</v>
      </c>
    </row>
    <row r="1752" spans="1:25" x14ac:dyDescent="0.2">
      <c r="A1752">
        <v>2046</v>
      </c>
      <c r="B1752" t="s">
        <v>2808</v>
      </c>
      <c r="C1752" t="s">
        <v>1</v>
      </c>
      <c r="D1752">
        <v>0.06</v>
      </c>
      <c r="E1752">
        <v>195.99</v>
      </c>
      <c r="F1752">
        <v>8.99</v>
      </c>
      <c r="G1752" t="s">
        <v>14</v>
      </c>
      <c r="H1752" t="s">
        <v>70</v>
      </c>
      <c r="I1752" t="s">
        <v>16</v>
      </c>
      <c r="J1752" t="s">
        <v>111</v>
      </c>
      <c r="K1752" t="s">
        <v>49</v>
      </c>
      <c r="L1752" t="s">
        <v>1319</v>
      </c>
      <c r="M1752">
        <v>0.6</v>
      </c>
      <c r="N1752" t="s">
        <v>8</v>
      </c>
      <c r="O1752" t="s">
        <v>28</v>
      </c>
      <c r="P1752" t="s">
        <v>513</v>
      </c>
      <c r="Q1752" t="s">
        <v>2810</v>
      </c>
      <c r="R1752">
        <v>67901</v>
      </c>
      <c r="S1752">
        <v>42167</v>
      </c>
      <c r="T1752">
        <v>42169</v>
      </c>
      <c r="U1752">
        <v>-277.22199999999998</v>
      </c>
      <c r="V1752">
        <v>4</v>
      </c>
      <c r="W1752">
        <v>632.65</v>
      </c>
      <c r="X1752">
        <v>88219</v>
      </c>
      <c r="Y1752" t="s">
        <v>3216</v>
      </c>
    </row>
    <row r="1753" spans="1:25" x14ac:dyDescent="0.2">
      <c r="A1753">
        <v>62</v>
      </c>
      <c r="B1753" t="s">
        <v>2443</v>
      </c>
      <c r="C1753" t="s">
        <v>13</v>
      </c>
      <c r="D1753">
        <v>0.04</v>
      </c>
      <c r="E1753">
        <v>29.14</v>
      </c>
      <c r="F1753">
        <v>4.8600000000000003</v>
      </c>
      <c r="G1753" t="s">
        <v>14</v>
      </c>
      <c r="H1753" t="s">
        <v>70</v>
      </c>
      <c r="I1753" t="s">
        <v>24</v>
      </c>
      <c r="J1753" t="s">
        <v>64</v>
      </c>
      <c r="K1753" t="s">
        <v>26</v>
      </c>
      <c r="L1753" t="s">
        <v>2812</v>
      </c>
      <c r="M1753">
        <v>0.38</v>
      </c>
      <c r="N1753" t="s">
        <v>8</v>
      </c>
      <c r="O1753" t="s">
        <v>28</v>
      </c>
      <c r="P1753" t="s">
        <v>163</v>
      </c>
      <c r="Q1753" t="s">
        <v>2445</v>
      </c>
      <c r="R1753">
        <v>78664</v>
      </c>
      <c r="S1753">
        <v>42167</v>
      </c>
      <c r="T1753">
        <v>42169</v>
      </c>
      <c r="U1753">
        <v>349.40910000000002</v>
      </c>
      <c r="V1753">
        <v>17</v>
      </c>
      <c r="W1753">
        <v>506.39</v>
      </c>
      <c r="X1753">
        <v>87408</v>
      </c>
      <c r="Y1753" t="s">
        <v>3216</v>
      </c>
    </row>
    <row r="1754" spans="1:25" x14ac:dyDescent="0.2">
      <c r="A1754">
        <v>387</v>
      </c>
      <c r="B1754" t="s">
        <v>2813</v>
      </c>
      <c r="C1754" t="s">
        <v>13</v>
      </c>
      <c r="D1754">
        <v>0.1</v>
      </c>
      <c r="E1754">
        <v>8.8800000000000008</v>
      </c>
      <c r="F1754">
        <v>6.28</v>
      </c>
      <c r="G1754" t="s">
        <v>63</v>
      </c>
      <c r="H1754" t="s">
        <v>70</v>
      </c>
      <c r="I1754" t="s">
        <v>24</v>
      </c>
      <c r="J1754" t="s">
        <v>48</v>
      </c>
      <c r="K1754" t="s">
        <v>49</v>
      </c>
      <c r="L1754" t="s">
        <v>196</v>
      </c>
      <c r="M1754">
        <v>0.35</v>
      </c>
      <c r="N1754" t="s">
        <v>8</v>
      </c>
      <c r="O1754" t="s">
        <v>28</v>
      </c>
      <c r="P1754" t="s">
        <v>109</v>
      </c>
      <c r="Q1754" t="s">
        <v>2814</v>
      </c>
      <c r="R1754">
        <v>68801</v>
      </c>
      <c r="S1754">
        <v>42167</v>
      </c>
      <c r="T1754">
        <v>42169</v>
      </c>
      <c r="U1754">
        <v>-27.283750000000001</v>
      </c>
      <c r="V1754">
        <v>15</v>
      </c>
      <c r="W1754">
        <v>126.9</v>
      </c>
      <c r="X1754">
        <v>90339</v>
      </c>
      <c r="Y1754" t="s">
        <v>3216</v>
      </c>
    </row>
    <row r="1755" spans="1:25" x14ac:dyDescent="0.2">
      <c r="A1755">
        <v>1016</v>
      </c>
      <c r="B1755" t="s">
        <v>2815</v>
      </c>
      <c r="C1755" t="s">
        <v>13</v>
      </c>
      <c r="D1755">
        <v>0.02</v>
      </c>
      <c r="E1755">
        <v>6.48</v>
      </c>
      <c r="F1755">
        <v>7.86</v>
      </c>
      <c r="G1755" t="s">
        <v>63</v>
      </c>
      <c r="H1755" t="s">
        <v>47</v>
      </c>
      <c r="I1755" t="s">
        <v>24</v>
      </c>
      <c r="J1755" t="s">
        <v>64</v>
      </c>
      <c r="K1755" t="s">
        <v>49</v>
      </c>
      <c r="L1755" t="s">
        <v>836</v>
      </c>
      <c r="M1755">
        <v>0.37</v>
      </c>
      <c r="N1755" t="s">
        <v>8</v>
      </c>
      <c r="O1755" t="s">
        <v>9</v>
      </c>
      <c r="P1755" t="s">
        <v>73</v>
      </c>
      <c r="Q1755" t="s">
        <v>2816</v>
      </c>
      <c r="R1755">
        <v>28806</v>
      </c>
      <c r="S1755">
        <v>42167</v>
      </c>
      <c r="T1755">
        <v>42168</v>
      </c>
      <c r="U1755">
        <v>111.22199999999999</v>
      </c>
      <c r="V1755">
        <v>1</v>
      </c>
      <c r="W1755">
        <v>11.41</v>
      </c>
      <c r="X1755">
        <v>88389</v>
      </c>
      <c r="Y1755" t="s">
        <v>3215</v>
      </c>
    </row>
    <row r="1756" spans="1:25" x14ac:dyDescent="0.2">
      <c r="A1756">
        <v>1745</v>
      </c>
      <c r="B1756" t="s">
        <v>335</v>
      </c>
      <c r="C1756" t="s">
        <v>13</v>
      </c>
      <c r="D1756">
        <v>0.04</v>
      </c>
      <c r="E1756">
        <v>124.49</v>
      </c>
      <c r="F1756">
        <v>51.94</v>
      </c>
      <c r="G1756" t="s">
        <v>2</v>
      </c>
      <c r="H1756" t="s">
        <v>15</v>
      </c>
      <c r="I1756" t="s">
        <v>4</v>
      </c>
      <c r="J1756" t="s">
        <v>5</v>
      </c>
      <c r="K1756" t="s">
        <v>6</v>
      </c>
      <c r="L1756" t="s">
        <v>1125</v>
      </c>
      <c r="M1756">
        <v>0.63</v>
      </c>
      <c r="N1756" t="s">
        <v>8</v>
      </c>
      <c r="O1756" t="s">
        <v>9</v>
      </c>
      <c r="P1756" t="s">
        <v>51</v>
      </c>
      <c r="Q1756" t="s">
        <v>337</v>
      </c>
      <c r="R1756">
        <v>30305</v>
      </c>
      <c r="S1756">
        <v>42167</v>
      </c>
      <c r="T1756">
        <v>42169</v>
      </c>
      <c r="U1756">
        <v>-247.55157</v>
      </c>
      <c r="V1756">
        <v>4</v>
      </c>
      <c r="W1756">
        <v>605.82000000000005</v>
      </c>
      <c r="X1756">
        <v>12224</v>
      </c>
      <c r="Y1756" t="s">
        <v>3215</v>
      </c>
    </row>
    <row r="1757" spans="1:25" x14ac:dyDescent="0.2">
      <c r="A1757">
        <v>1745</v>
      </c>
      <c r="B1757" t="s">
        <v>335</v>
      </c>
      <c r="C1757" t="s">
        <v>13</v>
      </c>
      <c r="D1757">
        <v>0.1</v>
      </c>
      <c r="E1757">
        <v>35.99</v>
      </c>
      <c r="F1757">
        <v>5</v>
      </c>
      <c r="G1757" t="s">
        <v>14</v>
      </c>
      <c r="H1757" t="s">
        <v>15</v>
      </c>
      <c r="I1757" t="s">
        <v>16</v>
      </c>
      <c r="J1757" t="s">
        <v>111</v>
      </c>
      <c r="K1757" t="s">
        <v>26</v>
      </c>
      <c r="L1757" t="s">
        <v>1825</v>
      </c>
      <c r="M1757">
        <v>0.82</v>
      </c>
      <c r="N1757" t="s">
        <v>8</v>
      </c>
      <c r="O1757" t="s">
        <v>9</v>
      </c>
      <c r="P1757" t="s">
        <v>51</v>
      </c>
      <c r="Q1757" t="s">
        <v>337</v>
      </c>
      <c r="R1757">
        <v>30305</v>
      </c>
      <c r="S1757">
        <v>42167</v>
      </c>
      <c r="T1757">
        <v>42167</v>
      </c>
      <c r="U1757">
        <v>-277.20924000000002</v>
      </c>
      <c r="V1757">
        <v>54</v>
      </c>
      <c r="W1757">
        <v>1569</v>
      </c>
      <c r="X1757">
        <v>12224</v>
      </c>
      <c r="Y1757" t="s">
        <v>3215</v>
      </c>
    </row>
    <row r="1758" spans="1:25" x14ac:dyDescent="0.2">
      <c r="A1758">
        <v>1748</v>
      </c>
      <c r="B1758" t="s">
        <v>2817</v>
      </c>
      <c r="C1758" t="s">
        <v>13</v>
      </c>
      <c r="D1758">
        <v>0.04</v>
      </c>
      <c r="E1758">
        <v>124.49</v>
      </c>
      <c r="F1758">
        <v>51.94</v>
      </c>
      <c r="G1758" t="s">
        <v>2</v>
      </c>
      <c r="H1758" t="s">
        <v>15</v>
      </c>
      <c r="I1758" t="s">
        <v>4</v>
      </c>
      <c r="J1758" t="s">
        <v>5</v>
      </c>
      <c r="K1758" t="s">
        <v>6</v>
      </c>
      <c r="L1758" t="s">
        <v>1125</v>
      </c>
      <c r="M1758">
        <v>0.63</v>
      </c>
      <c r="N1758" t="s">
        <v>8</v>
      </c>
      <c r="O1758" t="s">
        <v>28</v>
      </c>
      <c r="P1758" t="s">
        <v>183</v>
      </c>
      <c r="Q1758" t="s">
        <v>2818</v>
      </c>
      <c r="R1758">
        <v>73703</v>
      </c>
      <c r="S1758">
        <v>42167</v>
      </c>
      <c r="T1758">
        <v>42169</v>
      </c>
      <c r="U1758">
        <v>-93.064499999999995</v>
      </c>
      <c r="V1758">
        <v>1</v>
      </c>
      <c r="W1758">
        <v>151.46</v>
      </c>
      <c r="X1758">
        <v>87245</v>
      </c>
      <c r="Y1758" t="s">
        <v>3216</v>
      </c>
    </row>
    <row r="1759" spans="1:25" x14ac:dyDescent="0.2">
      <c r="A1759">
        <v>1781</v>
      </c>
      <c r="B1759" t="s">
        <v>275</v>
      </c>
      <c r="C1759" t="s">
        <v>13</v>
      </c>
      <c r="D1759">
        <v>0</v>
      </c>
      <c r="E1759">
        <v>55.48</v>
      </c>
      <c r="F1759">
        <v>14.3</v>
      </c>
      <c r="G1759" t="s">
        <v>14</v>
      </c>
      <c r="H1759" t="s">
        <v>70</v>
      </c>
      <c r="I1759" t="s">
        <v>24</v>
      </c>
      <c r="J1759" t="s">
        <v>64</v>
      </c>
      <c r="K1759" t="s">
        <v>49</v>
      </c>
      <c r="L1759" t="s">
        <v>823</v>
      </c>
      <c r="M1759">
        <v>0.37</v>
      </c>
      <c r="N1759" t="s">
        <v>8</v>
      </c>
      <c r="O1759" t="s">
        <v>35</v>
      </c>
      <c r="P1759" t="s">
        <v>66</v>
      </c>
      <c r="Q1759" t="s">
        <v>277</v>
      </c>
      <c r="R1759">
        <v>94070</v>
      </c>
      <c r="S1759">
        <v>42167</v>
      </c>
      <c r="T1759">
        <v>42169</v>
      </c>
      <c r="U1759">
        <v>454.44779999999997</v>
      </c>
      <c r="V1759">
        <v>11</v>
      </c>
      <c r="W1759">
        <v>658.62</v>
      </c>
      <c r="X1759">
        <v>89857</v>
      </c>
      <c r="Y1759" t="s">
        <v>3217</v>
      </c>
    </row>
    <row r="1760" spans="1:25" x14ac:dyDescent="0.2">
      <c r="A1760">
        <v>2257</v>
      </c>
      <c r="B1760" t="s">
        <v>2819</v>
      </c>
      <c r="C1760" t="s">
        <v>13</v>
      </c>
      <c r="D1760">
        <v>0.06</v>
      </c>
      <c r="E1760">
        <v>6.68</v>
      </c>
      <c r="F1760">
        <v>6.93</v>
      </c>
      <c r="G1760" t="s">
        <v>14</v>
      </c>
      <c r="H1760" t="s">
        <v>70</v>
      </c>
      <c r="I1760" t="s">
        <v>24</v>
      </c>
      <c r="J1760" t="s">
        <v>64</v>
      </c>
      <c r="K1760" t="s">
        <v>49</v>
      </c>
      <c r="L1760" t="s">
        <v>952</v>
      </c>
      <c r="M1760">
        <v>0.37</v>
      </c>
      <c r="N1760" t="s">
        <v>8</v>
      </c>
      <c r="O1760" t="s">
        <v>9</v>
      </c>
      <c r="P1760" t="s">
        <v>73</v>
      </c>
      <c r="Q1760" t="s">
        <v>2820</v>
      </c>
      <c r="R1760">
        <v>27604</v>
      </c>
      <c r="S1760">
        <v>42167</v>
      </c>
      <c r="T1760">
        <v>42168</v>
      </c>
      <c r="U1760">
        <v>7.6245000000000003</v>
      </c>
      <c r="V1760">
        <v>14</v>
      </c>
      <c r="W1760">
        <v>91.92</v>
      </c>
      <c r="X1760">
        <v>87965</v>
      </c>
      <c r="Y1760" t="s">
        <v>3215</v>
      </c>
    </row>
    <row r="1761" spans="1:25" x14ac:dyDescent="0.2">
      <c r="A1761">
        <v>1466</v>
      </c>
      <c r="B1761" t="s">
        <v>2801</v>
      </c>
      <c r="C1761" t="s">
        <v>23</v>
      </c>
      <c r="D1761">
        <v>0.04</v>
      </c>
      <c r="E1761">
        <v>130.97999999999999</v>
      </c>
      <c r="F1761">
        <v>54.74</v>
      </c>
      <c r="G1761" t="s">
        <v>2</v>
      </c>
      <c r="H1761" t="s">
        <v>3</v>
      </c>
      <c r="I1761" t="s">
        <v>4</v>
      </c>
      <c r="J1761" t="s">
        <v>93</v>
      </c>
      <c r="K1761" t="s">
        <v>6</v>
      </c>
      <c r="L1761" t="s">
        <v>1379</v>
      </c>
      <c r="M1761">
        <v>0.69</v>
      </c>
      <c r="N1761" t="s">
        <v>8</v>
      </c>
      <c r="O1761" t="s">
        <v>28</v>
      </c>
      <c r="P1761" t="s">
        <v>109</v>
      </c>
      <c r="Q1761" t="s">
        <v>1459</v>
      </c>
      <c r="R1761">
        <v>68601</v>
      </c>
      <c r="S1761">
        <v>42167</v>
      </c>
      <c r="T1761">
        <v>42167</v>
      </c>
      <c r="U1761">
        <v>-723.78399999999999</v>
      </c>
      <c r="V1761">
        <v>14</v>
      </c>
      <c r="W1761">
        <v>1781.66</v>
      </c>
      <c r="X1761">
        <v>91116</v>
      </c>
      <c r="Y1761" t="s">
        <v>3216</v>
      </c>
    </row>
    <row r="1762" spans="1:25" x14ac:dyDescent="0.2">
      <c r="A1762">
        <v>1469</v>
      </c>
      <c r="B1762" t="s">
        <v>2821</v>
      </c>
      <c r="C1762" t="s">
        <v>23</v>
      </c>
      <c r="D1762">
        <v>0.04</v>
      </c>
      <c r="E1762">
        <v>105.29</v>
      </c>
      <c r="F1762">
        <v>10.119999999999999</v>
      </c>
      <c r="G1762" t="s">
        <v>14</v>
      </c>
      <c r="H1762" t="s">
        <v>3</v>
      </c>
      <c r="I1762" t="s">
        <v>4</v>
      </c>
      <c r="J1762" t="s">
        <v>102</v>
      </c>
      <c r="K1762" t="s">
        <v>40</v>
      </c>
      <c r="L1762" t="s">
        <v>170</v>
      </c>
      <c r="M1762">
        <v>0.79</v>
      </c>
      <c r="N1762" t="s">
        <v>8</v>
      </c>
      <c r="O1762" t="s">
        <v>35</v>
      </c>
      <c r="P1762" t="s">
        <v>122</v>
      </c>
      <c r="Q1762" t="s">
        <v>2822</v>
      </c>
      <c r="R1762">
        <v>84015</v>
      </c>
      <c r="S1762">
        <v>42167</v>
      </c>
      <c r="T1762">
        <v>42171</v>
      </c>
      <c r="U1762">
        <v>589.18799999999999</v>
      </c>
      <c r="V1762">
        <v>9</v>
      </c>
      <c r="W1762">
        <v>940.64</v>
      </c>
      <c r="X1762">
        <v>91116</v>
      </c>
      <c r="Y1762" t="s">
        <v>3217</v>
      </c>
    </row>
    <row r="1763" spans="1:25" x14ac:dyDescent="0.2">
      <c r="A1763">
        <v>1469</v>
      </c>
      <c r="B1763" t="s">
        <v>2821</v>
      </c>
      <c r="C1763" t="s">
        <v>23</v>
      </c>
      <c r="D1763">
        <v>7.0000000000000007E-2</v>
      </c>
      <c r="E1763">
        <v>31.76</v>
      </c>
      <c r="F1763">
        <v>45.51</v>
      </c>
      <c r="G1763" t="s">
        <v>2</v>
      </c>
      <c r="H1763" t="s">
        <v>3</v>
      </c>
      <c r="I1763" t="s">
        <v>4</v>
      </c>
      <c r="J1763" t="s">
        <v>5</v>
      </c>
      <c r="K1763" t="s">
        <v>6</v>
      </c>
      <c r="L1763" t="s">
        <v>642</v>
      </c>
      <c r="M1763">
        <v>0.65</v>
      </c>
      <c r="N1763" t="s">
        <v>8</v>
      </c>
      <c r="O1763" t="s">
        <v>35</v>
      </c>
      <c r="P1763" t="s">
        <v>122</v>
      </c>
      <c r="Q1763" t="s">
        <v>2822</v>
      </c>
      <c r="R1763">
        <v>84015</v>
      </c>
      <c r="S1763">
        <v>42167</v>
      </c>
      <c r="T1763">
        <v>42169</v>
      </c>
      <c r="U1763">
        <v>-1314.992</v>
      </c>
      <c r="V1763">
        <v>18</v>
      </c>
      <c r="W1763">
        <v>439.27</v>
      </c>
      <c r="X1763">
        <v>91116</v>
      </c>
      <c r="Y1763" t="s">
        <v>3217</v>
      </c>
    </row>
    <row r="1764" spans="1:25" x14ac:dyDescent="0.2">
      <c r="A1764">
        <v>3179</v>
      </c>
      <c r="B1764" t="s">
        <v>2823</v>
      </c>
      <c r="C1764" t="s">
        <v>23</v>
      </c>
      <c r="D1764">
        <v>7.0000000000000007E-2</v>
      </c>
      <c r="E1764">
        <v>35.44</v>
      </c>
      <c r="F1764">
        <v>7.5</v>
      </c>
      <c r="G1764" t="s">
        <v>14</v>
      </c>
      <c r="H1764" t="s">
        <v>70</v>
      </c>
      <c r="I1764" t="s">
        <v>24</v>
      </c>
      <c r="J1764" t="s">
        <v>64</v>
      </c>
      <c r="K1764" t="s">
        <v>49</v>
      </c>
      <c r="L1764" t="s">
        <v>543</v>
      </c>
      <c r="M1764">
        <v>0.38</v>
      </c>
      <c r="N1764" t="s">
        <v>8</v>
      </c>
      <c r="O1764" t="s">
        <v>28</v>
      </c>
      <c r="P1764" t="s">
        <v>60</v>
      </c>
      <c r="Q1764" t="s">
        <v>2824</v>
      </c>
      <c r="R1764">
        <v>55060</v>
      </c>
      <c r="S1764">
        <v>42167</v>
      </c>
      <c r="T1764">
        <v>42174</v>
      </c>
      <c r="U1764">
        <v>262.2</v>
      </c>
      <c r="V1764">
        <v>11</v>
      </c>
      <c r="W1764">
        <v>380</v>
      </c>
      <c r="X1764">
        <v>86989</v>
      </c>
      <c r="Y1764" t="s">
        <v>3216</v>
      </c>
    </row>
    <row r="1765" spans="1:25" x14ac:dyDescent="0.2">
      <c r="A1765">
        <v>550</v>
      </c>
      <c r="B1765" t="s">
        <v>848</v>
      </c>
      <c r="C1765" t="s">
        <v>92</v>
      </c>
      <c r="D1765">
        <v>0.06</v>
      </c>
      <c r="E1765">
        <v>549.99</v>
      </c>
      <c r="F1765">
        <v>49</v>
      </c>
      <c r="G1765" t="s">
        <v>2</v>
      </c>
      <c r="H1765" t="s">
        <v>70</v>
      </c>
      <c r="I1765" t="s">
        <v>16</v>
      </c>
      <c r="J1765" t="s">
        <v>39</v>
      </c>
      <c r="K1765" t="s">
        <v>33</v>
      </c>
      <c r="L1765" t="s">
        <v>1220</v>
      </c>
      <c r="M1765">
        <v>0.35</v>
      </c>
      <c r="N1765" t="s">
        <v>8</v>
      </c>
      <c r="O1765" t="s">
        <v>28</v>
      </c>
      <c r="P1765" t="s">
        <v>163</v>
      </c>
      <c r="Q1765" t="s">
        <v>849</v>
      </c>
      <c r="R1765">
        <v>78155</v>
      </c>
      <c r="S1765">
        <v>42167</v>
      </c>
      <c r="T1765">
        <v>42168</v>
      </c>
      <c r="U1765">
        <v>4637.4071999999996</v>
      </c>
      <c r="V1765">
        <v>13</v>
      </c>
      <c r="W1765">
        <v>6720.88</v>
      </c>
      <c r="X1765">
        <v>90910</v>
      </c>
      <c r="Y1765" t="s">
        <v>3216</v>
      </c>
    </row>
    <row r="1766" spans="1:25" x14ac:dyDescent="0.2">
      <c r="A1766">
        <v>550</v>
      </c>
      <c r="B1766" t="s">
        <v>848</v>
      </c>
      <c r="C1766" t="s">
        <v>92</v>
      </c>
      <c r="D1766">
        <v>0.08</v>
      </c>
      <c r="E1766">
        <v>115.99</v>
      </c>
      <c r="F1766">
        <v>5.99</v>
      </c>
      <c r="G1766" t="s">
        <v>63</v>
      </c>
      <c r="H1766" t="s">
        <v>70</v>
      </c>
      <c r="I1766" t="s">
        <v>16</v>
      </c>
      <c r="J1766" t="s">
        <v>111</v>
      </c>
      <c r="K1766" t="s">
        <v>49</v>
      </c>
      <c r="L1766" t="s">
        <v>2825</v>
      </c>
      <c r="M1766">
        <v>0.56999999999999995</v>
      </c>
      <c r="N1766" t="s">
        <v>8</v>
      </c>
      <c r="O1766" t="s">
        <v>28</v>
      </c>
      <c r="P1766" t="s">
        <v>163</v>
      </c>
      <c r="Q1766" t="s">
        <v>849</v>
      </c>
      <c r="R1766">
        <v>78155</v>
      </c>
      <c r="S1766">
        <v>42167</v>
      </c>
      <c r="T1766">
        <v>42168</v>
      </c>
      <c r="U1766">
        <v>-239.54150000000001</v>
      </c>
      <c r="V1766">
        <v>1</v>
      </c>
      <c r="W1766">
        <v>102.21</v>
      </c>
      <c r="X1766">
        <v>90910</v>
      </c>
      <c r="Y1766" t="s">
        <v>3216</v>
      </c>
    </row>
    <row r="1767" spans="1:25" x14ac:dyDescent="0.2">
      <c r="A1767">
        <v>3230</v>
      </c>
      <c r="B1767" t="s">
        <v>676</v>
      </c>
      <c r="C1767" t="s">
        <v>1</v>
      </c>
      <c r="D1767">
        <v>0.06</v>
      </c>
      <c r="E1767">
        <v>4.91</v>
      </c>
      <c r="F1767">
        <v>5.68</v>
      </c>
      <c r="G1767" t="s">
        <v>63</v>
      </c>
      <c r="H1767" t="s">
        <v>3</v>
      </c>
      <c r="I1767" t="s">
        <v>24</v>
      </c>
      <c r="J1767" t="s">
        <v>48</v>
      </c>
      <c r="K1767" t="s">
        <v>49</v>
      </c>
      <c r="L1767" t="s">
        <v>1909</v>
      </c>
      <c r="M1767">
        <v>0.36</v>
      </c>
      <c r="N1767" t="s">
        <v>8</v>
      </c>
      <c r="O1767" t="s">
        <v>28</v>
      </c>
      <c r="P1767" t="s">
        <v>333</v>
      </c>
      <c r="Q1767" t="s">
        <v>678</v>
      </c>
      <c r="R1767">
        <v>53186</v>
      </c>
      <c r="S1767">
        <v>42168</v>
      </c>
      <c r="T1767">
        <v>42168</v>
      </c>
      <c r="U1767">
        <v>-31.68825</v>
      </c>
      <c r="V1767">
        <v>10</v>
      </c>
      <c r="W1767">
        <v>53.89</v>
      </c>
      <c r="X1767">
        <v>87436</v>
      </c>
      <c r="Y1767" t="s">
        <v>3216</v>
      </c>
    </row>
    <row r="1768" spans="1:25" x14ac:dyDescent="0.2">
      <c r="A1768">
        <v>3230</v>
      </c>
      <c r="B1768" t="s">
        <v>676</v>
      </c>
      <c r="C1768" t="s">
        <v>1</v>
      </c>
      <c r="D1768">
        <v>7.0000000000000007E-2</v>
      </c>
      <c r="E1768">
        <v>48.94</v>
      </c>
      <c r="F1768">
        <v>5.86</v>
      </c>
      <c r="G1768" t="s">
        <v>63</v>
      </c>
      <c r="H1768" t="s">
        <v>3</v>
      </c>
      <c r="I1768" t="s">
        <v>24</v>
      </c>
      <c r="J1768" t="s">
        <v>64</v>
      </c>
      <c r="K1768" t="s">
        <v>49</v>
      </c>
      <c r="L1768" t="s">
        <v>2826</v>
      </c>
      <c r="M1768">
        <v>0.35</v>
      </c>
      <c r="N1768" t="s">
        <v>8</v>
      </c>
      <c r="O1768" t="s">
        <v>28</v>
      </c>
      <c r="P1768" t="s">
        <v>333</v>
      </c>
      <c r="Q1768" t="s">
        <v>678</v>
      </c>
      <c r="R1768">
        <v>53186</v>
      </c>
      <c r="S1768">
        <v>42168</v>
      </c>
      <c r="T1768">
        <v>42169</v>
      </c>
      <c r="U1768">
        <v>690.7038</v>
      </c>
      <c r="V1768">
        <v>21</v>
      </c>
      <c r="W1768">
        <v>1001.02</v>
      </c>
      <c r="X1768">
        <v>87436</v>
      </c>
      <c r="Y1768" t="s">
        <v>3216</v>
      </c>
    </row>
    <row r="1769" spans="1:25" x14ac:dyDescent="0.2">
      <c r="A1769">
        <v>2143</v>
      </c>
      <c r="B1769" t="s">
        <v>2827</v>
      </c>
      <c r="C1769" t="s">
        <v>13</v>
      </c>
      <c r="D1769">
        <v>0.08</v>
      </c>
      <c r="E1769">
        <v>17.149999999999999</v>
      </c>
      <c r="F1769">
        <v>4.96</v>
      </c>
      <c r="G1769" t="s">
        <v>14</v>
      </c>
      <c r="H1769" t="s">
        <v>47</v>
      </c>
      <c r="I1769" t="s">
        <v>24</v>
      </c>
      <c r="J1769" t="s">
        <v>54</v>
      </c>
      <c r="K1769" t="s">
        <v>49</v>
      </c>
      <c r="L1769" t="s">
        <v>626</v>
      </c>
      <c r="M1769">
        <v>0.57999999999999996</v>
      </c>
      <c r="N1769" t="s">
        <v>8</v>
      </c>
      <c r="O1769" t="s">
        <v>9</v>
      </c>
      <c r="P1769" t="s">
        <v>218</v>
      </c>
      <c r="Q1769" t="s">
        <v>237</v>
      </c>
      <c r="R1769">
        <v>20151</v>
      </c>
      <c r="S1769">
        <v>42168</v>
      </c>
      <c r="T1769">
        <v>42171</v>
      </c>
      <c r="U1769">
        <v>33.659999999999997</v>
      </c>
      <c r="V1769">
        <v>12</v>
      </c>
      <c r="W1769">
        <v>200.61</v>
      </c>
      <c r="X1769">
        <v>87569</v>
      </c>
      <c r="Y1769" t="s">
        <v>3215</v>
      </c>
    </row>
    <row r="1770" spans="1:25" x14ac:dyDescent="0.2">
      <c r="A1770">
        <v>2771</v>
      </c>
      <c r="B1770" t="s">
        <v>2828</v>
      </c>
      <c r="C1770" t="s">
        <v>13</v>
      </c>
      <c r="D1770">
        <v>7.0000000000000007E-2</v>
      </c>
      <c r="E1770">
        <v>177.98</v>
      </c>
      <c r="F1770">
        <v>0.99</v>
      </c>
      <c r="G1770" t="s">
        <v>14</v>
      </c>
      <c r="H1770" t="s">
        <v>70</v>
      </c>
      <c r="I1770" t="s">
        <v>24</v>
      </c>
      <c r="J1770" t="s">
        <v>71</v>
      </c>
      <c r="K1770" t="s">
        <v>49</v>
      </c>
      <c r="L1770" t="s">
        <v>2829</v>
      </c>
      <c r="M1770">
        <v>0.56000000000000005</v>
      </c>
      <c r="N1770" t="s">
        <v>8</v>
      </c>
      <c r="O1770" t="s">
        <v>9</v>
      </c>
      <c r="P1770" t="s">
        <v>51</v>
      </c>
      <c r="Q1770" t="s">
        <v>2830</v>
      </c>
      <c r="R1770">
        <v>30344</v>
      </c>
      <c r="S1770">
        <v>42168</v>
      </c>
      <c r="T1770">
        <v>42168</v>
      </c>
      <c r="U1770">
        <v>-191.548</v>
      </c>
      <c r="V1770">
        <v>3</v>
      </c>
      <c r="W1770">
        <v>536.29</v>
      </c>
      <c r="X1770">
        <v>88974</v>
      </c>
      <c r="Y1770" t="s">
        <v>3215</v>
      </c>
    </row>
    <row r="1771" spans="1:25" x14ac:dyDescent="0.2">
      <c r="A1771">
        <v>1129</v>
      </c>
      <c r="B1771" t="s">
        <v>762</v>
      </c>
      <c r="C1771" t="s">
        <v>23</v>
      </c>
      <c r="D1771">
        <v>0.03</v>
      </c>
      <c r="E1771">
        <v>30.98</v>
      </c>
      <c r="F1771">
        <v>6.5</v>
      </c>
      <c r="G1771" t="s">
        <v>14</v>
      </c>
      <c r="H1771" t="s">
        <v>70</v>
      </c>
      <c r="I1771" t="s">
        <v>16</v>
      </c>
      <c r="J1771" t="s">
        <v>17</v>
      </c>
      <c r="K1771" t="s">
        <v>49</v>
      </c>
      <c r="L1771" t="s">
        <v>2831</v>
      </c>
      <c r="M1771">
        <v>0.79</v>
      </c>
      <c r="N1771" t="s">
        <v>8</v>
      </c>
      <c r="O1771" t="s">
        <v>87</v>
      </c>
      <c r="P1771" t="s">
        <v>379</v>
      </c>
      <c r="Q1771" t="s">
        <v>764</v>
      </c>
      <c r="R1771">
        <v>2118</v>
      </c>
      <c r="S1771">
        <v>42168</v>
      </c>
      <c r="T1771">
        <v>42172</v>
      </c>
      <c r="U1771">
        <v>-144.19999999999999</v>
      </c>
      <c r="V1771">
        <v>44</v>
      </c>
      <c r="W1771">
        <v>1332.09</v>
      </c>
      <c r="X1771">
        <v>39430</v>
      </c>
      <c r="Y1771" t="s">
        <v>3218</v>
      </c>
    </row>
    <row r="1772" spans="1:25" x14ac:dyDescent="0.2">
      <c r="A1772">
        <v>1132</v>
      </c>
      <c r="B1772" t="s">
        <v>1069</v>
      </c>
      <c r="C1772" t="s">
        <v>23</v>
      </c>
      <c r="D1772">
        <v>0.03</v>
      </c>
      <c r="E1772">
        <v>30.98</v>
      </c>
      <c r="F1772">
        <v>6.5</v>
      </c>
      <c r="G1772" t="s">
        <v>14</v>
      </c>
      <c r="H1772" t="s">
        <v>70</v>
      </c>
      <c r="I1772" t="s">
        <v>16</v>
      </c>
      <c r="J1772" t="s">
        <v>17</v>
      </c>
      <c r="K1772" t="s">
        <v>49</v>
      </c>
      <c r="L1772" t="s">
        <v>2831</v>
      </c>
      <c r="M1772">
        <v>0.79</v>
      </c>
      <c r="N1772" t="s">
        <v>8</v>
      </c>
      <c r="O1772" t="s">
        <v>28</v>
      </c>
      <c r="P1772" t="s">
        <v>163</v>
      </c>
      <c r="Q1772" t="s">
        <v>1070</v>
      </c>
      <c r="R1772">
        <v>76039</v>
      </c>
      <c r="S1772">
        <v>42168</v>
      </c>
      <c r="T1772">
        <v>42172</v>
      </c>
      <c r="U1772">
        <v>-115.36</v>
      </c>
      <c r="V1772">
        <v>11</v>
      </c>
      <c r="W1772">
        <v>333.02</v>
      </c>
      <c r="X1772">
        <v>88104</v>
      </c>
      <c r="Y1772" t="s">
        <v>3216</v>
      </c>
    </row>
    <row r="1773" spans="1:25" x14ac:dyDescent="0.2">
      <c r="A1773">
        <v>1505</v>
      </c>
      <c r="B1773" t="s">
        <v>2832</v>
      </c>
      <c r="C1773" t="s">
        <v>23</v>
      </c>
      <c r="D1773">
        <v>0</v>
      </c>
      <c r="E1773">
        <v>85.99</v>
      </c>
      <c r="F1773">
        <v>0.99</v>
      </c>
      <c r="G1773" t="s">
        <v>14</v>
      </c>
      <c r="H1773" t="s">
        <v>3</v>
      </c>
      <c r="I1773" t="s">
        <v>16</v>
      </c>
      <c r="J1773" t="s">
        <v>111</v>
      </c>
      <c r="K1773" t="s">
        <v>26</v>
      </c>
      <c r="L1773" t="s">
        <v>1572</v>
      </c>
      <c r="M1773">
        <v>0.85</v>
      </c>
      <c r="N1773" t="s">
        <v>8</v>
      </c>
      <c r="O1773" t="s">
        <v>28</v>
      </c>
      <c r="P1773" t="s">
        <v>163</v>
      </c>
      <c r="Q1773" t="s">
        <v>2833</v>
      </c>
      <c r="R1773">
        <v>77840</v>
      </c>
      <c r="S1773">
        <v>42168</v>
      </c>
      <c r="T1773">
        <v>42173</v>
      </c>
      <c r="U1773">
        <v>-138.0368</v>
      </c>
      <c r="V1773">
        <v>6</v>
      </c>
      <c r="W1773">
        <v>464.86</v>
      </c>
      <c r="X1773">
        <v>86181</v>
      </c>
      <c r="Y1773" t="s">
        <v>3216</v>
      </c>
    </row>
    <row r="1774" spans="1:25" x14ac:dyDescent="0.2">
      <c r="A1774">
        <v>5</v>
      </c>
      <c r="B1774" t="s">
        <v>2834</v>
      </c>
      <c r="C1774" t="s">
        <v>46</v>
      </c>
      <c r="D1774">
        <v>0.02</v>
      </c>
      <c r="E1774">
        <v>500.98</v>
      </c>
      <c r="F1774">
        <v>26</v>
      </c>
      <c r="G1774" t="s">
        <v>2</v>
      </c>
      <c r="H1774" t="s">
        <v>47</v>
      </c>
      <c r="I1774" t="s">
        <v>4</v>
      </c>
      <c r="J1774" t="s">
        <v>85</v>
      </c>
      <c r="K1774" t="s">
        <v>33</v>
      </c>
      <c r="L1774" t="s">
        <v>2272</v>
      </c>
      <c r="M1774">
        <v>0.6</v>
      </c>
      <c r="N1774" t="s">
        <v>8</v>
      </c>
      <c r="O1774" t="s">
        <v>35</v>
      </c>
      <c r="P1774" t="s">
        <v>66</v>
      </c>
      <c r="Q1774" t="s">
        <v>2192</v>
      </c>
      <c r="R1774">
        <v>91776</v>
      </c>
      <c r="S1774">
        <v>42168</v>
      </c>
      <c r="T1774">
        <v>42170</v>
      </c>
      <c r="U1774">
        <v>4390.3665000000001</v>
      </c>
      <c r="V1774">
        <v>12</v>
      </c>
      <c r="W1774">
        <v>6362.85</v>
      </c>
      <c r="X1774">
        <v>90193</v>
      </c>
      <c r="Y1774" t="s">
        <v>3217</v>
      </c>
    </row>
    <row r="1775" spans="1:25" x14ac:dyDescent="0.2">
      <c r="A1775">
        <v>1044</v>
      </c>
      <c r="B1775" t="s">
        <v>1376</v>
      </c>
      <c r="C1775" t="s">
        <v>1</v>
      </c>
      <c r="D1775">
        <v>0.02</v>
      </c>
      <c r="E1775">
        <v>209.84</v>
      </c>
      <c r="F1775">
        <v>21.21</v>
      </c>
      <c r="G1775" t="s">
        <v>14</v>
      </c>
      <c r="H1775" t="s">
        <v>47</v>
      </c>
      <c r="I1775" t="s">
        <v>4</v>
      </c>
      <c r="J1775" t="s">
        <v>102</v>
      </c>
      <c r="K1775" t="s">
        <v>40</v>
      </c>
      <c r="L1775" t="s">
        <v>185</v>
      </c>
      <c r="M1775">
        <v>0.59</v>
      </c>
      <c r="N1775" t="s">
        <v>8</v>
      </c>
      <c r="O1775" t="s">
        <v>35</v>
      </c>
      <c r="P1775" t="s">
        <v>66</v>
      </c>
      <c r="Q1775" t="s">
        <v>76</v>
      </c>
      <c r="R1775">
        <v>90004</v>
      </c>
      <c r="S1775">
        <v>42169</v>
      </c>
      <c r="T1775">
        <v>42169</v>
      </c>
      <c r="U1775">
        <v>2593.14</v>
      </c>
      <c r="V1775">
        <v>62</v>
      </c>
      <c r="W1775">
        <v>13546.94</v>
      </c>
      <c r="X1775">
        <v>28001</v>
      </c>
      <c r="Y1775" t="s">
        <v>3217</v>
      </c>
    </row>
    <row r="1776" spans="1:25" x14ac:dyDescent="0.2">
      <c r="A1776">
        <v>1044</v>
      </c>
      <c r="B1776" t="s">
        <v>1376</v>
      </c>
      <c r="C1776" t="s">
        <v>1</v>
      </c>
      <c r="D1776">
        <v>0.01</v>
      </c>
      <c r="E1776">
        <v>194.3</v>
      </c>
      <c r="F1776">
        <v>11.54</v>
      </c>
      <c r="G1776" t="s">
        <v>14</v>
      </c>
      <c r="H1776" t="s">
        <v>47</v>
      </c>
      <c r="I1776" t="s">
        <v>4</v>
      </c>
      <c r="J1776" t="s">
        <v>102</v>
      </c>
      <c r="K1776" t="s">
        <v>40</v>
      </c>
      <c r="L1776" t="s">
        <v>182</v>
      </c>
      <c r="M1776">
        <v>0.59</v>
      </c>
      <c r="N1776" t="s">
        <v>8</v>
      </c>
      <c r="O1776" t="s">
        <v>35</v>
      </c>
      <c r="P1776" t="s">
        <v>66</v>
      </c>
      <c r="Q1776" t="s">
        <v>76</v>
      </c>
      <c r="R1776">
        <v>90004</v>
      </c>
      <c r="S1776">
        <v>42169</v>
      </c>
      <c r="T1776">
        <v>42171</v>
      </c>
      <c r="U1776">
        <v>1162.76</v>
      </c>
      <c r="V1776">
        <v>32</v>
      </c>
      <c r="W1776">
        <v>6401.65</v>
      </c>
      <c r="X1776">
        <v>28001</v>
      </c>
      <c r="Y1776" t="s">
        <v>3217</v>
      </c>
    </row>
    <row r="1777" spans="1:25" x14ac:dyDescent="0.2">
      <c r="A1777">
        <v>1519</v>
      </c>
      <c r="B1777" t="s">
        <v>2835</v>
      </c>
      <c r="C1777" t="s">
        <v>1</v>
      </c>
      <c r="D1777">
        <v>0.06</v>
      </c>
      <c r="E1777">
        <v>55.48</v>
      </c>
      <c r="F1777">
        <v>4.8499999999999996</v>
      </c>
      <c r="G1777" t="s">
        <v>14</v>
      </c>
      <c r="H1777" t="s">
        <v>15</v>
      </c>
      <c r="I1777" t="s">
        <v>24</v>
      </c>
      <c r="J1777" t="s">
        <v>64</v>
      </c>
      <c r="K1777" t="s">
        <v>49</v>
      </c>
      <c r="L1777" t="s">
        <v>2836</v>
      </c>
      <c r="M1777">
        <v>0.37</v>
      </c>
      <c r="N1777" t="s">
        <v>8</v>
      </c>
      <c r="O1777" t="s">
        <v>87</v>
      </c>
      <c r="P1777" t="s">
        <v>307</v>
      </c>
      <c r="Q1777" t="s">
        <v>1180</v>
      </c>
      <c r="R1777">
        <v>4210</v>
      </c>
      <c r="S1777">
        <v>42169</v>
      </c>
      <c r="T1777">
        <v>42169</v>
      </c>
      <c r="U1777">
        <v>711.05190000000005</v>
      </c>
      <c r="V1777">
        <v>19</v>
      </c>
      <c r="W1777">
        <v>1030.51</v>
      </c>
      <c r="X1777">
        <v>89957</v>
      </c>
      <c r="Y1777" t="s">
        <v>3218</v>
      </c>
    </row>
    <row r="1778" spans="1:25" x14ac:dyDescent="0.2">
      <c r="A1778">
        <v>1522</v>
      </c>
      <c r="B1778" t="s">
        <v>2837</v>
      </c>
      <c r="C1778" t="s">
        <v>1</v>
      </c>
      <c r="D1778">
        <v>0.1</v>
      </c>
      <c r="E1778">
        <v>122.99</v>
      </c>
      <c r="F1778">
        <v>70.2</v>
      </c>
      <c r="G1778" t="s">
        <v>2</v>
      </c>
      <c r="H1778" t="s">
        <v>15</v>
      </c>
      <c r="I1778" t="s">
        <v>4</v>
      </c>
      <c r="J1778" t="s">
        <v>85</v>
      </c>
      <c r="K1778" t="s">
        <v>33</v>
      </c>
      <c r="L1778" t="s">
        <v>780</v>
      </c>
      <c r="M1778">
        <v>0.74</v>
      </c>
      <c r="N1778" t="s">
        <v>8</v>
      </c>
      <c r="O1778" t="s">
        <v>28</v>
      </c>
      <c r="P1778" t="s">
        <v>60</v>
      </c>
      <c r="Q1778" t="s">
        <v>2838</v>
      </c>
      <c r="R1778">
        <v>55305</v>
      </c>
      <c r="S1778">
        <v>42169</v>
      </c>
      <c r="T1778">
        <v>42170</v>
      </c>
      <c r="U1778">
        <v>-899.67499999999995</v>
      </c>
      <c r="V1778">
        <v>17</v>
      </c>
      <c r="W1778">
        <v>2026.91</v>
      </c>
      <c r="X1778">
        <v>89957</v>
      </c>
      <c r="Y1778" t="s">
        <v>3216</v>
      </c>
    </row>
    <row r="1779" spans="1:25" x14ac:dyDescent="0.2">
      <c r="A1779">
        <v>3339</v>
      </c>
      <c r="B1779" t="s">
        <v>2839</v>
      </c>
      <c r="C1779" t="s">
        <v>13</v>
      </c>
      <c r="D1779">
        <v>0.03</v>
      </c>
      <c r="E1779">
        <v>2.61</v>
      </c>
      <c r="F1779">
        <v>0.5</v>
      </c>
      <c r="G1779" t="s">
        <v>14</v>
      </c>
      <c r="H1779" t="s">
        <v>15</v>
      </c>
      <c r="I1779" t="s">
        <v>24</v>
      </c>
      <c r="J1779" t="s">
        <v>128</v>
      </c>
      <c r="K1779" t="s">
        <v>49</v>
      </c>
      <c r="L1779" t="s">
        <v>1343</v>
      </c>
      <c r="M1779">
        <v>0.39</v>
      </c>
      <c r="N1779" t="s">
        <v>8</v>
      </c>
      <c r="O1779" t="s">
        <v>9</v>
      </c>
      <c r="P1779" t="s">
        <v>99</v>
      </c>
      <c r="Q1779" t="s">
        <v>2840</v>
      </c>
      <c r="R1779">
        <v>32780</v>
      </c>
      <c r="S1779">
        <v>42169</v>
      </c>
      <c r="T1779">
        <v>42170</v>
      </c>
      <c r="U1779">
        <v>4.0442999999999998</v>
      </c>
      <c r="V1779">
        <v>7</v>
      </c>
      <c r="W1779">
        <v>19.02</v>
      </c>
      <c r="X1779">
        <v>85981</v>
      </c>
      <c r="Y1779" t="s">
        <v>3215</v>
      </c>
    </row>
    <row r="1780" spans="1:25" x14ac:dyDescent="0.2">
      <c r="A1780">
        <v>3339</v>
      </c>
      <c r="B1780" t="s">
        <v>2839</v>
      </c>
      <c r="C1780" t="s">
        <v>13</v>
      </c>
      <c r="D1780">
        <v>0.01</v>
      </c>
      <c r="E1780">
        <v>11.66</v>
      </c>
      <c r="F1780">
        <v>7.95</v>
      </c>
      <c r="G1780" t="s">
        <v>14</v>
      </c>
      <c r="H1780" t="s">
        <v>15</v>
      </c>
      <c r="I1780" t="s">
        <v>24</v>
      </c>
      <c r="J1780" t="s">
        <v>25</v>
      </c>
      <c r="K1780" t="s">
        <v>18</v>
      </c>
      <c r="L1780" t="s">
        <v>2114</v>
      </c>
      <c r="M1780">
        <v>0.57999999999999996</v>
      </c>
      <c r="N1780" t="s">
        <v>8</v>
      </c>
      <c r="O1780" t="s">
        <v>9</v>
      </c>
      <c r="P1780" t="s">
        <v>99</v>
      </c>
      <c r="Q1780" t="s">
        <v>2840</v>
      </c>
      <c r="R1780">
        <v>32780</v>
      </c>
      <c r="S1780">
        <v>42169</v>
      </c>
      <c r="T1780">
        <v>42170</v>
      </c>
      <c r="U1780">
        <v>-10.368399999999999</v>
      </c>
      <c r="V1780">
        <v>16</v>
      </c>
      <c r="W1780">
        <v>193.87</v>
      </c>
      <c r="X1780">
        <v>85981</v>
      </c>
      <c r="Y1780" t="s">
        <v>3215</v>
      </c>
    </row>
    <row r="1781" spans="1:25" x14ac:dyDescent="0.2">
      <c r="A1781">
        <v>1644</v>
      </c>
      <c r="B1781" t="s">
        <v>2841</v>
      </c>
      <c r="C1781" t="s">
        <v>23</v>
      </c>
      <c r="D1781">
        <v>0.09</v>
      </c>
      <c r="E1781">
        <v>107.53</v>
      </c>
      <c r="F1781">
        <v>5.81</v>
      </c>
      <c r="G1781" t="s">
        <v>14</v>
      </c>
      <c r="H1781" t="s">
        <v>3</v>
      </c>
      <c r="I1781" t="s">
        <v>4</v>
      </c>
      <c r="J1781" t="s">
        <v>102</v>
      </c>
      <c r="K1781" t="s">
        <v>120</v>
      </c>
      <c r="L1781" t="s">
        <v>1471</v>
      </c>
      <c r="M1781">
        <v>0.65</v>
      </c>
      <c r="N1781" t="s">
        <v>8</v>
      </c>
      <c r="O1781" t="s">
        <v>28</v>
      </c>
      <c r="P1781" t="s">
        <v>163</v>
      </c>
      <c r="Q1781" t="s">
        <v>1107</v>
      </c>
      <c r="R1781">
        <v>77546</v>
      </c>
      <c r="S1781">
        <v>42169</v>
      </c>
      <c r="T1781">
        <v>42171</v>
      </c>
      <c r="U1781">
        <v>69.545100000000005</v>
      </c>
      <c r="V1781">
        <v>1</v>
      </c>
      <c r="W1781">
        <v>100.79</v>
      </c>
      <c r="X1781">
        <v>87342</v>
      </c>
      <c r="Y1781" t="s">
        <v>3216</v>
      </c>
    </row>
    <row r="1782" spans="1:25" x14ac:dyDescent="0.2">
      <c r="A1782">
        <v>1738</v>
      </c>
      <c r="B1782" t="s">
        <v>1877</v>
      </c>
      <c r="C1782" t="s">
        <v>23</v>
      </c>
      <c r="D1782">
        <v>0.04</v>
      </c>
      <c r="E1782">
        <v>35.44</v>
      </c>
      <c r="F1782">
        <v>19.989999999999998</v>
      </c>
      <c r="G1782" t="s">
        <v>14</v>
      </c>
      <c r="H1782" t="s">
        <v>70</v>
      </c>
      <c r="I1782" t="s">
        <v>24</v>
      </c>
      <c r="J1782" t="s">
        <v>64</v>
      </c>
      <c r="K1782" t="s">
        <v>49</v>
      </c>
      <c r="L1782" t="s">
        <v>2233</v>
      </c>
      <c r="M1782">
        <v>0.38</v>
      </c>
      <c r="N1782" t="s">
        <v>8</v>
      </c>
      <c r="O1782" t="s">
        <v>9</v>
      </c>
      <c r="P1782" t="s">
        <v>73</v>
      </c>
      <c r="Q1782" t="s">
        <v>1878</v>
      </c>
      <c r="R1782">
        <v>28052</v>
      </c>
      <c r="S1782">
        <v>42169</v>
      </c>
      <c r="T1782">
        <v>42176</v>
      </c>
      <c r="U1782">
        <v>-108.27249999999999</v>
      </c>
      <c r="V1782">
        <v>11</v>
      </c>
      <c r="W1782">
        <v>406.26</v>
      </c>
      <c r="X1782">
        <v>85868</v>
      </c>
      <c r="Y1782" t="s">
        <v>3215</v>
      </c>
    </row>
    <row r="1783" spans="1:25" x14ac:dyDescent="0.2">
      <c r="A1783">
        <v>1775</v>
      </c>
      <c r="B1783" t="s">
        <v>2842</v>
      </c>
      <c r="C1783" t="s">
        <v>23</v>
      </c>
      <c r="D1783">
        <v>0.09</v>
      </c>
      <c r="E1783">
        <v>12.95</v>
      </c>
      <c r="F1783">
        <v>4.9800000000000004</v>
      </c>
      <c r="G1783" t="s">
        <v>14</v>
      </c>
      <c r="H1783" t="s">
        <v>15</v>
      </c>
      <c r="I1783" t="s">
        <v>24</v>
      </c>
      <c r="J1783" t="s">
        <v>48</v>
      </c>
      <c r="K1783" t="s">
        <v>49</v>
      </c>
      <c r="L1783" t="s">
        <v>2715</v>
      </c>
      <c r="M1783">
        <v>0.4</v>
      </c>
      <c r="N1783" t="s">
        <v>8</v>
      </c>
      <c r="O1783" t="s">
        <v>28</v>
      </c>
      <c r="P1783" t="s">
        <v>29</v>
      </c>
      <c r="Q1783" t="s">
        <v>2843</v>
      </c>
      <c r="R1783">
        <v>46614</v>
      </c>
      <c r="S1783">
        <v>42169</v>
      </c>
      <c r="T1783">
        <v>42176</v>
      </c>
      <c r="U1783">
        <v>123.89175</v>
      </c>
      <c r="V1783">
        <v>21</v>
      </c>
      <c r="W1783">
        <v>269.54000000000002</v>
      </c>
      <c r="X1783">
        <v>89944</v>
      </c>
      <c r="Y1783" t="s">
        <v>3216</v>
      </c>
    </row>
    <row r="1784" spans="1:25" x14ac:dyDescent="0.2">
      <c r="A1784">
        <v>547</v>
      </c>
      <c r="B1784" t="s">
        <v>2844</v>
      </c>
      <c r="C1784" t="s">
        <v>46</v>
      </c>
      <c r="D1784">
        <v>0.03</v>
      </c>
      <c r="E1784">
        <v>13.73</v>
      </c>
      <c r="F1784">
        <v>6.85</v>
      </c>
      <c r="G1784" t="s">
        <v>63</v>
      </c>
      <c r="H1784" t="s">
        <v>70</v>
      </c>
      <c r="I1784" t="s">
        <v>4</v>
      </c>
      <c r="J1784" t="s">
        <v>102</v>
      </c>
      <c r="K1784" t="s">
        <v>26</v>
      </c>
      <c r="L1784" t="s">
        <v>1743</v>
      </c>
      <c r="M1784">
        <v>0.54</v>
      </c>
      <c r="N1784" t="s">
        <v>8</v>
      </c>
      <c r="O1784" t="s">
        <v>87</v>
      </c>
      <c r="P1784" t="s">
        <v>879</v>
      </c>
      <c r="Q1784" t="s">
        <v>2845</v>
      </c>
      <c r="R1784">
        <v>26501</v>
      </c>
      <c r="S1784">
        <v>42169</v>
      </c>
      <c r="T1784">
        <v>42170</v>
      </c>
      <c r="U1784">
        <v>39.585299999999997</v>
      </c>
      <c r="V1784">
        <v>4</v>
      </c>
      <c r="W1784">
        <v>57.37</v>
      </c>
      <c r="X1784">
        <v>86250</v>
      </c>
      <c r="Y1784" t="s">
        <v>3218</v>
      </c>
    </row>
    <row r="1785" spans="1:25" x14ac:dyDescent="0.2">
      <c r="A1785">
        <v>2979</v>
      </c>
      <c r="B1785" t="s">
        <v>794</v>
      </c>
      <c r="C1785" t="s">
        <v>46</v>
      </c>
      <c r="D1785">
        <v>0.01</v>
      </c>
      <c r="E1785">
        <v>5.84</v>
      </c>
      <c r="F1785">
        <v>0.83</v>
      </c>
      <c r="G1785" t="s">
        <v>14</v>
      </c>
      <c r="H1785" t="s">
        <v>70</v>
      </c>
      <c r="I1785" t="s">
        <v>24</v>
      </c>
      <c r="J1785" t="s">
        <v>25</v>
      </c>
      <c r="K1785" t="s">
        <v>26</v>
      </c>
      <c r="L1785" t="s">
        <v>2582</v>
      </c>
      <c r="M1785">
        <v>0.49</v>
      </c>
      <c r="N1785" t="s">
        <v>8</v>
      </c>
      <c r="O1785" t="s">
        <v>28</v>
      </c>
      <c r="P1785" t="s">
        <v>541</v>
      </c>
      <c r="Q1785" t="s">
        <v>796</v>
      </c>
      <c r="R1785">
        <v>58601</v>
      </c>
      <c r="S1785">
        <v>42169</v>
      </c>
      <c r="T1785">
        <v>42171</v>
      </c>
      <c r="U1785">
        <v>16.091999999999999</v>
      </c>
      <c r="V1785">
        <v>4</v>
      </c>
      <c r="W1785">
        <v>23.89</v>
      </c>
      <c r="X1785">
        <v>86546</v>
      </c>
      <c r="Y1785" t="s">
        <v>3216</v>
      </c>
    </row>
    <row r="1786" spans="1:25" x14ac:dyDescent="0.2">
      <c r="A1786">
        <v>3120</v>
      </c>
      <c r="B1786" t="s">
        <v>2846</v>
      </c>
      <c r="C1786" t="s">
        <v>46</v>
      </c>
      <c r="D1786">
        <v>0.08</v>
      </c>
      <c r="E1786">
        <v>315.98</v>
      </c>
      <c r="F1786">
        <v>19.989999999999998</v>
      </c>
      <c r="G1786" t="s">
        <v>14</v>
      </c>
      <c r="H1786" t="s">
        <v>47</v>
      </c>
      <c r="I1786" t="s">
        <v>24</v>
      </c>
      <c r="J1786" t="s">
        <v>48</v>
      </c>
      <c r="K1786" t="s">
        <v>49</v>
      </c>
      <c r="L1786" t="s">
        <v>2203</v>
      </c>
      <c r="M1786">
        <v>0.38</v>
      </c>
      <c r="N1786" t="s">
        <v>8</v>
      </c>
      <c r="O1786" t="s">
        <v>9</v>
      </c>
      <c r="P1786" t="s">
        <v>144</v>
      </c>
      <c r="Q1786" t="s">
        <v>2847</v>
      </c>
      <c r="R1786">
        <v>70117</v>
      </c>
      <c r="S1786">
        <v>42169</v>
      </c>
      <c r="T1786">
        <v>42169</v>
      </c>
      <c r="U1786">
        <v>44.52</v>
      </c>
      <c r="V1786">
        <v>9</v>
      </c>
      <c r="W1786">
        <v>2642.48</v>
      </c>
      <c r="X1786">
        <v>90160</v>
      </c>
      <c r="Y1786" t="s">
        <v>3215</v>
      </c>
    </row>
    <row r="1787" spans="1:25" x14ac:dyDescent="0.2">
      <c r="A1787">
        <v>1860</v>
      </c>
      <c r="B1787" t="s">
        <v>2848</v>
      </c>
      <c r="C1787" t="s">
        <v>1</v>
      </c>
      <c r="D1787">
        <v>0.09</v>
      </c>
      <c r="E1787">
        <v>5.98</v>
      </c>
      <c r="F1787">
        <v>1.49</v>
      </c>
      <c r="G1787" t="s">
        <v>14</v>
      </c>
      <c r="H1787" t="s">
        <v>47</v>
      </c>
      <c r="I1787" t="s">
        <v>24</v>
      </c>
      <c r="J1787" t="s">
        <v>48</v>
      </c>
      <c r="K1787" t="s">
        <v>49</v>
      </c>
      <c r="L1787" t="s">
        <v>1563</v>
      </c>
      <c r="M1787">
        <v>0.39</v>
      </c>
      <c r="N1787" t="s">
        <v>8</v>
      </c>
      <c r="O1787" t="s">
        <v>87</v>
      </c>
      <c r="P1787" t="s">
        <v>379</v>
      </c>
      <c r="Q1787" t="s">
        <v>2849</v>
      </c>
      <c r="R1787">
        <v>1570</v>
      </c>
      <c r="S1787">
        <v>42170</v>
      </c>
      <c r="T1787">
        <v>42172</v>
      </c>
      <c r="U1787">
        <v>13.2294</v>
      </c>
      <c r="V1787">
        <v>5</v>
      </c>
      <c r="W1787">
        <v>28.01</v>
      </c>
      <c r="X1787">
        <v>86846</v>
      </c>
      <c r="Y1787" t="s">
        <v>3218</v>
      </c>
    </row>
    <row r="1788" spans="1:25" x14ac:dyDescent="0.2">
      <c r="A1788">
        <v>33</v>
      </c>
      <c r="B1788" t="s">
        <v>2850</v>
      </c>
      <c r="C1788" t="s">
        <v>46</v>
      </c>
      <c r="D1788">
        <v>0.03</v>
      </c>
      <c r="E1788">
        <v>4.24</v>
      </c>
      <c r="F1788">
        <v>5.41</v>
      </c>
      <c r="G1788" t="s">
        <v>14</v>
      </c>
      <c r="H1788" t="s">
        <v>70</v>
      </c>
      <c r="I1788" t="s">
        <v>24</v>
      </c>
      <c r="J1788" t="s">
        <v>48</v>
      </c>
      <c r="K1788" t="s">
        <v>49</v>
      </c>
      <c r="L1788" t="s">
        <v>1647</v>
      </c>
      <c r="M1788">
        <v>0.35</v>
      </c>
      <c r="N1788" t="s">
        <v>8</v>
      </c>
      <c r="O1788" t="s">
        <v>35</v>
      </c>
      <c r="P1788" t="s">
        <v>115</v>
      </c>
      <c r="Q1788" t="s">
        <v>2851</v>
      </c>
      <c r="R1788">
        <v>97030</v>
      </c>
      <c r="S1788">
        <v>42170</v>
      </c>
      <c r="T1788">
        <v>42172</v>
      </c>
      <c r="U1788">
        <v>-84.437600000000003</v>
      </c>
      <c r="V1788">
        <v>13</v>
      </c>
      <c r="W1788">
        <v>58.68</v>
      </c>
      <c r="X1788">
        <v>89201</v>
      </c>
      <c r="Y1788" t="s">
        <v>3217</v>
      </c>
    </row>
    <row r="1789" spans="1:25" x14ac:dyDescent="0.2">
      <c r="A1789">
        <v>33</v>
      </c>
      <c r="B1789" t="s">
        <v>2850</v>
      </c>
      <c r="C1789" t="s">
        <v>46</v>
      </c>
      <c r="D1789">
        <v>0.04</v>
      </c>
      <c r="E1789">
        <v>2.94</v>
      </c>
      <c r="F1789">
        <v>0.7</v>
      </c>
      <c r="G1789" t="s">
        <v>14</v>
      </c>
      <c r="H1789" t="s">
        <v>70</v>
      </c>
      <c r="I1789" t="s">
        <v>24</v>
      </c>
      <c r="J1789" t="s">
        <v>25</v>
      </c>
      <c r="K1789" t="s">
        <v>26</v>
      </c>
      <c r="L1789" t="s">
        <v>795</v>
      </c>
      <c r="M1789">
        <v>0.57999999999999996</v>
      </c>
      <c r="N1789" t="s">
        <v>8</v>
      </c>
      <c r="O1789" t="s">
        <v>35</v>
      </c>
      <c r="P1789" t="s">
        <v>115</v>
      </c>
      <c r="Q1789" t="s">
        <v>2851</v>
      </c>
      <c r="R1789">
        <v>97030</v>
      </c>
      <c r="S1789">
        <v>42170</v>
      </c>
      <c r="T1789">
        <v>42171</v>
      </c>
      <c r="U1789">
        <v>24.312000000000001</v>
      </c>
      <c r="V1789">
        <v>18</v>
      </c>
      <c r="W1789">
        <v>53.1</v>
      </c>
      <c r="X1789">
        <v>89201</v>
      </c>
      <c r="Y1789" t="s">
        <v>3217</v>
      </c>
    </row>
    <row r="1790" spans="1:25" x14ac:dyDescent="0.2">
      <c r="A1790">
        <v>736</v>
      </c>
      <c r="B1790" t="s">
        <v>2852</v>
      </c>
      <c r="C1790" t="s">
        <v>46</v>
      </c>
      <c r="D1790">
        <v>0.06</v>
      </c>
      <c r="E1790">
        <v>350.98</v>
      </c>
      <c r="F1790">
        <v>30</v>
      </c>
      <c r="G1790" t="s">
        <v>2</v>
      </c>
      <c r="H1790" t="s">
        <v>15</v>
      </c>
      <c r="I1790" t="s">
        <v>4</v>
      </c>
      <c r="J1790" t="s">
        <v>85</v>
      </c>
      <c r="K1790" t="s">
        <v>33</v>
      </c>
      <c r="L1790" t="s">
        <v>167</v>
      </c>
      <c r="M1790">
        <v>0.61</v>
      </c>
      <c r="N1790" t="s">
        <v>8</v>
      </c>
      <c r="O1790" t="s">
        <v>87</v>
      </c>
      <c r="P1790" t="s">
        <v>1332</v>
      </c>
      <c r="Q1790" t="s">
        <v>1449</v>
      </c>
      <c r="R1790">
        <v>3079</v>
      </c>
      <c r="S1790">
        <v>42170</v>
      </c>
      <c r="T1790">
        <v>42172</v>
      </c>
      <c r="U1790">
        <v>797.85599999999999</v>
      </c>
      <c r="V1790">
        <v>6</v>
      </c>
      <c r="W1790">
        <v>2016.32</v>
      </c>
      <c r="X1790">
        <v>90361</v>
      </c>
      <c r="Y1790" t="s">
        <v>3218</v>
      </c>
    </row>
    <row r="1791" spans="1:25" x14ac:dyDescent="0.2">
      <c r="A1791">
        <v>738</v>
      </c>
      <c r="B1791" t="s">
        <v>2853</v>
      </c>
      <c r="C1791" t="s">
        <v>46</v>
      </c>
      <c r="D1791">
        <v>0.02</v>
      </c>
      <c r="E1791">
        <v>70.98</v>
      </c>
      <c r="F1791">
        <v>46.74</v>
      </c>
      <c r="G1791" t="s">
        <v>2</v>
      </c>
      <c r="H1791" t="s">
        <v>15</v>
      </c>
      <c r="I1791" t="s">
        <v>4</v>
      </c>
      <c r="J1791" t="s">
        <v>93</v>
      </c>
      <c r="K1791" t="s">
        <v>6</v>
      </c>
      <c r="L1791" t="s">
        <v>354</v>
      </c>
      <c r="M1791">
        <v>0.56000000000000005</v>
      </c>
      <c r="N1791" t="s">
        <v>8</v>
      </c>
      <c r="O1791" t="s">
        <v>87</v>
      </c>
      <c r="P1791" t="s">
        <v>373</v>
      </c>
      <c r="Q1791" t="s">
        <v>2348</v>
      </c>
      <c r="R1791">
        <v>7016</v>
      </c>
      <c r="S1791">
        <v>42170</v>
      </c>
      <c r="T1791">
        <v>42171</v>
      </c>
      <c r="U1791">
        <v>-178.21600000000001</v>
      </c>
      <c r="V1791">
        <v>4</v>
      </c>
      <c r="W1791">
        <v>313.63</v>
      </c>
      <c r="X1791">
        <v>90361</v>
      </c>
      <c r="Y1791" t="s">
        <v>3218</v>
      </c>
    </row>
    <row r="1792" spans="1:25" x14ac:dyDescent="0.2">
      <c r="A1792">
        <v>741</v>
      </c>
      <c r="B1792" t="s">
        <v>2854</v>
      </c>
      <c r="C1792" t="s">
        <v>46</v>
      </c>
      <c r="D1792">
        <v>0.04</v>
      </c>
      <c r="E1792">
        <v>27.48</v>
      </c>
      <c r="F1792">
        <v>4</v>
      </c>
      <c r="G1792" t="s">
        <v>14</v>
      </c>
      <c r="H1792" t="s">
        <v>15</v>
      </c>
      <c r="I1792" t="s">
        <v>16</v>
      </c>
      <c r="J1792" t="s">
        <v>17</v>
      </c>
      <c r="K1792" t="s">
        <v>49</v>
      </c>
      <c r="L1792" t="s">
        <v>2037</v>
      </c>
      <c r="M1792">
        <v>0.75</v>
      </c>
      <c r="N1792" t="s">
        <v>8</v>
      </c>
      <c r="O1792" t="s">
        <v>87</v>
      </c>
      <c r="P1792" t="s">
        <v>373</v>
      </c>
      <c r="Q1792" t="s">
        <v>2855</v>
      </c>
      <c r="R1792">
        <v>7901</v>
      </c>
      <c r="S1792">
        <v>42170</v>
      </c>
      <c r="T1792">
        <v>42172</v>
      </c>
      <c r="U1792">
        <v>-26.655999999999999</v>
      </c>
      <c r="V1792">
        <v>15</v>
      </c>
      <c r="W1792">
        <v>397.17</v>
      </c>
      <c r="X1792">
        <v>90361</v>
      </c>
      <c r="Y1792" t="s">
        <v>3218</v>
      </c>
    </row>
    <row r="1793" spans="1:25" x14ac:dyDescent="0.2">
      <c r="A1793">
        <v>2183</v>
      </c>
      <c r="B1793" t="s">
        <v>2856</v>
      </c>
      <c r="C1793" t="s">
        <v>46</v>
      </c>
      <c r="D1793">
        <v>0</v>
      </c>
      <c r="E1793">
        <v>1.48</v>
      </c>
      <c r="F1793">
        <v>0.7</v>
      </c>
      <c r="G1793" t="s">
        <v>14</v>
      </c>
      <c r="H1793" t="s">
        <v>47</v>
      </c>
      <c r="I1793" t="s">
        <v>24</v>
      </c>
      <c r="J1793" t="s">
        <v>152</v>
      </c>
      <c r="K1793" t="s">
        <v>26</v>
      </c>
      <c r="L1793" t="s">
        <v>153</v>
      </c>
      <c r="M1793">
        <v>0.37</v>
      </c>
      <c r="N1793" t="s">
        <v>8</v>
      </c>
      <c r="O1793" t="s">
        <v>9</v>
      </c>
      <c r="P1793" t="s">
        <v>364</v>
      </c>
      <c r="Q1793" t="s">
        <v>2857</v>
      </c>
      <c r="R1793">
        <v>42301</v>
      </c>
      <c r="S1793">
        <v>42170</v>
      </c>
      <c r="T1793">
        <v>42172</v>
      </c>
      <c r="U1793">
        <v>-203.09800000000001</v>
      </c>
      <c r="V1793">
        <v>12</v>
      </c>
      <c r="W1793">
        <v>19.32</v>
      </c>
      <c r="X1793">
        <v>91571</v>
      </c>
      <c r="Y1793" t="s">
        <v>3215</v>
      </c>
    </row>
    <row r="1794" spans="1:25" x14ac:dyDescent="0.2">
      <c r="A1794">
        <v>2512</v>
      </c>
      <c r="B1794" t="s">
        <v>2858</v>
      </c>
      <c r="C1794" t="s">
        <v>46</v>
      </c>
      <c r="D1794">
        <v>0.04</v>
      </c>
      <c r="E1794">
        <v>6.48</v>
      </c>
      <c r="F1794">
        <v>9.5399999999999991</v>
      </c>
      <c r="G1794" t="s">
        <v>14</v>
      </c>
      <c r="H1794" t="s">
        <v>47</v>
      </c>
      <c r="I1794" t="s">
        <v>24</v>
      </c>
      <c r="J1794" t="s">
        <v>64</v>
      </c>
      <c r="K1794" t="s">
        <v>49</v>
      </c>
      <c r="L1794" t="s">
        <v>2200</v>
      </c>
      <c r="M1794">
        <v>0.37</v>
      </c>
      <c r="N1794" t="s">
        <v>8</v>
      </c>
      <c r="O1794" t="s">
        <v>87</v>
      </c>
      <c r="P1794" t="s">
        <v>379</v>
      </c>
      <c r="Q1794" t="s">
        <v>2859</v>
      </c>
      <c r="R1794">
        <v>2138</v>
      </c>
      <c r="S1794">
        <v>42170</v>
      </c>
      <c r="T1794">
        <v>42172</v>
      </c>
      <c r="U1794">
        <v>-223.94399999999999</v>
      </c>
      <c r="V1794">
        <v>19</v>
      </c>
      <c r="W1794">
        <v>125.37</v>
      </c>
      <c r="X1794">
        <v>87030</v>
      </c>
      <c r="Y1794" t="s">
        <v>3218</v>
      </c>
    </row>
    <row r="1795" spans="1:25" x14ac:dyDescent="0.2">
      <c r="A1795">
        <v>1038</v>
      </c>
      <c r="B1795" t="s">
        <v>2860</v>
      </c>
      <c r="C1795" t="s">
        <v>1</v>
      </c>
      <c r="D1795">
        <v>0.1</v>
      </c>
      <c r="E1795">
        <v>7.64</v>
      </c>
      <c r="F1795">
        <v>5.83</v>
      </c>
      <c r="G1795" t="s">
        <v>14</v>
      </c>
      <c r="H1795" t="s">
        <v>70</v>
      </c>
      <c r="I1795" t="s">
        <v>24</v>
      </c>
      <c r="J1795" t="s">
        <v>64</v>
      </c>
      <c r="K1795" t="s">
        <v>26</v>
      </c>
      <c r="L1795" t="s">
        <v>208</v>
      </c>
      <c r="M1795">
        <v>0.36</v>
      </c>
      <c r="N1795" t="s">
        <v>8</v>
      </c>
      <c r="O1795" t="s">
        <v>9</v>
      </c>
      <c r="P1795" t="s">
        <v>99</v>
      </c>
      <c r="Q1795" t="s">
        <v>2861</v>
      </c>
      <c r="R1795">
        <v>33430</v>
      </c>
      <c r="S1795">
        <v>42171</v>
      </c>
      <c r="T1795">
        <v>42172</v>
      </c>
      <c r="U1795">
        <v>-403.18740000000003</v>
      </c>
      <c r="V1795">
        <v>5</v>
      </c>
      <c r="W1795">
        <v>39.36</v>
      </c>
      <c r="X1795">
        <v>90641</v>
      </c>
      <c r="Y1795" t="s">
        <v>3215</v>
      </c>
    </row>
    <row r="1796" spans="1:25" x14ac:dyDescent="0.2">
      <c r="A1796">
        <v>2677</v>
      </c>
      <c r="B1796" t="s">
        <v>2862</v>
      </c>
      <c r="C1796" t="s">
        <v>1</v>
      </c>
      <c r="D1796">
        <v>0.03</v>
      </c>
      <c r="E1796">
        <v>41.32</v>
      </c>
      <c r="F1796">
        <v>58.66</v>
      </c>
      <c r="G1796" t="s">
        <v>63</v>
      </c>
      <c r="H1796" t="s">
        <v>3</v>
      </c>
      <c r="I1796" t="s">
        <v>4</v>
      </c>
      <c r="J1796" t="s">
        <v>102</v>
      </c>
      <c r="K1796" t="s">
        <v>120</v>
      </c>
      <c r="L1796" t="s">
        <v>2863</v>
      </c>
      <c r="M1796">
        <v>0.76</v>
      </c>
      <c r="N1796" t="s">
        <v>8</v>
      </c>
      <c r="O1796" t="s">
        <v>9</v>
      </c>
      <c r="P1796" t="s">
        <v>218</v>
      </c>
      <c r="Q1796" t="s">
        <v>778</v>
      </c>
      <c r="R1796">
        <v>22601</v>
      </c>
      <c r="S1796">
        <v>42171</v>
      </c>
      <c r="T1796">
        <v>42172</v>
      </c>
      <c r="U1796">
        <v>-32.816000000000003</v>
      </c>
      <c r="V1796">
        <v>10</v>
      </c>
      <c r="W1796">
        <v>419.27</v>
      </c>
      <c r="X1796">
        <v>86633</v>
      </c>
      <c r="Y1796" t="s">
        <v>3215</v>
      </c>
    </row>
    <row r="1797" spans="1:25" x14ac:dyDescent="0.2">
      <c r="A1797">
        <v>2677</v>
      </c>
      <c r="B1797" t="s">
        <v>2862</v>
      </c>
      <c r="C1797" t="s">
        <v>1</v>
      </c>
      <c r="D1797">
        <v>0</v>
      </c>
      <c r="E1797">
        <v>6.88</v>
      </c>
      <c r="F1797">
        <v>2</v>
      </c>
      <c r="G1797" t="s">
        <v>14</v>
      </c>
      <c r="H1797" t="s">
        <v>3</v>
      </c>
      <c r="I1797" t="s">
        <v>24</v>
      </c>
      <c r="J1797" t="s">
        <v>64</v>
      </c>
      <c r="K1797" t="s">
        <v>26</v>
      </c>
      <c r="L1797" t="s">
        <v>828</v>
      </c>
      <c r="M1797">
        <v>0.39</v>
      </c>
      <c r="N1797" t="s">
        <v>8</v>
      </c>
      <c r="O1797" t="s">
        <v>9</v>
      </c>
      <c r="P1797" t="s">
        <v>218</v>
      </c>
      <c r="Q1797" t="s">
        <v>778</v>
      </c>
      <c r="R1797">
        <v>22601</v>
      </c>
      <c r="S1797">
        <v>42171</v>
      </c>
      <c r="T1797">
        <v>42171</v>
      </c>
      <c r="U1797">
        <v>-15.61</v>
      </c>
      <c r="V1797">
        <v>5</v>
      </c>
      <c r="W1797">
        <v>36</v>
      </c>
      <c r="X1797">
        <v>86633</v>
      </c>
      <c r="Y1797" t="s">
        <v>3215</v>
      </c>
    </row>
    <row r="1798" spans="1:25" x14ac:dyDescent="0.2">
      <c r="A1798">
        <v>2720</v>
      </c>
      <c r="B1798" t="s">
        <v>2864</v>
      </c>
      <c r="C1798" t="s">
        <v>1</v>
      </c>
      <c r="D1798">
        <v>0</v>
      </c>
      <c r="E1798">
        <v>40.479999999999997</v>
      </c>
      <c r="F1798">
        <v>19.989999999999998</v>
      </c>
      <c r="G1798" t="s">
        <v>14</v>
      </c>
      <c r="H1798" t="s">
        <v>3</v>
      </c>
      <c r="I1798" t="s">
        <v>16</v>
      </c>
      <c r="J1798" t="s">
        <v>17</v>
      </c>
      <c r="K1798" t="s">
        <v>49</v>
      </c>
      <c r="L1798" t="s">
        <v>2030</v>
      </c>
      <c r="M1798">
        <v>0.77</v>
      </c>
      <c r="N1798" t="s">
        <v>8</v>
      </c>
      <c r="O1798" t="s">
        <v>9</v>
      </c>
      <c r="P1798" t="s">
        <v>51</v>
      </c>
      <c r="Q1798" t="s">
        <v>2865</v>
      </c>
      <c r="R1798">
        <v>30721</v>
      </c>
      <c r="S1798">
        <v>42171</v>
      </c>
      <c r="T1798">
        <v>42172</v>
      </c>
      <c r="U1798">
        <v>-25.634</v>
      </c>
      <c r="V1798">
        <v>6</v>
      </c>
      <c r="W1798">
        <v>264.95</v>
      </c>
      <c r="X1798">
        <v>88766</v>
      </c>
      <c r="Y1798" t="s">
        <v>3215</v>
      </c>
    </row>
    <row r="1799" spans="1:25" x14ac:dyDescent="0.2">
      <c r="A1799">
        <v>1492</v>
      </c>
      <c r="B1799" t="s">
        <v>2866</v>
      </c>
      <c r="C1799" t="s">
        <v>13</v>
      </c>
      <c r="D1799">
        <v>0.04</v>
      </c>
      <c r="E1799">
        <v>119.99</v>
      </c>
      <c r="F1799">
        <v>14</v>
      </c>
      <c r="G1799" t="s">
        <v>2</v>
      </c>
      <c r="H1799" t="s">
        <v>70</v>
      </c>
      <c r="I1799" t="s">
        <v>16</v>
      </c>
      <c r="J1799" t="s">
        <v>32</v>
      </c>
      <c r="K1799" t="s">
        <v>33</v>
      </c>
      <c r="L1799" t="s">
        <v>2127</v>
      </c>
      <c r="M1799">
        <v>0.36</v>
      </c>
      <c r="N1799" t="s">
        <v>8</v>
      </c>
      <c r="O1799" t="s">
        <v>28</v>
      </c>
      <c r="P1799" t="s">
        <v>56</v>
      </c>
      <c r="Q1799" t="s">
        <v>2867</v>
      </c>
      <c r="R1799">
        <v>65721</v>
      </c>
      <c r="S1799">
        <v>42171</v>
      </c>
      <c r="T1799">
        <v>42173</v>
      </c>
      <c r="U1799">
        <v>509.95830000000001</v>
      </c>
      <c r="V1799">
        <v>6</v>
      </c>
      <c r="W1799">
        <v>739.07</v>
      </c>
      <c r="X1799">
        <v>88004</v>
      </c>
      <c r="Y1799" t="s">
        <v>3216</v>
      </c>
    </row>
    <row r="1800" spans="1:25" x14ac:dyDescent="0.2">
      <c r="A1800">
        <v>2355</v>
      </c>
      <c r="B1800" t="s">
        <v>1188</v>
      </c>
      <c r="C1800" t="s">
        <v>92</v>
      </c>
      <c r="D1800">
        <v>0.06</v>
      </c>
      <c r="E1800">
        <v>146.34</v>
      </c>
      <c r="F1800">
        <v>43.75</v>
      </c>
      <c r="G1800" t="s">
        <v>2</v>
      </c>
      <c r="H1800" t="s">
        <v>15</v>
      </c>
      <c r="I1800" t="s">
        <v>4</v>
      </c>
      <c r="J1800" t="s">
        <v>5</v>
      </c>
      <c r="K1800" t="s">
        <v>6</v>
      </c>
      <c r="L1800" t="s">
        <v>131</v>
      </c>
      <c r="M1800">
        <v>0.65</v>
      </c>
      <c r="N1800" t="s">
        <v>8</v>
      </c>
      <c r="O1800" t="s">
        <v>35</v>
      </c>
      <c r="P1800" t="s">
        <v>66</v>
      </c>
      <c r="Q1800" t="s">
        <v>1190</v>
      </c>
      <c r="R1800">
        <v>92236</v>
      </c>
      <c r="S1800">
        <v>42171</v>
      </c>
      <c r="T1800">
        <v>42173</v>
      </c>
      <c r="U1800">
        <v>-89.27</v>
      </c>
      <c r="V1800">
        <v>12</v>
      </c>
      <c r="W1800">
        <v>1721.24</v>
      </c>
      <c r="X1800">
        <v>91306</v>
      </c>
      <c r="Y1800" t="s">
        <v>3217</v>
      </c>
    </row>
    <row r="1801" spans="1:25" x14ac:dyDescent="0.2">
      <c r="A1801">
        <v>3096</v>
      </c>
      <c r="B1801" t="s">
        <v>2629</v>
      </c>
      <c r="C1801" t="s">
        <v>1</v>
      </c>
      <c r="D1801">
        <v>0.04</v>
      </c>
      <c r="E1801">
        <v>33.89</v>
      </c>
      <c r="F1801">
        <v>5.0999999999999996</v>
      </c>
      <c r="G1801" t="s">
        <v>63</v>
      </c>
      <c r="H1801" t="s">
        <v>15</v>
      </c>
      <c r="I1801" t="s">
        <v>24</v>
      </c>
      <c r="J1801" t="s">
        <v>54</v>
      </c>
      <c r="K1801" t="s">
        <v>49</v>
      </c>
      <c r="L1801" t="s">
        <v>281</v>
      </c>
      <c r="M1801">
        <v>0.6</v>
      </c>
      <c r="N1801" t="s">
        <v>8</v>
      </c>
      <c r="O1801" t="s">
        <v>87</v>
      </c>
      <c r="P1801" t="s">
        <v>293</v>
      </c>
      <c r="Q1801" t="s">
        <v>2416</v>
      </c>
      <c r="R1801">
        <v>43026</v>
      </c>
      <c r="S1801">
        <v>42172</v>
      </c>
      <c r="T1801">
        <v>42173</v>
      </c>
      <c r="U1801">
        <v>72.983999999999995</v>
      </c>
      <c r="V1801">
        <v>6</v>
      </c>
      <c r="W1801">
        <v>200.83</v>
      </c>
      <c r="X1801">
        <v>86222</v>
      </c>
      <c r="Y1801" t="s">
        <v>3218</v>
      </c>
    </row>
    <row r="1802" spans="1:25" x14ac:dyDescent="0.2">
      <c r="A1802">
        <v>283</v>
      </c>
      <c r="B1802" t="s">
        <v>2868</v>
      </c>
      <c r="C1802" t="s">
        <v>13</v>
      </c>
      <c r="D1802">
        <v>0.1</v>
      </c>
      <c r="E1802">
        <v>1.68</v>
      </c>
      <c r="F1802">
        <v>1.57</v>
      </c>
      <c r="G1802" t="s">
        <v>14</v>
      </c>
      <c r="H1802" t="s">
        <v>70</v>
      </c>
      <c r="I1802" t="s">
        <v>24</v>
      </c>
      <c r="J1802" t="s">
        <v>25</v>
      </c>
      <c r="K1802" t="s">
        <v>26</v>
      </c>
      <c r="L1802" t="s">
        <v>550</v>
      </c>
      <c r="M1802">
        <v>0.59</v>
      </c>
      <c r="N1802" t="s">
        <v>8</v>
      </c>
      <c r="O1802" t="s">
        <v>87</v>
      </c>
      <c r="P1802" t="s">
        <v>373</v>
      </c>
      <c r="Q1802" t="s">
        <v>2701</v>
      </c>
      <c r="R1802">
        <v>7101</v>
      </c>
      <c r="S1802">
        <v>42172</v>
      </c>
      <c r="T1802">
        <v>42173</v>
      </c>
      <c r="U1802">
        <v>-11.57</v>
      </c>
      <c r="V1802">
        <v>11</v>
      </c>
      <c r="W1802">
        <v>18.71</v>
      </c>
      <c r="X1802">
        <v>89293</v>
      </c>
      <c r="Y1802" t="s">
        <v>3218</v>
      </c>
    </row>
    <row r="1803" spans="1:25" x14ac:dyDescent="0.2">
      <c r="A1803">
        <v>286</v>
      </c>
      <c r="B1803" t="s">
        <v>2869</v>
      </c>
      <c r="C1803" t="s">
        <v>23</v>
      </c>
      <c r="D1803">
        <v>0</v>
      </c>
      <c r="E1803">
        <v>4.13</v>
      </c>
      <c r="F1803">
        <v>5.34</v>
      </c>
      <c r="G1803" t="s">
        <v>14</v>
      </c>
      <c r="H1803" t="s">
        <v>3</v>
      </c>
      <c r="I1803" t="s">
        <v>24</v>
      </c>
      <c r="J1803" t="s">
        <v>48</v>
      </c>
      <c r="K1803" t="s">
        <v>49</v>
      </c>
      <c r="L1803" t="s">
        <v>2870</v>
      </c>
      <c r="M1803">
        <v>0.38</v>
      </c>
      <c r="N1803" t="s">
        <v>8</v>
      </c>
      <c r="O1803" t="s">
        <v>28</v>
      </c>
      <c r="P1803" t="s">
        <v>513</v>
      </c>
      <c r="Q1803" t="s">
        <v>2871</v>
      </c>
      <c r="R1803">
        <v>66203</v>
      </c>
      <c r="S1803">
        <v>42172</v>
      </c>
      <c r="T1803">
        <v>42176</v>
      </c>
      <c r="U1803">
        <v>-61.87</v>
      </c>
      <c r="V1803">
        <v>9</v>
      </c>
      <c r="W1803">
        <v>40.950000000000003</v>
      </c>
      <c r="X1803">
        <v>89761</v>
      </c>
      <c r="Y1803" t="s">
        <v>3216</v>
      </c>
    </row>
    <row r="1804" spans="1:25" x14ac:dyDescent="0.2">
      <c r="A1804">
        <v>286</v>
      </c>
      <c r="B1804" t="s">
        <v>2869</v>
      </c>
      <c r="C1804" t="s">
        <v>23</v>
      </c>
      <c r="D1804">
        <v>0.1</v>
      </c>
      <c r="E1804">
        <v>130.97999999999999</v>
      </c>
      <c r="F1804">
        <v>54.74</v>
      </c>
      <c r="G1804" t="s">
        <v>2</v>
      </c>
      <c r="H1804" t="s">
        <v>3</v>
      </c>
      <c r="I1804" t="s">
        <v>4</v>
      </c>
      <c r="J1804" t="s">
        <v>93</v>
      </c>
      <c r="K1804" t="s">
        <v>6</v>
      </c>
      <c r="L1804" t="s">
        <v>1379</v>
      </c>
      <c r="M1804">
        <v>0.69</v>
      </c>
      <c r="N1804" t="s">
        <v>8</v>
      </c>
      <c r="O1804" t="s">
        <v>28</v>
      </c>
      <c r="P1804" t="s">
        <v>513</v>
      </c>
      <c r="Q1804" t="s">
        <v>2871</v>
      </c>
      <c r="R1804">
        <v>66203</v>
      </c>
      <c r="S1804">
        <v>42172</v>
      </c>
      <c r="T1804">
        <v>42176</v>
      </c>
      <c r="U1804">
        <v>-530.24</v>
      </c>
      <c r="V1804">
        <v>9</v>
      </c>
      <c r="W1804">
        <v>1155.73</v>
      </c>
      <c r="X1804">
        <v>89761</v>
      </c>
      <c r="Y1804" t="s">
        <v>3216</v>
      </c>
    </row>
    <row r="1805" spans="1:25" x14ac:dyDescent="0.2">
      <c r="A1805">
        <v>646</v>
      </c>
      <c r="B1805" t="s">
        <v>2872</v>
      </c>
      <c r="C1805" t="s">
        <v>23</v>
      </c>
      <c r="D1805">
        <v>0.03</v>
      </c>
      <c r="E1805">
        <v>51.75</v>
      </c>
      <c r="F1805">
        <v>19.989999999999998</v>
      </c>
      <c r="G1805" t="s">
        <v>14</v>
      </c>
      <c r="H1805" t="s">
        <v>70</v>
      </c>
      <c r="I1805" t="s">
        <v>4</v>
      </c>
      <c r="J1805" t="s">
        <v>102</v>
      </c>
      <c r="K1805" t="s">
        <v>49</v>
      </c>
      <c r="L1805" t="s">
        <v>2873</v>
      </c>
      <c r="M1805">
        <v>0.55000000000000004</v>
      </c>
      <c r="N1805" t="s">
        <v>8</v>
      </c>
      <c r="O1805" t="s">
        <v>28</v>
      </c>
      <c r="P1805" t="s">
        <v>60</v>
      </c>
      <c r="Q1805" t="s">
        <v>2874</v>
      </c>
      <c r="R1805">
        <v>55379</v>
      </c>
      <c r="S1805">
        <v>42172</v>
      </c>
      <c r="T1805">
        <v>42177</v>
      </c>
      <c r="U1805">
        <v>261.44400000000002</v>
      </c>
      <c r="V1805">
        <v>16</v>
      </c>
      <c r="W1805">
        <v>818.81</v>
      </c>
      <c r="X1805">
        <v>90735</v>
      </c>
      <c r="Y1805" t="s">
        <v>3216</v>
      </c>
    </row>
    <row r="1806" spans="1:25" x14ac:dyDescent="0.2">
      <c r="A1806">
        <v>1189</v>
      </c>
      <c r="B1806" t="s">
        <v>2875</v>
      </c>
      <c r="C1806" t="s">
        <v>23</v>
      </c>
      <c r="D1806">
        <v>0.06</v>
      </c>
      <c r="E1806">
        <v>10.89</v>
      </c>
      <c r="F1806">
        <v>4.5</v>
      </c>
      <c r="G1806" t="s">
        <v>14</v>
      </c>
      <c r="H1806" t="s">
        <v>15</v>
      </c>
      <c r="I1806" t="s">
        <v>24</v>
      </c>
      <c r="J1806" t="s">
        <v>71</v>
      </c>
      <c r="K1806" t="s">
        <v>49</v>
      </c>
      <c r="L1806" t="s">
        <v>749</v>
      </c>
      <c r="M1806">
        <v>0.59</v>
      </c>
      <c r="N1806" t="s">
        <v>8</v>
      </c>
      <c r="O1806" t="s">
        <v>35</v>
      </c>
      <c r="P1806" t="s">
        <v>66</v>
      </c>
      <c r="Q1806" t="s">
        <v>2072</v>
      </c>
      <c r="R1806">
        <v>92646</v>
      </c>
      <c r="S1806">
        <v>42172</v>
      </c>
      <c r="T1806">
        <v>42177</v>
      </c>
      <c r="U1806">
        <v>-25.111999999999998</v>
      </c>
      <c r="V1806">
        <v>14</v>
      </c>
      <c r="W1806">
        <v>149.32</v>
      </c>
      <c r="X1806">
        <v>87584</v>
      </c>
      <c r="Y1806" t="s">
        <v>3217</v>
      </c>
    </row>
    <row r="1807" spans="1:25" x14ac:dyDescent="0.2">
      <c r="A1807">
        <v>1189</v>
      </c>
      <c r="B1807" t="s">
        <v>2875</v>
      </c>
      <c r="C1807" t="s">
        <v>23</v>
      </c>
      <c r="D1807">
        <v>0.03</v>
      </c>
      <c r="E1807">
        <v>10.64</v>
      </c>
      <c r="F1807">
        <v>5.16</v>
      </c>
      <c r="G1807" t="s">
        <v>14</v>
      </c>
      <c r="H1807" t="s">
        <v>15</v>
      </c>
      <c r="I1807" t="s">
        <v>4</v>
      </c>
      <c r="J1807" t="s">
        <v>102</v>
      </c>
      <c r="K1807" t="s">
        <v>49</v>
      </c>
      <c r="L1807" t="s">
        <v>1820</v>
      </c>
      <c r="M1807">
        <v>0.56999999999999995</v>
      </c>
      <c r="N1807" t="s">
        <v>8</v>
      </c>
      <c r="O1807" t="s">
        <v>35</v>
      </c>
      <c r="P1807" t="s">
        <v>66</v>
      </c>
      <c r="Q1807" t="s">
        <v>2072</v>
      </c>
      <c r="R1807">
        <v>92646</v>
      </c>
      <c r="S1807">
        <v>42172</v>
      </c>
      <c r="T1807">
        <v>42177</v>
      </c>
      <c r="U1807">
        <v>17.376000000000001</v>
      </c>
      <c r="V1807">
        <v>16</v>
      </c>
      <c r="W1807">
        <v>177.01</v>
      </c>
      <c r="X1807">
        <v>87584</v>
      </c>
      <c r="Y1807" t="s">
        <v>3217</v>
      </c>
    </row>
    <row r="1808" spans="1:25" x14ac:dyDescent="0.2">
      <c r="A1808">
        <v>1189</v>
      </c>
      <c r="B1808" t="s">
        <v>2875</v>
      </c>
      <c r="C1808" t="s">
        <v>23</v>
      </c>
      <c r="D1808">
        <v>0.03</v>
      </c>
      <c r="E1808">
        <v>7.96</v>
      </c>
      <c r="F1808">
        <v>4.95</v>
      </c>
      <c r="G1808" t="s">
        <v>14</v>
      </c>
      <c r="H1808" t="s">
        <v>15</v>
      </c>
      <c r="I1808" t="s">
        <v>4</v>
      </c>
      <c r="J1808" t="s">
        <v>102</v>
      </c>
      <c r="K1808" t="s">
        <v>49</v>
      </c>
      <c r="L1808" t="s">
        <v>787</v>
      </c>
      <c r="M1808">
        <v>0.41</v>
      </c>
      <c r="N1808" t="s">
        <v>8</v>
      </c>
      <c r="O1808" t="s">
        <v>35</v>
      </c>
      <c r="P1808" t="s">
        <v>66</v>
      </c>
      <c r="Q1808" t="s">
        <v>2072</v>
      </c>
      <c r="R1808">
        <v>92646</v>
      </c>
      <c r="S1808">
        <v>42172</v>
      </c>
      <c r="T1808">
        <v>42174</v>
      </c>
      <c r="U1808">
        <v>24.260400000000001</v>
      </c>
      <c r="V1808">
        <v>4</v>
      </c>
      <c r="W1808">
        <v>35.159999999999997</v>
      </c>
      <c r="X1808">
        <v>87584</v>
      </c>
      <c r="Y1808" t="s">
        <v>3217</v>
      </c>
    </row>
    <row r="1809" spans="1:25" x14ac:dyDescent="0.2">
      <c r="A1809">
        <v>1193</v>
      </c>
      <c r="B1809" t="s">
        <v>1327</v>
      </c>
      <c r="C1809" t="s">
        <v>23</v>
      </c>
      <c r="D1809">
        <v>0.03</v>
      </c>
      <c r="E1809">
        <v>10.64</v>
      </c>
      <c r="F1809">
        <v>5.16</v>
      </c>
      <c r="G1809" t="s">
        <v>14</v>
      </c>
      <c r="H1809" t="s">
        <v>15</v>
      </c>
      <c r="I1809" t="s">
        <v>4</v>
      </c>
      <c r="J1809" t="s">
        <v>102</v>
      </c>
      <c r="K1809" t="s">
        <v>49</v>
      </c>
      <c r="L1809" t="s">
        <v>1820</v>
      </c>
      <c r="M1809">
        <v>0.56999999999999995</v>
      </c>
      <c r="N1809" t="s">
        <v>8</v>
      </c>
      <c r="O1809" t="s">
        <v>87</v>
      </c>
      <c r="P1809" t="s">
        <v>350</v>
      </c>
      <c r="Q1809" t="s">
        <v>42</v>
      </c>
      <c r="R1809">
        <v>20016</v>
      </c>
      <c r="S1809">
        <v>42172</v>
      </c>
      <c r="T1809">
        <v>42177</v>
      </c>
      <c r="U1809">
        <v>14.48</v>
      </c>
      <c r="V1809">
        <v>63</v>
      </c>
      <c r="W1809">
        <v>696.96</v>
      </c>
      <c r="X1809">
        <v>5984</v>
      </c>
      <c r="Y1809" t="s">
        <v>3218</v>
      </c>
    </row>
    <row r="1810" spans="1:25" x14ac:dyDescent="0.2">
      <c r="A1810">
        <v>1193</v>
      </c>
      <c r="B1810" t="s">
        <v>1327</v>
      </c>
      <c r="C1810" t="s">
        <v>23</v>
      </c>
      <c r="D1810">
        <v>0.03</v>
      </c>
      <c r="E1810">
        <v>7.96</v>
      </c>
      <c r="F1810">
        <v>4.95</v>
      </c>
      <c r="G1810" t="s">
        <v>14</v>
      </c>
      <c r="H1810" t="s">
        <v>15</v>
      </c>
      <c r="I1810" t="s">
        <v>4</v>
      </c>
      <c r="J1810" t="s">
        <v>102</v>
      </c>
      <c r="K1810" t="s">
        <v>49</v>
      </c>
      <c r="L1810" t="s">
        <v>787</v>
      </c>
      <c r="M1810">
        <v>0.41</v>
      </c>
      <c r="N1810" t="s">
        <v>8</v>
      </c>
      <c r="O1810" t="s">
        <v>87</v>
      </c>
      <c r="P1810" t="s">
        <v>350</v>
      </c>
      <c r="Q1810" t="s">
        <v>42</v>
      </c>
      <c r="R1810">
        <v>20016</v>
      </c>
      <c r="S1810">
        <v>42172</v>
      </c>
      <c r="T1810">
        <v>42174</v>
      </c>
      <c r="U1810">
        <v>22.25</v>
      </c>
      <c r="V1810">
        <v>17</v>
      </c>
      <c r="W1810">
        <v>149.41</v>
      </c>
      <c r="X1810">
        <v>5984</v>
      </c>
      <c r="Y1810" t="s">
        <v>3218</v>
      </c>
    </row>
    <row r="1811" spans="1:25" x14ac:dyDescent="0.2">
      <c r="A1811">
        <v>3098</v>
      </c>
      <c r="B1811" t="s">
        <v>1396</v>
      </c>
      <c r="C1811" t="s">
        <v>23</v>
      </c>
      <c r="D1811">
        <v>0</v>
      </c>
      <c r="E1811">
        <v>11.7</v>
      </c>
      <c r="F1811">
        <v>6.96</v>
      </c>
      <c r="G1811" t="s">
        <v>63</v>
      </c>
      <c r="H1811" t="s">
        <v>15</v>
      </c>
      <c r="I1811" t="s">
        <v>24</v>
      </c>
      <c r="J1811" t="s">
        <v>71</v>
      </c>
      <c r="K1811" t="s">
        <v>120</v>
      </c>
      <c r="L1811" t="s">
        <v>736</v>
      </c>
      <c r="M1811">
        <v>0.5</v>
      </c>
      <c r="N1811" t="s">
        <v>8</v>
      </c>
      <c r="O1811" t="s">
        <v>87</v>
      </c>
      <c r="P1811" t="s">
        <v>88</v>
      </c>
      <c r="Q1811" t="s">
        <v>1397</v>
      </c>
      <c r="R1811">
        <v>11967</v>
      </c>
      <c r="S1811">
        <v>42172</v>
      </c>
      <c r="T1811">
        <v>42174</v>
      </c>
      <c r="U1811">
        <v>-11.247999999999999</v>
      </c>
      <c r="V1811">
        <v>10</v>
      </c>
      <c r="W1811">
        <v>131.69</v>
      </c>
      <c r="X1811">
        <v>89315</v>
      </c>
      <c r="Y1811" t="s">
        <v>3218</v>
      </c>
    </row>
    <row r="1812" spans="1:25" x14ac:dyDescent="0.2">
      <c r="A1812">
        <v>907</v>
      </c>
      <c r="B1812" t="s">
        <v>1347</v>
      </c>
      <c r="C1812" t="s">
        <v>92</v>
      </c>
      <c r="D1812">
        <v>0.09</v>
      </c>
      <c r="E1812">
        <v>2.6</v>
      </c>
      <c r="F1812">
        <v>2.4</v>
      </c>
      <c r="G1812" t="s">
        <v>14</v>
      </c>
      <c r="H1812" t="s">
        <v>47</v>
      </c>
      <c r="I1812" t="s">
        <v>24</v>
      </c>
      <c r="J1812" t="s">
        <v>25</v>
      </c>
      <c r="K1812" t="s">
        <v>26</v>
      </c>
      <c r="L1812" t="s">
        <v>332</v>
      </c>
      <c r="M1812">
        <v>0.57999999999999996</v>
      </c>
      <c r="N1812" t="s">
        <v>8</v>
      </c>
      <c r="O1812" t="s">
        <v>9</v>
      </c>
      <c r="P1812" t="s">
        <v>364</v>
      </c>
      <c r="Q1812" t="s">
        <v>442</v>
      </c>
      <c r="R1812">
        <v>42420</v>
      </c>
      <c r="S1812">
        <v>42172</v>
      </c>
      <c r="T1812">
        <v>42174</v>
      </c>
      <c r="U1812">
        <v>1107.4079999999999</v>
      </c>
      <c r="V1812">
        <v>12</v>
      </c>
      <c r="W1812">
        <v>31.73</v>
      </c>
      <c r="X1812">
        <v>86460</v>
      </c>
      <c r="Y1812" t="s">
        <v>3215</v>
      </c>
    </row>
    <row r="1813" spans="1:25" x14ac:dyDescent="0.2">
      <c r="A1813">
        <v>317</v>
      </c>
      <c r="B1813" t="s">
        <v>2876</v>
      </c>
      <c r="C1813" t="s">
        <v>46</v>
      </c>
      <c r="D1813">
        <v>0.09</v>
      </c>
      <c r="E1813">
        <v>7.38</v>
      </c>
      <c r="F1813">
        <v>5.21</v>
      </c>
      <c r="G1813" t="s">
        <v>14</v>
      </c>
      <c r="H1813" t="s">
        <v>70</v>
      </c>
      <c r="I1813" t="s">
        <v>4</v>
      </c>
      <c r="J1813" t="s">
        <v>102</v>
      </c>
      <c r="K1813" t="s">
        <v>49</v>
      </c>
      <c r="L1813" t="s">
        <v>1893</v>
      </c>
      <c r="M1813">
        <v>0.56000000000000005</v>
      </c>
      <c r="N1813" t="s">
        <v>8</v>
      </c>
      <c r="O1813" t="s">
        <v>35</v>
      </c>
      <c r="P1813" t="s">
        <v>66</v>
      </c>
      <c r="Q1813" t="s">
        <v>2877</v>
      </c>
      <c r="R1813">
        <v>91945</v>
      </c>
      <c r="S1813">
        <v>42172</v>
      </c>
      <c r="T1813">
        <v>42173</v>
      </c>
      <c r="U1813">
        <v>-27.16</v>
      </c>
      <c r="V1813">
        <v>9</v>
      </c>
      <c r="W1813">
        <v>66.55</v>
      </c>
      <c r="X1813">
        <v>86041</v>
      </c>
      <c r="Y1813" t="s">
        <v>3217</v>
      </c>
    </row>
    <row r="1814" spans="1:25" x14ac:dyDescent="0.2">
      <c r="A1814">
        <v>317</v>
      </c>
      <c r="B1814" t="s">
        <v>2876</v>
      </c>
      <c r="C1814" t="s">
        <v>46</v>
      </c>
      <c r="D1814">
        <v>0.04</v>
      </c>
      <c r="E1814">
        <v>5.98</v>
      </c>
      <c r="F1814">
        <v>5.15</v>
      </c>
      <c r="G1814" t="s">
        <v>14</v>
      </c>
      <c r="H1814" t="s">
        <v>70</v>
      </c>
      <c r="I1814" t="s">
        <v>24</v>
      </c>
      <c r="J1814" t="s">
        <v>64</v>
      </c>
      <c r="K1814" t="s">
        <v>49</v>
      </c>
      <c r="L1814" t="s">
        <v>2444</v>
      </c>
      <c r="M1814">
        <v>0.36</v>
      </c>
      <c r="N1814" t="s">
        <v>8</v>
      </c>
      <c r="O1814" t="s">
        <v>35</v>
      </c>
      <c r="P1814" t="s">
        <v>66</v>
      </c>
      <c r="Q1814" t="s">
        <v>2877</v>
      </c>
      <c r="R1814">
        <v>91945</v>
      </c>
      <c r="S1814">
        <v>42172</v>
      </c>
      <c r="T1814">
        <v>42173</v>
      </c>
      <c r="U1814">
        <v>-52.344000000000001</v>
      </c>
      <c r="V1814">
        <v>17</v>
      </c>
      <c r="W1814">
        <v>103.49</v>
      </c>
      <c r="X1814">
        <v>86041</v>
      </c>
      <c r="Y1814" t="s">
        <v>3217</v>
      </c>
    </row>
    <row r="1815" spans="1:25" x14ac:dyDescent="0.2">
      <c r="A1815">
        <v>317</v>
      </c>
      <c r="B1815" t="s">
        <v>2876</v>
      </c>
      <c r="C1815" t="s">
        <v>46</v>
      </c>
      <c r="D1815">
        <v>0.04</v>
      </c>
      <c r="E1815">
        <v>15.42</v>
      </c>
      <c r="F1815">
        <v>10.68</v>
      </c>
      <c r="G1815" t="s">
        <v>14</v>
      </c>
      <c r="H1815" t="s">
        <v>70</v>
      </c>
      <c r="I1815" t="s">
        <v>24</v>
      </c>
      <c r="J1815" t="s">
        <v>54</v>
      </c>
      <c r="K1815" t="s">
        <v>49</v>
      </c>
      <c r="L1815" t="s">
        <v>2241</v>
      </c>
      <c r="M1815">
        <v>0.57999999999999996</v>
      </c>
      <c r="N1815" t="s">
        <v>8</v>
      </c>
      <c r="O1815" t="s">
        <v>35</v>
      </c>
      <c r="P1815" t="s">
        <v>66</v>
      </c>
      <c r="Q1815" t="s">
        <v>2877</v>
      </c>
      <c r="R1815">
        <v>91945</v>
      </c>
      <c r="S1815">
        <v>42172</v>
      </c>
      <c r="T1815">
        <v>42173</v>
      </c>
      <c r="U1815">
        <v>-119.93600000000001</v>
      </c>
      <c r="V1815">
        <v>12</v>
      </c>
      <c r="W1815">
        <v>192.18</v>
      </c>
      <c r="X1815">
        <v>86041</v>
      </c>
      <c r="Y1815" t="s">
        <v>3217</v>
      </c>
    </row>
    <row r="1816" spans="1:25" x14ac:dyDescent="0.2">
      <c r="A1816">
        <v>395</v>
      </c>
      <c r="B1816" t="s">
        <v>2878</v>
      </c>
      <c r="C1816" t="s">
        <v>1</v>
      </c>
      <c r="D1816">
        <v>0.04</v>
      </c>
      <c r="E1816">
        <v>15.98</v>
      </c>
      <c r="F1816">
        <v>4</v>
      </c>
      <c r="G1816" t="s">
        <v>14</v>
      </c>
      <c r="H1816" t="s">
        <v>70</v>
      </c>
      <c r="I1816" t="s">
        <v>16</v>
      </c>
      <c r="J1816" t="s">
        <v>17</v>
      </c>
      <c r="K1816" t="s">
        <v>49</v>
      </c>
      <c r="L1816" t="s">
        <v>1858</v>
      </c>
      <c r="M1816">
        <v>0.37</v>
      </c>
      <c r="N1816" t="s">
        <v>8</v>
      </c>
      <c r="O1816" t="s">
        <v>9</v>
      </c>
      <c r="P1816" t="s">
        <v>73</v>
      </c>
      <c r="Q1816" t="s">
        <v>2879</v>
      </c>
      <c r="R1816">
        <v>28001</v>
      </c>
      <c r="S1816">
        <v>42173</v>
      </c>
      <c r="T1816">
        <v>42174</v>
      </c>
      <c r="U1816">
        <v>-19.207999999999998</v>
      </c>
      <c r="V1816">
        <v>4</v>
      </c>
      <c r="W1816">
        <v>64.59</v>
      </c>
      <c r="X1816">
        <v>86384</v>
      </c>
      <c r="Y1816" t="s">
        <v>3215</v>
      </c>
    </row>
    <row r="1817" spans="1:25" x14ac:dyDescent="0.2">
      <c r="A1817">
        <v>395</v>
      </c>
      <c r="B1817" t="s">
        <v>2878</v>
      </c>
      <c r="C1817" t="s">
        <v>1</v>
      </c>
      <c r="D1817">
        <v>0.06</v>
      </c>
      <c r="E1817">
        <v>22.84</v>
      </c>
      <c r="F1817">
        <v>5.47</v>
      </c>
      <c r="G1817" t="s">
        <v>14</v>
      </c>
      <c r="H1817" t="s">
        <v>70</v>
      </c>
      <c r="I1817" t="s">
        <v>24</v>
      </c>
      <c r="J1817" t="s">
        <v>64</v>
      </c>
      <c r="K1817" t="s">
        <v>49</v>
      </c>
      <c r="L1817" t="s">
        <v>2880</v>
      </c>
      <c r="M1817">
        <v>0.39</v>
      </c>
      <c r="N1817" t="s">
        <v>8</v>
      </c>
      <c r="O1817" t="s">
        <v>9</v>
      </c>
      <c r="P1817" t="s">
        <v>73</v>
      </c>
      <c r="Q1817" t="s">
        <v>2879</v>
      </c>
      <c r="R1817">
        <v>28001</v>
      </c>
      <c r="S1817">
        <v>42173</v>
      </c>
      <c r="T1817">
        <v>42175</v>
      </c>
      <c r="U1817">
        <v>7.44</v>
      </c>
      <c r="V1817">
        <v>20</v>
      </c>
      <c r="W1817">
        <v>461.94</v>
      </c>
      <c r="X1817">
        <v>86384</v>
      </c>
      <c r="Y1817" t="s">
        <v>3215</v>
      </c>
    </row>
    <row r="1818" spans="1:25" x14ac:dyDescent="0.2">
      <c r="A1818">
        <v>152</v>
      </c>
      <c r="B1818" t="s">
        <v>481</v>
      </c>
      <c r="C1818" t="s">
        <v>23</v>
      </c>
      <c r="D1818">
        <v>0.1</v>
      </c>
      <c r="E1818">
        <v>39.979999999999997</v>
      </c>
      <c r="F1818">
        <v>4</v>
      </c>
      <c r="G1818" t="s">
        <v>14</v>
      </c>
      <c r="H1818" t="s">
        <v>3</v>
      </c>
      <c r="I1818" t="s">
        <v>16</v>
      </c>
      <c r="J1818" t="s">
        <v>17</v>
      </c>
      <c r="K1818" t="s">
        <v>49</v>
      </c>
      <c r="L1818" t="s">
        <v>1903</v>
      </c>
      <c r="M1818">
        <v>0.7</v>
      </c>
      <c r="N1818" t="s">
        <v>8</v>
      </c>
      <c r="O1818" t="s">
        <v>9</v>
      </c>
      <c r="P1818" t="s">
        <v>376</v>
      </c>
      <c r="Q1818" t="s">
        <v>483</v>
      </c>
      <c r="R1818">
        <v>37918</v>
      </c>
      <c r="S1818">
        <v>42173</v>
      </c>
      <c r="T1818">
        <v>42177</v>
      </c>
      <c r="U1818">
        <v>360.24</v>
      </c>
      <c r="V1818">
        <v>21</v>
      </c>
      <c r="W1818">
        <v>772.56</v>
      </c>
      <c r="X1818">
        <v>89525</v>
      </c>
      <c r="Y1818" t="s">
        <v>3215</v>
      </c>
    </row>
    <row r="1819" spans="1:25" x14ac:dyDescent="0.2">
      <c r="A1819">
        <v>1958</v>
      </c>
      <c r="B1819" t="s">
        <v>2881</v>
      </c>
      <c r="C1819" t="s">
        <v>23</v>
      </c>
      <c r="D1819">
        <v>0.09</v>
      </c>
      <c r="E1819">
        <v>30.98</v>
      </c>
      <c r="F1819">
        <v>6.5</v>
      </c>
      <c r="G1819" t="s">
        <v>63</v>
      </c>
      <c r="H1819" t="s">
        <v>15</v>
      </c>
      <c r="I1819" t="s">
        <v>16</v>
      </c>
      <c r="J1819" t="s">
        <v>17</v>
      </c>
      <c r="K1819" t="s">
        <v>49</v>
      </c>
      <c r="L1819" t="s">
        <v>2497</v>
      </c>
      <c r="M1819">
        <v>0.64</v>
      </c>
      <c r="N1819" t="s">
        <v>8</v>
      </c>
      <c r="O1819" t="s">
        <v>35</v>
      </c>
      <c r="P1819" t="s">
        <v>115</v>
      </c>
      <c r="Q1819" t="s">
        <v>1704</v>
      </c>
      <c r="R1819">
        <v>97068</v>
      </c>
      <c r="S1819">
        <v>42173</v>
      </c>
      <c r="T1819">
        <v>42177</v>
      </c>
      <c r="U1819">
        <v>-55.97</v>
      </c>
      <c r="V1819">
        <v>7</v>
      </c>
      <c r="W1819">
        <v>204.34</v>
      </c>
      <c r="X1819">
        <v>89819</v>
      </c>
      <c r="Y1819" t="s">
        <v>3217</v>
      </c>
    </row>
    <row r="1820" spans="1:25" x14ac:dyDescent="0.2">
      <c r="A1820">
        <v>2954</v>
      </c>
      <c r="B1820" t="s">
        <v>2882</v>
      </c>
      <c r="C1820" t="s">
        <v>23</v>
      </c>
      <c r="D1820">
        <v>0.09</v>
      </c>
      <c r="E1820">
        <v>12.22</v>
      </c>
      <c r="F1820">
        <v>2.85</v>
      </c>
      <c r="G1820" t="s">
        <v>14</v>
      </c>
      <c r="H1820" t="s">
        <v>15</v>
      </c>
      <c r="I1820" t="s">
        <v>4</v>
      </c>
      <c r="J1820" t="s">
        <v>102</v>
      </c>
      <c r="K1820" t="s">
        <v>18</v>
      </c>
      <c r="L1820" t="s">
        <v>2062</v>
      </c>
      <c r="M1820">
        <v>0.55000000000000004</v>
      </c>
      <c r="N1820" t="s">
        <v>8</v>
      </c>
      <c r="O1820" t="s">
        <v>28</v>
      </c>
      <c r="P1820" t="s">
        <v>60</v>
      </c>
      <c r="Q1820" t="s">
        <v>2883</v>
      </c>
      <c r="R1820">
        <v>55119</v>
      </c>
      <c r="S1820">
        <v>42173</v>
      </c>
      <c r="T1820">
        <v>42180</v>
      </c>
      <c r="U1820">
        <v>70.676699999999997</v>
      </c>
      <c r="V1820">
        <v>9</v>
      </c>
      <c r="W1820">
        <v>102.43</v>
      </c>
      <c r="X1820">
        <v>86427</v>
      </c>
      <c r="Y1820" t="s">
        <v>3216</v>
      </c>
    </row>
    <row r="1821" spans="1:25" x14ac:dyDescent="0.2">
      <c r="A1821">
        <v>553</v>
      </c>
      <c r="B1821" t="s">
        <v>827</v>
      </c>
      <c r="C1821" t="s">
        <v>92</v>
      </c>
      <c r="D1821">
        <v>0.08</v>
      </c>
      <c r="E1821">
        <v>124.49</v>
      </c>
      <c r="F1821">
        <v>51.94</v>
      </c>
      <c r="G1821" t="s">
        <v>2</v>
      </c>
      <c r="H1821" t="s">
        <v>70</v>
      </c>
      <c r="I1821" t="s">
        <v>4</v>
      </c>
      <c r="J1821" t="s">
        <v>5</v>
      </c>
      <c r="K1821" t="s">
        <v>6</v>
      </c>
      <c r="L1821" t="s">
        <v>1125</v>
      </c>
      <c r="M1821">
        <v>0.63</v>
      </c>
      <c r="N1821" t="s">
        <v>8</v>
      </c>
      <c r="O1821" t="s">
        <v>35</v>
      </c>
      <c r="P1821" t="s">
        <v>66</v>
      </c>
      <c r="Q1821" t="s">
        <v>76</v>
      </c>
      <c r="R1821">
        <v>90008</v>
      </c>
      <c r="S1821">
        <v>42173</v>
      </c>
      <c r="T1821">
        <v>42174</v>
      </c>
      <c r="U1821">
        <v>-500.38</v>
      </c>
      <c r="V1821">
        <v>56</v>
      </c>
      <c r="W1821">
        <v>6831.37</v>
      </c>
      <c r="X1821">
        <v>359</v>
      </c>
      <c r="Y1821" t="s">
        <v>3217</v>
      </c>
    </row>
    <row r="1822" spans="1:25" x14ac:dyDescent="0.2">
      <c r="A1822">
        <v>555</v>
      </c>
      <c r="B1822" t="s">
        <v>1276</v>
      </c>
      <c r="C1822" t="s">
        <v>92</v>
      </c>
      <c r="D1822">
        <v>0.08</v>
      </c>
      <c r="E1822">
        <v>124.49</v>
      </c>
      <c r="F1822">
        <v>51.94</v>
      </c>
      <c r="G1822" t="s">
        <v>2</v>
      </c>
      <c r="H1822" t="s">
        <v>70</v>
      </c>
      <c r="I1822" t="s">
        <v>4</v>
      </c>
      <c r="J1822" t="s">
        <v>5</v>
      </c>
      <c r="K1822" t="s">
        <v>6</v>
      </c>
      <c r="L1822" t="s">
        <v>1125</v>
      </c>
      <c r="M1822">
        <v>0.63</v>
      </c>
      <c r="N1822" t="s">
        <v>8</v>
      </c>
      <c r="O1822" t="s">
        <v>35</v>
      </c>
      <c r="P1822" t="s">
        <v>122</v>
      </c>
      <c r="Q1822" t="s">
        <v>1277</v>
      </c>
      <c r="R1822">
        <v>84062</v>
      </c>
      <c r="S1822">
        <v>42173</v>
      </c>
      <c r="T1822">
        <v>42174</v>
      </c>
      <c r="U1822">
        <v>-250.19</v>
      </c>
      <c r="V1822">
        <v>14</v>
      </c>
      <c r="W1822">
        <v>1707.84</v>
      </c>
      <c r="X1822">
        <v>86192</v>
      </c>
      <c r="Y1822" t="s">
        <v>3217</v>
      </c>
    </row>
    <row r="1823" spans="1:25" x14ac:dyDescent="0.2">
      <c r="A1823">
        <v>2016</v>
      </c>
      <c r="B1823" t="s">
        <v>2884</v>
      </c>
      <c r="C1823" t="s">
        <v>92</v>
      </c>
      <c r="D1823">
        <v>0.1</v>
      </c>
      <c r="E1823">
        <v>10.48</v>
      </c>
      <c r="F1823">
        <v>2.89</v>
      </c>
      <c r="G1823" t="s">
        <v>14</v>
      </c>
      <c r="H1823" t="s">
        <v>70</v>
      </c>
      <c r="I1823" t="s">
        <v>24</v>
      </c>
      <c r="J1823" t="s">
        <v>25</v>
      </c>
      <c r="K1823" t="s">
        <v>18</v>
      </c>
      <c r="L1823" t="s">
        <v>972</v>
      </c>
      <c r="M1823">
        <v>0.6</v>
      </c>
      <c r="N1823" t="s">
        <v>8</v>
      </c>
      <c r="O1823" t="s">
        <v>28</v>
      </c>
      <c r="P1823" t="s">
        <v>265</v>
      </c>
      <c r="Q1823" t="s">
        <v>266</v>
      </c>
      <c r="R1823">
        <v>48195</v>
      </c>
      <c r="S1823">
        <v>42173</v>
      </c>
      <c r="T1823">
        <v>42174</v>
      </c>
      <c r="U1823">
        <v>-8.9039999999999999</v>
      </c>
      <c r="V1823">
        <v>4</v>
      </c>
      <c r="W1823">
        <v>40.29</v>
      </c>
      <c r="X1823">
        <v>86874</v>
      </c>
      <c r="Y1823" t="s">
        <v>3216</v>
      </c>
    </row>
    <row r="1824" spans="1:25" x14ac:dyDescent="0.2">
      <c r="A1824">
        <v>594</v>
      </c>
      <c r="B1824" t="s">
        <v>1620</v>
      </c>
      <c r="C1824" t="s">
        <v>1</v>
      </c>
      <c r="D1824">
        <v>0.04</v>
      </c>
      <c r="E1824">
        <v>39.479999999999997</v>
      </c>
      <c r="F1824">
        <v>1.99</v>
      </c>
      <c r="G1824" t="s">
        <v>14</v>
      </c>
      <c r="H1824" t="s">
        <v>15</v>
      </c>
      <c r="I1824" t="s">
        <v>16</v>
      </c>
      <c r="J1824" t="s">
        <v>17</v>
      </c>
      <c r="K1824" t="s">
        <v>18</v>
      </c>
      <c r="L1824" t="s">
        <v>1233</v>
      </c>
      <c r="M1824">
        <v>0.54</v>
      </c>
      <c r="N1824" t="s">
        <v>8</v>
      </c>
      <c r="O1824" t="s">
        <v>28</v>
      </c>
      <c r="P1824" t="s">
        <v>29</v>
      </c>
      <c r="Q1824" t="s">
        <v>1621</v>
      </c>
      <c r="R1824">
        <v>46016</v>
      </c>
      <c r="S1824">
        <v>42174</v>
      </c>
      <c r="T1824">
        <v>42177</v>
      </c>
      <c r="U1824">
        <v>484.8492</v>
      </c>
      <c r="V1824">
        <v>18</v>
      </c>
      <c r="W1824">
        <v>702.68</v>
      </c>
      <c r="X1824">
        <v>86311</v>
      </c>
      <c r="Y1824" t="s">
        <v>3216</v>
      </c>
    </row>
    <row r="1825" spans="1:25" x14ac:dyDescent="0.2">
      <c r="A1825">
        <v>594</v>
      </c>
      <c r="B1825" t="s">
        <v>1620</v>
      </c>
      <c r="C1825" t="s">
        <v>1</v>
      </c>
      <c r="D1825">
        <v>0.04</v>
      </c>
      <c r="E1825">
        <v>3.7</v>
      </c>
      <c r="F1825">
        <v>1.61</v>
      </c>
      <c r="G1825" t="s">
        <v>14</v>
      </c>
      <c r="H1825" t="s">
        <v>15</v>
      </c>
      <c r="I1825" t="s">
        <v>4</v>
      </c>
      <c r="J1825" t="s">
        <v>102</v>
      </c>
      <c r="K1825" t="s">
        <v>26</v>
      </c>
      <c r="L1825" t="s">
        <v>2885</v>
      </c>
      <c r="M1825">
        <v>0.44</v>
      </c>
      <c r="N1825" t="s">
        <v>8</v>
      </c>
      <c r="O1825" t="s">
        <v>28</v>
      </c>
      <c r="P1825" t="s">
        <v>29</v>
      </c>
      <c r="Q1825" t="s">
        <v>1621</v>
      </c>
      <c r="R1825">
        <v>46016</v>
      </c>
      <c r="S1825">
        <v>42174</v>
      </c>
      <c r="T1825">
        <v>42175</v>
      </c>
      <c r="U1825">
        <v>18</v>
      </c>
      <c r="V1825">
        <v>18</v>
      </c>
      <c r="W1825">
        <v>67.239999999999995</v>
      </c>
      <c r="X1825">
        <v>86311</v>
      </c>
      <c r="Y1825" t="s">
        <v>3216</v>
      </c>
    </row>
    <row r="1826" spans="1:25" x14ac:dyDescent="0.2">
      <c r="A1826">
        <v>1009</v>
      </c>
      <c r="B1826" t="s">
        <v>2886</v>
      </c>
      <c r="C1826" t="s">
        <v>13</v>
      </c>
      <c r="D1826">
        <v>0.1</v>
      </c>
      <c r="E1826">
        <v>550.98</v>
      </c>
      <c r="F1826">
        <v>45.7</v>
      </c>
      <c r="G1826" t="s">
        <v>2</v>
      </c>
      <c r="H1826" t="s">
        <v>70</v>
      </c>
      <c r="I1826" t="s">
        <v>4</v>
      </c>
      <c r="J1826" t="s">
        <v>5</v>
      </c>
      <c r="K1826" t="s">
        <v>6</v>
      </c>
      <c r="L1826" t="s">
        <v>2887</v>
      </c>
      <c r="M1826">
        <v>0.71</v>
      </c>
      <c r="N1826" t="s">
        <v>8</v>
      </c>
      <c r="O1826" t="s">
        <v>87</v>
      </c>
      <c r="P1826" t="s">
        <v>307</v>
      </c>
      <c r="Q1826" t="s">
        <v>2888</v>
      </c>
      <c r="R1826">
        <v>4072</v>
      </c>
      <c r="S1826">
        <v>42174</v>
      </c>
      <c r="T1826">
        <v>42176</v>
      </c>
      <c r="U1826">
        <v>818.54617499999995</v>
      </c>
      <c r="V1826">
        <v>14</v>
      </c>
      <c r="W1826">
        <v>6963.67</v>
      </c>
      <c r="X1826">
        <v>88372</v>
      </c>
      <c r="Y1826" t="s">
        <v>3218</v>
      </c>
    </row>
    <row r="1827" spans="1:25" x14ac:dyDescent="0.2">
      <c r="A1827">
        <v>1956</v>
      </c>
      <c r="B1827" t="s">
        <v>2889</v>
      </c>
      <c r="C1827" t="s">
        <v>13</v>
      </c>
      <c r="D1827">
        <v>0.09</v>
      </c>
      <c r="E1827">
        <v>40.98</v>
      </c>
      <c r="F1827">
        <v>6.5</v>
      </c>
      <c r="G1827" t="s">
        <v>14</v>
      </c>
      <c r="H1827" t="s">
        <v>15</v>
      </c>
      <c r="I1827" t="s">
        <v>16</v>
      </c>
      <c r="J1827" t="s">
        <v>17</v>
      </c>
      <c r="K1827" t="s">
        <v>49</v>
      </c>
      <c r="L1827" t="s">
        <v>422</v>
      </c>
      <c r="M1827">
        <v>0.74</v>
      </c>
      <c r="N1827" t="s">
        <v>8</v>
      </c>
      <c r="O1827" t="s">
        <v>35</v>
      </c>
      <c r="P1827" t="s">
        <v>36</v>
      </c>
      <c r="Q1827" t="s">
        <v>1289</v>
      </c>
      <c r="R1827">
        <v>80027</v>
      </c>
      <c r="S1827">
        <v>42174</v>
      </c>
      <c r="T1827">
        <v>42176</v>
      </c>
      <c r="U1827">
        <v>-50.244999999999997</v>
      </c>
      <c r="V1827">
        <v>19</v>
      </c>
      <c r="W1827">
        <v>746.91</v>
      </c>
      <c r="X1827">
        <v>89820</v>
      </c>
      <c r="Y1827" t="s">
        <v>3217</v>
      </c>
    </row>
    <row r="1828" spans="1:25" x14ac:dyDescent="0.2">
      <c r="A1828">
        <v>796</v>
      </c>
      <c r="B1828" t="s">
        <v>1564</v>
      </c>
      <c r="C1828" t="s">
        <v>46</v>
      </c>
      <c r="D1828">
        <v>0.1</v>
      </c>
      <c r="E1828">
        <v>14.42</v>
      </c>
      <c r="F1828">
        <v>6.75</v>
      </c>
      <c r="G1828" t="s">
        <v>14</v>
      </c>
      <c r="H1828" t="s">
        <v>70</v>
      </c>
      <c r="I1828" t="s">
        <v>24</v>
      </c>
      <c r="J1828" t="s">
        <v>71</v>
      </c>
      <c r="K1828" t="s">
        <v>120</v>
      </c>
      <c r="L1828" t="s">
        <v>385</v>
      </c>
      <c r="M1828">
        <v>0.52</v>
      </c>
      <c r="N1828" t="s">
        <v>8</v>
      </c>
      <c r="O1828" t="s">
        <v>28</v>
      </c>
      <c r="P1828" t="s">
        <v>109</v>
      </c>
      <c r="Q1828" t="s">
        <v>1565</v>
      </c>
      <c r="R1828">
        <v>68046</v>
      </c>
      <c r="S1828">
        <v>42174</v>
      </c>
      <c r="T1828">
        <v>42177</v>
      </c>
      <c r="U1828">
        <v>-20.103999999999999</v>
      </c>
      <c r="V1828">
        <v>1</v>
      </c>
      <c r="W1828">
        <v>15.49</v>
      </c>
      <c r="X1828">
        <v>86869</v>
      </c>
      <c r="Y1828" t="s">
        <v>3216</v>
      </c>
    </row>
    <row r="1829" spans="1:25" x14ac:dyDescent="0.2">
      <c r="A1829">
        <v>2323</v>
      </c>
      <c r="B1829" t="s">
        <v>1651</v>
      </c>
      <c r="C1829" t="s">
        <v>46</v>
      </c>
      <c r="D1829">
        <v>0.06</v>
      </c>
      <c r="E1829">
        <v>4.9800000000000004</v>
      </c>
      <c r="F1829">
        <v>4.62</v>
      </c>
      <c r="G1829" t="s">
        <v>63</v>
      </c>
      <c r="H1829" t="s">
        <v>3</v>
      </c>
      <c r="I1829" t="s">
        <v>16</v>
      </c>
      <c r="J1829" t="s">
        <v>17</v>
      </c>
      <c r="K1829" t="s">
        <v>18</v>
      </c>
      <c r="L1829" t="s">
        <v>1197</v>
      </c>
      <c r="M1829">
        <v>0.64</v>
      </c>
      <c r="N1829" t="s">
        <v>8</v>
      </c>
      <c r="O1829" t="s">
        <v>35</v>
      </c>
      <c r="P1829" t="s">
        <v>66</v>
      </c>
      <c r="Q1829" t="s">
        <v>1190</v>
      </c>
      <c r="R1829">
        <v>92236</v>
      </c>
      <c r="S1829">
        <v>42174</v>
      </c>
      <c r="T1829">
        <v>42174</v>
      </c>
      <c r="U1829">
        <v>-27.004999999999999</v>
      </c>
      <c r="V1829">
        <v>7</v>
      </c>
      <c r="W1829">
        <v>38.74</v>
      </c>
      <c r="X1829">
        <v>88722</v>
      </c>
      <c r="Y1829" t="s">
        <v>3217</v>
      </c>
    </row>
    <row r="1830" spans="1:25" x14ac:dyDescent="0.2">
      <c r="A1830">
        <v>3138</v>
      </c>
      <c r="B1830" t="s">
        <v>2890</v>
      </c>
      <c r="C1830" t="s">
        <v>46</v>
      </c>
      <c r="D1830">
        <v>0.05</v>
      </c>
      <c r="E1830">
        <v>4.0599999999999996</v>
      </c>
      <c r="F1830">
        <v>6.89</v>
      </c>
      <c r="G1830" t="s">
        <v>63</v>
      </c>
      <c r="H1830" t="s">
        <v>70</v>
      </c>
      <c r="I1830" t="s">
        <v>24</v>
      </c>
      <c r="J1830" t="s">
        <v>71</v>
      </c>
      <c r="K1830" t="s">
        <v>49</v>
      </c>
      <c r="L1830" t="s">
        <v>1247</v>
      </c>
      <c r="M1830">
        <v>0.6</v>
      </c>
      <c r="N1830" t="s">
        <v>8</v>
      </c>
      <c r="O1830" t="s">
        <v>87</v>
      </c>
      <c r="P1830" t="s">
        <v>1332</v>
      </c>
      <c r="Q1830" t="s">
        <v>2891</v>
      </c>
      <c r="R1830">
        <v>3053</v>
      </c>
      <c r="S1830">
        <v>42174</v>
      </c>
      <c r="T1830">
        <v>42176</v>
      </c>
      <c r="U1830">
        <v>-122.83499999999999</v>
      </c>
      <c r="V1830">
        <v>22</v>
      </c>
      <c r="W1830">
        <v>92.57</v>
      </c>
      <c r="X1830">
        <v>86796</v>
      </c>
      <c r="Y1830" t="s">
        <v>3218</v>
      </c>
    </row>
    <row r="1831" spans="1:25" x14ac:dyDescent="0.2">
      <c r="A1831">
        <v>3167</v>
      </c>
      <c r="B1831" t="s">
        <v>2892</v>
      </c>
      <c r="C1831" t="s">
        <v>46</v>
      </c>
      <c r="D1831">
        <v>7.0000000000000007E-2</v>
      </c>
      <c r="E1831">
        <v>280.98</v>
      </c>
      <c r="F1831">
        <v>57</v>
      </c>
      <c r="G1831" t="s">
        <v>2</v>
      </c>
      <c r="H1831" t="s">
        <v>70</v>
      </c>
      <c r="I1831" t="s">
        <v>4</v>
      </c>
      <c r="J1831" t="s">
        <v>85</v>
      </c>
      <c r="K1831" t="s">
        <v>33</v>
      </c>
      <c r="L1831" t="s">
        <v>838</v>
      </c>
      <c r="M1831">
        <v>0.78</v>
      </c>
      <c r="N1831" t="s">
        <v>8</v>
      </c>
      <c r="O1831" t="s">
        <v>9</v>
      </c>
      <c r="P1831" t="s">
        <v>99</v>
      </c>
      <c r="Q1831" t="s">
        <v>2893</v>
      </c>
      <c r="R1831">
        <v>32004</v>
      </c>
      <c r="S1831">
        <v>42174</v>
      </c>
      <c r="T1831">
        <v>42175</v>
      </c>
      <c r="U1831">
        <v>-283.9914</v>
      </c>
      <c r="V1831">
        <v>14</v>
      </c>
      <c r="W1831">
        <v>3936.61</v>
      </c>
      <c r="X1831">
        <v>86491</v>
      </c>
      <c r="Y1831" t="s">
        <v>3215</v>
      </c>
    </row>
    <row r="1832" spans="1:25" x14ac:dyDescent="0.2">
      <c r="A1832">
        <v>3167</v>
      </c>
      <c r="B1832" t="s">
        <v>2892</v>
      </c>
      <c r="C1832" t="s">
        <v>46</v>
      </c>
      <c r="D1832">
        <v>0</v>
      </c>
      <c r="E1832">
        <v>4.9800000000000004</v>
      </c>
      <c r="F1832">
        <v>7.44</v>
      </c>
      <c r="G1832" t="s">
        <v>14</v>
      </c>
      <c r="H1832" t="s">
        <v>70</v>
      </c>
      <c r="I1832" t="s">
        <v>24</v>
      </c>
      <c r="J1832" t="s">
        <v>64</v>
      </c>
      <c r="K1832" t="s">
        <v>49</v>
      </c>
      <c r="L1832" t="s">
        <v>2150</v>
      </c>
      <c r="M1832">
        <v>0.36</v>
      </c>
      <c r="N1832" t="s">
        <v>8</v>
      </c>
      <c r="O1832" t="s">
        <v>9</v>
      </c>
      <c r="P1832" t="s">
        <v>99</v>
      </c>
      <c r="Q1832" t="s">
        <v>2893</v>
      </c>
      <c r="R1832">
        <v>32004</v>
      </c>
      <c r="S1832">
        <v>42174</v>
      </c>
      <c r="T1832">
        <v>42176</v>
      </c>
      <c r="U1832">
        <v>-195.34200000000001</v>
      </c>
      <c r="V1832">
        <v>15</v>
      </c>
      <c r="W1832">
        <v>78.31</v>
      </c>
      <c r="X1832">
        <v>86491</v>
      </c>
      <c r="Y1832" t="s">
        <v>3215</v>
      </c>
    </row>
    <row r="1833" spans="1:25" x14ac:dyDescent="0.2">
      <c r="A1833">
        <v>3167</v>
      </c>
      <c r="B1833" t="s">
        <v>2892</v>
      </c>
      <c r="C1833" t="s">
        <v>46</v>
      </c>
      <c r="D1833">
        <v>0.1</v>
      </c>
      <c r="E1833">
        <v>3.98</v>
      </c>
      <c r="F1833">
        <v>0.83</v>
      </c>
      <c r="G1833" t="s">
        <v>14</v>
      </c>
      <c r="H1833" t="s">
        <v>70</v>
      </c>
      <c r="I1833" t="s">
        <v>24</v>
      </c>
      <c r="J1833" t="s">
        <v>25</v>
      </c>
      <c r="K1833" t="s">
        <v>26</v>
      </c>
      <c r="L1833" t="s">
        <v>2761</v>
      </c>
      <c r="M1833">
        <v>0.51</v>
      </c>
      <c r="N1833" t="s">
        <v>8</v>
      </c>
      <c r="O1833" t="s">
        <v>9</v>
      </c>
      <c r="P1833" t="s">
        <v>99</v>
      </c>
      <c r="Q1833" t="s">
        <v>2893</v>
      </c>
      <c r="R1833">
        <v>32004</v>
      </c>
      <c r="S1833">
        <v>42174</v>
      </c>
      <c r="T1833">
        <v>42176</v>
      </c>
      <c r="U1833">
        <v>-89.709199999999996</v>
      </c>
      <c r="V1833">
        <v>11</v>
      </c>
      <c r="W1833">
        <v>42.46</v>
      </c>
      <c r="X1833">
        <v>86491</v>
      </c>
      <c r="Y1833" t="s">
        <v>3215</v>
      </c>
    </row>
    <row r="1834" spans="1:25" x14ac:dyDescent="0.2">
      <c r="A1834">
        <v>491</v>
      </c>
      <c r="B1834" t="s">
        <v>1049</v>
      </c>
      <c r="C1834" t="s">
        <v>1</v>
      </c>
      <c r="D1834">
        <v>0.02</v>
      </c>
      <c r="E1834">
        <v>1360.14</v>
      </c>
      <c r="F1834">
        <v>14.7</v>
      </c>
      <c r="G1834" t="s">
        <v>2</v>
      </c>
      <c r="H1834" t="s">
        <v>15</v>
      </c>
      <c r="I1834" t="s">
        <v>16</v>
      </c>
      <c r="J1834" t="s">
        <v>32</v>
      </c>
      <c r="K1834" t="s">
        <v>33</v>
      </c>
      <c r="L1834" t="s">
        <v>2748</v>
      </c>
      <c r="M1834">
        <v>0.59</v>
      </c>
      <c r="N1834" t="s">
        <v>8</v>
      </c>
      <c r="O1834" t="s">
        <v>87</v>
      </c>
      <c r="P1834" t="s">
        <v>88</v>
      </c>
      <c r="Q1834" t="s">
        <v>89</v>
      </c>
      <c r="R1834">
        <v>10154</v>
      </c>
      <c r="S1834">
        <v>42175</v>
      </c>
      <c r="T1834">
        <v>42177</v>
      </c>
      <c r="U1834">
        <v>2028.12</v>
      </c>
      <c r="V1834">
        <v>22</v>
      </c>
      <c r="W1834">
        <v>31670.6</v>
      </c>
      <c r="X1834">
        <v>6562</v>
      </c>
      <c r="Y1834" t="s">
        <v>3218</v>
      </c>
    </row>
    <row r="1835" spans="1:25" x14ac:dyDescent="0.2">
      <c r="A1835">
        <v>494</v>
      </c>
      <c r="B1835" t="s">
        <v>1050</v>
      </c>
      <c r="C1835" t="s">
        <v>1</v>
      </c>
      <c r="D1835">
        <v>0.02</v>
      </c>
      <c r="E1835">
        <v>1360.14</v>
      </c>
      <c r="F1835">
        <v>14.7</v>
      </c>
      <c r="G1835" t="s">
        <v>2</v>
      </c>
      <c r="H1835" t="s">
        <v>15</v>
      </c>
      <c r="I1835" t="s">
        <v>16</v>
      </c>
      <c r="J1835" t="s">
        <v>32</v>
      </c>
      <c r="K1835" t="s">
        <v>33</v>
      </c>
      <c r="L1835" t="s">
        <v>2748</v>
      </c>
      <c r="M1835">
        <v>0.59</v>
      </c>
      <c r="N1835" t="s">
        <v>8</v>
      </c>
      <c r="O1835" t="s">
        <v>35</v>
      </c>
      <c r="P1835" t="s">
        <v>42</v>
      </c>
      <c r="Q1835" t="s">
        <v>118</v>
      </c>
      <c r="R1835">
        <v>98115</v>
      </c>
      <c r="S1835">
        <v>42175</v>
      </c>
      <c r="T1835">
        <v>42177</v>
      </c>
      <c r="U1835">
        <v>3042.18</v>
      </c>
      <c r="V1835">
        <v>6</v>
      </c>
      <c r="W1835">
        <v>8637.44</v>
      </c>
      <c r="X1835">
        <v>88908</v>
      </c>
      <c r="Y1835" t="s">
        <v>3217</v>
      </c>
    </row>
    <row r="1836" spans="1:25" x14ac:dyDescent="0.2">
      <c r="A1836">
        <v>896</v>
      </c>
      <c r="B1836" t="s">
        <v>351</v>
      </c>
      <c r="C1836" t="s">
        <v>1</v>
      </c>
      <c r="D1836">
        <v>0.06</v>
      </c>
      <c r="E1836">
        <v>47.98</v>
      </c>
      <c r="F1836">
        <v>3.61</v>
      </c>
      <c r="G1836" t="s">
        <v>14</v>
      </c>
      <c r="H1836" t="s">
        <v>70</v>
      </c>
      <c r="I1836" t="s">
        <v>16</v>
      </c>
      <c r="J1836" t="s">
        <v>17</v>
      </c>
      <c r="K1836" t="s">
        <v>18</v>
      </c>
      <c r="L1836" t="s">
        <v>1215</v>
      </c>
      <c r="M1836">
        <v>0.71</v>
      </c>
      <c r="N1836" t="s">
        <v>8</v>
      </c>
      <c r="O1836" t="s">
        <v>28</v>
      </c>
      <c r="P1836" t="s">
        <v>163</v>
      </c>
      <c r="Q1836" t="s">
        <v>352</v>
      </c>
      <c r="R1836">
        <v>76201</v>
      </c>
      <c r="S1836">
        <v>42175</v>
      </c>
      <c r="T1836">
        <v>42177</v>
      </c>
      <c r="U1836">
        <v>35.954999999999998</v>
      </c>
      <c r="V1836">
        <v>11</v>
      </c>
      <c r="W1836">
        <v>517.67999999999995</v>
      </c>
      <c r="X1836">
        <v>90167</v>
      </c>
      <c r="Y1836" t="s">
        <v>3216</v>
      </c>
    </row>
    <row r="1837" spans="1:25" x14ac:dyDescent="0.2">
      <c r="A1837">
        <v>2352</v>
      </c>
      <c r="B1837" t="s">
        <v>2894</v>
      </c>
      <c r="C1837" t="s">
        <v>1</v>
      </c>
      <c r="D1837">
        <v>0.06</v>
      </c>
      <c r="E1837">
        <v>59.76</v>
      </c>
      <c r="F1837">
        <v>9.7100000000000009</v>
      </c>
      <c r="G1837" t="s">
        <v>14</v>
      </c>
      <c r="H1837" t="s">
        <v>15</v>
      </c>
      <c r="I1837" t="s">
        <v>24</v>
      </c>
      <c r="J1837" t="s">
        <v>54</v>
      </c>
      <c r="K1837" t="s">
        <v>49</v>
      </c>
      <c r="L1837" t="s">
        <v>1949</v>
      </c>
      <c r="M1837">
        <v>0.56999999999999995</v>
      </c>
      <c r="N1837" t="s">
        <v>8</v>
      </c>
      <c r="O1837" t="s">
        <v>87</v>
      </c>
      <c r="P1837" t="s">
        <v>394</v>
      </c>
      <c r="Q1837" t="s">
        <v>2895</v>
      </c>
      <c r="R1837">
        <v>21501</v>
      </c>
      <c r="S1837">
        <v>42175</v>
      </c>
      <c r="T1837">
        <v>42178</v>
      </c>
      <c r="U1837">
        <v>756.67470000000003</v>
      </c>
      <c r="V1837">
        <v>18</v>
      </c>
      <c r="W1837">
        <v>1096.6300000000001</v>
      </c>
      <c r="X1837">
        <v>86165</v>
      </c>
      <c r="Y1837" t="s">
        <v>3218</v>
      </c>
    </row>
    <row r="1838" spans="1:25" x14ac:dyDescent="0.2">
      <c r="A1838">
        <v>2352</v>
      </c>
      <c r="B1838" t="s">
        <v>2894</v>
      </c>
      <c r="C1838" t="s">
        <v>1</v>
      </c>
      <c r="D1838">
        <v>7.0000000000000007E-2</v>
      </c>
      <c r="E1838">
        <v>195.99</v>
      </c>
      <c r="F1838">
        <v>4.2</v>
      </c>
      <c r="G1838" t="s">
        <v>14</v>
      </c>
      <c r="H1838" t="s">
        <v>15</v>
      </c>
      <c r="I1838" t="s">
        <v>16</v>
      </c>
      <c r="J1838" t="s">
        <v>111</v>
      </c>
      <c r="K1838" t="s">
        <v>49</v>
      </c>
      <c r="L1838" t="s">
        <v>2804</v>
      </c>
      <c r="M1838">
        <v>0.56000000000000005</v>
      </c>
      <c r="N1838" t="s">
        <v>8</v>
      </c>
      <c r="O1838" t="s">
        <v>87</v>
      </c>
      <c r="P1838" t="s">
        <v>394</v>
      </c>
      <c r="Q1838" t="s">
        <v>2895</v>
      </c>
      <c r="R1838">
        <v>21501</v>
      </c>
      <c r="S1838">
        <v>42175</v>
      </c>
      <c r="T1838">
        <v>42178</v>
      </c>
      <c r="U1838">
        <v>-222.34299999999999</v>
      </c>
      <c r="V1838">
        <v>4</v>
      </c>
      <c r="W1838">
        <v>632.12</v>
      </c>
      <c r="X1838">
        <v>86165</v>
      </c>
      <c r="Y1838" t="s">
        <v>3218</v>
      </c>
    </row>
    <row r="1839" spans="1:25" x14ac:dyDescent="0.2">
      <c r="A1839">
        <v>1123</v>
      </c>
      <c r="B1839" t="s">
        <v>1623</v>
      </c>
      <c r="C1839" t="s">
        <v>13</v>
      </c>
      <c r="D1839">
        <v>0.09</v>
      </c>
      <c r="E1839">
        <v>175.99</v>
      </c>
      <c r="F1839">
        <v>4.99</v>
      </c>
      <c r="G1839" t="s">
        <v>14</v>
      </c>
      <c r="H1839" t="s">
        <v>3</v>
      </c>
      <c r="I1839" t="s">
        <v>16</v>
      </c>
      <c r="J1839" t="s">
        <v>111</v>
      </c>
      <c r="K1839" t="s">
        <v>49</v>
      </c>
      <c r="L1839" t="s">
        <v>1225</v>
      </c>
      <c r="M1839">
        <v>0.59</v>
      </c>
      <c r="N1839" t="s">
        <v>8</v>
      </c>
      <c r="O1839" t="s">
        <v>35</v>
      </c>
      <c r="P1839" t="s">
        <v>66</v>
      </c>
      <c r="Q1839" t="s">
        <v>1625</v>
      </c>
      <c r="R1839">
        <v>95661</v>
      </c>
      <c r="S1839">
        <v>42175</v>
      </c>
      <c r="T1839">
        <v>42177</v>
      </c>
      <c r="U1839">
        <v>2169.7464</v>
      </c>
      <c r="V1839">
        <v>22</v>
      </c>
      <c r="W1839">
        <v>3144.56</v>
      </c>
      <c r="X1839">
        <v>87016</v>
      </c>
      <c r="Y1839" t="s">
        <v>3217</v>
      </c>
    </row>
    <row r="1840" spans="1:25" x14ac:dyDescent="0.2">
      <c r="A1840">
        <v>1124</v>
      </c>
      <c r="B1840" t="s">
        <v>2896</v>
      </c>
      <c r="C1840" t="s">
        <v>13</v>
      </c>
      <c r="D1840">
        <v>0.09</v>
      </c>
      <c r="E1840">
        <v>160.97999999999999</v>
      </c>
      <c r="F1840">
        <v>35.020000000000003</v>
      </c>
      <c r="G1840" t="s">
        <v>2</v>
      </c>
      <c r="H1840" t="s">
        <v>3</v>
      </c>
      <c r="I1840" t="s">
        <v>4</v>
      </c>
      <c r="J1840" t="s">
        <v>93</v>
      </c>
      <c r="K1840" t="s">
        <v>6</v>
      </c>
      <c r="L1840" t="s">
        <v>1731</v>
      </c>
      <c r="M1840">
        <v>0.72</v>
      </c>
      <c r="N1840" t="s">
        <v>8</v>
      </c>
      <c r="O1840" t="s">
        <v>87</v>
      </c>
      <c r="P1840" t="s">
        <v>224</v>
      </c>
      <c r="Q1840" t="s">
        <v>2897</v>
      </c>
      <c r="R1840">
        <v>6360</v>
      </c>
      <c r="S1840">
        <v>42175</v>
      </c>
      <c r="T1840">
        <v>42176</v>
      </c>
      <c r="U1840">
        <v>-229.93</v>
      </c>
      <c r="V1840">
        <v>18</v>
      </c>
      <c r="W1840">
        <v>2653.02</v>
      </c>
      <c r="X1840">
        <v>87016</v>
      </c>
      <c r="Y1840" t="s">
        <v>3218</v>
      </c>
    </row>
    <row r="1841" spans="1:25" x14ac:dyDescent="0.2">
      <c r="A1841">
        <v>1432</v>
      </c>
      <c r="B1841" t="s">
        <v>1486</v>
      </c>
      <c r="C1841" t="s">
        <v>23</v>
      </c>
      <c r="D1841">
        <v>7.0000000000000007E-2</v>
      </c>
      <c r="E1841">
        <v>10.98</v>
      </c>
      <c r="F1841">
        <v>4.8</v>
      </c>
      <c r="G1841" t="s">
        <v>14</v>
      </c>
      <c r="H1841" t="s">
        <v>70</v>
      </c>
      <c r="I1841" t="s">
        <v>24</v>
      </c>
      <c r="J1841" t="s">
        <v>321</v>
      </c>
      <c r="K1841" t="s">
        <v>49</v>
      </c>
      <c r="L1841" t="s">
        <v>1457</v>
      </c>
      <c r="M1841">
        <v>0.36</v>
      </c>
      <c r="N1841" t="s">
        <v>8</v>
      </c>
      <c r="O1841" t="s">
        <v>28</v>
      </c>
      <c r="P1841" t="s">
        <v>29</v>
      </c>
      <c r="Q1841" t="s">
        <v>1488</v>
      </c>
      <c r="R1841">
        <v>46203</v>
      </c>
      <c r="S1841">
        <v>42175</v>
      </c>
      <c r="T1841">
        <v>42182</v>
      </c>
      <c r="U1841">
        <v>52.92</v>
      </c>
      <c r="V1841">
        <v>16</v>
      </c>
      <c r="W1841">
        <v>165.21</v>
      </c>
      <c r="X1841">
        <v>86827</v>
      </c>
      <c r="Y1841" t="s">
        <v>3216</v>
      </c>
    </row>
    <row r="1842" spans="1:25" x14ac:dyDescent="0.2">
      <c r="A1842">
        <v>491</v>
      </c>
      <c r="B1842" t="s">
        <v>1049</v>
      </c>
      <c r="C1842" t="s">
        <v>46</v>
      </c>
      <c r="D1842">
        <v>0.02</v>
      </c>
      <c r="E1842">
        <v>9.06</v>
      </c>
      <c r="F1842">
        <v>9.86</v>
      </c>
      <c r="G1842" t="s">
        <v>14</v>
      </c>
      <c r="H1842" t="s">
        <v>15</v>
      </c>
      <c r="I1842" t="s">
        <v>24</v>
      </c>
      <c r="J1842" t="s">
        <v>64</v>
      </c>
      <c r="K1842" t="s">
        <v>49</v>
      </c>
      <c r="L1842" t="s">
        <v>2262</v>
      </c>
      <c r="M1842">
        <v>0.4</v>
      </c>
      <c r="N1842" t="s">
        <v>8</v>
      </c>
      <c r="O1842" t="s">
        <v>87</v>
      </c>
      <c r="P1842" t="s">
        <v>88</v>
      </c>
      <c r="Q1842" t="s">
        <v>89</v>
      </c>
      <c r="R1842">
        <v>10154</v>
      </c>
      <c r="S1842">
        <v>42175</v>
      </c>
      <c r="T1842">
        <v>42177</v>
      </c>
      <c r="U1842">
        <v>-63.51</v>
      </c>
      <c r="V1842">
        <v>24</v>
      </c>
      <c r="W1842">
        <v>239.82</v>
      </c>
      <c r="X1842">
        <v>42852</v>
      </c>
      <c r="Y1842" t="s">
        <v>3218</v>
      </c>
    </row>
    <row r="1843" spans="1:25" x14ac:dyDescent="0.2">
      <c r="A1843">
        <v>494</v>
      </c>
      <c r="B1843" t="s">
        <v>1050</v>
      </c>
      <c r="C1843" t="s">
        <v>46</v>
      </c>
      <c r="D1843">
        <v>0.02</v>
      </c>
      <c r="E1843">
        <v>9.06</v>
      </c>
      <c r="F1843">
        <v>9.86</v>
      </c>
      <c r="G1843" t="s">
        <v>14</v>
      </c>
      <c r="H1843" t="s">
        <v>15</v>
      </c>
      <c r="I1843" t="s">
        <v>24</v>
      </c>
      <c r="J1843" t="s">
        <v>64</v>
      </c>
      <c r="K1843" t="s">
        <v>49</v>
      </c>
      <c r="L1843" t="s">
        <v>2262</v>
      </c>
      <c r="M1843">
        <v>0.4</v>
      </c>
      <c r="N1843" t="s">
        <v>8</v>
      </c>
      <c r="O1843" t="s">
        <v>35</v>
      </c>
      <c r="P1843" t="s">
        <v>42</v>
      </c>
      <c r="Q1843" t="s">
        <v>118</v>
      </c>
      <c r="R1843">
        <v>98115</v>
      </c>
      <c r="S1843">
        <v>42175</v>
      </c>
      <c r="T1843">
        <v>42177</v>
      </c>
      <c r="U1843">
        <v>-31.754999999999999</v>
      </c>
      <c r="V1843">
        <v>6</v>
      </c>
      <c r="W1843">
        <v>59.95</v>
      </c>
      <c r="X1843">
        <v>88908</v>
      </c>
      <c r="Y1843" t="s">
        <v>3217</v>
      </c>
    </row>
    <row r="1844" spans="1:25" x14ac:dyDescent="0.2">
      <c r="A1844">
        <v>1424</v>
      </c>
      <c r="B1844" t="s">
        <v>413</v>
      </c>
      <c r="C1844" t="s">
        <v>46</v>
      </c>
      <c r="D1844">
        <v>0.05</v>
      </c>
      <c r="E1844">
        <v>8.0399999999999991</v>
      </c>
      <c r="F1844">
        <v>8.94</v>
      </c>
      <c r="G1844" t="s">
        <v>14</v>
      </c>
      <c r="H1844" t="s">
        <v>47</v>
      </c>
      <c r="I1844" t="s">
        <v>24</v>
      </c>
      <c r="J1844" t="s">
        <v>48</v>
      </c>
      <c r="K1844" t="s">
        <v>49</v>
      </c>
      <c r="L1844" t="s">
        <v>2125</v>
      </c>
      <c r="M1844">
        <v>0.4</v>
      </c>
      <c r="N1844" t="s">
        <v>8</v>
      </c>
      <c r="O1844" t="s">
        <v>35</v>
      </c>
      <c r="P1844" t="s">
        <v>36</v>
      </c>
      <c r="Q1844" t="s">
        <v>415</v>
      </c>
      <c r="R1844">
        <v>80112</v>
      </c>
      <c r="S1844">
        <v>42175</v>
      </c>
      <c r="T1844">
        <v>42177</v>
      </c>
      <c r="U1844">
        <v>-164.3948</v>
      </c>
      <c r="V1844">
        <v>15</v>
      </c>
      <c r="W1844">
        <v>121.36</v>
      </c>
      <c r="X1844">
        <v>89449</v>
      </c>
      <c r="Y1844" t="s">
        <v>3217</v>
      </c>
    </row>
    <row r="1845" spans="1:25" x14ac:dyDescent="0.2">
      <c r="A1845">
        <v>2487</v>
      </c>
      <c r="B1845" t="s">
        <v>2722</v>
      </c>
      <c r="C1845" t="s">
        <v>46</v>
      </c>
      <c r="D1845">
        <v>0.04</v>
      </c>
      <c r="E1845">
        <v>3.08</v>
      </c>
      <c r="F1845">
        <v>0.99</v>
      </c>
      <c r="G1845" t="s">
        <v>14</v>
      </c>
      <c r="H1845" t="s">
        <v>3</v>
      </c>
      <c r="I1845" t="s">
        <v>24</v>
      </c>
      <c r="J1845" t="s">
        <v>128</v>
      </c>
      <c r="K1845" t="s">
        <v>49</v>
      </c>
      <c r="L1845" t="s">
        <v>634</v>
      </c>
      <c r="M1845">
        <v>0.37</v>
      </c>
      <c r="N1845" t="s">
        <v>8</v>
      </c>
      <c r="O1845" t="s">
        <v>9</v>
      </c>
      <c r="P1845" t="s">
        <v>51</v>
      </c>
      <c r="Q1845" t="s">
        <v>2723</v>
      </c>
      <c r="R1845">
        <v>30084</v>
      </c>
      <c r="S1845">
        <v>42175</v>
      </c>
      <c r="T1845">
        <v>42176</v>
      </c>
      <c r="U1845">
        <v>257.08319999999998</v>
      </c>
      <c r="V1845">
        <v>14</v>
      </c>
      <c r="W1845">
        <v>43.41</v>
      </c>
      <c r="X1845">
        <v>91415</v>
      </c>
      <c r="Y1845" t="s">
        <v>3215</v>
      </c>
    </row>
    <row r="1846" spans="1:25" x14ac:dyDescent="0.2">
      <c r="A1846">
        <v>2487</v>
      </c>
      <c r="B1846" t="s">
        <v>2722</v>
      </c>
      <c r="C1846" t="s">
        <v>46</v>
      </c>
      <c r="D1846">
        <v>0.1</v>
      </c>
      <c r="E1846">
        <v>2.78</v>
      </c>
      <c r="F1846">
        <v>1.25</v>
      </c>
      <c r="G1846" t="s">
        <v>14</v>
      </c>
      <c r="H1846" t="s">
        <v>3</v>
      </c>
      <c r="I1846" t="s">
        <v>24</v>
      </c>
      <c r="J1846" t="s">
        <v>25</v>
      </c>
      <c r="K1846" t="s">
        <v>26</v>
      </c>
      <c r="L1846" t="s">
        <v>358</v>
      </c>
      <c r="M1846">
        <v>0.59</v>
      </c>
      <c r="N1846" t="s">
        <v>8</v>
      </c>
      <c r="O1846" t="s">
        <v>9</v>
      </c>
      <c r="P1846" t="s">
        <v>51</v>
      </c>
      <c r="Q1846" t="s">
        <v>2723</v>
      </c>
      <c r="R1846">
        <v>30084</v>
      </c>
      <c r="S1846">
        <v>42175</v>
      </c>
      <c r="T1846">
        <v>42176</v>
      </c>
      <c r="U1846">
        <v>0.78539999999999999</v>
      </c>
      <c r="V1846">
        <v>18</v>
      </c>
      <c r="W1846">
        <v>46.42</v>
      </c>
      <c r="X1846">
        <v>91415</v>
      </c>
      <c r="Y1846" t="s">
        <v>3215</v>
      </c>
    </row>
    <row r="1847" spans="1:25" x14ac:dyDescent="0.2">
      <c r="A1847">
        <v>2713</v>
      </c>
      <c r="B1847" t="s">
        <v>2898</v>
      </c>
      <c r="C1847" t="s">
        <v>1</v>
      </c>
      <c r="D1847">
        <v>7.0000000000000007E-2</v>
      </c>
      <c r="E1847">
        <v>2.88</v>
      </c>
      <c r="F1847">
        <v>0.5</v>
      </c>
      <c r="G1847" t="s">
        <v>14</v>
      </c>
      <c r="H1847" t="s">
        <v>70</v>
      </c>
      <c r="I1847" t="s">
        <v>24</v>
      </c>
      <c r="J1847" t="s">
        <v>128</v>
      </c>
      <c r="K1847" t="s">
        <v>49</v>
      </c>
      <c r="L1847" t="s">
        <v>2899</v>
      </c>
      <c r="M1847">
        <v>0.39</v>
      </c>
      <c r="N1847" t="s">
        <v>8</v>
      </c>
      <c r="O1847" t="s">
        <v>28</v>
      </c>
      <c r="P1847" t="s">
        <v>265</v>
      </c>
      <c r="Q1847" t="s">
        <v>2900</v>
      </c>
      <c r="R1847">
        <v>49001</v>
      </c>
      <c r="S1847">
        <v>42176</v>
      </c>
      <c r="T1847">
        <v>42179</v>
      </c>
      <c r="U1847">
        <v>17.429400000000001</v>
      </c>
      <c r="V1847">
        <v>9</v>
      </c>
      <c r="W1847">
        <v>25.26</v>
      </c>
      <c r="X1847">
        <v>88701</v>
      </c>
      <c r="Y1847" t="s">
        <v>3216</v>
      </c>
    </row>
    <row r="1848" spans="1:25" x14ac:dyDescent="0.2">
      <c r="A1848">
        <v>2713</v>
      </c>
      <c r="B1848" t="s">
        <v>2898</v>
      </c>
      <c r="C1848" t="s">
        <v>1</v>
      </c>
      <c r="D1848">
        <v>0.03</v>
      </c>
      <c r="E1848">
        <v>348.21</v>
      </c>
      <c r="F1848">
        <v>40.19</v>
      </c>
      <c r="G1848" t="s">
        <v>2</v>
      </c>
      <c r="H1848" t="s">
        <v>70</v>
      </c>
      <c r="I1848" t="s">
        <v>4</v>
      </c>
      <c r="J1848" t="s">
        <v>5</v>
      </c>
      <c r="K1848" t="s">
        <v>6</v>
      </c>
      <c r="L1848" t="s">
        <v>7</v>
      </c>
      <c r="M1848">
        <v>0.62</v>
      </c>
      <c r="N1848" t="s">
        <v>8</v>
      </c>
      <c r="O1848" t="s">
        <v>28</v>
      </c>
      <c r="P1848" t="s">
        <v>265</v>
      </c>
      <c r="Q1848" t="s">
        <v>2900</v>
      </c>
      <c r="R1848">
        <v>49001</v>
      </c>
      <c r="S1848">
        <v>42176</v>
      </c>
      <c r="T1848">
        <v>42177</v>
      </c>
      <c r="U1848">
        <v>-178.86959999999999</v>
      </c>
      <c r="V1848">
        <v>2</v>
      </c>
      <c r="W1848">
        <v>736.16</v>
      </c>
      <c r="X1848">
        <v>88701</v>
      </c>
      <c r="Y1848" t="s">
        <v>3216</v>
      </c>
    </row>
    <row r="1849" spans="1:25" x14ac:dyDescent="0.2">
      <c r="A1849">
        <v>2049</v>
      </c>
      <c r="B1849" t="s">
        <v>2901</v>
      </c>
      <c r="C1849" t="s">
        <v>13</v>
      </c>
      <c r="D1849">
        <v>0.03</v>
      </c>
      <c r="E1849">
        <v>15.28</v>
      </c>
      <c r="F1849">
        <v>1.99</v>
      </c>
      <c r="G1849" t="s">
        <v>14</v>
      </c>
      <c r="H1849" t="s">
        <v>70</v>
      </c>
      <c r="I1849" t="s">
        <v>16</v>
      </c>
      <c r="J1849" t="s">
        <v>17</v>
      </c>
      <c r="K1849" t="s">
        <v>18</v>
      </c>
      <c r="L1849" t="s">
        <v>488</v>
      </c>
      <c r="M1849">
        <v>0.42</v>
      </c>
      <c r="N1849" t="s">
        <v>8</v>
      </c>
      <c r="O1849" t="s">
        <v>9</v>
      </c>
      <c r="P1849" t="s">
        <v>218</v>
      </c>
      <c r="Q1849" t="s">
        <v>2902</v>
      </c>
      <c r="R1849">
        <v>22801</v>
      </c>
      <c r="S1849">
        <v>42176</v>
      </c>
      <c r="T1849">
        <v>42178</v>
      </c>
      <c r="U1849">
        <v>-266.68599999999998</v>
      </c>
      <c r="V1849">
        <v>19</v>
      </c>
      <c r="W1849">
        <v>290.98</v>
      </c>
      <c r="X1849">
        <v>88220</v>
      </c>
      <c r="Y1849" t="s">
        <v>3215</v>
      </c>
    </row>
    <row r="1850" spans="1:25" x14ac:dyDescent="0.2">
      <c r="A1850">
        <v>2049</v>
      </c>
      <c r="B1850" t="s">
        <v>2901</v>
      </c>
      <c r="C1850" t="s">
        <v>13</v>
      </c>
      <c r="D1850">
        <v>0.09</v>
      </c>
      <c r="E1850">
        <v>1.76</v>
      </c>
      <c r="F1850">
        <v>0.7</v>
      </c>
      <c r="G1850" t="s">
        <v>14</v>
      </c>
      <c r="H1850" t="s">
        <v>70</v>
      </c>
      <c r="I1850" t="s">
        <v>24</v>
      </c>
      <c r="J1850" t="s">
        <v>25</v>
      </c>
      <c r="K1850" t="s">
        <v>26</v>
      </c>
      <c r="L1850" t="s">
        <v>2903</v>
      </c>
      <c r="M1850">
        <v>0.56000000000000005</v>
      </c>
      <c r="N1850" t="s">
        <v>8</v>
      </c>
      <c r="O1850" t="s">
        <v>9</v>
      </c>
      <c r="P1850" t="s">
        <v>218</v>
      </c>
      <c r="Q1850" t="s">
        <v>2902</v>
      </c>
      <c r="R1850">
        <v>22801</v>
      </c>
      <c r="S1850">
        <v>42176</v>
      </c>
      <c r="T1850">
        <v>42179</v>
      </c>
      <c r="U1850">
        <v>-12.278</v>
      </c>
      <c r="V1850">
        <v>13</v>
      </c>
      <c r="W1850">
        <v>21.77</v>
      </c>
      <c r="X1850">
        <v>88220</v>
      </c>
      <c r="Y1850" t="s">
        <v>3215</v>
      </c>
    </row>
    <row r="1851" spans="1:25" x14ac:dyDescent="0.2">
      <c r="A1851">
        <v>2305</v>
      </c>
      <c r="B1851" t="s">
        <v>2904</v>
      </c>
      <c r="C1851" t="s">
        <v>13</v>
      </c>
      <c r="D1851">
        <v>0</v>
      </c>
      <c r="E1851">
        <v>90.48</v>
      </c>
      <c r="F1851">
        <v>19.989999999999998</v>
      </c>
      <c r="G1851" t="s">
        <v>14</v>
      </c>
      <c r="H1851" t="s">
        <v>3</v>
      </c>
      <c r="I1851" t="s">
        <v>24</v>
      </c>
      <c r="J1851" t="s">
        <v>321</v>
      </c>
      <c r="K1851" t="s">
        <v>49</v>
      </c>
      <c r="L1851" t="s">
        <v>478</v>
      </c>
      <c r="M1851">
        <v>0.4</v>
      </c>
      <c r="N1851" t="s">
        <v>8</v>
      </c>
      <c r="O1851" t="s">
        <v>28</v>
      </c>
      <c r="P1851" t="s">
        <v>1047</v>
      </c>
      <c r="Q1851" t="s">
        <v>106</v>
      </c>
      <c r="R1851">
        <v>57201</v>
      </c>
      <c r="S1851">
        <v>42176</v>
      </c>
      <c r="T1851">
        <v>42179</v>
      </c>
      <c r="U1851">
        <v>800.25509999999997</v>
      </c>
      <c r="V1851">
        <v>12</v>
      </c>
      <c r="W1851">
        <v>1159.79</v>
      </c>
      <c r="X1851">
        <v>89869</v>
      </c>
      <c r="Y1851" t="s">
        <v>3216</v>
      </c>
    </row>
    <row r="1852" spans="1:25" x14ac:dyDescent="0.2">
      <c r="A1852">
        <v>648</v>
      </c>
      <c r="B1852" t="s">
        <v>2905</v>
      </c>
      <c r="C1852" t="s">
        <v>46</v>
      </c>
      <c r="D1852">
        <v>0.02</v>
      </c>
      <c r="E1852">
        <v>25.38</v>
      </c>
      <c r="F1852">
        <v>8.99</v>
      </c>
      <c r="G1852" t="s">
        <v>14</v>
      </c>
      <c r="H1852" t="s">
        <v>47</v>
      </c>
      <c r="I1852" t="s">
        <v>4</v>
      </c>
      <c r="J1852" t="s">
        <v>102</v>
      </c>
      <c r="K1852" t="s">
        <v>18</v>
      </c>
      <c r="L1852" t="s">
        <v>2361</v>
      </c>
      <c r="M1852">
        <v>0.5</v>
      </c>
      <c r="N1852" t="s">
        <v>8</v>
      </c>
      <c r="O1852" t="s">
        <v>28</v>
      </c>
      <c r="P1852" t="s">
        <v>79</v>
      </c>
      <c r="Q1852" t="s">
        <v>2906</v>
      </c>
      <c r="R1852">
        <v>60440</v>
      </c>
      <c r="S1852">
        <v>42176</v>
      </c>
      <c r="T1852">
        <v>42177</v>
      </c>
      <c r="U1852">
        <v>-10.36</v>
      </c>
      <c r="V1852">
        <v>1</v>
      </c>
      <c r="W1852">
        <v>34.11</v>
      </c>
      <c r="X1852">
        <v>91365</v>
      </c>
      <c r="Y1852" t="s">
        <v>3216</v>
      </c>
    </row>
    <row r="1853" spans="1:25" x14ac:dyDescent="0.2">
      <c r="A1853">
        <v>792</v>
      </c>
      <c r="B1853" t="s">
        <v>2907</v>
      </c>
      <c r="C1853" t="s">
        <v>46</v>
      </c>
      <c r="D1853">
        <v>0.09</v>
      </c>
      <c r="E1853">
        <v>6.48</v>
      </c>
      <c r="F1853">
        <v>9.68</v>
      </c>
      <c r="G1853" t="s">
        <v>14</v>
      </c>
      <c r="H1853" t="s">
        <v>70</v>
      </c>
      <c r="I1853" t="s">
        <v>24</v>
      </c>
      <c r="J1853" t="s">
        <v>64</v>
      </c>
      <c r="K1853" t="s">
        <v>49</v>
      </c>
      <c r="L1853" t="s">
        <v>2908</v>
      </c>
      <c r="M1853">
        <v>0.36</v>
      </c>
      <c r="N1853" t="s">
        <v>8</v>
      </c>
      <c r="O1853" t="s">
        <v>28</v>
      </c>
      <c r="P1853" t="s">
        <v>183</v>
      </c>
      <c r="Q1853" t="s">
        <v>2909</v>
      </c>
      <c r="R1853">
        <v>73064</v>
      </c>
      <c r="S1853">
        <v>42176</v>
      </c>
      <c r="T1853">
        <v>42177</v>
      </c>
      <c r="U1853">
        <v>-204.16</v>
      </c>
      <c r="V1853">
        <v>16</v>
      </c>
      <c r="W1853">
        <v>99.92</v>
      </c>
      <c r="X1853">
        <v>88753</v>
      </c>
      <c r="Y1853" t="s">
        <v>3216</v>
      </c>
    </row>
    <row r="1854" spans="1:25" x14ac:dyDescent="0.2">
      <c r="A1854">
        <v>1511</v>
      </c>
      <c r="B1854" t="s">
        <v>2910</v>
      </c>
      <c r="C1854" t="s">
        <v>1</v>
      </c>
      <c r="D1854">
        <v>0.09</v>
      </c>
      <c r="E1854">
        <v>20.98</v>
      </c>
      <c r="F1854">
        <v>1.49</v>
      </c>
      <c r="G1854" t="s">
        <v>14</v>
      </c>
      <c r="H1854" t="s">
        <v>70</v>
      </c>
      <c r="I1854" t="s">
        <v>24</v>
      </c>
      <c r="J1854" t="s">
        <v>48</v>
      </c>
      <c r="K1854" t="s">
        <v>49</v>
      </c>
      <c r="L1854" t="s">
        <v>2585</v>
      </c>
      <c r="M1854">
        <v>0.35</v>
      </c>
      <c r="N1854" t="s">
        <v>8</v>
      </c>
      <c r="O1854" t="s">
        <v>28</v>
      </c>
      <c r="P1854" t="s">
        <v>29</v>
      </c>
      <c r="Q1854" t="s">
        <v>2911</v>
      </c>
      <c r="R1854">
        <v>47302</v>
      </c>
      <c r="S1854">
        <v>42177</v>
      </c>
      <c r="T1854">
        <v>42179</v>
      </c>
      <c r="U1854">
        <v>199.1823</v>
      </c>
      <c r="V1854">
        <v>14</v>
      </c>
      <c r="W1854">
        <v>288.67</v>
      </c>
      <c r="X1854">
        <v>90303</v>
      </c>
      <c r="Y1854" t="s">
        <v>3216</v>
      </c>
    </row>
    <row r="1855" spans="1:25" x14ac:dyDescent="0.2">
      <c r="A1855">
        <v>2874</v>
      </c>
      <c r="B1855" t="s">
        <v>2016</v>
      </c>
      <c r="C1855" t="s">
        <v>1</v>
      </c>
      <c r="D1855">
        <v>0.03</v>
      </c>
      <c r="E1855">
        <v>304.99</v>
      </c>
      <c r="F1855">
        <v>19.989999999999998</v>
      </c>
      <c r="G1855" t="s">
        <v>14</v>
      </c>
      <c r="H1855" t="s">
        <v>47</v>
      </c>
      <c r="I1855" t="s">
        <v>24</v>
      </c>
      <c r="J1855" t="s">
        <v>48</v>
      </c>
      <c r="K1855" t="s">
        <v>49</v>
      </c>
      <c r="L1855" t="s">
        <v>2779</v>
      </c>
      <c r="M1855">
        <v>0.4</v>
      </c>
      <c r="N1855" t="s">
        <v>8</v>
      </c>
      <c r="O1855" t="s">
        <v>28</v>
      </c>
      <c r="P1855" t="s">
        <v>109</v>
      </c>
      <c r="Q1855" t="s">
        <v>2017</v>
      </c>
      <c r="R1855">
        <v>68128</v>
      </c>
      <c r="S1855">
        <v>42177</v>
      </c>
      <c r="T1855">
        <v>42179</v>
      </c>
      <c r="U1855">
        <v>4033.6089000000002</v>
      </c>
      <c r="V1855">
        <v>19</v>
      </c>
      <c r="W1855">
        <v>5845.81</v>
      </c>
      <c r="X1855">
        <v>89874</v>
      </c>
      <c r="Y1855" t="s">
        <v>3216</v>
      </c>
    </row>
    <row r="1856" spans="1:25" x14ac:dyDescent="0.2">
      <c r="A1856">
        <v>2874</v>
      </c>
      <c r="B1856" t="s">
        <v>2016</v>
      </c>
      <c r="C1856" t="s">
        <v>1</v>
      </c>
      <c r="D1856">
        <v>0.09</v>
      </c>
      <c r="E1856">
        <v>65.989999999999995</v>
      </c>
      <c r="F1856">
        <v>8.99</v>
      </c>
      <c r="G1856" t="s">
        <v>14</v>
      </c>
      <c r="H1856" t="s">
        <v>47</v>
      </c>
      <c r="I1856" t="s">
        <v>16</v>
      </c>
      <c r="J1856" t="s">
        <v>111</v>
      </c>
      <c r="K1856" t="s">
        <v>49</v>
      </c>
      <c r="L1856" t="s">
        <v>2912</v>
      </c>
      <c r="M1856">
        <v>0.57999999999999996</v>
      </c>
      <c r="N1856" t="s">
        <v>8</v>
      </c>
      <c r="O1856" t="s">
        <v>28</v>
      </c>
      <c r="P1856" t="s">
        <v>109</v>
      </c>
      <c r="Q1856" t="s">
        <v>2017</v>
      </c>
      <c r="R1856">
        <v>68128</v>
      </c>
      <c r="S1856">
        <v>42177</v>
      </c>
      <c r="T1856">
        <v>42179</v>
      </c>
      <c r="U1856">
        <v>141.7824</v>
      </c>
      <c r="V1856">
        <v>12</v>
      </c>
      <c r="W1856">
        <v>633.85</v>
      </c>
      <c r="X1856">
        <v>89874</v>
      </c>
      <c r="Y1856" t="s">
        <v>3216</v>
      </c>
    </row>
    <row r="1857" spans="1:25" x14ac:dyDescent="0.2">
      <c r="A1857">
        <v>2963</v>
      </c>
      <c r="B1857" t="s">
        <v>2913</v>
      </c>
      <c r="C1857" t="s">
        <v>1</v>
      </c>
      <c r="D1857">
        <v>0.01</v>
      </c>
      <c r="E1857">
        <v>7.98</v>
      </c>
      <c r="F1857">
        <v>6.5</v>
      </c>
      <c r="G1857" t="s">
        <v>14</v>
      </c>
      <c r="H1857" t="s">
        <v>15</v>
      </c>
      <c r="I1857" t="s">
        <v>24</v>
      </c>
      <c r="J1857" t="s">
        <v>54</v>
      </c>
      <c r="K1857" t="s">
        <v>120</v>
      </c>
      <c r="L1857" t="s">
        <v>2914</v>
      </c>
      <c r="M1857">
        <v>0.59</v>
      </c>
      <c r="N1857" t="s">
        <v>8</v>
      </c>
      <c r="O1857" t="s">
        <v>87</v>
      </c>
      <c r="P1857" t="s">
        <v>394</v>
      </c>
      <c r="Q1857" t="s">
        <v>2915</v>
      </c>
      <c r="R1857">
        <v>21220</v>
      </c>
      <c r="S1857">
        <v>42177</v>
      </c>
      <c r="T1857">
        <v>42178</v>
      </c>
      <c r="U1857">
        <v>-34.591999999999999</v>
      </c>
      <c r="V1857">
        <v>4</v>
      </c>
      <c r="W1857">
        <v>34.909999999999997</v>
      </c>
      <c r="X1857">
        <v>88612</v>
      </c>
      <c r="Y1857" t="s">
        <v>3218</v>
      </c>
    </row>
    <row r="1858" spans="1:25" x14ac:dyDescent="0.2">
      <c r="A1858">
        <v>3132</v>
      </c>
      <c r="B1858" t="s">
        <v>2528</v>
      </c>
      <c r="C1858" t="s">
        <v>13</v>
      </c>
      <c r="D1858">
        <v>0.1</v>
      </c>
      <c r="E1858">
        <v>180.98</v>
      </c>
      <c r="F1858">
        <v>26.2</v>
      </c>
      <c r="G1858" t="s">
        <v>2</v>
      </c>
      <c r="H1858" t="s">
        <v>70</v>
      </c>
      <c r="I1858" t="s">
        <v>4</v>
      </c>
      <c r="J1858" t="s">
        <v>85</v>
      </c>
      <c r="K1858" t="s">
        <v>33</v>
      </c>
      <c r="L1858" t="s">
        <v>2250</v>
      </c>
      <c r="M1858">
        <v>0.59</v>
      </c>
      <c r="N1858" t="s">
        <v>8</v>
      </c>
      <c r="O1858" t="s">
        <v>28</v>
      </c>
      <c r="P1858" t="s">
        <v>79</v>
      </c>
      <c r="Q1858" t="s">
        <v>2530</v>
      </c>
      <c r="R1858">
        <v>60060</v>
      </c>
      <c r="S1858">
        <v>42177</v>
      </c>
      <c r="T1858">
        <v>42178</v>
      </c>
      <c r="U1858">
        <v>-64.664000000000001</v>
      </c>
      <c r="V1858">
        <v>3</v>
      </c>
      <c r="W1858">
        <v>519.41999999999996</v>
      </c>
      <c r="X1858">
        <v>86790</v>
      </c>
      <c r="Y1858" t="s">
        <v>3216</v>
      </c>
    </row>
    <row r="1859" spans="1:25" x14ac:dyDescent="0.2">
      <c r="A1859">
        <v>437</v>
      </c>
      <c r="B1859" t="s">
        <v>2916</v>
      </c>
      <c r="C1859" t="s">
        <v>23</v>
      </c>
      <c r="D1859">
        <v>0.05</v>
      </c>
      <c r="E1859">
        <v>125.99</v>
      </c>
      <c r="F1859">
        <v>8.08</v>
      </c>
      <c r="G1859" t="s">
        <v>14</v>
      </c>
      <c r="H1859" t="s">
        <v>3</v>
      </c>
      <c r="I1859" t="s">
        <v>16</v>
      </c>
      <c r="J1859" t="s">
        <v>111</v>
      </c>
      <c r="K1859" t="s">
        <v>49</v>
      </c>
      <c r="L1859" t="s">
        <v>2089</v>
      </c>
      <c r="M1859">
        <v>0.56999999999999995</v>
      </c>
      <c r="N1859" t="s">
        <v>8</v>
      </c>
      <c r="O1859" t="s">
        <v>87</v>
      </c>
      <c r="P1859" t="s">
        <v>379</v>
      </c>
      <c r="Q1859" t="s">
        <v>2917</v>
      </c>
      <c r="R1859">
        <v>1462</v>
      </c>
      <c r="S1859">
        <v>42177</v>
      </c>
      <c r="T1859">
        <v>42182</v>
      </c>
      <c r="U1859">
        <v>427.11840000000001</v>
      </c>
      <c r="V1859">
        <v>9</v>
      </c>
      <c r="W1859">
        <v>952.26</v>
      </c>
      <c r="X1859">
        <v>90695</v>
      </c>
      <c r="Y1859" t="s">
        <v>3218</v>
      </c>
    </row>
    <row r="1860" spans="1:25" x14ac:dyDescent="0.2">
      <c r="A1860">
        <v>1127</v>
      </c>
      <c r="B1860" t="s">
        <v>1321</v>
      </c>
      <c r="C1860" t="s">
        <v>23</v>
      </c>
      <c r="D1860">
        <v>0.04</v>
      </c>
      <c r="E1860">
        <v>4.71</v>
      </c>
      <c r="F1860">
        <v>0.7</v>
      </c>
      <c r="G1860" t="s">
        <v>14</v>
      </c>
      <c r="H1860" t="s">
        <v>15</v>
      </c>
      <c r="I1860" t="s">
        <v>24</v>
      </c>
      <c r="J1860" t="s">
        <v>152</v>
      </c>
      <c r="K1860" t="s">
        <v>26</v>
      </c>
      <c r="L1860" t="s">
        <v>2700</v>
      </c>
      <c r="M1860">
        <v>0.8</v>
      </c>
      <c r="N1860" t="s">
        <v>8</v>
      </c>
      <c r="O1860" t="s">
        <v>28</v>
      </c>
      <c r="P1860" t="s">
        <v>163</v>
      </c>
      <c r="Q1860" t="s">
        <v>1322</v>
      </c>
      <c r="R1860">
        <v>78852</v>
      </c>
      <c r="S1860">
        <v>42177</v>
      </c>
      <c r="T1860">
        <v>42181</v>
      </c>
      <c r="U1860">
        <v>4.53</v>
      </c>
      <c r="V1860">
        <v>19</v>
      </c>
      <c r="W1860">
        <v>90.52</v>
      </c>
      <c r="X1860">
        <v>87222</v>
      </c>
      <c r="Y1860" t="s">
        <v>3216</v>
      </c>
    </row>
    <row r="1861" spans="1:25" x14ac:dyDescent="0.2">
      <c r="A1861">
        <v>1128</v>
      </c>
      <c r="B1861" t="s">
        <v>2918</v>
      </c>
      <c r="C1861" t="s">
        <v>23</v>
      </c>
      <c r="D1861">
        <v>0.06</v>
      </c>
      <c r="E1861">
        <v>4.2</v>
      </c>
      <c r="F1861">
        <v>2.2599999999999998</v>
      </c>
      <c r="G1861" t="s">
        <v>14</v>
      </c>
      <c r="H1861" t="s">
        <v>15</v>
      </c>
      <c r="I1861" t="s">
        <v>24</v>
      </c>
      <c r="J1861" t="s">
        <v>64</v>
      </c>
      <c r="K1861" t="s">
        <v>26</v>
      </c>
      <c r="L1861" t="s">
        <v>572</v>
      </c>
      <c r="M1861">
        <v>0.36</v>
      </c>
      <c r="N1861" t="s">
        <v>8</v>
      </c>
      <c r="O1861" t="s">
        <v>28</v>
      </c>
      <c r="P1861" t="s">
        <v>163</v>
      </c>
      <c r="Q1861" t="s">
        <v>2919</v>
      </c>
      <c r="R1861">
        <v>78539</v>
      </c>
      <c r="S1861">
        <v>42177</v>
      </c>
      <c r="T1861">
        <v>42182</v>
      </c>
      <c r="U1861">
        <v>9.7799999999999994</v>
      </c>
      <c r="V1861">
        <v>13</v>
      </c>
      <c r="W1861">
        <v>55.97</v>
      </c>
      <c r="X1861">
        <v>87222</v>
      </c>
      <c r="Y1861" t="s">
        <v>3216</v>
      </c>
    </row>
    <row r="1862" spans="1:25" x14ac:dyDescent="0.2">
      <c r="A1862">
        <v>2279</v>
      </c>
      <c r="B1862" t="s">
        <v>2920</v>
      </c>
      <c r="C1862" t="s">
        <v>23</v>
      </c>
      <c r="D1862">
        <v>0.04</v>
      </c>
      <c r="E1862">
        <v>4.4800000000000004</v>
      </c>
      <c r="F1862">
        <v>2.5</v>
      </c>
      <c r="G1862" t="s">
        <v>63</v>
      </c>
      <c r="H1862" t="s">
        <v>47</v>
      </c>
      <c r="I1862" t="s">
        <v>24</v>
      </c>
      <c r="J1862" t="s">
        <v>321</v>
      </c>
      <c r="K1862" t="s">
        <v>49</v>
      </c>
      <c r="L1862" t="s">
        <v>997</v>
      </c>
      <c r="M1862">
        <v>0.37</v>
      </c>
      <c r="N1862" t="s">
        <v>8</v>
      </c>
      <c r="O1862" t="s">
        <v>87</v>
      </c>
      <c r="P1862" t="s">
        <v>296</v>
      </c>
      <c r="Q1862" t="s">
        <v>2921</v>
      </c>
      <c r="R1862">
        <v>15601</v>
      </c>
      <c r="S1862">
        <v>42177</v>
      </c>
      <c r="T1862">
        <v>42181</v>
      </c>
      <c r="U1862">
        <v>10.32</v>
      </c>
      <c r="V1862">
        <v>7</v>
      </c>
      <c r="W1862">
        <v>35.93</v>
      </c>
      <c r="X1862">
        <v>85949</v>
      </c>
      <c r="Y1862" t="s">
        <v>3218</v>
      </c>
    </row>
    <row r="1863" spans="1:25" x14ac:dyDescent="0.2">
      <c r="A1863">
        <v>101</v>
      </c>
      <c r="B1863" t="s">
        <v>2922</v>
      </c>
      <c r="C1863" t="s">
        <v>92</v>
      </c>
      <c r="D1863">
        <v>0.1</v>
      </c>
      <c r="E1863">
        <v>19.98</v>
      </c>
      <c r="F1863">
        <v>4</v>
      </c>
      <c r="G1863" t="s">
        <v>14</v>
      </c>
      <c r="H1863" t="s">
        <v>15</v>
      </c>
      <c r="I1863" t="s">
        <v>16</v>
      </c>
      <c r="J1863" t="s">
        <v>17</v>
      </c>
      <c r="K1863" t="s">
        <v>49</v>
      </c>
      <c r="L1863" t="s">
        <v>1737</v>
      </c>
      <c r="M1863">
        <v>0.68</v>
      </c>
      <c r="N1863" t="s">
        <v>8</v>
      </c>
      <c r="O1863" t="s">
        <v>87</v>
      </c>
      <c r="P1863" t="s">
        <v>307</v>
      </c>
      <c r="Q1863" t="s">
        <v>2923</v>
      </c>
      <c r="R1863">
        <v>4005</v>
      </c>
      <c r="S1863">
        <v>42177</v>
      </c>
      <c r="T1863">
        <v>42179</v>
      </c>
      <c r="U1863">
        <v>-16.2</v>
      </c>
      <c r="V1863">
        <v>16</v>
      </c>
      <c r="W1863">
        <v>303.58999999999997</v>
      </c>
      <c r="X1863">
        <v>88205</v>
      </c>
      <c r="Y1863" t="s">
        <v>3218</v>
      </c>
    </row>
    <row r="1864" spans="1:25" x14ac:dyDescent="0.2">
      <c r="A1864">
        <v>102</v>
      </c>
      <c r="B1864" t="s">
        <v>2018</v>
      </c>
      <c r="C1864" t="s">
        <v>92</v>
      </c>
      <c r="D1864">
        <v>0.1</v>
      </c>
      <c r="E1864">
        <v>19.98</v>
      </c>
      <c r="F1864">
        <v>4</v>
      </c>
      <c r="G1864" t="s">
        <v>14</v>
      </c>
      <c r="H1864" t="s">
        <v>15</v>
      </c>
      <c r="I1864" t="s">
        <v>16</v>
      </c>
      <c r="J1864" t="s">
        <v>17</v>
      </c>
      <c r="K1864" t="s">
        <v>49</v>
      </c>
      <c r="L1864" t="s">
        <v>1737</v>
      </c>
      <c r="M1864">
        <v>0.68</v>
      </c>
      <c r="N1864" t="s">
        <v>8</v>
      </c>
      <c r="O1864" t="s">
        <v>87</v>
      </c>
      <c r="P1864" t="s">
        <v>379</v>
      </c>
      <c r="Q1864" t="s">
        <v>764</v>
      </c>
      <c r="R1864">
        <v>2129</v>
      </c>
      <c r="S1864">
        <v>42177</v>
      </c>
      <c r="T1864">
        <v>42179</v>
      </c>
      <c r="U1864">
        <v>-20.25</v>
      </c>
      <c r="V1864">
        <v>65</v>
      </c>
      <c r="W1864">
        <v>1233.32</v>
      </c>
      <c r="X1864">
        <v>3397</v>
      </c>
      <c r="Y1864" t="s">
        <v>3218</v>
      </c>
    </row>
    <row r="1865" spans="1:25" x14ac:dyDescent="0.2">
      <c r="A1865">
        <v>102</v>
      </c>
      <c r="B1865" t="s">
        <v>2018</v>
      </c>
      <c r="C1865" t="s">
        <v>92</v>
      </c>
      <c r="D1865">
        <v>0.09</v>
      </c>
      <c r="E1865">
        <v>2.88</v>
      </c>
      <c r="F1865">
        <v>1.49</v>
      </c>
      <c r="G1865" t="s">
        <v>14</v>
      </c>
      <c r="H1865" t="s">
        <v>15</v>
      </c>
      <c r="I1865" t="s">
        <v>24</v>
      </c>
      <c r="J1865" t="s">
        <v>48</v>
      </c>
      <c r="K1865" t="s">
        <v>49</v>
      </c>
      <c r="L1865" t="s">
        <v>2924</v>
      </c>
      <c r="M1865">
        <v>0.36</v>
      </c>
      <c r="N1865" t="s">
        <v>8</v>
      </c>
      <c r="O1865" t="s">
        <v>87</v>
      </c>
      <c r="P1865" t="s">
        <v>379</v>
      </c>
      <c r="Q1865" t="s">
        <v>764</v>
      </c>
      <c r="R1865">
        <v>2129</v>
      </c>
      <c r="S1865">
        <v>42177</v>
      </c>
      <c r="T1865">
        <v>42178</v>
      </c>
      <c r="U1865">
        <v>-3.3809999999999998</v>
      </c>
      <c r="V1865">
        <v>17</v>
      </c>
      <c r="W1865">
        <v>47.31</v>
      </c>
      <c r="X1865">
        <v>3397</v>
      </c>
      <c r="Y1865" t="s">
        <v>3218</v>
      </c>
    </row>
    <row r="1866" spans="1:25" x14ac:dyDescent="0.2">
      <c r="A1866">
        <v>109</v>
      </c>
      <c r="B1866" t="s">
        <v>2925</v>
      </c>
      <c r="C1866" t="s">
        <v>92</v>
      </c>
      <c r="D1866">
        <v>0.09</v>
      </c>
      <c r="E1866">
        <v>2.88</v>
      </c>
      <c r="F1866">
        <v>1.49</v>
      </c>
      <c r="G1866" t="s">
        <v>14</v>
      </c>
      <c r="H1866" t="s">
        <v>15</v>
      </c>
      <c r="I1866" t="s">
        <v>24</v>
      </c>
      <c r="J1866" t="s">
        <v>48</v>
      </c>
      <c r="K1866" t="s">
        <v>49</v>
      </c>
      <c r="L1866" t="s">
        <v>2924</v>
      </c>
      <c r="M1866">
        <v>0.36</v>
      </c>
      <c r="N1866" t="s">
        <v>8</v>
      </c>
      <c r="O1866" t="s">
        <v>87</v>
      </c>
      <c r="P1866" t="s">
        <v>373</v>
      </c>
      <c r="Q1866" t="s">
        <v>2926</v>
      </c>
      <c r="R1866">
        <v>7644</v>
      </c>
      <c r="S1866">
        <v>42177</v>
      </c>
      <c r="T1866">
        <v>42178</v>
      </c>
      <c r="U1866">
        <v>-2.7048000000000001</v>
      </c>
      <c r="V1866">
        <v>4</v>
      </c>
      <c r="W1866">
        <v>11.13</v>
      </c>
      <c r="X1866">
        <v>88205</v>
      </c>
      <c r="Y1866" t="s">
        <v>3218</v>
      </c>
    </row>
    <row r="1867" spans="1:25" x14ac:dyDescent="0.2">
      <c r="A1867">
        <v>522</v>
      </c>
      <c r="B1867" t="s">
        <v>2927</v>
      </c>
      <c r="C1867" t="s">
        <v>92</v>
      </c>
      <c r="D1867">
        <v>0.02</v>
      </c>
      <c r="E1867">
        <v>150.97999999999999</v>
      </c>
      <c r="F1867">
        <v>13.99</v>
      </c>
      <c r="G1867" t="s">
        <v>63</v>
      </c>
      <c r="H1867" t="s">
        <v>3</v>
      </c>
      <c r="I1867" t="s">
        <v>16</v>
      </c>
      <c r="J1867" t="s">
        <v>32</v>
      </c>
      <c r="K1867" t="s">
        <v>120</v>
      </c>
      <c r="L1867" t="s">
        <v>758</v>
      </c>
      <c r="M1867">
        <v>0.38</v>
      </c>
      <c r="N1867" t="s">
        <v>8</v>
      </c>
      <c r="O1867" t="s">
        <v>35</v>
      </c>
      <c r="P1867" t="s">
        <v>115</v>
      </c>
      <c r="Q1867" t="s">
        <v>818</v>
      </c>
      <c r="R1867">
        <v>97756</v>
      </c>
      <c r="S1867">
        <v>42177</v>
      </c>
      <c r="T1867">
        <v>42179</v>
      </c>
      <c r="U1867">
        <v>26.1</v>
      </c>
      <c r="V1867">
        <v>3</v>
      </c>
      <c r="W1867">
        <v>480.37</v>
      </c>
      <c r="X1867">
        <v>89327</v>
      </c>
      <c r="Y1867" t="s">
        <v>3217</v>
      </c>
    </row>
    <row r="1868" spans="1:25" x14ac:dyDescent="0.2">
      <c r="A1868">
        <v>522</v>
      </c>
      <c r="B1868" t="s">
        <v>2927</v>
      </c>
      <c r="C1868" t="s">
        <v>92</v>
      </c>
      <c r="D1868">
        <v>0.1</v>
      </c>
      <c r="E1868">
        <v>5.43</v>
      </c>
      <c r="F1868">
        <v>0.95</v>
      </c>
      <c r="G1868" t="s">
        <v>14</v>
      </c>
      <c r="H1868" t="s">
        <v>3</v>
      </c>
      <c r="I1868" t="s">
        <v>24</v>
      </c>
      <c r="J1868" t="s">
        <v>64</v>
      </c>
      <c r="K1868" t="s">
        <v>26</v>
      </c>
      <c r="L1868" t="s">
        <v>2239</v>
      </c>
      <c r="M1868">
        <v>0.36</v>
      </c>
      <c r="N1868" t="s">
        <v>8</v>
      </c>
      <c r="O1868" t="s">
        <v>35</v>
      </c>
      <c r="P1868" t="s">
        <v>115</v>
      </c>
      <c r="Q1868" t="s">
        <v>818</v>
      </c>
      <c r="R1868">
        <v>97756</v>
      </c>
      <c r="S1868">
        <v>42177</v>
      </c>
      <c r="T1868">
        <v>42179</v>
      </c>
      <c r="U1868">
        <v>-2.58</v>
      </c>
      <c r="V1868">
        <v>1</v>
      </c>
      <c r="W1868">
        <v>5.76</v>
      </c>
      <c r="X1868">
        <v>89327</v>
      </c>
      <c r="Y1868" t="s">
        <v>3217</v>
      </c>
    </row>
    <row r="1869" spans="1:25" x14ac:dyDescent="0.2">
      <c r="A1869">
        <v>522</v>
      </c>
      <c r="B1869" t="s">
        <v>2927</v>
      </c>
      <c r="C1869" t="s">
        <v>92</v>
      </c>
      <c r="D1869">
        <v>0.01</v>
      </c>
      <c r="E1869">
        <v>179.29</v>
      </c>
      <c r="F1869">
        <v>29.21</v>
      </c>
      <c r="G1869" t="s">
        <v>2</v>
      </c>
      <c r="H1869" t="s">
        <v>3</v>
      </c>
      <c r="I1869" t="s">
        <v>4</v>
      </c>
      <c r="J1869" t="s">
        <v>5</v>
      </c>
      <c r="K1869" t="s">
        <v>6</v>
      </c>
      <c r="L1869" t="s">
        <v>519</v>
      </c>
      <c r="M1869">
        <v>0.74</v>
      </c>
      <c r="N1869" t="s">
        <v>8</v>
      </c>
      <c r="O1869" t="s">
        <v>35</v>
      </c>
      <c r="P1869" t="s">
        <v>115</v>
      </c>
      <c r="Q1869" t="s">
        <v>818</v>
      </c>
      <c r="R1869">
        <v>97756</v>
      </c>
      <c r="S1869">
        <v>42177</v>
      </c>
      <c r="T1869">
        <v>42178</v>
      </c>
      <c r="U1869">
        <v>2800.12</v>
      </c>
      <c r="V1869">
        <v>21</v>
      </c>
      <c r="W1869">
        <v>3112.13</v>
      </c>
      <c r="X1869">
        <v>89327</v>
      </c>
      <c r="Y1869" t="s">
        <v>3217</v>
      </c>
    </row>
    <row r="1870" spans="1:25" x14ac:dyDescent="0.2">
      <c r="A1870">
        <v>445</v>
      </c>
      <c r="B1870" t="s">
        <v>2118</v>
      </c>
      <c r="C1870" t="s">
        <v>13</v>
      </c>
      <c r="D1870">
        <v>0.09</v>
      </c>
      <c r="E1870">
        <v>200.98</v>
      </c>
      <c r="F1870">
        <v>55.96</v>
      </c>
      <c r="G1870" t="s">
        <v>2</v>
      </c>
      <c r="H1870" t="s">
        <v>3</v>
      </c>
      <c r="I1870" t="s">
        <v>4</v>
      </c>
      <c r="J1870" t="s">
        <v>93</v>
      </c>
      <c r="K1870" t="s">
        <v>6</v>
      </c>
      <c r="L1870" t="s">
        <v>1615</v>
      </c>
      <c r="M1870">
        <v>0.75</v>
      </c>
      <c r="N1870" t="s">
        <v>8</v>
      </c>
      <c r="O1870" t="s">
        <v>28</v>
      </c>
      <c r="P1870" t="s">
        <v>109</v>
      </c>
      <c r="Q1870" t="s">
        <v>1353</v>
      </c>
      <c r="R1870">
        <v>68701</v>
      </c>
      <c r="S1870">
        <v>42178</v>
      </c>
      <c r="T1870">
        <v>42179</v>
      </c>
      <c r="U1870">
        <v>-512.87199999999996</v>
      </c>
      <c r="V1870">
        <v>9</v>
      </c>
      <c r="W1870">
        <v>1766.68</v>
      </c>
      <c r="X1870">
        <v>88084</v>
      </c>
      <c r="Y1870" t="s">
        <v>3216</v>
      </c>
    </row>
    <row r="1871" spans="1:25" x14ac:dyDescent="0.2">
      <c r="A1871">
        <v>445</v>
      </c>
      <c r="B1871" t="s">
        <v>2118</v>
      </c>
      <c r="C1871" t="s">
        <v>13</v>
      </c>
      <c r="D1871">
        <v>0.09</v>
      </c>
      <c r="E1871">
        <v>2.78</v>
      </c>
      <c r="F1871">
        <v>0.97</v>
      </c>
      <c r="G1871" t="s">
        <v>14</v>
      </c>
      <c r="H1871" t="s">
        <v>3</v>
      </c>
      <c r="I1871" t="s">
        <v>24</v>
      </c>
      <c r="J1871" t="s">
        <v>25</v>
      </c>
      <c r="K1871" t="s">
        <v>26</v>
      </c>
      <c r="L1871" t="s">
        <v>2928</v>
      </c>
      <c r="M1871">
        <v>0.59</v>
      </c>
      <c r="N1871" t="s">
        <v>8</v>
      </c>
      <c r="O1871" t="s">
        <v>28</v>
      </c>
      <c r="P1871" t="s">
        <v>109</v>
      </c>
      <c r="Q1871" t="s">
        <v>1353</v>
      </c>
      <c r="R1871">
        <v>68701</v>
      </c>
      <c r="S1871">
        <v>42178</v>
      </c>
      <c r="T1871">
        <v>42179</v>
      </c>
      <c r="U1871">
        <v>-3.7839999999999998</v>
      </c>
      <c r="V1871">
        <v>11</v>
      </c>
      <c r="W1871">
        <v>29.02</v>
      </c>
      <c r="X1871">
        <v>88084</v>
      </c>
      <c r="Y1871" t="s">
        <v>3216</v>
      </c>
    </row>
    <row r="1872" spans="1:25" x14ac:dyDescent="0.2">
      <c r="A1872">
        <v>2333</v>
      </c>
      <c r="B1872" t="s">
        <v>2929</v>
      </c>
      <c r="C1872" t="s">
        <v>13</v>
      </c>
      <c r="D1872">
        <v>0.06</v>
      </c>
      <c r="E1872">
        <v>180.98</v>
      </c>
      <c r="F1872">
        <v>26.2</v>
      </c>
      <c r="G1872" t="s">
        <v>2</v>
      </c>
      <c r="H1872" t="s">
        <v>3</v>
      </c>
      <c r="I1872" t="s">
        <v>4</v>
      </c>
      <c r="J1872" t="s">
        <v>85</v>
      </c>
      <c r="K1872" t="s">
        <v>33</v>
      </c>
      <c r="L1872" t="s">
        <v>2250</v>
      </c>
      <c r="M1872">
        <v>0.59</v>
      </c>
      <c r="N1872" t="s">
        <v>8</v>
      </c>
      <c r="O1872" t="s">
        <v>28</v>
      </c>
      <c r="P1872" t="s">
        <v>333</v>
      </c>
      <c r="Q1872" t="s">
        <v>2930</v>
      </c>
      <c r="R1872">
        <v>54302</v>
      </c>
      <c r="S1872">
        <v>42178</v>
      </c>
      <c r="T1872">
        <v>42179</v>
      </c>
      <c r="U1872">
        <v>-122.235</v>
      </c>
      <c r="V1872">
        <v>1</v>
      </c>
      <c r="W1872">
        <v>191.73</v>
      </c>
      <c r="X1872">
        <v>89611</v>
      </c>
      <c r="Y1872" t="s">
        <v>3216</v>
      </c>
    </row>
    <row r="1873" spans="1:25" x14ac:dyDescent="0.2">
      <c r="A1873">
        <v>1548</v>
      </c>
      <c r="B1873" t="s">
        <v>2931</v>
      </c>
      <c r="C1873" t="s">
        <v>23</v>
      </c>
      <c r="D1873">
        <v>0</v>
      </c>
      <c r="E1873">
        <v>599.99</v>
      </c>
      <c r="F1873">
        <v>24.49</v>
      </c>
      <c r="G1873" t="s">
        <v>14</v>
      </c>
      <c r="H1873" t="s">
        <v>70</v>
      </c>
      <c r="I1873" t="s">
        <v>16</v>
      </c>
      <c r="J1873" t="s">
        <v>39</v>
      </c>
      <c r="K1873" t="s">
        <v>40</v>
      </c>
      <c r="L1873" t="s">
        <v>2932</v>
      </c>
      <c r="M1873">
        <v>0.44</v>
      </c>
      <c r="N1873" t="s">
        <v>8</v>
      </c>
      <c r="O1873" t="s">
        <v>28</v>
      </c>
      <c r="P1873" t="s">
        <v>29</v>
      </c>
      <c r="Q1873" t="s">
        <v>2408</v>
      </c>
      <c r="R1873">
        <v>47374</v>
      </c>
      <c r="S1873">
        <v>42178</v>
      </c>
      <c r="T1873">
        <v>42180</v>
      </c>
      <c r="U1873">
        <v>-367.16500000000002</v>
      </c>
      <c r="V1873">
        <v>18</v>
      </c>
      <c r="W1873">
        <v>11015.82</v>
      </c>
      <c r="X1873">
        <v>88487</v>
      </c>
      <c r="Y1873" t="s">
        <v>3216</v>
      </c>
    </row>
    <row r="1874" spans="1:25" x14ac:dyDescent="0.2">
      <c r="A1874">
        <v>2215</v>
      </c>
      <c r="B1874" t="s">
        <v>2933</v>
      </c>
      <c r="C1874" t="s">
        <v>23</v>
      </c>
      <c r="D1874">
        <v>7.0000000000000007E-2</v>
      </c>
      <c r="E1874">
        <v>3.28</v>
      </c>
      <c r="F1874">
        <v>3.97</v>
      </c>
      <c r="G1874" t="s">
        <v>14</v>
      </c>
      <c r="H1874" t="s">
        <v>70</v>
      </c>
      <c r="I1874" t="s">
        <v>24</v>
      </c>
      <c r="J1874" t="s">
        <v>25</v>
      </c>
      <c r="K1874" t="s">
        <v>26</v>
      </c>
      <c r="L1874" t="s">
        <v>343</v>
      </c>
      <c r="M1874">
        <v>0.56000000000000005</v>
      </c>
      <c r="N1874" t="s">
        <v>8</v>
      </c>
      <c r="O1874" t="s">
        <v>87</v>
      </c>
      <c r="P1874" t="s">
        <v>293</v>
      </c>
      <c r="Q1874" t="s">
        <v>2934</v>
      </c>
      <c r="R1874">
        <v>44646</v>
      </c>
      <c r="S1874">
        <v>42178</v>
      </c>
      <c r="T1874">
        <v>42178</v>
      </c>
      <c r="U1874">
        <v>-22.175999999999998</v>
      </c>
      <c r="V1874">
        <v>4</v>
      </c>
      <c r="W1874">
        <v>14.76</v>
      </c>
      <c r="X1874">
        <v>90314</v>
      </c>
      <c r="Y1874" t="s">
        <v>3218</v>
      </c>
    </row>
    <row r="1875" spans="1:25" x14ac:dyDescent="0.2">
      <c r="A1875">
        <v>2216</v>
      </c>
      <c r="B1875" t="s">
        <v>2935</v>
      </c>
      <c r="C1875" t="s">
        <v>23</v>
      </c>
      <c r="D1875">
        <v>0.02</v>
      </c>
      <c r="E1875">
        <v>256.99</v>
      </c>
      <c r="F1875">
        <v>11.25</v>
      </c>
      <c r="G1875" t="s">
        <v>14</v>
      </c>
      <c r="H1875" t="s">
        <v>70</v>
      </c>
      <c r="I1875" t="s">
        <v>16</v>
      </c>
      <c r="J1875" t="s">
        <v>17</v>
      </c>
      <c r="K1875" t="s">
        <v>49</v>
      </c>
      <c r="L1875" t="s">
        <v>2597</v>
      </c>
      <c r="M1875">
        <v>0.51</v>
      </c>
      <c r="N1875" t="s">
        <v>8</v>
      </c>
      <c r="O1875" t="s">
        <v>87</v>
      </c>
      <c r="P1875" t="s">
        <v>293</v>
      </c>
      <c r="Q1875" t="s">
        <v>2109</v>
      </c>
      <c r="R1875">
        <v>44256</v>
      </c>
      <c r="S1875">
        <v>42178</v>
      </c>
      <c r="T1875">
        <v>42185</v>
      </c>
      <c r="U1875">
        <v>-214.10400000000001</v>
      </c>
      <c r="V1875">
        <v>3</v>
      </c>
      <c r="W1875">
        <v>808.44</v>
      </c>
      <c r="X1875">
        <v>90314</v>
      </c>
      <c r="Y1875" t="s">
        <v>3218</v>
      </c>
    </row>
    <row r="1876" spans="1:25" x14ac:dyDescent="0.2">
      <c r="A1876">
        <v>2216</v>
      </c>
      <c r="B1876" t="s">
        <v>2935</v>
      </c>
      <c r="C1876" t="s">
        <v>23</v>
      </c>
      <c r="D1876">
        <v>0.01</v>
      </c>
      <c r="E1876">
        <v>6.48</v>
      </c>
      <c r="F1876">
        <v>5.14</v>
      </c>
      <c r="G1876" t="s">
        <v>14</v>
      </c>
      <c r="H1876" t="s">
        <v>70</v>
      </c>
      <c r="I1876" t="s">
        <v>24</v>
      </c>
      <c r="J1876" t="s">
        <v>64</v>
      </c>
      <c r="K1876" t="s">
        <v>49</v>
      </c>
      <c r="L1876" t="s">
        <v>1721</v>
      </c>
      <c r="M1876">
        <v>0.37</v>
      </c>
      <c r="N1876" t="s">
        <v>8</v>
      </c>
      <c r="O1876" t="s">
        <v>87</v>
      </c>
      <c r="P1876" t="s">
        <v>293</v>
      </c>
      <c r="Q1876" t="s">
        <v>2109</v>
      </c>
      <c r="R1876">
        <v>44256</v>
      </c>
      <c r="S1876">
        <v>42178</v>
      </c>
      <c r="T1876">
        <v>42180</v>
      </c>
      <c r="U1876">
        <v>-26.936</v>
      </c>
      <c r="V1876">
        <v>10</v>
      </c>
      <c r="W1876">
        <v>67.41</v>
      </c>
      <c r="X1876">
        <v>90314</v>
      </c>
      <c r="Y1876" t="s">
        <v>3218</v>
      </c>
    </row>
    <row r="1877" spans="1:25" x14ac:dyDescent="0.2">
      <c r="A1877">
        <v>2352</v>
      </c>
      <c r="B1877" t="s">
        <v>2894</v>
      </c>
      <c r="C1877" t="s">
        <v>46</v>
      </c>
      <c r="D1877">
        <v>0.09</v>
      </c>
      <c r="E1877">
        <v>71.37</v>
      </c>
      <c r="F1877">
        <v>69</v>
      </c>
      <c r="G1877" t="s">
        <v>14</v>
      </c>
      <c r="H1877" t="s">
        <v>47</v>
      </c>
      <c r="I1877" t="s">
        <v>4</v>
      </c>
      <c r="J1877" t="s">
        <v>5</v>
      </c>
      <c r="K1877" t="s">
        <v>40</v>
      </c>
      <c r="L1877" t="s">
        <v>1007</v>
      </c>
      <c r="M1877">
        <v>0.68</v>
      </c>
      <c r="N1877" t="s">
        <v>8</v>
      </c>
      <c r="O1877" t="s">
        <v>87</v>
      </c>
      <c r="P1877" t="s">
        <v>394</v>
      </c>
      <c r="Q1877" t="s">
        <v>2895</v>
      </c>
      <c r="R1877">
        <v>21501</v>
      </c>
      <c r="S1877">
        <v>42178</v>
      </c>
      <c r="T1877">
        <v>42179</v>
      </c>
      <c r="U1877">
        <v>-1537.1356000000001</v>
      </c>
      <c r="V1877">
        <v>19</v>
      </c>
      <c r="W1877">
        <v>1302.98</v>
      </c>
      <c r="X1877">
        <v>86166</v>
      </c>
      <c r="Y1877" t="s">
        <v>3218</v>
      </c>
    </row>
    <row r="1878" spans="1:25" x14ac:dyDescent="0.2">
      <c r="A1878">
        <v>2044</v>
      </c>
      <c r="B1878" t="s">
        <v>2936</v>
      </c>
      <c r="C1878" t="s">
        <v>23</v>
      </c>
      <c r="D1878">
        <v>0.09</v>
      </c>
      <c r="E1878">
        <v>20.99</v>
      </c>
      <c r="F1878">
        <v>2.5</v>
      </c>
      <c r="G1878" t="s">
        <v>14</v>
      </c>
      <c r="H1878" t="s">
        <v>70</v>
      </c>
      <c r="I1878" t="s">
        <v>16</v>
      </c>
      <c r="J1878" t="s">
        <v>111</v>
      </c>
      <c r="K1878" t="s">
        <v>26</v>
      </c>
      <c r="L1878" t="s">
        <v>1177</v>
      </c>
      <c r="M1878">
        <v>0.81</v>
      </c>
      <c r="N1878" t="s">
        <v>8</v>
      </c>
      <c r="O1878" t="s">
        <v>9</v>
      </c>
      <c r="P1878" t="s">
        <v>20</v>
      </c>
      <c r="Q1878" t="s">
        <v>2937</v>
      </c>
      <c r="R1878">
        <v>72756</v>
      </c>
      <c r="S1878">
        <v>42179</v>
      </c>
      <c r="T1878">
        <v>42186</v>
      </c>
      <c r="U1878">
        <v>-136.12200000000001</v>
      </c>
      <c r="V1878">
        <v>6</v>
      </c>
      <c r="W1878">
        <v>100.11</v>
      </c>
      <c r="X1878">
        <v>88692</v>
      </c>
      <c r="Y1878" t="s">
        <v>3215</v>
      </c>
    </row>
    <row r="1879" spans="1:25" x14ac:dyDescent="0.2">
      <c r="A1879">
        <v>3325</v>
      </c>
      <c r="B1879" t="s">
        <v>2259</v>
      </c>
      <c r="C1879" t="s">
        <v>23</v>
      </c>
      <c r="D1879">
        <v>0</v>
      </c>
      <c r="E1879">
        <v>8.74</v>
      </c>
      <c r="F1879">
        <v>8.2899999999999991</v>
      </c>
      <c r="G1879" t="s">
        <v>14</v>
      </c>
      <c r="H1879" t="s">
        <v>15</v>
      </c>
      <c r="I1879" t="s">
        <v>24</v>
      </c>
      <c r="J1879" t="s">
        <v>321</v>
      </c>
      <c r="K1879" t="s">
        <v>49</v>
      </c>
      <c r="L1879" t="s">
        <v>416</v>
      </c>
      <c r="M1879">
        <v>0.38</v>
      </c>
      <c r="N1879" t="s">
        <v>8</v>
      </c>
      <c r="O1879" t="s">
        <v>35</v>
      </c>
      <c r="P1879" t="s">
        <v>115</v>
      </c>
      <c r="Q1879" t="s">
        <v>2261</v>
      </c>
      <c r="R1879">
        <v>97420</v>
      </c>
      <c r="S1879">
        <v>42179</v>
      </c>
      <c r="T1879">
        <v>42181</v>
      </c>
      <c r="U1879">
        <v>-79.400000000000006</v>
      </c>
      <c r="V1879">
        <v>14</v>
      </c>
      <c r="W1879">
        <v>131.62</v>
      </c>
      <c r="X1879">
        <v>90986</v>
      </c>
      <c r="Y1879" t="s">
        <v>3217</v>
      </c>
    </row>
    <row r="1880" spans="1:25" x14ac:dyDescent="0.2">
      <c r="A1880">
        <v>721</v>
      </c>
      <c r="B1880" t="s">
        <v>2116</v>
      </c>
      <c r="C1880" t="s">
        <v>46</v>
      </c>
      <c r="D1880">
        <v>0.04</v>
      </c>
      <c r="E1880">
        <v>10.64</v>
      </c>
      <c r="F1880">
        <v>5.16</v>
      </c>
      <c r="G1880" t="s">
        <v>14</v>
      </c>
      <c r="H1880" t="s">
        <v>70</v>
      </c>
      <c r="I1880" t="s">
        <v>4</v>
      </c>
      <c r="J1880" t="s">
        <v>102</v>
      </c>
      <c r="K1880" t="s">
        <v>49</v>
      </c>
      <c r="L1880" t="s">
        <v>1820</v>
      </c>
      <c r="M1880">
        <v>0.56999999999999995</v>
      </c>
      <c r="N1880" t="s">
        <v>8</v>
      </c>
      <c r="O1880" t="s">
        <v>28</v>
      </c>
      <c r="P1880" t="s">
        <v>29</v>
      </c>
      <c r="Q1880" t="s">
        <v>2117</v>
      </c>
      <c r="R1880">
        <v>46041</v>
      </c>
      <c r="S1880">
        <v>42179</v>
      </c>
      <c r="T1880">
        <v>42180</v>
      </c>
      <c r="U1880">
        <v>24.096</v>
      </c>
      <c r="V1880">
        <v>6</v>
      </c>
      <c r="W1880">
        <v>66.900000000000006</v>
      </c>
      <c r="X1880">
        <v>91053</v>
      </c>
      <c r="Y1880" t="s">
        <v>3216</v>
      </c>
    </row>
    <row r="1881" spans="1:25" x14ac:dyDescent="0.2">
      <c r="A1881">
        <v>721</v>
      </c>
      <c r="B1881" t="s">
        <v>2116</v>
      </c>
      <c r="C1881" t="s">
        <v>46</v>
      </c>
      <c r="D1881">
        <v>0.03</v>
      </c>
      <c r="E1881">
        <v>2.78</v>
      </c>
      <c r="F1881">
        <v>1.34</v>
      </c>
      <c r="G1881" t="s">
        <v>63</v>
      </c>
      <c r="H1881" t="s">
        <v>70</v>
      </c>
      <c r="I1881" t="s">
        <v>24</v>
      </c>
      <c r="J1881" t="s">
        <v>25</v>
      </c>
      <c r="K1881" t="s">
        <v>26</v>
      </c>
      <c r="L1881" t="s">
        <v>2938</v>
      </c>
      <c r="M1881">
        <v>0.45</v>
      </c>
      <c r="N1881" t="s">
        <v>8</v>
      </c>
      <c r="O1881" t="s">
        <v>28</v>
      </c>
      <c r="P1881" t="s">
        <v>29</v>
      </c>
      <c r="Q1881" t="s">
        <v>2117</v>
      </c>
      <c r="R1881">
        <v>46041</v>
      </c>
      <c r="S1881">
        <v>42179</v>
      </c>
      <c r="T1881">
        <v>42181</v>
      </c>
      <c r="U1881">
        <v>6.9720000000000004</v>
      </c>
      <c r="V1881">
        <v>15</v>
      </c>
      <c r="W1881">
        <v>43.13</v>
      </c>
      <c r="X1881">
        <v>91053</v>
      </c>
      <c r="Y1881" t="s">
        <v>3216</v>
      </c>
    </row>
    <row r="1882" spans="1:25" x14ac:dyDescent="0.2">
      <c r="A1882">
        <v>3084</v>
      </c>
      <c r="B1882" t="s">
        <v>2210</v>
      </c>
      <c r="C1882" t="s">
        <v>46</v>
      </c>
      <c r="D1882">
        <v>0.01</v>
      </c>
      <c r="E1882">
        <v>7.1</v>
      </c>
      <c r="F1882">
        <v>6.05</v>
      </c>
      <c r="G1882" t="s">
        <v>14</v>
      </c>
      <c r="H1882" t="s">
        <v>3</v>
      </c>
      <c r="I1882" t="s">
        <v>24</v>
      </c>
      <c r="J1882" t="s">
        <v>48</v>
      </c>
      <c r="K1882" t="s">
        <v>49</v>
      </c>
      <c r="L1882" t="s">
        <v>227</v>
      </c>
      <c r="M1882">
        <v>0.39</v>
      </c>
      <c r="N1882" t="s">
        <v>8</v>
      </c>
      <c r="O1882" t="s">
        <v>35</v>
      </c>
      <c r="P1882" t="s">
        <v>42</v>
      </c>
      <c r="Q1882" t="s">
        <v>463</v>
      </c>
      <c r="R1882">
        <v>98503</v>
      </c>
      <c r="S1882">
        <v>42179</v>
      </c>
      <c r="T1882">
        <v>42180</v>
      </c>
      <c r="U1882">
        <v>-39.186250000000001</v>
      </c>
      <c r="V1882">
        <v>18</v>
      </c>
      <c r="W1882">
        <v>133.19</v>
      </c>
      <c r="X1882">
        <v>89880</v>
      </c>
      <c r="Y1882" t="s">
        <v>3217</v>
      </c>
    </row>
    <row r="1883" spans="1:25" x14ac:dyDescent="0.2">
      <c r="A1883">
        <v>3084</v>
      </c>
      <c r="B1883" t="s">
        <v>2210</v>
      </c>
      <c r="C1883" t="s">
        <v>46</v>
      </c>
      <c r="D1883">
        <v>0.05</v>
      </c>
      <c r="E1883">
        <v>18.97</v>
      </c>
      <c r="F1883">
        <v>9.0299999999999994</v>
      </c>
      <c r="G1883" t="s">
        <v>14</v>
      </c>
      <c r="H1883" t="s">
        <v>3</v>
      </c>
      <c r="I1883" t="s">
        <v>24</v>
      </c>
      <c r="J1883" t="s">
        <v>64</v>
      </c>
      <c r="K1883" t="s">
        <v>49</v>
      </c>
      <c r="L1883" t="s">
        <v>606</v>
      </c>
      <c r="M1883">
        <v>0.37</v>
      </c>
      <c r="N1883" t="s">
        <v>8</v>
      </c>
      <c r="O1883" t="s">
        <v>35</v>
      </c>
      <c r="P1883" t="s">
        <v>42</v>
      </c>
      <c r="Q1883" t="s">
        <v>463</v>
      </c>
      <c r="R1883">
        <v>98503</v>
      </c>
      <c r="S1883">
        <v>42179</v>
      </c>
      <c r="T1883">
        <v>42180</v>
      </c>
      <c r="U1883">
        <v>-1.89</v>
      </c>
      <c r="V1883">
        <v>5</v>
      </c>
      <c r="W1883">
        <v>97.33</v>
      </c>
      <c r="X1883">
        <v>89880</v>
      </c>
      <c r="Y1883" t="s">
        <v>3217</v>
      </c>
    </row>
    <row r="1884" spans="1:25" x14ac:dyDescent="0.2">
      <c r="A1884">
        <v>1416</v>
      </c>
      <c r="B1884" t="s">
        <v>2406</v>
      </c>
      <c r="C1884" t="s">
        <v>13</v>
      </c>
      <c r="D1884">
        <v>0.04</v>
      </c>
      <c r="E1884">
        <v>46.89</v>
      </c>
      <c r="F1884">
        <v>5.0999999999999996</v>
      </c>
      <c r="G1884" t="s">
        <v>14</v>
      </c>
      <c r="H1884" t="s">
        <v>3</v>
      </c>
      <c r="I1884" t="s">
        <v>24</v>
      </c>
      <c r="J1884" t="s">
        <v>71</v>
      </c>
      <c r="K1884" t="s">
        <v>120</v>
      </c>
      <c r="L1884" t="s">
        <v>1819</v>
      </c>
      <c r="M1884">
        <v>0.46</v>
      </c>
      <c r="N1884" t="s">
        <v>8</v>
      </c>
      <c r="O1884" t="s">
        <v>28</v>
      </c>
      <c r="P1884" t="s">
        <v>29</v>
      </c>
      <c r="Q1884" t="s">
        <v>1488</v>
      </c>
      <c r="R1884">
        <v>46203</v>
      </c>
      <c r="S1884">
        <v>42180</v>
      </c>
      <c r="T1884">
        <v>42182</v>
      </c>
      <c r="U1884">
        <v>87.12</v>
      </c>
      <c r="V1884">
        <v>4</v>
      </c>
      <c r="W1884">
        <v>182.61</v>
      </c>
      <c r="X1884">
        <v>90540</v>
      </c>
      <c r="Y1884" t="s">
        <v>3216</v>
      </c>
    </row>
    <row r="1885" spans="1:25" x14ac:dyDescent="0.2">
      <c r="A1885">
        <v>1551</v>
      </c>
      <c r="B1885" t="s">
        <v>2939</v>
      </c>
      <c r="C1885" t="s">
        <v>23</v>
      </c>
      <c r="D1885">
        <v>7.0000000000000007E-2</v>
      </c>
      <c r="E1885">
        <v>17.7</v>
      </c>
      <c r="F1885">
        <v>9.4700000000000006</v>
      </c>
      <c r="G1885" t="s">
        <v>14</v>
      </c>
      <c r="H1885" t="s">
        <v>15</v>
      </c>
      <c r="I1885" t="s">
        <v>24</v>
      </c>
      <c r="J1885" t="s">
        <v>54</v>
      </c>
      <c r="K1885" t="s">
        <v>49</v>
      </c>
      <c r="L1885" t="s">
        <v>1027</v>
      </c>
      <c r="M1885">
        <v>0.59</v>
      </c>
      <c r="N1885" t="s">
        <v>8</v>
      </c>
      <c r="O1885" t="s">
        <v>9</v>
      </c>
      <c r="P1885" t="s">
        <v>10</v>
      </c>
      <c r="Q1885" t="s">
        <v>2940</v>
      </c>
      <c r="R1885">
        <v>39530</v>
      </c>
      <c r="S1885">
        <v>42180</v>
      </c>
      <c r="T1885">
        <v>42186</v>
      </c>
      <c r="U1885">
        <v>-243.54400000000001</v>
      </c>
      <c r="V1885">
        <v>18</v>
      </c>
      <c r="W1885">
        <v>300.67</v>
      </c>
      <c r="X1885">
        <v>87488</v>
      </c>
      <c r="Y1885" t="s">
        <v>3215</v>
      </c>
    </row>
    <row r="1886" spans="1:25" x14ac:dyDescent="0.2">
      <c r="A1886">
        <v>3128</v>
      </c>
      <c r="B1886" t="s">
        <v>2941</v>
      </c>
      <c r="C1886" t="s">
        <v>23</v>
      </c>
      <c r="D1886">
        <v>0.08</v>
      </c>
      <c r="E1886">
        <v>3.69</v>
      </c>
      <c r="F1886">
        <v>2.5</v>
      </c>
      <c r="G1886" t="s">
        <v>14</v>
      </c>
      <c r="H1886" t="s">
        <v>3</v>
      </c>
      <c r="I1886" t="s">
        <v>24</v>
      </c>
      <c r="J1886" t="s">
        <v>321</v>
      </c>
      <c r="K1886" t="s">
        <v>49</v>
      </c>
      <c r="L1886" t="s">
        <v>2206</v>
      </c>
      <c r="M1886">
        <v>0.39</v>
      </c>
      <c r="N1886" t="s">
        <v>8</v>
      </c>
      <c r="O1886" t="s">
        <v>9</v>
      </c>
      <c r="P1886" t="s">
        <v>144</v>
      </c>
      <c r="Q1886" t="s">
        <v>2942</v>
      </c>
      <c r="R1886">
        <v>71109</v>
      </c>
      <c r="S1886">
        <v>42180</v>
      </c>
      <c r="T1886">
        <v>42185</v>
      </c>
      <c r="U1886">
        <v>-139.07599999999999</v>
      </c>
      <c r="V1886">
        <v>9</v>
      </c>
      <c r="W1886">
        <v>31.98</v>
      </c>
      <c r="X1886">
        <v>89810</v>
      </c>
      <c r="Y1886" t="s">
        <v>3215</v>
      </c>
    </row>
    <row r="1887" spans="1:25" x14ac:dyDescent="0.2">
      <c r="A1887">
        <v>3176</v>
      </c>
      <c r="B1887" t="s">
        <v>2385</v>
      </c>
      <c r="C1887" t="s">
        <v>23</v>
      </c>
      <c r="D1887">
        <v>0.02</v>
      </c>
      <c r="E1887">
        <v>58.14</v>
      </c>
      <c r="F1887">
        <v>36.61</v>
      </c>
      <c r="G1887" t="s">
        <v>2</v>
      </c>
      <c r="H1887" t="s">
        <v>15</v>
      </c>
      <c r="I1887" t="s">
        <v>4</v>
      </c>
      <c r="J1887" t="s">
        <v>93</v>
      </c>
      <c r="K1887" t="s">
        <v>6</v>
      </c>
      <c r="L1887" t="s">
        <v>2551</v>
      </c>
      <c r="M1887">
        <v>0.61</v>
      </c>
      <c r="N1887" t="s">
        <v>8</v>
      </c>
      <c r="O1887" t="s">
        <v>9</v>
      </c>
      <c r="P1887" t="s">
        <v>99</v>
      </c>
      <c r="Q1887" t="s">
        <v>2387</v>
      </c>
      <c r="R1887">
        <v>32216</v>
      </c>
      <c r="S1887">
        <v>42180</v>
      </c>
      <c r="T1887">
        <v>42186</v>
      </c>
      <c r="U1887">
        <v>0.25800000000000001</v>
      </c>
      <c r="V1887">
        <v>22</v>
      </c>
      <c r="W1887">
        <v>1358.02</v>
      </c>
      <c r="X1887">
        <v>90821</v>
      </c>
      <c r="Y1887" t="s">
        <v>3215</v>
      </c>
    </row>
    <row r="1888" spans="1:25" x14ac:dyDescent="0.2">
      <c r="A1888">
        <v>3176</v>
      </c>
      <c r="B1888" t="s">
        <v>2385</v>
      </c>
      <c r="C1888" t="s">
        <v>23</v>
      </c>
      <c r="D1888">
        <v>0.03</v>
      </c>
      <c r="E1888">
        <v>15.57</v>
      </c>
      <c r="F1888">
        <v>1.39</v>
      </c>
      <c r="G1888" t="s">
        <v>14</v>
      </c>
      <c r="H1888" t="s">
        <v>15</v>
      </c>
      <c r="I1888" t="s">
        <v>24</v>
      </c>
      <c r="J1888" t="s">
        <v>321</v>
      </c>
      <c r="K1888" t="s">
        <v>49</v>
      </c>
      <c r="L1888" t="s">
        <v>2316</v>
      </c>
      <c r="M1888">
        <v>0.38</v>
      </c>
      <c r="N1888" t="s">
        <v>8</v>
      </c>
      <c r="O1888" t="s">
        <v>9</v>
      </c>
      <c r="P1888" t="s">
        <v>99</v>
      </c>
      <c r="Q1888" t="s">
        <v>2387</v>
      </c>
      <c r="R1888">
        <v>32216</v>
      </c>
      <c r="S1888">
        <v>42180</v>
      </c>
      <c r="T1888">
        <v>42186</v>
      </c>
      <c r="U1888">
        <v>63.222000000000001</v>
      </c>
      <c r="V1888">
        <v>22</v>
      </c>
      <c r="W1888">
        <v>358.84</v>
      </c>
      <c r="X1888">
        <v>90821</v>
      </c>
      <c r="Y1888" t="s">
        <v>3215</v>
      </c>
    </row>
    <row r="1889" spans="1:25" x14ac:dyDescent="0.2">
      <c r="A1889">
        <v>447</v>
      </c>
      <c r="B1889" t="s">
        <v>2943</v>
      </c>
      <c r="C1889" t="s">
        <v>46</v>
      </c>
      <c r="D1889">
        <v>0.04</v>
      </c>
      <c r="E1889">
        <v>130.97999999999999</v>
      </c>
      <c r="F1889">
        <v>30</v>
      </c>
      <c r="G1889" t="s">
        <v>2</v>
      </c>
      <c r="H1889" t="s">
        <v>70</v>
      </c>
      <c r="I1889" t="s">
        <v>4</v>
      </c>
      <c r="J1889" t="s">
        <v>85</v>
      </c>
      <c r="K1889" t="s">
        <v>33</v>
      </c>
      <c r="L1889" t="s">
        <v>2175</v>
      </c>
      <c r="M1889">
        <v>0.78</v>
      </c>
      <c r="N1889" t="s">
        <v>8</v>
      </c>
      <c r="O1889" t="s">
        <v>28</v>
      </c>
      <c r="P1889" t="s">
        <v>60</v>
      </c>
      <c r="Q1889" t="s">
        <v>1625</v>
      </c>
      <c r="R1889">
        <v>55113</v>
      </c>
      <c r="S1889">
        <v>42180</v>
      </c>
      <c r="T1889">
        <v>42183</v>
      </c>
      <c r="U1889">
        <v>-82.903999999999996</v>
      </c>
      <c r="V1889">
        <v>1</v>
      </c>
      <c r="W1889">
        <v>159.51</v>
      </c>
      <c r="X1889">
        <v>90449</v>
      </c>
      <c r="Y1889" t="s">
        <v>3216</v>
      </c>
    </row>
    <row r="1890" spans="1:25" x14ac:dyDescent="0.2">
      <c r="A1890">
        <v>447</v>
      </c>
      <c r="B1890" t="s">
        <v>2943</v>
      </c>
      <c r="C1890" t="s">
        <v>46</v>
      </c>
      <c r="D1890">
        <v>0.05</v>
      </c>
      <c r="E1890">
        <v>200.99</v>
      </c>
      <c r="F1890">
        <v>4.2</v>
      </c>
      <c r="G1890" t="s">
        <v>14</v>
      </c>
      <c r="H1890" t="s">
        <v>70</v>
      </c>
      <c r="I1890" t="s">
        <v>16</v>
      </c>
      <c r="J1890" t="s">
        <v>111</v>
      </c>
      <c r="K1890" t="s">
        <v>49</v>
      </c>
      <c r="L1890" t="s">
        <v>770</v>
      </c>
      <c r="M1890">
        <v>0.59</v>
      </c>
      <c r="N1890" t="s">
        <v>8</v>
      </c>
      <c r="O1890" t="s">
        <v>28</v>
      </c>
      <c r="P1890" t="s">
        <v>60</v>
      </c>
      <c r="Q1890" t="s">
        <v>1625</v>
      </c>
      <c r="R1890">
        <v>55113</v>
      </c>
      <c r="S1890">
        <v>42180</v>
      </c>
      <c r="T1890">
        <v>42180</v>
      </c>
      <c r="U1890">
        <v>1268.8064999999999</v>
      </c>
      <c r="V1890">
        <v>11</v>
      </c>
      <c r="W1890">
        <v>1838.85</v>
      </c>
      <c r="X1890">
        <v>90449</v>
      </c>
      <c r="Y1890" t="s">
        <v>3216</v>
      </c>
    </row>
    <row r="1891" spans="1:25" x14ac:dyDescent="0.2">
      <c r="A1891">
        <v>1419</v>
      </c>
      <c r="B1891" t="s">
        <v>2944</v>
      </c>
      <c r="C1891" t="s">
        <v>46</v>
      </c>
      <c r="D1891">
        <v>0.01</v>
      </c>
      <c r="E1891">
        <v>124.49</v>
      </c>
      <c r="F1891">
        <v>51.94</v>
      </c>
      <c r="G1891" t="s">
        <v>2</v>
      </c>
      <c r="H1891" t="s">
        <v>3</v>
      </c>
      <c r="I1891" t="s">
        <v>4</v>
      </c>
      <c r="J1891" t="s">
        <v>5</v>
      </c>
      <c r="K1891" t="s">
        <v>6</v>
      </c>
      <c r="L1891" t="s">
        <v>1125</v>
      </c>
      <c r="M1891">
        <v>0.63</v>
      </c>
      <c r="N1891" t="s">
        <v>8</v>
      </c>
      <c r="O1891" t="s">
        <v>28</v>
      </c>
      <c r="P1891" t="s">
        <v>29</v>
      </c>
      <c r="Q1891" t="s">
        <v>2005</v>
      </c>
      <c r="R1891">
        <v>47905</v>
      </c>
      <c r="S1891">
        <v>42180</v>
      </c>
      <c r="T1891">
        <v>42181</v>
      </c>
      <c r="U1891">
        <v>-94.674644999999998</v>
      </c>
      <c r="V1891">
        <v>18</v>
      </c>
      <c r="W1891">
        <v>2376.12</v>
      </c>
      <c r="X1891">
        <v>90540</v>
      </c>
      <c r="Y1891" t="s">
        <v>3216</v>
      </c>
    </row>
    <row r="1892" spans="1:25" x14ac:dyDescent="0.2">
      <c r="A1892">
        <v>1442</v>
      </c>
      <c r="B1892" t="s">
        <v>853</v>
      </c>
      <c r="C1892" t="s">
        <v>46</v>
      </c>
      <c r="D1892">
        <v>0.04</v>
      </c>
      <c r="E1892">
        <v>177.98</v>
      </c>
      <c r="F1892">
        <v>0.99</v>
      </c>
      <c r="G1892" t="s">
        <v>14</v>
      </c>
      <c r="H1892" t="s">
        <v>70</v>
      </c>
      <c r="I1892" t="s">
        <v>24</v>
      </c>
      <c r="J1892" t="s">
        <v>71</v>
      </c>
      <c r="K1892" t="s">
        <v>49</v>
      </c>
      <c r="L1892" t="s">
        <v>2829</v>
      </c>
      <c r="M1892">
        <v>0.56000000000000005</v>
      </c>
      <c r="N1892" t="s">
        <v>8</v>
      </c>
      <c r="O1892" t="s">
        <v>28</v>
      </c>
      <c r="P1892" t="s">
        <v>56</v>
      </c>
      <c r="Q1892" t="s">
        <v>854</v>
      </c>
      <c r="R1892">
        <v>65807</v>
      </c>
      <c r="S1892">
        <v>42180</v>
      </c>
      <c r="T1892">
        <v>42182</v>
      </c>
      <c r="U1892">
        <v>1909.8855000000001</v>
      </c>
      <c r="V1892">
        <v>15</v>
      </c>
      <c r="W1892">
        <v>2767.95</v>
      </c>
      <c r="X1892">
        <v>89076</v>
      </c>
      <c r="Y1892" t="s">
        <v>3216</v>
      </c>
    </row>
    <row r="1893" spans="1:25" x14ac:dyDescent="0.2">
      <c r="A1893">
        <v>2903</v>
      </c>
      <c r="B1893" t="s">
        <v>2945</v>
      </c>
      <c r="C1893" t="s">
        <v>46</v>
      </c>
      <c r="D1893">
        <v>0.06</v>
      </c>
      <c r="E1893">
        <v>70.89</v>
      </c>
      <c r="F1893">
        <v>89.3</v>
      </c>
      <c r="G1893" t="s">
        <v>2</v>
      </c>
      <c r="H1893" t="s">
        <v>3</v>
      </c>
      <c r="I1893" t="s">
        <v>4</v>
      </c>
      <c r="J1893" t="s">
        <v>5</v>
      </c>
      <c r="K1893" t="s">
        <v>6</v>
      </c>
      <c r="L1893" t="s">
        <v>2946</v>
      </c>
      <c r="M1893">
        <v>0.72</v>
      </c>
      <c r="N1893" t="s">
        <v>8</v>
      </c>
      <c r="O1893" t="s">
        <v>87</v>
      </c>
      <c r="P1893" t="s">
        <v>293</v>
      </c>
      <c r="Q1893" t="s">
        <v>2947</v>
      </c>
      <c r="R1893">
        <v>43068</v>
      </c>
      <c r="S1893">
        <v>42180</v>
      </c>
      <c r="T1893">
        <v>42180</v>
      </c>
      <c r="U1893">
        <v>65.077020000000005</v>
      </c>
      <c r="V1893">
        <v>6</v>
      </c>
      <c r="W1893">
        <v>364.26</v>
      </c>
      <c r="X1893">
        <v>87374</v>
      </c>
      <c r="Y1893" t="s">
        <v>3218</v>
      </c>
    </row>
    <row r="1894" spans="1:25" x14ac:dyDescent="0.2">
      <c r="A1894">
        <v>3261</v>
      </c>
      <c r="B1894" t="s">
        <v>2948</v>
      </c>
      <c r="C1894" t="s">
        <v>46</v>
      </c>
      <c r="D1894">
        <v>7.0000000000000007E-2</v>
      </c>
      <c r="E1894">
        <v>105.34</v>
      </c>
      <c r="F1894">
        <v>24.49</v>
      </c>
      <c r="G1894" t="s">
        <v>63</v>
      </c>
      <c r="H1894" t="s">
        <v>15</v>
      </c>
      <c r="I1894" t="s">
        <v>4</v>
      </c>
      <c r="J1894" t="s">
        <v>102</v>
      </c>
      <c r="K1894" t="s">
        <v>40</v>
      </c>
      <c r="L1894" t="s">
        <v>657</v>
      </c>
      <c r="M1894">
        <v>0.61</v>
      </c>
      <c r="N1894" t="s">
        <v>8</v>
      </c>
      <c r="O1894" t="s">
        <v>28</v>
      </c>
      <c r="P1894" t="s">
        <v>265</v>
      </c>
      <c r="Q1894" t="s">
        <v>2949</v>
      </c>
      <c r="R1894">
        <v>49221</v>
      </c>
      <c r="S1894">
        <v>42180</v>
      </c>
      <c r="T1894">
        <v>42181</v>
      </c>
      <c r="U1894">
        <v>710.67240000000004</v>
      </c>
      <c r="V1894">
        <v>10</v>
      </c>
      <c r="W1894">
        <v>1029.96</v>
      </c>
      <c r="X1894">
        <v>90296</v>
      </c>
      <c r="Y1894" t="s">
        <v>3216</v>
      </c>
    </row>
    <row r="1895" spans="1:25" x14ac:dyDescent="0.2">
      <c r="A1895">
        <v>2197</v>
      </c>
      <c r="B1895" t="s">
        <v>2950</v>
      </c>
      <c r="C1895" t="s">
        <v>1</v>
      </c>
      <c r="D1895">
        <v>0.08</v>
      </c>
      <c r="E1895">
        <v>100.97</v>
      </c>
      <c r="F1895">
        <v>7.18</v>
      </c>
      <c r="G1895" t="s">
        <v>14</v>
      </c>
      <c r="H1895" t="s">
        <v>3</v>
      </c>
      <c r="I1895" t="s">
        <v>16</v>
      </c>
      <c r="J1895" t="s">
        <v>17</v>
      </c>
      <c r="K1895" t="s">
        <v>49</v>
      </c>
      <c r="L1895" t="s">
        <v>2777</v>
      </c>
      <c r="M1895">
        <v>0.46</v>
      </c>
      <c r="N1895" t="s">
        <v>8</v>
      </c>
      <c r="O1895" t="s">
        <v>87</v>
      </c>
      <c r="P1895" t="s">
        <v>88</v>
      </c>
      <c r="Q1895" t="s">
        <v>1832</v>
      </c>
      <c r="R1895">
        <v>11756</v>
      </c>
      <c r="S1895">
        <v>42181</v>
      </c>
      <c r="T1895">
        <v>42182</v>
      </c>
      <c r="U1895">
        <v>126.22499999999999</v>
      </c>
      <c r="V1895">
        <v>7</v>
      </c>
      <c r="W1895">
        <v>650.25</v>
      </c>
      <c r="X1895">
        <v>89176</v>
      </c>
      <c r="Y1895" t="s">
        <v>3218</v>
      </c>
    </row>
    <row r="1896" spans="1:25" x14ac:dyDescent="0.2">
      <c r="A1896">
        <v>2197</v>
      </c>
      <c r="B1896" t="s">
        <v>2950</v>
      </c>
      <c r="C1896" t="s">
        <v>1</v>
      </c>
      <c r="D1896">
        <v>0</v>
      </c>
      <c r="E1896">
        <v>13.4</v>
      </c>
      <c r="F1896">
        <v>4.95</v>
      </c>
      <c r="G1896" t="s">
        <v>14</v>
      </c>
      <c r="H1896" t="s">
        <v>3</v>
      </c>
      <c r="I1896" t="s">
        <v>4</v>
      </c>
      <c r="J1896" t="s">
        <v>102</v>
      </c>
      <c r="K1896" t="s">
        <v>18</v>
      </c>
      <c r="L1896" t="s">
        <v>1181</v>
      </c>
      <c r="M1896">
        <v>0.37</v>
      </c>
      <c r="N1896" t="s">
        <v>8</v>
      </c>
      <c r="O1896" t="s">
        <v>87</v>
      </c>
      <c r="P1896" t="s">
        <v>88</v>
      </c>
      <c r="Q1896" t="s">
        <v>1832</v>
      </c>
      <c r="R1896">
        <v>11756</v>
      </c>
      <c r="S1896">
        <v>42181</v>
      </c>
      <c r="T1896">
        <v>42182</v>
      </c>
      <c r="U1896">
        <v>187.7628</v>
      </c>
      <c r="V1896">
        <v>19</v>
      </c>
      <c r="W1896">
        <v>272.12</v>
      </c>
      <c r="X1896">
        <v>89176</v>
      </c>
      <c r="Y1896" t="s">
        <v>3218</v>
      </c>
    </row>
    <row r="1897" spans="1:25" x14ac:dyDescent="0.2">
      <c r="A1897">
        <v>2062</v>
      </c>
      <c r="B1897" t="s">
        <v>842</v>
      </c>
      <c r="C1897" t="s">
        <v>23</v>
      </c>
      <c r="D1897">
        <v>0.04</v>
      </c>
      <c r="E1897">
        <v>291.73</v>
      </c>
      <c r="F1897">
        <v>48.8</v>
      </c>
      <c r="G1897" t="s">
        <v>2</v>
      </c>
      <c r="H1897" t="s">
        <v>70</v>
      </c>
      <c r="I1897" t="s">
        <v>4</v>
      </c>
      <c r="J1897" t="s">
        <v>85</v>
      </c>
      <c r="K1897" t="s">
        <v>33</v>
      </c>
      <c r="L1897" t="s">
        <v>86</v>
      </c>
      <c r="M1897">
        <v>0.56000000000000005</v>
      </c>
      <c r="N1897" t="s">
        <v>8</v>
      </c>
      <c r="O1897" t="s">
        <v>9</v>
      </c>
      <c r="P1897" t="s">
        <v>218</v>
      </c>
      <c r="Q1897" t="s">
        <v>844</v>
      </c>
      <c r="R1897">
        <v>23111</v>
      </c>
      <c r="S1897">
        <v>42181</v>
      </c>
      <c r="T1897">
        <v>42185</v>
      </c>
      <c r="U1897">
        <v>-115.90389999999999</v>
      </c>
      <c r="V1897">
        <v>22</v>
      </c>
      <c r="W1897">
        <v>6676.61</v>
      </c>
      <c r="X1897">
        <v>87148</v>
      </c>
      <c r="Y1897" t="s">
        <v>3215</v>
      </c>
    </row>
    <row r="1898" spans="1:25" x14ac:dyDescent="0.2">
      <c r="A1898">
        <v>2587</v>
      </c>
      <c r="B1898" t="s">
        <v>1403</v>
      </c>
      <c r="C1898" t="s">
        <v>46</v>
      </c>
      <c r="D1898">
        <v>0.02</v>
      </c>
      <c r="E1898">
        <v>22.72</v>
      </c>
      <c r="F1898">
        <v>8.99</v>
      </c>
      <c r="G1898" t="s">
        <v>14</v>
      </c>
      <c r="H1898" t="s">
        <v>47</v>
      </c>
      <c r="I1898" t="s">
        <v>4</v>
      </c>
      <c r="J1898" t="s">
        <v>102</v>
      </c>
      <c r="K1898" t="s">
        <v>18</v>
      </c>
      <c r="L1898" t="s">
        <v>304</v>
      </c>
      <c r="M1898">
        <v>0.44</v>
      </c>
      <c r="N1898" t="s">
        <v>8</v>
      </c>
      <c r="O1898" t="s">
        <v>28</v>
      </c>
      <c r="P1898" t="s">
        <v>333</v>
      </c>
      <c r="Q1898" t="s">
        <v>1405</v>
      </c>
      <c r="R1898">
        <v>54220</v>
      </c>
      <c r="S1898">
        <v>42181</v>
      </c>
      <c r="T1898">
        <v>42181</v>
      </c>
      <c r="U1898">
        <v>200.0172</v>
      </c>
      <c r="V1898">
        <v>12</v>
      </c>
      <c r="W1898">
        <v>289.88</v>
      </c>
      <c r="X1898">
        <v>91167</v>
      </c>
      <c r="Y1898" t="s">
        <v>3216</v>
      </c>
    </row>
    <row r="1899" spans="1:25" x14ac:dyDescent="0.2">
      <c r="A1899">
        <v>1380</v>
      </c>
      <c r="B1899" t="s">
        <v>2951</v>
      </c>
      <c r="C1899" t="s">
        <v>23</v>
      </c>
      <c r="D1899">
        <v>0.05</v>
      </c>
      <c r="E1899">
        <v>2.89</v>
      </c>
      <c r="F1899">
        <v>0.5</v>
      </c>
      <c r="G1899" t="s">
        <v>14</v>
      </c>
      <c r="H1899" t="s">
        <v>47</v>
      </c>
      <c r="I1899" t="s">
        <v>24</v>
      </c>
      <c r="J1899" t="s">
        <v>128</v>
      </c>
      <c r="K1899" t="s">
        <v>49</v>
      </c>
      <c r="L1899" t="s">
        <v>705</v>
      </c>
      <c r="M1899">
        <v>0.38</v>
      </c>
      <c r="N1899" t="s">
        <v>8</v>
      </c>
      <c r="O1899" t="s">
        <v>87</v>
      </c>
      <c r="P1899" t="s">
        <v>1332</v>
      </c>
      <c r="Q1899" t="s">
        <v>1853</v>
      </c>
      <c r="R1899">
        <v>3801</v>
      </c>
      <c r="S1899">
        <v>42182</v>
      </c>
      <c r="T1899">
        <v>42188</v>
      </c>
      <c r="U1899">
        <v>18.0642</v>
      </c>
      <c r="V1899">
        <v>9</v>
      </c>
      <c r="W1899">
        <v>26.18</v>
      </c>
      <c r="X1899">
        <v>88213</v>
      </c>
      <c r="Y1899" t="s">
        <v>3218</v>
      </c>
    </row>
    <row r="1900" spans="1:25" x14ac:dyDescent="0.2">
      <c r="A1900">
        <v>936</v>
      </c>
      <c r="B1900" t="s">
        <v>1203</v>
      </c>
      <c r="C1900" t="s">
        <v>46</v>
      </c>
      <c r="D1900">
        <v>0.05</v>
      </c>
      <c r="E1900">
        <v>5.98</v>
      </c>
      <c r="F1900">
        <v>5.46</v>
      </c>
      <c r="G1900" t="s">
        <v>14</v>
      </c>
      <c r="H1900" t="s">
        <v>70</v>
      </c>
      <c r="I1900" t="s">
        <v>24</v>
      </c>
      <c r="J1900" t="s">
        <v>64</v>
      </c>
      <c r="K1900" t="s">
        <v>49</v>
      </c>
      <c r="L1900" t="s">
        <v>1132</v>
      </c>
      <c r="M1900">
        <v>0.36</v>
      </c>
      <c r="N1900" t="s">
        <v>8</v>
      </c>
      <c r="O1900" t="s">
        <v>35</v>
      </c>
      <c r="P1900" t="s">
        <v>66</v>
      </c>
      <c r="Q1900" t="s">
        <v>1205</v>
      </c>
      <c r="R1900">
        <v>92374</v>
      </c>
      <c r="S1900">
        <v>42182</v>
      </c>
      <c r="T1900">
        <v>42182</v>
      </c>
      <c r="U1900">
        <v>-31.885000000000002</v>
      </c>
      <c r="V1900">
        <v>17</v>
      </c>
      <c r="W1900">
        <v>104.95</v>
      </c>
      <c r="X1900">
        <v>90589</v>
      </c>
      <c r="Y1900" t="s">
        <v>3217</v>
      </c>
    </row>
    <row r="1901" spans="1:25" x14ac:dyDescent="0.2">
      <c r="A1901">
        <v>937</v>
      </c>
      <c r="B1901" t="s">
        <v>2952</v>
      </c>
      <c r="C1901" t="s">
        <v>46</v>
      </c>
      <c r="D1901">
        <v>0.01</v>
      </c>
      <c r="E1901">
        <v>65.989999999999995</v>
      </c>
      <c r="F1901">
        <v>3.99</v>
      </c>
      <c r="G1901" t="s">
        <v>14</v>
      </c>
      <c r="H1901" t="s">
        <v>70</v>
      </c>
      <c r="I1901" t="s">
        <v>16</v>
      </c>
      <c r="J1901" t="s">
        <v>111</v>
      </c>
      <c r="K1901" t="s">
        <v>49</v>
      </c>
      <c r="L1901" t="s">
        <v>1610</v>
      </c>
      <c r="M1901">
        <v>0.59</v>
      </c>
      <c r="N1901" t="s">
        <v>8</v>
      </c>
      <c r="O1901" t="s">
        <v>35</v>
      </c>
      <c r="P1901" t="s">
        <v>66</v>
      </c>
      <c r="Q1901" t="s">
        <v>935</v>
      </c>
      <c r="R1901">
        <v>90278</v>
      </c>
      <c r="S1901">
        <v>42182</v>
      </c>
      <c r="T1901">
        <v>42183</v>
      </c>
      <c r="U1901">
        <v>-95.210499999999996</v>
      </c>
      <c r="V1901">
        <v>3</v>
      </c>
      <c r="W1901">
        <v>166.59</v>
      </c>
      <c r="X1901">
        <v>90589</v>
      </c>
      <c r="Y1901" t="s">
        <v>3217</v>
      </c>
    </row>
    <row r="1902" spans="1:25" x14ac:dyDescent="0.2">
      <c r="A1902">
        <v>2617</v>
      </c>
      <c r="B1902" t="s">
        <v>2953</v>
      </c>
      <c r="C1902" t="s">
        <v>46</v>
      </c>
      <c r="D1902">
        <v>0.1</v>
      </c>
      <c r="E1902">
        <v>3.25</v>
      </c>
      <c r="F1902">
        <v>49</v>
      </c>
      <c r="G1902" t="s">
        <v>14</v>
      </c>
      <c r="H1902" t="s">
        <v>70</v>
      </c>
      <c r="I1902" t="s">
        <v>24</v>
      </c>
      <c r="J1902" t="s">
        <v>71</v>
      </c>
      <c r="K1902" t="s">
        <v>40</v>
      </c>
      <c r="L1902" t="s">
        <v>2695</v>
      </c>
      <c r="M1902">
        <v>0.56000000000000005</v>
      </c>
      <c r="N1902" t="s">
        <v>8</v>
      </c>
      <c r="O1902" t="s">
        <v>28</v>
      </c>
      <c r="P1902" t="s">
        <v>1047</v>
      </c>
      <c r="Q1902" t="s">
        <v>2954</v>
      </c>
      <c r="R1902">
        <v>57401</v>
      </c>
      <c r="S1902">
        <v>42182</v>
      </c>
      <c r="T1902">
        <v>42183</v>
      </c>
      <c r="U1902">
        <v>-286.245</v>
      </c>
      <c r="V1902">
        <v>6</v>
      </c>
      <c r="W1902">
        <v>40.69</v>
      </c>
      <c r="X1902">
        <v>91496</v>
      </c>
      <c r="Y1902" t="s">
        <v>3216</v>
      </c>
    </row>
    <row r="1903" spans="1:25" x14ac:dyDescent="0.2">
      <c r="A1903">
        <v>2987</v>
      </c>
      <c r="B1903" t="s">
        <v>2955</v>
      </c>
      <c r="C1903" t="s">
        <v>1</v>
      </c>
      <c r="D1903">
        <v>0.09</v>
      </c>
      <c r="E1903">
        <v>100.98</v>
      </c>
      <c r="F1903">
        <v>35.840000000000003</v>
      </c>
      <c r="G1903" t="s">
        <v>2</v>
      </c>
      <c r="H1903" t="s">
        <v>47</v>
      </c>
      <c r="I1903" t="s">
        <v>4</v>
      </c>
      <c r="J1903" t="s">
        <v>93</v>
      </c>
      <c r="K1903" t="s">
        <v>6</v>
      </c>
      <c r="L1903" t="s">
        <v>94</v>
      </c>
      <c r="M1903">
        <v>0.62</v>
      </c>
      <c r="N1903" t="s">
        <v>8</v>
      </c>
      <c r="O1903" t="s">
        <v>28</v>
      </c>
      <c r="P1903" t="s">
        <v>189</v>
      </c>
      <c r="Q1903" t="s">
        <v>2956</v>
      </c>
      <c r="R1903">
        <v>50265</v>
      </c>
      <c r="S1903">
        <v>42183</v>
      </c>
      <c r="T1903">
        <v>42183</v>
      </c>
      <c r="U1903">
        <v>-103.624</v>
      </c>
      <c r="V1903">
        <v>17</v>
      </c>
      <c r="W1903">
        <v>1700.38</v>
      </c>
      <c r="X1903">
        <v>91180</v>
      </c>
      <c r="Y1903" t="s">
        <v>3216</v>
      </c>
    </row>
    <row r="1904" spans="1:25" x14ac:dyDescent="0.2">
      <c r="A1904">
        <v>2987</v>
      </c>
      <c r="B1904" t="s">
        <v>2955</v>
      </c>
      <c r="C1904" t="s">
        <v>1</v>
      </c>
      <c r="D1904">
        <v>0.1</v>
      </c>
      <c r="E1904">
        <v>5.78</v>
      </c>
      <c r="F1904">
        <v>7.96</v>
      </c>
      <c r="G1904" t="s">
        <v>14</v>
      </c>
      <c r="H1904" t="s">
        <v>47</v>
      </c>
      <c r="I1904" t="s">
        <v>24</v>
      </c>
      <c r="J1904" t="s">
        <v>64</v>
      </c>
      <c r="K1904" t="s">
        <v>49</v>
      </c>
      <c r="L1904" t="s">
        <v>2957</v>
      </c>
      <c r="M1904">
        <v>0.36</v>
      </c>
      <c r="N1904" t="s">
        <v>8</v>
      </c>
      <c r="O1904" t="s">
        <v>28</v>
      </c>
      <c r="P1904" t="s">
        <v>189</v>
      </c>
      <c r="Q1904" t="s">
        <v>2956</v>
      </c>
      <c r="R1904">
        <v>50265</v>
      </c>
      <c r="S1904">
        <v>42183</v>
      </c>
      <c r="T1904">
        <v>42183</v>
      </c>
      <c r="U1904">
        <v>-57.823999999999998</v>
      </c>
      <c r="V1904">
        <v>6</v>
      </c>
      <c r="W1904">
        <v>35.96</v>
      </c>
      <c r="X1904">
        <v>91180</v>
      </c>
      <c r="Y1904" t="s">
        <v>3216</v>
      </c>
    </row>
    <row r="1905" spans="1:25" x14ac:dyDescent="0.2">
      <c r="A1905">
        <v>3209</v>
      </c>
      <c r="B1905" t="s">
        <v>2958</v>
      </c>
      <c r="C1905" t="s">
        <v>1</v>
      </c>
      <c r="D1905">
        <v>0.03</v>
      </c>
      <c r="E1905">
        <v>4.9800000000000004</v>
      </c>
      <c r="F1905">
        <v>4.62</v>
      </c>
      <c r="G1905" t="s">
        <v>63</v>
      </c>
      <c r="H1905" t="s">
        <v>70</v>
      </c>
      <c r="I1905" t="s">
        <v>16</v>
      </c>
      <c r="J1905" t="s">
        <v>17</v>
      </c>
      <c r="K1905" t="s">
        <v>18</v>
      </c>
      <c r="L1905" t="s">
        <v>1197</v>
      </c>
      <c r="M1905">
        <v>0.64</v>
      </c>
      <c r="N1905" t="s">
        <v>8</v>
      </c>
      <c r="O1905" t="s">
        <v>35</v>
      </c>
      <c r="P1905" t="s">
        <v>66</v>
      </c>
      <c r="Q1905" t="s">
        <v>2959</v>
      </c>
      <c r="R1905">
        <v>90210</v>
      </c>
      <c r="S1905">
        <v>42183</v>
      </c>
      <c r="T1905">
        <v>42184</v>
      </c>
      <c r="U1905">
        <v>-30.45</v>
      </c>
      <c r="V1905">
        <v>8</v>
      </c>
      <c r="W1905">
        <v>44.24</v>
      </c>
      <c r="X1905">
        <v>90739</v>
      </c>
      <c r="Y1905" t="s">
        <v>3217</v>
      </c>
    </row>
    <row r="1906" spans="1:25" x14ac:dyDescent="0.2">
      <c r="A1906">
        <v>1357</v>
      </c>
      <c r="B1906" t="s">
        <v>2726</v>
      </c>
      <c r="C1906" t="s">
        <v>13</v>
      </c>
      <c r="D1906">
        <v>7.0000000000000007E-2</v>
      </c>
      <c r="E1906">
        <v>119.99</v>
      </c>
      <c r="F1906">
        <v>16.8</v>
      </c>
      <c r="G1906" t="s">
        <v>2</v>
      </c>
      <c r="H1906" t="s">
        <v>47</v>
      </c>
      <c r="I1906" t="s">
        <v>16</v>
      </c>
      <c r="J1906" t="s">
        <v>32</v>
      </c>
      <c r="K1906" t="s">
        <v>6</v>
      </c>
      <c r="L1906" t="s">
        <v>2960</v>
      </c>
      <c r="M1906">
        <v>0.35</v>
      </c>
      <c r="N1906" t="s">
        <v>8</v>
      </c>
      <c r="O1906" t="s">
        <v>28</v>
      </c>
      <c r="P1906" t="s">
        <v>163</v>
      </c>
      <c r="Q1906" t="s">
        <v>2727</v>
      </c>
      <c r="R1906">
        <v>78596</v>
      </c>
      <c r="S1906">
        <v>42183</v>
      </c>
      <c r="T1906">
        <v>42185</v>
      </c>
      <c r="U1906">
        <v>1206.5961</v>
      </c>
      <c r="V1906">
        <v>15</v>
      </c>
      <c r="W1906">
        <v>1748.69</v>
      </c>
      <c r="X1906">
        <v>88185</v>
      </c>
      <c r="Y1906" t="s">
        <v>3216</v>
      </c>
    </row>
    <row r="1907" spans="1:25" x14ac:dyDescent="0.2">
      <c r="A1907">
        <v>1733</v>
      </c>
      <c r="B1907" t="s">
        <v>1977</v>
      </c>
      <c r="C1907" t="s">
        <v>13</v>
      </c>
      <c r="D1907">
        <v>0.02</v>
      </c>
      <c r="E1907">
        <v>30.98</v>
      </c>
      <c r="F1907">
        <v>17.079999999999998</v>
      </c>
      <c r="G1907" t="s">
        <v>14</v>
      </c>
      <c r="H1907" t="s">
        <v>3</v>
      </c>
      <c r="I1907" t="s">
        <v>24</v>
      </c>
      <c r="J1907" t="s">
        <v>64</v>
      </c>
      <c r="K1907" t="s">
        <v>49</v>
      </c>
      <c r="L1907" t="s">
        <v>2961</v>
      </c>
      <c r="M1907">
        <v>0.4</v>
      </c>
      <c r="N1907" t="s">
        <v>8</v>
      </c>
      <c r="O1907" t="s">
        <v>87</v>
      </c>
      <c r="P1907" t="s">
        <v>350</v>
      </c>
      <c r="Q1907" t="s">
        <v>42</v>
      </c>
      <c r="R1907">
        <v>20012</v>
      </c>
      <c r="S1907">
        <v>42183</v>
      </c>
      <c r="T1907">
        <v>42184</v>
      </c>
      <c r="U1907">
        <v>-32.28</v>
      </c>
      <c r="V1907">
        <v>13</v>
      </c>
      <c r="W1907">
        <v>438.25</v>
      </c>
      <c r="X1907">
        <v>59937</v>
      </c>
      <c r="Y1907" t="s">
        <v>3218</v>
      </c>
    </row>
    <row r="1908" spans="1:25" x14ac:dyDescent="0.2">
      <c r="A1908">
        <v>1735</v>
      </c>
      <c r="B1908" t="s">
        <v>2962</v>
      </c>
      <c r="C1908" t="s">
        <v>13</v>
      </c>
      <c r="D1908">
        <v>0.02</v>
      </c>
      <c r="E1908">
        <v>30.98</v>
      </c>
      <c r="F1908">
        <v>17.079999999999998</v>
      </c>
      <c r="G1908" t="s">
        <v>14</v>
      </c>
      <c r="H1908" t="s">
        <v>3</v>
      </c>
      <c r="I1908" t="s">
        <v>24</v>
      </c>
      <c r="J1908" t="s">
        <v>64</v>
      </c>
      <c r="K1908" t="s">
        <v>49</v>
      </c>
      <c r="L1908" t="s">
        <v>2961</v>
      </c>
      <c r="M1908">
        <v>0.4</v>
      </c>
      <c r="N1908" t="s">
        <v>8</v>
      </c>
      <c r="O1908" t="s">
        <v>87</v>
      </c>
      <c r="P1908" t="s">
        <v>88</v>
      </c>
      <c r="Q1908" t="s">
        <v>2963</v>
      </c>
      <c r="R1908">
        <v>11550</v>
      </c>
      <c r="S1908">
        <v>42183</v>
      </c>
      <c r="T1908">
        <v>42184</v>
      </c>
      <c r="U1908">
        <v>-16.14</v>
      </c>
      <c r="V1908">
        <v>3</v>
      </c>
      <c r="W1908">
        <v>101.13</v>
      </c>
      <c r="X1908">
        <v>88444</v>
      </c>
      <c r="Y1908" t="s">
        <v>3218</v>
      </c>
    </row>
    <row r="1909" spans="1:25" x14ac:dyDescent="0.2">
      <c r="A1909">
        <v>1191</v>
      </c>
      <c r="B1909" t="s">
        <v>2964</v>
      </c>
      <c r="C1909" t="s">
        <v>23</v>
      </c>
      <c r="D1909">
        <v>0.03</v>
      </c>
      <c r="E1909">
        <v>28.53</v>
      </c>
      <c r="F1909">
        <v>1.49</v>
      </c>
      <c r="G1909" t="s">
        <v>14</v>
      </c>
      <c r="H1909" t="s">
        <v>3</v>
      </c>
      <c r="I1909" t="s">
        <v>24</v>
      </c>
      <c r="J1909" t="s">
        <v>48</v>
      </c>
      <c r="K1909" t="s">
        <v>49</v>
      </c>
      <c r="L1909" t="s">
        <v>1808</v>
      </c>
      <c r="M1909">
        <v>0.38</v>
      </c>
      <c r="N1909" t="s">
        <v>8</v>
      </c>
      <c r="O1909" t="s">
        <v>87</v>
      </c>
      <c r="P1909" t="s">
        <v>224</v>
      </c>
      <c r="Q1909" t="s">
        <v>2965</v>
      </c>
      <c r="R1909">
        <v>6050</v>
      </c>
      <c r="S1909">
        <v>42183</v>
      </c>
      <c r="T1909">
        <v>42186</v>
      </c>
      <c r="U1909">
        <v>59.4405</v>
      </c>
      <c r="V1909">
        <v>3</v>
      </c>
      <c r="W1909">
        <v>88.84</v>
      </c>
      <c r="X1909">
        <v>87587</v>
      </c>
      <c r="Y1909" t="s">
        <v>3218</v>
      </c>
    </row>
    <row r="1910" spans="1:25" x14ac:dyDescent="0.2">
      <c r="A1910">
        <v>1193</v>
      </c>
      <c r="B1910" t="s">
        <v>1327</v>
      </c>
      <c r="C1910" t="s">
        <v>23</v>
      </c>
      <c r="D1910">
        <v>0.09</v>
      </c>
      <c r="E1910">
        <v>49.99</v>
      </c>
      <c r="F1910">
        <v>19.989999999999998</v>
      </c>
      <c r="G1910" t="s">
        <v>14</v>
      </c>
      <c r="H1910" t="s">
        <v>3</v>
      </c>
      <c r="I1910" t="s">
        <v>16</v>
      </c>
      <c r="J1910" t="s">
        <v>17</v>
      </c>
      <c r="K1910" t="s">
        <v>49</v>
      </c>
      <c r="L1910" t="s">
        <v>1264</v>
      </c>
      <c r="M1910">
        <v>0.41</v>
      </c>
      <c r="N1910" t="s">
        <v>8</v>
      </c>
      <c r="O1910" t="s">
        <v>87</v>
      </c>
      <c r="P1910" t="s">
        <v>350</v>
      </c>
      <c r="Q1910" t="s">
        <v>42</v>
      </c>
      <c r="R1910">
        <v>20016</v>
      </c>
      <c r="S1910">
        <v>42183</v>
      </c>
      <c r="T1910">
        <v>42185</v>
      </c>
      <c r="U1910">
        <v>-17.03</v>
      </c>
      <c r="V1910">
        <v>48</v>
      </c>
      <c r="W1910">
        <v>2373.3200000000002</v>
      </c>
      <c r="X1910">
        <v>11206</v>
      </c>
      <c r="Y1910" t="s">
        <v>3218</v>
      </c>
    </row>
    <row r="1911" spans="1:25" x14ac:dyDescent="0.2">
      <c r="A1911">
        <v>1193</v>
      </c>
      <c r="B1911" t="s">
        <v>1327</v>
      </c>
      <c r="C1911" t="s">
        <v>23</v>
      </c>
      <c r="D1911">
        <v>0.03</v>
      </c>
      <c r="E1911">
        <v>28.53</v>
      </c>
      <c r="F1911">
        <v>1.49</v>
      </c>
      <c r="G1911" t="s">
        <v>14</v>
      </c>
      <c r="H1911" t="s">
        <v>3</v>
      </c>
      <c r="I1911" t="s">
        <v>24</v>
      </c>
      <c r="J1911" t="s">
        <v>48</v>
      </c>
      <c r="K1911" t="s">
        <v>49</v>
      </c>
      <c r="L1911" t="s">
        <v>1808</v>
      </c>
      <c r="M1911">
        <v>0.38</v>
      </c>
      <c r="N1911" t="s">
        <v>8</v>
      </c>
      <c r="O1911" t="s">
        <v>87</v>
      </c>
      <c r="P1911" t="s">
        <v>350</v>
      </c>
      <c r="Q1911" t="s">
        <v>42</v>
      </c>
      <c r="R1911">
        <v>20016</v>
      </c>
      <c r="S1911">
        <v>42183</v>
      </c>
      <c r="T1911">
        <v>42186</v>
      </c>
      <c r="U1911">
        <v>39.627000000000002</v>
      </c>
      <c r="V1911">
        <v>11</v>
      </c>
      <c r="W1911">
        <v>325.73</v>
      </c>
      <c r="X1911">
        <v>11206</v>
      </c>
      <c r="Y1911" t="s">
        <v>3218</v>
      </c>
    </row>
    <row r="1912" spans="1:25" x14ac:dyDescent="0.2">
      <c r="A1912">
        <v>1203</v>
      </c>
      <c r="B1912" t="s">
        <v>2966</v>
      </c>
      <c r="C1912" t="s">
        <v>23</v>
      </c>
      <c r="D1912">
        <v>0.09</v>
      </c>
      <c r="E1912">
        <v>49.99</v>
      </c>
      <c r="F1912">
        <v>19.989999999999998</v>
      </c>
      <c r="G1912" t="s">
        <v>14</v>
      </c>
      <c r="H1912" t="s">
        <v>3</v>
      </c>
      <c r="I1912" t="s">
        <v>16</v>
      </c>
      <c r="J1912" t="s">
        <v>17</v>
      </c>
      <c r="K1912" t="s">
        <v>49</v>
      </c>
      <c r="L1912" t="s">
        <v>1264</v>
      </c>
      <c r="M1912">
        <v>0.41</v>
      </c>
      <c r="N1912" t="s">
        <v>8</v>
      </c>
      <c r="O1912" t="s">
        <v>87</v>
      </c>
      <c r="P1912" t="s">
        <v>560</v>
      </c>
      <c r="Q1912" t="s">
        <v>561</v>
      </c>
      <c r="R1912">
        <v>2920</v>
      </c>
      <c r="S1912">
        <v>42183</v>
      </c>
      <c r="T1912">
        <v>42185</v>
      </c>
      <c r="U1912">
        <v>-8.5150000000000006</v>
      </c>
      <c r="V1912">
        <v>12</v>
      </c>
      <c r="W1912">
        <v>593.33000000000004</v>
      </c>
      <c r="X1912">
        <v>87587</v>
      </c>
      <c r="Y1912" t="s">
        <v>3218</v>
      </c>
    </row>
    <row r="1913" spans="1:25" x14ac:dyDescent="0.2">
      <c r="A1913">
        <v>2801</v>
      </c>
      <c r="B1913" t="s">
        <v>2967</v>
      </c>
      <c r="C1913" t="s">
        <v>23</v>
      </c>
      <c r="D1913">
        <v>0</v>
      </c>
      <c r="E1913">
        <v>17.52</v>
      </c>
      <c r="F1913">
        <v>8.17</v>
      </c>
      <c r="G1913" t="s">
        <v>14</v>
      </c>
      <c r="H1913" t="s">
        <v>47</v>
      </c>
      <c r="I1913" t="s">
        <v>24</v>
      </c>
      <c r="J1913" t="s">
        <v>71</v>
      </c>
      <c r="K1913" t="s">
        <v>120</v>
      </c>
      <c r="L1913" t="s">
        <v>2968</v>
      </c>
      <c r="M1913">
        <v>0.5</v>
      </c>
      <c r="N1913" t="s">
        <v>8</v>
      </c>
      <c r="O1913" t="s">
        <v>35</v>
      </c>
      <c r="P1913" t="s">
        <v>564</v>
      </c>
      <c r="Q1913" t="s">
        <v>1694</v>
      </c>
      <c r="R1913">
        <v>85224</v>
      </c>
      <c r="S1913">
        <v>42183</v>
      </c>
      <c r="T1913">
        <v>42188</v>
      </c>
      <c r="U1913">
        <v>52.764000000000003</v>
      </c>
      <c r="V1913">
        <v>15</v>
      </c>
      <c r="W1913">
        <v>284.33999999999997</v>
      </c>
      <c r="X1913">
        <v>91049</v>
      </c>
      <c r="Y1913" t="s">
        <v>3217</v>
      </c>
    </row>
    <row r="1914" spans="1:25" x14ac:dyDescent="0.2">
      <c r="A1914">
        <v>3226</v>
      </c>
      <c r="B1914" t="s">
        <v>477</v>
      </c>
      <c r="C1914" t="s">
        <v>92</v>
      </c>
      <c r="D1914">
        <v>0.06</v>
      </c>
      <c r="E1914">
        <v>22.24</v>
      </c>
      <c r="F1914">
        <v>1.99</v>
      </c>
      <c r="G1914" t="s">
        <v>14</v>
      </c>
      <c r="H1914" t="s">
        <v>3</v>
      </c>
      <c r="I1914" t="s">
        <v>16</v>
      </c>
      <c r="J1914" t="s">
        <v>17</v>
      </c>
      <c r="K1914" t="s">
        <v>18</v>
      </c>
      <c r="L1914" t="s">
        <v>2969</v>
      </c>
      <c r="M1914">
        <v>0.43</v>
      </c>
      <c r="N1914" t="s">
        <v>8</v>
      </c>
      <c r="O1914" t="s">
        <v>9</v>
      </c>
      <c r="P1914" t="s">
        <v>376</v>
      </c>
      <c r="Q1914" t="s">
        <v>479</v>
      </c>
      <c r="R1914">
        <v>37075</v>
      </c>
      <c r="S1914">
        <v>42183</v>
      </c>
      <c r="T1914">
        <v>42185</v>
      </c>
      <c r="U1914">
        <v>95.388000000000005</v>
      </c>
      <c r="V1914">
        <v>12</v>
      </c>
      <c r="W1914">
        <v>255.88</v>
      </c>
      <c r="X1914">
        <v>86509</v>
      </c>
      <c r="Y1914" t="s">
        <v>3215</v>
      </c>
    </row>
    <row r="1915" spans="1:25" x14ac:dyDescent="0.2">
      <c r="A1915">
        <v>2448</v>
      </c>
      <c r="B1915" t="s">
        <v>2970</v>
      </c>
      <c r="C1915" t="s">
        <v>13</v>
      </c>
      <c r="D1915">
        <v>0.09</v>
      </c>
      <c r="E1915">
        <v>6.48</v>
      </c>
      <c r="F1915">
        <v>7.03</v>
      </c>
      <c r="G1915" t="s">
        <v>14</v>
      </c>
      <c r="H1915" t="s">
        <v>15</v>
      </c>
      <c r="I1915" t="s">
        <v>24</v>
      </c>
      <c r="J1915" t="s">
        <v>64</v>
      </c>
      <c r="K1915" t="s">
        <v>49</v>
      </c>
      <c r="L1915" t="s">
        <v>2499</v>
      </c>
      <c r="M1915">
        <v>0.37</v>
      </c>
      <c r="N1915" t="s">
        <v>8</v>
      </c>
      <c r="O1915" t="s">
        <v>28</v>
      </c>
      <c r="P1915" t="s">
        <v>60</v>
      </c>
      <c r="Q1915" t="s">
        <v>135</v>
      </c>
      <c r="R1915">
        <v>55410</v>
      </c>
      <c r="S1915">
        <v>42184</v>
      </c>
      <c r="T1915">
        <v>42186</v>
      </c>
      <c r="U1915">
        <v>-126.208</v>
      </c>
      <c r="V1915">
        <v>16</v>
      </c>
      <c r="W1915">
        <v>96.96</v>
      </c>
      <c r="X1915">
        <v>87790</v>
      </c>
      <c r="Y1915" t="s">
        <v>3216</v>
      </c>
    </row>
    <row r="1916" spans="1:25" x14ac:dyDescent="0.2">
      <c r="A1916">
        <v>3374</v>
      </c>
      <c r="B1916" t="s">
        <v>2718</v>
      </c>
      <c r="C1916" t="s">
        <v>13</v>
      </c>
      <c r="D1916">
        <v>0.05</v>
      </c>
      <c r="E1916">
        <v>73.98</v>
      </c>
      <c r="F1916">
        <v>12.14</v>
      </c>
      <c r="G1916" t="s">
        <v>14</v>
      </c>
      <c r="H1916" t="s">
        <v>47</v>
      </c>
      <c r="I1916" t="s">
        <v>16</v>
      </c>
      <c r="J1916" t="s">
        <v>17</v>
      </c>
      <c r="K1916" t="s">
        <v>49</v>
      </c>
      <c r="L1916" t="s">
        <v>709</v>
      </c>
      <c r="M1916">
        <v>0.67</v>
      </c>
      <c r="N1916" t="s">
        <v>8</v>
      </c>
      <c r="O1916" t="s">
        <v>87</v>
      </c>
      <c r="P1916" t="s">
        <v>394</v>
      </c>
      <c r="Q1916" t="s">
        <v>2719</v>
      </c>
      <c r="R1916">
        <v>21113</v>
      </c>
      <c r="S1916">
        <v>42184</v>
      </c>
      <c r="T1916">
        <v>42185</v>
      </c>
      <c r="U1916">
        <v>-1.9039999999999999</v>
      </c>
      <c r="V1916">
        <v>8</v>
      </c>
      <c r="W1916">
        <v>600.4</v>
      </c>
      <c r="X1916">
        <v>87474</v>
      </c>
      <c r="Y1916" t="s">
        <v>3218</v>
      </c>
    </row>
    <row r="1917" spans="1:25" x14ac:dyDescent="0.2">
      <c r="A1917">
        <v>3374</v>
      </c>
      <c r="B1917" t="s">
        <v>2718</v>
      </c>
      <c r="C1917" t="s">
        <v>13</v>
      </c>
      <c r="D1917">
        <v>0</v>
      </c>
      <c r="E1917">
        <v>5.98</v>
      </c>
      <c r="F1917">
        <v>7.15</v>
      </c>
      <c r="G1917" t="s">
        <v>14</v>
      </c>
      <c r="H1917" t="s">
        <v>47</v>
      </c>
      <c r="I1917" t="s">
        <v>24</v>
      </c>
      <c r="J1917" t="s">
        <v>64</v>
      </c>
      <c r="K1917" t="s">
        <v>49</v>
      </c>
      <c r="L1917" t="s">
        <v>2514</v>
      </c>
      <c r="M1917">
        <v>0.36</v>
      </c>
      <c r="N1917" t="s">
        <v>8</v>
      </c>
      <c r="O1917" t="s">
        <v>87</v>
      </c>
      <c r="P1917" t="s">
        <v>394</v>
      </c>
      <c r="Q1917" t="s">
        <v>2719</v>
      </c>
      <c r="R1917">
        <v>21113</v>
      </c>
      <c r="S1917">
        <v>42184</v>
      </c>
      <c r="T1917">
        <v>42186</v>
      </c>
      <c r="U1917">
        <v>-37.048000000000002</v>
      </c>
      <c r="V1917">
        <v>5</v>
      </c>
      <c r="W1917">
        <v>34.25</v>
      </c>
      <c r="X1917">
        <v>87474</v>
      </c>
      <c r="Y1917" t="s">
        <v>3218</v>
      </c>
    </row>
    <row r="1918" spans="1:25" x14ac:dyDescent="0.2">
      <c r="A1918">
        <v>3374</v>
      </c>
      <c r="B1918" t="s">
        <v>2718</v>
      </c>
      <c r="C1918" t="s">
        <v>13</v>
      </c>
      <c r="D1918">
        <v>0.09</v>
      </c>
      <c r="E1918">
        <v>3.57</v>
      </c>
      <c r="F1918">
        <v>4.17</v>
      </c>
      <c r="G1918" t="s">
        <v>14</v>
      </c>
      <c r="H1918" t="s">
        <v>47</v>
      </c>
      <c r="I1918" t="s">
        <v>24</v>
      </c>
      <c r="J1918" t="s">
        <v>25</v>
      </c>
      <c r="K1918" t="s">
        <v>18</v>
      </c>
      <c r="L1918" t="s">
        <v>768</v>
      </c>
      <c r="M1918">
        <v>0.59</v>
      </c>
      <c r="N1918" t="s">
        <v>8</v>
      </c>
      <c r="O1918" t="s">
        <v>87</v>
      </c>
      <c r="P1918" t="s">
        <v>394</v>
      </c>
      <c r="Q1918" t="s">
        <v>2719</v>
      </c>
      <c r="R1918">
        <v>21113</v>
      </c>
      <c r="S1918">
        <v>42184</v>
      </c>
      <c r="T1918">
        <v>42186</v>
      </c>
      <c r="U1918">
        <v>-56.887999999999998</v>
      </c>
      <c r="V1918">
        <v>9</v>
      </c>
      <c r="W1918">
        <v>31.45</v>
      </c>
      <c r="X1918">
        <v>87474</v>
      </c>
      <c r="Y1918" t="s">
        <v>3218</v>
      </c>
    </row>
    <row r="1919" spans="1:25" x14ac:dyDescent="0.2">
      <c r="A1919">
        <v>1502</v>
      </c>
      <c r="B1919" t="s">
        <v>2413</v>
      </c>
      <c r="C1919" t="s">
        <v>23</v>
      </c>
      <c r="D1919">
        <v>0.08</v>
      </c>
      <c r="E1919">
        <v>5.84</v>
      </c>
      <c r="F1919">
        <v>1</v>
      </c>
      <c r="G1919" t="s">
        <v>63</v>
      </c>
      <c r="H1919" t="s">
        <v>3</v>
      </c>
      <c r="I1919" t="s">
        <v>24</v>
      </c>
      <c r="J1919" t="s">
        <v>25</v>
      </c>
      <c r="K1919" t="s">
        <v>26</v>
      </c>
      <c r="L1919" t="s">
        <v>2971</v>
      </c>
      <c r="M1919">
        <v>0.38</v>
      </c>
      <c r="N1919" t="s">
        <v>8</v>
      </c>
      <c r="O1919" t="s">
        <v>9</v>
      </c>
      <c r="P1919" t="s">
        <v>99</v>
      </c>
      <c r="Q1919" t="s">
        <v>2414</v>
      </c>
      <c r="R1919">
        <v>33065</v>
      </c>
      <c r="S1919">
        <v>42184</v>
      </c>
      <c r="T1919">
        <v>42188</v>
      </c>
      <c r="U1919">
        <v>731.92200000000003</v>
      </c>
      <c r="V1919">
        <v>11</v>
      </c>
      <c r="W1919">
        <v>61.39</v>
      </c>
      <c r="X1919">
        <v>89194</v>
      </c>
      <c r="Y1919" t="s">
        <v>3215</v>
      </c>
    </row>
    <row r="1920" spans="1:25" x14ac:dyDescent="0.2">
      <c r="A1920">
        <v>1502</v>
      </c>
      <c r="B1920" t="s">
        <v>2413</v>
      </c>
      <c r="C1920" t="s">
        <v>23</v>
      </c>
      <c r="D1920">
        <v>0</v>
      </c>
      <c r="E1920">
        <v>205.99</v>
      </c>
      <c r="F1920">
        <v>8.99</v>
      </c>
      <c r="G1920" t="s">
        <v>14</v>
      </c>
      <c r="H1920" t="s">
        <v>3</v>
      </c>
      <c r="I1920" t="s">
        <v>16</v>
      </c>
      <c r="J1920" t="s">
        <v>111</v>
      </c>
      <c r="K1920" t="s">
        <v>49</v>
      </c>
      <c r="L1920" t="s">
        <v>1008</v>
      </c>
      <c r="M1920">
        <v>0.6</v>
      </c>
      <c r="N1920" t="s">
        <v>8</v>
      </c>
      <c r="O1920" t="s">
        <v>9</v>
      </c>
      <c r="P1920" t="s">
        <v>99</v>
      </c>
      <c r="Q1920" t="s">
        <v>2414</v>
      </c>
      <c r="R1920">
        <v>33065</v>
      </c>
      <c r="S1920">
        <v>42184</v>
      </c>
      <c r="T1920">
        <v>42187</v>
      </c>
      <c r="U1920">
        <v>186.55799999999999</v>
      </c>
      <c r="V1920">
        <v>13</v>
      </c>
      <c r="W1920">
        <v>2435.52</v>
      </c>
      <c r="X1920">
        <v>89194</v>
      </c>
      <c r="Y1920" t="s">
        <v>3215</v>
      </c>
    </row>
    <row r="1921" spans="1:25" x14ac:dyDescent="0.2">
      <c r="A1921">
        <v>1109</v>
      </c>
      <c r="B1921" t="s">
        <v>2972</v>
      </c>
      <c r="C1921" t="s">
        <v>92</v>
      </c>
      <c r="D1921">
        <v>0.08</v>
      </c>
      <c r="E1921">
        <v>8.3699999999999992</v>
      </c>
      <c r="F1921">
        <v>10.16</v>
      </c>
      <c r="G1921" t="s">
        <v>14</v>
      </c>
      <c r="H1921" t="s">
        <v>15</v>
      </c>
      <c r="I1921" t="s">
        <v>4</v>
      </c>
      <c r="J1921" t="s">
        <v>102</v>
      </c>
      <c r="K1921" t="s">
        <v>40</v>
      </c>
      <c r="L1921" t="s">
        <v>1548</v>
      </c>
      <c r="M1921">
        <v>0.59</v>
      </c>
      <c r="N1921" t="s">
        <v>8</v>
      </c>
      <c r="O1921" t="s">
        <v>28</v>
      </c>
      <c r="P1921" t="s">
        <v>163</v>
      </c>
      <c r="Q1921" t="s">
        <v>2973</v>
      </c>
      <c r="R1921">
        <v>78041</v>
      </c>
      <c r="S1921">
        <v>42184</v>
      </c>
      <c r="T1921">
        <v>42184</v>
      </c>
      <c r="U1921">
        <v>-169.232</v>
      </c>
      <c r="V1921">
        <v>13</v>
      </c>
      <c r="W1921">
        <v>108.99</v>
      </c>
      <c r="X1921">
        <v>86410</v>
      </c>
      <c r="Y1921" t="s">
        <v>3216</v>
      </c>
    </row>
    <row r="1922" spans="1:25" x14ac:dyDescent="0.2">
      <c r="A1922">
        <v>1183</v>
      </c>
      <c r="B1922" t="s">
        <v>2974</v>
      </c>
      <c r="C1922" t="s">
        <v>46</v>
      </c>
      <c r="D1922">
        <v>0.04</v>
      </c>
      <c r="E1922">
        <v>35.99</v>
      </c>
      <c r="F1922">
        <v>3.3</v>
      </c>
      <c r="G1922" t="s">
        <v>14</v>
      </c>
      <c r="H1922" t="s">
        <v>47</v>
      </c>
      <c r="I1922" t="s">
        <v>16</v>
      </c>
      <c r="J1922" t="s">
        <v>111</v>
      </c>
      <c r="K1922" t="s">
        <v>18</v>
      </c>
      <c r="L1922" t="s">
        <v>1886</v>
      </c>
      <c r="M1922">
        <v>0.39</v>
      </c>
      <c r="N1922" t="s">
        <v>8</v>
      </c>
      <c r="O1922" t="s">
        <v>35</v>
      </c>
      <c r="P1922" t="s">
        <v>122</v>
      </c>
      <c r="Q1922" t="s">
        <v>2975</v>
      </c>
      <c r="R1922">
        <v>84663</v>
      </c>
      <c r="S1922">
        <v>42184</v>
      </c>
      <c r="T1922">
        <v>42184</v>
      </c>
      <c r="U1922">
        <v>184.19550000000001</v>
      </c>
      <c r="V1922">
        <v>9</v>
      </c>
      <c r="W1922">
        <v>266.95</v>
      </c>
      <c r="X1922">
        <v>86914</v>
      </c>
      <c r="Y1922" t="s">
        <v>3217</v>
      </c>
    </row>
    <row r="1923" spans="1:25" x14ac:dyDescent="0.2">
      <c r="A1923">
        <v>699</v>
      </c>
      <c r="B1923" t="s">
        <v>837</v>
      </c>
      <c r="C1923" t="s">
        <v>13</v>
      </c>
      <c r="D1923">
        <v>0.01</v>
      </c>
      <c r="E1923">
        <v>7.89</v>
      </c>
      <c r="F1923">
        <v>2.82</v>
      </c>
      <c r="G1923" t="s">
        <v>14</v>
      </c>
      <c r="H1923" t="s">
        <v>15</v>
      </c>
      <c r="I1923" t="s">
        <v>24</v>
      </c>
      <c r="J1923" t="s">
        <v>152</v>
      </c>
      <c r="K1923" t="s">
        <v>26</v>
      </c>
      <c r="L1923" t="s">
        <v>2976</v>
      </c>
      <c r="M1923">
        <v>0.4</v>
      </c>
      <c r="N1923" t="s">
        <v>8</v>
      </c>
      <c r="O1923" t="s">
        <v>35</v>
      </c>
      <c r="P1923" t="s">
        <v>66</v>
      </c>
      <c r="Q1923" t="s">
        <v>76</v>
      </c>
      <c r="R1923">
        <v>90041</v>
      </c>
      <c r="S1923">
        <v>42185</v>
      </c>
      <c r="T1923">
        <v>42186</v>
      </c>
      <c r="U1923">
        <v>38.700000000000003</v>
      </c>
      <c r="V1923">
        <v>32</v>
      </c>
      <c r="W1923">
        <v>274.26</v>
      </c>
      <c r="X1923">
        <v>36647</v>
      </c>
      <c r="Y1923" t="s">
        <v>3217</v>
      </c>
    </row>
    <row r="1924" spans="1:25" x14ac:dyDescent="0.2">
      <c r="A1924">
        <v>699</v>
      </c>
      <c r="B1924" t="s">
        <v>837</v>
      </c>
      <c r="C1924" t="s">
        <v>13</v>
      </c>
      <c r="D1924">
        <v>0.09</v>
      </c>
      <c r="E1924">
        <v>3.68</v>
      </c>
      <c r="F1924">
        <v>1.32</v>
      </c>
      <c r="G1924" t="s">
        <v>14</v>
      </c>
      <c r="H1924" t="s">
        <v>15</v>
      </c>
      <c r="I1924" t="s">
        <v>24</v>
      </c>
      <c r="J1924" t="s">
        <v>544</v>
      </c>
      <c r="K1924" t="s">
        <v>26</v>
      </c>
      <c r="L1924" t="s">
        <v>2502</v>
      </c>
      <c r="M1924">
        <v>0.83</v>
      </c>
      <c r="N1924" t="s">
        <v>8</v>
      </c>
      <c r="O1924" t="s">
        <v>35</v>
      </c>
      <c r="P1924" t="s">
        <v>66</v>
      </c>
      <c r="Q1924" t="s">
        <v>76</v>
      </c>
      <c r="R1924">
        <v>90041</v>
      </c>
      <c r="S1924">
        <v>42185</v>
      </c>
      <c r="T1924">
        <v>42186</v>
      </c>
      <c r="U1924">
        <v>-21.91</v>
      </c>
      <c r="V1924">
        <v>24</v>
      </c>
      <c r="W1924">
        <v>83.16</v>
      </c>
      <c r="X1924">
        <v>36647</v>
      </c>
      <c r="Y1924" t="s">
        <v>3217</v>
      </c>
    </row>
    <row r="1925" spans="1:25" x14ac:dyDescent="0.2">
      <c r="A1925">
        <v>699</v>
      </c>
      <c r="B1925" t="s">
        <v>837</v>
      </c>
      <c r="C1925" t="s">
        <v>13</v>
      </c>
      <c r="D1925">
        <v>0.1</v>
      </c>
      <c r="E1925">
        <v>9.7100000000000009</v>
      </c>
      <c r="F1925">
        <v>9.4499999999999993</v>
      </c>
      <c r="G1925" t="s">
        <v>14</v>
      </c>
      <c r="H1925" t="s">
        <v>15</v>
      </c>
      <c r="I1925" t="s">
        <v>24</v>
      </c>
      <c r="J1925" t="s">
        <v>54</v>
      </c>
      <c r="K1925" t="s">
        <v>49</v>
      </c>
      <c r="L1925" t="s">
        <v>1179</v>
      </c>
      <c r="M1925">
        <v>0.6</v>
      </c>
      <c r="N1925" t="s">
        <v>8</v>
      </c>
      <c r="O1925" t="s">
        <v>35</v>
      </c>
      <c r="P1925" t="s">
        <v>66</v>
      </c>
      <c r="Q1925" t="s">
        <v>76</v>
      </c>
      <c r="R1925">
        <v>90041</v>
      </c>
      <c r="S1925">
        <v>42185</v>
      </c>
      <c r="T1925">
        <v>42188</v>
      </c>
      <c r="U1925">
        <v>-119.77</v>
      </c>
      <c r="V1925">
        <v>27</v>
      </c>
      <c r="W1925">
        <v>261.93</v>
      </c>
      <c r="X1925">
        <v>36647</v>
      </c>
      <c r="Y1925" t="s">
        <v>3217</v>
      </c>
    </row>
    <row r="1926" spans="1:25" x14ac:dyDescent="0.2">
      <c r="A1926">
        <v>702</v>
      </c>
      <c r="B1926" t="s">
        <v>2252</v>
      </c>
      <c r="C1926" t="s">
        <v>13</v>
      </c>
      <c r="D1926">
        <v>0.01</v>
      </c>
      <c r="E1926">
        <v>7.89</v>
      </c>
      <c r="F1926">
        <v>2.82</v>
      </c>
      <c r="G1926" t="s">
        <v>14</v>
      </c>
      <c r="H1926" t="s">
        <v>15</v>
      </c>
      <c r="I1926" t="s">
        <v>24</v>
      </c>
      <c r="J1926" t="s">
        <v>152</v>
      </c>
      <c r="K1926" t="s">
        <v>26</v>
      </c>
      <c r="L1926" t="s">
        <v>2976</v>
      </c>
      <c r="M1926">
        <v>0.4</v>
      </c>
      <c r="N1926" t="s">
        <v>8</v>
      </c>
      <c r="O1926" t="s">
        <v>35</v>
      </c>
      <c r="P1926" t="s">
        <v>66</v>
      </c>
      <c r="Q1926" t="s">
        <v>2253</v>
      </c>
      <c r="R1926">
        <v>95404</v>
      </c>
      <c r="S1926">
        <v>42185</v>
      </c>
      <c r="T1926">
        <v>42186</v>
      </c>
      <c r="U1926">
        <v>46.44</v>
      </c>
      <c r="V1926">
        <v>8</v>
      </c>
      <c r="W1926">
        <v>68.56</v>
      </c>
      <c r="X1926">
        <v>87979</v>
      </c>
      <c r="Y1926" t="s">
        <v>3217</v>
      </c>
    </row>
    <row r="1927" spans="1:25" x14ac:dyDescent="0.2">
      <c r="A1927">
        <v>702</v>
      </c>
      <c r="B1927" t="s">
        <v>2252</v>
      </c>
      <c r="C1927" t="s">
        <v>13</v>
      </c>
      <c r="D1927">
        <v>0.09</v>
      </c>
      <c r="E1927">
        <v>3.68</v>
      </c>
      <c r="F1927">
        <v>1.32</v>
      </c>
      <c r="G1927" t="s">
        <v>14</v>
      </c>
      <c r="H1927" t="s">
        <v>15</v>
      </c>
      <c r="I1927" t="s">
        <v>24</v>
      </c>
      <c r="J1927" t="s">
        <v>544</v>
      </c>
      <c r="K1927" t="s">
        <v>26</v>
      </c>
      <c r="L1927" t="s">
        <v>2502</v>
      </c>
      <c r="M1927">
        <v>0.83</v>
      </c>
      <c r="N1927" t="s">
        <v>8</v>
      </c>
      <c r="O1927" t="s">
        <v>35</v>
      </c>
      <c r="P1927" t="s">
        <v>66</v>
      </c>
      <c r="Q1927" t="s">
        <v>2253</v>
      </c>
      <c r="R1927">
        <v>95404</v>
      </c>
      <c r="S1927">
        <v>42185</v>
      </c>
      <c r="T1927">
        <v>42186</v>
      </c>
      <c r="U1927">
        <v>-17.527999999999999</v>
      </c>
      <c r="V1927">
        <v>6</v>
      </c>
      <c r="W1927">
        <v>20.79</v>
      </c>
      <c r="X1927">
        <v>87979</v>
      </c>
      <c r="Y1927" t="s">
        <v>3217</v>
      </c>
    </row>
    <row r="1928" spans="1:25" x14ac:dyDescent="0.2">
      <c r="A1928">
        <v>702</v>
      </c>
      <c r="B1928" t="s">
        <v>2252</v>
      </c>
      <c r="C1928" t="s">
        <v>13</v>
      </c>
      <c r="D1928">
        <v>0.1</v>
      </c>
      <c r="E1928">
        <v>9.7100000000000009</v>
      </c>
      <c r="F1928">
        <v>9.4499999999999993</v>
      </c>
      <c r="G1928" t="s">
        <v>14</v>
      </c>
      <c r="H1928" t="s">
        <v>15</v>
      </c>
      <c r="I1928" t="s">
        <v>24</v>
      </c>
      <c r="J1928" t="s">
        <v>54</v>
      </c>
      <c r="K1928" t="s">
        <v>49</v>
      </c>
      <c r="L1928" t="s">
        <v>1179</v>
      </c>
      <c r="M1928">
        <v>0.6</v>
      </c>
      <c r="N1928" t="s">
        <v>8</v>
      </c>
      <c r="O1928" t="s">
        <v>35</v>
      </c>
      <c r="P1928" t="s">
        <v>66</v>
      </c>
      <c r="Q1928" t="s">
        <v>2253</v>
      </c>
      <c r="R1928">
        <v>95404</v>
      </c>
      <c r="S1928">
        <v>42185</v>
      </c>
      <c r="T1928">
        <v>42188</v>
      </c>
      <c r="U1928">
        <v>-95.816000000000003</v>
      </c>
      <c r="V1928">
        <v>7</v>
      </c>
      <c r="W1928">
        <v>67.91</v>
      </c>
      <c r="X1928">
        <v>87979</v>
      </c>
      <c r="Y1928" t="s">
        <v>3217</v>
      </c>
    </row>
    <row r="1929" spans="1:25" x14ac:dyDescent="0.2">
      <c r="A1929">
        <v>1307</v>
      </c>
      <c r="B1929" t="s">
        <v>2977</v>
      </c>
      <c r="C1929" t="s">
        <v>23</v>
      </c>
      <c r="D1929">
        <v>0.04</v>
      </c>
      <c r="E1929">
        <v>8.33</v>
      </c>
      <c r="F1929">
        <v>1.99</v>
      </c>
      <c r="G1929" t="s">
        <v>14</v>
      </c>
      <c r="H1929" t="s">
        <v>3</v>
      </c>
      <c r="I1929" t="s">
        <v>16</v>
      </c>
      <c r="J1929" t="s">
        <v>17</v>
      </c>
      <c r="K1929" t="s">
        <v>18</v>
      </c>
      <c r="L1929" t="s">
        <v>1150</v>
      </c>
      <c r="M1929">
        <v>0.52</v>
      </c>
      <c r="N1929" t="s">
        <v>8</v>
      </c>
      <c r="O1929" t="s">
        <v>35</v>
      </c>
      <c r="P1929" t="s">
        <v>115</v>
      </c>
      <c r="Q1929" t="s">
        <v>2261</v>
      </c>
      <c r="R1929">
        <v>97420</v>
      </c>
      <c r="S1929">
        <v>42185</v>
      </c>
      <c r="T1929">
        <v>42192</v>
      </c>
      <c r="U1929">
        <v>44.892000000000003</v>
      </c>
      <c r="V1929">
        <v>16</v>
      </c>
      <c r="W1929">
        <v>131.26</v>
      </c>
      <c r="X1929">
        <v>91451</v>
      </c>
      <c r="Y1929" t="s">
        <v>3217</v>
      </c>
    </row>
    <row r="1930" spans="1:25" x14ac:dyDescent="0.2">
      <c r="A1930">
        <v>2089</v>
      </c>
      <c r="B1930" t="s">
        <v>2978</v>
      </c>
      <c r="C1930" t="s">
        <v>23</v>
      </c>
      <c r="D1930">
        <v>0.06</v>
      </c>
      <c r="E1930">
        <v>38.06</v>
      </c>
      <c r="F1930">
        <v>4.5</v>
      </c>
      <c r="G1930" t="s">
        <v>14</v>
      </c>
      <c r="H1930" t="s">
        <v>70</v>
      </c>
      <c r="I1930" t="s">
        <v>24</v>
      </c>
      <c r="J1930" t="s">
        <v>71</v>
      </c>
      <c r="K1930" t="s">
        <v>49</v>
      </c>
      <c r="L1930" t="s">
        <v>2979</v>
      </c>
      <c r="M1930">
        <v>0.56000000000000005</v>
      </c>
      <c r="N1930" t="s">
        <v>8</v>
      </c>
      <c r="O1930" t="s">
        <v>87</v>
      </c>
      <c r="P1930" t="s">
        <v>88</v>
      </c>
      <c r="Q1930" t="s">
        <v>2980</v>
      </c>
      <c r="R1930">
        <v>10956</v>
      </c>
      <c r="S1930">
        <v>42185</v>
      </c>
      <c r="T1930">
        <v>42191</v>
      </c>
      <c r="U1930">
        <v>450.45960000000002</v>
      </c>
      <c r="V1930">
        <v>17</v>
      </c>
      <c r="W1930">
        <v>652.84</v>
      </c>
      <c r="X1930">
        <v>88348</v>
      </c>
      <c r="Y1930" t="s">
        <v>3218</v>
      </c>
    </row>
    <row r="1931" spans="1:25" x14ac:dyDescent="0.2">
      <c r="A1931">
        <v>2089</v>
      </c>
      <c r="B1931" t="s">
        <v>2978</v>
      </c>
      <c r="C1931" t="s">
        <v>23</v>
      </c>
      <c r="D1931">
        <v>0.08</v>
      </c>
      <c r="E1931">
        <v>599.99</v>
      </c>
      <c r="F1931">
        <v>24.49</v>
      </c>
      <c r="G1931" t="s">
        <v>14</v>
      </c>
      <c r="H1931" t="s">
        <v>70</v>
      </c>
      <c r="I1931" t="s">
        <v>16</v>
      </c>
      <c r="J1931" t="s">
        <v>39</v>
      </c>
      <c r="K1931" t="s">
        <v>40</v>
      </c>
      <c r="L1931" t="s">
        <v>2981</v>
      </c>
      <c r="M1931">
        <v>0.37</v>
      </c>
      <c r="N1931" t="s">
        <v>8</v>
      </c>
      <c r="O1931" t="s">
        <v>87</v>
      </c>
      <c r="P1931" t="s">
        <v>88</v>
      </c>
      <c r="Q1931" t="s">
        <v>2980</v>
      </c>
      <c r="R1931">
        <v>10956</v>
      </c>
      <c r="S1931">
        <v>42185</v>
      </c>
      <c r="T1931">
        <v>42193</v>
      </c>
      <c r="U1931">
        <v>8798.1831000000002</v>
      </c>
      <c r="V1931">
        <v>22</v>
      </c>
      <c r="W1931">
        <v>12750.99</v>
      </c>
      <c r="X1931">
        <v>88348</v>
      </c>
      <c r="Y1931" t="s">
        <v>3218</v>
      </c>
    </row>
    <row r="1932" spans="1:25" x14ac:dyDescent="0.2">
      <c r="A1932">
        <v>2089</v>
      </c>
      <c r="B1932" t="s">
        <v>2978</v>
      </c>
      <c r="C1932" t="s">
        <v>23</v>
      </c>
      <c r="D1932">
        <v>0.1</v>
      </c>
      <c r="E1932">
        <v>3.98</v>
      </c>
      <c r="F1932">
        <v>2.97</v>
      </c>
      <c r="G1932" t="s">
        <v>63</v>
      </c>
      <c r="H1932" t="s">
        <v>70</v>
      </c>
      <c r="I1932" t="s">
        <v>24</v>
      </c>
      <c r="J1932" t="s">
        <v>64</v>
      </c>
      <c r="K1932" t="s">
        <v>26</v>
      </c>
      <c r="L1932" t="s">
        <v>2982</v>
      </c>
      <c r="M1932">
        <v>0.35</v>
      </c>
      <c r="N1932" t="s">
        <v>8</v>
      </c>
      <c r="O1932" t="s">
        <v>87</v>
      </c>
      <c r="P1932" t="s">
        <v>88</v>
      </c>
      <c r="Q1932" t="s">
        <v>2980</v>
      </c>
      <c r="R1932">
        <v>10956</v>
      </c>
      <c r="S1932">
        <v>42185</v>
      </c>
      <c r="T1932">
        <v>42189</v>
      </c>
      <c r="U1932">
        <v>-5.3849999999999998</v>
      </c>
      <c r="V1932">
        <v>5</v>
      </c>
      <c r="W1932">
        <v>20.54</v>
      </c>
      <c r="X1932">
        <v>88348</v>
      </c>
      <c r="Y1932" t="s">
        <v>3218</v>
      </c>
    </row>
    <row r="1933" spans="1:25" x14ac:dyDescent="0.2">
      <c r="A1933">
        <v>2882</v>
      </c>
      <c r="B1933" t="s">
        <v>647</v>
      </c>
      <c r="C1933" t="s">
        <v>23</v>
      </c>
      <c r="D1933">
        <v>0.05</v>
      </c>
      <c r="E1933">
        <v>63.94</v>
      </c>
      <c r="F1933">
        <v>14.48</v>
      </c>
      <c r="G1933" t="s">
        <v>63</v>
      </c>
      <c r="H1933" t="s">
        <v>15</v>
      </c>
      <c r="I1933" t="s">
        <v>4</v>
      </c>
      <c r="J1933" t="s">
        <v>102</v>
      </c>
      <c r="K1933" t="s">
        <v>49</v>
      </c>
      <c r="L1933" t="s">
        <v>1970</v>
      </c>
      <c r="M1933">
        <v>0.46</v>
      </c>
      <c r="N1933" t="s">
        <v>8</v>
      </c>
      <c r="O1933" t="s">
        <v>9</v>
      </c>
      <c r="P1933" t="s">
        <v>73</v>
      </c>
      <c r="Q1933" t="s">
        <v>649</v>
      </c>
      <c r="R1933">
        <v>28206</v>
      </c>
      <c r="S1933">
        <v>42185</v>
      </c>
      <c r="T1933">
        <v>42192</v>
      </c>
      <c r="U1933">
        <v>270.87430000000001</v>
      </c>
      <c r="V1933">
        <v>21</v>
      </c>
      <c r="W1933">
        <v>1336.35</v>
      </c>
      <c r="X1933">
        <v>40224</v>
      </c>
      <c r="Y1933" t="s">
        <v>3215</v>
      </c>
    </row>
    <row r="1934" spans="1:25" x14ac:dyDescent="0.2">
      <c r="A1934">
        <v>2885</v>
      </c>
      <c r="B1934" t="s">
        <v>2983</v>
      </c>
      <c r="C1934" t="s">
        <v>23</v>
      </c>
      <c r="D1934">
        <v>0.05</v>
      </c>
      <c r="E1934">
        <v>63.94</v>
      </c>
      <c r="F1934">
        <v>14.48</v>
      </c>
      <c r="G1934" t="s">
        <v>63</v>
      </c>
      <c r="H1934" t="s">
        <v>15</v>
      </c>
      <c r="I1934" t="s">
        <v>4</v>
      </c>
      <c r="J1934" t="s">
        <v>102</v>
      </c>
      <c r="K1934" t="s">
        <v>49</v>
      </c>
      <c r="L1934" t="s">
        <v>1970</v>
      </c>
      <c r="M1934">
        <v>0.46</v>
      </c>
      <c r="N1934" t="s">
        <v>8</v>
      </c>
      <c r="O1934" t="s">
        <v>87</v>
      </c>
      <c r="P1934" t="s">
        <v>293</v>
      </c>
      <c r="Q1934" t="s">
        <v>2984</v>
      </c>
      <c r="R1934">
        <v>44133</v>
      </c>
      <c r="S1934">
        <v>42185</v>
      </c>
      <c r="T1934">
        <v>42192</v>
      </c>
      <c r="U1934">
        <v>219.54419999999999</v>
      </c>
      <c r="V1934">
        <v>5</v>
      </c>
      <c r="W1934">
        <v>318.18</v>
      </c>
      <c r="X1934">
        <v>87634</v>
      </c>
      <c r="Y1934" t="s">
        <v>3218</v>
      </c>
    </row>
    <row r="1935" spans="1:25" x14ac:dyDescent="0.2">
      <c r="A1935">
        <v>1384</v>
      </c>
      <c r="B1935" t="s">
        <v>2767</v>
      </c>
      <c r="C1935" t="s">
        <v>46</v>
      </c>
      <c r="D1935">
        <v>7.0000000000000007E-2</v>
      </c>
      <c r="E1935">
        <v>11.29</v>
      </c>
      <c r="F1935">
        <v>5.03</v>
      </c>
      <c r="G1935" t="s">
        <v>14</v>
      </c>
      <c r="H1935" t="s">
        <v>15</v>
      </c>
      <c r="I1935" t="s">
        <v>24</v>
      </c>
      <c r="J1935" t="s">
        <v>54</v>
      </c>
      <c r="K1935" t="s">
        <v>49</v>
      </c>
      <c r="L1935" t="s">
        <v>1236</v>
      </c>
      <c r="M1935">
        <v>0.59</v>
      </c>
      <c r="N1935" t="s">
        <v>8</v>
      </c>
      <c r="O1935" t="s">
        <v>9</v>
      </c>
      <c r="P1935" t="s">
        <v>218</v>
      </c>
      <c r="Q1935" t="s">
        <v>2708</v>
      </c>
      <c r="R1935">
        <v>22304</v>
      </c>
      <c r="S1935">
        <v>42185</v>
      </c>
      <c r="T1935">
        <v>42187</v>
      </c>
      <c r="U1935">
        <v>-163.03</v>
      </c>
      <c r="V1935">
        <v>11</v>
      </c>
      <c r="W1935">
        <v>123.18</v>
      </c>
      <c r="X1935">
        <v>89407</v>
      </c>
      <c r="Y1935" t="s">
        <v>3215</v>
      </c>
    </row>
    <row r="1936" spans="1:25" x14ac:dyDescent="0.2">
      <c r="A1936">
        <v>1472</v>
      </c>
      <c r="B1936" t="s">
        <v>2645</v>
      </c>
      <c r="C1936" t="s">
        <v>46</v>
      </c>
      <c r="D1936">
        <v>0.02</v>
      </c>
      <c r="E1936">
        <v>30.98</v>
      </c>
      <c r="F1936">
        <v>6.5</v>
      </c>
      <c r="G1936" t="s">
        <v>63</v>
      </c>
      <c r="H1936" t="s">
        <v>47</v>
      </c>
      <c r="I1936" t="s">
        <v>16</v>
      </c>
      <c r="J1936" t="s">
        <v>17</v>
      </c>
      <c r="K1936" t="s">
        <v>49</v>
      </c>
      <c r="L1936" t="s">
        <v>2831</v>
      </c>
      <c r="M1936">
        <v>0.79</v>
      </c>
      <c r="N1936" t="s">
        <v>8</v>
      </c>
      <c r="O1936" t="s">
        <v>87</v>
      </c>
      <c r="P1936" t="s">
        <v>293</v>
      </c>
      <c r="Q1936" t="s">
        <v>2646</v>
      </c>
      <c r="R1936">
        <v>44145</v>
      </c>
      <c r="S1936">
        <v>42185</v>
      </c>
      <c r="T1936">
        <v>42186</v>
      </c>
      <c r="U1936">
        <v>-44.624000000000002</v>
      </c>
      <c r="V1936">
        <v>17</v>
      </c>
      <c r="W1936">
        <v>552.89</v>
      </c>
      <c r="X1936">
        <v>87078</v>
      </c>
      <c r="Y1936" t="s">
        <v>3218</v>
      </c>
    </row>
    <row r="1937" spans="1:25" x14ac:dyDescent="0.2">
      <c r="A1937">
        <v>2276</v>
      </c>
      <c r="B1937" t="s">
        <v>2985</v>
      </c>
      <c r="C1937" t="s">
        <v>46</v>
      </c>
      <c r="D1937">
        <v>0.01</v>
      </c>
      <c r="E1937">
        <v>195.99</v>
      </c>
      <c r="F1937">
        <v>8.99</v>
      </c>
      <c r="G1937" t="s">
        <v>14</v>
      </c>
      <c r="H1937" t="s">
        <v>15</v>
      </c>
      <c r="I1937" t="s">
        <v>16</v>
      </c>
      <c r="J1937" t="s">
        <v>111</v>
      </c>
      <c r="K1937" t="s">
        <v>49</v>
      </c>
      <c r="L1937" t="s">
        <v>1319</v>
      </c>
      <c r="M1937">
        <v>0.6</v>
      </c>
      <c r="N1937" t="s">
        <v>8</v>
      </c>
      <c r="O1937" t="s">
        <v>87</v>
      </c>
      <c r="P1937" t="s">
        <v>88</v>
      </c>
      <c r="Q1937" t="s">
        <v>2986</v>
      </c>
      <c r="R1937">
        <v>14304</v>
      </c>
      <c r="S1937">
        <v>42185</v>
      </c>
      <c r="T1937">
        <v>42185</v>
      </c>
      <c r="U1937">
        <v>2653.7813999999998</v>
      </c>
      <c r="V1937">
        <v>22</v>
      </c>
      <c r="W1937">
        <v>3846.06</v>
      </c>
      <c r="X1937">
        <v>91502</v>
      </c>
      <c r="Y1937" t="s">
        <v>3218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20DA30-4626-4377-8D54-9F3F1CFE0B7E}">
  <dimension ref="A1:S1939"/>
  <sheetViews>
    <sheetView zoomScale="90" zoomScaleNormal="90" workbookViewId="0">
      <selection activeCell="C6" sqref="C6"/>
    </sheetView>
  </sheetViews>
  <sheetFormatPr defaultRowHeight="14.25" x14ac:dyDescent="0.2"/>
  <cols>
    <col min="1" max="1" width="16.25" bestFit="1" customWidth="1"/>
    <col min="2" max="2" width="16.125" customWidth="1"/>
    <col min="3" max="3" width="20.875" bestFit="1" customWidth="1"/>
    <col min="4" max="4" width="12.5" bestFit="1" customWidth="1"/>
    <col min="5" max="5" width="12.125" bestFit="1" customWidth="1"/>
    <col min="6" max="6" width="15.625" bestFit="1" customWidth="1"/>
    <col min="7" max="7" width="22.625" bestFit="1" customWidth="1"/>
    <col min="8" max="8" width="12.5" bestFit="1" customWidth="1"/>
    <col min="9" max="9" width="14" bestFit="1" customWidth="1"/>
    <col min="10" max="10" width="11.25" bestFit="1" customWidth="1"/>
    <col min="11" max="11" width="10.625" bestFit="1" customWidth="1"/>
    <col min="12" max="12" width="14.625" bestFit="1" customWidth="1"/>
    <col min="13" max="13" width="9.75" bestFit="1" customWidth="1"/>
    <col min="14" max="14" width="9.625" bestFit="1" customWidth="1"/>
    <col min="15" max="15" width="8.75" bestFit="1" customWidth="1"/>
    <col min="16" max="16" width="10.125" bestFit="1" customWidth="1"/>
    <col min="17" max="17" width="9.375" bestFit="1" customWidth="1"/>
    <col min="18" max="18" width="8.875" customWidth="1"/>
    <col min="19" max="19" width="11.75" bestFit="1" customWidth="1"/>
  </cols>
  <sheetData>
    <row r="1" spans="1:19" x14ac:dyDescent="0.2">
      <c r="C1">
        <v>-244.21644614630134</v>
      </c>
      <c r="D1">
        <v>-660.83890771207575</v>
      </c>
      <c r="E1">
        <v>3.1331755989187564</v>
      </c>
      <c r="F1">
        <v>27.639345080515426</v>
      </c>
      <c r="G1">
        <v>831.18386418754744</v>
      </c>
      <c r="H1">
        <v>1.0240257223823639</v>
      </c>
      <c r="I1">
        <v>88.982010825293585</v>
      </c>
      <c r="J1">
        <v>-203.51767318893363</v>
      </c>
      <c r="K1">
        <v>-121.260887525134</v>
      </c>
      <c r="L1">
        <v>-188.26609336849683</v>
      </c>
      <c r="M1">
        <v>278.64827323511798</v>
      </c>
      <c r="N1">
        <v>82.215885796581347</v>
      </c>
      <c r="O1">
        <v>-9.0365961161081039</v>
      </c>
      <c r="P1">
        <v>-28.935740602663778</v>
      </c>
      <c r="Q1">
        <v>30.439117045369496</v>
      </c>
    </row>
    <row r="3" spans="1:19" ht="15" x14ac:dyDescent="0.25">
      <c r="A3" s="2" t="s">
        <v>2989</v>
      </c>
      <c r="B3" s="2" t="s">
        <v>2993</v>
      </c>
      <c r="C3" s="48" t="s">
        <v>2994</v>
      </c>
      <c r="D3" s="2" t="s">
        <v>2990</v>
      </c>
      <c r="E3" s="2" t="s">
        <v>2991</v>
      </c>
      <c r="F3" s="2" t="s">
        <v>2992</v>
      </c>
      <c r="G3" s="2" t="s">
        <v>2999</v>
      </c>
      <c r="H3" s="2" t="s">
        <v>3007</v>
      </c>
      <c r="I3" s="2" t="s">
        <v>3293</v>
      </c>
      <c r="J3" s="2" t="s">
        <v>3294</v>
      </c>
      <c r="K3" s="2" t="s">
        <v>3295</v>
      </c>
      <c r="L3" s="2" t="s">
        <v>3296</v>
      </c>
      <c r="M3" s="2" t="s">
        <v>3297</v>
      </c>
      <c r="N3" s="2" t="s">
        <v>3298</v>
      </c>
      <c r="O3" s="2" t="s">
        <v>3299</v>
      </c>
      <c r="P3" s="2" t="s">
        <v>3301</v>
      </c>
      <c r="Q3" s="2" t="s">
        <v>3300</v>
      </c>
      <c r="R3" s="2" t="s">
        <v>3008</v>
      </c>
      <c r="S3" s="2" t="s">
        <v>3327</v>
      </c>
    </row>
    <row r="4" spans="1:19" x14ac:dyDescent="0.2">
      <c r="A4" s="33" t="s">
        <v>1</v>
      </c>
      <c r="B4" s="33" t="s">
        <v>2</v>
      </c>
      <c r="C4" s="33" t="s">
        <v>3</v>
      </c>
      <c r="D4" s="37">
        <v>0.01</v>
      </c>
      <c r="E4" s="37">
        <v>348.21</v>
      </c>
      <c r="F4" s="37">
        <v>40.19</v>
      </c>
      <c r="G4" s="37">
        <v>0.62</v>
      </c>
      <c r="H4" s="37">
        <v>-337.09199999999998</v>
      </c>
      <c r="I4" s="41">
        <f>IF(Table2[[#This Row],[Order Priority]]=Introduction!$B$42,1,0)</f>
        <v>1</v>
      </c>
      <c r="J4" s="41">
        <f>IF(Table2[[#This Row],[Order Priority]]=Introduction!$B$43,1,0)</f>
        <v>0</v>
      </c>
      <c r="K4" s="41">
        <f>IF(Table2[[#This Row],[Order Priority]]=Introduction!$B$44,1,0)</f>
        <v>0</v>
      </c>
      <c r="L4" s="41">
        <f>IF(Table2[[#This Row],[Order Priority]]=Introduction!$B$45,1,0)</f>
        <v>0</v>
      </c>
      <c r="M4" s="41">
        <f>IF(Table2[[#This Row],[Ship Mode]]=Introduction!$C$42,1,0)</f>
        <v>1</v>
      </c>
      <c r="N4" s="41">
        <f>IF(Table2[[#This Row],[Ship Mode]]=Introduction!$C$44,1,0)</f>
        <v>0</v>
      </c>
      <c r="O4" s="41">
        <f>IF(Table2[[#This Row],[Customer Segment]]=Introduction!$D$45,1,0)</f>
        <v>1</v>
      </c>
      <c r="P4" s="41">
        <f>IF(Table2[[#This Row],[Customer Segment]]=Introduction!$D$42,1,0)</f>
        <v>0</v>
      </c>
      <c r="Q4" s="41">
        <f>IF(Table2[[#This Row],[Customer Segment]]=Introduction!$D$44,1,0)</f>
        <v>0</v>
      </c>
      <c r="R4" s="35">
        <v>723.54</v>
      </c>
      <c r="S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2479.740323793259</v>
      </c>
    </row>
    <row r="5" spans="1:19" x14ac:dyDescent="0.2">
      <c r="A5" s="1" t="s">
        <v>13</v>
      </c>
      <c r="B5" s="1" t="s">
        <v>14</v>
      </c>
      <c r="C5" s="1" t="s">
        <v>15</v>
      </c>
      <c r="D5" s="39">
        <v>0.04</v>
      </c>
      <c r="E5" s="39">
        <v>45.19</v>
      </c>
      <c r="F5" s="39">
        <v>1.99</v>
      </c>
      <c r="G5" s="39">
        <v>0.55000000000000004</v>
      </c>
      <c r="H5" s="39">
        <v>-61.194000000000003</v>
      </c>
      <c r="I5" s="42">
        <f>IF(Table2[[#This Row],[Order Priority]]=Introduction!$B$42,1,0)</f>
        <v>0</v>
      </c>
      <c r="J5" s="42">
        <f>IF(Table2[[#This Row],[Order Priority]]=Introduction!$B$43,1,0)</f>
        <v>1</v>
      </c>
      <c r="K5" s="42">
        <f>IF(Table2[[#This Row],[Order Priority]]=Introduction!$B$44,1,0)</f>
        <v>0</v>
      </c>
      <c r="L5" s="42">
        <f>IF(Table2[[#This Row],[Order Priority]]=Introduction!$B$45,1,0)</f>
        <v>0</v>
      </c>
      <c r="M5" s="42">
        <f>IF(Table2[[#This Row],[Ship Mode]]=Introduction!$C$42,1,0)</f>
        <v>0</v>
      </c>
      <c r="N5" s="41">
        <f>IF(Table2[[#This Row],[Ship Mode]]=Introduction!$C$44,1,0)</f>
        <v>1</v>
      </c>
      <c r="O5" s="41">
        <f>IF(Table2[[#This Row],[Customer Segment]]=Introduction!$D$45,1,0)</f>
        <v>0</v>
      </c>
      <c r="P5" s="41">
        <f>IF(Table2[[#This Row],[Customer Segment]]=Introduction!$D$42,1,0)</f>
        <v>1</v>
      </c>
      <c r="Q5" s="41">
        <f>IF(Table2[[#This Row],[Customer Segment]]=Introduction!$D$44,1,0)</f>
        <v>0</v>
      </c>
      <c r="R5" s="1">
        <v>609.09</v>
      </c>
      <c r="S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170.18986682324859</v>
      </c>
    </row>
    <row r="6" spans="1:19" x14ac:dyDescent="0.2">
      <c r="A6" s="1" t="s">
        <v>23</v>
      </c>
      <c r="B6" s="1" t="s">
        <v>14</v>
      </c>
      <c r="C6" s="1" t="s">
        <v>3</v>
      </c>
      <c r="D6" s="37">
        <v>7.0000000000000007E-2</v>
      </c>
      <c r="E6" s="37">
        <v>4.84</v>
      </c>
      <c r="F6" s="37">
        <v>0.71</v>
      </c>
      <c r="G6" s="37">
        <v>0.52</v>
      </c>
      <c r="H6" s="37">
        <v>25.240200000000002</v>
      </c>
      <c r="I6" s="42">
        <f>IF(Table2[[#This Row],[Order Priority]]=Introduction!$B$42,1,0)</f>
        <v>0</v>
      </c>
      <c r="J6" s="42">
        <f>IF(Table2[[#This Row],[Order Priority]]=Introduction!$B$43,1,0)</f>
        <v>0</v>
      </c>
      <c r="K6" s="42">
        <f>IF(Table2[[#This Row],[Order Priority]]=Introduction!$B$44,1,0)</f>
        <v>1</v>
      </c>
      <c r="L6" s="42">
        <f>IF(Table2[[#This Row],[Order Priority]]=Introduction!$B$45,1,0)</f>
        <v>0</v>
      </c>
      <c r="M6" s="42">
        <f>IF(Table2[[#This Row],[Ship Mode]]=Introduction!$C$42,1,0)</f>
        <v>0</v>
      </c>
      <c r="N6" s="41">
        <f>IF(Table2[[#This Row],[Ship Mode]]=Introduction!$C$44,1,0)</f>
        <v>1</v>
      </c>
      <c r="O6" s="41">
        <f>IF(Table2[[#This Row],[Customer Segment]]=Introduction!$D$45,1,0)</f>
        <v>1</v>
      </c>
      <c r="P6" s="41">
        <f>IF(Table2[[#This Row],[Customer Segment]]=Introduction!$D$42,1,0)</f>
        <v>0</v>
      </c>
      <c r="Q6" s="41">
        <f>IF(Table2[[#This Row],[Customer Segment]]=Introduction!$D$44,1,0)</f>
        <v>0</v>
      </c>
      <c r="R6" s="34">
        <v>36.58</v>
      </c>
      <c r="S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154.29396079072538</v>
      </c>
    </row>
    <row r="7" spans="1:19" x14ac:dyDescent="0.2">
      <c r="A7" s="1" t="s">
        <v>23</v>
      </c>
      <c r="B7" s="1" t="s">
        <v>2</v>
      </c>
      <c r="C7" s="1" t="s">
        <v>3</v>
      </c>
      <c r="D7" s="39">
        <v>0.04</v>
      </c>
      <c r="E7" s="39">
        <v>2036.48</v>
      </c>
      <c r="F7" s="39">
        <v>14.7</v>
      </c>
      <c r="G7" s="39">
        <v>0.55000000000000004</v>
      </c>
      <c r="H7" s="39">
        <v>-4793.0039999999999</v>
      </c>
      <c r="I7" s="42">
        <f>IF(Table2[[#This Row],[Order Priority]]=Introduction!$B$42,1,0)</f>
        <v>0</v>
      </c>
      <c r="J7" s="42">
        <f>IF(Table2[[#This Row],[Order Priority]]=Introduction!$B$43,1,0)</f>
        <v>0</v>
      </c>
      <c r="K7" s="42">
        <f>IF(Table2[[#This Row],[Order Priority]]=Introduction!$B$44,1,0)</f>
        <v>1</v>
      </c>
      <c r="L7" s="42">
        <f>IF(Table2[[#This Row],[Order Priority]]=Introduction!$B$45,1,0)</f>
        <v>0</v>
      </c>
      <c r="M7" s="42">
        <f>IF(Table2[[#This Row],[Ship Mode]]=Introduction!$C$42,1,0)</f>
        <v>1</v>
      </c>
      <c r="N7" s="41">
        <f>IF(Table2[[#This Row],[Ship Mode]]=Introduction!$C$44,1,0)</f>
        <v>0</v>
      </c>
      <c r="O7" s="41">
        <f>IF(Table2[[#This Row],[Customer Segment]]=Introduction!$D$45,1,0)</f>
        <v>1</v>
      </c>
      <c r="P7" s="41">
        <f>IF(Table2[[#This Row],[Customer Segment]]=Introduction!$D$42,1,0)</f>
        <v>0</v>
      </c>
      <c r="Q7" s="41">
        <f>IF(Table2[[#This Row],[Customer Segment]]=Introduction!$D$44,1,0)</f>
        <v>0</v>
      </c>
      <c r="R7" s="1">
        <v>2013.67</v>
      </c>
      <c r="S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2213.6403453303292</v>
      </c>
    </row>
    <row r="8" spans="1:19" x14ac:dyDescent="0.2">
      <c r="A8" s="1" t="s">
        <v>23</v>
      </c>
      <c r="B8" s="1" t="s">
        <v>14</v>
      </c>
      <c r="C8" s="1" t="s">
        <v>3</v>
      </c>
      <c r="D8" s="37">
        <v>0.04</v>
      </c>
      <c r="E8" s="37">
        <v>449.99</v>
      </c>
      <c r="F8" s="37">
        <v>24.49</v>
      </c>
      <c r="G8" s="37">
        <v>0.52</v>
      </c>
      <c r="H8" s="37">
        <v>3576.8841000000002</v>
      </c>
      <c r="I8" s="42">
        <f>IF(Table2[[#This Row],[Order Priority]]=Introduction!$B$42,1,0)</f>
        <v>0</v>
      </c>
      <c r="J8" s="42">
        <f>IF(Table2[[#This Row],[Order Priority]]=Introduction!$B$43,1,0)</f>
        <v>0</v>
      </c>
      <c r="K8" s="42">
        <f>IF(Table2[[#This Row],[Order Priority]]=Introduction!$B$44,1,0)</f>
        <v>1</v>
      </c>
      <c r="L8" s="42">
        <f>IF(Table2[[#This Row],[Order Priority]]=Introduction!$B$45,1,0)</f>
        <v>0</v>
      </c>
      <c r="M8" s="42">
        <f>IF(Table2[[#This Row],[Ship Mode]]=Introduction!$C$42,1,0)</f>
        <v>0</v>
      </c>
      <c r="N8" s="41">
        <f>IF(Table2[[#This Row],[Ship Mode]]=Introduction!$C$44,1,0)</f>
        <v>1</v>
      </c>
      <c r="O8" s="41">
        <f>IF(Table2[[#This Row],[Customer Segment]]=Introduction!$D$45,1,0)</f>
        <v>1</v>
      </c>
      <c r="P8" s="41">
        <f>IF(Table2[[#This Row],[Customer Segment]]=Introduction!$D$42,1,0)</f>
        <v>0</v>
      </c>
      <c r="Q8" s="41">
        <f>IF(Table2[[#This Row],[Customer Segment]]=Introduction!$D$44,1,0)</f>
        <v>0</v>
      </c>
      <c r="R8" s="34">
        <v>5183.8900000000003</v>
      </c>
      <c r="S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5863.0905822378454</v>
      </c>
    </row>
    <row r="9" spans="1:19" x14ac:dyDescent="0.2">
      <c r="A9" s="1" t="s">
        <v>23</v>
      </c>
      <c r="B9" s="1" t="s">
        <v>14</v>
      </c>
      <c r="C9" s="1" t="s">
        <v>3</v>
      </c>
      <c r="D9" s="39">
        <v>0.01</v>
      </c>
      <c r="E9" s="39">
        <v>5.84</v>
      </c>
      <c r="F9" s="39">
        <v>1.2</v>
      </c>
      <c r="G9" s="39">
        <v>0.55000000000000004</v>
      </c>
      <c r="H9" s="39">
        <v>20.38</v>
      </c>
      <c r="I9" s="42">
        <f>IF(Table2[[#This Row],[Order Priority]]=Introduction!$B$42,1,0)</f>
        <v>0</v>
      </c>
      <c r="J9" s="42">
        <f>IF(Table2[[#This Row],[Order Priority]]=Introduction!$B$43,1,0)</f>
        <v>0</v>
      </c>
      <c r="K9" s="42">
        <f>IF(Table2[[#This Row],[Order Priority]]=Introduction!$B$44,1,0)</f>
        <v>1</v>
      </c>
      <c r="L9" s="42">
        <f>IF(Table2[[#This Row],[Order Priority]]=Introduction!$B$45,1,0)</f>
        <v>0</v>
      </c>
      <c r="M9" s="42">
        <f>IF(Table2[[#This Row],[Ship Mode]]=Introduction!$C$42,1,0)</f>
        <v>0</v>
      </c>
      <c r="N9" s="41">
        <f>IF(Table2[[#This Row],[Ship Mode]]=Introduction!$C$44,1,0)</f>
        <v>1</v>
      </c>
      <c r="O9" s="41">
        <f>IF(Table2[[#This Row],[Customer Segment]]=Introduction!$D$45,1,0)</f>
        <v>1</v>
      </c>
      <c r="P9" s="41">
        <f>IF(Table2[[#This Row],[Customer Segment]]=Introduction!$D$42,1,0)</f>
        <v>0</v>
      </c>
      <c r="Q9" s="41">
        <f>IF(Table2[[#This Row],[Customer Segment]]=Introduction!$D$44,1,0)</f>
        <v>0</v>
      </c>
      <c r="R9" s="1">
        <v>36.090000000000003</v>
      </c>
      <c r="S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230.57929605152489</v>
      </c>
    </row>
    <row r="10" spans="1:19" x14ac:dyDescent="0.2">
      <c r="A10" s="1" t="s">
        <v>46</v>
      </c>
      <c r="B10" s="1" t="s">
        <v>14</v>
      </c>
      <c r="C10" s="1" t="s">
        <v>47</v>
      </c>
      <c r="D10" s="37">
        <v>0.02</v>
      </c>
      <c r="E10" s="37">
        <v>29.17</v>
      </c>
      <c r="F10" s="37">
        <v>6.27</v>
      </c>
      <c r="G10" s="37">
        <v>0.37</v>
      </c>
      <c r="H10" s="37">
        <v>36.905999999999999</v>
      </c>
      <c r="I10" s="42">
        <f>IF(Table2[[#This Row],[Order Priority]]=Introduction!$B$42,1,0)</f>
        <v>0</v>
      </c>
      <c r="J10" s="42">
        <f>IF(Table2[[#This Row],[Order Priority]]=Introduction!$B$43,1,0)</f>
        <v>0</v>
      </c>
      <c r="K10" s="42">
        <f>IF(Table2[[#This Row],[Order Priority]]=Introduction!$B$44,1,0)</f>
        <v>0</v>
      </c>
      <c r="L10" s="42">
        <f>IF(Table2[[#This Row],[Order Priority]]=Introduction!$B$45,1,0)</f>
        <v>0</v>
      </c>
      <c r="M10" s="42">
        <f>IF(Table2[[#This Row],[Ship Mode]]=Introduction!$C$42,1,0)</f>
        <v>0</v>
      </c>
      <c r="N10" s="41">
        <f>IF(Table2[[#This Row],[Ship Mode]]=Introduction!$C$44,1,0)</f>
        <v>1</v>
      </c>
      <c r="O10" s="41">
        <f>IF(Table2[[#This Row],[Customer Segment]]=Introduction!$D$45,1,0)</f>
        <v>0</v>
      </c>
      <c r="P10" s="41">
        <f>IF(Table2[[#This Row],[Customer Segment]]=Introduction!$D$42,1,0)</f>
        <v>0</v>
      </c>
      <c r="Q10" s="41">
        <f>IF(Table2[[#This Row],[Customer Segment]]=Introduction!$D$44,1,0)</f>
        <v>1</v>
      </c>
      <c r="R10" s="34">
        <v>63.32</v>
      </c>
      <c r="S1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465.24592747633585</v>
      </c>
    </row>
    <row r="11" spans="1:19" x14ac:dyDescent="0.2">
      <c r="A11" s="1" t="s">
        <v>1</v>
      </c>
      <c r="B11" s="1" t="s">
        <v>14</v>
      </c>
      <c r="C11" s="1" t="s">
        <v>3</v>
      </c>
      <c r="D11" s="39">
        <v>0.06</v>
      </c>
      <c r="E11" s="39">
        <v>161.55000000000001</v>
      </c>
      <c r="F11" s="39">
        <v>19.989999999999998</v>
      </c>
      <c r="G11" s="39">
        <v>0.66</v>
      </c>
      <c r="H11" s="39">
        <v>-7.58</v>
      </c>
      <c r="I11" s="42">
        <f>IF(Table2[[#This Row],[Order Priority]]=Introduction!$B$42,1,0)</f>
        <v>1</v>
      </c>
      <c r="J11" s="42">
        <f>IF(Table2[[#This Row],[Order Priority]]=Introduction!$B$43,1,0)</f>
        <v>0</v>
      </c>
      <c r="K11" s="42">
        <f>IF(Table2[[#This Row],[Order Priority]]=Introduction!$B$44,1,0)</f>
        <v>0</v>
      </c>
      <c r="L11" s="42">
        <f>IF(Table2[[#This Row],[Order Priority]]=Introduction!$B$45,1,0)</f>
        <v>0</v>
      </c>
      <c r="M11" s="42">
        <f>IF(Table2[[#This Row],[Ship Mode]]=Introduction!$C$42,1,0)</f>
        <v>0</v>
      </c>
      <c r="N11" s="41">
        <f>IF(Table2[[#This Row],[Ship Mode]]=Introduction!$C$44,1,0)</f>
        <v>1</v>
      </c>
      <c r="O11" s="41">
        <f>IF(Table2[[#This Row],[Customer Segment]]=Introduction!$D$45,1,0)</f>
        <v>1</v>
      </c>
      <c r="P11" s="41">
        <f>IF(Table2[[#This Row],[Customer Segment]]=Introduction!$D$42,1,0)</f>
        <v>0</v>
      </c>
      <c r="Q11" s="41">
        <f>IF(Table2[[#This Row],[Customer Segment]]=Introduction!$D$44,1,0)</f>
        <v>0</v>
      </c>
      <c r="R11" s="1">
        <v>485.01</v>
      </c>
      <c r="S1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1477.7887814496924</v>
      </c>
    </row>
    <row r="12" spans="1:19" x14ac:dyDescent="0.2">
      <c r="A12" s="1" t="s">
        <v>1</v>
      </c>
      <c r="B12" s="1" t="s">
        <v>14</v>
      </c>
      <c r="C12" s="1" t="s">
        <v>15</v>
      </c>
      <c r="D12" s="37">
        <v>0.06</v>
      </c>
      <c r="E12" s="37">
        <v>40.98</v>
      </c>
      <c r="F12" s="37">
        <v>2.99</v>
      </c>
      <c r="G12" s="37">
        <v>0.36</v>
      </c>
      <c r="H12" s="37">
        <v>-14.801880000000001</v>
      </c>
      <c r="I12" s="42">
        <f>IF(Table2[[#This Row],[Order Priority]]=Introduction!$B$42,1,0)</f>
        <v>1</v>
      </c>
      <c r="J12" s="42">
        <f>IF(Table2[[#This Row],[Order Priority]]=Introduction!$B$43,1,0)</f>
        <v>0</v>
      </c>
      <c r="K12" s="42">
        <f>IF(Table2[[#This Row],[Order Priority]]=Introduction!$B$44,1,0)</f>
        <v>0</v>
      </c>
      <c r="L12" s="42">
        <f>IF(Table2[[#This Row],[Order Priority]]=Introduction!$B$45,1,0)</f>
        <v>0</v>
      </c>
      <c r="M12" s="42">
        <f>IF(Table2[[#This Row],[Ship Mode]]=Introduction!$C$42,1,0)</f>
        <v>0</v>
      </c>
      <c r="N12" s="41">
        <f>IF(Table2[[#This Row],[Ship Mode]]=Introduction!$C$44,1,0)</f>
        <v>1</v>
      </c>
      <c r="O12" s="41">
        <f>IF(Table2[[#This Row],[Customer Segment]]=Introduction!$D$45,1,0)</f>
        <v>0</v>
      </c>
      <c r="P12" s="41">
        <f>IF(Table2[[#This Row],[Customer Segment]]=Introduction!$D$42,1,0)</f>
        <v>1</v>
      </c>
      <c r="Q12" s="41">
        <f>IF(Table2[[#This Row],[Customer Segment]]=Introduction!$D$44,1,0)</f>
        <v>0</v>
      </c>
      <c r="R12" s="34">
        <v>41.6</v>
      </c>
      <c r="S1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353.50323849251703</v>
      </c>
    </row>
    <row r="13" spans="1:19" x14ac:dyDescent="0.2">
      <c r="A13" s="1" t="s">
        <v>1</v>
      </c>
      <c r="B13" s="1" t="s">
        <v>63</v>
      </c>
      <c r="C13" s="1" t="s">
        <v>15</v>
      </c>
      <c r="D13" s="39">
        <v>0.09</v>
      </c>
      <c r="E13" s="39">
        <v>9.11</v>
      </c>
      <c r="F13" s="39">
        <v>2.15</v>
      </c>
      <c r="G13" s="39">
        <v>0.4</v>
      </c>
      <c r="H13" s="39">
        <v>20.299600000000002</v>
      </c>
      <c r="I13" s="42">
        <f>IF(Table2[[#This Row],[Order Priority]]=Introduction!$B$42,1,0)</f>
        <v>1</v>
      </c>
      <c r="J13" s="42">
        <f>IF(Table2[[#This Row],[Order Priority]]=Introduction!$B$43,1,0)</f>
        <v>0</v>
      </c>
      <c r="K13" s="42">
        <f>IF(Table2[[#This Row],[Order Priority]]=Introduction!$B$44,1,0)</f>
        <v>0</v>
      </c>
      <c r="L13" s="42">
        <f>IF(Table2[[#This Row],[Order Priority]]=Introduction!$B$45,1,0)</f>
        <v>0</v>
      </c>
      <c r="M13" s="42">
        <f>IF(Table2[[#This Row],[Ship Mode]]=Introduction!$C$42,1,0)</f>
        <v>0</v>
      </c>
      <c r="N13" s="41">
        <f>IF(Table2[[#This Row],[Ship Mode]]=Introduction!$C$44,1,0)</f>
        <v>0</v>
      </c>
      <c r="O13" s="41">
        <f>IF(Table2[[#This Row],[Customer Segment]]=Introduction!$D$45,1,0)</f>
        <v>0</v>
      </c>
      <c r="P13" s="41">
        <f>IF(Table2[[#This Row],[Customer Segment]]=Introduction!$D$42,1,0)</f>
        <v>1</v>
      </c>
      <c r="Q13" s="41">
        <f>IF(Table2[[#This Row],[Customer Segment]]=Introduction!$D$44,1,0)</f>
        <v>0</v>
      </c>
      <c r="R13" s="1">
        <v>34.409999999999997</v>
      </c>
      <c r="S1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197.58300224059172</v>
      </c>
    </row>
    <row r="14" spans="1:19" x14ac:dyDescent="0.2">
      <c r="A14" s="1" t="s">
        <v>1</v>
      </c>
      <c r="B14" s="1" t="s">
        <v>14</v>
      </c>
      <c r="C14" s="1" t="s">
        <v>15</v>
      </c>
      <c r="D14" s="37">
        <v>0.08</v>
      </c>
      <c r="E14" s="37">
        <v>15.04</v>
      </c>
      <c r="F14" s="37">
        <v>1.97</v>
      </c>
      <c r="G14" s="37">
        <v>0.39</v>
      </c>
      <c r="H14" s="37">
        <v>108.5163</v>
      </c>
      <c r="I14" s="42">
        <f>IF(Table2[[#This Row],[Order Priority]]=Introduction!$B$42,1,0)</f>
        <v>1</v>
      </c>
      <c r="J14" s="42">
        <f>IF(Table2[[#This Row],[Order Priority]]=Introduction!$B$43,1,0)</f>
        <v>0</v>
      </c>
      <c r="K14" s="42">
        <f>IF(Table2[[#This Row],[Order Priority]]=Introduction!$B$44,1,0)</f>
        <v>0</v>
      </c>
      <c r="L14" s="42">
        <f>IF(Table2[[#This Row],[Order Priority]]=Introduction!$B$45,1,0)</f>
        <v>0</v>
      </c>
      <c r="M14" s="42">
        <f>IF(Table2[[#This Row],[Ship Mode]]=Introduction!$C$42,1,0)</f>
        <v>0</v>
      </c>
      <c r="N14" s="41">
        <f>IF(Table2[[#This Row],[Ship Mode]]=Introduction!$C$44,1,0)</f>
        <v>1</v>
      </c>
      <c r="O14" s="41">
        <f>IF(Table2[[#This Row],[Customer Segment]]=Introduction!$D$45,1,0)</f>
        <v>0</v>
      </c>
      <c r="P14" s="41">
        <f>IF(Table2[[#This Row],[Customer Segment]]=Introduction!$D$42,1,0)</f>
        <v>1</v>
      </c>
      <c r="Q14" s="41">
        <f>IF(Table2[[#This Row],[Customer Segment]]=Introduction!$D$44,1,0)</f>
        <v>0</v>
      </c>
      <c r="R14" s="34">
        <v>157.27000000000001</v>
      </c>
      <c r="S1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382.03625760320205</v>
      </c>
    </row>
    <row r="15" spans="1:19" x14ac:dyDescent="0.2">
      <c r="A15" s="1" t="s">
        <v>1</v>
      </c>
      <c r="B15" s="1" t="s">
        <v>63</v>
      </c>
      <c r="C15" s="1" t="s">
        <v>70</v>
      </c>
      <c r="D15" s="39">
        <v>7.0000000000000007E-2</v>
      </c>
      <c r="E15" s="39">
        <v>60.97</v>
      </c>
      <c r="F15" s="39">
        <v>4.5</v>
      </c>
      <c r="G15" s="39">
        <v>0.56000000000000005</v>
      </c>
      <c r="H15" s="39">
        <v>-42.588000000000001</v>
      </c>
      <c r="I15" s="42">
        <f>IF(Table2[[#This Row],[Order Priority]]=Introduction!$B$42,1,0)</f>
        <v>1</v>
      </c>
      <c r="J15" s="42">
        <f>IF(Table2[[#This Row],[Order Priority]]=Introduction!$B$43,1,0)</f>
        <v>0</v>
      </c>
      <c r="K15" s="42">
        <f>IF(Table2[[#This Row],[Order Priority]]=Introduction!$B$44,1,0)</f>
        <v>0</v>
      </c>
      <c r="L15" s="42">
        <f>IF(Table2[[#This Row],[Order Priority]]=Introduction!$B$45,1,0)</f>
        <v>0</v>
      </c>
      <c r="M15" s="42">
        <f>IF(Table2[[#This Row],[Ship Mode]]=Introduction!$C$42,1,0)</f>
        <v>0</v>
      </c>
      <c r="N15" s="41">
        <f>IF(Table2[[#This Row],[Ship Mode]]=Introduction!$C$44,1,0)</f>
        <v>0</v>
      </c>
      <c r="O15" s="41">
        <f>IF(Table2[[#This Row],[Customer Segment]]=Introduction!$D$45,1,0)</f>
        <v>0</v>
      </c>
      <c r="P15" s="41">
        <f>IF(Table2[[#This Row],[Customer Segment]]=Introduction!$D$42,1,0)</f>
        <v>0</v>
      </c>
      <c r="Q15" s="41">
        <f>IF(Table2[[#This Row],[Customer Segment]]=Introduction!$D$44,1,0)</f>
        <v>0</v>
      </c>
      <c r="R15" s="1">
        <v>361.72</v>
      </c>
      <c r="S1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535.76536674774945</v>
      </c>
    </row>
    <row r="16" spans="1:19" x14ac:dyDescent="0.2">
      <c r="A16" s="1" t="s">
        <v>1</v>
      </c>
      <c r="B16" s="1" t="s">
        <v>14</v>
      </c>
      <c r="C16" s="1" t="s">
        <v>15</v>
      </c>
      <c r="D16" s="37">
        <v>0.06</v>
      </c>
      <c r="E16" s="37">
        <v>40.98</v>
      </c>
      <c r="F16" s="37">
        <v>2.99</v>
      </c>
      <c r="G16" s="37">
        <v>0.36</v>
      </c>
      <c r="H16" s="37">
        <v>-19.0992</v>
      </c>
      <c r="I16" s="42">
        <f>IF(Table2[[#This Row],[Order Priority]]=Introduction!$B$42,1,0)</f>
        <v>1</v>
      </c>
      <c r="J16" s="42">
        <f>IF(Table2[[#This Row],[Order Priority]]=Introduction!$B$43,1,0)</f>
        <v>0</v>
      </c>
      <c r="K16" s="42">
        <f>IF(Table2[[#This Row],[Order Priority]]=Introduction!$B$44,1,0)</f>
        <v>0</v>
      </c>
      <c r="L16" s="42">
        <f>IF(Table2[[#This Row],[Order Priority]]=Introduction!$B$45,1,0)</f>
        <v>0</v>
      </c>
      <c r="M16" s="42">
        <f>IF(Table2[[#This Row],[Ship Mode]]=Introduction!$C$42,1,0)</f>
        <v>0</v>
      </c>
      <c r="N16" s="41">
        <f>IF(Table2[[#This Row],[Ship Mode]]=Introduction!$C$44,1,0)</f>
        <v>1</v>
      </c>
      <c r="O16" s="41">
        <f>IF(Table2[[#This Row],[Customer Segment]]=Introduction!$D$45,1,0)</f>
        <v>0</v>
      </c>
      <c r="P16" s="41">
        <f>IF(Table2[[#This Row],[Customer Segment]]=Introduction!$D$42,1,0)</f>
        <v>1</v>
      </c>
      <c r="Q16" s="41">
        <f>IF(Table2[[#This Row],[Customer Segment]]=Introduction!$D$44,1,0)</f>
        <v>0</v>
      </c>
      <c r="R16" s="34">
        <v>124.81</v>
      </c>
      <c r="S1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349.10267227520887</v>
      </c>
    </row>
    <row r="17" spans="1:19" x14ac:dyDescent="0.2">
      <c r="A17" s="1" t="s">
        <v>13</v>
      </c>
      <c r="B17" s="1" t="s">
        <v>2</v>
      </c>
      <c r="C17" s="1" t="s">
        <v>15</v>
      </c>
      <c r="D17" s="39">
        <v>0.09</v>
      </c>
      <c r="E17" s="39">
        <v>270.97000000000003</v>
      </c>
      <c r="F17" s="39">
        <v>28.06</v>
      </c>
      <c r="G17" s="39">
        <v>0.56000000000000005</v>
      </c>
      <c r="H17" s="39">
        <v>2660.1432</v>
      </c>
      <c r="I17" s="42">
        <f>IF(Table2[[#This Row],[Order Priority]]=Introduction!$B$42,1,0)</f>
        <v>0</v>
      </c>
      <c r="J17" s="42">
        <f>IF(Table2[[#This Row],[Order Priority]]=Introduction!$B$43,1,0)</f>
        <v>1</v>
      </c>
      <c r="K17" s="42">
        <f>IF(Table2[[#This Row],[Order Priority]]=Introduction!$B$44,1,0)</f>
        <v>0</v>
      </c>
      <c r="L17" s="42">
        <f>IF(Table2[[#This Row],[Order Priority]]=Introduction!$B$45,1,0)</f>
        <v>0</v>
      </c>
      <c r="M17" s="42">
        <f>IF(Table2[[#This Row],[Ship Mode]]=Introduction!$C$42,1,0)</f>
        <v>1</v>
      </c>
      <c r="N17" s="41">
        <f>IF(Table2[[#This Row],[Ship Mode]]=Introduction!$C$44,1,0)</f>
        <v>0</v>
      </c>
      <c r="O17" s="41">
        <f>IF(Table2[[#This Row],[Customer Segment]]=Introduction!$D$45,1,0)</f>
        <v>0</v>
      </c>
      <c r="P17" s="41">
        <f>IF(Table2[[#This Row],[Customer Segment]]=Introduction!$D$42,1,0)</f>
        <v>1</v>
      </c>
      <c r="Q17" s="41">
        <f>IF(Table2[[#This Row],[Customer Segment]]=Introduction!$D$44,1,0)</f>
        <v>0</v>
      </c>
      <c r="R17" s="1">
        <v>3855.28</v>
      </c>
      <c r="S1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4556.5775525669706</v>
      </c>
    </row>
    <row r="18" spans="1:19" x14ac:dyDescent="0.2">
      <c r="A18" s="1" t="s">
        <v>23</v>
      </c>
      <c r="B18" s="1" t="s">
        <v>14</v>
      </c>
      <c r="C18" s="1" t="s">
        <v>70</v>
      </c>
      <c r="D18" s="37">
        <v>0.05</v>
      </c>
      <c r="E18" s="37">
        <v>155.06</v>
      </c>
      <c r="F18" s="37">
        <v>7.07</v>
      </c>
      <c r="G18" s="37">
        <v>0.59</v>
      </c>
      <c r="H18" s="37">
        <v>845.66399999999999</v>
      </c>
      <c r="I18" s="42">
        <f>IF(Table2[[#This Row],[Order Priority]]=Introduction!$B$42,1,0)</f>
        <v>0</v>
      </c>
      <c r="J18" s="42">
        <f>IF(Table2[[#This Row],[Order Priority]]=Introduction!$B$43,1,0)</f>
        <v>0</v>
      </c>
      <c r="K18" s="42">
        <f>IF(Table2[[#This Row],[Order Priority]]=Introduction!$B$44,1,0)</f>
        <v>1</v>
      </c>
      <c r="L18" s="42">
        <f>IF(Table2[[#This Row],[Order Priority]]=Introduction!$B$45,1,0)</f>
        <v>0</v>
      </c>
      <c r="M18" s="42">
        <f>IF(Table2[[#This Row],[Ship Mode]]=Introduction!$C$42,1,0)</f>
        <v>0</v>
      </c>
      <c r="N18" s="41">
        <f>IF(Table2[[#This Row],[Ship Mode]]=Introduction!$C$44,1,0)</f>
        <v>1</v>
      </c>
      <c r="O18" s="41">
        <f>IF(Table2[[#This Row],[Customer Segment]]=Introduction!$D$45,1,0)</f>
        <v>0</v>
      </c>
      <c r="P18" s="41">
        <f>IF(Table2[[#This Row],[Customer Segment]]=Introduction!$D$42,1,0)</f>
        <v>0</v>
      </c>
      <c r="Q18" s="41">
        <f>IF(Table2[[#This Row],[Customer Segment]]=Introduction!$D$44,1,0)</f>
        <v>0</v>
      </c>
      <c r="R18" s="34">
        <v>1225.5999999999999</v>
      </c>
      <c r="S1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1721.3171531905409</v>
      </c>
    </row>
    <row r="19" spans="1:19" x14ac:dyDescent="0.2">
      <c r="A19" s="1" t="s">
        <v>23</v>
      </c>
      <c r="B19" s="1" t="s">
        <v>2</v>
      </c>
      <c r="C19" s="1" t="s">
        <v>70</v>
      </c>
      <c r="D19" s="39">
        <v>0</v>
      </c>
      <c r="E19" s="39">
        <v>291.73</v>
      </c>
      <c r="F19" s="39">
        <v>48.8</v>
      </c>
      <c r="G19" s="39">
        <v>0.56000000000000005</v>
      </c>
      <c r="H19" s="39">
        <v>-308.928</v>
      </c>
      <c r="I19" s="42">
        <f>IF(Table2[[#This Row],[Order Priority]]=Introduction!$B$42,1,0)</f>
        <v>0</v>
      </c>
      <c r="J19" s="42">
        <f>IF(Table2[[#This Row],[Order Priority]]=Introduction!$B$43,1,0)</f>
        <v>0</v>
      </c>
      <c r="K19" s="42">
        <f>IF(Table2[[#This Row],[Order Priority]]=Introduction!$B$44,1,0)</f>
        <v>1</v>
      </c>
      <c r="L19" s="42">
        <f>IF(Table2[[#This Row],[Order Priority]]=Introduction!$B$45,1,0)</f>
        <v>0</v>
      </c>
      <c r="M19" s="42">
        <f>IF(Table2[[#This Row],[Ship Mode]]=Introduction!$C$42,1,0)</f>
        <v>1</v>
      </c>
      <c r="N19" s="41">
        <f>IF(Table2[[#This Row],[Ship Mode]]=Introduction!$C$44,1,0)</f>
        <v>0</v>
      </c>
      <c r="O19" s="41">
        <f>IF(Table2[[#This Row],[Customer Segment]]=Introduction!$D$45,1,0)</f>
        <v>0</v>
      </c>
      <c r="P19" s="41">
        <f>IF(Table2[[#This Row],[Customer Segment]]=Introduction!$D$42,1,0)</f>
        <v>0</v>
      </c>
      <c r="Q19" s="41">
        <f>IF(Table2[[#This Row],[Customer Segment]]=Introduction!$D$44,1,0)</f>
        <v>0</v>
      </c>
      <c r="R19" s="1">
        <v>1239.06</v>
      </c>
      <c r="S1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2325.1250425462918</v>
      </c>
    </row>
    <row r="20" spans="1:19" x14ac:dyDescent="0.2">
      <c r="A20" s="1" t="s">
        <v>23</v>
      </c>
      <c r="B20" s="1" t="s">
        <v>2</v>
      </c>
      <c r="C20" s="1" t="s">
        <v>70</v>
      </c>
      <c r="D20" s="37">
        <v>7.0000000000000007E-2</v>
      </c>
      <c r="E20" s="37">
        <v>100.98</v>
      </c>
      <c r="F20" s="37">
        <v>45</v>
      </c>
      <c r="G20" s="37">
        <v>0.69</v>
      </c>
      <c r="H20" s="37">
        <v>-1679.76</v>
      </c>
      <c r="I20" s="42">
        <f>IF(Table2[[#This Row],[Order Priority]]=Introduction!$B$42,1,0)</f>
        <v>0</v>
      </c>
      <c r="J20" s="42">
        <f>IF(Table2[[#This Row],[Order Priority]]=Introduction!$B$43,1,0)</f>
        <v>0</v>
      </c>
      <c r="K20" s="42">
        <f>IF(Table2[[#This Row],[Order Priority]]=Introduction!$B$44,1,0)</f>
        <v>1</v>
      </c>
      <c r="L20" s="42">
        <f>IF(Table2[[#This Row],[Order Priority]]=Introduction!$B$45,1,0)</f>
        <v>0</v>
      </c>
      <c r="M20" s="42">
        <f>IF(Table2[[#This Row],[Ship Mode]]=Introduction!$C$42,1,0)</f>
        <v>1</v>
      </c>
      <c r="N20" s="41">
        <f>IF(Table2[[#This Row],[Ship Mode]]=Introduction!$C$44,1,0)</f>
        <v>0</v>
      </c>
      <c r="O20" s="41">
        <f>IF(Table2[[#This Row],[Customer Segment]]=Introduction!$D$45,1,0)</f>
        <v>0</v>
      </c>
      <c r="P20" s="41">
        <f>IF(Table2[[#This Row],[Customer Segment]]=Introduction!$D$42,1,0)</f>
        <v>0</v>
      </c>
      <c r="Q20" s="41">
        <f>IF(Table2[[#This Row],[Customer Segment]]=Introduction!$D$44,1,0)</f>
        <v>0</v>
      </c>
      <c r="R20" s="34">
        <v>4083.19</v>
      </c>
      <c r="S2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280.47023548625555</v>
      </c>
    </row>
    <row r="21" spans="1:19" x14ac:dyDescent="0.2">
      <c r="A21" s="1" t="s">
        <v>23</v>
      </c>
      <c r="B21" s="1" t="s">
        <v>14</v>
      </c>
      <c r="C21" s="1" t="s">
        <v>70</v>
      </c>
      <c r="D21" s="39">
        <v>0.05</v>
      </c>
      <c r="E21" s="39">
        <v>155.06</v>
      </c>
      <c r="F21" s="39">
        <v>7.07</v>
      </c>
      <c r="G21" s="39">
        <v>0.59</v>
      </c>
      <c r="H21" s="39">
        <v>575.39599999999996</v>
      </c>
      <c r="I21" s="42">
        <f>IF(Table2[[#This Row],[Order Priority]]=Introduction!$B$42,1,0)</f>
        <v>0</v>
      </c>
      <c r="J21" s="42">
        <f>IF(Table2[[#This Row],[Order Priority]]=Introduction!$B$43,1,0)</f>
        <v>0</v>
      </c>
      <c r="K21" s="42">
        <f>IF(Table2[[#This Row],[Order Priority]]=Introduction!$B$44,1,0)</f>
        <v>1</v>
      </c>
      <c r="L21" s="42">
        <f>IF(Table2[[#This Row],[Order Priority]]=Introduction!$B$45,1,0)</f>
        <v>0</v>
      </c>
      <c r="M21" s="42">
        <f>IF(Table2[[#This Row],[Ship Mode]]=Introduction!$C$42,1,0)</f>
        <v>0</v>
      </c>
      <c r="N21" s="41">
        <f>IF(Table2[[#This Row],[Ship Mode]]=Introduction!$C$44,1,0)</f>
        <v>1</v>
      </c>
      <c r="O21" s="41">
        <f>IF(Table2[[#This Row],[Customer Segment]]=Introduction!$D$45,1,0)</f>
        <v>0</v>
      </c>
      <c r="P21" s="41">
        <f>IF(Table2[[#This Row],[Customer Segment]]=Introduction!$D$42,1,0)</f>
        <v>0</v>
      </c>
      <c r="Q21" s="41">
        <f>IF(Table2[[#This Row],[Customer Segment]]=Introduction!$D$44,1,0)</f>
        <v>0</v>
      </c>
      <c r="R21" s="1">
        <v>4902.38</v>
      </c>
      <c r="S2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1444.5557692537045</v>
      </c>
    </row>
    <row r="22" spans="1:19" x14ac:dyDescent="0.2">
      <c r="A22" s="1" t="s">
        <v>92</v>
      </c>
      <c r="B22" s="1" t="s">
        <v>2</v>
      </c>
      <c r="C22" s="1" t="s">
        <v>47</v>
      </c>
      <c r="D22" s="37">
        <v>0.05</v>
      </c>
      <c r="E22" s="37">
        <v>100.98</v>
      </c>
      <c r="F22" s="37">
        <v>35.840000000000003</v>
      </c>
      <c r="G22" s="37">
        <v>0.62</v>
      </c>
      <c r="H22" s="37">
        <v>-111.4</v>
      </c>
      <c r="I22" s="42">
        <f>IF(Table2[[#This Row],[Order Priority]]=Introduction!$B$42,1,0)</f>
        <v>0</v>
      </c>
      <c r="J22" s="42">
        <f>IF(Table2[[#This Row],[Order Priority]]=Introduction!$B$43,1,0)</f>
        <v>0</v>
      </c>
      <c r="K22" s="42">
        <f>IF(Table2[[#This Row],[Order Priority]]=Introduction!$B$44,1,0)</f>
        <v>0</v>
      </c>
      <c r="L22" s="42">
        <f>IF(Table2[[#This Row],[Order Priority]]=Introduction!$B$45,1,0)</f>
        <v>1</v>
      </c>
      <c r="M22" s="42">
        <f>IF(Table2[[#This Row],[Ship Mode]]=Introduction!$C$42,1,0)</f>
        <v>1</v>
      </c>
      <c r="N22" s="41">
        <f>IF(Table2[[#This Row],[Ship Mode]]=Introduction!$C$44,1,0)</f>
        <v>0</v>
      </c>
      <c r="O22" s="41">
        <f>IF(Table2[[#This Row],[Customer Segment]]=Introduction!$D$45,1,0)</f>
        <v>0</v>
      </c>
      <c r="P22" s="41">
        <f>IF(Table2[[#This Row],[Customer Segment]]=Introduction!$D$42,1,0)</f>
        <v>0</v>
      </c>
      <c r="Q22" s="41">
        <f>IF(Table2[[#This Row],[Customer Segment]]=Introduction!$D$44,1,0)</f>
        <v>1</v>
      </c>
      <c r="R22" s="34">
        <v>715.55</v>
      </c>
      <c r="S2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1551.8026353674588</v>
      </c>
    </row>
    <row r="23" spans="1:19" x14ac:dyDescent="0.2">
      <c r="A23" s="1" t="s">
        <v>92</v>
      </c>
      <c r="B23" s="1" t="s">
        <v>14</v>
      </c>
      <c r="C23" s="1" t="s">
        <v>47</v>
      </c>
      <c r="D23" s="39">
        <v>0.02</v>
      </c>
      <c r="E23" s="39">
        <v>4.9800000000000004</v>
      </c>
      <c r="F23" s="39">
        <v>5.49</v>
      </c>
      <c r="G23" s="39">
        <v>0.38</v>
      </c>
      <c r="H23" s="39">
        <v>-77.03</v>
      </c>
      <c r="I23" s="42">
        <f>IF(Table2[[#This Row],[Order Priority]]=Introduction!$B$42,1,0)</f>
        <v>0</v>
      </c>
      <c r="J23" s="42">
        <f>IF(Table2[[#This Row],[Order Priority]]=Introduction!$B$43,1,0)</f>
        <v>0</v>
      </c>
      <c r="K23" s="42">
        <f>IF(Table2[[#This Row],[Order Priority]]=Introduction!$B$44,1,0)</f>
        <v>0</v>
      </c>
      <c r="L23" s="42">
        <f>IF(Table2[[#This Row],[Order Priority]]=Introduction!$B$45,1,0)</f>
        <v>1</v>
      </c>
      <c r="M23" s="42">
        <f>IF(Table2[[#This Row],[Ship Mode]]=Introduction!$C$42,1,0)</f>
        <v>0</v>
      </c>
      <c r="N23" s="41">
        <f>IF(Table2[[#This Row],[Ship Mode]]=Introduction!$C$44,1,0)</f>
        <v>1</v>
      </c>
      <c r="O23" s="41">
        <f>IF(Table2[[#This Row],[Customer Segment]]=Introduction!$D$45,1,0)</f>
        <v>0</v>
      </c>
      <c r="P23" s="41">
        <f>IF(Table2[[#This Row],[Customer Segment]]=Introduction!$D$42,1,0)</f>
        <v>0</v>
      </c>
      <c r="Q23" s="41">
        <f>IF(Table2[[#This Row],[Customer Segment]]=Introduction!$D$44,1,0)</f>
        <v>1</v>
      </c>
      <c r="R23" s="1">
        <v>45.63</v>
      </c>
      <c r="S2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71.268071143710813</v>
      </c>
    </row>
    <row r="24" spans="1:19" x14ac:dyDescent="0.2">
      <c r="A24" s="1" t="s">
        <v>92</v>
      </c>
      <c r="B24" s="1" t="s">
        <v>14</v>
      </c>
      <c r="C24" s="1" t="s">
        <v>15</v>
      </c>
      <c r="D24" s="37">
        <v>0.05</v>
      </c>
      <c r="E24" s="37">
        <v>17.48</v>
      </c>
      <c r="F24" s="37">
        <v>1.99</v>
      </c>
      <c r="G24" s="37">
        <v>0.45</v>
      </c>
      <c r="H24" s="37">
        <v>-127.008</v>
      </c>
      <c r="I24" s="42">
        <f>IF(Table2[[#This Row],[Order Priority]]=Introduction!$B$42,1,0)</f>
        <v>0</v>
      </c>
      <c r="J24" s="42">
        <f>IF(Table2[[#This Row],[Order Priority]]=Introduction!$B$43,1,0)</f>
        <v>0</v>
      </c>
      <c r="K24" s="42">
        <f>IF(Table2[[#This Row],[Order Priority]]=Introduction!$B$44,1,0)</f>
        <v>0</v>
      </c>
      <c r="L24" s="42">
        <f>IF(Table2[[#This Row],[Order Priority]]=Introduction!$B$45,1,0)</f>
        <v>1</v>
      </c>
      <c r="M24" s="42">
        <f>IF(Table2[[#This Row],[Ship Mode]]=Introduction!$C$42,1,0)</f>
        <v>0</v>
      </c>
      <c r="N24" s="41">
        <f>IF(Table2[[#This Row],[Ship Mode]]=Introduction!$C$44,1,0)</f>
        <v>1</v>
      </c>
      <c r="O24" s="41">
        <f>IF(Table2[[#This Row],[Customer Segment]]=Introduction!$D$45,1,0)</f>
        <v>0</v>
      </c>
      <c r="P24" s="41">
        <f>IF(Table2[[#This Row],[Customer Segment]]=Introduction!$D$42,1,0)</f>
        <v>1</v>
      </c>
      <c r="Q24" s="41">
        <f>IF(Table2[[#This Row],[Customer Segment]]=Introduction!$D$44,1,0)</f>
        <v>0</v>
      </c>
      <c r="R24" s="34">
        <v>52.47</v>
      </c>
      <c r="S2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-58.500853591101766</v>
      </c>
    </row>
    <row r="25" spans="1:19" x14ac:dyDescent="0.2">
      <c r="A25" s="1" t="s">
        <v>92</v>
      </c>
      <c r="B25" s="1" t="s">
        <v>14</v>
      </c>
      <c r="C25" s="1" t="s">
        <v>47</v>
      </c>
      <c r="D25" s="39">
        <v>0.04</v>
      </c>
      <c r="E25" s="39">
        <v>99.23</v>
      </c>
      <c r="F25" s="39">
        <v>8.99</v>
      </c>
      <c r="G25" s="39">
        <v>0.35</v>
      </c>
      <c r="H25" s="39">
        <v>1916.6757</v>
      </c>
      <c r="I25" s="42">
        <f>IF(Table2[[#This Row],[Order Priority]]=Introduction!$B$42,1,0)</f>
        <v>0</v>
      </c>
      <c r="J25" s="42">
        <f>IF(Table2[[#This Row],[Order Priority]]=Introduction!$B$43,1,0)</f>
        <v>0</v>
      </c>
      <c r="K25" s="42">
        <f>IF(Table2[[#This Row],[Order Priority]]=Introduction!$B$44,1,0)</f>
        <v>0</v>
      </c>
      <c r="L25" s="42">
        <f>IF(Table2[[#This Row],[Order Priority]]=Introduction!$B$45,1,0)</f>
        <v>1</v>
      </c>
      <c r="M25" s="42">
        <f>IF(Table2[[#This Row],[Ship Mode]]=Introduction!$C$42,1,0)</f>
        <v>0</v>
      </c>
      <c r="N25" s="41">
        <f>IF(Table2[[#This Row],[Ship Mode]]=Introduction!$C$44,1,0)</f>
        <v>1</v>
      </c>
      <c r="O25" s="41">
        <f>IF(Table2[[#This Row],[Customer Segment]]=Introduction!$D$45,1,0)</f>
        <v>0</v>
      </c>
      <c r="P25" s="41">
        <f>IF(Table2[[#This Row],[Customer Segment]]=Introduction!$D$42,1,0)</f>
        <v>0</v>
      </c>
      <c r="Q25" s="41">
        <f>IF(Table2[[#This Row],[Customer Segment]]=Introduction!$D$44,1,0)</f>
        <v>1</v>
      </c>
      <c r="R25" s="1">
        <v>5555.6</v>
      </c>
      <c r="S2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2466.7612047040761</v>
      </c>
    </row>
    <row r="26" spans="1:19" x14ac:dyDescent="0.2">
      <c r="A26" s="1" t="s">
        <v>92</v>
      </c>
      <c r="B26" s="1" t="s">
        <v>14</v>
      </c>
      <c r="C26" s="1" t="s">
        <v>47</v>
      </c>
      <c r="D26" s="37">
        <v>0.04</v>
      </c>
      <c r="E26" s="37">
        <v>99.23</v>
      </c>
      <c r="F26" s="37">
        <v>8.99</v>
      </c>
      <c r="G26" s="37">
        <v>0.35</v>
      </c>
      <c r="H26" s="37">
        <v>993.83460000000002</v>
      </c>
      <c r="I26" s="42">
        <f>IF(Table2[[#This Row],[Order Priority]]=Introduction!$B$42,1,0)</f>
        <v>0</v>
      </c>
      <c r="J26" s="42">
        <f>IF(Table2[[#This Row],[Order Priority]]=Introduction!$B$43,1,0)</f>
        <v>0</v>
      </c>
      <c r="K26" s="42">
        <f>IF(Table2[[#This Row],[Order Priority]]=Introduction!$B$44,1,0)</f>
        <v>0</v>
      </c>
      <c r="L26" s="42">
        <f>IF(Table2[[#This Row],[Order Priority]]=Introduction!$B$45,1,0)</f>
        <v>1</v>
      </c>
      <c r="M26" s="42">
        <f>IF(Table2[[#This Row],[Ship Mode]]=Introduction!$C$42,1,0)</f>
        <v>0</v>
      </c>
      <c r="N26" s="41">
        <f>IF(Table2[[#This Row],[Ship Mode]]=Introduction!$C$44,1,0)</f>
        <v>1</v>
      </c>
      <c r="O26" s="41">
        <f>IF(Table2[[#This Row],[Customer Segment]]=Introduction!$D$45,1,0)</f>
        <v>0</v>
      </c>
      <c r="P26" s="41">
        <f>IF(Table2[[#This Row],[Customer Segment]]=Introduction!$D$42,1,0)</f>
        <v>0</v>
      </c>
      <c r="Q26" s="41">
        <f>IF(Table2[[#This Row],[Customer Segment]]=Introduction!$D$44,1,0)</f>
        <v>1</v>
      </c>
      <c r="R26" s="34">
        <v>1440.34</v>
      </c>
      <c r="S2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1521.7481806324408</v>
      </c>
    </row>
    <row r="27" spans="1:19" x14ac:dyDescent="0.2">
      <c r="A27" s="1" t="s">
        <v>1</v>
      </c>
      <c r="B27" s="1" t="s">
        <v>14</v>
      </c>
      <c r="C27" s="1" t="s">
        <v>70</v>
      </c>
      <c r="D27" s="39">
        <v>0.03</v>
      </c>
      <c r="E27" s="39">
        <v>5.28</v>
      </c>
      <c r="F27" s="39">
        <v>5.66</v>
      </c>
      <c r="G27" s="39">
        <v>0.4</v>
      </c>
      <c r="H27" s="39">
        <v>-51.559199999999997</v>
      </c>
      <c r="I27" s="42">
        <f>IF(Table2[[#This Row],[Order Priority]]=Introduction!$B$42,1,0)</f>
        <v>1</v>
      </c>
      <c r="J27" s="42">
        <f>IF(Table2[[#This Row],[Order Priority]]=Introduction!$B$43,1,0)</f>
        <v>0</v>
      </c>
      <c r="K27" s="42">
        <f>IF(Table2[[#This Row],[Order Priority]]=Introduction!$B$44,1,0)</f>
        <v>0</v>
      </c>
      <c r="L27" s="42">
        <f>IF(Table2[[#This Row],[Order Priority]]=Introduction!$B$45,1,0)</f>
        <v>0</v>
      </c>
      <c r="M27" s="42">
        <f>IF(Table2[[#This Row],[Ship Mode]]=Introduction!$C$42,1,0)</f>
        <v>0</v>
      </c>
      <c r="N27" s="41">
        <f>IF(Table2[[#This Row],[Ship Mode]]=Introduction!$C$44,1,0)</f>
        <v>1</v>
      </c>
      <c r="O27" s="41">
        <f>IF(Table2[[#This Row],[Customer Segment]]=Introduction!$D$45,1,0)</f>
        <v>0</v>
      </c>
      <c r="P27" s="41">
        <f>IF(Table2[[#This Row],[Customer Segment]]=Introduction!$D$42,1,0)</f>
        <v>0</v>
      </c>
      <c r="Q27" s="41">
        <f>IF(Table2[[#This Row],[Customer Segment]]=Introduction!$D$44,1,0)</f>
        <v>0</v>
      </c>
      <c r="R27" s="1">
        <v>22.82</v>
      </c>
      <c r="S2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359.81374221178191</v>
      </c>
    </row>
    <row r="28" spans="1:19" x14ac:dyDescent="0.2">
      <c r="A28" s="1" t="s">
        <v>1</v>
      </c>
      <c r="B28" s="1" t="s">
        <v>14</v>
      </c>
      <c r="C28" s="1" t="s">
        <v>70</v>
      </c>
      <c r="D28" s="37">
        <v>0.01</v>
      </c>
      <c r="E28" s="37">
        <v>110.99</v>
      </c>
      <c r="F28" s="37">
        <v>2.5</v>
      </c>
      <c r="G28" s="37">
        <v>0.56999999999999995</v>
      </c>
      <c r="H28" s="37">
        <v>-263.56572</v>
      </c>
      <c r="I28" s="42">
        <f>IF(Table2[[#This Row],[Order Priority]]=Introduction!$B$42,1,0)</f>
        <v>1</v>
      </c>
      <c r="J28" s="42">
        <f>IF(Table2[[#This Row],[Order Priority]]=Introduction!$B$43,1,0)</f>
        <v>0</v>
      </c>
      <c r="K28" s="42">
        <f>IF(Table2[[#This Row],[Order Priority]]=Introduction!$B$44,1,0)</f>
        <v>0</v>
      </c>
      <c r="L28" s="42">
        <f>IF(Table2[[#This Row],[Order Priority]]=Introduction!$B$45,1,0)</f>
        <v>0</v>
      </c>
      <c r="M28" s="42">
        <f>IF(Table2[[#This Row],[Ship Mode]]=Introduction!$C$42,1,0)</f>
        <v>0</v>
      </c>
      <c r="N28" s="41">
        <f>IF(Table2[[#This Row],[Ship Mode]]=Introduction!$C$44,1,0)</f>
        <v>1</v>
      </c>
      <c r="O28" s="41">
        <f>IF(Table2[[#This Row],[Customer Segment]]=Introduction!$D$45,1,0)</f>
        <v>0</v>
      </c>
      <c r="P28" s="41">
        <f>IF(Table2[[#This Row],[Customer Segment]]=Introduction!$D$42,1,0)</f>
        <v>0</v>
      </c>
      <c r="Q28" s="41">
        <f>IF(Table2[[#This Row],[Customer Segment]]=Introduction!$D$44,1,0)</f>
        <v>0</v>
      </c>
      <c r="R28" s="34">
        <v>188.66</v>
      </c>
      <c r="S2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541.09930959240842</v>
      </c>
    </row>
    <row r="29" spans="1:19" x14ac:dyDescent="0.2">
      <c r="A29" s="1" t="s">
        <v>13</v>
      </c>
      <c r="B29" s="1" t="s">
        <v>14</v>
      </c>
      <c r="C29" s="1" t="s">
        <v>47</v>
      </c>
      <c r="D29" s="39">
        <v>0.03</v>
      </c>
      <c r="E29" s="39">
        <v>4.26</v>
      </c>
      <c r="F29" s="39">
        <v>1.2</v>
      </c>
      <c r="G29" s="39">
        <v>0.44</v>
      </c>
      <c r="H29" s="39">
        <v>18.658000000000001</v>
      </c>
      <c r="I29" s="42">
        <f>IF(Table2[[#This Row],[Order Priority]]=Introduction!$B$42,1,0)</f>
        <v>0</v>
      </c>
      <c r="J29" s="42">
        <f>IF(Table2[[#This Row],[Order Priority]]=Introduction!$B$43,1,0)</f>
        <v>1</v>
      </c>
      <c r="K29" s="42">
        <f>IF(Table2[[#This Row],[Order Priority]]=Introduction!$B$44,1,0)</f>
        <v>0</v>
      </c>
      <c r="L29" s="42">
        <f>IF(Table2[[#This Row],[Order Priority]]=Introduction!$B$45,1,0)</f>
        <v>0</v>
      </c>
      <c r="M29" s="42">
        <f>IF(Table2[[#This Row],[Ship Mode]]=Introduction!$C$42,1,0)</f>
        <v>0</v>
      </c>
      <c r="N29" s="41">
        <f>IF(Table2[[#This Row],[Ship Mode]]=Introduction!$C$44,1,0)</f>
        <v>1</v>
      </c>
      <c r="O29" s="41">
        <f>IF(Table2[[#This Row],[Customer Segment]]=Introduction!$D$45,1,0)</f>
        <v>0</v>
      </c>
      <c r="P29" s="41">
        <f>IF(Table2[[#This Row],[Customer Segment]]=Introduction!$D$42,1,0)</f>
        <v>0</v>
      </c>
      <c r="Q29" s="41">
        <f>IF(Table2[[#This Row],[Customer Segment]]=Introduction!$D$44,1,0)</f>
        <v>1</v>
      </c>
      <c r="R29" s="1">
        <v>29.5</v>
      </c>
      <c r="S2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76.437430594097066</v>
      </c>
    </row>
    <row r="30" spans="1:19" x14ac:dyDescent="0.2">
      <c r="A30" s="1" t="s">
        <v>13</v>
      </c>
      <c r="B30" s="1" t="s">
        <v>14</v>
      </c>
      <c r="C30" s="1" t="s">
        <v>47</v>
      </c>
      <c r="D30" s="37">
        <v>0.03</v>
      </c>
      <c r="E30" s="37">
        <v>4.26</v>
      </c>
      <c r="F30" s="37">
        <v>1.2</v>
      </c>
      <c r="G30" s="37">
        <v>0.44</v>
      </c>
      <c r="H30" s="37">
        <v>9.82</v>
      </c>
      <c r="I30" s="42">
        <f>IF(Table2[[#This Row],[Order Priority]]=Introduction!$B$42,1,0)</f>
        <v>0</v>
      </c>
      <c r="J30" s="42">
        <f>IF(Table2[[#This Row],[Order Priority]]=Introduction!$B$43,1,0)</f>
        <v>1</v>
      </c>
      <c r="K30" s="42">
        <f>IF(Table2[[#This Row],[Order Priority]]=Introduction!$B$44,1,0)</f>
        <v>0</v>
      </c>
      <c r="L30" s="42">
        <f>IF(Table2[[#This Row],[Order Priority]]=Introduction!$B$45,1,0)</f>
        <v>0</v>
      </c>
      <c r="M30" s="42">
        <f>IF(Table2[[#This Row],[Ship Mode]]=Introduction!$C$42,1,0)</f>
        <v>0</v>
      </c>
      <c r="N30" s="41">
        <f>IF(Table2[[#This Row],[Ship Mode]]=Introduction!$C$44,1,0)</f>
        <v>1</v>
      </c>
      <c r="O30" s="41">
        <f>IF(Table2[[#This Row],[Customer Segment]]=Introduction!$D$45,1,0)</f>
        <v>0</v>
      </c>
      <c r="P30" s="41">
        <f>IF(Table2[[#This Row],[Customer Segment]]=Introduction!$D$42,1,0)</f>
        <v>0</v>
      </c>
      <c r="Q30" s="41">
        <f>IF(Table2[[#This Row],[Customer Segment]]=Introduction!$D$44,1,0)</f>
        <v>1</v>
      </c>
      <c r="R30" s="34">
        <v>122.23</v>
      </c>
      <c r="S3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67.387091259681711</v>
      </c>
    </row>
    <row r="31" spans="1:19" x14ac:dyDescent="0.2">
      <c r="A31" s="1" t="s">
        <v>13</v>
      </c>
      <c r="B31" s="1" t="s">
        <v>14</v>
      </c>
      <c r="C31" s="1" t="s">
        <v>47</v>
      </c>
      <c r="D31" s="39">
        <v>0.05</v>
      </c>
      <c r="E31" s="39">
        <v>20.98</v>
      </c>
      <c r="F31" s="39">
        <v>21.2</v>
      </c>
      <c r="G31" s="39">
        <v>0.78</v>
      </c>
      <c r="H31" s="39">
        <v>-181.102</v>
      </c>
      <c r="I31" s="42">
        <f>IF(Table2[[#This Row],[Order Priority]]=Introduction!$B$42,1,0)</f>
        <v>0</v>
      </c>
      <c r="J31" s="42">
        <f>IF(Table2[[#This Row],[Order Priority]]=Introduction!$B$43,1,0)</f>
        <v>1</v>
      </c>
      <c r="K31" s="42">
        <f>IF(Table2[[#This Row],[Order Priority]]=Introduction!$B$44,1,0)</f>
        <v>0</v>
      </c>
      <c r="L31" s="42">
        <f>IF(Table2[[#This Row],[Order Priority]]=Introduction!$B$45,1,0)</f>
        <v>0</v>
      </c>
      <c r="M31" s="42">
        <f>IF(Table2[[#This Row],[Ship Mode]]=Introduction!$C$42,1,0)</f>
        <v>0</v>
      </c>
      <c r="N31" s="41">
        <f>IF(Table2[[#This Row],[Ship Mode]]=Introduction!$C$44,1,0)</f>
        <v>1</v>
      </c>
      <c r="O31" s="41">
        <f>IF(Table2[[#This Row],[Customer Segment]]=Introduction!$D$45,1,0)</f>
        <v>0</v>
      </c>
      <c r="P31" s="41">
        <f>IF(Table2[[#This Row],[Customer Segment]]=Introduction!$D$42,1,0)</f>
        <v>0</v>
      </c>
      <c r="Q31" s="41">
        <f>IF(Table2[[#This Row],[Customer Segment]]=Introduction!$D$44,1,0)</f>
        <v>1</v>
      </c>
      <c r="R31" s="1">
        <v>65.69</v>
      </c>
      <c r="S3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746.43738558475081</v>
      </c>
    </row>
    <row r="32" spans="1:19" x14ac:dyDescent="0.2">
      <c r="A32" s="1" t="s">
        <v>13</v>
      </c>
      <c r="B32" s="1" t="s">
        <v>2</v>
      </c>
      <c r="C32" s="1" t="s">
        <v>47</v>
      </c>
      <c r="D32" s="37">
        <v>0.09</v>
      </c>
      <c r="E32" s="37">
        <v>150.97999999999999</v>
      </c>
      <c r="F32" s="37">
        <v>66.27</v>
      </c>
      <c r="G32" s="37">
        <v>0.65</v>
      </c>
      <c r="H32" s="37">
        <v>-407.85</v>
      </c>
      <c r="I32" s="42">
        <f>IF(Table2[[#This Row],[Order Priority]]=Introduction!$B$42,1,0)</f>
        <v>0</v>
      </c>
      <c r="J32" s="42">
        <f>IF(Table2[[#This Row],[Order Priority]]=Introduction!$B$43,1,0)</f>
        <v>1</v>
      </c>
      <c r="K32" s="42">
        <f>IF(Table2[[#This Row],[Order Priority]]=Introduction!$B$44,1,0)</f>
        <v>0</v>
      </c>
      <c r="L32" s="42">
        <f>IF(Table2[[#This Row],[Order Priority]]=Introduction!$B$45,1,0)</f>
        <v>0</v>
      </c>
      <c r="M32" s="42">
        <f>IF(Table2[[#This Row],[Ship Mode]]=Introduction!$C$42,1,0)</f>
        <v>1</v>
      </c>
      <c r="N32" s="41">
        <f>IF(Table2[[#This Row],[Ship Mode]]=Introduction!$C$44,1,0)</f>
        <v>0</v>
      </c>
      <c r="O32" s="41">
        <f>IF(Table2[[#This Row],[Customer Segment]]=Introduction!$D$45,1,0)</f>
        <v>0</v>
      </c>
      <c r="P32" s="41">
        <f>IF(Table2[[#This Row],[Customer Segment]]=Introduction!$D$42,1,0)</f>
        <v>0</v>
      </c>
      <c r="Q32" s="41">
        <f>IF(Table2[[#This Row],[Customer Segment]]=Introduction!$D$44,1,0)</f>
        <v>1</v>
      </c>
      <c r="R32" s="34">
        <v>302.33999999999997</v>
      </c>
      <c r="S3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2229.2046405099354</v>
      </c>
    </row>
    <row r="33" spans="1:19" x14ac:dyDescent="0.2">
      <c r="A33" s="1" t="s">
        <v>13</v>
      </c>
      <c r="B33" s="1" t="s">
        <v>14</v>
      </c>
      <c r="C33" s="1" t="s">
        <v>70</v>
      </c>
      <c r="D33" s="39">
        <v>0.1</v>
      </c>
      <c r="E33" s="39">
        <v>12.53</v>
      </c>
      <c r="F33" s="39">
        <v>0.49</v>
      </c>
      <c r="G33" s="39">
        <v>0.38</v>
      </c>
      <c r="H33" s="39">
        <v>244.464</v>
      </c>
      <c r="I33" s="42">
        <f>IF(Table2[[#This Row],[Order Priority]]=Introduction!$B$42,1,0)</f>
        <v>0</v>
      </c>
      <c r="J33" s="42">
        <f>IF(Table2[[#This Row],[Order Priority]]=Introduction!$B$43,1,0)</f>
        <v>1</v>
      </c>
      <c r="K33" s="42">
        <f>IF(Table2[[#This Row],[Order Priority]]=Introduction!$B$44,1,0)</f>
        <v>0</v>
      </c>
      <c r="L33" s="42">
        <f>IF(Table2[[#This Row],[Order Priority]]=Introduction!$B$45,1,0)</f>
        <v>0</v>
      </c>
      <c r="M33" s="42">
        <f>IF(Table2[[#This Row],[Ship Mode]]=Introduction!$C$42,1,0)</f>
        <v>0</v>
      </c>
      <c r="N33" s="41">
        <f>IF(Table2[[#This Row],[Ship Mode]]=Introduction!$C$44,1,0)</f>
        <v>1</v>
      </c>
      <c r="O33" s="41">
        <f>IF(Table2[[#This Row],[Customer Segment]]=Introduction!$D$45,1,0)</f>
        <v>0</v>
      </c>
      <c r="P33" s="41">
        <f>IF(Table2[[#This Row],[Customer Segment]]=Introduction!$D$42,1,0)</f>
        <v>0</v>
      </c>
      <c r="Q33" s="41">
        <f>IF(Table2[[#This Row],[Customer Segment]]=Introduction!$D$44,1,0)</f>
        <v>0</v>
      </c>
      <c r="R33" s="1">
        <v>92.02</v>
      </c>
      <c r="S3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187.38713762179358</v>
      </c>
    </row>
    <row r="34" spans="1:19" x14ac:dyDescent="0.2">
      <c r="A34" s="1" t="s">
        <v>13</v>
      </c>
      <c r="B34" s="1" t="s">
        <v>2</v>
      </c>
      <c r="C34" s="1" t="s">
        <v>70</v>
      </c>
      <c r="D34" s="37">
        <v>0.1</v>
      </c>
      <c r="E34" s="37">
        <v>146.34</v>
      </c>
      <c r="F34" s="37">
        <v>43.75</v>
      </c>
      <c r="G34" s="37">
        <v>0.64</v>
      </c>
      <c r="H34" s="37">
        <v>-473.57799999999997</v>
      </c>
      <c r="I34" s="42">
        <f>IF(Table2[[#This Row],[Order Priority]]=Introduction!$B$42,1,0)</f>
        <v>0</v>
      </c>
      <c r="J34" s="42">
        <f>IF(Table2[[#This Row],[Order Priority]]=Introduction!$B$43,1,0)</f>
        <v>1</v>
      </c>
      <c r="K34" s="42">
        <f>IF(Table2[[#This Row],[Order Priority]]=Introduction!$B$44,1,0)</f>
        <v>0</v>
      </c>
      <c r="L34" s="42">
        <f>IF(Table2[[#This Row],[Order Priority]]=Introduction!$B$45,1,0)</f>
        <v>0</v>
      </c>
      <c r="M34" s="42">
        <f>IF(Table2[[#This Row],[Ship Mode]]=Introduction!$C$42,1,0)</f>
        <v>1</v>
      </c>
      <c r="N34" s="41">
        <f>IF(Table2[[#This Row],[Ship Mode]]=Introduction!$C$44,1,0)</f>
        <v>0</v>
      </c>
      <c r="O34" s="41">
        <f>IF(Table2[[#This Row],[Customer Segment]]=Introduction!$D$45,1,0)</f>
        <v>0</v>
      </c>
      <c r="P34" s="41">
        <f>IF(Table2[[#This Row],[Customer Segment]]=Introduction!$D$42,1,0)</f>
        <v>0</v>
      </c>
      <c r="Q34" s="41">
        <f>IF(Table2[[#This Row],[Customer Segment]]=Introduction!$D$44,1,0)</f>
        <v>0</v>
      </c>
      <c r="R34" s="34">
        <v>283.55</v>
      </c>
      <c r="S3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1479.5621470726314</v>
      </c>
    </row>
    <row r="35" spans="1:19" x14ac:dyDescent="0.2">
      <c r="A35" s="1" t="s">
        <v>13</v>
      </c>
      <c r="B35" s="1" t="s">
        <v>2</v>
      </c>
      <c r="C35" s="1" t="s">
        <v>70</v>
      </c>
      <c r="D35" s="39">
        <v>0.1</v>
      </c>
      <c r="E35" s="39">
        <v>146.34</v>
      </c>
      <c r="F35" s="39">
        <v>43.75</v>
      </c>
      <c r="G35" s="39">
        <v>0.64</v>
      </c>
      <c r="H35" s="39">
        <v>-270.85000000000002</v>
      </c>
      <c r="I35" s="42">
        <f>IF(Table2[[#This Row],[Order Priority]]=Introduction!$B$42,1,0)</f>
        <v>0</v>
      </c>
      <c r="J35" s="42">
        <f>IF(Table2[[#This Row],[Order Priority]]=Introduction!$B$43,1,0)</f>
        <v>1</v>
      </c>
      <c r="K35" s="42">
        <f>IF(Table2[[#This Row],[Order Priority]]=Introduction!$B$44,1,0)</f>
        <v>0</v>
      </c>
      <c r="L35" s="42">
        <f>IF(Table2[[#This Row],[Order Priority]]=Introduction!$B$45,1,0)</f>
        <v>0</v>
      </c>
      <c r="M35" s="42">
        <f>IF(Table2[[#This Row],[Ship Mode]]=Introduction!$C$42,1,0)</f>
        <v>1</v>
      </c>
      <c r="N35" s="41">
        <f>IF(Table2[[#This Row],[Ship Mode]]=Introduction!$C$44,1,0)</f>
        <v>0</v>
      </c>
      <c r="O35" s="41">
        <f>IF(Table2[[#This Row],[Customer Segment]]=Introduction!$D$45,1,0)</f>
        <v>0</v>
      </c>
      <c r="P35" s="41">
        <f>IF(Table2[[#This Row],[Customer Segment]]=Introduction!$D$42,1,0)</f>
        <v>0</v>
      </c>
      <c r="Q35" s="41">
        <f>IF(Table2[[#This Row],[Customer Segment]]=Introduction!$D$44,1,0)</f>
        <v>0</v>
      </c>
      <c r="R35" s="1">
        <v>850.64</v>
      </c>
      <c r="S3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1687.1608337197633</v>
      </c>
    </row>
    <row r="36" spans="1:19" x14ac:dyDescent="0.2">
      <c r="A36" s="1" t="s">
        <v>13</v>
      </c>
      <c r="B36" s="1" t="s">
        <v>14</v>
      </c>
      <c r="C36" s="1" t="s">
        <v>47</v>
      </c>
      <c r="D36" s="37">
        <v>0.03</v>
      </c>
      <c r="E36" s="37">
        <v>6.48</v>
      </c>
      <c r="F36" s="37">
        <v>8.73</v>
      </c>
      <c r="G36" s="37">
        <v>0.37</v>
      </c>
      <c r="H36" s="37">
        <v>-35.04</v>
      </c>
      <c r="I36" s="42">
        <f>IF(Table2[[#This Row],[Order Priority]]=Introduction!$B$42,1,0)</f>
        <v>0</v>
      </c>
      <c r="J36" s="42">
        <f>IF(Table2[[#This Row],[Order Priority]]=Introduction!$B$43,1,0)</f>
        <v>1</v>
      </c>
      <c r="K36" s="42">
        <f>IF(Table2[[#This Row],[Order Priority]]=Introduction!$B$44,1,0)</f>
        <v>0</v>
      </c>
      <c r="L36" s="42">
        <f>IF(Table2[[#This Row],[Order Priority]]=Introduction!$B$45,1,0)</f>
        <v>0</v>
      </c>
      <c r="M36" s="42">
        <f>IF(Table2[[#This Row],[Ship Mode]]=Introduction!$C$42,1,0)</f>
        <v>0</v>
      </c>
      <c r="N36" s="41">
        <f>IF(Table2[[#This Row],[Ship Mode]]=Introduction!$C$44,1,0)</f>
        <v>1</v>
      </c>
      <c r="O36" s="41">
        <f>IF(Table2[[#This Row],[Customer Segment]]=Introduction!$D$45,1,0)</f>
        <v>0</v>
      </c>
      <c r="P36" s="41">
        <f>IF(Table2[[#This Row],[Customer Segment]]=Introduction!$D$42,1,0)</f>
        <v>0</v>
      </c>
      <c r="Q36" s="41">
        <f>IF(Table2[[#This Row],[Customer Segment]]=Introduction!$D$44,1,0)</f>
        <v>1</v>
      </c>
      <c r="R36" s="34">
        <v>15.95</v>
      </c>
      <c r="S3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178.34634514636133</v>
      </c>
    </row>
    <row r="37" spans="1:19" x14ac:dyDescent="0.2">
      <c r="A37" s="1" t="s">
        <v>13</v>
      </c>
      <c r="B37" s="1" t="s">
        <v>14</v>
      </c>
      <c r="C37" s="1" t="s">
        <v>47</v>
      </c>
      <c r="D37" s="39">
        <v>0.03</v>
      </c>
      <c r="E37" s="39">
        <v>6.48</v>
      </c>
      <c r="F37" s="39">
        <v>8.73</v>
      </c>
      <c r="G37" s="39">
        <v>0.37</v>
      </c>
      <c r="H37" s="39">
        <v>-35.04</v>
      </c>
      <c r="I37" s="42">
        <f>IF(Table2[[#This Row],[Order Priority]]=Introduction!$B$42,1,0)</f>
        <v>0</v>
      </c>
      <c r="J37" s="42">
        <f>IF(Table2[[#This Row],[Order Priority]]=Introduction!$B$43,1,0)</f>
        <v>1</v>
      </c>
      <c r="K37" s="42">
        <f>IF(Table2[[#This Row],[Order Priority]]=Introduction!$B$44,1,0)</f>
        <v>0</v>
      </c>
      <c r="L37" s="42">
        <f>IF(Table2[[#This Row],[Order Priority]]=Introduction!$B$45,1,0)</f>
        <v>0</v>
      </c>
      <c r="M37" s="42">
        <f>IF(Table2[[#This Row],[Ship Mode]]=Introduction!$C$42,1,0)</f>
        <v>0</v>
      </c>
      <c r="N37" s="41">
        <f>IF(Table2[[#This Row],[Ship Mode]]=Introduction!$C$44,1,0)</f>
        <v>1</v>
      </c>
      <c r="O37" s="41">
        <f>IF(Table2[[#This Row],[Customer Segment]]=Introduction!$D$45,1,0)</f>
        <v>0</v>
      </c>
      <c r="P37" s="41">
        <f>IF(Table2[[#This Row],[Customer Segment]]=Introduction!$D$42,1,0)</f>
        <v>0</v>
      </c>
      <c r="Q37" s="41">
        <f>IF(Table2[[#This Row],[Customer Segment]]=Introduction!$D$44,1,0)</f>
        <v>1</v>
      </c>
      <c r="R37" s="1">
        <v>63.78</v>
      </c>
      <c r="S3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178.34634514636133</v>
      </c>
    </row>
    <row r="38" spans="1:19" x14ac:dyDescent="0.2">
      <c r="A38" s="1" t="s">
        <v>13</v>
      </c>
      <c r="B38" s="1" t="s">
        <v>14</v>
      </c>
      <c r="C38" s="1" t="s">
        <v>47</v>
      </c>
      <c r="D38" s="37">
        <v>7.0000000000000007E-2</v>
      </c>
      <c r="E38" s="37">
        <v>9.93</v>
      </c>
      <c r="F38" s="37">
        <v>1.0900000000000001</v>
      </c>
      <c r="G38" s="37">
        <v>0.43</v>
      </c>
      <c r="H38" s="37">
        <v>149.53</v>
      </c>
      <c r="I38" s="42">
        <f>IF(Table2[[#This Row],[Order Priority]]=Introduction!$B$42,1,0)</f>
        <v>0</v>
      </c>
      <c r="J38" s="42">
        <f>IF(Table2[[#This Row],[Order Priority]]=Introduction!$B$43,1,0)</f>
        <v>1</v>
      </c>
      <c r="K38" s="42">
        <f>IF(Table2[[#This Row],[Order Priority]]=Introduction!$B$44,1,0)</f>
        <v>0</v>
      </c>
      <c r="L38" s="42">
        <f>IF(Table2[[#This Row],[Order Priority]]=Introduction!$B$45,1,0)</f>
        <v>0</v>
      </c>
      <c r="M38" s="42">
        <f>IF(Table2[[#This Row],[Ship Mode]]=Introduction!$C$42,1,0)</f>
        <v>0</v>
      </c>
      <c r="N38" s="41">
        <f>IF(Table2[[#This Row],[Ship Mode]]=Introduction!$C$44,1,0)</f>
        <v>1</v>
      </c>
      <c r="O38" s="41">
        <f>IF(Table2[[#This Row],[Customer Segment]]=Introduction!$D$45,1,0)</f>
        <v>0</v>
      </c>
      <c r="P38" s="41">
        <f>IF(Table2[[#This Row],[Customer Segment]]=Introduction!$D$42,1,0)</f>
        <v>0</v>
      </c>
      <c r="Q38" s="41">
        <f>IF(Table2[[#This Row],[Customer Segment]]=Introduction!$D$44,1,0)</f>
        <v>1</v>
      </c>
      <c r="R38" s="34">
        <v>451.61</v>
      </c>
      <c r="S3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190.43310767037593</v>
      </c>
    </row>
    <row r="39" spans="1:19" x14ac:dyDescent="0.2">
      <c r="A39" s="1" t="s">
        <v>13</v>
      </c>
      <c r="B39" s="1" t="s">
        <v>2</v>
      </c>
      <c r="C39" s="1" t="s">
        <v>47</v>
      </c>
      <c r="D39" s="39">
        <v>0.09</v>
      </c>
      <c r="E39" s="39">
        <v>212.6</v>
      </c>
      <c r="F39" s="39">
        <v>52.2</v>
      </c>
      <c r="G39" s="39">
        <v>0.64</v>
      </c>
      <c r="H39" s="39">
        <v>-274.49799999999999</v>
      </c>
      <c r="I39" s="42">
        <f>IF(Table2[[#This Row],[Order Priority]]=Introduction!$B$42,1,0)</f>
        <v>0</v>
      </c>
      <c r="J39" s="42">
        <f>IF(Table2[[#This Row],[Order Priority]]=Introduction!$B$43,1,0)</f>
        <v>1</v>
      </c>
      <c r="K39" s="42">
        <f>IF(Table2[[#This Row],[Order Priority]]=Introduction!$B$44,1,0)</f>
        <v>0</v>
      </c>
      <c r="L39" s="42">
        <f>IF(Table2[[#This Row],[Order Priority]]=Introduction!$B$45,1,0)</f>
        <v>0</v>
      </c>
      <c r="M39" s="42">
        <f>IF(Table2[[#This Row],[Ship Mode]]=Introduction!$C$42,1,0)</f>
        <v>1</v>
      </c>
      <c r="N39" s="41">
        <f>IF(Table2[[#This Row],[Ship Mode]]=Introduction!$C$44,1,0)</f>
        <v>0</v>
      </c>
      <c r="O39" s="41">
        <f>IF(Table2[[#This Row],[Customer Segment]]=Introduction!$D$45,1,0)</f>
        <v>0</v>
      </c>
      <c r="P39" s="41">
        <f>IF(Table2[[#This Row],[Customer Segment]]=Introduction!$D$42,1,0)</f>
        <v>0</v>
      </c>
      <c r="Q39" s="41">
        <f>IF(Table2[[#This Row],[Customer Segment]]=Introduction!$D$44,1,0)</f>
        <v>1</v>
      </c>
      <c r="R39" s="1">
        <v>174.5</v>
      </c>
      <c r="S3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2161.6293751217149</v>
      </c>
    </row>
    <row r="40" spans="1:19" x14ac:dyDescent="0.2">
      <c r="A40" s="1" t="s">
        <v>23</v>
      </c>
      <c r="B40" s="1" t="s">
        <v>14</v>
      </c>
      <c r="C40" s="1" t="s">
        <v>70</v>
      </c>
      <c r="D40" s="37">
        <v>0.08</v>
      </c>
      <c r="E40" s="37">
        <v>43.22</v>
      </c>
      <c r="F40" s="37">
        <v>16.71</v>
      </c>
      <c r="G40" s="37">
        <v>0.66</v>
      </c>
      <c r="H40" s="37">
        <v>280.27458000000001</v>
      </c>
      <c r="I40" s="42">
        <f>IF(Table2[[#This Row],[Order Priority]]=Introduction!$B$42,1,0)</f>
        <v>0</v>
      </c>
      <c r="J40" s="42">
        <f>IF(Table2[[#This Row],[Order Priority]]=Introduction!$B$43,1,0)</f>
        <v>0</v>
      </c>
      <c r="K40" s="42">
        <f>IF(Table2[[#This Row],[Order Priority]]=Introduction!$B$44,1,0)</f>
        <v>1</v>
      </c>
      <c r="L40" s="42">
        <f>IF(Table2[[#This Row],[Order Priority]]=Introduction!$B$45,1,0)</f>
        <v>0</v>
      </c>
      <c r="M40" s="42">
        <f>IF(Table2[[#This Row],[Ship Mode]]=Introduction!$C$42,1,0)</f>
        <v>0</v>
      </c>
      <c r="N40" s="41">
        <f>IF(Table2[[#This Row],[Ship Mode]]=Introduction!$C$44,1,0)</f>
        <v>1</v>
      </c>
      <c r="O40" s="41">
        <f>IF(Table2[[#This Row],[Customer Segment]]=Introduction!$D$45,1,0)</f>
        <v>0</v>
      </c>
      <c r="P40" s="41">
        <f>IF(Table2[[#This Row],[Customer Segment]]=Introduction!$D$42,1,0)</f>
        <v>0</v>
      </c>
      <c r="Q40" s="41">
        <f>IF(Table2[[#This Row],[Customer Segment]]=Introduction!$D$44,1,0)</f>
        <v>0</v>
      </c>
      <c r="R40" s="34">
        <v>130.62</v>
      </c>
      <c r="S4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1096.7304748025567</v>
      </c>
    </row>
    <row r="41" spans="1:19" x14ac:dyDescent="0.2">
      <c r="A41" s="1" t="s">
        <v>23</v>
      </c>
      <c r="B41" s="1" t="s">
        <v>14</v>
      </c>
      <c r="C41" s="1" t="s">
        <v>70</v>
      </c>
      <c r="D41" s="39">
        <v>0.05</v>
      </c>
      <c r="E41" s="39">
        <v>574.74</v>
      </c>
      <c r="F41" s="39">
        <v>24.49</v>
      </c>
      <c r="G41" s="39">
        <v>0.37</v>
      </c>
      <c r="H41" s="39">
        <v>-112.4263</v>
      </c>
      <c r="I41" s="42">
        <f>IF(Table2[[#This Row],[Order Priority]]=Introduction!$B$42,1,0)</f>
        <v>0</v>
      </c>
      <c r="J41" s="42">
        <f>IF(Table2[[#This Row],[Order Priority]]=Introduction!$B$43,1,0)</f>
        <v>0</v>
      </c>
      <c r="K41" s="42">
        <f>IF(Table2[[#This Row],[Order Priority]]=Introduction!$B$44,1,0)</f>
        <v>1</v>
      </c>
      <c r="L41" s="42">
        <f>IF(Table2[[#This Row],[Order Priority]]=Introduction!$B$45,1,0)</f>
        <v>0</v>
      </c>
      <c r="M41" s="42">
        <f>IF(Table2[[#This Row],[Ship Mode]]=Introduction!$C$42,1,0)</f>
        <v>0</v>
      </c>
      <c r="N41" s="41">
        <f>IF(Table2[[#This Row],[Ship Mode]]=Introduction!$C$44,1,0)</f>
        <v>1</v>
      </c>
      <c r="O41" s="41">
        <f>IF(Table2[[#This Row],[Customer Segment]]=Introduction!$D$45,1,0)</f>
        <v>0</v>
      </c>
      <c r="P41" s="41">
        <f>IF(Table2[[#This Row],[Customer Segment]]=Introduction!$D$42,1,0)</f>
        <v>0</v>
      </c>
      <c r="Q41" s="41">
        <f>IF(Table2[[#This Row],[Customer Segment]]=Introduction!$D$44,1,0)</f>
        <v>0</v>
      </c>
      <c r="R41" s="1">
        <v>6945.16</v>
      </c>
      <c r="S4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2353.7561181610472</v>
      </c>
    </row>
    <row r="42" spans="1:19" x14ac:dyDescent="0.2">
      <c r="A42" s="1" t="s">
        <v>23</v>
      </c>
      <c r="B42" s="1" t="s">
        <v>14</v>
      </c>
      <c r="C42" s="1" t="s">
        <v>70</v>
      </c>
      <c r="D42" s="37">
        <v>0.04</v>
      </c>
      <c r="E42" s="37">
        <v>10.14</v>
      </c>
      <c r="F42" s="37">
        <v>2.27</v>
      </c>
      <c r="G42" s="37">
        <v>0.36</v>
      </c>
      <c r="H42" s="37">
        <v>24.923999999999999</v>
      </c>
      <c r="I42" s="42">
        <f>IF(Table2[[#This Row],[Order Priority]]=Introduction!$B$42,1,0)</f>
        <v>0</v>
      </c>
      <c r="J42" s="42">
        <f>IF(Table2[[#This Row],[Order Priority]]=Introduction!$B$43,1,0)</f>
        <v>0</v>
      </c>
      <c r="K42" s="42">
        <f>IF(Table2[[#This Row],[Order Priority]]=Introduction!$B$44,1,0)</f>
        <v>1</v>
      </c>
      <c r="L42" s="42">
        <f>IF(Table2[[#This Row],[Order Priority]]=Introduction!$B$45,1,0)</f>
        <v>0</v>
      </c>
      <c r="M42" s="42">
        <f>IF(Table2[[#This Row],[Ship Mode]]=Introduction!$C$42,1,0)</f>
        <v>0</v>
      </c>
      <c r="N42" s="41">
        <f>IF(Table2[[#This Row],[Ship Mode]]=Introduction!$C$44,1,0)</f>
        <v>1</v>
      </c>
      <c r="O42" s="41">
        <f>IF(Table2[[#This Row],[Customer Segment]]=Introduction!$D$45,1,0)</f>
        <v>0</v>
      </c>
      <c r="P42" s="41">
        <f>IF(Table2[[#This Row],[Customer Segment]]=Introduction!$D$42,1,0)</f>
        <v>0</v>
      </c>
      <c r="Q42" s="41">
        <f>IF(Table2[[#This Row],[Customer Segment]]=Introduction!$D$44,1,0)</f>
        <v>0</v>
      </c>
      <c r="R42" s="34">
        <v>30.94</v>
      </c>
      <c r="S4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109.56571793464431</v>
      </c>
    </row>
    <row r="43" spans="1:19" x14ac:dyDescent="0.2">
      <c r="A43" s="1" t="s">
        <v>23</v>
      </c>
      <c r="B43" s="1" t="s">
        <v>14</v>
      </c>
      <c r="C43" s="1" t="s">
        <v>15</v>
      </c>
      <c r="D43" s="39">
        <v>0.02</v>
      </c>
      <c r="E43" s="39">
        <v>10.06</v>
      </c>
      <c r="F43" s="39">
        <v>2.06</v>
      </c>
      <c r="G43" s="39">
        <v>0.39</v>
      </c>
      <c r="H43" s="39">
        <v>90.624600000000001</v>
      </c>
      <c r="I43" s="42">
        <f>IF(Table2[[#This Row],[Order Priority]]=Introduction!$B$42,1,0)</f>
        <v>0</v>
      </c>
      <c r="J43" s="42">
        <f>IF(Table2[[#This Row],[Order Priority]]=Introduction!$B$43,1,0)</f>
        <v>0</v>
      </c>
      <c r="K43" s="42">
        <f>IF(Table2[[#This Row],[Order Priority]]=Introduction!$B$44,1,0)</f>
        <v>1</v>
      </c>
      <c r="L43" s="42">
        <f>IF(Table2[[#This Row],[Order Priority]]=Introduction!$B$45,1,0)</f>
        <v>0</v>
      </c>
      <c r="M43" s="42">
        <f>IF(Table2[[#This Row],[Ship Mode]]=Introduction!$C$42,1,0)</f>
        <v>0</v>
      </c>
      <c r="N43" s="41">
        <f>IF(Table2[[#This Row],[Ship Mode]]=Introduction!$C$44,1,0)</f>
        <v>1</v>
      </c>
      <c r="O43" s="41">
        <f>IF(Table2[[#This Row],[Customer Segment]]=Introduction!$D$45,1,0)</f>
        <v>0</v>
      </c>
      <c r="P43" s="41">
        <f>IF(Table2[[#This Row],[Customer Segment]]=Introduction!$D$42,1,0)</f>
        <v>1</v>
      </c>
      <c r="Q43" s="41">
        <f>IF(Table2[[#This Row],[Customer Segment]]=Introduction!$D$44,1,0)</f>
        <v>0</v>
      </c>
      <c r="R43" s="1">
        <v>131.34</v>
      </c>
      <c r="S4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180.00645927298146</v>
      </c>
    </row>
    <row r="44" spans="1:19" x14ac:dyDescent="0.2">
      <c r="A44" s="1" t="s">
        <v>23</v>
      </c>
      <c r="B44" s="1" t="s">
        <v>14</v>
      </c>
      <c r="C44" s="1" t="s">
        <v>70</v>
      </c>
      <c r="D44" s="37">
        <v>0.09</v>
      </c>
      <c r="E44" s="37">
        <v>1.48</v>
      </c>
      <c r="F44" s="37">
        <v>0.7</v>
      </c>
      <c r="G44" s="37">
        <v>0.37</v>
      </c>
      <c r="H44" s="37">
        <v>1.68</v>
      </c>
      <c r="I44" s="42">
        <f>IF(Table2[[#This Row],[Order Priority]]=Introduction!$B$42,1,0)</f>
        <v>0</v>
      </c>
      <c r="J44" s="42">
        <f>IF(Table2[[#This Row],[Order Priority]]=Introduction!$B$43,1,0)</f>
        <v>0</v>
      </c>
      <c r="K44" s="42">
        <f>IF(Table2[[#This Row],[Order Priority]]=Introduction!$B$44,1,0)</f>
        <v>1</v>
      </c>
      <c r="L44" s="42">
        <f>IF(Table2[[#This Row],[Order Priority]]=Introduction!$B$45,1,0)</f>
        <v>0</v>
      </c>
      <c r="M44" s="42">
        <f>IF(Table2[[#This Row],[Ship Mode]]=Introduction!$C$42,1,0)</f>
        <v>0</v>
      </c>
      <c r="N44" s="41">
        <f>IF(Table2[[#This Row],[Ship Mode]]=Introduction!$C$44,1,0)</f>
        <v>1</v>
      </c>
      <c r="O44" s="41">
        <f>IF(Table2[[#This Row],[Customer Segment]]=Introduction!$D$45,1,0)</f>
        <v>0</v>
      </c>
      <c r="P44" s="41">
        <f>IF(Table2[[#This Row],[Customer Segment]]=Introduction!$D$42,1,0)</f>
        <v>0</v>
      </c>
      <c r="Q44" s="41">
        <f>IF(Table2[[#This Row],[Customer Segment]]=Introduction!$D$44,1,0)</f>
        <v>0</v>
      </c>
      <c r="R44" s="34">
        <v>8.9499999999999993</v>
      </c>
      <c r="S4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-9.4939151631853207</v>
      </c>
    </row>
    <row r="45" spans="1:19" x14ac:dyDescent="0.2">
      <c r="A45" s="1" t="s">
        <v>46</v>
      </c>
      <c r="B45" s="1" t="s">
        <v>2</v>
      </c>
      <c r="C45" s="1" t="s">
        <v>70</v>
      </c>
      <c r="D45" s="39">
        <v>0</v>
      </c>
      <c r="E45" s="39">
        <v>213.45</v>
      </c>
      <c r="F45" s="39">
        <v>14.7</v>
      </c>
      <c r="G45" s="39">
        <v>0.59</v>
      </c>
      <c r="H45" s="39">
        <v>-560.81417999999996</v>
      </c>
      <c r="I45" s="42">
        <f>IF(Table2[[#This Row],[Order Priority]]=Introduction!$B$42,1,0)</f>
        <v>0</v>
      </c>
      <c r="J45" s="42">
        <f>IF(Table2[[#This Row],[Order Priority]]=Introduction!$B$43,1,0)</f>
        <v>0</v>
      </c>
      <c r="K45" s="42">
        <f>IF(Table2[[#This Row],[Order Priority]]=Introduction!$B$44,1,0)</f>
        <v>0</v>
      </c>
      <c r="L45" s="42">
        <f>IF(Table2[[#This Row],[Order Priority]]=Introduction!$B$45,1,0)</f>
        <v>0</v>
      </c>
      <c r="M45" s="42">
        <f>IF(Table2[[#This Row],[Ship Mode]]=Introduction!$C$42,1,0)</f>
        <v>1</v>
      </c>
      <c r="N45" s="41">
        <f>IF(Table2[[#This Row],[Ship Mode]]=Introduction!$C$44,1,0)</f>
        <v>0</v>
      </c>
      <c r="O45" s="41">
        <f>IF(Table2[[#This Row],[Customer Segment]]=Introduction!$D$45,1,0)</f>
        <v>0</v>
      </c>
      <c r="P45" s="41">
        <f>IF(Table2[[#This Row],[Customer Segment]]=Introduction!$D$42,1,0)</f>
        <v>0</v>
      </c>
      <c r="Q45" s="41">
        <f>IF(Table2[[#This Row],[Customer Segment]]=Introduction!$D$44,1,0)</f>
        <v>0</v>
      </c>
      <c r="R45" s="1">
        <v>224.12</v>
      </c>
      <c r="S4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1025.6168654354819</v>
      </c>
    </row>
    <row r="46" spans="1:19" x14ac:dyDescent="0.2">
      <c r="A46" s="1" t="s">
        <v>1</v>
      </c>
      <c r="B46" s="1" t="s">
        <v>2</v>
      </c>
      <c r="C46" s="1" t="s">
        <v>47</v>
      </c>
      <c r="D46" s="37">
        <v>0.03</v>
      </c>
      <c r="E46" s="37">
        <v>399.98</v>
      </c>
      <c r="F46" s="37">
        <v>12.06</v>
      </c>
      <c r="G46" s="37">
        <v>0.56000000000000005</v>
      </c>
      <c r="H46" s="37">
        <v>-663.51419999999996</v>
      </c>
      <c r="I46" s="42">
        <f>IF(Table2[[#This Row],[Order Priority]]=Introduction!$B$42,1,0)</f>
        <v>1</v>
      </c>
      <c r="J46" s="42">
        <f>IF(Table2[[#This Row],[Order Priority]]=Introduction!$B$43,1,0)</f>
        <v>0</v>
      </c>
      <c r="K46" s="42">
        <f>IF(Table2[[#This Row],[Order Priority]]=Introduction!$B$44,1,0)</f>
        <v>0</v>
      </c>
      <c r="L46" s="42">
        <f>IF(Table2[[#This Row],[Order Priority]]=Introduction!$B$45,1,0)</f>
        <v>0</v>
      </c>
      <c r="M46" s="42">
        <f>IF(Table2[[#This Row],[Ship Mode]]=Introduction!$C$42,1,0)</f>
        <v>1</v>
      </c>
      <c r="N46" s="41">
        <f>IF(Table2[[#This Row],[Ship Mode]]=Introduction!$C$44,1,0)</f>
        <v>0</v>
      </c>
      <c r="O46" s="41">
        <f>IF(Table2[[#This Row],[Customer Segment]]=Introduction!$D$45,1,0)</f>
        <v>0</v>
      </c>
      <c r="P46" s="41">
        <f>IF(Table2[[#This Row],[Customer Segment]]=Introduction!$D$42,1,0)</f>
        <v>0</v>
      </c>
      <c r="Q46" s="41">
        <f>IF(Table2[[#This Row],[Customer Segment]]=Introduction!$D$44,1,0)</f>
        <v>1</v>
      </c>
      <c r="R46" s="34">
        <v>807</v>
      </c>
      <c r="S4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1506.5732214337281</v>
      </c>
    </row>
    <row r="47" spans="1:19" x14ac:dyDescent="0.2">
      <c r="A47" s="1" t="s">
        <v>1</v>
      </c>
      <c r="B47" s="1" t="s">
        <v>14</v>
      </c>
      <c r="C47" s="1" t="s">
        <v>70</v>
      </c>
      <c r="D47" s="39">
        <v>0.03</v>
      </c>
      <c r="E47" s="39">
        <v>3.36</v>
      </c>
      <c r="F47" s="39">
        <v>6.27</v>
      </c>
      <c r="G47" s="39">
        <v>0.4</v>
      </c>
      <c r="H47" s="39">
        <v>-94.258600000000001</v>
      </c>
      <c r="I47" s="42">
        <f>IF(Table2[[#This Row],[Order Priority]]=Introduction!$B$42,1,0)</f>
        <v>1</v>
      </c>
      <c r="J47" s="42">
        <f>IF(Table2[[#This Row],[Order Priority]]=Introduction!$B$43,1,0)</f>
        <v>0</v>
      </c>
      <c r="K47" s="42">
        <f>IF(Table2[[#This Row],[Order Priority]]=Introduction!$B$44,1,0)</f>
        <v>0</v>
      </c>
      <c r="L47" s="42">
        <f>IF(Table2[[#This Row],[Order Priority]]=Introduction!$B$45,1,0)</f>
        <v>0</v>
      </c>
      <c r="M47" s="42">
        <f>IF(Table2[[#This Row],[Ship Mode]]=Introduction!$C$42,1,0)</f>
        <v>0</v>
      </c>
      <c r="N47" s="41">
        <f>IF(Table2[[#This Row],[Ship Mode]]=Introduction!$C$44,1,0)</f>
        <v>1</v>
      </c>
      <c r="O47" s="41">
        <f>IF(Table2[[#This Row],[Customer Segment]]=Introduction!$D$45,1,0)</f>
        <v>0</v>
      </c>
      <c r="P47" s="41">
        <f>IF(Table2[[#This Row],[Customer Segment]]=Introduction!$D$42,1,0)</f>
        <v>0</v>
      </c>
      <c r="Q47" s="41">
        <f>IF(Table2[[#This Row],[Customer Segment]]=Introduction!$D$44,1,0)</f>
        <v>0</v>
      </c>
      <c r="R47" s="1">
        <v>14.9</v>
      </c>
      <c r="S4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326.93276163067873</v>
      </c>
    </row>
    <row r="48" spans="1:19" x14ac:dyDescent="0.2">
      <c r="A48" s="1" t="s">
        <v>1</v>
      </c>
      <c r="B48" s="1" t="s">
        <v>63</v>
      </c>
      <c r="C48" s="1" t="s">
        <v>70</v>
      </c>
      <c r="D48" s="37">
        <v>7.0000000000000007E-2</v>
      </c>
      <c r="E48" s="37">
        <v>3.71</v>
      </c>
      <c r="F48" s="37">
        <v>1.93</v>
      </c>
      <c r="G48" s="37">
        <v>0.35</v>
      </c>
      <c r="H48" s="37">
        <v>6.3308</v>
      </c>
      <c r="I48" s="42">
        <f>IF(Table2[[#This Row],[Order Priority]]=Introduction!$B$42,1,0)</f>
        <v>1</v>
      </c>
      <c r="J48" s="42">
        <f>IF(Table2[[#This Row],[Order Priority]]=Introduction!$B$43,1,0)</f>
        <v>0</v>
      </c>
      <c r="K48" s="42">
        <f>IF(Table2[[#This Row],[Order Priority]]=Introduction!$B$44,1,0)</f>
        <v>0</v>
      </c>
      <c r="L48" s="42">
        <f>IF(Table2[[#This Row],[Order Priority]]=Introduction!$B$45,1,0)</f>
        <v>0</v>
      </c>
      <c r="M48" s="42">
        <f>IF(Table2[[#This Row],[Ship Mode]]=Introduction!$C$42,1,0)</f>
        <v>0</v>
      </c>
      <c r="N48" s="41">
        <f>IF(Table2[[#This Row],[Ship Mode]]=Introduction!$C$44,1,0)</f>
        <v>0</v>
      </c>
      <c r="O48" s="41">
        <f>IF(Table2[[#This Row],[Customer Segment]]=Introduction!$D$45,1,0)</f>
        <v>0</v>
      </c>
      <c r="P48" s="41">
        <f>IF(Table2[[#This Row],[Customer Segment]]=Introduction!$D$42,1,0)</f>
        <v>0</v>
      </c>
      <c r="Q48" s="41">
        <f>IF(Table2[[#This Row],[Customer Segment]]=Introduction!$D$44,1,0)</f>
        <v>0</v>
      </c>
      <c r="R48" s="34">
        <v>39.64</v>
      </c>
      <c r="S4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160.87211312543013</v>
      </c>
    </row>
    <row r="49" spans="1:19" x14ac:dyDescent="0.2">
      <c r="A49" s="1" t="s">
        <v>13</v>
      </c>
      <c r="B49" s="1" t="s">
        <v>2</v>
      </c>
      <c r="C49" s="1" t="s">
        <v>47</v>
      </c>
      <c r="D49" s="39">
        <v>0.06</v>
      </c>
      <c r="E49" s="39">
        <v>350.98</v>
      </c>
      <c r="F49" s="39">
        <v>30</v>
      </c>
      <c r="G49" s="39">
        <v>0.61</v>
      </c>
      <c r="H49" s="39">
        <v>-489.41559999999998</v>
      </c>
      <c r="I49" s="42">
        <f>IF(Table2[[#This Row],[Order Priority]]=Introduction!$B$42,1,0)</f>
        <v>0</v>
      </c>
      <c r="J49" s="42">
        <f>IF(Table2[[#This Row],[Order Priority]]=Introduction!$B$43,1,0)</f>
        <v>1</v>
      </c>
      <c r="K49" s="42">
        <f>IF(Table2[[#This Row],[Order Priority]]=Introduction!$B$44,1,0)</f>
        <v>0</v>
      </c>
      <c r="L49" s="42">
        <f>IF(Table2[[#This Row],[Order Priority]]=Introduction!$B$45,1,0)</f>
        <v>0</v>
      </c>
      <c r="M49" s="42">
        <f>IF(Table2[[#This Row],[Ship Mode]]=Introduction!$C$42,1,0)</f>
        <v>1</v>
      </c>
      <c r="N49" s="41">
        <f>IF(Table2[[#This Row],[Ship Mode]]=Introduction!$C$44,1,0)</f>
        <v>0</v>
      </c>
      <c r="O49" s="41">
        <f>IF(Table2[[#This Row],[Customer Segment]]=Introduction!$D$45,1,0)</f>
        <v>0</v>
      </c>
      <c r="P49" s="41">
        <f>IF(Table2[[#This Row],[Customer Segment]]=Introduction!$D$42,1,0)</f>
        <v>0</v>
      </c>
      <c r="Q49" s="41">
        <f>IF(Table2[[#This Row],[Customer Segment]]=Introduction!$D$44,1,0)</f>
        <v>1</v>
      </c>
      <c r="R49" s="1">
        <v>346.52</v>
      </c>
      <c r="S4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1756.413254425702</v>
      </c>
    </row>
    <row r="50" spans="1:19" x14ac:dyDescent="0.2">
      <c r="A50" s="1" t="s">
        <v>13</v>
      </c>
      <c r="B50" s="1" t="s">
        <v>14</v>
      </c>
      <c r="C50" s="1" t="s">
        <v>70</v>
      </c>
      <c r="D50" s="37">
        <v>0.06</v>
      </c>
      <c r="E50" s="37">
        <v>105.29</v>
      </c>
      <c r="F50" s="37">
        <v>10.119999999999999</v>
      </c>
      <c r="G50" s="37">
        <v>0.79</v>
      </c>
      <c r="H50" s="37">
        <v>-45.01</v>
      </c>
      <c r="I50" s="42">
        <f>IF(Table2[[#This Row],[Order Priority]]=Introduction!$B$42,1,0)</f>
        <v>0</v>
      </c>
      <c r="J50" s="42">
        <f>IF(Table2[[#This Row],[Order Priority]]=Introduction!$B$43,1,0)</f>
        <v>1</v>
      </c>
      <c r="K50" s="42">
        <f>IF(Table2[[#This Row],[Order Priority]]=Introduction!$B$44,1,0)</f>
        <v>0</v>
      </c>
      <c r="L50" s="42">
        <f>IF(Table2[[#This Row],[Order Priority]]=Introduction!$B$45,1,0)</f>
        <v>0</v>
      </c>
      <c r="M50" s="42">
        <f>IF(Table2[[#This Row],[Ship Mode]]=Introduction!$C$42,1,0)</f>
        <v>0</v>
      </c>
      <c r="N50" s="41">
        <f>IF(Table2[[#This Row],[Ship Mode]]=Introduction!$C$44,1,0)</f>
        <v>1</v>
      </c>
      <c r="O50" s="41">
        <f>IF(Table2[[#This Row],[Customer Segment]]=Introduction!$D$45,1,0)</f>
        <v>0</v>
      </c>
      <c r="P50" s="41">
        <f>IF(Table2[[#This Row],[Customer Segment]]=Introduction!$D$42,1,0)</f>
        <v>0</v>
      </c>
      <c r="Q50" s="41">
        <f>IF(Table2[[#This Row],[Customer Segment]]=Introduction!$D$44,1,0)</f>
        <v>0</v>
      </c>
      <c r="R50" s="34">
        <v>1202.6600000000001</v>
      </c>
      <c r="S5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814.97751796732609</v>
      </c>
    </row>
    <row r="51" spans="1:19" x14ac:dyDescent="0.2">
      <c r="A51" s="1" t="s">
        <v>23</v>
      </c>
      <c r="B51" s="1" t="s">
        <v>14</v>
      </c>
      <c r="C51" s="1" t="s">
        <v>70</v>
      </c>
      <c r="D51" s="39">
        <v>0.05</v>
      </c>
      <c r="E51" s="39">
        <v>161.55000000000001</v>
      </c>
      <c r="F51" s="39">
        <v>19.989999999999998</v>
      </c>
      <c r="G51" s="39">
        <v>0.66</v>
      </c>
      <c r="H51" s="39">
        <v>35.31</v>
      </c>
      <c r="I51" s="42">
        <f>IF(Table2[[#This Row],[Order Priority]]=Introduction!$B$42,1,0)</f>
        <v>0</v>
      </c>
      <c r="J51" s="42">
        <f>IF(Table2[[#This Row],[Order Priority]]=Introduction!$B$43,1,0)</f>
        <v>0</v>
      </c>
      <c r="K51" s="42">
        <f>IF(Table2[[#This Row],[Order Priority]]=Introduction!$B$44,1,0)</f>
        <v>1</v>
      </c>
      <c r="L51" s="42">
        <f>IF(Table2[[#This Row],[Order Priority]]=Introduction!$B$45,1,0)</f>
        <v>0</v>
      </c>
      <c r="M51" s="42">
        <f>IF(Table2[[#This Row],[Ship Mode]]=Introduction!$C$42,1,0)</f>
        <v>0</v>
      </c>
      <c r="N51" s="41">
        <f>IF(Table2[[#This Row],[Ship Mode]]=Introduction!$C$44,1,0)</f>
        <v>1</v>
      </c>
      <c r="O51" s="41">
        <f>IF(Table2[[#This Row],[Customer Segment]]=Introduction!$D$45,1,0)</f>
        <v>0</v>
      </c>
      <c r="P51" s="41">
        <f>IF(Table2[[#This Row],[Customer Segment]]=Introduction!$D$42,1,0)</f>
        <v>0</v>
      </c>
      <c r="Q51" s="41">
        <f>IF(Table2[[#This Row],[Customer Segment]]=Introduction!$D$44,1,0)</f>
        <v>0</v>
      </c>
      <c r="R51" s="1">
        <v>499.31</v>
      </c>
      <c r="S5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1327.1113315254729</v>
      </c>
    </row>
    <row r="52" spans="1:19" x14ac:dyDescent="0.2">
      <c r="A52" s="1" t="s">
        <v>92</v>
      </c>
      <c r="B52" s="1" t="s">
        <v>14</v>
      </c>
      <c r="C52" s="1" t="s">
        <v>47</v>
      </c>
      <c r="D52" s="37">
        <v>0.05</v>
      </c>
      <c r="E52" s="37">
        <v>363.25</v>
      </c>
      <c r="F52" s="37">
        <v>19.989999999999998</v>
      </c>
      <c r="G52" s="37">
        <v>0.56999999999999995</v>
      </c>
      <c r="H52" s="37">
        <v>1766.7795000000001</v>
      </c>
      <c r="I52" s="42">
        <f>IF(Table2[[#This Row],[Order Priority]]=Introduction!$B$42,1,0)</f>
        <v>0</v>
      </c>
      <c r="J52" s="42">
        <f>IF(Table2[[#This Row],[Order Priority]]=Introduction!$B$43,1,0)</f>
        <v>0</v>
      </c>
      <c r="K52" s="42">
        <f>IF(Table2[[#This Row],[Order Priority]]=Introduction!$B$44,1,0)</f>
        <v>0</v>
      </c>
      <c r="L52" s="42">
        <f>IF(Table2[[#This Row],[Order Priority]]=Introduction!$B$45,1,0)</f>
        <v>1</v>
      </c>
      <c r="M52" s="42">
        <f>IF(Table2[[#This Row],[Ship Mode]]=Introduction!$C$42,1,0)</f>
        <v>0</v>
      </c>
      <c r="N52" s="41">
        <f>IF(Table2[[#This Row],[Ship Mode]]=Introduction!$C$44,1,0)</f>
        <v>1</v>
      </c>
      <c r="O52" s="41">
        <f>IF(Table2[[#This Row],[Customer Segment]]=Introduction!$D$45,1,0)</f>
        <v>0</v>
      </c>
      <c r="P52" s="41">
        <f>IF(Table2[[#This Row],[Customer Segment]]=Introduction!$D$42,1,0)</f>
        <v>0</v>
      </c>
      <c r="Q52" s="41">
        <f>IF(Table2[[#This Row],[Customer Segment]]=Introduction!$D$44,1,0)</f>
        <v>1</v>
      </c>
      <c r="R52" s="34">
        <v>2560.5500000000002</v>
      </c>
      <c r="S5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3620.7695187730446</v>
      </c>
    </row>
    <row r="53" spans="1:19" x14ac:dyDescent="0.2">
      <c r="A53" s="1" t="s">
        <v>1</v>
      </c>
      <c r="B53" s="1" t="s">
        <v>14</v>
      </c>
      <c r="C53" s="1" t="s">
        <v>15</v>
      </c>
      <c r="D53" s="39">
        <v>0.08</v>
      </c>
      <c r="E53" s="39">
        <v>1.81</v>
      </c>
      <c r="F53" s="39">
        <v>0.75</v>
      </c>
      <c r="G53" s="39">
        <v>0.57999999999999996</v>
      </c>
      <c r="H53" s="39">
        <v>1.3224</v>
      </c>
      <c r="I53" s="42">
        <f>IF(Table2[[#This Row],[Order Priority]]=Introduction!$B$42,1,0)</f>
        <v>1</v>
      </c>
      <c r="J53" s="42">
        <f>IF(Table2[[#This Row],[Order Priority]]=Introduction!$B$43,1,0)</f>
        <v>0</v>
      </c>
      <c r="K53" s="42">
        <f>IF(Table2[[#This Row],[Order Priority]]=Introduction!$B$44,1,0)</f>
        <v>0</v>
      </c>
      <c r="L53" s="42">
        <f>IF(Table2[[#This Row],[Order Priority]]=Introduction!$B$45,1,0)</f>
        <v>0</v>
      </c>
      <c r="M53" s="42">
        <f>IF(Table2[[#This Row],[Ship Mode]]=Introduction!$C$42,1,0)</f>
        <v>0</v>
      </c>
      <c r="N53" s="41">
        <f>IF(Table2[[#This Row],[Ship Mode]]=Introduction!$C$44,1,0)</f>
        <v>1</v>
      </c>
      <c r="O53" s="41">
        <f>IF(Table2[[#This Row],[Customer Segment]]=Introduction!$D$45,1,0)</f>
        <v>0</v>
      </c>
      <c r="P53" s="41">
        <f>IF(Table2[[#This Row],[Customer Segment]]=Introduction!$D$42,1,0)</f>
        <v>1</v>
      </c>
      <c r="Q53" s="41">
        <f>IF(Table2[[#This Row],[Customer Segment]]=Introduction!$D$44,1,0)</f>
        <v>0</v>
      </c>
      <c r="R53" s="1">
        <v>19.97</v>
      </c>
      <c r="S5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355.01996674442921</v>
      </c>
    </row>
    <row r="54" spans="1:19" x14ac:dyDescent="0.2">
      <c r="A54" s="1" t="s">
        <v>1</v>
      </c>
      <c r="B54" s="1" t="s">
        <v>14</v>
      </c>
      <c r="C54" s="1" t="s">
        <v>15</v>
      </c>
      <c r="D54" s="37">
        <v>0.04</v>
      </c>
      <c r="E54" s="37">
        <v>125.99</v>
      </c>
      <c r="F54" s="37">
        <v>5.26</v>
      </c>
      <c r="G54" s="37">
        <v>0.55000000000000004</v>
      </c>
      <c r="H54" s="37">
        <v>455.42070000000001</v>
      </c>
      <c r="I54" s="42">
        <f>IF(Table2[[#This Row],[Order Priority]]=Introduction!$B$42,1,0)</f>
        <v>1</v>
      </c>
      <c r="J54" s="42">
        <f>IF(Table2[[#This Row],[Order Priority]]=Introduction!$B$43,1,0)</f>
        <v>0</v>
      </c>
      <c r="K54" s="42">
        <f>IF(Table2[[#This Row],[Order Priority]]=Introduction!$B$44,1,0)</f>
        <v>0</v>
      </c>
      <c r="L54" s="42">
        <f>IF(Table2[[#This Row],[Order Priority]]=Introduction!$B$45,1,0)</f>
        <v>0</v>
      </c>
      <c r="M54" s="42">
        <f>IF(Table2[[#This Row],[Ship Mode]]=Introduction!$C$42,1,0)</f>
        <v>0</v>
      </c>
      <c r="N54" s="41">
        <f>IF(Table2[[#This Row],[Ship Mode]]=Introduction!$C$44,1,0)</f>
        <v>1</v>
      </c>
      <c r="O54" s="41">
        <f>IF(Table2[[#This Row],[Customer Segment]]=Introduction!$D$45,1,0)</f>
        <v>0</v>
      </c>
      <c r="P54" s="41">
        <f>IF(Table2[[#This Row],[Customer Segment]]=Introduction!$D$42,1,0)</f>
        <v>1</v>
      </c>
      <c r="Q54" s="41">
        <f>IF(Table2[[#This Row],[Customer Segment]]=Introduction!$D$44,1,0)</f>
        <v>0</v>
      </c>
      <c r="R54" s="34">
        <v>660.03</v>
      </c>
      <c r="S5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1335.2575390042448</v>
      </c>
    </row>
    <row r="55" spans="1:19" x14ac:dyDescent="0.2">
      <c r="A55" s="1" t="s">
        <v>1</v>
      </c>
      <c r="B55" s="1" t="s">
        <v>14</v>
      </c>
      <c r="C55" s="1" t="s">
        <v>3</v>
      </c>
      <c r="D55" s="39">
        <v>0.01</v>
      </c>
      <c r="E55" s="39">
        <v>194.3</v>
      </c>
      <c r="F55" s="39">
        <v>11.54</v>
      </c>
      <c r="G55" s="39">
        <v>0.59</v>
      </c>
      <c r="H55" s="39">
        <v>690.17939999999999</v>
      </c>
      <c r="I55" s="42">
        <f>IF(Table2[[#This Row],[Order Priority]]=Introduction!$B$42,1,0)</f>
        <v>1</v>
      </c>
      <c r="J55" s="42">
        <f>IF(Table2[[#This Row],[Order Priority]]=Introduction!$B$43,1,0)</f>
        <v>0</v>
      </c>
      <c r="K55" s="42">
        <f>IF(Table2[[#This Row],[Order Priority]]=Introduction!$B$44,1,0)</f>
        <v>0</v>
      </c>
      <c r="L55" s="42">
        <f>IF(Table2[[#This Row],[Order Priority]]=Introduction!$B$45,1,0)</f>
        <v>0</v>
      </c>
      <c r="M55" s="42">
        <f>IF(Table2[[#This Row],[Ship Mode]]=Introduction!$C$42,1,0)</f>
        <v>0</v>
      </c>
      <c r="N55" s="41">
        <f>IF(Table2[[#This Row],[Ship Mode]]=Introduction!$C$44,1,0)</f>
        <v>1</v>
      </c>
      <c r="O55" s="41">
        <f>IF(Table2[[#This Row],[Customer Segment]]=Introduction!$D$45,1,0)</f>
        <v>1</v>
      </c>
      <c r="P55" s="41">
        <f>IF(Table2[[#This Row],[Customer Segment]]=Introduction!$D$42,1,0)</f>
        <v>0</v>
      </c>
      <c r="Q55" s="41">
        <f>IF(Table2[[#This Row],[Customer Segment]]=Introduction!$D$44,1,0)</f>
        <v>0</v>
      </c>
      <c r="R55" s="1">
        <v>1000.26</v>
      </c>
      <c r="S5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2036.2304649104865</v>
      </c>
    </row>
    <row r="56" spans="1:19" x14ac:dyDescent="0.2">
      <c r="A56" s="1" t="s">
        <v>1</v>
      </c>
      <c r="B56" s="1" t="s">
        <v>14</v>
      </c>
      <c r="C56" s="1" t="s">
        <v>3</v>
      </c>
      <c r="D56" s="37">
        <v>0.02</v>
      </c>
      <c r="E56" s="37">
        <v>209.84</v>
      </c>
      <c r="F56" s="37">
        <v>21.21</v>
      </c>
      <c r="G56" s="37">
        <v>0.59</v>
      </c>
      <c r="H56" s="37">
        <v>1507.6431</v>
      </c>
      <c r="I56" s="42">
        <f>IF(Table2[[#This Row],[Order Priority]]=Introduction!$B$42,1,0)</f>
        <v>1</v>
      </c>
      <c r="J56" s="42">
        <f>IF(Table2[[#This Row],[Order Priority]]=Introduction!$B$43,1,0)</f>
        <v>0</v>
      </c>
      <c r="K56" s="42">
        <f>IF(Table2[[#This Row],[Order Priority]]=Introduction!$B$44,1,0)</f>
        <v>0</v>
      </c>
      <c r="L56" s="42">
        <f>IF(Table2[[#This Row],[Order Priority]]=Introduction!$B$45,1,0)</f>
        <v>0</v>
      </c>
      <c r="M56" s="42">
        <f>IF(Table2[[#This Row],[Ship Mode]]=Introduction!$C$42,1,0)</f>
        <v>0</v>
      </c>
      <c r="N56" s="41">
        <f>IF(Table2[[#This Row],[Ship Mode]]=Introduction!$C$44,1,0)</f>
        <v>1</v>
      </c>
      <c r="O56" s="41">
        <f>IF(Table2[[#This Row],[Customer Segment]]=Introduction!$D$45,1,0)</f>
        <v>1</v>
      </c>
      <c r="P56" s="41">
        <f>IF(Table2[[#This Row],[Customer Segment]]=Introduction!$D$42,1,0)</f>
        <v>0</v>
      </c>
      <c r="Q56" s="41">
        <f>IF(Table2[[#This Row],[Customer Segment]]=Introduction!$D$44,1,0)</f>
        <v>0</v>
      </c>
      <c r="R56" s="34">
        <v>2184.9899999999998</v>
      </c>
      <c r="S5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3182.6879474830071</v>
      </c>
    </row>
    <row r="57" spans="1:19" x14ac:dyDescent="0.2">
      <c r="A57" s="1" t="s">
        <v>1</v>
      </c>
      <c r="B57" s="1" t="s">
        <v>2</v>
      </c>
      <c r="C57" s="1" t="s">
        <v>3</v>
      </c>
      <c r="D57" s="39">
        <v>0</v>
      </c>
      <c r="E57" s="39">
        <v>145.44999999999999</v>
      </c>
      <c r="F57" s="39">
        <v>17.850000000000001</v>
      </c>
      <c r="G57" s="39">
        <v>0.56000000000000005</v>
      </c>
      <c r="H57" s="39">
        <v>801.74680000000001</v>
      </c>
      <c r="I57" s="42">
        <f>IF(Table2[[#This Row],[Order Priority]]=Introduction!$B$42,1,0)</f>
        <v>1</v>
      </c>
      <c r="J57" s="42">
        <f>IF(Table2[[#This Row],[Order Priority]]=Introduction!$B$43,1,0)</f>
        <v>0</v>
      </c>
      <c r="K57" s="42">
        <f>IF(Table2[[#This Row],[Order Priority]]=Introduction!$B$44,1,0)</f>
        <v>0</v>
      </c>
      <c r="L57" s="42">
        <f>IF(Table2[[#This Row],[Order Priority]]=Introduction!$B$45,1,0)</f>
        <v>0</v>
      </c>
      <c r="M57" s="42">
        <f>IF(Table2[[#This Row],[Ship Mode]]=Introduction!$C$42,1,0)</f>
        <v>1</v>
      </c>
      <c r="N57" s="41">
        <f>IF(Table2[[#This Row],[Ship Mode]]=Introduction!$C$44,1,0)</f>
        <v>0</v>
      </c>
      <c r="O57" s="41">
        <f>IF(Table2[[#This Row],[Customer Segment]]=Introduction!$D$45,1,0)</f>
        <v>1</v>
      </c>
      <c r="P57" s="41">
        <f>IF(Table2[[#This Row],[Customer Segment]]=Introduction!$D$42,1,0)</f>
        <v>0</v>
      </c>
      <c r="Q57" s="41">
        <f>IF(Table2[[#This Row],[Customer Segment]]=Introduction!$D$44,1,0)</f>
        <v>0</v>
      </c>
      <c r="R57" s="1">
        <v>1191.2</v>
      </c>
      <c r="S5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2349.9322523307105</v>
      </c>
    </row>
    <row r="58" spans="1:19" x14ac:dyDescent="0.2">
      <c r="A58" s="1" t="s">
        <v>13</v>
      </c>
      <c r="B58" s="1" t="s">
        <v>14</v>
      </c>
      <c r="C58" s="1" t="s">
        <v>15</v>
      </c>
      <c r="D58" s="37">
        <v>0.03</v>
      </c>
      <c r="E58" s="37">
        <v>28.48</v>
      </c>
      <c r="F58" s="37">
        <v>1.99</v>
      </c>
      <c r="G58" s="37">
        <v>0.4</v>
      </c>
      <c r="H58" s="37">
        <v>-35.290399999999998</v>
      </c>
      <c r="I58" s="42">
        <f>IF(Table2[[#This Row],[Order Priority]]=Introduction!$B$42,1,0)</f>
        <v>0</v>
      </c>
      <c r="J58" s="42">
        <f>IF(Table2[[#This Row],[Order Priority]]=Introduction!$B$43,1,0)</f>
        <v>1</v>
      </c>
      <c r="K58" s="42">
        <f>IF(Table2[[#This Row],[Order Priority]]=Introduction!$B$44,1,0)</f>
        <v>0</v>
      </c>
      <c r="L58" s="42">
        <f>IF(Table2[[#This Row],[Order Priority]]=Introduction!$B$45,1,0)</f>
        <v>0</v>
      </c>
      <c r="M58" s="42">
        <f>IF(Table2[[#This Row],[Ship Mode]]=Introduction!$C$42,1,0)</f>
        <v>0</v>
      </c>
      <c r="N58" s="41">
        <f>IF(Table2[[#This Row],[Ship Mode]]=Introduction!$C$44,1,0)</f>
        <v>1</v>
      </c>
      <c r="O58" s="41">
        <f>IF(Table2[[#This Row],[Customer Segment]]=Introduction!$D$45,1,0)</f>
        <v>0</v>
      </c>
      <c r="P58" s="41">
        <f>IF(Table2[[#This Row],[Customer Segment]]=Introduction!$D$42,1,0)</f>
        <v>1</v>
      </c>
      <c r="Q58" s="41">
        <f>IF(Table2[[#This Row],[Customer Segment]]=Introduction!$D$44,1,0)</f>
        <v>0</v>
      </c>
      <c r="R58" s="34">
        <v>55.25</v>
      </c>
      <c r="S5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26.291264716608644</v>
      </c>
    </row>
    <row r="59" spans="1:19" x14ac:dyDescent="0.2">
      <c r="A59" s="1" t="s">
        <v>13</v>
      </c>
      <c r="B59" s="1" t="s">
        <v>14</v>
      </c>
      <c r="C59" s="1" t="s">
        <v>15</v>
      </c>
      <c r="D59" s="39">
        <v>0.01</v>
      </c>
      <c r="E59" s="39">
        <v>205.99</v>
      </c>
      <c r="F59" s="39">
        <v>5.99</v>
      </c>
      <c r="G59" s="39">
        <v>0.59</v>
      </c>
      <c r="H59" s="39">
        <v>-74.883600000000001</v>
      </c>
      <c r="I59" s="42">
        <f>IF(Table2[[#This Row],[Order Priority]]=Introduction!$B$42,1,0)</f>
        <v>0</v>
      </c>
      <c r="J59" s="42">
        <f>IF(Table2[[#This Row],[Order Priority]]=Introduction!$B$43,1,0)</f>
        <v>1</v>
      </c>
      <c r="K59" s="42">
        <f>IF(Table2[[#This Row],[Order Priority]]=Introduction!$B$44,1,0)</f>
        <v>0</v>
      </c>
      <c r="L59" s="42">
        <f>IF(Table2[[#This Row],[Order Priority]]=Introduction!$B$45,1,0)</f>
        <v>0</v>
      </c>
      <c r="M59" s="42">
        <f>IF(Table2[[#This Row],[Ship Mode]]=Introduction!$C$42,1,0)</f>
        <v>0</v>
      </c>
      <c r="N59" s="41">
        <f>IF(Table2[[#This Row],[Ship Mode]]=Introduction!$C$44,1,0)</f>
        <v>1</v>
      </c>
      <c r="O59" s="41">
        <f>IF(Table2[[#This Row],[Customer Segment]]=Introduction!$D$45,1,0)</f>
        <v>0</v>
      </c>
      <c r="P59" s="41">
        <f>IF(Table2[[#This Row],[Customer Segment]]=Introduction!$D$42,1,0)</f>
        <v>1</v>
      </c>
      <c r="Q59" s="41">
        <f>IF(Table2[[#This Row],[Customer Segment]]=Introduction!$D$44,1,0)</f>
        <v>0</v>
      </c>
      <c r="R59" s="1">
        <v>551.22</v>
      </c>
      <c r="S5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823.61590272118474</v>
      </c>
    </row>
    <row r="60" spans="1:19" x14ac:dyDescent="0.2">
      <c r="A60" s="1" t="s">
        <v>13</v>
      </c>
      <c r="B60" s="1" t="s">
        <v>2</v>
      </c>
      <c r="C60" s="1" t="s">
        <v>47</v>
      </c>
      <c r="D60" s="37">
        <v>0.08</v>
      </c>
      <c r="E60" s="37">
        <v>120.97</v>
      </c>
      <c r="F60" s="37">
        <v>26.3</v>
      </c>
      <c r="G60" s="37">
        <v>0.38</v>
      </c>
      <c r="H60" s="37">
        <v>-233.840688</v>
      </c>
      <c r="I60" s="42">
        <f>IF(Table2[[#This Row],[Order Priority]]=Introduction!$B$42,1,0)</f>
        <v>0</v>
      </c>
      <c r="J60" s="42">
        <f>IF(Table2[[#This Row],[Order Priority]]=Introduction!$B$43,1,0)</f>
        <v>1</v>
      </c>
      <c r="K60" s="42">
        <f>IF(Table2[[#This Row],[Order Priority]]=Introduction!$B$44,1,0)</f>
        <v>0</v>
      </c>
      <c r="L60" s="42">
        <f>IF(Table2[[#This Row],[Order Priority]]=Introduction!$B$45,1,0)</f>
        <v>0</v>
      </c>
      <c r="M60" s="42">
        <f>IF(Table2[[#This Row],[Ship Mode]]=Introduction!$C$42,1,0)</f>
        <v>1</v>
      </c>
      <c r="N60" s="41">
        <f>IF(Table2[[#This Row],[Ship Mode]]=Introduction!$C$44,1,0)</f>
        <v>0</v>
      </c>
      <c r="O60" s="41">
        <f>IF(Table2[[#This Row],[Customer Segment]]=Introduction!$D$45,1,0)</f>
        <v>0</v>
      </c>
      <c r="P60" s="41">
        <f>IF(Table2[[#This Row],[Customer Segment]]=Introduction!$D$42,1,0)</f>
        <v>0</v>
      </c>
      <c r="Q60" s="41">
        <f>IF(Table2[[#This Row],[Customer Segment]]=Introduction!$D$44,1,0)</f>
        <v>1</v>
      </c>
      <c r="R60" s="34">
        <v>233.58</v>
      </c>
      <c r="S6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990.81217508672319</v>
      </c>
    </row>
    <row r="61" spans="1:19" x14ac:dyDescent="0.2">
      <c r="A61" s="1" t="s">
        <v>23</v>
      </c>
      <c r="B61" s="1" t="s">
        <v>14</v>
      </c>
      <c r="C61" s="1" t="s">
        <v>47</v>
      </c>
      <c r="D61" s="39">
        <v>0.01</v>
      </c>
      <c r="E61" s="39">
        <v>8.8800000000000008</v>
      </c>
      <c r="F61" s="39">
        <v>6.28</v>
      </c>
      <c r="G61" s="39">
        <v>0.35</v>
      </c>
      <c r="H61" s="39">
        <v>-15.456</v>
      </c>
      <c r="I61" s="42">
        <f>IF(Table2[[#This Row],[Order Priority]]=Introduction!$B$42,1,0)</f>
        <v>0</v>
      </c>
      <c r="J61" s="42">
        <f>IF(Table2[[#This Row],[Order Priority]]=Introduction!$B$43,1,0)</f>
        <v>0</v>
      </c>
      <c r="K61" s="42">
        <f>IF(Table2[[#This Row],[Order Priority]]=Introduction!$B$44,1,0)</f>
        <v>1</v>
      </c>
      <c r="L61" s="42">
        <f>IF(Table2[[#This Row],[Order Priority]]=Introduction!$B$45,1,0)</f>
        <v>0</v>
      </c>
      <c r="M61" s="42">
        <f>IF(Table2[[#This Row],[Ship Mode]]=Introduction!$C$42,1,0)</f>
        <v>0</v>
      </c>
      <c r="N61" s="41">
        <f>IF(Table2[[#This Row],[Ship Mode]]=Introduction!$C$44,1,0)</f>
        <v>1</v>
      </c>
      <c r="O61" s="41">
        <f>IF(Table2[[#This Row],[Customer Segment]]=Introduction!$D$45,1,0)</f>
        <v>0</v>
      </c>
      <c r="P61" s="41">
        <f>IF(Table2[[#This Row],[Customer Segment]]=Introduction!$D$42,1,0)</f>
        <v>0</v>
      </c>
      <c r="Q61" s="41">
        <f>IF(Table2[[#This Row],[Customer Segment]]=Introduction!$D$44,1,0)</f>
        <v>1</v>
      </c>
      <c r="R61" s="1">
        <v>19.86</v>
      </c>
      <c r="S6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217.05397741792993</v>
      </c>
    </row>
    <row r="62" spans="1:19" x14ac:dyDescent="0.2">
      <c r="A62" s="1" t="s">
        <v>23</v>
      </c>
      <c r="B62" s="1" t="s">
        <v>14</v>
      </c>
      <c r="C62" s="1" t="s">
        <v>47</v>
      </c>
      <c r="D62" s="37">
        <v>0.06</v>
      </c>
      <c r="E62" s="37">
        <v>2.88</v>
      </c>
      <c r="F62" s="37">
        <v>0.99</v>
      </c>
      <c r="G62" s="37">
        <v>0.36</v>
      </c>
      <c r="H62" s="37">
        <v>16.049399999999999</v>
      </c>
      <c r="I62" s="42">
        <f>IF(Table2[[#This Row],[Order Priority]]=Introduction!$B$42,1,0)</f>
        <v>0</v>
      </c>
      <c r="J62" s="42">
        <f>IF(Table2[[#This Row],[Order Priority]]=Introduction!$B$43,1,0)</f>
        <v>0</v>
      </c>
      <c r="K62" s="42">
        <f>IF(Table2[[#This Row],[Order Priority]]=Introduction!$B$44,1,0)</f>
        <v>1</v>
      </c>
      <c r="L62" s="42">
        <f>IF(Table2[[#This Row],[Order Priority]]=Introduction!$B$45,1,0)</f>
        <v>0</v>
      </c>
      <c r="M62" s="42">
        <f>IF(Table2[[#This Row],[Ship Mode]]=Introduction!$C$42,1,0)</f>
        <v>0</v>
      </c>
      <c r="N62" s="41">
        <f>IF(Table2[[#This Row],[Ship Mode]]=Introduction!$C$44,1,0)</f>
        <v>1</v>
      </c>
      <c r="O62" s="41">
        <f>IF(Table2[[#This Row],[Customer Segment]]=Introduction!$D$45,1,0)</f>
        <v>0</v>
      </c>
      <c r="P62" s="41">
        <f>IF(Table2[[#This Row],[Customer Segment]]=Introduction!$D$42,1,0)</f>
        <v>0</v>
      </c>
      <c r="Q62" s="41">
        <f>IF(Table2[[#This Row],[Customer Segment]]=Introduction!$D$44,1,0)</f>
        <v>1</v>
      </c>
      <c r="R62" s="34">
        <v>23.26</v>
      </c>
      <c r="S6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59.575021598707792</v>
      </c>
    </row>
    <row r="63" spans="1:19" x14ac:dyDescent="0.2">
      <c r="A63" s="1" t="s">
        <v>23</v>
      </c>
      <c r="B63" s="1" t="s">
        <v>14</v>
      </c>
      <c r="C63" s="1" t="s">
        <v>47</v>
      </c>
      <c r="D63" s="39">
        <v>0.05</v>
      </c>
      <c r="E63" s="39">
        <v>80.98</v>
      </c>
      <c r="F63" s="39">
        <v>35</v>
      </c>
      <c r="G63" s="39">
        <v>0.81</v>
      </c>
      <c r="H63" s="39">
        <v>-746.44</v>
      </c>
      <c r="I63" s="42">
        <f>IF(Table2[[#This Row],[Order Priority]]=Introduction!$B$42,1,0)</f>
        <v>0</v>
      </c>
      <c r="J63" s="42">
        <f>IF(Table2[[#This Row],[Order Priority]]=Introduction!$B$43,1,0)</f>
        <v>0</v>
      </c>
      <c r="K63" s="42">
        <f>IF(Table2[[#This Row],[Order Priority]]=Introduction!$B$44,1,0)</f>
        <v>1</v>
      </c>
      <c r="L63" s="42">
        <f>IF(Table2[[#This Row],[Order Priority]]=Introduction!$B$45,1,0)</f>
        <v>0</v>
      </c>
      <c r="M63" s="42">
        <f>IF(Table2[[#This Row],[Ship Mode]]=Introduction!$C$42,1,0)</f>
        <v>0</v>
      </c>
      <c r="N63" s="41">
        <f>IF(Table2[[#This Row],[Ship Mode]]=Introduction!$C$44,1,0)</f>
        <v>1</v>
      </c>
      <c r="O63" s="41">
        <f>IF(Table2[[#This Row],[Customer Segment]]=Introduction!$D$45,1,0)</f>
        <v>0</v>
      </c>
      <c r="P63" s="41">
        <f>IF(Table2[[#This Row],[Customer Segment]]=Introduction!$D$42,1,0)</f>
        <v>0</v>
      </c>
      <c r="Q63" s="41">
        <f>IF(Table2[[#This Row],[Customer Segment]]=Introduction!$D$44,1,0)</f>
        <v>1</v>
      </c>
      <c r="R63" s="1">
        <v>2710.47</v>
      </c>
      <c r="S6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844.12253138021401</v>
      </c>
    </row>
    <row r="64" spans="1:19" x14ac:dyDescent="0.2">
      <c r="A64" s="1" t="s">
        <v>23</v>
      </c>
      <c r="B64" s="1" t="s">
        <v>14</v>
      </c>
      <c r="C64" s="1" t="s">
        <v>47</v>
      </c>
      <c r="D64" s="37">
        <v>0.05</v>
      </c>
      <c r="E64" s="37">
        <v>279.48</v>
      </c>
      <c r="F64" s="37">
        <v>35</v>
      </c>
      <c r="G64" s="37">
        <v>0.8</v>
      </c>
      <c r="H64" s="37">
        <v>-274.95</v>
      </c>
      <c r="I64" s="42">
        <f>IF(Table2[[#This Row],[Order Priority]]=Introduction!$B$42,1,0)</f>
        <v>0</v>
      </c>
      <c r="J64" s="42">
        <f>IF(Table2[[#This Row],[Order Priority]]=Introduction!$B$43,1,0)</f>
        <v>0</v>
      </c>
      <c r="K64" s="42">
        <f>IF(Table2[[#This Row],[Order Priority]]=Introduction!$B$44,1,0)</f>
        <v>1</v>
      </c>
      <c r="L64" s="42">
        <f>IF(Table2[[#This Row],[Order Priority]]=Introduction!$B$45,1,0)</f>
        <v>0</v>
      </c>
      <c r="M64" s="42">
        <f>IF(Table2[[#This Row],[Ship Mode]]=Introduction!$C$42,1,0)</f>
        <v>0</v>
      </c>
      <c r="N64" s="41">
        <f>IF(Table2[[#This Row],[Ship Mode]]=Introduction!$C$44,1,0)</f>
        <v>1</v>
      </c>
      <c r="O64" s="41">
        <f>IF(Table2[[#This Row],[Customer Segment]]=Introduction!$D$45,1,0)</f>
        <v>0</v>
      </c>
      <c r="P64" s="41">
        <f>IF(Table2[[#This Row],[Customer Segment]]=Introduction!$D$42,1,0)</f>
        <v>0</v>
      </c>
      <c r="Q64" s="41">
        <f>IF(Table2[[#This Row],[Customer Segment]]=Introduction!$D$44,1,0)</f>
        <v>1</v>
      </c>
      <c r="R64" s="34">
        <v>8354.73</v>
      </c>
      <c r="S6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1940.5639369697728</v>
      </c>
    </row>
    <row r="65" spans="1:19" x14ac:dyDescent="0.2">
      <c r="A65" s="1" t="s">
        <v>23</v>
      </c>
      <c r="B65" s="1" t="s">
        <v>14</v>
      </c>
      <c r="C65" s="1" t="s">
        <v>47</v>
      </c>
      <c r="D65" s="39">
        <v>0.05</v>
      </c>
      <c r="E65" s="39">
        <v>80.98</v>
      </c>
      <c r="F65" s="39">
        <v>35</v>
      </c>
      <c r="G65" s="39">
        <v>0.81</v>
      </c>
      <c r="H65" s="39">
        <v>-746.44</v>
      </c>
      <c r="I65" s="42">
        <f>IF(Table2[[#This Row],[Order Priority]]=Introduction!$B$42,1,0)</f>
        <v>0</v>
      </c>
      <c r="J65" s="42">
        <f>IF(Table2[[#This Row],[Order Priority]]=Introduction!$B$43,1,0)</f>
        <v>0</v>
      </c>
      <c r="K65" s="42">
        <f>IF(Table2[[#This Row],[Order Priority]]=Introduction!$B$44,1,0)</f>
        <v>1</v>
      </c>
      <c r="L65" s="42">
        <f>IF(Table2[[#This Row],[Order Priority]]=Introduction!$B$45,1,0)</f>
        <v>0</v>
      </c>
      <c r="M65" s="42">
        <f>IF(Table2[[#This Row],[Ship Mode]]=Introduction!$C$42,1,0)</f>
        <v>0</v>
      </c>
      <c r="N65" s="41">
        <f>IF(Table2[[#This Row],[Ship Mode]]=Introduction!$C$44,1,0)</f>
        <v>1</v>
      </c>
      <c r="O65" s="41">
        <f>IF(Table2[[#This Row],[Customer Segment]]=Introduction!$D$45,1,0)</f>
        <v>0</v>
      </c>
      <c r="P65" s="41">
        <f>IF(Table2[[#This Row],[Customer Segment]]=Introduction!$D$42,1,0)</f>
        <v>0</v>
      </c>
      <c r="Q65" s="41">
        <f>IF(Table2[[#This Row],[Customer Segment]]=Introduction!$D$44,1,0)</f>
        <v>1</v>
      </c>
      <c r="R65" s="1">
        <v>637.76</v>
      </c>
      <c r="S6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844.12253138021401</v>
      </c>
    </row>
    <row r="66" spans="1:19" x14ac:dyDescent="0.2">
      <c r="A66" s="1" t="s">
        <v>23</v>
      </c>
      <c r="B66" s="1" t="s">
        <v>14</v>
      </c>
      <c r="C66" s="1" t="s">
        <v>47</v>
      </c>
      <c r="D66" s="37">
        <v>0.05</v>
      </c>
      <c r="E66" s="37">
        <v>279.48</v>
      </c>
      <c r="F66" s="37">
        <v>35</v>
      </c>
      <c r="G66" s="37">
        <v>0.8</v>
      </c>
      <c r="H66" s="37">
        <v>-274.95</v>
      </c>
      <c r="I66" s="42">
        <f>IF(Table2[[#This Row],[Order Priority]]=Introduction!$B$42,1,0)</f>
        <v>0</v>
      </c>
      <c r="J66" s="42">
        <f>IF(Table2[[#This Row],[Order Priority]]=Introduction!$B$43,1,0)</f>
        <v>0</v>
      </c>
      <c r="K66" s="42">
        <f>IF(Table2[[#This Row],[Order Priority]]=Introduction!$B$44,1,0)</f>
        <v>1</v>
      </c>
      <c r="L66" s="42">
        <f>IF(Table2[[#This Row],[Order Priority]]=Introduction!$B$45,1,0)</f>
        <v>0</v>
      </c>
      <c r="M66" s="42">
        <f>IF(Table2[[#This Row],[Ship Mode]]=Introduction!$C$42,1,0)</f>
        <v>0</v>
      </c>
      <c r="N66" s="41">
        <f>IF(Table2[[#This Row],[Ship Mode]]=Introduction!$C$44,1,0)</f>
        <v>1</v>
      </c>
      <c r="O66" s="41">
        <f>IF(Table2[[#This Row],[Customer Segment]]=Introduction!$D$45,1,0)</f>
        <v>0</v>
      </c>
      <c r="P66" s="41">
        <f>IF(Table2[[#This Row],[Customer Segment]]=Introduction!$D$42,1,0)</f>
        <v>0</v>
      </c>
      <c r="Q66" s="41">
        <f>IF(Table2[[#This Row],[Customer Segment]]=Introduction!$D$44,1,0)</f>
        <v>1</v>
      </c>
      <c r="R66" s="34">
        <v>2156.06</v>
      </c>
      <c r="S6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1940.5639369697728</v>
      </c>
    </row>
    <row r="67" spans="1:19" x14ac:dyDescent="0.2">
      <c r="A67" s="1" t="s">
        <v>92</v>
      </c>
      <c r="B67" s="1" t="s">
        <v>14</v>
      </c>
      <c r="C67" s="1" t="s">
        <v>70</v>
      </c>
      <c r="D67" s="39">
        <v>0.09</v>
      </c>
      <c r="E67" s="39">
        <v>5.98</v>
      </c>
      <c r="F67" s="39">
        <v>4.6900000000000004</v>
      </c>
      <c r="G67" s="39">
        <v>0.68</v>
      </c>
      <c r="H67" s="39">
        <v>-781.13419999999996</v>
      </c>
      <c r="I67" s="42">
        <f>IF(Table2[[#This Row],[Order Priority]]=Introduction!$B$42,1,0)</f>
        <v>0</v>
      </c>
      <c r="J67" s="42">
        <f>IF(Table2[[#This Row],[Order Priority]]=Introduction!$B$43,1,0)</f>
        <v>0</v>
      </c>
      <c r="K67" s="42">
        <f>IF(Table2[[#This Row],[Order Priority]]=Introduction!$B$44,1,0)</f>
        <v>0</v>
      </c>
      <c r="L67" s="42">
        <f>IF(Table2[[#This Row],[Order Priority]]=Introduction!$B$45,1,0)</f>
        <v>1</v>
      </c>
      <c r="M67" s="42">
        <f>IF(Table2[[#This Row],[Ship Mode]]=Introduction!$C$42,1,0)</f>
        <v>0</v>
      </c>
      <c r="N67" s="41">
        <f>IF(Table2[[#This Row],[Ship Mode]]=Introduction!$C$44,1,0)</f>
        <v>1</v>
      </c>
      <c r="O67" s="41">
        <f>IF(Table2[[#This Row],[Customer Segment]]=Introduction!$D$45,1,0)</f>
        <v>0</v>
      </c>
      <c r="P67" s="41">
        <f>IF(Table2[[#This Row],[Customer Segment]]=Introduction!$D$42,1,0)</f>
        <v>0</v>
      </c>
      <c r="Q67" s="41">
        <f>IF(Table2[[#This Row],[Customer Segment]]=Introduction!$D$44,1,0)</f>
        <v>0</v>
      </c>
      <c r="R67" s="1">
        <v>65.849999999999994</v>
      </c>
      <c r="S6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-496.0737226881896</v>
      </c>
    </row>
    <row r="68" spans="1:19" x14ac:dyDescent="0.2">
      <c r="A68" s="1" t="s">
        <v>46</v>
      </c>
      <c r="B68" s="1" t="s">
        <v>14</v>
      </c>
      <c r="C68" s="1" t="s">
        <v>47</v>
      </c>
      <c r="D68" s="37">
        <v>0.05</v>
      </c>
      <c r="E68" s="37">
        <v>7.64</v>
      </c>
      <c r="F68" s="37">
        <v>5.83</v>
      </c>
      <c r="G68" s="37">
        <v>0.36</v>
      </c>
      <c r="H68" s="37">
        <v>-40.275199999999998</v>
      </c>
      <c r="I68" s="42">
        <f>IF(Table2[[#This Row],[Order Priority]]=Introduction!$B$42,1,0)</f>
        <v>0</v>
      </c>
      <c r="J68" s="42">
        <f>IF(Table2[[#This Row],[Order Priority]]=Introduction!$B$43,1,0)</f>
        <v>0</v>
      </c>
      <c r="K68" s="42">
        <f>IF(Table2[[#This Row],[Order Priority]]=Introduction!$B$44,1,0)</f>
        <v>0</v>
      </c>
      <c r="L68" s="42">
        <f>IF(Table2[[#This Row],[Order Priority]]=Introduction!$B$45,1,0)</f>
        <v>0</v>
      </c>
      <c r="M68" s="42">
        <f>IF(Table2[[#This Row],[Ship Mode]]=Introduction!$C$42,1,0)</f>
        <v>0</v>
      </c>
      <c r="N68" s="41">
        <f>IF(Table2[[#This Row],[Ship Mode]]=Introduction!$C$44,1,0)</f>
        <v>1</v>
      </c>
      <c r="O68" s="41">
        <f>IF(Table2[[#This Row],[Customer Segment]]=Introduction!$D$45,1,0)</f>
        <v>0</v>
      </c>
      <c r="P68" s="41">
        <f>IF(Table2[[#This Row],[Customer Segment]]=Introduction!$D$42,1,0)</f>
        <v>0</v>
      </c>
      <c r="Q68" s="41">
        <f>IF(Table2[[#This Row],[Customer Segment]]=Introduction!$D$44,1,0)</f>
        <v>1</v>
      </c>
      <c r="R68" s="34">
        <v>47.18</v>
      </c>
      <c r="S6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278.45480503861279</v>
      </c>
    </row>
    <row r="69" spans="1:19" x14ac:dyDescent="0.2">
      <c r="A69" s="1" t="s">
        <v>46</v>
      </c>
      <c r="B69" s="1" t="s">
        <v>2</v>
      </c>
      <c r="C69" s="1" t="s">
        <v>70</v>
      </c>
      <c r="D69" s="39">
        <v>0.08</v>
      </c>
      <c r="E69" s="39">
        <v>243.98</v>
      </c>
      <c r="F69" s="39">
        <v>43.32</v>
      </c>
      <c r="G69" s="39">
        <v>0.55000000000000004</v>
      </c>
      <c r="H69" s="39">
        <v>-162.8244</v>
      </c>
      <c r="I69" s="42">
        <f>IF(Table2[[#This Row],[Order Priority]]=Introduction!$B$42,1,0)</f>
        <v>0</v>
      </c>
      <c r="J69" s="42">
        <f>IF(Table2[[#This Row],[Order Priority]]=Introduction!$B$43,1,0)</f>
        <v>0</v>
      </c>
      <c r="K69" s="42">
        <f>IF(Table2[[#This Row],[Order Priority]]=Introduction!$B$44,1,0)</f>
        <v>0</v>
      </c>
      <c r="L69" s="42">
        <f>IF(Table2[[#This Row],[Order Priority]]=Introduction!$B$45,1,0)</f>
        <v>0</v>
      </c>
      <c r="M69" s="42">
        <f>IF(Table2[[#This Row],[Ship Mode]]=Introduction!$C$42,1,0)</f>
        <v>1</v>
      </c>
      <c r="N69" s="41">
        <f>IF(Table2[[#This Row],[Ship Mode]]=Introduction!$C$44,1,0)</f>
        <v>0</v>
      </c>
      <c r="O69" s="41">
        <f>IF(Table2[[#This Row],[Customer Segment]]=Introduction!$D$45,1,0)</f>
        <v>0</v>
      </c>
      <c r="P69" s="41">
        <f>IF(Table2[[#This Row],[Customer Segment]]=Introduction!$D$42,1,0)</f>
        <v>0</v>
      </c>
      <c r="Q69" s="41">
        <f>IF(Table2[[#This Row],[Customer Segment]]=Introduction!$D$44,1,0)</f>
        <v>0</v>
      </c>
      <c r="R69" s="1">
        <v>248.84</v>
      </c>
      <c r="S6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2233.7480774556529</v>
      </c>
    </row>
    <row r="70" spans="1:19" x14ac:dyDescent="0.2">
      <c r="A70" s="1" t="s">
        <v>1</v>
      </c>
      <c r="B70" s="1" t="s">
        <v>2</v>
      </c>
      <c r="C70" s="1" t="s">
        <v>47</v>
      </c>
      <c r="D70" s="37">
        <v>0.04</v>
      </c>
      <c r="E70" s="37">
        <v>880.98</v>
      </c>
      <c r="F70" s="37">
        <v>44.55</v>
      </c>
      <c r="G70" s="37">
        <v>0.62</v>
      </c>
      <c r="H70" s="37">
        <v>-13706.464</v>
      </c>
      <c r="I70" s="42">
        <f>IF(Table2[[#This Row],[Order Priority]]=Introduction!$B$42,1,0)</f>
        <v>1</v>
      </c>
      <c r="J70" s="42">
        <f>IF(Table2[[#This Row],[Order Priority]]=Introduction!$B$43,1,0)</f>
        <v>0</v>
      </c>
      <c r="K70" s="42">
        <f>IF(Table2[[#This Row],[Order Priority]]=Introduction!$B$44,1,0)</f>
        <v>0</v>
      </c>
      <c r="L70" s="42">
        <f>IF(Table2[[#This Row],[Order Priority]]=Introduction!$B$45,1,0)</f>
        <v>0</v>
      </c>
      <c r="M70" s="42">
        <f>IF(Table2[[#This Row],[Ship Mode]]=Introduction!$C$42,1,0)</f>
        <v>1</v>
      </c>
      <c r="N70" s="41">
        <f>IF(Table2[[#This Row],[Ship Mode]]=Introduction!$C$44,1,0)</f>
        <v>0</v>
      </c>
      <c r="O70" s="41">
        <f>IF(Table2[[#This Row],[Customer Segment]]=Introduction!$D$45,1,0)</f>
        <v>0</v>
      </c>
      <c r="P70" s="41">
        <f>IF(Table2[[#This Row],[Customer Segment]]=Introduction!$D$42,1,0)</f>
        <v>0</v>
      </c>
      <c r="Q70" s="41">
        <f>IF(Table2[[#This Row],[Customer Segment]]=Introduction!$D$44,1,0)</f>
        <v>1</v>
      </c>
      <c r="R70" s="34">
        <v>6968.9</v>
      </c>
      <c r="S7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-9401.4204419881826</v>
      </c>
    </row>
    <row r="71" spans="1:19" x14ac:dyDescent="0.2">
      <c r="A71" s="1" t="s">
        <v>1</v>
      </c>
      <c r="B71" s="1" t="s">
        <v>14</v>
      </c>
      <c r="C71" s="1" t="s">
        <v>15</v>
      </c>
      <c r="D71" s="39">
        <v>0.03</v>
      </c>
      <c r="E71" s="39">
        <v>2.1</v>
      </c>
      <c r="F71" s="39">
        <v>0.7</v>
      </c>
      <c r="G71" s="39">
        <v>0.56999999999999995</v>
      </c>
      <c r="H71" s="39">
        <v>-1473.9059999999999</v>
      </c>
      <c r="I71" s="42">
        <f>IF(Table2[[#This Row],[Order Priority]]=Introduction!$B$42,1,0)</f>
        <v>1</v>
      </c>
      <c r="J71" s="42">
        <f>IF(Table2[[#This Row],[Order Priority]]=Introduction!$B$43,1,0)</f>
        <v>0</v>
      </c>
      <c r="K71" s="42">
        <f>IF(Table2[[#This Row],[Order Priority]]=Introduction!$B$44,1,0)</f>
        <v>0</v>
      </c>
      <c r="L71" s="42">
        <f>IF(Table2[[#This Row],[Order Priority]]=Introduction!$B$45,1,0)</f>
        <v>0</v>
      </c>
      <c r="M71" s="42">
        <f>IF(Table2[[#This Row],[Ship Mode]]=Introduction!$C$42,1,0)</f>
        <v>0</v>
      </c>
      <c r="N71" s="41">
        <f>IF(Table2[[#This Row],[Ship Mode]]=Introduction!$C$44,1,0)</f>
        <v>1</v>
      </c>
      <c r="O71" s="41">
        <f>IF(Table2[[#This Row],[Customer Segment]]=Introduction!$D$45,1,0)</f>
        <v>0</v>
      </c>
      <c r="P71" s="41">
        <f>IF(Table2[[#This Row],[Customer Segment]]=Introduction!$D$42,1,0)</f>
        <v>1</v>
      </c>
      <c r="Q71" s="41">
        <f>IF(Table2[[#This Row],[Customer Segment]]=Introduction!$D$44,1,0)</f>
        <v>0</v>
      </c>
      <c r="R71" s="1">
        <v>8.7200000000000006</v>
      </c>
      <c r="S7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-1131.3951008311606</v>
      </c>
    </row>
    <row r="72" spans="1:19" x14ac:dyDescent="0.2">
      <c r="A72" s="1" t="s">
        <v>13</v>
      </c>
      <c r="B72" s="1" t="s">
        <v>14</v>
      </c>
      <c r="C72" s="1" t="s">
        <v>47</v>
      </c>
      <c r="D72" s="37">
        <v>0.03</v>
      </c>
      <c r="E72" s="37">
        <v>3.28</v>
      </c>
      <c r="F72" s="37">
        <v>3.97</v>
      </c>
      <c r="G72" s="37">
        <v>0.56000000000000005</v>
      </c>
      <c r="H72" s="37">
        <v>-90.755600000000001</v>
      </c>
      <c r="I72" s="42">
        <f>IF(Table2[[#This Row],[Order Priority]]=Introduction!$B$42,1,0)</f>
        <v>0</v>
      </c>
      <c r="J72" s="42">
        <f>IF(Table2[[#This Row],[Order Priority]]=Introduction!$B$43,1,0)</f>
        <v>1</v>
      </c>
      <c r="K72" s="42">
        <f>IF(Table2[[#This Row],[Order Priority]]=Introduction!$B$44,1,0)</f>
        <v>0</v>
      </c>
      <c r="L72" s="42">
        <f>IF(Table2[[#This Row],[Order Priority]]=Introduction!$B$45,1,0)</f>
        <v>0</v>
      </c>
      <c r="M72" s="42">
        <f>IF(Table2[[#This Row],[Ship Mode]]=Introduction!$C$42,1,0)</f>
        <v>0</v>
      </c>
      <c r="N72" s="41">
        <f>IF(Table2[[#This Row],[Ship Mode]]=Introduction!$C$44,1,0)</f>
        <v>1</v>
      </c>
      <c r="O72" s="41">
        <f>IF(Table2[[#This Row],[Customer Segment]]=Introduction!$D$45,1,0)</f>
        <v>0</v>
      </c>
      <c r="P72" s="41">
        <f>IF(Table2[[#This Row],[Customer Segment]]=Introduction!$D$42,1,0)</f>
        <v>0</v>
      </c>
      <c r="Q72" s="41">
        <f>IF(Table2[[#This Row],[Customer Segment]]=Introduction!$D$44,1,0)</f>
        <v>1</v>
      </c>
      <c r="R72" s="34">
        <v>24.57</v>
      </c>
      <c r="S7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137.62762730423515</v>
      </c>
    </row>
    <row r="73" spans="1:19" x14ac:dyDescent="0.2">
      <c r="A73" s="1" t="s">
        <v>23</v>
      </c>
      <c r="B73" s="1" t="s">
        <v>2</v>
      </c>
      <c r="C73" s="1" t="s">
        <v>3</v>
      </c>
      <c r="D73" s="39">
        <v>0.02</v>
      </c>
      <c r="E73" s="39">
        <v>100.98</v>
      </c>
      <c r="F73" s="39">
        <v>35.840000000000003</v>
      </c>
      <c r="G73" s="39">
        <v>0.62</v>
      </c>
      <c r="H73" s="39">
        <v>-134.91200000000001</v>
      </c>
      <c r="I73" s="42">
        <f>IF(Table2[[#This Row],[Order Priority]]=Introduction!$B$42,1,0)</f>
        <v>0</v>
      </c>
      <c r="J73" s="42">
        <f>IF(Table2[[#This Row],[Order Priority]]=Introduction!$B$43,1,0)</f>
        <v>0</v>
      </c>
      <c r="K73" s="42">
        <f>IF(Table2[[#This Row],[Order Priority]]=Introduction!$B$44,1,0)</f>
        <v>1</v>
      </c>
      <c r="L73" s="42">
        <f>IF(Table2[[#This Row],[Order Priority]]=Introduction!$B$45,1,0)</f>
        <v>0</v>
      </c>
      <c r="M73" s="42">
        <f>IF(Table2[[#This Row],[Ship Mode]]=Introduction!$C$42,1,0)</f>
        <v>1</v>
      </c>
      <c r="N73" s="41">
        <f>IF(Table2[[#This Row],[Ship Mode]]=Introduction!$C$44,1,0)</f>
        <v>0</v>
      </c>
      <c r="O73" s="41">
        <f>IF(Table2[[#This Row],[Customer Segment]]=Introduction!$D$45,1,0)</f>
        <v>1</v>
      </c>
      <c r="P73" s="41">
        <f>IF(Table2[[#This Row],[Customer Segment]]=Introduction!$D$42,1,0)</f>
        <v>0</v>
      </c>
      <c r="Q73" s="41">
        <f>IF(Table2[[#This Row],[Customer Segment]]=Introduction!$D$44,1,0)</f>
        <v>0</v>
      </c>
      <c r="R73" s="1">
        <v>614.99</v>
      </c>
      <c r="S7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1575.0804024960521</v>
      </c>
    </row>
    <row r="74" spans="1:19" x14ac:dyDescent="0.2">
      <c r="A74" s="1" t="s">
        <v>23</v>
      </c>
      <c r="B74" s="1" t="s">
        <v>14</v>
      </c>
      <c r="C74" s="1" t="s">
        <v>70</v>
      </c>
      <c r="D74" s="37">
        <v>0.05</v>
      </c>
      <c r="E74" s="37">
        <v>7.1</v>
      </c>
      <c r="F74" s="37">
        <v>6.05</v>
      </c>
      <c r="G74" s="37">
        <v>0.39</v>
      </c>
      <c r="H74" s="37">
        <v>-101.246</v>
      </c>
      <c r="I74" s="42">
        <f>IF(Table2[[#This Row],[Order Priority]]=Introduction!$B$42,1,0)</f>
        <v>0</v>
      </c>
      <c r="J74" s="42">
        <f>IF(Table2[[#This Row],[Order Priority]]=Introduction!$B$43,1,0)</f>
        <v>0</v>
      </c>
      <c r="K74" s="42">
        <f>IF(Table2[[#This Row],[Order Priority]]=Introduction!$B$44,1,0)</f>
        <v>1</v>
      </c>
      <c r="L74" s="42">
        <f>IF(Table2[[#This Row],[Order Priority]]=Introduction!$B$45,1,0)</f>
        <v>0</v>
      </c>
      <c r="M74" s="42">
        <f>IF(Table2[[#This Row],[Ship Mode]]=Introduction!$C$42,1,0)</f>
        <v>0</v>
      </c>
      <c r="N74" s="41">
        <f>IF(Table2[[#This Row],[Ship Mode]]=Introduction!$C$44,1,0)</f>
        <v>1</v>
      </c>
      <c r="O74" s="41">
        <f>IF(Table2[[#This Row],[Customer Segment]]=Introduction!$D$45,1,0)</f>
        <v>0</v>
      </c>
      <c r="P74" s="41">
        <f>IF(Table2[[#This Row],[Customer Segment]]=Introduction!$D$42,1,0)</f>
        <v>0</v>
      </c>
      <c r="Q74" s="41">
        <f>IF(Table2[[#This Row],[Customer Segment]]=Introduction!$D$44,1,0)</f>
        <v>0</v>
      </c>
      <c r="R74" s="34">
        <v>100.99</v>
      </c>
      <c r="S7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93.643389973802385</v>
      </c>
    </row>
    <row r="75" spans="1:19" x14ac:dyDescent="0.2">
      <c r="A75" s="1" t="s">
        <v>23</v>
      </c>
      <c r="B75" s="1" t="s">
        <v>14</v>
      </c>
      <c r="C75" s="1" t="s">
        <v>70</v>
      </c>
      <c r="D75" s="39">
        <v>0.04</v>
      </c>
      <c r="E75" s="39">
        <v>20.95</v>
      </c>
      <c r="F75" s="39">
        <v>4</v>
      </c>
      <c r="G75" s="39">
        <v>0.6</v>
      </c>
      <c r="H75" s="39">
        <v>-1.88</v>
      </c>
      <c r="I75" s="42">
        <f>IF(Table2[[#This Row],[Order Priority]]=Introduction!$B$42,1,0)</f>
        <v>0</v>
      </c>
      <c r="J75" s="42">
        <f>IF(Table2[[#This Row],[Order Priority]]=Introduction!$B$43,1,0)</f>
        <v>0</v>
      </c>
      <c r="K75" s="42">
        <f>IF(Table2[[#This Row],[Order Priority]]=Introduction!$B$44,1,0)</f>
        <v>1</v>
      </c>
      <c r="L75" s="42">
        <f>IF(Table2[[#This Row],[Order Priority]]=Introduction!$B$45,1,0)</f>
        <v>0</v>
      </c>
      <c r="M75" s="42">
        <f>IF(Table2[[#This Row],[Ship Mode]]=Introduction!$C$42,1,0)</f>
        <v>0</v>
      </c>
      <c r="N75" s="41">
        <f>IF(Table2[[#This Row],[Ship Mode]]=Introduction!$C$44,1,0)</f>
        <v>1</v>
      </c>
      <c r="O75" s="41">
        <f>IF(Table2[[#This Row],[Customer Segment]]=Introduction!$D$45,1,0)</f>
        <v>0</v>
      </c>
      <c r="P75" s="41">
        <f>IF(Table2[[#This Row],[Customer Segment]]=Introduction!$D$42,1,0)</f>
        <v>0</v>
      </c>
      <c r="Q75" s="41">
        <f>IF(Table2[[#This Row],[Customer Segment]]=Introduction!$D$44,1,0)</f>
        <v>0</v>
      </c>
      <c r="R75" s="1">
        <v>142.06</v>
      </c>
      <c r="S7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363.28755509052223</v>
      </c>
    </row>
    <row r="76" spans="1:19" x14ac:dyDescent="0.2">
      <c r="A76" s="1" t="s">
        <v>23</v>
      </c>
      <c r="B76" s="1" t="s">
        <v>14</v>
      </c>
      <c r="C76" s="1" t="s">
        <v>70</v>
      </c>
      <c r="D76" s="37">
        <v>0.05</v>
      </c>
      <c r="E76" s="37">
        <v>39.06</v>
      </c>
      <c r="F76" s="37">
        <v>10.55</v>
      </c>
      <c r="G76" s="37">
        <v>0.37</v>
      </c>
      <c r="H76" s="37">
        <v>250.98060000000001</v>
      </c>
      <c r="I76" s="42">
        <f>IF(Table2[[#This Row],[Order Priority]]=Introduction!$B$42,1,0)</f>
        <v>0</v>
      </c>
      <c r="J76" s="42">
        <f>IF(Table2[[#This Row],[Order Priority]]=Introduction!$B$43,1,0)</f>
        <v>0</v>
      </c>
      <c r="K76" s="42">
        <f>IF(Table2[[#This Row],[Order Priority]]=Introduction!$B$44,1,0)</f>
        <v>1</v>
      </c>
      <c r="L76" s="42">
        <f>IF(Table2[[#This Row],[Order Priority]]=Introduction!$B$45,1,0)</f>
        <v>0</v>
      </c>
      <c r="M76" s="42">
        <f>IF(Table2[[#This Row],[Ship Mode]]=Introduction!$C$42,1,0)</f>
        <v>0</v>
      </c>
      <c r="N76" s="41">
        <f>IF(Table2[[#This Row],[Ship Mode]]=Introduction!$C$44,1,0)</f>
        <v>1</v>
      </c>
      <c r="O76" s="41">
        <f>IF(Table2[[#This Row],[Customer Segment]]=Introduction!$D$45,1,0)</f>
        <v>0</v>
      </c>
      <c r="P76" s="41">
        <f>IF(Table2[[#This Row],[Customer Segment]]=Introduction!$D$42,1,0)</f>
        <v>0</v>
      </c>
      <c r="Q76" s="41">
        <f>IF(Table2[[#This Row],[Customer Segment]]=Introduction!$D$44,1,0)</f>
        <v>0</v>
      </c>
      <c r="R76" s="34">
        <v>363.74</v>
      </c>
      <c r="S7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662.2221562010983</v>
      </c>
    </row>
    <row r="77" spans="1:19" x14ac:dyDescent="0.2">
      <c r="A77" s="1" t="s">
        <v>23</v>
      </c>
      <c r="B77" s="1" t="s">
        <v>14</v>
      </c>
      <c r="C77" s="1" t="s">
        <v>70</v>
      </c>
      <c r="D77" s="39">
        <v>0.04</v>
      </c>
      <c r="E77" s="39">
        <v>3.52</v>
      </c>
      <c r="F77" s="39">
        <v>6.83</v>
      </c>
      <c r="G77" s="39">
        <v>0.38</v>
      </c>
      <c r="H77" s="39">
        <v>-57.753</v>
      </c>
      <c r="I77" s="42">
        <f>IF(Table2[[#This Row],[Order Priority]]=Introduction!$B$42,1,0)</f>
        <v>0</v>
      </c>
      <c r="J77" s="42">
        <f>IF(Table2[[#This Row],[Order Priority]]=Introduction!$B$43,1,0)</f>
        <v>0</v>
      </c>
      <c r="K77" s="42">
        <f>IF(Table2[[#This Row],[Order Priority]]=Introduction!$B$44,1,0)</f>
        <v>1</v>
      </c>
      <c r="L77" s="42">
        <f>IF(Table2[[#This Row],[Order Priority]]=Introduction!$B$45,1,0)</f>
        <v>0</v>
      </c>
      <c r="M77" s="42">
        <f>IF(Table2[[#This Row],[Ship Mode]]=Introduction!$C$42,1,0)</f>
        <v>0</v>
      </c>
      <c r="N77" s="41">
        <f>IF(Table2[[#This Row],[Ship Mode]]=Introduction!$C$44,1,0)</f>
        <v>1</v>
      </c>
      <c r="O77" s="41">
        <f>IF(Table2[[#This Row],[Customer Segment]]=Introduction!$D$45,1,0)</f>
        <v>0</v>
      </c>
      <c r="P77" s="41">
        <f>IF(Table2[[#This Row],[Customer Segment]]=Introduction!$D$42,1,0)</f>
        <v>0</v>
      </c>
      <c r="Q77" s="41">
        <f>IF(Table2[[#This Row],[Customer Segment]]=Introduction!$D$44,1,0)</f>
        <v>0</v>
      </c>
      <c r="R77" s="1">
        <v>15.93</v>
      </c>
      <c r="S7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146.81981167129678</v>
      </c>
    </row>
    <row r="78" spans="1:19" x14ac:dyDescent="0.2">
      <c r="A78" s="1" t="s">
        <v>23</v>
      </c>
      <c r="B78" s="1" t="s">
        <v>14</v>
      </c>
      <c r="C78" s="1" t="s">
        <v>70</v>
      </c>
      <c r="D78" s="37">
        <v>0.02</v>
      </c>
      <c r="E78" s="37">
        <v>15.51</v>
      </c>
      <c r="F78" s="37">
        <v>17.78</v>
      </c>
      <c r="G78" s="37">
        <v>0.59</v>
      </c>
      <c r="H78" s="37">
        <v>-47.97</v>
      </c>
      <c r="I78" s="42">
        <f>IF(Table2[[#This Row],[Order Priority]]=Introduction!$B$42,1,0)</f>
        <v>0</v>
      </c>
      <c r="J78" s="42">
        <f>IF(Table2[[#This Row],[Order Priority]]=Introduction!$B$43,1,0)</f>
        <v>0</v>
      </c>
      <c r="K78" s="42">
        <f>IF(Table2[[#This Row],[Order Priority]]=Introduction!$B$44,1,0)</f>
        <v>1</v>
      </c>
      <c r="L78" s="42">
        <f>IF(Table2[[#This Row],[Order Priority]]=Introduction!$B$45,1,0)</f>
        <v>0</v>
      </c>
      <c r="M78" s="42">
        <f>IF(Table2[[#This Row],[Ship Mode]]=Introduction!$C$42,1,0)</f>
        <v>0</v>
      </c>
      <c r="N78" s="41">
        <f>IF(Table2[[#This Row],[Ship Mode]]=Introduction!$C$44,1,0)</f>
        <v>1</v>
      </c>
      <c r="O78" s="41">
        <f>IF(Table2[[#This Row],[Customer Segment]]=Introduction!$D$45,1,0)</f>
        <v>0</v>
      </c>
      <c r="P78" s="41">
        <f>IF(Table2[[#This Row],[Customer Segment]]=Introduction!$D$42,1,0)</f>
        <v>0</v>
      </c>
      <c r="Q78" s="41">
        <f>IF(Table2[[#This Row],[Customer Segment]]=Introduction!$D$44,1,0)</f>
        <v>0</v>
      </c>
      <c r="R78" s="34">
        <v>21.28</v>
      </c>
      <c r="S7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684.8208490096697</v>
      </c>
    </row>
    <row r="79" spans="1:19" x14ac:dyDescent="0.2">
      <c r="A79" s="1" t="s">
        <v>23</v>
      </c>
      <c r="B79" s="1" t="s">
        <v>14</v>
      </c>
      <c r="C79" s="1" t="s">
        <v>70</v>
      </c>
      <c r="D79" s="39">
        <v>0.05</v>
      </c>
      <c r="E79" s="39">
        <v>20.34</v>
      </c>
      <c r="F79" s="39">
        <v>35</v>
      </c>
      <c r="G79" s="39">
        <v>0.84</v>
      </c>
      <c r="H79" s="39">
        <v>52.776000000000003</v>
      </c>
      <c r="I79" s="42">
        <f>IF(Table2[[#This Row],[Order Priority]]=Introduction!$B$42,1,0)</f>
        <v>0</v>
      </c>
      <c r="J79" s="42">
        <f>IF(Table2[[#This Row],[Order Priority]]=Introduction!$B$43,1,0)</f>
        <v>0</v>
      </c>
      <c r="K79" s="42">
        <f>IF(Table2[[#This Row],[Order Priority]]=Introduction!$B$44,1,0)</f>
        <v>1</v>
      </c>
      <c r="L79" s="42">
        <f>IF(Table2[[#This Row],[Order Priority]]=Introduction!$B$45,1,0)</f>
        <v>0</v>
      </c>
      <c r="M79" s="42">
        <f>IF(Table2[[#This Row],[Ship Mode]]=Introduction!$C$42,1,0)</f>
        <v>0</v>
      </c>
      <c r="N79" s="41">
        <f>IF(Table2[[#This Row],[Ship Mode]]=Introduction!$C$44,1,0)</f>
        <v>1</v>
      </c>
      <c r="O79" s="41">
        <f>IF(Table2[[#This Row],[Customer Segment]]=Introduction!$D$45,1,0)</f>
        <v>0</v>
      </c>
      <c r="P79" s="41">
        <f>IF(Table2[[#This Row],[Customer Segment]]=Introduction!$D$42,1,0)</f>
        <v>0</v>
      </c>
      <c r="Q79" s="41">
        <f>IF(Table2[[#This Row],[Customer Segment]]=Introduction!$D$44,1,0)</f>
        <v>0</v>
      </c>
      <c r="R79" s="1">
        <v>53.02</v>
      </c>
      <c r="S7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1467.0409036815813</v>
      </c>
    </row>
    <row r="80" spans="1:19" x14ac:dyDescent="0.2">
      <c r="A80" s="1" t="s">
        <v>92</v>
      </c>
      <c r="B80" s="1" t="s">
        <v>14</v>
      </c>
      <c r="C80" s="1" t="s">
        <v>15</v>
      </c>
      <c r="D80" s="37">
        <v>0.01</v>
      </c>
      <c r="E80" s="37">
        <v>10.06</v>
      </c>
      <c r="F80" s="37">
        <v>2.06</v>
      </c>
      <c r="G80" s="37">
        <v>0.39</v>
      </c>
      <c r="H80" s="37">
        <v>7.59</v>
      </c>
      <c r="I80" s="42">
        <f>IF(Table2[[#This Row],[Order Priority]]=Introduction!$B$42,1,0)</f>
        <v>0</v>
      </c>
      <c r="J80" s="42">
        <f>IF(Table2[[#This Row],[Order Priority]]=Introduction!$B$43,1,0)</f>
        <v>0</v>
      </c>
      <c r="K80" s="42">
        <f>IF(Table2[[#This Row],[Order Priority]]=Introduction!$B$44,1,0)</f>
        <v>0</v>
      </c>
      <c r="L80" s="42">
        <f>IF(Table2[[#This Row],[Order Priority]]=Introduction!$B$45,1,0)</f>
        <v>1</v>
      </c>
      <c r="M80" s="42">
        <f>IF(Table2[[#This Row],[Ship Mode]]=Introduction!$C$42,1,0)</f>
        <v>0</v>
      </c>
      <c r="N80" s="41">
        <f>IF(Table2[[#This Row],[Ship Mode]]=Introduction!$C$44,1,0)</f>
        <v>1</v>
      </c>
      <c r="O80" s="41">
        <f>IF(Table2[[#This Row],[Customer Segment]]=Introduction!$D$45,1,0)</f>
        <v>0</v>
      </c>
      <c r="P80" s="41">
        <f>IF(Table2[[#This Row],[Customer Segment]]=Introduction!$D$42,1,0)</f>
        <v>1</v>
      </c>
      <c r="Q80" s="41">
        <f>IF(Table2[[#This Row],[Customer Segment]]=Introduction!$D$44,1,0)</f>
        <v>0</v>
      </c>
      <c r="R80" s="34">
        <v>21.2</v>
      </c>
      <c r="S8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34.580076259008756</v>
      </c>
    </row>
    <row r="81" spans="1:19" x14ac:dyDescent="0.2">
      <c r="A81" s="1" t="s">
        <v>92</v>
      </c>
      <c r="B81" s="1" t="s">
        <v>14</v>
      </c>
      <c r="C81" s="1" t="s">
        <v>15</v>
      </c>
      <c r="D81" s="39">
        <v>0</v>
      </c>
      <c r="E81" s="39">
        <v>65.989999999999995</v>
      </c>
      <c r="F81" s="39">
        <v>5.92</v>
      </c>
      <c r="G81" s="39">
        <v>0.55000000000000004</v>
      </c>
      <c r="H81" s="39">
        <v>-107.98699999999999</v>
      </c>
      <c r="I81" s="42">
        <f>IF(Table2[[#This Row],[Order Priority]]=Introduction!$B$42,1,0)</f>
        <v>0</v>
      </c>
      <c r="J81" s="42">
        <f>IF(Table2[[#This Row],[Order Priority]]=Introduction!$B$43,1,0)</f>
        <v>0</v>
      </c>
      <c r="K81" s="42">
        <f>IF(Table2[[#This Row],[Order Priority]]=Introduction!$B$44,1,0)</f>
        <v>0</v>
      </c>
      <c r="L81" s="42">
        <f>IF(Table2[[#This Row],[Order Priority]]=Introduction!$B$45,1,0)</f>
        <v>1</v>
      </c>
      <c r="M81" s="42">
        <f>IF(Table2[[#This Row],[Ship Mode]]=Introduction!$C$42,1,0)</f>
        <v>0</v>
      </c>
      <c r="N81" s="41">
        <f>IF(Table2[[#This Row],[Ship Mode]]=Introduction!$C$44,1,0)</f>
        <v>1</v>
      </c>
      <c r="O81" s="41">
        <f>IF(Table2[[#This Row],[Customer Segment]]=Introduction!$D$45,1,0)</f>
        <v>0</v>
      </c>
      <c r="P81" s="41">
        <f>IF(Table2[[#This Row],[Customer Segment]]=Introduction!$D$42,1,0)</f>
        <v>1</v>
      </c>
      <c r="Q81" s="41">
        <f>IF(Table2[[#This Row],[Customer Segment]]=Introduction!$D$44,1,0)</f>
        <v>0</v>
      </c>
      <c r="R81" s="1">
        <v>173.32</v>
      </c>
      <c r="S8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337.75044594866625</v>
      </c>
    </row>
    <row r="82" spans="1:19" x14ac:dyDescent="0.2">
      <c r="A82" s="1" t="s">
        <v>92</v>
      </c>
      <c r="B82" s="1" t="s">
        <v>63</v>
      </c>
      <c r="C82" s="1" t="s">
        <v>15</v>
      </c>
      <c r="D82" s="37">
        <v>7.0000000000000007E-2</v>
      </c>
      <c r="E82" s="37">
        <v>7.68</v>
      </c>
      <c r="F82" s="37">
        <v>6.16</v>
      </c>
      <c r="G82" s="37">
        <v>0.35</v>
      </c>
      <c r="H82" s="37">
        <v>125.9982</v>
      </c>
      <c r="I82" s="42">
        <f>IF(Table2[[#This Row],[Order Priority]]=Introduction!$B$42,1,0)</f>
        <v>0</v>
      </c>
      <c r="J82" s="42">
        <f>IF(Table2[[#This Row],[Order Priority]]=Introduction!$B$43,1,0)</f>
        <v>0</v>
      </c>
      <c r="K82" s="42">
        <f>IF(Table2[[#This Row],[Order Priority]]=Introduction!$B$44,1,0)</f>
        <v>0</v>
      </c>
      <c r="L82" s="42">
        <f>IF(Table2[[#This Row],[Order Priority]]=Introduction!$B$45,1,0)</f>
        <v>1</v>
      </c>
      <c r="M82" s="42">
        <f>IF(Table2[[#This Row],[Ship Mode]]=Introduction!$C$42,1,0)</f>
        <v>0</v>
      </c>
      <c r="N82" s="41">
        <f>IF(Table2[[#This Row],[Ship Mode]]=Introduction!$C$44,1,0)</f>
        <v>0</v>
      </c>
      <c r="O82" s="41">
        <f>IF(Table2[[#This Row],[Customer Segment]]=Introduction!$D$45,1,0)</f>
        <v>0</v>
      </c>
      <c r="P82" s="41">
        <f>IF(Table2[[#This Row],[Customer Segment]]=Introduction!$D$42,1,0)</f>
        <v>1</v>
      </c>
      <c r="Q82" s="41">
        <f>IF(Table2[[#This Row],[Customer Segment]]=Introduction!$D$44,1,0)</f>
        <v>0</v>
      </c>
      <c r="R82" s="34">
        <v>22.13</v>
      </c>
      <c r="S8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106.583900877883</v>
      </c>
    </row>
    <row r="83" spans="1:19" x14ac:dyDescent="0.2">
      <c r="A83" s="1" t="s">
        <v>92</v>
      </c>
      <c r="B83" s="1" t="s">
        <v>63</v>
      </c>
      <c r="C83" s="1" t="s">
        <v>15</v>
      </c>
      <c r="D83" s="39">
        <v>0.05</v>
      </c>
      <c r="E83" s="39">
        <v>6.64</v>
      </c>
      <c r="F83" s="39">
        <v>4.95</v>
      </c>
      <c r="G83" s="39">
        <v>0.37</v>
      </c>
      <c r="H83" s="39">
        <v>-92.929199999999994</v>
      </c>
      <c r="I83" s="42">
        <f>IF(Table2[[#This Row],[Order Priority]]=Introduction!$B$42,1,0)</f>
        <v>0</v>
      </c>
      <c r="J83" s="42">
        <f>IF(Table2[[#This Row],[Order Priority]]=Introduction!$B$43,1,0)</f>
        <v>0</v>
      </c>
      <c r="K83" s="42">
        <f>IF(Table2[[#This Row],[Order Priority]]=Introduction!$B$44,1,0)</f>
        <v>0</v>
      </c>
      <c r="L83" s="42">
        <f>IF(Table2[[#This Row],[Order Priority]]=Introduction!$B$45,1,0)</f>
        <v>1</v>
      </c>
      <c r="M83" s="42">
        <f>IF(Table2[[#This Row],[Ship Mode]]=Introduction!$C$42,1,0)</f>
        <v>0</v>
      </c>
      <c r="N83" s="41">
        <f>IF(Table2[[#This Row],[Ship Mode]]=Introduction!$C$44,1,0)</f>
        <v>0</v>
      </c>
      <c r="O83" s="41">
        <f>IF(Table2[[#This Row],[Customer Segment]]=Introduction!$D$45,1,0)</f>
        <v>0</v>
      </c>
      <c r="P83" s="41">
        <f>IF(Table2[[#This Row],[Customer Segment]]=Introduction!$D$42,1,0)</f>
        <v>1</v>
      </c>
      <c r="Q83" s="41">
        <f>IF(Table2[[#This Row],[Customer Segment]]=Introduction!$D$44,1,0)</f>
        <v>0</v>
      </c>
      <c r="R83" s="1">
        <v>34.17</v>
      </c>
      <c r="S8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-124.46504278871646</v>
      </c>
    </row>
    <row r="84" spans="1:19" x14ac:dyDescent="0.2">
      <c r="A84" s="1" t="s">
        <v>46</v>
      </c>
      <c r="B84" s="1" t="s">
        <v>2</v>
      </c>
      <c r="C84" s="1" t="s">
        <v>15</v>
      </c>
      <c r="D84" s="37">
        <v>0.01</v>
      </c>
      <c r="E84" s="37">
        <v>150.97999999999999</v>
      </c>
      <c r="F84" s="37">
        <v>30</v>
      </c>
      <c r="G84" s="37">
        <v>0.74</v>
      </c>
      <c r="H84" s="37">
        <v>131.38200000000001</v>
      </c>
      <c r="I84" s="42">
        <f>IF(Table2[[#This Row],[Order Priority]]=Introduction!$B$42,1,0)</f>
        <v>0</v>
      </c>
      <c r="J84" s="42">
        <f>IF(Table2[[#This Row],[Order Priority]]=Introduction!$B$43,1,0)</f>
        <v>0</v>
      </c>
      <c r="K84" s="42">
        <f>IF(Table2[[#This Row],[Order Priority]]=Introduction!$B$44,1,0)</f>
        <v>0</v>
      </c>
      <c r="L84" s="42">
        <f>IF(Table2[[#This Row],[Order Priority]]=Introduction!$B$45,1,0)</f>
        <v>0</v>
      </c>
      <c r="M84" s="42">
        <f>IF(Table2[[#This Row],[Ship Mode]]=Introduction!$C$42,1,0)</f>
        <v>1</v>
      </c>
      <c r="N84" s="41">
        <f>IF(Table2[[#This Row],[Ship Mode]]=Introduction!$C$44,1,0)</f>
        <v>0</v>
      </c>
      <c r="O84" s="41">
        <f>IF(Table2[[#This Row],[Customer Segment]]=Introduction!$D$45,1,0)</f>
        <v>0</v>
      </c>
      <c r="P84" s="41">
        <f>IF(Table2[[#This Row],[Customer Segment]]=Introduction!$D$42,1,0)</f>
        <v>1</v>
      </c>
      <c r="Q84" s="41">
        <f>IF(Table2[[#This Row],[Customer Segment]]=Introduction!$D$44,1,0)</f>
        <v>0</v>
      </c>
      <c r="R84" s="34">
        <v>958.46</v>
      </c>
      <c r="S8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2050.7295087060734</v>
      </c>
    </row>
    <row r="85" spans="1:19" x14ac:dyDescent="0.2">
      <c r="A85" s="1" t="s">
        <v>46</v>
      </c>
      <c r="B85" s="1" t="s">
        <v>63</v>
      </c>
      <c r="C85" s="1" t="s">
        <v>15</v>
      </c>
      <c r="D85" s="39">
        <v>0.01</v>
      </c>
      <c r="E85" s="39">
        <v>28.28</v>
      </c>
      <c r="F85" s="39">
        <v>13.99</v>
      </c>
      <c r="G85" s="39">
        <v>0.57999999999999996</v>
      </c>
      <c r="H85" s="39">
        <v>-89.292000000000002</v>
      </c>
      <c r="I85" s="42">
        <f>IF(Table2[[#This Row],[Order Priority]]=Introduction!$B$42,1,0)</f>
        <v>0</v>
      </c>
      <c r="J85" s="42">
        <f>IF(Table2[[#This Row],[Order Priority]]=Introduction!$B$43,1,0)</f>
        <v>0</v>
      </c>
      <c r="K85" s="42">
        <f>IF(Table2[[#This Row],[Order Priority]]=Introduction!$B$44,1,0)</f>
        <v>0</v>
      </c>
      <c r="L85" s="42">
        <f>IF(Table2[[#This Row],[Order Priority]]=Introduction!$B$45,1,0)</f>
        <v>0</v>
      </c>
      <c r="M85" s="42">
        <f>IF(Table2[[#This Row],[Ship Mode]]=Introduction!$C$42,1,0)</f>
        <v>0</v>
      </c>
      <c r="N85" s="41">
        <f>IF(Table2[[#This Row],[Ship Mode]]=Introduction!$C$44,1,0)</f>
        <v>0</v>
      </c>
      <c r="O85" s="41">
        <f>IF(Table2[[#This Row],[Customer Segment]]=Introduction!$D$45,1,0)</f>
        <v>0</v>
      </c>
      <c r="P85" s="41">
        <f>IF(Table2[[#This Row],[Customer Segment]]=Introduction!$D$42,1,0)</f>
        <v>1</v>
      </c>
      <c r="Q85" s="41">
        <f>IF(Table2[[#This Row],[Customer Segment]]=Introduction!$D$44,1,0)</f>
        <v>0</v>
      </c>
      <c r="R85" s="1">
        <v>368.84</v>
      </c>
      <c r="S8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586.16940421355866</v>
      </c>
    </row>
    <row r="86" spans="1:19" x14ac:dyDescent="0.2">
      <c r="A86" s="1" t="s">
        <v>46</v>
      </c>
      <c r="B86" s="1" t="s">
        <v>14</v>
      </c>
      <c r="C86" s="1" t="s">
        <v>15</v>
      </c>
      <c r="D86" s="37">
        <v>0.03</v>
      </c>
      <c r="E86" s="37">
        <v>35.99</v>
      </c>
      <c r="F86" s="37">
        <v>1.1000000000000001</v>
      </c>
      <c r="G86" s="37">
        <v>0.55000000000000004</v>
      </c>
      <c r="H86" s="37">
        <v>-211.036</v>
      </c>
      <c r="I86" s="42">
        <f>IF(Table2[[#This Row],[Order Priority]]=Introduction!$B$42,1,0)</f>
        <v>0</v>
      </c>
      <c r="J86" s="42">
        <f>IF(Table2[[#This Row],[Order Priority]]=Introduction!$B$43,1,0)</f>
        <v>0</v>
      </c>
      <c r="K86" s="42">
        <f>IF(Table2[[#This Row],[Order Priority]]=Introduction!$B$44,1,0)</f>
        <v>0</v>
      </c>
      <c r="L86" s="42">
        <f>IF(Table2[[#This Row],[Order Priority]]=Introduction!$B$45,1,0)</f>
        <v>0</v>
      </c>
      <c r="M86" s="42">
        <f>IF(Table2[[#This Row],[Ship Mode]]=Introduction!$C$42,1,0)</f>
        <v>0</v>
      </c>
      <c r="N86" s="41">
        <f>IF(Table2[[#This Row],[Ship Mode]]=Introduction!$C$44,1,0)</f>
        <v>1</v>
      </c>
      <c r="O86" s="41">
        <f>IF(Table2[[#This Row],[Customer Segment]]=Introduction!$D$45,1,0)</f>
        <v>0</v>
      </c>
      <c r="P86" s="41">
        <f>IF(Table2[[#This Row],[Customer Segment]]=Introduction!$D$42,1,0)</f>
        <v>1</v>
      </c>
      <c r="Q86" s="41">
        <f>IF(Table2[[#This Row],[Customer Segment]]=Introduction!$D$44,1,0)</f>
        <v>0</v>
      </c>
      <c r="R86" s="34">
        <v>30.86</v>
      </c>
      <c r="S8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173.44963416437352</v>
      </c>
    </row>
    <row r="87" spans="1:19" x14ac:dyDescent="0.2">
      <c r="A87" s="1" t="s">
        <v>46</v>
      </c>
      <c r="B87" s="1" t="s">
        <v>14</v>
      </c>
      <c r="C87" s="1" t="s">
        <v>3</v>
      </c>
      <c r="D87" s="39">
        <v>0.01</v>
      </c>
      <c r="E87" s="39">
        <v>6.68</v>
      </c>
      <c r="F87" s="39">
        <v>4.91</v>
      </c>
      <c r="G87" s="39">
        <v>0.37</v>
      </c>
      <c r="H87" s="39">
        <v>-15.48</v>
      </c>
      <c r="I87" s="42">
        <f>IF(Table2[[#This Row],[Order Priority]]=Introduction!$B$42,1,0)</f>
        <v>0</v>
      </c>
      <c r="J87" s="42">
        <f>IF(Table2[[#This Row],[Order Priority]]=Introduction!$B$43,1,0)</f>
        <v>0</v>
      </c>
      <c r="K87" s="42">
        <f>IF(Table2[[#This Row],[Order Priority]]=Introduction!$B$44,1,0)</f>
        <v>0</v>
      </c>
      <c r="L87" s="42">
        <f>IF(Table2[[#This Row],[Order Priority]]=Introduction!$B$45,1,0)</f>
        <v>0</v>
      </c>
      <c r="M87" s="42">
        <f>IF(Table2[[#This Row],[Ship Mode]]=Introduction!$C$42,1,0)</f>
        <v>0</v>
      </c>
      <c r="N87" s="41">
        <f>IF(Table2[[#This Row],[Ship Mode]]=Introduction!$C$44,1,0)</f>
        <v>1</v>
      </c>
      <c r="O87" s="41">
        <f>IF(Table2[[#This Row],[Customer Segment]]=Introduction!$D$45,1,0)</f>
        <v>1</v>
      </c>
      <c r="P87" s="41">
        <f>IF(Table2[[#This Row],[Customer Segment]]=Introduction!$D$42,1,0)</f>
        <v>0</v>
      </c>
      <c r="Q87" s="41">
        <f>IF(Table2[[#This Row],[Customer Segment]]=Introduction!$D$44,1,0)</f>
        <v>0</v>
      </c>
      <c r="R87" s="1">
        <v>51.03</v>
      </c>
      <c r="S8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270.67936337007274</v>
      </c>
    </row>
    <row r="88" spans="1:19" x14ac:dyDescent="0.2">
      <c r="A88" s="1" t="s">
        <v>46</v>
      </c>
      <c r="B88" s="1" t="s">
        <v>14</v>
      </c>
      <c r="C88" s="1" t="s">
        <v>47</v>
      </c>
      <c r="D88" s="37">
        <v>0</v>
      </c>
      <c r="E88" s="37">
        <v>42.98</v>
      </c>
      <c r="F88" s="37">
        <v>4.62</v>
      </c>
      <c r="G88" s="37">
        <v>0.56000000000000005</v>
      </c>
      <c r="H88" s="37">
        <v>385.30290000000002</v>
      </c>
      <c r="I88" s="42">
        <f>IF(Table2[[#This Row],[Order Priority]]=Introduction!$B$42,1,0)</f>
        <v>0</v>
      </c>
      <c r="J88" s="42">
        <f>IF(Table2[[#This Row],[Order Priority]]=Introduction!$B$43,1,0)</f>
        <v>0</v>
      </c>
      <c r="K88" s="42">
        <f>IF(Table2[[#This Row],[Order Priority]]=Introduction!$B$44,1,0)</f>
        <v>0</v>
      </c>
      <c r="L88" s="42">
        <f>IF(Table2[[#This Row],[Order Priority]]=Introduction!$B$45,1,0)</f>
        <v>0</v>
      </c>
      <c r="M88" s="42">
        <f>IF(Table2[[#This Row],[Ship Mode]]=Introduction!$C$42,1,0)</f>
        <v>0</v>
      </c>
      <c r="N88" s="41">
        <f>IF(Table2[[#This Row],[Ship Mode]]=Introduction!$C$44,1,0)</f>
        <v>1</v>
      </c>
      <c r="O88" s="41">
        <f>IF(Table2[[#This Row],[Customer Segment]]=Introduction!$D$45,1,0)</f>
        <v>0</v>
      </c>
      <c r="P88" s="41">
        <f>IF(Table2[[#This Row],[Customer Segment]]=Introduction!$D$42,1,0)</f>
        <v>0</v>
      </c>
      <c r="Q88" s="41">
        <f>IF(Table2[[#This Row],[Customer Segment]]=Introduction!$D$44,1,0)</f>
        <v>1</v>
      </c>
      <c r="R88" s="34">
        <v>558.41</v>
      </c>
      <c r="S8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990.81926266270523</v>
      </c>
    </row>
    <row r="89" spans="1:19" x14ac:dyDescent="0.2">
      <c r="A89" s="1" t="s">
        <v>46</v>
      </c>
      <c r="B89" s="1" t="s">
        <v>14</v>
      </c>
      <c r="C89" s="1" t="s">
        <v>47</v>
      </c>
      <c r="D89" s="39">
        <v>0.03</v>
      </c>
      <c r="E89" s="39">
        <v>21.78</v>
      </c>
      <c r="F89" s="39">
        <v>5.94</v>
      </c>
      <c r="G89" s="39">
        <v>0.5</v>
      </c>
      <c r="H89" s="39">
        <v>187.2</v>
      </c>
      <c r="I89" s="42">
        <f>IF(Table2[[#This Row],[Order Priority]]=Introduction!$B$42,1,0)</f>
        <v>0</v>
      </c>
      <c r="J89" s="42">
        <f>IF(Table2[[#This Row],[Order Priority]]=Introduction!$B$43,1,0)</f>
        <v>0</v>
      </c>
      <c r="K89" s="42">
        <f>IF(Table2[[#This Row],[Order Priority]]=Introduction!$B$44,1,0)</f>
        <v>0</v>
      </c>
      <c r="L89" s="42">
        <f>IF(Table2[[#This Row],[Order Priority]]=Introduction!$B$45,1,0)</f>
        <v>0</v>
      </c>
      <c r="M89" s="42">
        <f>IF(Table2[[#This Row],[Ship Mode]]=Introduction!$C$42,1,0)</f>
        <v>0</v>
      </c>
      <c r="N89" s="41">
        <f>IF(Table2[[#This Row],[Ship Mode]]=Introduction!$C$44,1,0)</f>
        <v>1</v>
      </c>
      <c r="O89" s="41">
        <f>IF(Table2[[#This Row],[Customer Segment]]=Introduction!$D$45,1,0)</f>
        <v>0</v>
      </c>
      <c r="P89" s="41">
        <f>IF(Table2[[#This Row],[Customer Segment]]=Introduction!$D$42,1,0)</f>
        <v>0</v>
      </c>
      <c r="Q89" s="41">
        <f>IF(Table2[[#This Row],[Customer Segment]]=Introduction!$D$44,1,0)</f>
        <v>1</v>
      </c>
      <c r="R89" s="1">
        <v>290.22000000000003</v>
      </c>
      <c r="S8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688.32121111075162</v>
      </c>
    </row>
    <row r="90" spans="1:19" x14ac:dyDescent="0.2">
      <c r="A90" s="1" t="s">
        <v>46</v>
      </c>
      <c r="B90" s="1" t="s">
        <v>14</v>
      </c>
      <c r="C90" s="1" t="s">
        <v>15</v>
      </c>
      <c r="D90" s="37">
        <v>0.06</v>
      </c>
      <c r="E90" s="37">
        <v>1.7</v>
      </c>
      <c r="F90" s="37">
        <v>1.99</v>
      </c>
      <c r="G90" s="37">
        <v>0.51</v>
      </c>
      <c r="H90" s="37">
        <v>80.071200000000005</v>
      </c>
      <c r="I90" s="42">
        <f>IF(Table2[[#This Row],[Order Priority]]=Introduction!$B$42,1,0)</f>
        <v>0</v>
      </c>
      <c r="J90" s="42">
        <f>IF(Table2[[#This Row],[Order Priority]]=Introduction!$B$43,1,0)</f>
        <v>0</v>
      </c>
      <c r="K90" s="42">
        <f>IF(Table2[[#This Row],[Order Priority]]=Introduction!$B$44,1,0)</f>
        <v>0</v>
      </c>
      <c r="L90" s="42">
        <f>IF(Table2[[#This Row],[Order Priority]]=Introduction!$B$45,1,0)</f>
        <v>0</v>
      </c>
      <c r="M90" s="42">
        <f>IF(Table2[[#This Row],[Ship Mode]]=Introduction!$C$42,1,0)</f>
        <v>0</v>
      </c>
      <c r="N90" s="41">
        <f>IF(Table2[[#This Row],[Ship Mode]]=Introduction!$C$44,1,0)</f>
        <v>1</v>
      </c>
      <c r="O90" s="41">
        <f>IF(Table2[[#This Row],[Customer Segment]]=Introduction!$D$45,1,0)</f>
        <v>0</v>
      </c>
      <c r="P90" s="41">
        <f>IF(Table2[[#This Row],[Customer Segment]]=Introduction!$D$42,1,0)</f>
        <v>1</v>
      </c>
      <c r="Q90" s="41">
        <f>IF(Table2[[#This Row],[Customer Segment]]=Introduction!$D$44,1,0)</f>
        <v>0</v>
      </c>
      <c r="R90" s="34">
        <v>12.15</v>
      </c>
      <c r="S9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335.64079897095115</v>
      </c>
    </row>
    <row r="91" spans="1:19" x14ac:dyDescent="0.2">
      <c r="A91" s="1" t="s">
        <v>46</v>
      </c>
      <c r="B91" s="1" t="s">
        <v>14</v>
      </c>
      <c r="C91" s="1" t="s">
        <v>15</v>
      </c>
      <c r="D91" s="39">
        <v>0.01</v>
      </c>
      <c r="E91" s="39">
        <v>30.98</v>
      </c>
      <c r="F91" s="39">
        <v>5.09</v>
      </c>
      <c r="G91" s="39">
        <v>0.4</v>
      </c>
      <c r="H91" s="39">
        <v>896.40599999999995</v>
      </c>
      <c r="I91" s="42">
        <f>IF(Table2[[#This Row],[Order Priority]]=Introduction!$B$42,1,0)</f>
        <v>0</v>
      </c>
      <c r="J91" s="42">
        <f>IF(Table2[[#This Row],[Order Priority]]=Introduction!$B$43,1,0)</f>
        <v>0</v>
      </c>
      <c r="K91" s="42">
        <f>IF(Table2[[#This Row],[Order Priority]]=Introduction!$B$44,1,0)</f>
        <v>0</v>
      </c>
      <c r="L91" s="42">
        <f>IF(Table2[[#This Row],[Order Priority]]=Introduction!$B$45,1,0)</f>
        <v>0</v>
      </c>
      <c r="M91" s="42">
        <f>IF(Table2[[#This Row],[Ship Mode]]=Introduction!$C$42,1,0)</f>
        <v>0</v>
      </c>
      <c r="N91" s="41">
        <f>IF(Table2[[#This Row],[Ship Mode]]=Introduction!$C$44,1,0)</f>
        <v>1</v>
      </c>
      <c r="O91" s="41">
        <f>IF(Table2[[#This Row],[Customer Segment]]=Introduction!$D$45,1,0)</f>
        <v>0</v>
      </c>
      <c r="P91" s="41">
        <f>IF(Table2[[#This Row],[Customer Segment]]=Introduction!$D$42,1,0)</f>
        <v>1</v>
      </c>
      <c r="Q91" s="41">
        <f>IF(Table2[[#This Row],[Customer Segment]]=Introduction!$D$44,1,0)</f>
        <v>0</v>
      </c>
      <c r="R91" s="1">
        <v>288.42</v>
      </c>
      <c r="S9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1290.6217038577261</v>
      </c>
    </row>
    <row r="92" spans="1:19" x14ac:dyDescent="0.2">
      <c r="A92" s="1" t="s">
        <v>1</v>
      </c>
      <c r="B92" s="1" t="s">
        <v>14</v>
      </c>
      <c r="C92" s="1" t="s">
        <v>15</v>
      </c>
      <c r="D92" s="37">
        <v>0.03</v>
      </c>
      <c r="E92" s="37">
        <v>14.2</v>
      </c>
      <c r="F92" s="37">
        <v>5.3</v>
      </c>
      <c r="G92" s="37">
        <v>0.46</v>
      </c>
      <c r="H92" s="37">
        <v>107.02</v>
      </c>
      <c r="I92" s="42">
        <f>IF(Table2[[#This Row],[Order Priority]]=Introduction!$B$42,1,0)</f>
        <v>1</v>
      </c>
      <c r="J92" s="42">
        <f>IF(Table2[[#This Row],[Order Priority]]=Introduction!$B$43,1,0)</f>
        <v>0</v>
      </c>
      <c r="K92" s="42">
        <f>IF(Table2[[#This Row],[Order Priority]]=Introduction!$B$44,1,0)</f>
        <v>0</v>
      </c>
      <c r="L92" s="42">
        <f>IF(Table2[[#This Row],[Order Priority]]=Introduction!$B$45,1,0)</f>
        <v>0</v>
      </c>
      <c r="M92" s="42">
        <f>IF(Table2[[#This Row],[Ship Mode]]=Introduction!$C$42,1,0)</f>
        <v>0</v>
      </c>
      <c r="N92" s="41">
        <f>IF(Table2[[#This Row],[Ship Mode]]=Introduction!$C$44,1,0)</f>
        <v>1</v>
      </c>
      <c r="O92" s="41">
        <f>IF(Table2[[#This Row],[Customer Segment]]=Introduction!$D$45,1,0)</f>
        <v>0</v>
      </c>
      <c r="P92" s="41">
        <f>IF(Table2[[#This Row],[Customer Segment]]=Introduction!$D$42,1,0)</f>
        <v>1</v>
      </c>
      <c r="Q92" s="41">
        <f>IF(Table2[[#This Row],[Customer Segment]]=Introduction!$D$44,1,0)</f>
        <v>0</v>
      </c>
      <c r="R92" s="34">
        <v>205.98</v>
      </c>
      <c r="S9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561.1359754085579</v>
      </c>
    </row>
    <row r="93" spans="1:19" x14ac:dyDescent="0.2">
      <c r="A93" s="1" t="s">
        <v>13</v>
      </c>
      <c r="B93" s="1" t="s">
        <v>63</v>
      </c>
      <c r="C93" s="1" t="s">
        <v>70</v>
      </c>
      <c r="D93" s="39">
        <v>0.01</v>
      </c>
      <c r="E93" s="39">
        <v>2.84</v>
      </c>
      <c r="F93" s="39">
        <v>0.93</v>
      </c>
      <c r="G93" s="39">
        <v>0.54</v>
      </c>
      <c r="H93" s="39">
        <v>4.5599999999999996</v>
      </c>
      <c r="I93" s="42">
        <f>IF(Table2[[#This Row],[Order Priority]]=Introduction!$B$42,1,0)</f>
        <v>0</v>
      </c>
      <c r="J93" s="42">
        <f>IF(Table2[[#This Row],[Order Priority]]=Introduction!$B$43,1,0)</f>
        <v>1</v>
      </c>
      <c r="K93" s="42">
        <f>IF(Table2[[#This Row],[Order Priority]]=Introduction!$B$44,1,0)</f>
        <v>0</v>
      </c>
      <c r="L93" s="42">
        <f>IF(Table2[[#This Row],[Order Priority]]=Introduction!$B$45,1,0)</f>
        <v>0</v>
      </c>
      <c r="M93" s="42">
        <f>IF(Table2[[#This Row],[Ship Mode]]=Introduction!$C$42,1,0)</f>
        <v>0</v>
      </c>
      <c r="N93" s="41">
        <f>IF(Table2[[#This Row],[Ship Mode]]=Introduction!$C$44,1,0)</f>
        <v>0</v>
      </c>
      <c r="O93" s="41">
        <f>IF(Table2[[#This Row],[Customer Segment]]=Introduction!$D$45,1,0)</f>
        <v>0</v>
      </c>
      <c r="P93" s="41">
        <f>IF(Table2[[#This Row],[Customer Segment]]=Introduction!$D$42,1,0)</f>
        <v>0</v>
      </c>
      <c r="Q93" s="41">
        <f>IF(Table2[[#This Row],[Customer Segment]]=Introduction!$D$44,1,0)</f>
        <v>0</v>
      </c>
      <c r="R93" s="1">
        <v>13.01</v>
      </c>
      <c r="S9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33.769145168792107</v>
      </c>
    </row>
    <row r="94" spans="1:19" x14ac:dyDescent="0.2">
      <c r="A94" s="1" t="s">
        <v>13</v>
      </c>
      <c r="B94" s="1" t="s">
        <v>14</v>
      </c>
      <c r="C94" s="1" t="s">
        <v>15</v>
      </c>
      <c r="D94" s="37">
        <v>0.08</v>
      </c>
      <c r="E94" s="37">
        <v>15.99</v>
      </c>
      <c r="F94" s="37">
        <v>13.18</v>
      </c>
      <c r="G94" s="37">
        <v>0.37</v>
      </c>
      <c r="H94" s="37">
        <v>-246.92616000000001</v>
      </c>
      <c r="I94" s="42">
        <f>IF(Table2[[#This Row],[Order Priority]]=Introduction!$B$42,1,0)</f>
        <v>0</v>
      </c>
      <c r="J94" s="42">
        <f>IF(Table2[[#This Row],[Order Priority]]=Introduction!$B$43,1,0)</f>
        <v>1</v>
      </c>
      <c r="K94" s="42">
        <f>IF(Table2[[#This Row],[Order Priority]]=Introduction!$B$44,1,0)</f>
        <v>0</v>
      </c>
      <c r="L94" s="42">
        <f>IF(Table2[[#This Row],[Order Priority]]=Introduction!$B$45,1,0)</f>
        <v>0</v>
      </c>
      <c r="M94" s="42">
        <f>IF(Table2[[#This Row],[Ship Mode]]=Introduction!$C$42,1,0)</f>
        <v>0</v>
      </c>
      <c r="N94" s="41">
        <f>IF(Table2[[#This Row],[Ship Mode]]=Introduction!$C$44,1,0)</f>
        <v>1</v>
      </c>
      <c r="O94" s="41">
        <f>IF(Table2[[#This Row],[Customer Segment]]=Introduction!$D$45,1,0)</f>
        <v>0</v>
      </c>
      <c r="P94" s="41">
        <f>IF(Table2[[#This Row],[Customer Segment]]=Introduction!$D$42,1,0)</f>
        <v>1</v>
      </c>
      <c r="Q94" s="41">
        <f>IF(Table2[[#This Row],[Customer Segment]]=Introduction!$D$44,1,0)</f>
        <v>0</v>
      </c>
      <c r="R94" s="34">
        <v>192.33</v>
      </c>
      <c r="S9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21.744249609910121</v>
      </c>
    </row>
    <row r="95" spans="1:19" x14ac:dyDescent="0.2">
      <c r="A95" s="1" t="s">
        <v>13</v>
      </c>
      <c r="B95" s="1" t="s">
        <v>14</v>
      </c>
      <c r="C95" s="1" t="s">
        <v>3</v>
      </c>
      <c r="D95" s="39">
        <v>7.0000000000000007E-2</v>
      </c>
      <c r="E95" s="39">
        <v>65.989999999999995</v>
      </c>
      <c r="F95" s="39">
        <v>5.99</v>
      </c>
      <c r="G95" s="39">
        <v>0.57999999999999996</v>
      </c>
      <c r="H95" s="39">
        <v>-139.18256</v>
      </c>
      <c r="I95" s="42">
        <f>IF(Table2[[#This Row],[Order Priority]]=Introduction!$B$42,1,0)</f>
        <v>0</v>
      </c>
      <c r="J95" s="42">
        <f>IF(Table2[[#This Row],[Order Priority]]=Introduction!$B$43,1,0)</f>
        <v>1</v>
      </c>
      <c r="K95" s="42">
        <f>IF(Table2[[#This Row],[Order Priority]]=Introduction!$B$44,1,0)</f>
        <v>0</v>
      </c>
      <c r="L95" s="42">
        <f>IF(Table2[[#This Row],[Order Priority]]=Introduction!$B$45,1,0)</f>
        <v>0</v>
      </c>
      <c r="M95" s="42">
        <f>IF(Table2[[#This Row],[Ship Mode]]=Introduction!$C$42,1,0)</f>
        <v>0</v>
      </c>
      <c r="N95" s="41">
        <f>IF(Table2[[#This Row],[Ship Mode]]=Introduction!$C$44,1,0)</f>
        <v>1</v>
      </c>
      <c r="O95" s="41">
        <f>IF(Table2[[#This Row],[Customer Segment]]=Introduction!$D$45,1,0)</f>
        <v>1</v>
      </c>
      <c r="P95" s="41">
        <f>IF(Table2[[#This Row],[Customer Segment]]=Introduction!$D$42,1,0)</f>
        <v>0</v>
      </c>
      <c r="Q95" s="41">
        <f>IF(Table2[[#This Row],[Customer Segment]]=Introduction!$D$44,1,0)</f>
        <v>0</v>
      </c>
      <c r="R95" s="1">
        <v>165.71</v>
      </c>
      <c r="S9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291.06450129207991</v>
      </c>
    </row>
    <row r="96" spans="1:19" x14ac:dyDescent="0.2">
      <c r="A96" s="1" t="s">
        <v>23</v>
      </c>
      <c r="B96" s="1" t="s">
        <v>14</v>
      </c>
      <c r="C96" s="1" t="s">
        <v>47</v>
      </c>
      <c r="D96" s="37">
        <v>0.03</v>
      </c>
      <c r="E96" s="37">
        <v>5.08</v>
      </c>
      <c r="F96" s="37">
        <v>2.0299999999999998</v>
      </c>
      <c r="G96" s="37">
        <v>0.51</v>
      </c>
      <c r="H96" s="37">
        <v>15.1524</v>
      </c>
      <c r="I96" s="42">
        <f>IF(Table2[[#This Row],[Order Priority]]=Introduction!$B$42,1,0)</f>
        <v>0</v>
      </c>
      <c r="J96" s="42">
        <f>IF(Table2[[#This Row],[Order Priority]]=Introduction!$B$43,1,0)</f>
        <v>0</v>
      </c>
      <c r="K96" s="42">
        <f>IF(Table2[[#This Row],[Order Priority]]=Introduction!$B$44,1,0)</f>
        <v>1</v>
      </c>
      <c r="L96" s="42">
        <f>IF(Table2[[#This Row],[Order Priority]]=Introduction!$B$45,1,0)</f>
        <v>0</v>
      </c>
      <c r="M96" s="42">
        <f>IF(Table2[[#This Row],[Ship Mode]]=Introduction!$C$42,1,0)</f>
        <v>0</v>
      </c>
      <c r="N96" s="41">
        <f>IF(Table2[[#This Row],[Ship Mode]]=Introduction!$C$44,1,0)</f>
        <v>1</v>
      </c>
      <c r="O96" s="41">
        <f>IF(Table2[[#This Row],[Customer Segment]]=Introduction!$D$45,1,0)</f>
        <v>0</v>
      </c>
      <c r="P96" s="41">
        <f>IF(Table2[[#This Row],[Customer Segment]]=Introduction!$D$42,1,0)</f>
        <v>0</v>
      </c>
      <c r="Q96" s="41">
        <f>IF(Table2[[#This Row],[Customer Segment]]=Introduction!$D$44,1,0)</f>
        <v>1</v>
      </c>
      <c r="R96" s="34">
        <v>21.96</v>
      </c>
      <c r="S9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238.7971225865825</v>
      </c>
    </row>
    <row r="97" spans="1:19" x14ac:dyDescent="0.2">
      <c r="A97" s="1" t="s">
        <v>23</v>
      </c>
      <c r="B97" s="1" t="s">
        <v>14</v>
      </c>
      <c r="C97" s="1" t="s">
        <v>47</v>
      </c>
      <c r="D97" s="39">
        <v>0.02</v>
      </c>
      <c r="E97" s="39">
        <v>7.1</v>
      </c>
      <c r="F97" s="39">
        <v>6.05</v>
      </c>
      <c r="G97" s="39">
        <v>0.39</v>
      </c>
      <c r="H97" s="39">
        <v>-48.875</v>
      </c>
      <c r="I97" s="42">
        <f>IF(Table2[[#This Row],[Order Priority]]=Introduction!$B$42,1,0)</f>
        <v>0</v>
      </c>
      <c r="J97" s="42">
        <f>IF(Table2[[#This Row],[Order Priority]]=Introduction!$B$43,1,0)</f>
        <v>0</v>
      </c>
      <c r="K97" s="42">
        <f>IF(Table2[[#This Row],[Order Priority]]=Introduction!$B$44,1,0)</f>
        <v>1</v>
      </c>
      <c r="L97" s="42">
        <f>IF(Table2[[#This Row],[Order Priority]]=Introduction!$B$45,1,0)</f>
        <v>0</v>
      </c>
      <c r="M97" s="42">
        <f>IF(Table2[[#This Row],[Ship Mode]]=Introduction!$C$42,1,0)</f>
        <v>0</v>
      </c>
      <c r="N97" s="41">
        <f>IF(Table2[[#This Row],[Ship Mode]]=Introduction!$C$44,1,0)</f>
        <v>1</v>
      </c>
      <c r="O97" s="41">
        <f>IF(Table2[[#This Row],[Customer Segment]]=Introduction!$D$45,1,0)</f>
        <v>0</v>
      </c>
      <c r="P97" s="41">
        <f>IF(Table2[[#This Row],[Customer Segment]]=Introduction!$D$42,1,0)</f>
        <v>0</v>
      </c>
      <c r="Q97" s="41">
        <f>IF(Table2[[#This Row],[Customer Segment]]=Introduction!$D$44,1,0)</f>
        <v>1</v>
      </c>
      <c r="R97" s="1">
        <v>61.5</v>
      </c>
      <c r="S9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197.53692535742098</v>
      </c>
    </row>
    <row r="98" spans="1:19" x14ac:dyDescent="0.2">
      <c r="A98" s="1" t="s">
        <v>23</v>
      </c>
      <c r="B98" s="1" t="s">
        <v>14</v>
      </c>
      <c r="C98" s="1" t="s">
        <v>47</v>
      </c>
      <c r="D98" s="37">
        <v>0.04</v>
      </c>
      <c r="E98" s="37">
        <v>33.89</v>
      </c>
      <c r="F98" s="37">
        <v>5.0999999999999996</v>
      </c>
      <c r="G98" s="37">
        <v>0.6</v>
      </c>
      <c r="H98" s="37">
        <v>68.676000000000002</v>
      </c>
      <c r="I98" s="42">
        <f>IF(Table2[[#This Row],[Order Priority]]=Introduction!$B$42,1,0)</f>
        <v>0</v>
      </c>
      <c r="J98" s="42">
        <f>IF(Table2[[#This Row],[Order Priority]]=Introduction!$B$43,1,0)</f>
        <v>0</v>
      </c>
      <c r="K98" s="42">
        <f>IF(Table2[[#This Row],[Order Priority]]=Introduction!$B$44,1,0)</f>
        <v>1</v>
      </c>
      <c r="L98" s="42">
        <f>IF(Table2[[#This Row],[Order Priority]]=Introduction!$B$45,1,0)</f>
        <v>0</v>
      </c>
      <c r="M98" s="42">
        <f>IF(Table2[[#This Row],[Ship Mode]]=Introduction!$C$42,1,0)</f>
        <v>0</v>
      </c>
      <c r="N98" s="41">
        <f>IF(Table2[[#This Row],[Ship Mode]]=Introduction!$C$44,1,0)</f>
        <v>1</v>
      </c>
      <c r="O98" s="41">
        <f>IF(Table2[[#This Row],[Customer Segment]]=Introduction!$D$45,1,0)</f>
        <v>0</v>
      </c>
      <c r="P98" s="41">
        <f>IF(Table2[[#This Row],[Customer Segment]]=Introduction!$D$42,1,0)</f>
        <v>0</v>
      </c>
      <c r="Q98" s="41">
        <f>IF(Table2[[#This Row],[Customer Segment]]=Introduction!$D$44,1,0)</f>
        <v>1</v>
      </c>
      <c r="R98" s="34">
        <v>200.64</v>
      </c>
      <c r="S9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536.9244028428775</v>
      </c>
    </row>
    <row r="99" spans="1:19" x14ac:dyDescent="0.2">
      <c r="A99" s="1" t="s">
        <v>92</v>
      </c>
      <c r="B99" s="1" t="s">
        <v>14</v>
      </c>
      <c r="C99" s="1" t="s">
        <v>15</v>
      </c>
      <c r="D99" s="39">
        <v>0.03</v>
      </c>
      <c r="E99" s="39">
        <v>73.98</v>
      </c>
      <c r="F99" s="39">
        <v>14.52</v>
      </c>
      <c r="G99" s="39">
        <v>0.65</v>
      </c>
      <c r="H99" s="39">
        <v>-326.23160000000001</v>
      </c>
      <c r="I99" s="42">
        <f>IF(Table2[[#This Row],[Order Priority]]=Introduction!$B$42,1,0)</f>
        <v>0</v>
      </c>
      <c r="J99" s="42">
        <f>IF(Table2[[#This Row],[Order Priority]]=Introduction!$B$43,1,0)</f>
        <v>0</v>
      </c>
      <c r="K99" s="42">
        <f>IF(Table2[[#This Row],[Order Priority]]=Introduction!$B$44,1,0)</f>
        <v>0</v>
      </c>
      <c r="L99" s="42">
        <f>IF(Table2[[#This Row],[Order Priority]]=Introduction!$B$45,1,0)</f>
        <v>1</v>
      </c>
      <c r="M99" s="42">
        <f>IF(Table2[[#This Row],[Ship Mode]]=Introduction!$C$42,1,0)</f>
        <v>0</v>
      </c>
      <c r="N99" s="41">
        <f>IF(Table2[[#This Row],[Ship Mode]]=Introduction!$C$44,1,0)</f>
        <v>1</v>
      </c>
      <c r="O99" s="41">
        <f>IF(Table2[[#This Row],[Customer Segment]]=Introduction!$D$45,1,0)</f>
        <v>0</v>
      </c>
      <c r="P99" s="41">
        <f>IF(Table2[[#This Row],[Customer Segment]]=Introduction!$D$42,1,0)</f>
        <v>1</v>
      </c>
      <c r="Q99" s="41">
        <f>IF(Table2[[#This Row],[Customer Segment]]=Introduction!$D$44,1,0)</f>
        <v>0</v>
      </c>
      <c r="R99" s="1">
        <v>79.02</v>
      </c>
      <c r="S9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440.28802169280203</v>
      </c>
    </row>
    <row r="100" spans="1:19" x14ac:dyDescent="0.2">
      <c r="A100" s="1" t="s">
        <v>92</v>
      </c>
      <c r="B100" s="1" t="s">
        <v>14</v>
      </c>
      <c r="C100" s="1" t="s">
        <v>47</v>
      </c>
      <c r="D100" s="37">
        <v>0.05</v>
      </c>
      <c r="E100" s="37">
        <v>1.98</v>
      </c>
      <c r="F100" s="37">
        <v>4.7699999999999996</v>
      </c>
      <c r="G100" s="37">
        <v>0.4</v>
      </c>
      <c r="H100" s="37">
        <v>-14.359819999999999</v>
      </c>
      <c r="I100" s="42">
        <f>IF(Table2[[#This Row],[Order Priority]]=Introduction!$B$42,1,0)</f>
        <v>0</v>
      </c>
      <c r="J100" s="42">
        <f>IF(Table2[[#This Row],[Order Priority]]=Introduction!$B$43,1,0)</f>
        <v>0</v>
      </c>
      <c r="K100" s="42">
        <f>IF(Table2[[#This Row],[Order Priority]]=Introduction!$B$44,1,0)</f>
        <v>0</v>
      </c>
      <c r="L100" s="42">
        <f>IF(Table2[[#This Row],[Order Priority]]=Introduction!$B$45,1,0)</f>
        <v>1</v>
      </c>
      <c r="M100" s="42">
        <f>IF(Table2[[#This Row],[Ship Mode]]=Introduction!$C$42,1,0)</f>
        <v>0</v>
      </c>
      <c r="N100" s="41">
        <f>IF(Table2[[#This Row],[Ship Mode]]=Introduction!$C$44,1,0)</f>
        <v>1</v>
      </c>
      <c r="O100" s="41">
        <f>IF(Table2[[#This Row],[Customer Segment]]=Introduction!$D$45,1,0)</f>
        <v>0</v>
      </c>
      <c r="P100" s="41">
        <f>IF(Table2[[#This Row],[Customer Segment]]=Introduction!$D$42,1,0)</f>
        <v>0</v>
      </c>
      <c r="Q100" s="41">
        <f>IF(Table2[[#This Row],[Customer Segment]]=Introduction!$D$44,1,0)</f>
        <v>1</v>
      </c>
      <c r="R100" s="34">
        <v>3.53</v>
      </c>
      <c r="S10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102.94260228770489</v>
      </c>
    </row>
    <row r="101" spans="1:19" x14ac:dyDescent="0.2">
      <c r="A101" s="1" t="s">
        <v>92</v>
      </c>
      <c r="B101" s="1" t="s">
        <v>63</v>
      </c>
      <c r="C101" s="1" t="s">
        <v>47</v>
      </c>
      <c r="D101" s="39">
        <v>7.0000000000000007E-2</v>
      </c>
      <c r="E101" s="39">
        <v>699.99</v>
      </c>
      <c r="F101" s="39">
        <v>24.49</v>
      </c>
      <c r="G101" s="39">
        <v>0.41</v>
      </c>
      <c r="H101" s="39">
        <v>-2870.2775999999999</v>
      </c>
      <c r="I101" s="42">
        <f>IF(Table2[[#This Row],[Order Priority]]=Introduction!$B$42,1,0)</f>
        <v>0</v>
      </c>
      <c r="J101" s="42">
        <f>IF(Table2[[#This Row],[Order Priority]]=Introduction!$B$43,1,0)</f>
        <v>0</v>
      </c>
      <c r="K101" s="42">
        <f>IF(Table2[[#This Row],[Order Priority]]=Introduction!$B$44,1,0)</f>
        <v>0</v>
      </c>
      <c r="L101" s="42">
        <f>IF(Table2[[#This Row],[Order Priority]]=Introduction!$B$45,1,0)</f>
        <v>1</v>
      </c>
      <c r="M101" s="42">
        <f>IF(Table2[[#This Row],[Ship Mode]]=Introduction!$C$42,1,0)</f>
        <v>0</v>
      </c>
      <c r="N101" s="41">
        <f>IF(Table2[[#This Row],[Ship Mode]]=Introduction!$C$44,1,0)</f>
        <v>0</v>
      </c>
      <c r="O101" s="41">
        <f>IF(Table2[[#This Row],[Customer Segment]]=Introduction!$D$45,1,0)</f>
        <v>0</v>
      </c>
      <c r="P101" s="41">
        <f>IF(Table2[[#This Row],[Customer Segment]]=Introduction!$D$42,1,0)</f>
        <v>0</v>
      </c>
      <c r="Q101" s="41">
        <f>IF(Table2[[#This Row],[Customer Segment]]=Introduction!$D$44,1,0)</f>
        <v>1</v>
      </c>
      <c r="R101" s="1">
        <v>706.56</v>
      </c>
      <c r="S10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-176.67570596133413</v>
      </c>
    </row>
    <row r="102" spans="1:19" x14ac:dyDescent="0.2">
      <c r="A102" s="1" t="s">
        <v>92</v>
      </c>
      <c r="B102" s="1" t="s">
        <v>14</v>
      </c>
      <c r="C102" s="1" t="s">
        <v>47</v>
      </c>
      <c r="D102" s="37">
        <v>7.0000000000000007E-2</v>
      </c>
      <c r="E102" s="37">
        <v>6783.02</v>
      </c>
      <c r="F102" s="37">
        <v>24.49</v>
      </c>
      <c r="G102" s="37">
        <v>0.39</v>
      </c>
      <c r="H102" s="37">
        <v>77.983599999999996</v>
      </c>
      <c r="I102" s="42">
        <f>IF(Table2[[#This Row],[Order Priority]]=Introduction!$B$42,1,0)</f>
        <v>0</v>
      </c>
      <c r="J102" s="42">
        <f>IF(Table2[[#This Row],[Order Priority]]=Introduction!$B$43,1,0)</f>
        <v>0</v>
      </c>
      <c r="K102" s="42">
        <f>IF(Table2[[#This Row],[Order Priority]]=Introduction!$B$44,1,0)</f>
        <v>0</v>
      </c>
      <c r="L102" s="42">
        <f>IF(Table2[[#This Row],[Order Priority]]=Introduction!$B$45,1,0)</f>
        <v>1</v>
      </c>
      <c r="M102" s="42">
        <f>IF(Table2[[#This Row],[Ship Mode]]=Introduction!$C$42,1,0)</f>
        <v>0</v>
      </c>
      <c r="N102" s="41">
        <f>IF(Table2[[#This Row],[Ship Mode]]=Introduction!$C$44,1,0)</f>
        <v>1</v>
      </c>
      <c r="O102" s="41">
        <f>IF(Table2[[#This Row],[Customer Segment]]=Introduction!$D$45,1,0)</f>
        <v>0</v>
      </c>
      <c r="P102" s="41">
        <f>IF(Table2[[#This Row],[Customer Segment]]=Introduction!$D$42,1,0)</f>
        <v>0</v>
      </c>
      <c r="Q102" s="41">
        <f>IF(Table2[[#This Row],[Customer Segment]]=Introduction!$D$44,1,0)</f>
        <v>1</v>
      </c>
      <c r="R102" s="34">
        <v>13121.07</v>
      </c>
      <c r="S10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21967.212971144159</v>
      </c>
    </row>
    <row r="103" spans="1:19" x14ac:dyDescent="0.2">
      <c r="A103" s="1" t="s">
        <v>92</v>
      </c>
      <c r="B103" s="1" t="s">
        <v>2</v>
      </c>
      <c r="C103" s="1" t="s">
        <v>3</v>
      </c>
      <c r="D103" s="39">
        <v>0</v>
      </c>
      <c r="E103" s="39">
        <v>137.47999999999999</v>
      </c>
      <c r="F103" s="39">
        <v>32.18</v>
      </c>
      <c r="G103" s="39">
        <v>0.78</v>
      </c>
      <c r="H103" s="39">
        <v>-203.27</v>
      </c>
      <c r="I103" s="42">
        <f>IF(Table2[[#This Row],[Order Priority]]=Introduction!$B$42,1,0)</f>
        <v>0</v>
      </c>
      <c r="J103" s="42">
        <f>IF(Table2[[#This Row],[Order Priority]]=Introduction!$B$43,1,0)</f>
        <v>0</v>
      </c>
      <c r="K103" s="42">
        <f>IF(Table2[[#This Row],[Order Priority]]=Introduction!$B$44,1,0)</f>
        <v>0</v>
      </c>
      <c r="L103" s="42">
        <f>IF(Table2[[#This Row],[Order Priority]]=Introduction!$B$45,1,0)</f>
        <v>1</v>
      </c>
      <c r="M103" s="42">
        <f>IF(Table2[[#This Row],[Ship Mode]]=Introduction!$C$42,1,0)</f>
        <v>1</v>
      </c>
      <c r="N103" s="41">
        <f>IF(Table2[[#This Row],[Ship Mode]]=Introduction!$C$44,1,0)</f>
        <v>0</v>
      </c>
      <c r="O103" s="41">
        <f>IF(Table2[[#This Row],[Customer Segment]]=Introduction!$D$45,1,0)</f>
        <v>1</v>
      </c>
      <c r="P103" s="41">
        <f>IF(Table2[[#This Row],[Customer Segment]]=Introduction!$D$42,1,0)</f>
        <v>0</v>
      </c>
      <c r="Q103" s="41">
        <f>IF(Table2[[#This Row],[Customer Segment]]=Introduction!$D$44,1,0)</f>
        <v>0</v>
      </c>
      <c r="R103" s="1">
        <v>296.75</v>
      </c>
      <c r="S10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1597.4819491121732</v>
      </c>
    </row>
    <row r="104" spans="1:19" x14ac:dyDescent="0.2">
      <c r="A104" s="1" t="s">
        <v>92</v>
      </c>
      <c r="B104" s="1" t="s">
        <v>2</v>
      </c>
      <c r="C104" s="1" t="s">
        <v>3</v>
      </c>
      <c r="D104" s="37">
        <v>0</v>
      </c>
      <c r="E104" s="37">
        <v>137.47999999999999</v>
      </c>
      <c r="F104" s="37">
        <v>32.18</v>
      </c>
      <c r="G104" s="37">
        <v>0.78</v>
      </c>
      <c r="H104" s="37">
        <v>-203.27</v>
      </c>
      <c r="I104" s="42">
        <f>IF(Table2[[#This Row],[Order Priority]]=Introduction!$B$42,1,0)</f>
        <v>0</v>
      </c>
      <c r="J104" s="42">
        <f>IF(Table2[[#This Row],[Order Priority]]=Introduction!$B$43,1,0)</f>
        <v>0</v>
      </c>
      <c r="K104" s="42">
        <f>IF(Table2[[#This Row],[Order Priority]]=Introduction!$B$44,1,0)</f>
        <v>0</v>
      </c>
      <c r="L104" s="42">
        <f>IF(Table2[[#This Row],[Order Priority]]=Introduction!$B$45,1,0)</f>
        <v>1</v>
      </c>
      <c r="M104" s="42">
        <f>IF(Table2[[#This Row],[Ship Mode]]=Introduction!$C$42,1,0)</f>
        <v>1</v>
      </c>
      <c r="N104" s="41">
        <f>IF(Table2[[#This Row],[Ship Mode]]=Introduction!$C$44,1,0)</f>
        <v>0</v>
      </c>
      <c r="O104" s="41">
        <f>IF(Table2[[#This Row],[Customer Segment]]=Introduction!$D$45,1,0)</f>
        <v>1</v>
      </c>
      <c r="P104" s="41">
        <f>IF(Table2[[#This Row],[Customer Segment]]=Introduction!$D$42,1,0)</f>
        <v>0</v>
      </c>
      <c r="Q104" s="41">
        <f>IF(Table2[[#This Row],[Customer Segment]]=Introduction!$D$44,1,0)</f>
        <v>0</v>
      </c>
      <c r="R104" s="34">
        <v>1483.76</v>
      </c>
      <c r="S10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1597.4819491121732</v>
      </c>
    </row>
    <row r="105" spans="1:19" x14ac:dyDescent="0.2">
      <c r="A105" s="1" t="s">
        <v>13</v>
      </c>
      <c r="B105" s="1" t="s">
        <v>14</v>
      </c>
      <c r="C105" s="1" t="s">
        <v>70</v>
      </c>
      <c r="D105" s="39">
        <v>0.03</v>
      </c>
      <c r="E105" s="39">
        <v>896.99</v>
      </c>
      <c r="F105" s="39">
        <v>19.989999999999998</v>
      </c>
      <c r="G105" s="39">
        <v>0.38</v>
      </c>
      <c r="H105" s="39">
        <v>3602.1311999999998</v>
      </c>
      <c r="I105" s="42">
        <f>IF(Table2[[#This Row],[Order Priority]]=Introduction!$B$42,1,0)</f>
        <v>0</v>
      </c>
      <c r="J105" s="42">
        <f>IF(Table2[[#This Row],[Order Priority]]=Introduction!$B$43,1,0)</f>
        <v>1</v>
      </c>
      <c r="K105" s="42">
        <f>IF(Table2[[#This Row],[Order Priority]]=Introduction!$B$44,1,0)</f>
        <v>0</v>
      </c>
      <c r="L105" s="42">
        <f>IF(Table2[[#This Row],[Order Priority]]=Introduction!$B$45,1,0)</f>
        <v>0</v>
      </c>
      <c r="M105" s="42">
        <f>IF(Table2[[#This Row],[Ship Mode]]=Introduction!$C$42,1,0)</f>
        <v>0</v>
      </c>
      <c r="N105" s="41">
        <f>IF(Table2[[#This Row],[Ship Mode]]=Introduction!$C$44,1,0)</f>
        <v>1</v>
      </c>
      <c r="O105" s="41">
        <f>IF(Table2[[#This Row],[Customer Segment]]=Introduction!$D$45,1,0)</f>
        <v>0</v>
      </c>
      <c r="P105" s="41">
        <f>IF(Table2[[#This Row],[Customer Segment]]=Introduction!$D$42,1,0)</f>
        <v>0</v>
      </c>
      <c r="Q105" s="41">
        <f>IF(Table2[[#This Row],[Customer Segment]]=Introduction!$D$44,1,0)</f>
        <v>0</v>
      </c>
      <c r="R105" s="1">
        <v>5220.4799999999996</v>
      </c>
      <c r="S10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6982.1191604509431</v>
      </c>
    </row>
    <row r="106" spans="1:19" x14ac:dyDescent="0.2">
      <c r="A106" s="1" t="s">
        <v>13</v>
      </c>
      <c r="B106" s="1" t="s">
        <v>14</v>
      </c>
      <c r="C106" s="1" t="s">
        <v>47</v>
      </c>
      <c r="D106" s="37">
        <v>7.0000000000000007E-2</v>
      </c>
      <c r="E106" s="37">
        <v>4.13</v>
      </c>
      <c r="F106" s="37">
        <v>0.99</v>
      </c>
      <c r="G106" s="37">
        <v>0.39</v>
      </c>
      <c r="H106" s="37">
        <v>10.959199999999999</v>
      </c>
      <c r="I106" s="42">
        <f>IF(Table2[[#This Row],[Order Priority]]=Introduction!$B$42,1,0)</f>
        <v>0</v>
      </c>
      <c r="J106" s="42">
        <f>IF(Table2[[#This Row],[Order Priority]]=Introduction!$B$43,1,0)</f>
        <v>1</v>
      </c>
      <c r="K106" s="42">
        <f>IF(Table2[[#This Row],[Order Priority]]=Introduction!$B$44,1,0)</f>
        <v>0</v>
      </c>
      <c r="L106" s="42">
        <f>IF(Table2[[#This Row],[Order Priority]]=Introduction!$B$45,1,0)</f>
        <v>0</v>
      </c>
      <c r="M106" s="42">
        <f>IF(Table2[[#This Row],[Ship Mode]]=Introduction!$C$42,1,0)</f>
        <v>0</v>
      </c>
      <c r="N106" s="41">
        <f>IF(Table2[[#This Row],[Ship Mode]]=Introduction!$C$44,1,0)</f>
        <v>1</v>
      </c>
      <c r="O106" s="41">
        <f>IF(Table2[[#This Row],[Customer Segment]]=Introduction!$D$45,1,0)</f>
        <v>0</v>
      </c>
      <c r="P106" s="41">
        <f>IF(Table2[[#This Row],[Customer Segment]]=Introduction!$D$42,1,0)</f>
        <v>0</v>
      </c>
      <c r="Q106" s="41">
        <f>IF(Table2[[#This Row],[Customer Segment]]=Introduction!$D$44,1,0)</f>
        <v>1</v>
      </c>
      <c r="R106" s="34">
        <v>16.07</v>
      </c>
      <c r="S10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-5.6506634500083415</v>
      </c>
    </row>
    <row r="107" spans="1:19" x14ac:dyDescent="0.2">
      <c r="A107" s="1" t="s">
        <v>13</v>
      </c>
      <c r="B107" s="1" t="s">
        <v>14</v>
      </c>
      <c r="C107" s="1" t="s">
        <v>47</v>
      </c>
      <c r="D107" s="39">
        <v>0.03</v>
      </c>
      <c r="E107" s="39">
        <v>22.72</v>
      </c>
      <c r="F107" s="39">
        <v>8.99</v>
      </c>
      <c r="G107" s="39">
        <v>0.44</v>
      </c>
      <c r="H107" s="39">
        <v>17.429400000000001</v>
      </c>
      <c r="I107" s="42">
        <f>IF(Table2[[#This Row],[Order Priority]]=Introduction!$B$42,1,0)</f>
        <v>0</v>
      </c>
      <c r="J107" s="42">
        <f>IF(Table2[[#This Row],[Order Priority]]=Introduction!$B$43,1,0)</f>
        <v>1</v>
      </c>
      <c r="K107" s="42">
        <f>IF(Table2[[#This Row],[Order Priority]]=Introduction!$B$44,1,0)</f>
        <v>0</v>
      </c>
      <c r="L107" s="42">
        <f>IF(Table2[[#This Row],[Order Priority]]=Introduction!$B$45,1,0)</f>
        <v>0</v>
      </c>
      <c r="M107" s="42">
        <f>IF(Table2[[#This Row],[Ship Mode]]=Introduction!$C$42,1,0)</f>
        <v>0</v>
      </c>
      <c r="N107" s="41">
        <f>IF(Table2[[#This Row],[Ship Mode]]=Introduction!$C$44,1,0)</f>
        <v>1</v>
      </c>
      <c r="O107" s="41">
        <f>IF(Table2[[#This Row],[Customer Segment]]=Introduction!$D$45,1,0)</f>
        <v>0</v>
      </c>
      <c r="P107" s="41">
        <f>IF(Table2[[#This Row],[Customer Segment]]=Introduction!$D$42,1,0)</f>
        <v>0</v>
      </c>
      <c r="Q107" s="41">
        <f>IF(Table2[[#This Row],[Customer Segment]]=Introduction!$D$44,1,0)</f>
        <v>1</v>
      </c>
      <c r="R107" s="1">
        <v>25.26</v>
      </c>
      <c r="S10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348.32823232483349</v>
      </c>
    </row>
    <row r="108" spans="1:19" x14ac:dyDescent="0.2">
      <c r="A108" s="1" t="s">
        <v>23</v>
      </c>
      <c r="B108" s="1" t="s">
        <v>14</v>
      </c>
      <c r="C108" s="1" t="s">
        <v>47</v>
      </c>
      <c r="D108" s="37">
        <v>0.02</v>
      </c>
      <c r="E108" s="37">
        <v>5.81</v>
      </c>
      <c r="F108" s="37">
        <v>8.49</v>
      </c>
      <c r="G108" s="37">
        <v>0.39</v>
      </c>
      <c r="H108" s="37">
        <v>-137.494</v>
      </c>
      <c r="I108" s="42">
        <f>IF(Table2[[#This Row],[Order Priority]]=Introduction!$B$42,1,0)</f>
        <v>0</v>
      </c>
      <c r="J108" s="42">
        <f>IF(Table2[[#This Row],[Order Priority]]=Introduction!$B$43,1,0)</f>
        <v>0</v>
      </c>
      <c r="K108" s="42">
        <f>IF(Table2[[#This Row],[Order Priority]]=Introduction!$B$44,1,0)</f>
        <v>1</v>
      </c>
      <c r="L108" s="42">
        <f>IF(Table2[[#This Row],[Order Priority]]=Introduction!$B$45,1,0)</f>
        <v>0</v>
      </c>
      <c r="M108" s="42">
        <f>IF(Table2[[#This Row],[Ship Mode]]=Introduction!$C$42,1,0)</f>
        <v>0</v>
      </c>
      <c r="N108" s="41">
        <f>IF(Table2[[#This Row],[Ship Mode]]=Introduction!$C$44,1,0)</f>
        <v>1</v>
      </c>
      <c r="O108" s="41">
        <f>IF(Table2[[#This Row],[Customer Segment]]=Introduction!$D$45,1,0)</f>
        <v>0</v>
      </c>
      <c r="P108" s="41">
        <f>IF(Table2[[#This Row],[Customer Segment]]=Introduction!$D$42,1,0)</f>
        <v>0</v>
      </c>
      <c r="Q108" s="41">
        <f>IF(Table2[[#This Row],[Customer Segment]]=Introduction!$D$44,1,0)</f>
        <v>1</v>
      </c>
      <c r="R108" s="34">
        <v>42.44</v>
      </c>
      <c r="S10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170.18699533947066</v>
      </c>
    </row>
    <row r="109" spans="1:19" x14ac:dyDescent="0.2">
      <c r="A109" s="1" t="s">
        <v>46</v>
      </c>
      <c r="B109" s="1" t="s">
        <v>14</v>
      </c>
      <c r="C109" s="1" t="s">
        <v>47</v>
      </c>
      <c r="D109" s="39">
        <v>7.0000000000000007E-2</v>
      </c>
      <c r="E109" s="39">
        <v>14.56</v>
      </c>
      <c r="F109" s="39">
        <v>3.5</v>
      </c>
      <c r="G109" s="39">
        <v>0.57999999999999996</v>
      </c>
      <c r="H109" s="39">
        <v>-45.527999999999999</v>
      </c>
      <c r="I109" s="42">
        <f>IF(Table2[[#This Row],[Order Priority]]=Introduction!$B$42,1,0)</f>
        <v>0</v>
      </c>
      <c r="J109" s="42">
        <f>IF(Table2[[#This Row],[Order Priority]]=Introduction!$B$43,1,0)</f>
        <v>0</v>
      </c>
      <c r="K109" s="42">
        <f>IF(Table2[[#This Row],[Order Priority]]=Introduction!$B$44,1,0)</f>
        <v>0</v>
      </c>
      <c r="L109" s="42">
        <f>IF(Table2[[#This Row],[Order Priority]]=Introduction!$B$45,1,0)</f>
        <v>0</v>
      </c>
      <c r="M109" s="42">
        <f>IF(Table2[[#This Row],[Ship Mode]]=Introduction!$C$42,1,0)</f>
        <v>0</v>
      </c>
      <c r="N109" s="41">
        <f>IF(Table2[[#This Row],[Ship Mode]]=Introduction!$C$44,1,0)</f>
        <v>1</v>
      </c>
      <c r="O109" s="41">
        <f>IF(Table2[[#This Row],[Customer Segment]]=Introduction!$D$45,1,0)</f>
        <v>0</v>
      </c>
      <c r="P109" s="41">
        <f>IF(Table2[[#This Row],[Customer Segment]]=Introduction!$D$42,1,0)</f>
        <v>0</v>
      </c>
      <c r="Q109" s="41">
        <f>IF(Table2[[#This Row],[Customer Segment]]=Introduction!$D$44,1,0)</f>
        <v>1</v>
      </c>
      <c r="R109" s="1">
        <v>84.59</v>
      </c>
      <c r="S10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400.0013757980185</v>
      </c>
    </row>
    <row r="110" spans="1:19" x14ac:dyDescent="0.2">
      <c r="A110" s="1" t="s">
        <v>1</v>
      </c>
      <c r="B110" s="1" t="s">
        <v>63</v>
      </c>
      <c r="C110" s="1" t="s">
        <v>3</v>
      </c>
      <c r="D110" s="37">
        <v>0.06</v>
      </c>
      <c r="E110" s="37">
        <v>179.99</v>
      </c>
      <c r="F110" s="37">
        <v>13.99</v>
      </c>
      <c r="G110" s="37">
        <v>0.56999999999999995</v>
      </c>
      <c r="H110" s="37">
        <v>1220.03784</v>
      </c>
      <c r="I110" s="42">
        <f>IF(Table2[[#This Row],[Order Priority]]=Introduction!$B$42,1,0)</f>
        <v>1</v>
      </c>
      <c r="J110" s="42">
        <f>IF(Table2[[#This Row],[Order Priority]]=Introduction!$B$43,1,0)</f>
        <v>0</v>
      </c>
      <c r="K110" s="42">
        <f>IF(Table2[[#This Row],[Order Priority]]=Introduction!$B$44,1,0)</f>
        <v>0</v>
      </c>
      <c r="L110" s="42">
        <f>IF(Table2[[#This Row],[Order Priority]]=Introduction!$B$45,1,0)</f>
        <v>0</v>
      </c>
      <c r="M110" s="42">
        <f>IF(Table2[[#This Row],[Ship Mode]]=Introduction!$C$42,1,0)</f>
        <v>0</v>
      </c>
      <c r="N110" s="41">
        <f>IF(Table2[[#This Row],[Ship Mode]]=Introduction!$C$44,1,0)</f>
        <v>0</v>
      </c>
      <c r="O110" s="41">
        <f>IF(Table2[[#This Row],[Customer Segment]]=Introduction!$D$45,1,0)</f>
        <v>1</v>
      </c>
      <c r="P110" s="41">
        <f>IF(Table2[[#This Row],[Customer Segment]]=Introduction!$D$42,1,0)</f>
        <v>0</v>
      </c>
      <c r="Q110" s="41">
        <f>IF(Table2[[#This Row],[Customer Segment]]=Introduction!$D$44,1,0)</f>
        <v>0</v>
      </c>
      <c r="R110" s="34">
        <v>8332.91</v>
      </c>
      <c r="S11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2469.8182808526781</v>
      </c>
    </row>
    <row r="111" spans="1:19" x14ac:dyDescent="0.2">
      <c r="A111" s="1" t="s">
        <v>1</v>
      </c>
      <c r="B111" s="1" t="s">
        <v>63</v>
      </c>
      <c r="C111" s="1" t="s">
        <v>3</v>
      </c>
      <c r="D111" s="39">
        <v>0.03</v>
      </c>
      <c r="E111" s="39">
        <v>30.98</v>
      </c>
      <c r="F111" s="39">
        <v>8.99</v>
      </c>
      <c r="G111" s="39">
        <v>0.57999999999999996</v>
      </c>
      <c r="H111" s="39">
        <v>0.51</v>
      </c>
      <c r="I111" s="42">
        <f>IF(Table2[[#This Row],[Order Priority]]=Introduction!$B$42,1,0)</f>
        <v>1</v>
      </c>
      <c r="J111" s="42">
        <f>IF(Table2[[#This Row],[Order Priority]]=Introduction!$B$43,1,0)</f>
        <v>0</v>
      </c>
      <c r="K111" s="42">
        <f>IF(Table2[[#This Row],[Order Priority]]=Introduction!$B$44,1,0)</f>
        <v>0</v>
      </c>
      <c r="L111" s="42">
        <f>IF(Table2[[#This Row],[Order Priority]]=Introduction!$B$45,1,0)</f>
        <v>0</v>
      </c>
      <c r="M111" s="42">
        <f>IF(Table2[[#This Row],[Ship Mode]]=Introduction!$C$42,1,0)</f>
        <v>0</v>
      </c>
      <c r="N111" s="41">
        <f>IF(Table2[[#This Row],[Ship Mode]]=Introduction!$C$44,1,0)</f>
        <v>0</v>
      </c>
      <c r="O111" s="41">
        <f>IF(Table2[[#This Row],[Customer Segment]]=Introduction!$D$45,1,0)</f>
        <v>1</v>
      </c>
      <c r="P111" s="41">
        <f>IF(Table2[[#This Row],[Customer Segment]]=Introduction!$D$42,1,0)</f>
        <v>0</v>
      </c>
      <c r="Q111" s="41">
        <f>IF(Table2[[#This Row],[Customer Segment]]=Introduction!$D$44,1,0)</f>
        <v>0</v>
      </c>
      <c r="R111" s="1">
        <v>162.38999999999999</v>
      </c>
      <c r="S11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644.05618800705122</v>
      </c>
    </row>
    <row r="112" spans="1:19" x14ac:dyDescent="0.2">
      <c r="A112" s="1" t="s">
        <v>1</v>
      </c>
      <c r="B112" s="1" t="s">
        <v>14</v>
      </c>
      <c r="C112" s="1" t="s">
        <v>3</v>
      </c>
      <c r="D112" s="37">
        <v>0.01</v>
      </c>
      <c r="E112" s="37">
        <v>525.98</v>
      </c>
      <c r="F112" s="37">
        <v>19.989999999999998</v>
      </c>
      <c r="G112" s="37">
        <v>0.37</v>
      </c>
      <c r="H112" s="37">
        <v>-161.92400000000001</v>
      </c>
      <c r="I112" s="42">
        <f>IF(Table2[[#This Row],[Order Priority]]=Introduction!$B$42,1,0)</f>
        <v>1</v>
      </c>
      <c r="J112" s="42">
        <f>IF(Table2[[#This Row],[Order Priority]]=Introduction!$B$43,1,0)</f>
        <v>0</v>
      </c>
      <c r="K112" s="42">
        <f>IF(Table2[[#This Row],[Order Priority]]=Introduction!$B$44,1,0)</f>
        <v>0</v>
      </c>
      <c r="L112" s="42">
        <f>IF(Table2[[#This Row],[Order Priority]]=Introduction!$B$45,1,0)</f>
        <v>0</v>
      </c>
      <c r="M112" s="42">
        <f>IF(Table2[[#This Row],[Ship Mode]]=Introduction!$C$42,1,0)</f>
        <v>0</v>
      </c>
      <c r="N112" s="41">
        <f>IF(Table2[[#This Row],[Ship Mode]]=Introduction!$C$44,1,0)</f>
        <v>1</v>
      </c>
      <c r="O112" s="41">
        <f>IF(Table2[[#This Row],[Customer Segment]]=Introduction!$D$45,1,0)</f>
        <v>1</v>
      </c>
      <c r="P112" s="41">
        <f>IF(Table2[[#This Row],[Customer Segment]]=Introduction!$D$42,1,0)</f>
        <v>0</v>
      </c>
      <c r="Q112" s="41">
        <f>IF(Table2[[#This Row],[Customer Segment]]=Introduction!$D$44,1,0)</f>
        <v>0</v>
      </c>
      <c r="R112" s="34">
        <v>4920.8100000000004</v>
      </c>
      <c r="S11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2253.5583636394863</v>
      </c>
    </row>
    <row r="113" spans="1:19" x14ac:dyDescent="0.2">
      <c r="A113" s="1" t="s">
        <v>1</v>
      </c>
      <c r="B113" s="1" t="s">
        <v>14</v>
      </c>
      <c r="C113" s="1" t="s">
        <v>70</v>
      </c>
      <c r="D113" s="39">
        <v>0.01</v>
      </c>
      <c r="E113" s="39">
        <v>5.58</v>
      </c>
      <c r="F113" s="39">
        <v>5.3</v>
      </c>
      <c r="G113" s="39">
        <v>0.35</v>
      </c>
      <c r="H113" s="39">
        <v>-7.25</v>
      </c>
      <c r="I113" s="42">
        <f>IF(Table2[[#This Row],[Order Priority]]=Introduction!$B$42,1,0)</f>
        <v>1</v>
      </c>
      <c r="J113" s="42">
        <f>IF(Table2[[#This Row],[Order Priority]]=Introduction!$B$43,1,0)</f>
        <v>0</v>
      </c>
      <c r="K113" s="42">
        <f>IF(Table2[[#This Row],[Order Priority]]=Introduction!$B$44,1,0)</f>
        <v>0</v>
      </c>
      <c r="L113" s="42">
        <f>IF(Table2[[#This Row],[Order Priority]]=Introduction!$B$45,1,0)</f>
        <v>0</v>
      </c>
      <c r="M113" s="42">
        <f>IF(Table2[[#This Row],[Ship Mode]]=Introduction!$C$42,1,0)</f>
        <v>0</v>
      </c>
      <c r="N113" s="41">
        <f>IF(Table2[[#This Row],[Ship Mode]]=Introduction!$C$44,1,0)</f>
        <v>1</v>
      </c>
      <c r="O113" s="41">
        <f>IF(Table2[[#This Row],[Customer Segment]]=Introduction!$D$45,1,0)</f>
        <v>0</v>
      </c>
      <c r="P113" s="41">
        <f>IF(Table2[[#This Row],[Customer Segment]]=Introduction!$D$42,1,0)</f>
        <v>0</v>
      </c>
      <c r="Q113" s="41">
        <f>IF(Table2[[#This Row],[Customer Segment]]=Introduction!$D$44,1,0)</f>
        <v>0</v>
      </c>
      <c r="R113" s="1">
        <v>11.16</v>
      </c>
      <c r="S11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367.8348761455207</v>
      </c>
    </row>
    <row r="114" spans="1:19" x14ac:dyDescent="0.2">
      <c r="A114" s="1" t="s">
        <v>1</v>
      </c>
      <c r="B114" s="1" t="s">
        <v>14</v>
      </c>
      <c r="C114" s="1" t="s">
        <v>70</v>
      </c>
      <c r="D114" s="37">
        <v>0.03</v>
      </c>
      <c r="E114" s="37">
        <v>3.98</v>
      </c>
      <c r="F114" s="37">
        <v>0.7</v>
      </c>
      <c r="G114" s="37">
        <v>0.52</v>
      </c>
      <c r="H114" s="37">
        <v>31.201799999999999</v>
      </c>
      <c r="I114" s="42">
        <f>IF(Table2[[#This Row],[Order Priority]]=Introduction!$B$42,1,0)</f>
        <v>1</v>
      </c>
      <c r="J114" s="42">
        <f>IF(Table2[[#This Row],[Order Priority]]=Introduction!$B$43,1,0)</f>
        <v>0</v>
      </c>
      <c r="K114" s="42">
        <f>IF(Table2[[#This Row],[Order Priority]]=Introduction!$B$44,1,0)</f>
        <v>0</v>
      </c>
      <c r="L114" s="42">
        <f>IF(Table2[[#This Row],[Order Priority]]=Introduction!$B$45,1,0)</f>
        <v>0</v>
      </c>
      <c r="M114" s="42">
        <f>IF(Table2[[#This Row],[Ship Mode]]=Introduction!$C$42,1,0)</f>
        <v>0</v>
      </c>
      <c r="N114" s="41">
        <f>IF(Table2[[#This Row],[Ship Mode]]=Introduction!$C$44,1,0)</f>
        <v>1</v>
      </c>
      <c r="O114" s="41">
        <f>IF(Table2[[#This Row],[Customer Segment]]=Introduction!$D$45,1,0)</f>
        <v>0</v>
      </c>
      <c r="P114" s="41">
        <f>IF(Table2[[#This Row],[Customer Segment]]=Introduction!$D$42,1,0)</f>
        <v>0</v>
      </c>
      <c r="Q114" s="41">
        <f>IF(Table2[[#This Row],[Customer Segment]]=Introduction!$D$44,1,0)</f>
        <v>0</v>
      </c>
      <c r="R114" s="34">
        <v>45.22</v>
      </c>
      <c r="S11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403.14091884642346</v>
      </c>
    </row>
    <row r="115" spans="1:19" x14ac:dyDescent="0.2">
      <c r="A115" s="1" t="s">
        <v>13</v>
      </c>
      <c r="B115" s="1" t="s">
        <v>63</v>
      </c>
      <c r="C115" s="1" t="s">
        <v>70</v>
      </c>
      <c r="D115" s="39">
        <v>0</v>
      </c>
      <c r="E115" s="39">
        <v>11.66</v>
      </c>
      <c r="F115" s="39">
        <v>8.99</v>
      </c>
      <c r="G115" s="39">
        <v>0.59</v>
      </c>
      <c r="H115" s="39">
        <v>-203.67</v>
      </c>
      <c r="I115" s="42">
        <f>IF(Table2[[#This Row],[Order Priority]]=Introduction!$B$42,1,0)</f>
        <v>0</v>
      </c>
      <c r="J115" s="42">
        <f>IF(Table2[[#This Row],[Order Priority]]=Introduction!$B$43,1,0)</f>
        <v>1</v>
      </c>
      <c r="K115" s="42">
        <f>IF(Table2[[#This Row],[Order Priority]]=Introduction!$B$44,1,0)</f>
        <v>0</v>
      </c>
      <c r="L115" s="42">
        <f>IF(Table2[[#This Row],[Order Priority]]=Introduction!$B$45,1,0)</f>
        <v>0</v>
      </c>
      <c r="M115" s="42">
        <f>IF(Table2[[#This Row],[Ship Mode]]=Introduction!$C$42,1,0)</f>
        <v>0</v>
      </c>
      <c r="N115" s="41">
        <f>IF(Table2[[#This Row],[Ship Mode]]=Introduction!$C$44,1,0)</f>
        <v>0</v>
      </c>
      <c r="O115" s="41">
        <f>IF(Table2[[#This Row],[Customer Segment]]=Introduction!$D$45,1,0)</f>
        <v>0</v>
      </c>
      <c r="P115" s="41">
        <f>IF(Table2[[#This Row],[Customer Segment]]=Introduction!$D$42,1,0)</f>
        <v>0</v>
      </c>
      <c r="Q115" s="41">
        <f>IF(Table2[[#This Row],[Customer Segment]]=Introduction!$D$44,1,0)</f>
        <v>0</v>
      </c>
      <c r="R115" s="1">
        <v>138.51</v>
      </c>
      <c r="S11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119.11158141502838</v>
      </c>
    </row>
    <row r="116" spans="1:19" x14ac:dyDescent="0.2">
      <c r="A116" s="1" t="s">
        <v>23</v>
      </c>
      <c r="B116" s="1" t="s">
        <v>14</v>
      </c>
      <c r="C116" s="1" t="s">
        <v>70</v>
      </c>
      <c r="D116" s="37">
        <v>0.04</v>
      </c>
      <c r="E116" s="37">
        <v>125.99</v>
      </c>
      <c r="F116" s="37">
        <v>8.99</v>
      </c>
      <c r="G116" s="37">
        <v>0.59</v>
      </c>
      <c r="H116" s="37">
        <v>-627.82191999999998</v>
      </c>
      <c r="I116" s="42">
        <f>IF(Table2[[#This Row],[Order Priority]]=Introduction!$B$42,1,0)</f>
        <v>0</v>
      </c>
      <c r="J116" s="42">
        <f>IF(Table2[[#This Row],[Order Priority]]=Introduction!$B$43,1,0)</f>
        <v>0</v>
      </c>
      <c r="K116" s="42">
        <f>IF(Table2[[#This Row],[Order Priority]]=Introduction!$B$44,1,0)</f>
        <v>1</v>
      </c>
      <c r="L116" s="42">
        <f>IF(Table2[[#This Row],[Order Priority]]=Introduction!$B$45,1,0)</f>
        <v>0</v>
      </c>
      <c r="M116" s="42">
        <f>IF(Table2[[#This Row],[Ship Mode]]=Introduction!$C$42,1,0)</f>
        <v>0</v>
      </c>
      <c r="N116" s="41">
        <f>IF(Table2[[#This Row],[Ship Mode]]=Introduction!$C$44,1,0)</f>
        <v>1</v>
      </c>
      <c r="O116" s="41">
        <f>IF(Table2[[#This Row],[Customer Segment]]=Introduction!$D$45,1,0)</f>
        <v>0</v>
      </c>
      <c r="P116" s="41">
        <f>IF(Table2[[#This Row],[Customer Segment]]=Introduction!$D$42,1,0)</f>
        <v>0</v>
      </c>
      <c r="Q116" s="41">
        <f>IF(Table2[[#This Row],[Customer Segment]]=Introduction!$D$44,1,0)</f>
        <v>0</v>
      </c>
      <c r="R116" s="34">
        <v>107.95</v>
      </c>
      <c r="S11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181.02418651344098</v>
      </c>
    </row>
    <row r="117" spans="1:19" x14ac:dyDescent="0.2">
      <c r="A117" s="1" t="s">
        <v>23</v>
      </c>
      <c r="B117" s="1" t="s">
        <v>14</v>
      </c>
      <c r="C117" s="1" t="s">
        <v>47</v>
      </c>
      <c r="D117" s="39">
        <v>0.1</v>
      </c>
      <c r="E117" s="39">
        <v>2.6</v>
      </c>
      <c r="F117" s="39">
        <v>2.4</v>
      </c>
      <c r="G117" s="39">
        <v>0.57999999999999996</v>
      </c>
      <c r="H117" s="39">
        <v>-88.04</v>
      </c>
      <c r="I117" s="42">
        <f>IF(Table2[[#This Row],[Order Priority]]=Introduction!$B$42,1,0)</f>
        <v>0</v>
      </c>
      <c r="J117" s="42">
        <f>IF(Table2[[#This Row],[Order Priority]]=Introduction!$B$43,1,0)</f>
        <v>0</v>
      </c>
      <c r="K117" s="42">
        <f>IF(Table2[[#This Row],[Order Priority]]=Introduction!$B$44,1,0)</f>
        <v>1</v>
      </c>
      <c r="L117" s="42">
        <f>IF(Table2[[#This Row],[Order Priority]]=Introduction!$B$45,1,0)</f>
        <v>0</v>
      </c>
      <c r="M117" s="42">
        <f>IF(Table2[[#This Row],[Ship Mode]]=Introduction!$C$42,1,0)</f>
        <v>0</v>
      </c>
      <c r="N117" s="41">
        <f>IF(Table2[[#This Row],[Ship Mode]]=Introduction!$C$44,1,0)</f>
        <v>1</v>
      </c>
      <c r="O117" s="41">
        <f>IF(Table2[[#This Row],[Customer Segment]]=Introduction!$D$45,1,0)</f>
        <v>0</v>
      </c>
      <c r="P117" s="41">
        <f>IF(Table2[[#This Row],[Customer Segment]]=Introduction!$D$42,1,0)</f>
        <v>0</v>
      </c>
      <c r="Q117" s="41">
        <f>IF(Table2[[#This Row],[Customer Segment]]=Introduction!$D$44,1,0)</f>
        <v>1</v>
      </c>
      <c r="R117" s="1">
        <v>30.1</v>
      </c>
      <c r="S11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147.5058797799679</v>
      </c>
    </row>
    <row r="118" spans="1:19" x14ac:dyDescent="0.2">
      <c r="A118" s="1" t="s">
        <v>46</v>
      </c>
      <c r="B118" s="1" t="s">
        <v>14</v>
      </c>
      <c r="C118" s="1" t="s">
        <v>47</v>
      </c>
      <c r="D118" s="37">
        <v>0.02</v>
      </c>
      <c r="E118" s="37">
        <v>4.13</v>
      </c>
      <c r="F118" s="37">
        <v>6.89</v>
      </c>
      <c r="G118" s="37">
        <v>0.39</v>
      </c>
      <c r="H118" s="37">
        <v>-51.737000000000002</v>
      </c>
      <c r="I118" s="42">
        <f>IF(Table2[[#This Row],[Order Priority]]=Introduction!$B$42,1,0)</f>
        <v>0</v>
      </c>
      <c r="J118" s="42">
        <f>IF(Table2[[#This Row],[Order Priority]]=Introduction!$B$43,1,0)</f>
        <v>0</v>
      </c>
      <c r="K118" s="42">
        <f>IF(Table2[[#This Row],[Order Priority]]=Introduction!$B$44,1,0)</f>
        <v>0</v>
      </c>
      <c r="L118" s="42">
        <f>IF(Table2[[#This Row],[Order Priority]]=Introduction!$B$45,1,0)</f>
        <v>0</v>
      </c>
      <c r="M118" s="42">
        <f>IF(Table2[[#This Row],[Ship Mode]]=Introduction!$C$42,1,0)</f>
        <v>0</v>
      </c>
      <c r="N118" s="41">
        <f>IF(Table2[[#This Row],[Ship Mode]]=Introduction!$C$44,1,0)</f>
        <v>1</v>
      </c>
      <c r="O118" s="41">
        <f>IF(Table2[[#This Row],[Customer Segment]]=Introduction!$D$45,1,0)</f>
        <v>0</v>
      </c>
      <c r="P118" s="41">
        <f>IF(Table2[[#This Row],[Customer Segment]]=Introduction!$D$42,1,0)</f>
        <v>0</v>
      </c>
      <c r="Q118" s="41">
        <f>IF(Table2[[#This Row],[Customer Segment]]=Introduction!$D$44,1,0)</f>
        <v>1</v>
      </c>
      <c r="R118" s="34">
        <v>45.87</v>
      </c>
      <c r="S11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329.77856960394081</v>
      </c>
    </row>
    <row r="119" spans="1:19" x14ac:dyDescent="0.2">
      <c r="A119" s="1" t="s">
        <v>46</v>
      </c>
      <c r="B119" s="1" t="s">
        <v>14</v>
      </c>
      <c r="C119" s="1" t="s">
        <v>47</v>
      </c>
      <c r="D119" s="39">
        <v>0.02</v>
      </c>
      <c r="E119" s="39">
        <v>4.13</v>
      </c>
      <c r="F119" s="39">
        <v>6.89</v>
      </c>
      <c r="G119" s="39">
        <v>0.39</v>
      </c>
      <c r="H119" s="39">
        <v>-48.235999999999997</v>
      </c>
      <c r="I119" s="42">
        <f>IF(Table2[[#This Row],[Order Priority]]=Introduction!$B$42,1,0)</f>
        <v>0</v>
      </c>
      <c r="J119" s="42">
        <f>IF(Table2[[#This Row],[Order Priority]]=Introduction!$B$43,1,0)</f>
        <v>0</v>
      </c>
      <c r="K119" s="42">
        <f>IF(Table2[[#This Row],[Order Priority]]=Introduction!$B$44,1,0)</f>
        <v>0</v>
      </c>
      <c r="L119" s="42">
        <f>IF(Table2[[#This Row],[Order Priority]]=Introduction!$B$45,1,0)</f>
        <v>0</v>
      </c>
      <c r="M119" s="42">
        <f>IF(Table2[[#This Row],[Ship Mode]]=Introduction!$C$42,1,0)</f>
        <v>0</v>
      </c>
      <c r="N119" s="41">
        <f>IF(Table2[[#This Row],[Ship Mode]]=Introduction!$C$44,1,0)</f>
        <v>1</v>
      </c>
      <c r="O119" s="41">
        <f>IF(Table2[[#This Row],[Customer Segment]]=Introduction!$D$45,1,0)</f>
        <v>0</v>
      </c>
      <c r="P119" s="41">
        <f>IF(Table2[[#This Row],[Customer Segment]]=Introduction!$D$42,1,0)</f>
        <v>0</v>
      </c>
      <c r="Q119" s="41">
        <f>IF(Table2[[#This Row],[Customer Segment]]=Introduction!$D$44,1,0)</f>
        <v>1</v>
      </c>
      <c r="R119" s="1">
        <v>10.19</v>
      </c>
      <c r="S11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333.36368365800149</v>
      </c>
    </row>
    <row r="120" spans="1:19" x14ac:dyDescent="0.2">
      <c r="A120" s="1" t="s">
        <v>46</v>
      </c>
      <c r="B120" s="1" t="s">
        <v>14</v>
      </c>
      <c r="C120" s="1" t="s">
        <v>3</v>
      </c>
      <c r="D120" s="37">
        <v>0.01</v>
      </c>
      <c r="E120" s="37">
        <v>5.38</v>
      </c>
      <c r="F120" s="37">
        <v>7.57</v>
      </c>
      <c r="G120" s="37">
        <v>0.36</v>
      </c>
      <c r="H120" s="37">
        <v>-66.779579999999996</v>
      </c>
      <c r="I120" s="42">
        <f>IF(Table2[[#This Row],[Order Priority]]=Introduction!$B$42,1,0)</f>
        <v>0</v>
      </c>
      <c r="J120" s="42">
        <f>IF(Table2[[#This Row],[Order Priority]]=Introduction!$B$43,1,0)</f>
        <v>0</v>
      </c>
      <c r="K120" s="42">
        <f>IF(Table2[[#This Row],[Order Priority]]=Introduction!$B$44,1,0)</f>
        <v>0</v>
      </c>
      <c r="L120" s="42">
        <f>IF(Table2[[#This Row],[Order Priority]]=Introduction!$B$45,1,0)</f>
        <v>0</v>
      </c>
      <c r="M120" s="42">
        <f>IF(Table2[[#This Row],[Ship Mode]]=Introduction!$C$42,1,0)</f>
        <v>0</v>
      </c>
      <c r="N120" s="41">
        <f>IF(Table2[[#This Row],[Ship Mode]]=Introduction!$C$44,1,0)</f>
        <v>1</v>
      </c>
      <c r="O120" s="41">
        <f>IF(Table2[[#This Row],[Customer Segment]]=Introduction!$D$45,1,0)</f>
        <v>1</v>
      </c>
      <c r="P120" s="41">
        <f>IF(Table2[[#This Row],[Customer Segment]]=Introduction!$D$42,1,0)</f>
        <v>0</v>
      </c>
      <c r="Q120" s="41">
        <f>IF(Table2[[#This Row],[Customer Segment]]=Introduction!$D$44,1,0)</f>
        <v>0</v>
      </c>
      <c r="R120" s="34">
        <v>18.68</v>
      </c>
      <c r="S12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279.28296489636205</v>
      </c>
    </row>
    <row r="121" spans="1:19" x14ac:dyDescent="0.2">
      <c r="A121" s="1" t="s">
        <v>46</v>
      </c>
      <c r="B121" s="1" t="s">
        <v>14</v>
      </c>
      <c r="C121" s="1" t="s">
        <v>3</v>
      </c>
      <c r="D121" s="39">
        <v>0.05</v>
      </c>
      <c r="E121" s="39">
        <v>3.28</v>
      </c>
      <c r="F121" s="39">
        <v>3.97</v>
      </c>
      <c r="G121" s="39">
        <v>0.56000000000000005</v>
      </c>
      <c r="H121" s="39">
        <v>-144.9188</v>
      </c>
      <c r="I121" s="42">
        <f>IF(Table2[[#This Row],[Order Priority]]=Introduction!$B$42,1,0)</f>
        <v>0</v>
      </c>
      <c r="J121" s="42">
        <f>IF(Table2[[#This Row],[Order Priority]]=Introduction!$B$43,1,0)</f>
        <v>0</v>
      </c>
      <c r="K121" s="42">
        <f>IF(Table2[[#This Row],[Order Priority]]=Introduction!$B$44,1,0)</f>
        <v>0</v>
      </c>
      <c r="L121" s="42">
        <f>IF(Table2[[#This Row],[Order Priority]]=Introduction!$B$45,1,0)</f>
        <v>0</v>
      </c>
      <c r="M121" s="42">
        <f>IF(Table2[[#This Row],[Ship Mode]]=Introduction!$C$42,1,0)</f>
        <v>0</v>
      </c>
      <c r="N121" s="41">
        <f>IF(Table2[[#This Row],[Ship Mode]]=Introduction!$C$44,1,0)</f>
        <v>1</v>
      </c>
      <c r="O121" s="41">
        <f>IF(Table2[[#This Row],[Customer Segment]]=Introduction!$D$45,1,0)</f>
        <v>1</v>
      </c>
      <c r="P121" s="41">
        <f>IF(Table2[[#This Row],[Customer Segment]]=Introduction!$D$42,1,0)</f>
        <v>0</v>
      </c>
      <c r="Q121" s="41">
        <f>IF(Table2[[#This Row],[Customer Segment]]=Introduction!$D$44,1,0)</f>
        <v>0</v>
      </c>
      <c r="R121" s="1">
        <v>36.299999999999997</v>
      </c>
      <c r="S12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232.98829917090916</v>
      </c>
    </row>
    <row r="122" spans="1:19" x14ac:dyDescent="0.2">
      <c r="A122" s="1" t="s">
        <v>46</v>
      </c>
      <c r="B122" s="1" t="s">
        <v>14</v>
      </c>
      <c r="C122" s="1" t="s">
        <v>3</v>
      </c>
      <c r="D122" s="37">
        <v>0.09</v>
      </c>
      <c r="E122" s="37">
        <v>2.78</v>
      </c>
      <c r="F122" s="37">
        <v>0.97</v>
      </c>
      <c r="G122" s="37">
        <v>0.59</v>
      </c>
      <c r="H122" s="37">
        <v>-5.0716000000000001</v>
      </c>
      <c r="I122" s="42">
        <f>IF(Table2[[#This Row],[Order Priority]]=Introduction!$B$42,1,0)</f>
        <v>0</v>
      </c>
      <c r="J122" s="42">
        <f>IF(Table2[[#This Row],[Order Priority]]=Introduction!$B$43,1,0)</f>
        <v>0</v>
      </c>
      <c r="K122" s="42">
        <f>IF(Table2[[#This Row],[Order Priority]]=Introduction!$B$44,1,0)</f>
        <v>0</v>
      </c>
      <c r="L122" s="42">
        <f>IF(Table2[[#This Row],[Order Priority]]=Introduction!$B$45,1,0)</f>
        <v>0</v>
      </c>
      <c r="M122" s="42">
        <f>IF(Table2[[#This Row],[Ship Mode]]=Introduction!$C$42,1,0)</f>
        <v>0</v>
      </c>
      <c r="N122" s="41">
        <f>IF(Table2[[#This Row],[Ship Mode]]=Introduction!$C$44,1,0)</f>
        <v>1</v>
      </c>
      <c r="O122" s="41">
        <f>IF(Table2[[#This Row],[Customer Segment]]=Introduction!$D$45,1,0)</f>
        <v>1</v>
      </c>
      <c r="P122" s="41">
        <f>IF(Table2[[#This Row],[Customer Segment]]=Introduction!$D$42,1,0)</f>
        <v>0</v>
      </c>
      <c r="Q122" s="41">
        <f>IF(Table2[[#This Row],[Customer Segment]]=Introduction!$D$44,1,0)</f>
        <v>0</v>
      </c>
      <c r="R122" s="34">
        <v>16.03</v>
      </c>
      <c r="S12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290.21276575019778</v>
      </c>
    </row>
    <row r="123" spans="1:19" x14ac:dyDescent="0.2">
      <c r="A123" s="1" t="s">
        <v>46</v>
      </c>
      <c r="B123" s="1" t="s">
        <v>14</v>
      </c>
      <c r="C123" s="1" t="s">
        <v>70</v>
      </c>
      <c r="D123" s="39">
        <v>0.02</v>
      </c>
      <c r="E123" s="39">
        <v>4</v>
      </c>
      <c r="F123" s="39">
        <v>1.3</v>
      </c>
      <c r="G123" s="39">
        <v>0.37</v>
      </c>
      <c r="H123" s="39">
        <v>-23.295999999999999</v>
      </c>
      <c r="I123" s="42">
        <f>IF(Table2[[#This Row],[Order Priority]]=Introduction!$B$42,1,0)</f>
        <v>0</v>
      </c>
      <c r="J123" s="42">
        <f>IF(Table2[[#This Row],[Order Priority]]=Introduction!$B$43,1,0)</f>
        <v>0</v>
      </c>
      <c r="K123" s="42">
        <f>IF(Table2[[#This Row],[Order Priority]]=Introduction!$B$44,1,0)</f>
        <v>0</v>
      </c>
      <c r="L123" s="42">
        <f>IF(Table2[[#This Row],[Order Priority]]=Introduction!$B$45,1,0)</f>
        <v>0</v>
      </c>
      <c r="M123" s="42">
        <f>IF(Table2[[#This Row],[Ship Mode]]=Introduction!$C$42,1,0)</f>
        <v>0</v>
      </c>
      <c r="N123" s="41">
        <f>IF(Table2[[#This Row],[Ship Mode]]=Introduction!$C$44,1,0)</f>
        <v>1</v>
      </c>
      <c r="O123" s="41">
        <f>IF(Table2[[#This Row],[Customer Segment]]=Introduction!$D$45,1,0)</f>
        <v>0</v>
      </c>
      <c r="P123" s="41">
        <f>IF(Table2[[#This Row],[Customer Segment]]=Introduction!$D$42,1,0)</f>
        <v>0</v>
      </c>
      <c r="Q123" s="41">
        <f>IF(Table2[[#This Row],[Customer Segment]]=Introduction!$D$44,1,0)</f>
        <v>0</v>
      </c>
      <c r="R123" s="1">
        <v>50.71</v>
      </c>
      <c r="S12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156.92883901715655</v>
      </c>
    </row>
    <row r="124" spans="1:19" x14ac:dyDescent="0.2">
      <c r="A124" s="1" t="s">
        <v>1</v>
      </c>
      <c r="B124" s="1" t="s">
        <v>14</v>
      </c>
      <c r="C124" s="1" t="s">
        <v>70</v>
      </c>
      <c r="D124" s="37">
        <v>0.01</v>
      </c>
      <c r="E124" s="37">
        <v>8.34</v>
      </c>
      <c r="F124" s="37">
        <v>0.96</v>
      </c>
      <c r="G124" s="37">
        <v>0.43</v>
      </c>
      <c r="H124" s="37">
        <v>29.332000000000001</v>
      </c>
      <c r="I124" s="42">
        <f>IF(Table2[[#This Row],[Order Priority]]=Introduction!$B$42,1,0)</f>
        <v>1</v>
      </c>
      <c r="J124" s="42">
        <f>IF(Table2[[#This Row],[Order Priority]]=Introduction!$B$43,1,0)</f>
        <v>0</v>
      </c>
      <c r="K124" s="42">
        <f>IF(Table2[[#This Row],[Order Priority]]=Introduction!$B$44,1,0)</f>
        <v>0</v>
      </c>
      <c r="L124" s="42">
        <f>IF(Table2[[#This Row],[Order Priority]]=Introduction!$B$45,1,0)</f>
        <v>0</v>
      </c>
      <c r="M124" s="42">
        <f>IF(Table2[[#This Row],[Ship Mode]]=Introduction!$C$42,1,0)</f>
        <v>0</v>
      </c>
      <c r="N124" s="41">
        <f>IF(Table2[[#This Row],[Ship Mode]]=Introduction!$C$44,1,0)</f>
        <v>1</v>
      </c>
      <c r="O124" s="41">
        <f>IF(Table2[[#This Row],[Customer Segment]]=Introduction!$D$45,1,0)</f>
        <v>0</v>
      </c>
      <c r="P124" s="41">
        <f>IF(Table2[[#This Row],[Customer Segment]]=Introduction!$D$42,1,0)</f>
        <v>0</v>
      </c>
      <c r="Q124" s="41">
        <f>IF(Table2[[#This Row],[Customer Segment]]=Introduction!$D$44,1,0)</f>
        <v>0</v>
      </c>
      <c r="R124" s="34">
        <v>199.12</v>
      </c>
      <c r="S12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360.48330126029498</v>
      </c>
    </row>
    <row r="125" spans="1:19" x14ac:dyDescent="0.2">
      <c r="A125" s="1" t="s">
        <v>1</v>
      </c>
      <c r="B125" s="1" t="s">
        <v>14</v>
      </c>
      <c r="C125" s="1" t="s">
        <v>70</v>
      </c>
      <c r="D125" s="39">
        <v>0.06</v>
      </c>
      <c r="E125" s="39">
        <v>3.28</v>
      </c>
      <c r="F125" s="39">
        <v>3.97</v>
      </c>
      <c r="G125" s="39">
        <v>0.56000000000000005</v>
      </c>
      <c r="H125" s="39">
        <v>-86</v>
      </c>
      <c r="I125" s="42">
        <f>IF(Table2[[#This Row],[Order Priority]]=Introduction!$B$42,1,0)</f>
        <v>1</v>
      </c>
      <c r="J125" s="42">
        <f>IF(Table2[[#This Row],[Order Priority]]=Introduction!$B$43,1,0)</f>
        <v>0</v>
      </c>
      <c r="K125" s="42">
        <f>IF(Table2[[#This Row],[Order Priority]]=Introduction!$B$44,1,0)</f>
        <v>0</v>
      </c>
      <c r="L125" s="42">
        <f>IF(Table2[[#This Row],[Order Priority]]=Introduction!$B$45,1,0)</f>
        <v>0</v>
      </c>
      <c r="M125" s="42">
        <f>IF(Table2[[#This Row],[Ship Mode]]=Introduction!$C$42,1,0)</f>
        <v>0</v>
      </c>
      <c r="N125" s="41">
        <f>IF(Table2[[#This Row],[Ship Mode]]=Introduction!$C$44,1,0)</f>
        <v>1</v>
      </c>
      <c r="O125" s="41">
        <f>IF(Table2[[#This Row],[Customer Segment]]=Introduction!$D$45,1,0)</f>
        <v>0</v>
      </c>
      <c r="P125" s="41">
        <f>IF(Table2[[#This Row],[Customer Segment]]=Introduction!$D$42,1,0)</f>
        <v>0</v>
      </c>
      <c r="Q125" s="41">
        <f>IF(Table2[[#This Row],[Customer Segment]]=Introduction!$D$44,1,0)</f>
        <v>0</v>
      </c>
      <c r="R125" s="1">
        <v>63.14</v>
      </c>
      <c r="S12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384.73288376709212</v>
      </c>
    </row>
    <row r="126" spans="1:19" x14ac:dyDescent="0.2">
      <c r="A126" s="1" t="s">
        <v>1</v>
      </c>
      <c r="B126" s="1" t="s">
        <v>14</v>
      </c>
      <c r="C126" s="1" t="s">
        <v>70</v>
      </c>
      <c r="D126" s="37">
        <v>0.01</v>
      </c>
      <c r="E126" s="37">
        <v>8.34</v>
      </c>
      <c r="F126" s="37">
        <v>0.96</v>
      </c>
      <c r="G126" s="37">
        <v>0.43</v>
      </c>
      <c r="H126" s="37">
        <v>34.348199999999999</v>
      </c>
      <c r="I126" s="42">
        <f>IF(Table2[[#This Row],[Order Priority]]=Introduction!$B$42,1,0)</f>
        <v>1</v>
      </c>
      <c r="J126" s="42">
        <f>IF(Table2[[#This Row],[Order Priority]]=Introduction!$B$43,1,0)</f>
        <v>0</v>
      </c>
      <c r="K126" s="42">
        <f>IF(Table2[[#This Row],[Order Priority]]=Introduction!$B$44,1,0)</f>
        <v>0</v>
      </c>
      <c r="L126" s="42">
        <f>IF(Table2[[#This Row],[Order Priority]]=Introduction!$B$45,1,0)</f>
        <v>0</v>
      </c>
      <c r="M126" s="42">
        <f>IF(Table2[[#This Row],[Ship Mode]]=Introduction!$C$42,1,0)</f>
        <v>0</v>
      </c>
      <c r="N126" s="41">
        <f>IF(Table2[[#This Row],[Ship Mode]]=Introduction!$C$44,1,0)</f>
        <v>1</v>
      </c>
      <c r="O126" s="41">
        <f>IF(Table2[[#This Row],[Customer Segment]]=Introduction!$D$45,1,0)</f>
        <v>0</v>
      </c>
      <c r="P126" s="41">
        <f>IF(Table2[[#This Row],[Customer Segment]]=Introduction!$D$42,1,0)</f>
        <v>0</v>
      </c>
      <c r="Q126" s="41">
        <f>IF(Table2[[#This Row],[Customer Segment]]=Introduction!$D$44,1,0)</f>
        <v>0</v>
      </c>
      <c r="R126" s="34">
        <v>49.78</v>
      </c>
      <c r="S12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365.62001908890937</v>
      </c>
    </row>
    <row r="127" spans="1:19" x14ac:dyDescent="0.2">
      <c r="A127" s="1" t="s">
        <v>1</v>
      </c>
      <c r="B127" s="1" t="s">
        <v>14</v>
      </c>
      <c r="C127" s="1" t="s">
        <v>70</v>
      </c>
      <c r="D127" s="39">
        <v>0.06</v>
      </c>
      <c r="E127" s="39">
        <v>3.28</v>
      </c>
      <c r="F127" s="39">
        <v>3.97</v>
      </c>
      <c r="G127" s="39">
        <v>0.56000000000000005</v>
      </c>
      <c r="H127" s="39">
        <v>-66.650000000000006</v>
      </c>
      <c r="I127" s="42">
        <f>IF(Table2[[#This Row],[Order Priority]]=Introduction!$B$42,1,0)</f>
        <v>1</v>
      </c>
      <c r="J127" s="42">
        <f>IF(Table2[[#This Row],[Order Priority]]=Introduction!$B$43,1,0)</f>
        <v>0</v>
      </c>
      <c r="K127" s="42">
        <f>IF(Table2[[#This Row],[Order Priority]]=Introduction!$B$44,1,0)</f>
        <v>0</v>
      </c>
      <c r="L127" s="42">
        <f>IF(Table2[[#This Row],[Order Priority]]=Introduction!$B$45,1,0)</f>
        <v>0</v>
      </c>
      <c r="M127" s="42">
        <f>IF(Table2[[#This Row],[Ship Mode]]=Introduction!$C$42,1,0)</f>
        <v>0</v>
      </c>
      <c r="N127" s="41">
        <f>IF(Table2[[#This Row],[Ship Mode]]=Introduction!$C$44,1,0)</f>
        <v>1</v>
      </c>
      <c r="O127" s="41">
        <f>IF(Table2[[#This Row],[Customer Segment]]=Introduction!$D$45,1,0)</f>
        <v>0</v>
      </c>
      <c r="P127" s="41">
        <f>IF(Table2[[#This Row],[Customer Segment]]=Introduction!$D$42,1,0)</f>
        <v>0</v>
      </c>
      <c r="Q127" s="41">
        <f>IF(Table2[[#This Row],[Customer Segment]]=Introduction!$D$44,1,0)</f>
        <v>0</v>
      </c>
      <c r="R127" s="1">
        <v>16.62</v>
      </c>
      <c r="S12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404.54778149519086</v>
      </c>
    </row>
    <row r="128" spans="1:19" x14ac:dyDescent="0.2">
      <c r="A128" s="1" t="s">
        <v>1</v>
      </c>
      <c r="B128" s="1" t="s">
        <v>2</v>
      </c>
      <c r="C128" s="1" t="s">
        <v>15</v>
      </c>
      <c r="D128" s="37">
        <v>0.05</v>
      </c>
      <c r="E128" s="37">
        <v>70.98</v>
      </c>
      <c r="F128" s="37">
        <v>46.74</v>
      </c>
      <c r="G128" s="37">
        <v>0.56000000000000005</v>
      </c>
      <c r="H128" s="37">
        <v>-850.65239999999994</v>
      </c>
      <c r="I128" s="42">
        <f>IF(Table2[[#This Row],[Order Priority]]=Introduction!$B$42,1,0)</f>
        <v>1</v>
      </c>
      <c r="J128" s="42">
        <f>IF(Table2[[#This Row],[Order Priority]]=Introduction!$B$43,1,0)</f>
        <v>0</v>
      </c>
      <c r="K128" s="42">
        <f>IF(Table2[[#This Row],[Order Priority]]=Introduction!$B$44,1,0)</f>
        <v>0</v>
      </c>
      <c r="L128" s="42">
        <f>IF(Table2[[#This Row],[Order Priority]]=Introduction!$B$45,1,0)</f>
        <v>0</v>
      </c>
      <c r="M128" s="42">
        <f>IF(Table2[[#This Row],[Ship Mode]]=Introduction!$C$42,1,0)</f>
        <v>1</v>
      </c>
      <c r="N128" s="41">
        <f>IF(Table2[[#This Row],[Ship Mode]]=Introduction!$C$44,1,0)</f>
        <v>0</v>
      </c>
      <c r="O128" s="41">
        <f>IF(Table2[[#This Row],[Customer Segment]]=Introduction!$D$45,1,0)</f>
        <v>0</v>
      </c>
      <c r="P128" s="41">
        <f>IF(Table2[[#This Row],[Customer Segment]]=Introduction!$D$42,1,0)</f>
        <v>1</v>
      </c>
      <c r="Q128" s="41">
        <f>IF(Table2[[#This Row],[Customer Segment]]=Introduction!$D$44,1,0)</f>
        <v>0</v>
      </c>
      <c r="R128" s="34">
        <v>551.51</v>
      </c>
      <c r="S12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1170.064970539122</v>
      </c>
    </row>
    <row r="129" spans="1:19" x14ac:dyDescent="0.2">
      <c r="A129" s="1" t="s">
        <v>1</v>
      </c>
      <c r="B129" s="1" t="s">
        <v>14</v>
      </c>
      <c r="C129" s="1" t="s">
        <v>15</v>
      </c>
      <c r="D129" s="39">
        <v>0.05</v>
      </c>
      <c r="E129" s="39">
        <v>11.55</v>
      </c>
      <c r="F129" s="39">
        <v>2.36</v>
      </c>
      <c r="G129" s="39">
        <v>0.55000000000000004</v>
      </c>
      <c r="H129" s="39">
        <v>98.525099999999995</v>
      </c>
      <c r="I129" s="42">
        <f>IF(Table2[[#This Row],[Order Priority]]=Introduction!$B$42,1,0)</f>
        <v>1</v>
      </c>
      <c r="J129" s="42">
        <f>IF(Table2[[#This Row],[Order Priority]]=Introduction!$B$43,1,0)</f>
        <v>0</v>
      </c>
      <c r="K129" s="42">
        <f>IF(Table2[[#This Row],[Order Priority]]=Introduction!$B$44,1,0)</f>
        <v>0</v>
      </c>
      <c r="L129" s="42">
        <f>IF(Table2[[#This Row],[Order Priority]]=Introduction!$B$45,1,0)</f>
        <v>0</v>
      </c>
      <c r="M129" s="42">
        <f>IF(Table2[[#This Row],[Ship Mode]]=Introduction!$C$42,1,0)</f>
        <v>0</v>
      </c>
      <c r="N129" s="41">
        <f>IF(Table2[[#This Row],[Ship Mode]]=Introduction!$C$44,1,0)</f>
        <v>1</v>
      </c>
      <c r="O129" s="41">
        <f>IF(Table2[[#This Row],[Customer Segment]]=Introduction!$D$45,1,0)</f>
        <v>0</v>
      </c>
      <c r="P129" s="41">
        <f>IF(Table2[[#This Row],[Customer Segment]]=Introduction!$D$42,1,0)</f>
        <v>1</v>
      </c>
      <c r="Q129" s="41">
        <f>IF(Table2[[#This Row],[Customer Segment]]=Introduction!$D$44,1,0)</f>
        <v>0</v>
      </c>
      <c r="R129" s="1">
        <v>142.79</v>
      </c>
      <c r="S12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524.46415904827973</v>
      </c>
    </row>
    <row r="130" spans="1:19" x14ac:dyDescent="0.2">
      <c r="A130" s="1" t="s">
        <v>13</v>
      </c>
      <c r="B130" s="1" t="s">
        <v>14</v>
      </c>
      <c r="C130" s="1" t="s">
        <v>15</v>
      </c>
      <c r="D130" s="37">
        <v>0.1</v>
      </c>
      <c r="E130" s="37">
        <v>599.99</v>
      </c>
      <c r="F130" s="37">
        <v>24.49</v>
      </c>
      <c r="G130" s="37">
        <v>0.5</v>
      </c>
      <c r="H130" s="37">
        <v>-343.12599999999998</v>
      </c>
      <c r="I130" s="42">
        <f>IF(Table2[[#This Row],[Order Priority]]=Introduction!$B$42,1,0)</f>
        <v>0</v>
      </c>
      <c r="J130" s="42">
        <f>IF(Table2[[#This Row],[Order Priority]]=Introduction!$B$43,1,0)</f>
        <v>1</v>
      </c>
      <c r="K130" s="42">
        <f>IF(Table2[[#This Row],[Order Priority]]=Introduction!$B$44,1,0)</f>
        <v>0</v>
      </c>
      <c r="L130" s="42">
        <f>IF(Table2[[#This Row],[Order Priority]]=Introduction!$B$45,1,0)</f>
        <v>0</v>
      </c>
      <c r="M130" s="42">
        <f>IF(Table2[[#This Row],[Ship Mode]]=Introduction!$C$42,1,0)</f>
        <v>0</v>
      </c>
      <c r="N130" s="41">
        <f>IF(Table2[[#This Row],[Ship Mode]]=Introduction!$C$44,1,0)</f>
        <v>1</v>
      </c>
      <c r="O130" s="41">
        <f>IF(Table2[[#This Row],[Customer Segment]]=Introduction!$D$45,1,0)</f>
        <v>0</v>
      </c>
      <c r="P130" s="41">
        <f>IF(Table2[[#This Row],[Customer Segment]]=Introduction!$D$42,1,0)</f>
        <v>1</v>
      </c>
      <c r="Q130" s="41">
        <f>IF(Table2[[#This Row],[Customer Segment]]=Introduction!$D$44,1,0)</f>
        <v>0</v>
      </c>
      <c r="R130" s="34">
        <v>6355.69</v>
      </c>
      <c r="S13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2160.4458057801653</v>
      </c>
    </row>
    <row r="131" spans="1:19" x14ac:dyDescent="0.2">
      <c r="A131" s="1" t="s">
        <v>13</v>
      </c>
      <c r="B131" s="1" t="s">
        <v>14</v>
      </c>
      <c r="C131" s="1" t="s">
        <v>15</v>
      </c>
      <c r="D131" s="39">
        <v>0.06</v>
      </c>
      <c r="E131" s="39">
        <v>2.78</v>
      </c>
      <c r="F131" s="39">
        <v>1.25</v>
      </c>
      <c r="G131" s="39">
        <v>0.59</v>
      </c>
      <c r="H131" s="39">
        <v>66.36</v>
      </c>
      <c r="I131" s="42">
        <f>IF(Table2[[#This Row],[Order Priority]]=Introduction!$B$42,1,0)</f>
        <v>0</v>
      </c>
      <c r="J131" s="42">
        <f>IF(Table2[[#This Row],[Order Priority]]=Introduction!$B$43,1,0)</f>
        <v>1</v>
      </c>
      <c r="K131" s="42">
        <f>IF(Table2[[#This Row],[Order Priority]]=Introduction!$B$44,1,0)</f>
        <v>0</v>
      </c>
      <c r="L131" s="42">
        <f>IF(Table2[[#This Row],[Order Priority]]=Introduction!$B$45,1,0)</f>
        <v>0</v>
      </c>
      <c r="M131" s="42">
        <f>IF(Table2[[#This Row],[Ship Mode]]=Introduction!$C$42,1,0)</f>
        <v>0</v>
      </c>
      <c r="N131" s="41">
        <f>IF(Table2[[#This Row],[Ship Mode]]=Introduction!$C$44,1,0)</f>
        <v>1</v>
      </c>
      <c r="O131" s="41">
        <f>IF(Table2[[#This Row],[Customer Segment]]=Introduction!$D$45,1,0)</f>
        <v>0</v>
      </c>
      <c r="P131" s="41">
        <f>IF(Table2[[#This Row],[Customer Segment]]=Introduction!$D$42,1,0)</f>
        <v>1</v>
      </c>
      <c r="Q131" s="41">
        <f>IF(Table2[[#This Row],[Customer Segment]]=Introduction!$D$44,1,0)</f>
        <v>0</v>
      </c>
      <c r="R131" s="1">
        <v>28.09</v>
      </c>
      <c r="S13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167.50792771954312</v>
      </c>
    </row>
    <row r="132" spans="1:19" x14ac:dyDescent="0.2">
      <c r="A132" s="1" t="s">
        <v>23</v>
      </c>
      <c r="B132" s="1" t="s">
        <v>63</v>
      </c>
      <c r="C132" s="1" t="s">
        <v>47</v>
      </c>
      <c r="D132" s="37">
        <v>0.05</v>
      </c>
      <c r="E132" s="37">
        <v>30.42</v>
      </c>
      <c r="F132" s="37">
        <v>8.65</v>
      </c>
      <c r="G132" s="37">
        <v>0.74</v>
      </c>
      <c r="H132" s="37">
        <v>-191.2576</v>
      </c>
      <c r="I132" s="42">
        <f>IF(Table2[[#This Row],[Order Priority]]=Introduction!$B$42,1,0)</f>
        <v>0</v>
      </c>
      <c r="J132" s="42">
        <f>IF(Table2[[#This Row],[Order Priority]]=Introduction!$B$43,1,0)</f>
        <v>0</v>
      </c>
      <c r="K132" s="42">
        <f>IF(Table2[[#This Row],[Order Priority]]=Introduction!$B$44,1,0)</f>
        <v>1</v>
      </c>
      <c r="L132" s="42">
        <f>IF(Table2[[#This Row],[Order Priority]]=Introduction!$B$45,1,0)</f>
        <v>0</v>
      </c>
      <c r="M132" s="42">
        <f>IF(Table2[[#This Row],[Ship Mode]]=Introduction!$C$42,1,0)</f>
        <v>0</v>
      </c>
      <c r="N132" s="41">
        <f>IF(Table2[[#This Row],[Ship Mode]]=Introduction!$C$44,1,0)</f>
        <v>0</v>
      </c>
      <c r="O132" s="41">
        <f>IF(Table2[[#This Row],[Customer Segment]]=Introduction!$D$45,1,0)</f>
        <v>0</v>
      </c>
      <c r="P132" s="41">
        <f>IF(Table2[[#This Row],[Customer Segment]]=Introduction!$D$42,1,0)</f>
        <v>0</v>
      </c>
      <c r="Q132" s="41">
        <f>IF(Table2[[#This Row],[Customer Segment]]=Introduction!$D$44,1,0)</f>
        <v>1</v>
      </c>
      <c r="R132" s="34">
        <v>334.44</v>
      </c>
      <c r="S13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385.53473215156521</v>
      </c>
    </row>
    <row r="133" spans="1:19" x14ac:dyDescent="0.2">
      <c r="A133" s="1" t="s">
        <v>23</v>
      </c>
      <c r="B133" s="1" t="s">
        <v>2</v>
      </c>
      <c r="C133" s="1" t="s">
        <v>70</v>
      </c>
      <c r="D133" s="39">
        <v>0.03</v>
      </c>
      <c r="E133" s="39">
        <v>297.64</v>
      </c>
      <c r="F133" s="39">
        <v>14.7</v>
      </c>
      <c r="G133" s="39">
        <v>0.56999999999999995</v>
      </c>
      <c r="H133" s="39">
        <v>-48.972000000000001</v>
      </c>
      <c r="I133" s="42">
        <f>IF(Table2[[#This Row],[Order Priority]]=Introduction!$B$42,1,0)</f>
        <v>0</v>
      </c>
      <c r="J133" s="42">
        <f>IF(Table2[[#This Row],[Order Priority]]=Introduction!$B$43,1,0)</f>
        <v>0</v>
      </c>
      <c r="K133" s="42">
        <f>IF(Table2[[#This Row],[Order Priority]]=Introduction!$B$44,1,0)</f>
        <v>1</v>
      </c>
      <c r="L133" s="42">
        <f>IF(Table2[[#This Row],[Order Priority]]=Introduction!$B$45,1,0)</f>
        <v>0</v>
      </c>
      <c r="M133" s="42">
        <f>IF(Table2[[#This Row],[Ship Mode]]=Introduction!$C$42,1,0)</f>
        <v>1</v>
      </c>
      <c r="N133" s="41">
        <f>IF(Table2[[#This Row],[Ship Mode]]=Introduction!$C$44,1,0)</f>
        <v>0</v>
      </c>
      <c r="O133" s="41">
        <f>IF(Table2[[#This Row],[Customer Segment]]=Introduction!$D$45,1,0)</f>
        <v>0</v>
      </c>
      <c r="P133" s="41">
        <f>IF(Table2[[#This Row],[Customer Segment]]=Introduction!$D$42,1,0)</f>
        <v>0</v>
      </c>
      <c r="Q133" s="41">
        <f>IF(Table2[[#This Row],[Customer Segment]]=Introduction!$D$44,1,0)</f>
        <v>0</v>
      </c>
      <c r="R133" s="1">
        <v>3707.05</v>
      </c>
      <c r="S13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1655.8287451884689</v>
      </c>
    </row>
    <row r="134" spans="1:19" x14ac:dyDescent="0.2">
      <c r="A134" s="1" t="s">
        <v>92</v>
      </c>
      <c r="B134" s="1" t="s">
        <v>14</v>
      </c>
      <c r="C134" s="1" t="s">
        <v>15</v>
      </c>
      <c r="D134" s="37">
        <v>0</v>
      </c>
      <c r="E134" s="37">
        <v>5.0199999999999996</v>
      </c>
      <c r="F134" s="37">
        <v>5.14</v>
      </c>
      <c r="G134" s="37">
        <v>0.79</v>
      </c>
      <c r="H134" s="37">
        <v>-159.30279999999999</v>
      </c>
      <c r="I134" s="42">
        <f>IF(Table2[[#This Row],[Order Priority]]=Introduction!$B$42,1,0)</f>
        <v>0</v>
      </c>
      <c r="J134" s="42">
        <f>IF(Table2[[#This Row],[Order Priority]]=Introduction!$B$43,1,0)</f>
        <v>0</v>
      </c>
      <c r="K134" s="42">
        <f>IF(Table2[[#This Row],[Order Priority]]=Introduction!$B$44,1,0)</f>
        <v>0</v>
      </c>
      <c r="L134" s="42">
        <f>IF(Table2[[#This Row],[Order Priority]]=Introduction!$B$45,1,0)</f>
        <v>1</v>
      </c>
      <c r="M134" s="42">
        <f>IF(Table2[[#This Row],[Ship Mode]]=Introduction!$C$42,1,0)</f>
        <v>0</v>
      </c>
      <c r="N134" s="41">
        <f>IF(Table2[[#This Row],[Ship Mode]]=Introduction!$C$44,1,0)</f>
        <v>1</v>
      </c>
      <c r="O134" s="41">
        <f>IF(Table2[[#This Row],[Customer Segment]]=Introduction!$D$45,1,0)</f>
        <v>0</v>
      </c>
      <c r="P134" s="41">
        <f>IF(Table2[[#This Row],[Customer Segment]]=Introduction!$D$42,1,0)</f>
        <v>1</v>
      </c>
      <c r="Q134" s="41">
        <f>IF(Table2[[#This Row],[Customer Segment]]=Introduction!$D$44,1,0)</f>
        <v>0</v>
      </c>
      <c r="R134" s="34">
        <v>43.94</v>
      </c>
      <c r="S13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272.0974687601701</v>
      </c>
    </row>
    <row r="135" spans="1:19" x14ac:dyDescent="0.2">
      <c r="A135" s="1" t="s">
        <v>46</v>
      </c>
      <c r="B135" s="1" t="s">
        <v>14</v>
      </c>
      <c r="C135" s="1" t="s">
        <v>70</v>
      </c>
      <c r="D135" s="39">
        <v>0.02</v>
      </c>
      <c r="E135" s="39">
        <v>6.48</v>
      </c>
      <c r="F135" s="39">
        <v>9.17</v>
      </c>
      <c r="G135" s="39">
        <v>0.37</v>
      </c>
      <c r="H135" s="39">
        <v>-105.68519999999999</v>
      </c>
      <c r="I135" s="42">
        <f>IF(Table2[[#This Row],[Order Priority]]=Introduction!$B$42,1,0)</f>
        <v>0</v>
      </c>
      <c r="J135" s="42">
        <f>IF(Table2[[#This Row],[Order Priority]]=Introduction!$B$43,1,0)</f>
        <v>0</v>
      </c>
      <c r="K135" s="42">
        <f>IF(Table2[[#This Row],[Order Priority]]=Introduction!$B$44,1,0)</f>
        <v>0</v>
      </c>
      <c r="L135" s="42">
        <f>IF(Table2[[#This Row],[Order Priority]]=Introduction!$B$45,1,0)</f>
        <v>0</v>
      </c>
      <c r="M135" s="42">
        <f>IF(Table2[[#This Row],[Ship Mode]]=Introduction!$C$42,1,0)</f>
        <v>0</v>
      </c>
      <c r="N135" s="41">
        <f>IF(Table2[[#This Row],[Ship Mode]]=Introduction!$C$44,1,0)</f>
        <v>1</v>
      </c>
      <c r="O135" s="41">
        <f>IF(Table2[[#This Row],[Customer Segment]]=Introduction!$D$45,1,0)</f>
        <v>0</v>
      </c>
      <c r="P135" s="41">
        <f>IF(Table2[[#This Row],[Customer Segment]]=Introduction!$D$42,1,0)</f>
        <v>0</v>
      </c>
      <c r="Q135" s="41">
        <f>IF(Table2[[#This Row],[Customer Segment]]=Introduction!$D$44,1,0)</f>
        <v>0</v>
      </c>
      <c r="R135" s="1">
        <v>28.2</v>
      </c>
      <c r="S13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297.85210023962645</v>
      </c>
    </row>
    <row r="136" spans="1:19" x14ac:dyDescent="0.2">
      <c r="A136" s="1" t="s">
        <v>1</v>
      </c>
      <c r="B136" s="1" t="s">
        <v>63</v>
      </c>
      <c r="C136" s="1" t="s">
        <v>47</v>
      </c>
      <c r="D136" s="37">
        <v>0.08</v>
      </c>
      <c r="E136" s="37">
        <v>14.2</v>
      </c>
      <c r="F136" s="37">
        <v>5.3</v>
      </c>
      <c r="G136" s="37">
        <v>0.46</v>
      </c>
      <c r="H136" s="37">
        <v>27.23</v>
      </c>
      <c r="I136" s="42">
        <f>IF(Table2[[#This Row],[Order Priority]]=Introduction!$B$42,1,0)</f>
        <v>1</v>
      </c>
      <c r="J136" s="42">
        <f>IF(Table2[[#This Row],[Order Priority]]=Introduction!$B$43,1,0)</f>
        <v>0</v>
      </c>
      <c r="K136" s="42">
        <f>IF(Table2[[#This Row],[Order Priority]]=Introduction!$B$44,1,0)</f>
        <v>0</v>
      </c>
      <c r="L136" s="42">
        <f>IF(Table2[[#This Row],[Order Priority]]=Introduction!$B$45,1,0)</f>
        <v>0</v>
      </c>
      <c r="M136" s="42">
        <f>IF(Table2[[#This Row],[Ship Mode]]=Introduction!$C$42,1,0)</f>
        <v>0</v>
      </c>
      <c r="N136" s="41">
        <f>IF(Table2[[#This Row],[Ship Mode]]=Introduction!$C$44,1,0)</f>
        <v>0</v>
      </c>
      <c r="O136" s="41">
        <f>IF(Table2[[#This Row],[Customer Segment]]=Introduction!$D$45,1,0)</f>
        <v>0</v>
      </c>
      <c r="P136" s="41">
        <f>IF(Table2[[#This Row],[Customer Segment]]=Introduction!$D$42,1,0)</f>
        <v>0</v>
      </c>
      <c r="Q136" s="41">
        <f>IF(Table2[[#This Row],[Customer Segment]]=Introduction!$D$44,1,0)</f>
        <v>1</v>
      </c>
      <c r="R136" s="34">
        <v>72.11</v>
      </c>
      <c r="S13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423.54598948551734</v>
      </c>
    </row>
    <row r="137" spans="1:19" x14ac:dyDescent="0.2">
      <c r="A137" s="1" t="s">
        <v>23</v>
      </c>
      <c r="B137" s="1" t="s">
        <v>2</v>
      </c>
      <c r="C137" s="1" t="s">
        <v>15</v>
      </c>
      <c r="D137" s="39">
        <v>0.08</v>
      </c>
      <c r="E137" s="39">
        <v>399.98</v>
      </c>
      <c r="F137" s="39">
        <v>12.06</v>
      </c>
      <c r="G137" s="39">
        <v>0.56000000000000005</v>
      </c>
      <c r="H137" s="39">
        <v>28.514099999999999</v>
      </c>
      <c r="I137" s="42">
        <f>IF(Table2[[#This Row],[Order Priority]]=Introduction!$B$42,1,0)</f>
        <v>0</v>
      </c>
      <c r="J137" s="42">
        <f>IF(Table2[[#This Row],[Order Priority]]=Introduction!$B$43,1,0)</f>
        <v>0</v>
      </c>
      <c r="K137" s="42">
        <f>IF(Table2[[#This Row],[Order Priority]]=Introduction!$B$44,1,0)</f>
        <v>1</v>
      </c>
      <c r="L137" s="42">
        <f>IF(Table2[[#This Row],[Order Priority]]=Introduction!$B$45,1,0)</f>
        <v>0</v>
      </c>
      <c r="M137" s="42">
        <f>IF(Table2[[#This Row],[Ship Mode]]=Introduction!$C$42,1,0)</f>
        <v>1</v>
      </c>
      <c r="N137" s="41">
        <f>IF(Table2[[#This Row],[Ship Mode]]=Introduction!$C$44,1,0)</f>
        <v>0</v>
      </c>
      <c r="O137" s="41">
        <f>IF(Table2[[#This Row],[Customer Segment]]=Introduction!$D$45,1,0)</f>
        <v>0</v>
      </c>
      <c r="P137" s="41">
        <f>IF(Table2[[#This Row],[Customer Segment]]=Introduction!$D$42,1,0)</f>
        <v>1</v>
      </c>
      <c r="Q137" s="41">
        <f>IF(Table2[[#This Row],[Customer Segment]]=Introduction!$D$44,1,0)</f>
        <v>0</v>
      </c>
      <c r="R137" s="1">
        <v>1839.91</v>
      </c>
      <c r="S13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1912.5682998662028</v>
      </c>
    </row>
    <row r="138" spans="1:19" x14ac:dyDescent="0.2">
      <c r="A138" s="1" t="s">
        <v>46</v>
      </c>
      <c r="B138" s="1" t="s">
        <v>2</v>
      </c>
      <c r="C138" s="1" t="s">
        <v>3</v>
      </c>
      <c r="D138" s="37">
        <v>0.08</v>
      </c>
      <c r="E138" s="37">
        <v>297.64</v>
      </c>
      <c r="F138" s="37">
        <v>14.7</v>
      </c>
      <c r="G138" s="37">
        <v>0.56999999999999995</v>
      </c>
      <c r="H138" s="37">
        <v>496.79680000000002</v>
      </c>
      <c r="I138" s="42">
        <f>IF(Table2[[#This Row],[Order Priority]]=Introduction!$B$42,1,0)</f>
        <v>0</v>
      </c>
      <c r="J138" s="42">
        <f>IF(Table2[[#This Row],[Order Priority]]=Introduction!$B$43,1,0)</f>
        <v>0</v>
      </c>
      <c r="K138" s="42">
        <f>IF(Table2[[#This Row],[Order Priority]]=Introduction!$B$44,1,0)</f>
        <v>0</v>
      </c>
      <c r="L138" s="42">
        <f>IF(Table2[[#This Row],[Order Priority]]=Introduction!$B$45,1,0)</f>
        <v>0</v>
      </c>
      <c r="M138" s="42">
        <f>IF(Table2[[#This Row],[Ship Mode]]=Introduction!$C$42,1,0)</f>
        <v>1</v>
      </c>
      <c r="N138" s="41">
        <f>IF(Table2[[#This Row],[Ship Mode]]=Introduction!$C$44,1,0)</f>
        <v>0</v>
      </c>
      <c r="O138" s="41">
        <f>IF(Table2[[#This Row],[Customer Segment]]=Introduction!$D$45,1,0)</f>
        <v>1</v>
      </c>
      <c r="P138" s="41">
        <f>IF(Table2[[#This Row],[Customer Segment]]=Introduction!$D$42,1,0)</f>
        <v>0</v>
      </c>
      <c r="Q138" s="41">
        <f>IF(Table2[[#This Row],[Customer Segment]]=Introduction!$D$44,1,0)</f>
        <v>0</v>
      </c>
      <c r="R138" s="34">
        <v>1132.8399999999999</v>
      </c>
      <c r="S13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2293.8923808856466</v>
      </c>
    </row>
    <row r="139" spans="1:19" x14ac:dyDescent="0.2">
      <c r="A139" s="1" t="s">
        <v>46</v>
      </c>
      <c r="B139" s="1" t="s">
        <v>14</v>
      </c>
      <c r="C139" s="1" t="s">
        <v>3</v>
      </c>
      <c r="D139" s="39">
        <v>0.02</v>
      </c>
      <c r="E139" s="39">
        <v>12.99</v>
      </c>
      <c r="F139" s="39">
        <v>14.37</v>
      </c>
      <c r="G139" s="39">
        <v>0.73</v>
      </c>
      <c r="H139" s="39">
        <v>-556.80960000000005</v>
      </c>
      <c r="I139" s="42">
        <f>IF(Table2[[#This Row],[Order Priority]]=Introduction!$B$42,1,0)</f>
        <v>0</v>
      </c>
      <c r="J139" s="42">
        <f>IF(Table2[[#This Row],[Order Priority]]=Introduction!$B$43,1,0)</f>
        <v>0</v>
      </c>
      <c r="K139" s="42">
        <f>IF(Table2[[#This Row],[Order Priority]]=Introduction!$B$44,1,0)</f>
        <v>0</v>
      </c>
      <c r="L139" s="42">
        <f>IF(Table2[[#This Row],[Order Priority]]=Introduction!$B$45,1,0)</f>
        <v>0</v>
      </c>
      <c r="M139" s="42">
        <f>IF(Table2[[#This Row],[Ship Mode]]=Introduction!$C$42,1,0)</f>
        <v>0</v>
      </c>
      <c r="N139" s="41">
        <f>IF(Table2[[#This Row],[Ship Mode]]=Introduction!$C$44,1,0)</f>
        <v>1</v>
      </c>
      <c r="O139" s="41">
        <f>IF(Table2[[#This Row],[Customer Segment]]=Introduction!$D$45,1,0)</f>
        <v>1</v>
      </c>
      <c r="P139" s="41">
        <f>IF(Table2[[#This Row],[Customer Segment]]=Introduction!$D$42,1,0)</f>
        <v>0</v>
      </c>
      <c r="Q139" s="41">
        <f>IF(Table2[[#This Row],[Customer Segment]]=Introduction!$D$44,1,0)</f>
        <v>0</v>
      </c>
      <c r="R139" s="1">
        <v>143.63</v>
      </c>
      <c r="S13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290.20027320436628</v>
      </c>
    </row>
    <row r="140" spans="1:19" x14ac:dyDescent="0.2">
      <c r="A140" s="1" t="s">
        <v>46</v>
      </c>
      <c r="B140" s="1" t="s">
        <v>14</v>
      </c>
      <c r="C140" s="1" t="s">
        <v>3</v>
      </c>
      <c r="D140" s="37">
        <v>0.06</v>
      </c>
      <c r="E140" s="37">
        <v>14.42</v>
      </c>
      <c r="F140" s="37">
        <v>6.75</v>
      </c>
      <c r="G140" s="37">
        <v>0.52</v>
      </c>
      <c r="H140" s="37">
        <v>-27.738800000000001</v>
      </c>
      <c r="I140" s="42">
        <f>IF(Table2[[#This Row],[Order Priority]]=Introduction!$B$42,1,0)</f>
        <v>0</v>
      </c>
      <c r="J140" s="42">
        <f>IF(Table2[[#This Row],[Order Priority]]=Introduction!$B$43,1,0)</f>
        <v>0</v>
      </c>
      <c r="K140" s="42">
        <f>IF(Table2[[#This Row],[Order Priority]]=Introduction!$B$44,1,0)</f>
        <v>0</v>
      </c>
      <c r="L140" s="42">
        <f>IF(Table2[[#This Row],[Order Priority]]=Introduction!$B$45,1,0)</f>
        <v>0</v>
      </c>
      <c r="M140" s="42">
        <f>IF(Table2[[#This Row],[Ship Mode]]=Introduction!$C$42,1,0)</f>
        <v>0</v>
      </c>
      <c r="N140" s="41">
        <f>IF(Table2[[#This Row],[Ship Mode]]=Introduction!$C$44,1,0)</f>
        <v>1</v>
      </c>
      <c r="O140" s="41">
        <f>IF(Table2[[#This Row],[Customer Segment]]=Introduction!$D$45,1,0)</f>
        <v>1</v>
      </c>
      <c r="P140" s="41">
        <f>IF(Table2[[#This Row],[Customer Segment]]=Introduction!$D$42,1,0)</f>
        <v>0</v>
      </c>
      <c r="Q140" s="41">
        <f>IF(Table2[[#This Row],[Customer Segment]]=Introduction!$D$44,1,0)</f>
        <v>0</v>
      </c>
      <c r="R140" s="34">
        <v>73.040000000000006</v>
      </c>
      <c r="S14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424.86884517083968</v>
      </c>
    </row>
    <row r="141" spans="1:19" x14ac:dyDescent="0.2">
      <c r="A141" s="1" t="s">
        <v>46</v>
      </c>
      <c r="B141" s="1" t="s">
        <v>63</v>
      </c>
      <c r="C141" s="1" t="s">
        <v>3</v>
      </c>
      <c r="D141" s="39">
        <v>0.05</v>
      </c>
      <c r="E141" s="39">
        <v>4.1399999999999997</v>
      </c>
      <c r="F141" s="39">
        <v>6.6</v>
      </c>
      <c r="G141" s="39">
        <v>0.49</v>
      </c>
      <c r="H141" s="39">
        <v>-128.68719999999999</v>
      </c>
      <c r="I141" s="42">
        <f>IF(Table2[[#This Row],[Order Priority]]=Introduction!$B$42,1,0)</f>
        <v>0</v>
      </c>
      <c r="J141" s="42">
        <f>IF(Table2[[#This Row],[Order Priority]]=Introduction!$B$43,1,0)</f>
        <v>0</v>
      </c>
      <c r="K141" s="42">
        <f>IF(Table2[[#This Row],[Order Priority]]=Introduction!$B$44,1,0)</f>
        <v>0</v>
      </c>
      <c r="L141" s="42">
        <f>IF(Table2[[#This Row],[Order Priority]]=Introduction!$B$45,1,0)</f>
        <v>0</v>
      </c>
      <c r="M141" s="42">
        <f>IF(Table2[[#This Row],[Ship Mode]]=Introduction!$C$42,1,0)</f>
        <v>0</v>
      </c>
      <c r="N141" s="41">
        <f>IF(Table2[[#This Row],[Ship Mode]]=Introduction!$C$44,1,0)</f>
        <v>0</v>
      </c>
      <c r="O141" s="41">
        <f>IF(Table2[[#This Row],[Customer Segment]]=Introduction!$D$45,1,0)</f>
        <v>1</v>
      </c>
      <c r="P141" s="41">
        <f>IF(Table2[[#This Row],[Customer Segment]]=Introduction!$D$42,1,0)</f>
        <v>0</v>
      </c>
      <c r="Q141" s="41">
        <f>IF(Table2[[#This Row],[Customer Segment]]=Introduction!$D$44,1,0)</f>
        <v>0</v>
      </c>
      <c r="R141" s="1">
        <v>33.35</v>
      </c>
      <c r="S14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184.59712737344677</v>
      </c>
    </row>
    <row r="142" spans="1:19" x14ac:dyDescent="0.2">
      <c r="A142" s="1" t="s">
        <v>46</v>
      </c>
      <c r="B142" s="1" t="s">
        <v>14</v>
      </c>
      <c r="C142" s="1" t="s">
        <v>3</v>
      </c>
      <c r="D142" s="37">
        <v>0.03</v>
      </c>
      <c r="E142" s="37">
        <v>11.34</v>
      </c>
      <c r="F142" s="37">
        <v>5.01</v>
      </c>
      <c r="G142" s="37">
        <v>0.36</v>
      </c>
      <c r="H142" s="37">
        <v>23.2028</v>
      </c>
      <c r="I142" s="42">
        <f>IF(Table2[[#This Row],[Order Priority]]=Introduction!$B$42,1,0)</f>
        <v>0</v>
      </c>
      <c r="J142" s="42">
        <f>IF(Table2[[#This Row],[Order Priority]]=Introduction!$B$43,1,0)</f>
        <v>0</v>
      </c>
      <c r="K142" s="42">
        <f>IF(Table2[[#This Row],[Order Priority]]=Introduction!$B$44,1,0)</f>
        <v>0</v>
      </c>
      <c r="L142" s="42">
        <f>IF(Table2[[#This Row],[Order Priority]]=Introduction!$B$45,1,0)</f>
        <v>0</v>
      </c>
      <c r="M142" s="42">
        <f>IF(Table2[[#This Row],[Ship Mode]]=Introduction!$C$42,1,0)</f>
        <v>0</v>
      </c>
      <c r="N142" s="41">
        <f>IF(Table2[[#This Row],[Ship Mode]]=Introduction!$C$44,1,0)</f>
        <v>1</v>
      </c>
      <c r="O142" s="41">
        <f>IF(Table2[[#This Row],[Customer Segment]]=Introduction!$D$45,1,0)</f>
        <v>1</v>
      </c>
      <c r="P142" s="41">
        <f>IF(Table2[[#This Row],[Customer Segment]]=Introduction!$D$42,1,0)</f>
        <v>0</v>
      </c>
      <c r="Q142" s="41">
        <f>IF(Table2[[#This Row],[Customer Segment]]=Introduction!$D$44,1,0)</f>
        <v>0</v>
      </c>
      <c r="R142" s="34">
        <v>60.24</v>
      </c>
      <c r="S14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306.12746158674116</v>
      </c>
    </row>
    <row r="143" spans="1:19" x14ac:dyDescent="0.2">
      <c r="A143" s="1" t="s">
        <v>1</v>
      </c>
      <c r="B143" s="1" t="s">
        <v>2</v>
      </c>
      <c r="C143" s="1" t="s">
        <v>15</v>
      </c>
      <c r="D143" s="39">
        <v>0.03</v>
      </c>
      <c r="E143" s="39">
        <v>350.98</v>
      </c>
      <c r="F143" s="39">
        <v>30</v>
      </c>
      <c r="G143" s="39">
        <v>0.61</v>
      </c>
      <c r="H143" s="39">
        <v>2692.4421000000002</v>
      </c>
      <c r="I143" s="42">
        <f>IF(Table2[[#This Row],[Order Priority]]=Introduction!$B$42,1,0)</f>
        <v>1</v>
      </c>
      <c r="J143" s="42">
        <f>IF(Table2[[#This Row],[Order Priority]]=Introduction!$B$43,1,0)</f>
        <v>0</v>
      </c>
      <c r="K143" s="42">
        <f>IF(Table2[[#This Row],[Order Priority]]=Introduction!$B$44,1,0)</f>
        <v>0</v>
      </c>
      <c r="L143" s="42">
        <f>IF(Table2[[#This Row],[Order Priority]]=Introduction!$B$45,1,0)</f>
        <v>0</v>
      </c>
      <c r="M143" s="42">
        <f>IF(Table2[[#This Row],[Ship Mode]]=Introduction!$C$42,1,0)</f>
        <v>1</v>
      </c>
      <c r="N143" s="41">
        <f>IF(Table2[[#This Row],[Ship Mode]]=Introduction!$C$44,1,0)</f>
        <v>0</v>
      </c>
      <c r="O143" s="41">
        <f>IF(Table2[[#This Row],[Customer Segment]]=Introduction!$D$45,1,0)</f>
        <v>0</v>
      </c>
      <c r="P143" s="41">
        <f>IF(Table2[[#This Row],[Customer Segment]]=Introduction!$D$42,1,0)</f>
        <v>1</v>
      </c>
      <c r="Q143" s="41">
        <f>IF(Table2[[#This Row],[Customer Segment]]=Introduction!$D$44,1,0)</f>
        <v>0</v>
      </c>
      <c r="R143" s="1">
        <v>3902.09</v>
      </c>
      <c r="S14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5267.667377783645</v>
      </c>
    </row>
    <row r="144" spans="1:19" x14ac:dyDescent="0.2">
      <c r="A144" s="1" t="s">
        <v>1</v>
      </c>
      <c r="B144" s="1" t="s">
        <v>14</v>
      </c>
      <c r="C144" s="1" t="s">
        <v>15</v>
      </c>
      <c r="D144" s="37">
        <v>0.04</v>
      </c>
      <c r="E144" s="37">
        <v>1.68</v>
      </c>
      <c r="F144" s="37">
        <v>1</v>
      </c>
      <c r="G144" s="37">
        <v>0.35</v>
      </c>
      <c r="H144" s="37">
        <v>2.0672000000000001</v>
      </c>
      <c r="I144" s="42">
        <f>IF(Table2[[#This Row],[Order Priority]]=Introduction!$B$42,1,0)</f>
        <v>1</v>
      </c>
      <c r="J144" s="42">
        <f>IF(Table2[[#This Row],[Order Priority]]=Introduction!$B$43,1,0)</f>
        <v>0</v>
      </c>
      <c r="K144" s="42">
        <f>IF(Table2[[#This Row],[Order Priority]]=Introduction!$B$44,1,0)</f>
        <v>0</v>
      </c>
      <c r="L144" s="42">
        <f>IF(Table2[[#This Row],[Order Priority]]=Introduction!$B$45,1,0)</f>
        <v>0</v>
      </c>
      <c r="M144" s="42">
        <f>IF(Table2[[#This Row],[Ship Mode]]=Introduction!$C$42,1,0)</f>
        <v>0</v>
      </c>
      <c r="N144" s="41">
        <f>IF(Table2[[#This Row],[Ship Mode]]=Introduction!$C$44,1,0)</f>
        <v>1</v>
      </c>
      <c r="O144" s="41">
        <f>IF(Table2[[#This Row],[Customer Segment]]=Introduction!$D$45,1,0)</f>
        <v>0</v>
      </c>
      <c r="P144" s="41">
        <f>IF(Table2[[#This Row],[Customer Segment]]=Introduction!$D$42,1,0)</f>
        <v>1</v>
      </c>
      <c r="Q144" s="41">
        <f>IF(Table2[[#This Row],[Customer Segment]]=Introduction!$D$44,1,0)</f>
        <v>0</v>
      </c>
      <c r="R144" s="34">
        <v>14.18</v>
      </c>
      <c r="S14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197.54645209007612</v>
      </c>
    </row>
    <row r="145" spans="1:19" x14ac:dyDescent="0.2">
      <c r="A145" s="1" t="s">
        <v>13</v>
      </c>
      <c r="B145" s="1" t="s">
        <v>14</v>
      </c>
      <c r="C145" s="1" t="s">
        <v>70</v>
      </c>
      <c r="D145" s="39">
        <v>0.05</v>
      </c>
      <c r="E145" s="39">
        <v>6.3</v>
      </c>
      <c r="F145" s="39">
        <v>0.5</v>
      </c>
      <c r="G145" s="39">
        <v>0.39</v>
      </c>
      <c r="H145" s="39">
        <v>41.296500000000002</v>
      </c>
      <c r="I145" s="42">
        <f>IF(Table2[[#This Row],[Order Priority]]=Introduction!$B$42,1,0)</f>
        <v>0</v>
      </c>
      <c r="J145" s="42">
        <f>IF(Table2[[#This Row],[Order Priority]]=Introduction!$B$43,1,0)</f>
        <v>1</v>
      </c>
      <c r="K145" s="42">
        <f>IF(Table2[[#This Row],[Order Priority]]=Introduction!$B$44,1,0)</f>
        <v>0</v>
      </c>
      <c r="L145" s="42">
        <f>IF(Table2[[#This Row],[Order Priority]]=Introduction!$B$45,1,0)</f>
        <v>0</v>
      </c>
      <c r="M145" s="42">
        <f>IF(Table2[[#This Row],[Ship Mode]]=Introduction!$C$42,1,0)</f>
        <v>0</v>
      </c>
      <c r="N145" s="41">
        <f>IF(Table2[[#This Row],[Ship Mode]]=Introduction!$C$44,1,0)</f>
        <v>1</v>
      </c>
      <c r="O145" s="41">
        <f>IF(Table2[[#This Row],[Customer Segment]]=Introduction!$D$45,1,0)</f>
        <v>0</v>
      </c>
      <c r="P145" s="41">
        <f>IF(Table2[[#This Row],[Customer Segment]]=Introduction!$D$42,1,0)</f>
        <v>0</v>
      </c>
      <c r="Q145" s="41">
        <f>IF(Table2[[#This Row],[Customer Segment]]=Introduction!$D$44,1,0)</f>
        <v>0</v>
      </c>
      <c r="R145" s="1">
        <v>59.85</v>
      </c>
      <c r="S14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1.4488851666952769</v>
      </c>
    </row>
    <row r="146" spans="1:19" x14ac:dyDescent="0.2">
      <c r="A146" s="1" t="s">
        <v>13</v>
      </c>
      <c r="B146" s="1" t="s">
        <v>63</v>
      </c>
      <c r="C146" s="1" t="s">
        <v>70</v>
      </c>
      <c r="D146" s="37">
        <v>0.09</v>
      </c>
      <c r="E146" s="37">
        <v>205.99</v>
      </c>
      <c r="F146" s="37">
        <v>3</v>
      </c>
      <c r="G146" s="37">
        <v>0.57999999999999996</v>
      </c>
      <c r="H146" s="37">
        <v>1179.0237</v>
      </c>
      <c r="I146" s="42">
        <f>IF(Table2[[#This Row],[Order Priority]]=Introduction!$B$42,1,0)</f>
        <v>0</v>
      </c>
      <c r="J146" s="42">
        <f>IF(Table2[[#This Row],[Order Priority]]=Introduction!$B$43,1,0)</f>
        <v>1</v>
      </c>
      <c r="K146" s="42">
        <f>IF(Table2[[#This Row],[Order Priority]]=Introduction!$B$44,1,0)</f>
        <v>0</v>
      </c>
      <c r="L146" s="42">
        <f>IF(Table2[[#This Row],[Order Priority]]=Introduction!$B$45,1,0)</f>
        <v>0</v>
      </c>
      <c r="M146" s="42">
        <f>IF(Table2[[#This Row],[Ship Mode]]=Introduction!$C$42,1,0)</f>
        <v>0</v>
      </c>
      <c r="N146" s="41">
        <f>IF(Table2[[#This Row],[Ship Mode]]=Introduction!$C$44,1,0)</f>
        <v>0</v>
      </c>
      <c r="O146" s="41">
        <f>IF(Table2[[#This Row],[Customer Segment]]=Introduction!$D$45,1,0)</f>
        <v>0</v>
      </c>
      <c r="P146" s="41">
        <f>IF(Table2[[#This Row],[Customer Segment]]=Introduction!$D$42,1,0)</f>
        <v>0</v>
      </c>
      <c r="Q146" s="41">
        <f>IF(Table2[[#This Row],[Customer Segment]]=Introduction!$D$44,1,0)</f>
        <v>0</v>
      </c>
      <c r="R146" s="34">
        <v>1708.73</v>
      </c>
      <c r="S14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1910.5484931607039</v>
      </c>
    </row>
    <row r="147" spans="1:19" x14ac:dyDescent="0.2">
      <c r="A147" s="1" t="s">
        <v>13</v>
      </c>
      <c r="B147" s="1" t="s">
        <v>2</v>
      </c>
      <c r="C147" s="1" t="s">
        <v>3</v>
      </c>
      <c r="D147" s="39">
        <v>0.04</v>
      </c>
      <c r="E147" s="39">
        <v>90.97</v>
      </c>
      <c r="F147" s="39">
        <v>28</v>
      </c>
      <c r="G147" s="39">
        <v>0.38</v>
      </c>
      <c r="H147" s="39">
        <v>-173.09520000000001</v>
      </c>
      <c r="I147" s="42">
        <f>IF(Table2[[#This Row],[Order Priority]]=Introduction!$B$42,1,0)</f>
        <v>0</v>
      </c>
      <c r="J147" s="42">
        <f>IF(Table2[[#This Row],[Order Priority]]=Introduction!$B$43,1,0)</f>
        <v>1</v>
      </c>
      <c r="K147" s="42">
        <f>IF(Table2[[#This Row],[Order Priority]]=Introduction!$B$44,1,0)</f>
        <v>0</v>
      </c>
      <c r="L147" s="42">
        <f>IF(Table2[[#This Row],[Order Priority]]=Introduction!$B$45,1,0)</f>
        <v>0</v>
      </c>
      <c r="M147" s="42">
        <f>IF(Table2[[#This Row],[Ship Mode]]=Introduction!$C$42,1,0)</f>
        <v>1</v>
      </c>
      <c r="N147" s="41">
        <f>IF(Table2[[#This Row],[Ship Mode]]=Introduction!$C$44,1,0)</f>
        <v>0</v>
      </c>
      <c r="O147" s="41">
        <f>IF(Table2[[#This Row],[Customer Segment]]=Introduction!$D$45,1,0)</f>
        <v>1</v>
      </c>
      <c r="P147" s="41">
        <f>IF(Table2[[#This Row],[Customer Segment]]=Introduction!$D$42,1,0)</f>
        <v>0</v>
      </c>
      <c r="Q147" s="41">
        <f>IF(Table2[[#This Row],[Customer Segment]]=Introduction!$D$44,1,0)</f>
        <v>0</v>
      </c>
      <c r="R147" s="1">
        <v>573.30999999999995</v>
      </c>
      <c r="S14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992.96657913371155</v>
      </c>
    </row>
    <row r="148" spans="1:19" x14ac:dyDescent="0.2">
      <c r="A148" s="1" t="s">
        <v>13</v>
      </c>
      <c r="B148" s="1" t="s">
        <v>14</v>
      </c>
      <c r="C148" s="1" t="s">
        <v>3</v>
      </c>
      <c r="D148" s="37">
        <v>7.0000000000000007E-2</v>
      </c>
      <c r="E148" s="37">
        <v>20.34</v>
      </c>
      <c r="F148" s="37">
        <v>35</v>
      </c>
      <c r="G148" s="37">
        <v>0.84</v>
      </c>
      <c r="H148" s="37">
        <v>-96.16</v>
      </c>
      <c r="I148" s="42">
        <f>IF(Table2[[#This Row],[Order Priority]]=Introduction!$B$42,1,0)</f>
        <v>0</v>
      </c>
      <c r="J148" s="42">
        <f>IF(Table2[[#This Row],[Order Priority]]=Introduction!$B$43,1,0)</f>
        <v>1</v>
      </c>
      <c r="K148" s="42">
        <f>IF(Table2[[#This Row],[Order Priority]]=Introduction!$B$44,1,0)</f>
        <v>0</v>
      </c>
      <c r="L148" s="42">
        <f>IF(Table2[[#This Row],[Order Priority]]=Introduction!$B$45,1,0)</f>
        <v>0</v>
      </c>
      <c r="M148" s="42">
        <f>IF(Table2[[#This Row],[Ship Mode]]=Introduction!$C$42,1,0)</f>
        <v>0</v>
      </c>
      <c r="N148" s="41">
        <f>IF(Table2[[#This Row],[Ship Mode]]=Introduction!$C$44,1,0)</f>
        <v>1</v>
      </c>
      <c r="O148" s="41">
        <f>IF(Table2[[#This Row],[Customer Segment]]=Introduction!$D$45,1,0)</f>
        <v>1</v>
      </c>
      <c r="P148" s="41">
        <f>IF(Table2[[#This Row],[Customer Segment]]=Introduction!$D$42,1,0)</f>
        <v>0</v>
      </c>
      <c r="Q148" s="41">
        <f>IF(Table2[[#This Row],[Customer Segment]]=Introduction!$D$44,1,0)</f>
        <v>0</v>
      </c>
      <c r="R148" s="34">
        <v>140.22999999999999</v>
      </c>
      <c r="S14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1210.0164487586919</v>
      </c>
    </row>
    <row r="149" spans="1:19" x14ac:dyDescent="0.2">
      <c r="A149" s="1" t="s">
        <v>13</v>
      </c>
      <c r="B149" s="1" t="s">
        <v>2</v>
      </c>
      <c r="C149" s="1" t="s">
        <v>3</v>
      </c>
      <c r="D149" s="39">
        <v>0.04</v>
      </c>
      <c r="E149" s="39">
        <v>90.97</v>
      </c>
      <c r="F149" s="39">
        <v>28</v>
      </c>
      <c r="G149" s="39">
        <v>0.38</v>
      </c>
      <c r="H149" s="39">
        <v>-173.09520000000001</v>
      </c>
      <c r="I149" s="42">
        <f>IF(Table2[[#This Row],[Order Priority]]=Introduction!$B$42,1,0)</f>
        <v>0</v>
      </c>
      <c r="J149" s="42">
        <f>IF(Table2[[#This Row],[Order Priority]]=Introduction!$B$43,1,0)</f>
        <v>1</v>
      </c>
      <c r="K149" s="42">
        <f>IF(Table2[[#This Row],[Order Priority]]=Introduction!$B$44,1,0)</f>
        <v>0</v>
      </c>
      <c r="L149" s="42">
        <f>IF(Table2[[#This Row],[Order Priority]]=Introduction!$B$45,1,0)</f>
        <v>0</v>
      </c>
      <c r="M149" s="42">
        <f>IF(Table2[[#This Row],[Ship Mode]]=Introduction!$C$42,1,0)</f>
        <v>1</v>
      </c>
      <c r="N149" s="41">
        <f>IF(Table2[[#This Row],[Ship Mode]]=Introduction!$C$44,1,0)</f>
        <v>0</v>
      </c>
      <c r="O149" s="41">
        <f>IF(Table2[[#This Row],[Customer Segment]]=Introduction!$D$45,1,0)</f>
        <v>1</v>
      </c>
      <c r="P149" s="41">
        <f>IF(Table2[[#This Row],[Customer Segment]]=Introduction!$D$42,1,0)</f>
        <v>0</v>
      </c>
      <c r="Q149" s="41">
        <f>IF(Table2[[#This Row],[Customer Segment]]=Introduction!$D$44,1,0)</f>
        <v>0</v>
      </c>
      <c r="R149" s="1">
        <v>191.1</v>
      </c>
      <c r="S14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992.96657913371155</v>
      </c>
    </row>
    <row r="150" spans="1:19" x14ac:dyDescent="0.2">
      <c r="A150" s="1" t="s">
        <v>13</v>
      </c>
      <c r="B150" s="1" t="s">
        <v>14</v>
      </c>
      <c r="C150" s="1" t="s">
        <v>3</v>
      </c>
      <c r="D150" s="37">
        <v>7.0000000000000007E-2</v>
      </c>
      <c r="E150" s="37">
        <v>20.34</v>
      </c>
      <c r="F150" s="37">
        <v>35</v>
      </c>
      <c r="G150" s="37">
        <v>0.84</v>
      </c>
      <c r="H150" s="37">
        <v>-96.16</v>
      </c>
      <c r="I150" s="42">
        <f>IF(Table2[[#This Row],[Order Priority]]=Introduction!$B$42,1,0)</f>
        <v>0</v>
      </c>
      <c r="J150" s="42">
        <f>IF(Table2[[#This Row],[Order Priority]]=Introduction!$B$43,1,0)</f>
        <v>1</v>
      </c>
      <c r="K150" s="42">
        <f>IF(Table2[[#This Row],[Order Priority]]=Introduction!$B$44,1,0)</f>
        <v>0</v>
      </c>
      <c r="L150" s="42">
        <f>IF(Table2[[#This Row],[Order Priority]]=Introduction!$B$45,1,0)</f>
        <v>0</v>
      </c>
      <c r="M150" s="42">
        <f>IF(Table2[[#This Row],[Ship Mode]]=Introduction!$C$42,1,0)</f>
        <v>0</v>
      </c>
      <c r="N150" s="41">
        <f>IF(Table2[[#This Row],[Ship Mode]]=Introduction!$C$44,1,0)</f>
        <v>1</v>
      </c>
      <c r="O150" s="41">
        <f>IF(Table2[[#This Row],[Customer Segment]]=Introduction!$D$45,1,0)</f>
        <v>1</v>
      </c>
      <c r="P150" s="41">
        <f>IF(Table2[[#This Row],[Customer Segment]]=Introduction!$D$42,1,0)</f>
        <v>0</v>
      </c>
      <c r="Q150" s="41">
        <f>IF(Table2[[#This Row],[Customer Segment]]=Introduction!$D$44,1,0)</f>
        <v>0</v>
      </c>
      <c r="R150" s="34">
        <v>28.05</v>
      </c>
      <c r="S15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1210.0164487586919</v>
      </c>
    </row>
    <row r="151" spans="1:19" x14ac:dyDescent="0.2">
      <c r="A151" s="1" t="s">
        <v>13</v>
      </c>
      <c r="B151" s="1" t="s">
        <v>63</v>
      </c>
      <c r="C151" s="1" t="s">
        <v>47</v>
      </c>
      <c r="D151" s="39">
        <v>0.04</v>
      </c>
      <c r="E151" s="39">
        <v>136.97999999999999</v>
      </c>
      <c r="F151" s="39">
        <v>24.49</v>
      </c>
      <c r="G151" s="39">
        <v>0.59</v>
      </c>
      <c r="H151" s="39">
        <v>1127.5497</v>
      </c>
      <c r="I151" s="42">
        <f>IF(Table2[[#This Row],[Order Priority]]=Introduction!$B$42,1,0)</f>
        <v>0</v>
      </c>
      <c r="J151" s="42">
        <f>IF(Table2[[#This Row],[Order Priority]]=Introduction!$B$43,1,0)</f>
        <v>1</v>
      </c>
      <c r="K151" s="42">
        <f>IF(Table2[[#This Row],[Order Priority]]=Introduction!$B$44,1,0)</f>
        <v>0</v>
      </c>
      <c r="L151" s="42">
        <f>IF(Table2[[#This Row],[Order Priority]]=Introduction!$B$45,1,0)</f>
        <v>0</v>
      </c>
      <c r="M151" s="42">
        <f>IF(Table2[[#This Row],[Ship Mode]]=Introduction!$C$42,1,0)</f>
        <v>0</v>
      </c>
      <c r="N151" s="41">
        <f>IF(Table2[[#This Row],[Ship Mode]]=Introduction!$C$44,1,0)</f>
        <v>0</v>
      </c>
      <c r="O151" s="41">
        <f>IF(Table2[[#This Row],[Customer Segment]]=Introduction!$D$45,1,0)</f>
        <v>0</v>
      </c>
      <c r="P151" s="41">
        <f>IF(Table2[[#This Row],[Customer Segment]]=Introduction!$D$42,1,0)</f>
        <v>0</v>
      </c>
      <c r="Q151" s="41">
        <f>IF(Table2[[#This Row],[Customer Segment]]=Introduction!$D$44,1,0)</f>
        <v>1</v>
      </c>
      <c r="R151" s="1">
        <v>1634.13</v>
      </c>
      <c r="S15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2307.3797718985361</v>
      </c>
    </row>
    <row r="152" spans="1:19" x14ac:dyDescent="0.2">
      <c r="A152" s="1" t="s">
        <v>23</v>
      </c>
      <c r="B152" s="1" t="s">
        <v>14</v>
      </c>
      <c r="C152" s="1" t="s">
        <v>3</v>
      </c>
      <c r="D152" s="37">
        <v>0.04</v>
      </c>
      <c r="E152" s="37">
        <v>6.24</v>
      </c>
      <c r="F152" s="37">
        <v>5.22</v>
      </c>
      <c r="G152" s="37">
        <v>0.6</v>
      </c>
      <c r="H152" s="37">
        <v>4.3808999999999996</v>
      </c>
      <c r="I152" s="42">
        <f>IF(Table2[[#This Row],[Order Priority]]=Introduction!$B$42,1,0)</f>
        <v>0</v>
      </c>
      <c r="J152" s="42">
        <f>IF(Table2[[#This Row],[Order Priority]]=Introduction!$B$43,1,0)</f>
        <v>0</v>
      </c>
      <c r="K152" s="42">
        <f>IF(Table2[[#This Row],[Order Priority]]=Introduction!$B$44,1,0)</f>
        <v>1</v>
      </c>
      <c r="L152" s="42">
        <f>IF(Table2[[#This Row],[Order Priority]]=Introduction!$B$45,1,0)</f>
        <v>0</v>
      </c>
      <c r="M152" s="42">
        <f>IF(Table2[[#This Row],[Ship Mode]]=Introduction!$C$42,1,0)</f>
        <v>0</v>
      </c>
      <c r="N152" s="41">
        <f>IF(Table2[[#This Row],[Ship Mode]]=Introduction!$C$44,1,0)</f>
        <v>1</v>
      </c>
      <c r="O152" s="41">
        <f>IF(Table2[[#This Row],[Customer Segment]]=Introduction!$D$45,1,0)</f>
        <v>1</v>
      </c>
      <c r="P152" s="41">
        <f>IF(Table2[[#This Row],[Customer Segment]]=Introduction!$D$42,1,0)</f>
        <v>0</v>
      </c>
      <c r="Q152" s="41">
        <f>IF(Table2[[#This Row],[Customer Segment]]=Introduction!$D$44,1,0)</f>
        <v>0</v>
      </c>
      <c r="R152" s="34">
        <v>80.23</v>
      </c>
      <c r="S15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348.2932695578117</v>
      </c>
    </row>
    <row r="153" spans="1:19" x14ac:dyDescent="0.2">
      <c r="A153" s="1" t="s">
        <v>23</v>
      </c>
      <c r="B153" s="1" t="s">
        <v>2</v>
      </c>
      <c r="C153" s="1" t="s">
        <v>3</v>
      </c>
      <c r="D153" s="39">
        <v>0.09</v>
      </c>
      <c r="E153" s="39">
        <v>260.98</v>
      </c>
      <c r="F153" s="39">
        <v>41.91</v>
      </c>
      <c r="G153" s="39">
        <v>0.59</v>
      </c>
      <c r="H153" s="39">
        <v>-100.744</v>
      </c>
      <c r="I153" s="42">
        <f>IF(Table2[[#This Row],[Order Priority]]=Introduction!$B$42,1,0)</f>
        <v>0</v>
      </c>
      <c r="J153" s="42">
        <f>IF(Table2[[#This Row],[Order Priority]]=Introduction!$B$43,1,0)</f>
        <v>0</v>
      </c>
      <c r="K153" s="42">
        <f>IF(Table2[[#This Row],[Order Priority]]=Introduction!$B$44,1,0)</f>
        <v>1</v>
      </c>
      <c r="L153" s="42">
        <f>IF(Table2[[#This Row],[Order Priority]]=Introduction!$B$45,1,0)</f>
        <v>0</v>
      </c>
      <c r="M153" s="42">
        <f>IF(Table2[[#This Row],[Ship Mode]]=Introduction!$C$42,1,0)</f>
        <v>1</v>
      </c>
      <c r="N153" s="41">
        <f>IF(Table2[[#This Row],[Ship Mode]]=Introduction!$C$44,1,0)</f>
        <v>0</v>
      </c>
      <c r="O153" s="41">
        <f>IF(Table2[[#This Row],[Customer Segment]]=Introduction!$D$45,1,0)</f>
        <v>1</v>
      </c>
      <c r="P153" s="41">
        <f>IF(Table2[[#This Row],[Customer Segment]]=Introduction!$D$42,1,0)</f>
        <v>0</v>
      </c>
      <c r="Q153" s="41">
        <f>IF(Table2[[#This Row],[Customer Segment]]=Introduction!$D$44,1,0)</f>
        <v>0</v>
      </c>
      <c r="R153" s="1">
        <v>2044.9</v>
      </c>
      <c r="S15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2207.9539943786704</v>
      </c>
    </row>
    <row r="154" spans="1:19" x14ac:dyDescent="0.2">
      <c r="A154" s="1" t="s">
        <v>23</v>
      </c>
      <c r="B154" s="1" t="s">
        <v>2</v>
      </c>
      <c r="C154" s="1" t="s">
        <v>47</v>
      </c>
      <c r="D154" s="37">
        <v>0.05</v>
      </c>
      <c r="E154" s="37">
        <v>350.99</v>
      </c>
      <c r="F154" s="37">
        <v>39</v>
      </c>
      <c r="G154" s="37">
        <v>0.55000000000000004</v>
      </c>
      <c r="H154" s="37">
        <v>451.28039999999999</v>
      </c>
      <c r="I154" s="42">
        <f>IF(Table2[[#This Row],[Order Priority]]=Introduction!$B$42,1,0)</f>
        <v>0</v>
      </c>
      <c r="J154" s="42">
        <f>IF(Table2[[#This Row],[Order Priority]]=Introduction!$B$43,1,0)</f>
        <v>0</v>
      </c>
      <c r="K154" s="42">
        <f>IF(Table2[[#This Row],[Order Priority]]=Introduction!$B$44,1,0)</f>
        <v>1</v>
      </c>
      <c r="L154" s="42">
        <f>IF(Table2[[#This Row],[Order Priority]]=Introduction!$B$45,1,0)</f>
        <v>0</v>
      </c>
      <c r="M154" s="42">
        <f>IF(Table2[[#This Row],[Ship Mode]]=Introduction!$C$42,1,0)</f>
        <v>1</v>
      </c>
      <c r="N154" s="41">
        <f>IF(Table2[[#This Row],[Ship Mode]]=Introduction!$C$44,1,0)</f>
        <v>0</v>
      </c>
      <c r="O154" s="41">
        <f>IF(Table2[[#This Row],[Customer Segment]]=Introduction!$D$45,1,0)</f>
        <v>0</v>
      </c>
      <c r="P154" s="41">
        <f>IF(Table2[[#This Row],[Customer Segment]]=Introduction!$D$42,1,0)</f>
        <v>0</v>
      </c>
      <c r="Q154" s="41">
        <f>IF(Table2[[#This Row],[Customer Segment]]=Introduction!$D$44,1,0)</f>
        <v>1</v>
      </c>
      <c r="R154" s="34">
        <v>1020.08</v>
      </c>
      <c r="S15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3007.4897357381979</v>
      </c>
    </row>
    <row r="155" spans="1:19" x14ac:dyDescent="0.2">
      <c r="A155" s="1" t="s">
        <v>23</v>
      </c>
      <c r="B155" s="1" t="s">
        <v>14</v>
      </c>
      <c r="C155" s="1" t="s">
        <v>47</v>
      </c>
      <c r="D155" s="39">
        <v>0</v>
      </c>
      <c r="E155" s="39">
        <v>8.74</v>
      </c>
      <c r="F155" s="39">
        <v>1.39</v>
      </c>
      <c r="G155" s="39">
        <v>0.38</v>
      </c>
      <c r="H155" s="39">
        <v>44.988</v>
      </c>
      <c r="I155" s="42">
        <f>IF(Table2[[#This Row],[Order Priority]]=Introduction!$B$42,1,0)</f>
        <v>0</v>
      </c>
      <c r="J155" s="42">
        <f>IF(Table2[[#This Row],[Order Priority]]=Introduction!$B$43,1,0)</f>
        <v>0</v>
      </c>
      <c r="K155" s="42">
        <f>IF(Table2[[#This Row],[Order Priority]]=Introduction!$B$44,1,0)</f>
        <v>1</v>
      </c>
      <c r="L155" s="42">
        <f>IF(Table2[[#This Row],[Order Priority]]=Introduction!$B$45,1,0)</f>
        <v>0</v>
      </c>
      <c r="M155" s="42">
        <f>IF(Table2[[#This Row],[Ship Mode]]=Introduction!$C$42,1,0)</f>
        <v>0</v>
      </c>
      <c r="N155" s="41">
        <f>IF(Table2[[#This Row],[Ship Mode]]=Introduction!$C$44,1,0)</f>
        <v>1</v>
      </c>
      <c r="O155" s="41">
        <f>IF(Table2[[#This Row],[Customer Segment]]=Introduction!$D$45,1,0)</f>
        <v>0</v>
      </c>
      <c r="P155" s="41">
        <f>IF(Table2[[#This Row],[Customer Segment]]=Introduction!$D$42,1,0)</f>
        <v>0</v>
      </c>
      <c r="Q155" s="41">
        <f>IF(Table2[[#This Row],[Customer Segment]]=Introduction!$D$44,1,0)</f>
        <v>1</v>
      </c>
      <c r="R155" s="1">
        <v>65.2</v>
      </c>
      <c r="S15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174.89905115678772</v>
      </c>
    </row>
    <row r="156" spans="1:19" x14ac:dyDescent="0.2">
      <c r="A156" s="1" t="s">
        <v>23</v>
      </c>
      <c r="B156" s="1" t="s">
        <v>14</v>
      </c>
      <c r="C156" s="1" t="s">
        <v>47</v>
      </c>
      <c r="D156" s="37">
        <v>0.02</v>
      </c>
      <c r="E156" s="37">
        <v>1.98</v>
      </c>
      <c r="F156" s="37">
        <v>0.7</v>
      </c>
      <c r="G156" s="37">
        <v>0.83</v>
      </c>
      <c r="H156" s="37">
        <v>-20.732800000000001</v>
      </c>
      <c r="I156" s="42">
        <f>IF(Table2[[#This Row],[Order Priority]]=Introduction!$B$42,1,0)</f>
        <v>0</v>
      </c>
      <c r="J156" s="42">
        <f>IF(Table2[[#This Row],[Order Priority]]=Introduction!$B$43,1,0)</f>
        <v>0</v>
      </c>
      <c r="K156" s="42">
        <f>IF(Table2[[#This Row],[Order Priority]]=Introduction!$B$44,1,0)</f>
        <v>1</v>
      </c>
      <c r="L156" s="42">
        <f>IF(Table2[[#This Row],[Order Priority]]=Introduction!$B$45,1,0)</f>
        <v>0</v>
      </c>
      <c r="M156" s="42">
        <f>IF(Table2[[#This Row],[Ship Mode]]=Introduction!$C$42,1,0)</f>
        <v>0</v>
      </c>
      <c r="N156" s="41">
        <f>IF(Table2[[#This Row],[Ship Mode]]=Introduction!$C$44,1,0)</f>
        <v>1</v>
      </c>
      <c r="O156" s="41">
        <f>IF(Table2[[#This Row],[Customer Segment]]=Introduction!$D$45,1,0)</f>
        <v>0</v>
      </c>
      <c r="P156" s="41">
        <f>IF(Table2[[#This Row],[Customer Segment]]=Introduction!$D$42,1,0)</f>
        <v>0</v>
      </c>
      <c r="Q156" s="41">
        <f>IF(Table2[[#This Row],[Customer Segment]]=Introduction!$D$44,1,0)</f>
        <v>1</v>
      </c>
      <c r="R156" s="34">
        <v>22.59</v>
      </c>
      <c r="S15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428.16380703714913</v>
      </c>
    </row>
    <row r="157" spans="1:19" x14ac:dyDescent="0.2">
      <c r="A157" s="1" t="s">
        <v>23</v>
      </c>
      <c r="B157" s="1" t="s">
        <v>14</v>
      </c>
      <c r="C157" s="1" t="s">
        <v>70</v>
      </c>
      <c r="D157" s="39">
        <v>0.01</v>
      </c>
      <c r="E157" s="39">
        <v>29.89</v>
      </c>
      <c r="F157" s="39">
        <v>1.99</v>
      </c>
      <c r="G157" s="39">
        <v>0.5</v>
      </c>
      <c r="H157" s="39">
        <v>-74.64</v>
      </c>
      <c r="I157" s="42">
        <f>IF(Table2[[#This Row],[Order Priority]]=Introduction!$B$42,1,0)</f>
        <v>0</v>
      </c>
      <c r="J157" s="42">
        <f>IF(Table2[[#This Row],[Order Priority]]=Introduction!$B$43,1,0)</f>
        <v>0</v>
      </c>
      <c r="K157" s="42">
        <f>IF(Table2[[#This Row],[Order Priority]]=Introduction!$B$44,1,0)</f>
        <v>1</v>
      </c>
      <c r="L157" s="42">
        <f>IF(Table2[[#This Row],[Order Priority]]=Introduction!$B$45,1,0)</f>
        <v>0</v>
      </c>
      <c r="M157" s="42">
        <f>IF(Table2[[#This Row],[Ship Mode]]=Introduction!$C$42,1,0)</f>
        <v>0</v>
      </c>
      <c r="N157" s="41">
        <f>IF(Table2[[#This Row],[Ship Mode]]=Introduction!$C$44,1,0)</f>
        <v>1</v>
      </c>
      <c r="O157" s="41">
        <f>IF(Table2[[#This Row],[Customer Segment]]=Introduction!$D$45,1,0)</f>
        <v>0</v>
      </c>
      <c r="P157" s="41">
        <f>IF(Table2[[#This Row],[Customer Segment]]=Introduction!$D$42,1,0)</f>
        <v>0</v>
      </c>
      <c r="Q157" s="41">
        <f>IF(Table2[[#This Row],[Customer Segment]]=Introduction!$D$44,1,0)</f>
        <v>0</v>
      </c>
      <c r="R157" s="1">
        <v>31.96</v>
      </c>
      <c r="S15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197.94173058508667</v>
      </c>
    </row>
    <row r="158" spans="1:19" x14ac:dyDescent="0.2">
      <c r="A158" s="1" t="s">
        <v>92</v>
      </c>
      <c r="B158" s="1" t="s">
        <v>14</v>
      </c>
      <c r="C158" s="1" t="s">
        <v>15</v>
      </c>
      <c r="D158" s="37">
        <v>0.1</v>
      </c>
      <c r="E158" s="37">
        <v>40.98</v>
      </c>
      <c r="F158" s="37">
        <v>6.5</v>
      </c>
      <c r="G158" s="37">
        <v>0.74</v>
      </c>
      <c r="H158" s="37">
        <v>66.852000000000004</v>
      </c>
      <c r="I158" s="42">
        <f>IF(Table2[[#This Row],[Order Priority]]=Introduction!$B$42,1,0)</f>
        <v>0</v>
      </c>
      <c r="J158" s="42">
        <f>IF(Table2[[#This Row],[Order Priority]]=Introduction!$B$43,1,0)</f>
        <v>0</v>
      </c>
      <c r="K158" s="42">
        <f>IF(Table2[[#This Row],[Order Priority]]=Introduction!$B$44,1,0)</f>
        <v>0</v>
      </c>
      <c r="L158" s="42">
        <f>IF(Table2[[#This Row],[Order Priority]]=Introduction!$B$45,1,0)</f>
        <v>1</v>
      </c>
      <c r="M158" s="42">
        <f>IF(Table2[[#This Row],[Ship Mode]]=Introduction!$C$42,1,0)</f>
        <v>0</v>
      </c>
      <c r="N158" s="41">
        <f>IF(Table2[[#This Row],[Ship Mode]]=Introduction!$C$44,1,0)</f>
        <v>1</v>
      </c>
      <c r="O158" s="41">
        <f>IF(Table2[[#This Row],[Customer Segment]]=Introduction!$D$45,1,0)</f>
        <v>0</v>
      </c>
      <c r="P158" s="41">
        <f>IF(Table2[[#This Row],[Customer Segment]]=Introduction!$D$42,1,0)</f>
        <v>1</v>
      </c>
      <c r="Q158" s="41">
        <f>IF(Table2[[#This Row],[Customer Segment]]=Introduction!$D$44,1,0)</f>
        <v>0</v>
      </c>
      <c r="R158" s="34">
        <v>120.34</v>
      </c>
      <c r="S15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546.30122106644353</v>
      </c>
    </row>
    <row r="159" spans="1:19" x14ac:dyDescent="0.2">
      <c r="A159" s="1" t="s">
        <v>46</v>
      </c>
      <c r="B159" s="1" t="s">
        <v>14</v>
      </c>
      <c r="C159" s="1" t="s">
        <v>70</v>
      </c>
      <c r="D159" s="39">
        <v>0.09</v>
      </c>
      <c r="E159" s="39">
        <v>27.75</v>
      </c>
      <c r="F159" s="39">
        <v>19.989999999999998</v>
      </c>
      <c r="G159" s="39">
        <v>0.67</v>
      </c>
      <c r="H159" s="39">
        <v>-224.64400000000001</v>
      </c>
      <c r="I159" s="42">
        <f>IF(Table2[[#This Row],[Order Priority]]=Introduction!$B$42,1,0)</f>
        <v>0</v>
      </c>
      <c r="J159" s="42">
        <f>IF(Table2[[#This Row],[Order Priority]]=Introduction!$B$43,1,0)</f>
        <v>0</v>
      </c>
      <c r="K159" s="42">
        <f>IF(Table2[[#This Row],[Order Priority]]=Introduction!$B$44,1,0)</f>
        <v>0</v>
      </c>
      <c r="L159" s="42">
        <f>IF(Table2[[#This Row],[Order Priority]]=Introduction!$B$45,1,0)</f>
        <v>0</v>
      </c>
      <c r="M159" s="42">
        <f>IF(Table2[[#This Row],[Ship Mode]]=Introduction!$C$42,1,0)</f>
        <v>0</v>
      </c>
      <c r="N159" s="41">
        <f>IF(Table2[[#This Row],[Ship Mode]]=Introduction!$C$44,1,0)</f>
        <v>1</v>
      </c>
      <c r="O159" s="41">
        <f>IF(Table2[[#This Row],[Customer Segment]]=Introduction!$D$45,1,0)</f>
        <v>0</v>
      </c>
      <c r="P159" s="41">
        <f>IF(Table2[[#This Row],[Customer Segment]]=Introduction!$D$42,1,0)</f>
        <v>0</v>
      </c>
      <c r="Q159" s="41">
        <f>IF(Table2[[#This Row],[Customer Segment]]=Introduction!$D$44,1,0)</f>
        <v>0</v>
      </c>
      <c r="R159" s="1">
        <v>257.52</v>
      </c>
      <c r="S15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744.83202361248516</v>
      </c>
    </row>
    <row r="160" spans="1:19" x14ac:dyDescent="0.2">
      <c r="A160" s="1" t="s">
        <v>46</v>
      </c>
      <c r="B160" s="1" t="s">
        <v>14</v>
      </c>
      <c r="C160" s="1" t="s">
        <v>47</v>
      </c>
      <c r="D160" s="37">
        <v>7.0000000000000007E-2</v>
      </c>
      <c r="E160" s="37">
        <v>65.989999999999995</v>
      </c>
      <c r="F160" s="37">
        <v>8.8000000000000007</v>
      </c>
      <c r="G160" s="37">
        <v>0.57999999999999996</v>
      </c>
      <c r="H160" s="37">
        <v>109.836</v>
      </c>
      <c r="I160" s="42">
        <f>IF(Table2[[#This Row],[Order Priority]]=Introduction!$B$42,1,0)</f>
        <v>0</v>
      </c>
      <c r="J160" s="42">
        <f>IF(Table2[[#This Row],[Order Priority]]=Introduction!$B$43,1,0)</f>
        <v>0</v>
      </c>
      <c r="K160" s="42">
        <f>IF(Table2[[#This Row],[Order Priority]]=Introduction!$B$44,1,0)</f>
        <v>0</v>
      </c>
      <c r="L160" s="42">
        <f>IF(Table2[[#This Row],[Order Priority]]=Introduction!$B$45,1,0)</f>
        <v>0</v>
      </c>
      <c r="M160" s="42">
        <f>IF(Table2[[#This Row],[Ship Mode]]=Introduction!$C$42,1,0)</f>
        <v>0</v>
      </c>
      <c r="N160" s="41">
        <f>IF(Table2[[#This Row],[Ship Mode]]=Introduction!$C$44,1,0)</f>
        <v>1</v>
      </c>
      <c r="O160" s="41">
        <f>IF(Table2[[#This Row],[Customer Segment]]=Introduction!$D$45,1,0)</f>
        <v>0</v>
      </c>
      <c r="P160" s="41">
        <f>IF(Table2[[#This Row],[Customer Segment]]=Introduction!$D$42,1,0)</f>
        <v>0</v>
      </c>
      <c r="Q160" s="41">
        <f>IF(Table2[[#This Row],[Customer Segment]]=Introduction!$D$44,1,0)</f>
        <v>1</v>
      </c>
      <c r="R160" s="34">
        <v>471.66</v>
      </c>
      <c r="S16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866.7258581093555</v>
      </c>
    </row>
    <row r="161" spans="1:19" x14ac:dyDescent="0.2">
      <c r="A161" s="1" t="s">
        <v>46</v>
      </c>
      <c r="B161" s="1" t="s">
        <v>63</v>
      </c>
      <c r="C161" s="1" t="s">
        <v>47</v>
      </c>
      <c r="D161" s="39">
        <v>0</v>
      </c>
      <c r="E161" s="39">
        <v>10.01</v>
      </c>
      <c r="F161" s="39">
        <v>1.99</v>
      </c>
      <c r="G161" s="39">
        <v>0.41</v>
      </c>
      <c r="H161" s="39">
        <v>82.703400000000002</v>
      </c>
      <c r="I161" s="42">
        <f>IF(Table2[[#This Row],[Order Priority]]=Introduction!$B$42,1,0)</f>
        <v>0</v>
      </c>
      <c r="J161" s="42">
        <f>IF(Table2[[#This Row],[Order Priority]]=Introduction!$B$43,1,0)</f>
        <v>0</v>
      </c>
      <c r="K161" s="42">
        <f>IF(Table2[[#This Row],[Order Priority]]=Introduction!$B$44,1,0)</f>
        <v>0</v>
      </c>
      <c r="L161" s="42">
        <f>IF(Table2[[#This Row],[Order Priority]]=Introduction!$B$45,1,0)</f>
        <v>0</v>
      </c>
      <c r="M161" s="42">
        <f>IF(Table2[[#This Row],[Ship Mode]]=Introduction!$C$42,1,0)</f>
        <v>0</v>
      </c>
      <c r="N161" s="41">
        <f>IF(Table2[[#This Row],[Ship Mode]]=Introduction!$C$44,1,0)</f>
        <v>0</v>
      </c>
      <c r="O161" s="41">
        <f>IF(Table2[[#This Row],[Customer Segment]]=Introduction!$D$45,1,0)</f>
        <v>0</v>
      </c>
      <c r="P161" s="41">
        <f>IF(Table2[[#This Row],[Customer Segment]]=Introduction!$D$42,1,0)</f>
        <v>0</v>
      </c>
      <c r="Q161" s="41">
        <f>IF(Table2[[#This Row],[Customer Segment]]=Introduction!$D$44,1,0)</f>
        <v>1</v>
      </c>
      <c r="R161" s="1">
        <v>119.86</v>
      </c>
      <c r="S16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298.06384859984257</v>
      </c>
    </row>
    <row r="162" spans="1:19" x14ac:dyDescent="0.2">
      <c r="A162" s="1" t="s">
        <v>46</v>
      </c>
      <c r="B162" s="1" t="s">
        <v>14</v>
      </c>
      <c r="C162" s="1" t="s">
        <v>47</v>
      </c>
      <c r="D162" s="37">
        <v>7.0000000000000007E-2</v>
      </c>
      <c r="E162" s="37">
        <v>65.989999999999995</v>
      </c>
      <c r="F162" s="37">
        <v>8.8000000000000007</v>
      </c>
      <c r="G162" s="37">
        <v>0.57999999999999996</v>
      </c>
      <c r="H162" s="37">
        <v>109.836</v>
      </c>
      <c r="I162" s="42">
        <f>IF(Table2[[#This Row],[Order Priority]]=Introduction!$B$42,1,0)</f>
        <v>0</v>
      </c>
      <c r="J162" s="42">
        <f>IF(Table2[[#This Row],[Order Priority]]=Introduction!$B$43,1,0)</f>
        <v>0</v>
      </c>
      <c r="K162" s="42">
        <f>IF(Table2[[#This Row],[Order Priority]]=Introduction!$B$44,1,0)</f>
        <v>0</v>
      </c>
      <c r="L162" s="42">
        <f>IF(Table2[[#This Row],[Order Priority]]=Introduction!$B$45,1,0)</f>
        <v>0</v>
      </c>
      <c r="M162" s="42">
        <f>IF(Table2[[#This Row],[Ship Mode]]=Introduction!$C$42,1,0)</f>
        <v>0</v>
      </c>
      <c r="N162" s="41">
        <f>IF(Table2[[#This Row],[Ship Mode]]=Introduction!$C$44,1,0)</f>
        <v>1</v>
      </c>
      <c r="O162" s="41">
        <f>IF(Table2[[#This Row],[Customer Segment]]=Introduction!$D$45,1,0)</f>
        <v>0</v>
      </c>
      <c r="P162" s="41">
        <f>IF(Table2[[#This Row],[Customer Segment]]=Introduction!$D$42,1,0)</f>
        <v>0</v>
      </c>
      <c r="Q162" s="41">
        <f>IF(Table2[[#This Row],[Customer Segment]]=Introduction!$D$44,1,0)</f>
        <v>1</v>
      </c>
      <c r="R162" s="34">
        <v>1939.03</v>
      </c>
      <c r="S16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866.7258581093555</v>
      </c>
    </row>
    <row r="163" spans="1:19" x14ac:dyDescent="0.2">
      <c r="A163" s="1" t="s">
        <v>46</v>
      </c>
      <c r="B163" s="1" t="s">
        <v>63</v>
      </c>
      <c r="C163" s="1" t="s">
        <v>47</v>
      </c>
      <c r="D163" s="39">
        <v>0</v>
      </c>
      <c r="E163" s="39">
        <v>10.01</v>
      </c>
      <c r="F163" s="39">
        <v>1.99</v>
      </c>
      <c r="G163" s="39">
        <v>0.41</v>
      </c>
      <c r="H163" s="39">
        <v>128.03</v>
      </c>
      <c r="I163" s="42">
        <f>IF(Table2[[#This Row],[Order Priority]]=Introduction!$B$42,1,0)</f>
        <v>0</v>
      </c>
      <c r="J163" s="42">
        <f>IF(Table2[[#This Row],[Order Priority]]=Introduction!$B$43,1,0)</f>
        <v>0</v>
      </c>
      <c r="K163" s="42">
        <f>IF(Table2[[#This Row],[Order Priority]]=Introduction!$B$44,1,0)</f>
        <v>0</v>
      </c>
      <c r="L163" s="42">
        <f>IF(Table2[[#This Row],[Order Priority]]=Introduction!$B$45,1,0)</f>
        <v>0</v>
      </c>
      <c r="M163" s="42">
        <f>IF(Table2[[#This Row],[Ship Mode]]=Introduction!$C$42,1,0)</f>
        <v>0</v>
      </c>
      <c r="N163" s="41">
        <f>IF(Table2[[#This Row],[Ship Mode]]=Introduction!$C$44,1,0)</f>
        <v>0</v>
      </c>
      <c r="O163" s="41">
        <f>IF(Table2[[#This Row],[Customer Segment]]=Introduction!$D$45,1,0)</f>
        <v>0</v>
      </c>
      <c r="P163" s="41">
        <f>IF(Table2[[#This Row],[Customer Segment]]=Introduction!$D$42,1,0)</f>
        <v>0</v>
      </c>
      <c r="Q163" s="41">
        <f>IF(Table2[[#This Row],[Customer Segment]]=Introduction!$D$44,1,0)</f>
        <v>1</v>
      </c>
      <c r="R163" s="1">
        <v>457.63</v>
      </c>
      <c r="S16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344.47945290797907</v>
      </c>
    </row>
    <row r="164" spans="1:19" x14ac:dyDescent="0.2">
      <c r="A164" s="1" t="s">
        <v>1</v>
      </c>
      <c r="B164" s="1" t="s">
        <v>14</v>
      </c>
      <c r="C164" s="1" t="s">
        <v>47</v>
      </c>
      <c r="D164" s="37">
        <v>0.06</v>
      </c>
      <c r="E164" s="37">
        <v>2.08</v>
      </c>
      <c r="F164" s="37">
        <v>5.33</v>
      </c>
      <c r="G164" s="37">
        <v>0.43</v>
      </c>
      <c r="H164" s="37">
        <v>-82.559200000000004</v>
      </c>
      <c r="I164" s="42">
        <f>IF(Table2[[#This Row],[Order Priority]]=Introduction!$B$42,1,0)</f>
        <v>1</v>
      </c>
      <c r="J164" s="42">
        <f>IF(Table2[[#This Row],[Order Priority]]=Introduction!$B$43,1,0)</f>
        <v>0</v>
      </c>
      <c r="K164" s="42">
        <f>IF(Table2[[#This Row],[Order Priority]]=Introduction!$B$44,1,0)</f>
        <v>0</v>
      </c>
      <c r="L164" s="42">
        <f>IF(Table2[[#This Row],[Order Priority]]=Introduction!$B$45,1,0)</f>
        <v>0</v>
      </c>
      <c r="M164" s="42">
        <f>IF(Table2[[#This Row],[Ship Mode]]=Introduction!$C$42,1,0)</f>
        <v>0</v>
      </c>
      <c r="N164" s="41">
        <f>IF(Table2[[#This Row],[Ship Mode]]=Introduction!$C$44,1,0)</f>
        <v>1</v>
      </c>
      <c r="O164" s="41">
        <f>IF(Table2[[#This Row],[Customer Segment]]=Introduction!$D$45,1,0)</f>
        <v>0</v>
      </c>
      <c r="P164" s="41">
        <f>IF(Table2[[#This Row],[Customer Segment]]=Introduction!$D$42,1,0)</f>
        <v>0</v>
      </c>
      <c r="Q164" s="41">
        <f>IF(Table2[[#This Row],[Customer Segment]]=Introduction!$D$44,1,0)</f>
        <v>1</v>
      </c>
      <c r="R164" s="34">
        <v>9.23</v>
      </c>
      <c r="S16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344.47126476445203</v>
      </c>
    </row>
    <row r="165" spans="1:19" x14ac:dyDescent="0.2">
      <c r="A165" s="1" t="s">
        <v>23</v>
      </c>
      <c r="B165" s="1" t="s">
        <v>14</v>
      </c>
      <c r="C165" s="1" t="s">
        <v>70</v>
      </c>
      <c r="D165" s="39">
        <v>0.02</v>
      </c>
      <c r="E165" s="39">
        <v>48.04</v>
      </c>
      <c r="F165" s="39">
        <v>5.09</v>
      </c>
      <c r="G165" s="39">
        <v>0.37</v>
      </c>
      <c r="H165" s="39">
        <v>105.2526</v>
      </c>
      <c r="I165" s="42">
        <f>IF(Table2[[#This Row],[Order Priority]]=Introduction!$B$42,1,0)</f>
        <v>0</v>
      </c>
      <c r="J165" s="42">
        <f>IF(Table2[[#This Row],[Order Priority]]=Introduction!$B$43,1,0)</f>
        <v>0</v>
      </c>
      <c r="K165" s="42">
        <f>IF(Table2[[#This Row],[Order Priority]]=Introduction!$B$44,1,0)</f>
        <v>1</v>
      </c>
      <c r="L165" s="42">
        <f>IF(Table2[[#This Row],[Order Priority]]=Introduction!$B$45,1,0)</f>
        <v>0</v>
      </c>
      <c r="M165" s="42">
        <f>IF(Table2[[#This Row],[Ship Mode]]=Introduction!$C$42,1,0)</f>
        <v>0</v>
      </c>
      <c r="N165" s="41">
        <f>IF(Table2[[#This Row],[Ship Mode]]=Introduction!$C$44,1,0)</f>
        <v>1</v>
      </c>
      <c r="O165" s="41">
        <f>IF(Table2[[#This Row],[Customer Segment]]=Introduction!$D$45,1,0)</f>
        <v>0</v>
      </c>
      <c r="P165" s="41">
        <f>IF(Table2[[#This Row],[Customer Segment]]=Introduction!$D$42,1,0)</f>
        <v>0</v>
      </c>
      <c r="Q165" s="41">
        <f>IF(Table2[[#This Row],[Customer Segment]]=Introduction!$D$44,1,0)</f>
        <v>0</v>
      </c>
      <c r="R165" s="1">
        <v>152.54</v>
      </c>
      <c r="S16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410.04319569979964</v>
      </c>
    </row>
    <row r="166" spans="1:19" x14ac:dyDescent="0.2">
      <c r="A166" s="1" t="s">
        <v>23</v>
      </c>
      <c r="B166" s="1" t="s">
        <v>14</v>
      </c>
      <c r="C166" s="1" t="s">
        <v>15</v>
      </c>
      <c r="D166" s="37">
        <v>0.06</v>
      </c>
      <c r="E166" s="37">
        <v>7.99</v>
      </c>
      <c r="F166" s="37">
        <v>5.03</v>
      </c>
      <c r="G166" s="37">
        <v>0.6</v>
      </c>
      <c r="H166" s="37">
        <v>-122.133</v>
      </c>
      <c r="I166" s="42">
        <f>IF(Table2[[#This Row],[Order Priority]]=Introduction!$B$42,1,0)</f>
        <v>0</v>
      </c>
      <c r="J166" s="42">
        <f>IF(Table2[[#This Row],[Order Priority]]=Introduction!$B$43,1,0)</f>
        <v>0</v>
      </c>
      <c r="K166" s="42">
        <f>IF(Table2[[#This Row],[Order Priority]]=Introduction!$B$44,1,0)</f>
        <v>1</v>
      </c>
      <c r="L166" s="42">
        <f>IF(Table2[[#This Row],[Order Priority]]=Introduction!$B$45,1,0)</f>
        <v>0</v>
      </c>
      <c r="M166" s="42">
        <f>IF(Table2[[#This Row],[Ship Mode]]=Introduction!$C$42,1,0)</f>
        <v>0</v>
      </c>
      <c r="N166" s="41">
        <f>IF(Table2[[#This Row],[Ship Mode]]=Introduction!$C$44,1,0)</f>
        <v>1</v>
      </c>
      <c r="O166" s="41">
        <f>IF(Table2[[#This Row],[Customer Segment]]=Introduction!$D$45,1,0)</f>
        <v>0</v>
      </c>
      <c r="P166" s="41">
        <f>IF(Table2[[#This Row],[Customer Segment]]=Introduction!$D$42,1,0)</f>
        <v>1</v>
      </c>
      <c r="Q166" s="41">
        <f>IF(Table2[[#This Row],[Customer Segment]]=Introduction!$D$44,1,0)</f>
        <v>0</v>
      </c>
      <c r="R166" s="34">
        <v>65.739999999999995</v>
      </c>
      <c r="S16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185.8554408109143</v>
      </c>
    </row>
    <row r="167" spans="1:19" x14ac:dyDescent="0.2">
      <c r="A167" s="1" t="s">
        <v>23</v>
      </c>
      <c r="B167" s="1" t="s">
        <v>14</v>
      </c>
      <c r="C167" s="1" t="s">
        <v>70</v>
      </c>
      <c r="D167" s="39">
        <v>0.06</v>
      </c>
      <c r="E167" s="39">
        <v>4.4800000000000004</v>
      </c>
      <c r="F167" s="39">
        <v>49</v>
      </c>
      <c r="G167" s="39">
        <v>0.6</v>
      </c>
      <c r="H167" s="39">
        <v>-566</v>
      </c>
      <c r="I167" s="42">
        <f>IF(Table2[[#This Row],[Order Priority]]=Introduction!$B$42,1,0)</f>
        <v>0</v>
      </c>
      <c r="J167" s="42">
        <f>IF(Table2[[#This Row],[Order Priority]]=Introduction!$B$43,1,0)</f>
        <v>0</v>
      </c>
      <c r="K167" s="42">
        <f>IF(Table2[[#This Row],[Order Priority]]=Introduction!$B$44,1,0)</f>
        <v>1</v>
      </c>
      <c r="L167" s="42">
        <f>IF(Table2[[#This Row],[Order Priority]]=Introduction!$B$45,1,0)</f>
        <v>0</v>
      </c>
      <c r="M167" s="42">
        <f>IF(Table2[[#This Row],[Ship Mode]]=Introduction!$C$42,1,0)</f>
        <v>0</v>
      </c>
      <c r="N167" s="41">
        <f>IF(Table2[[#This Row],[Ship Mode]]=Introduction!$C$44,1,0)</f>
        <v>1</v>
      </c>
      <c r="O167" s="41">
        <f>IF(Table2[[#This Row],[Customer Segment]]=Introduction!$D$45,1,0)</f>
        <v>0</v>
      </c>
      <c r="P167" s="41">
        <f>IF(Table2[[#This Row],[Customer Segment]]=Introduction!$D$42,1,0)</f>
        <v>0</v>
      </c>
      <c r="Q167" s="41">
        <f>IF(Table2[[#This Row],[Customer Segment]]=Introduction!$D$44,1,0)</f>
        <v>0</v>
      </c>
      <c r="R167" s="1">
        <v>32.6</v>
      </c>
      <c r="S16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964.56451293494376</v>
      </c>
    </row>
    <row r="168" spans="1:19" x14ac:dyDescent="0.2">
      <c r="A168" s="1" t="s">
        <v>23</v>
      </c>
      <c r="B168" s="1" t="s">
        <v>14</v>
      </c>
      <c r="C168" s="1" t="s">
        <v>15</v>
      </c>
      <c r="D168" s="37">
        <v>7.0000000000000007E-2</v>
      </c>
      <c r="E168" s="37">
        <v>5.98</v>
      </c>
      <c r="F168" s="37">
        <v>5.79</v>
      </c>
      <c r="G168" s="37">
        <v>0.36</v>
      </c>
      <c r="H168" s="37">
        <v>-41.972700000000003</v>
      </c>
      <c r="I168" s="42">
        <f>IF(Table2[[#This Row],[Order Priority]]=Introduction!$B$42,1,0)</f>
        <v>0</v>
      </c>
      <c r="J168" s="42">
        <f>IF(Table2[[#This Row],[Order Priority]]=Introduction!$B$43,1,0)</f>
        <v>0</v>
      </c>
      <c r="K168" s="42">
        <f>IF(Table2[[#This Row],[Order Priority]]=Introduction!$B$44,1,0)</f>
        <v>1</v>
      </c>
      <c r="L168" s="42">
        <f>IF(Table2[[#This Row],[Order Priority]]=Introduction!$B$45,1,0)</f>
        <v>0</v>
      </c>
      <c r="M168" s="42">
        <f>IF(Table2[[#This Row],[Ship Mode]]=Introduction!$C$42,1,0)</f>
        <v>0</v>
      </c>
      <c r="N168" s="41">
        <f>IF(Table2[[#This Row],[Ship Mode]]=Introduction!$C$44,1,0)</f>
        <v>1</v>
      </c>
      <c r="O168" s="41">
        <f>IF(Table2[[#This Row],[Customer Segment]]=Introduction!$D$45,1,0)</f>
        <v>0</v>
      </c>
      <c r="P168" s="41">
        <f>IF(Table2[[#This Row],[Customer Segment]]=Introduction!$D$42,1,0)</f>
        <v>1</v>
      </c>
      <c r="Q168" s="41">
        <f>IF(Table2[[#This Row],[Customer Segment]]=Introduction!$D$44,1,0)</f>
        <v>0</v>
      </c>
      <c r="R168" s="34">
        <v>77.42</v>
      </c>
      <c r="S16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76.557352750034312</v>
      </c>
    </row>
    <row r="169" spans="1:19" x14ac:dyDescent="0.2">
      <c r="A169" s="1" t="s">
        <v>92</v>
      </c>
      <c r="B169" s="1" t="s">
        <v>14</v>
      </c>
      <c r="C169" s="1" t="s">
        <v>15</v>
      </c>
      <c r="D169" s="39">
        <v>0.08</v>
      </c>
      <c r="E169" s="39">
        <v>125.99</v>
      </c>
      <c r="F169" s="39">
        <v>4.2</v>
      </c>
      <c r="G169" s="39">
        <v>0.56999999999999995</v>
      </c>
      <c r="H169" s="39">
        <v>989.81190000000004</v>
      </c>
      <c r="I169" s="42">
        <f>IF(Table2[[#This Row],[Order Priority]]=Introduction!$B$42,1,0)</f>
        <v>0</v>
      </c>
      <c r="J169" s="42">
        <f>IF(Table2[[#This Row],[Order Priority]]=Introduction!$B$43,1,0)</f>
        <v>0</v>
      </c>
      <c r="K169" s="42">
        <f>IF(Table2[[#This Row],[Order Priority]]=Introduction!$B$44,1,0)</f>
        <v>0</v>
      </c>
      <c r="L169" s="42">
        <f>IF(Table2[[#This Row],[Order Priority]]=Introduction!$B$45,1,0)</f>
        <v>1</v>
      </c>
      <c r="M169" s="42">
        <f>IF(Table2[[#This Row],[Ship Mode]]=Introduction!$C$42,1,0)</f>
        <v>0</v>
      </c>
      <c r="N169" s="41">
        <f>IF(Table2[[#This Row],[Ship Mode]]=Introduction!$C$44,1,0)</f>
        <v>1</v>
      </c>
      <c r="O169" s="41">
        <f>IF(Table2[[#This Row],[Customer Segment]]=Introduction!$D$45,1,0)</f>
        <v>0</v>
      </c>
      <c r="P169" s="41">
        <f>IF(Table2[[#This Row],[Customer Segment]]=Introduction!$D$42,1,0)</f>
        <v>1</v>
      </c>
      <c r="Q169" s="41">
        <f>IF(Table2[[#This Row],[Customer Segment]]=Introduction!$D$44,1,0)</f>
        <v>0</v>
      </c>
      <c r="R169" s="1">
        <v>1434.51</v>
      </c>
      <c r="S16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1566.1321846151545</v>
      </c>
    </row>
    <row r="170" spans="1:19" x14ac:dyDescent="0.2">
      <c r="A170" s="1" t="s">
        <v>1</v>
      </c>
      <c r="B170" s="1" t="s">
        <v>14</v>
      </c>
      <c r="C170" s="1" t="s">
        <v>3</v>
      </c>
      <c r="D170" s="37">
        <v>0.08</v>
      </c>
      <c r="E170" s="37">
        <v>7.77</v>
      </c>
      <c r="F170" s="37">
        <v>9.23</v>
      </c>
      <c r="G170" s="37">
        <v>0.57999999999999996</v>
      </c>
      <c r="H170" s="37">
        <v>-209.25</v>
      </c>
      <c r="I170" s="42">
        <f>IF(Table2[[#This Row],[Order Priority]]=Introduction!$B$42,1,0)</f>
        <v>1</v>
      </c>
      <c r="J170" s="42">
        <f>IF(Table2[[#This Row],[Order Priority]]=Introduction!$B$43,1,0)</f>
        <v>0</v>
      </c>
      <c r="K170" s="42">
        <f>IF(Table2[[#This Row],[Order Priority]]=Introduction!$B$44,1,0)</f>
        <v>0</v>
      </c>
      <c r="L170" s="42">
        <f>IF(Table2[[#This Row],[Order Priority]]=Introduction!$B$45,1,0)</f>
        <v>0</v>
      </c>
      <c r="M170" s="42">
        <f>IF(Table2[[#This Row],[Ship Mode]]=Introduction!$C$42,1,0)</f>
        <v>0</v>
      </c>
      <c r="N170" s="41">
        <f>IF(Table2[[#This Row],[Ship Mode]]=Introduction!$C$44,1,0)</f>
        <v>1</v>
      </c>
      <c r="O170" s="41">
        <f>IF(Table2[[#This Row],[Customer Segment]]=Introduction!$D$45,1,0)</f>
        <v>1</v>
      </c>
      <c r="P170" s="41">
        <f>IF(Table2[[#This Row],[Customer Segment]]=Introduction!$D$42,1,0)</f>
        <v>0</v>
      </c>
      <c r="Q170" s="41">
        <f>IF(Table2[[#This Row],[Customer Segment]]=Introduction!$D$44,1,0)</f>
        <v>0</v>
      </c>
      <c r="R170" s="34">
        <v>56.44</v>
      </c>
      <c r="S17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412.34293005952338</v>
      </c>
    </row>
    <row r="171" spans="1:19" x14ac:dyDescent="0.2">
      <c r="A171" s="1" t="s">
        <v>1</v>
      </c>
      <c r="B171" s="1" t="s">
        <v>63</v>
      </c>
      <c r="C171" s="1" t="s">
        <v>3</v>
      </c>
      <c r="D171" s="39">
        <v>0.1</v>
      </c>
      <c r="E171" s="39">
        <v>18.97</v>
      </c>
      <c r="F171" s="39">
        <v>9.5399999999999991</v>
      </c>
      <c r="G171" s="39">
        <v>0.37</v>
      </c>
      <c r="H171" s="39">
        <v>-9.1636000000000006</v>
      </c>
      <c r="I171" s="42">
        <f>IF(Table2[[#This Row],[Order Priority]]=Introduction!$B$42,1,0)</f>
        <v>1</v>
      </c>
      <c r="J171" s="42">
        <f>IF(Table2[[#This Row],[Order Priority]]=Introduction!$B$43,1,0)</f>
        <v>0</v>
      </c>
      <c r="K171" s="42">
        <f>IF(Table2[[#This Row],[Order Priority]]=Introduction!$B$44,1,0)</f>
        <v>0</v>
      </c>
      <c r="L171" s="42">
        <f>IF(Table2[[#This Row],[Order Priority]]=Introduction!$B$45,1,0)</f>
        <v>0</v>
      </c>
      <c r="M171" s="42">
        <f>IF(Table2[[#This Row],[Ship Mode]]=Introduction!$C$42,1,0)</f>
        <v>0</v>
      </c>
      <c r="N171" s="41">
        <f>IF(Table2[[#This Row],[Ship Mode]]=Introduction!$C$44,1,0)</f>
        <v>0</v>
      </c>
      <c r="O171" s="41">
        <f>IF(Table2[[#This Row],[Customer Segment]]=Introduction!$D$45,1,0)</f>
        <v>1</v>
      </c>
      <c r="P171" s="41">
        <f>IF(Table2[[#This Row],[Customer Segment]]=Introduction!$D$42,1,0)</f>
        <v>0</v>
      </c>
      <c r="Q171" s="41">
        <f>IF(Table2[[#This Row],[Customer Segment]]=Introduction!$D$44,1,0)</f>
        <v>0</v>
      </c>
      <c r="R171" s="1">
        <v>56.73</v>
      </c>
      <c r="S17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390.91503861105195</v>
      </c>
    </row>
    <row r="172" spans="1:19" x14ac:dyDescent="0.2">
      <c r="A172" s="1" t="s">
        <v>1</v>
      </c>
      <c r="B172" s="1" t="s">
        <v>2</v>
      </c>
      <c r="C172" s="1" t="s">
        <v>47</v>
      </c>
      <c r="D172" s="37">
        <v>0.08</v>
      </c>
      <c r="E172" s="37">
        <v>115.99</v>
      </c>
      <c r="F172" s="37">
        <v>56.14</v>
      </c>
      <c r="G172" s="37">
        <v>0.4</v>
      </c>
      <c r="H172" s="37">
        <v>-272.860884</v>
      </c>
      <c r="I172" s="42">
        <f>IF(Table2[[#This Row],[Order Priority]]=Introduction!$B$42,1,0)</f>
        <v>1</v>
      </c>
      <c r="J172" s="42">
        <f>IF(Table2[[#This Row],[Order Priority]]=Introduction!$B$43,1,0)</f>
        <v>0</v>
      </c>
      <c r="K172" s="42">
        <f>IF(Table2[[#This Row],[Order Priority]]=Introduction!$B$44,1,0)</f>
        <v>0</v>
      </c>
      <c r="L172" s="42">
        <f>IF(Table2[[#This Row],[Order Priority]]=Introduction!$B$45,1,0)</f>
        <v>0</v>
      </c>
      <c r="M172" s="42">
        <f>IF(Table2[[#This Row],[Ship Mode]]=Introduction!$C$42,1,0)</f>
        <v>1</v>
      </c>
      <c r="N172" s="41">
        <f>IF(Table2[[#This Row],[Ship Mode]]=Introduction!$C$44,1,0)</f>
        <v>0</v>
      </c>
      <c r="O172" s="41">
        <f>IF(Table2[[#This Row],[Customer Segment]]=Introduction!$D$45,1,0)</f>
        <v>0</v>
      </c>
      <c r="P172" s="41">
        <f>IF(Table2[[#This Row],[Customer Segment]]=Introduction!$D$42,1,0)</f>
        <v>0</v>
      </c>
      <c r="Q172" s="41">
        <f>IF(Table2[[#This Row],[Customer Segment]]=Introduction!$D$44,1,0)</f>
        <v>1</v>
      </c>
      <c r="R172" s="34">
        <v>562.92999999999995</v>
      </c>
      <c r="S17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2069.1326947082653</v>
      </c>
    </row>
    <row r="173" spans="1:19" x14ac:dyDescent="0.2">
      <c r="A173" s="1" t="s">
        <v>1</v>
      </c>
      <c r="B173" s="1" t="s">
        <v>14</v>
      </c>
      <c r="C173" s="1" t="s">
        <v>47</v>
      </c>
      <c r="D173" s="39">
        <v>0.08</v>
      </c>
      <c r="E173" s="39">
        <v>4.28</v>
      </c>
      <c r="F173" s="39">
        <v>0.94</v>
      </c>
      <c r="G173" s="39">
        <v>0.56000000000000005</v>
      </c>
      <c r="H173" s="39">
        <v>10.5792</v>
      </c>
      <c r="I173" s="42">
        <f>IF(Table2[[#This Row],[Order Priority]]=Introduction!$B$42,1,0)</f>
        <v>1</v>
      </c>
      <c r="J173" s="42">
        <f>IF(Table2[[#This Row],[Order Priority]]=Introduction!$B$43,1,0)</f>
        <v>0</v>
      </c>
      <c r="K173" s="42">
        <f>IF(Table2[[#This Row],[Order Priority]]=Introduction!$B$44,1,0)</f>
        <v>0</v>
      </c>
      <c r="L173" s="42">
        <f>IF(Table2[[#This Row],[Order Priority]]=Introduction!$B$45,1,0)</f>
        <v>0</v>
      </c>
      <c r="M173" s="42">
        <f>IF(Table2[[#This Row],[Ship Mode]]=Introduction!$C$42,1,0)</f>
        <v>0</v>
      </c>
      <c r="N173" s="41">
        <f>IF(Table2[[#This Row],[Ship Mode]]=Introduction!$C$44,1,0)</f>
        <v>1</v>
      </c>
      <c r="O173" s="41">
        <f>IF(Table2[[#This Row],[Customer Segment]]=Introduction!$D$45,1,0)</f>
        <v>0</v>
      </c>
      <c r="P173" s="41">
        <f>IF(Table2[[#This Row],[Customer Segment]]=Introduction!$D$42,1,0)</f>
        <v>0</v>
      </c>
      <c r="Q173" s="41">
        <f>IF(Table2[[#This Row],[Customer Segment]]=Introduction!$D$44,1,0)</f>
        <v>1</v>
      </c>
      <c r="R173" s="1">
        <v>29.18</v>
      </c>
      <c r="S17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420.24076771028791</v>
      </c>
    </row>
    <row r="174" spans="1:19" x14ac:dyDescent="0.2">
      <c r="A174" s="1" t="s">
        <v>23</v>
      </c>
      <c r="B174" s="1" t="s">
        <v>14</v>
      </c>
      <c r="C174" s="1" t="s">
        <v>3</v>
      </c>
      <c r="D174" s="37">
        <v>7.0000000000000007E-2</v>
      </c>
      <c r="E174" s="37">
        <v>165.2</v>
      </c>
      <c r="F174" s="37">
        <v>19.989999999999998</v>
      </c>
      <c r="G174" s="37">
        <v>0.59</v>
      </c>
      <c r="H174" s="37">
        <v>521.69000000000005</v>
      </c>
      <c r="I174" s="42">
        <f>IF(Table2[[#This Row],[Order Priority]]=Introduction!$B$42,1,0)</f>
        <v>0</v>
      </c>
      <c r="J174" s="42">
        <f>IF(Table2[[#This Row],[Order Priority]]=Introduction!$B$43,1,0)</f>
        <v>0</v>
      </c>
      <c r="K174" s="42">
        <f>IF(Table2[[#This Row],[Order Priority]]=Introduction!$B$44,1,0)</f>
        <v>1</v>
      </c>
      <c r="L174" s="42">
        <f>IF(Table2[[#This Row],[Order Priority]]=Introduction!$B$45,1,0)</f>
        <v>0</v>
      </c>
      <c r="M174" s="42">
        <f>IF(Table2[[#This Row],[Ship Mode]]=Introduction!$C$42,1,0)</f>
        <v>0</v>
      </c>
      <c r="N174" s="41">
        <f>IF(Table2[[#This Row],[Ship Mode]]=Introduction!$C$44,1,0)</f>
        <v>1</v>
      </c>
      <c r="O174" s="41">
        <f>IF(Table2[[#This Row],[Customer Segment]]=Introduction!$D$45,1,0)</f>
        <v>1</v>
      </c>
      <c r="P174" s="41">
        <f>IF(Table2[[#This Row],[Customer Segment]]=Introduction!$D$42,1,0)</f>
        <v>0</v>
      </c>
      <c r="Q174" s="41">
        <f>IF(Table2[[#This Row],[Customer Segment]]=Introduction!$D$44,1,0)</f>
        <v>0</v>
      </c>
      <c r="R174" s="34">
        <v>1081.54</v>
      </c>
      <c r="S17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1756.1768085503829</v>
      </c>
    </row>
    <row r="175" spans="1:19" x14ac:dyDescent="0.2">
      <c r="A175" s="1" t="s">
        <v>23</v>
      </c>
      <c r="B175" s="1" t="s">
        <v>14</v>
      </c>
      <c r="C175" s="1" t="s">
        <v>15</v>
      </c>
      <c r="D175" s="39">
        <v>0.03</v>
      </c>
      <c r="E175" s="39">
        <v>6.45</v>
      </c>
      <c r="F175" s="39">
        <v>1.34</v>
      </c>
      <c r="G175" s="39">
        <v>0.36</v>
      </c>
      <c r="H175" s="39">
        <v>39.129899999999999</v>
      </c>
      <c r="I175" s="42">
        <f>IF(Table2[[#This Row],[Order Priority]]=Introduction!$B$42,1,0)</f>
        <v>0</v>
      </c>
      <c r="J175" s="42">
        <f>IF(Table2[[#This Row],[Order Priority]]=Introduction!$B$43,1,0)</f>
        <v>0</v>
      </c>
      <c r="K175" s="42">
        <f>IF(Table2[[#This Row],[Order Priority]]=Introduction!$B$44,1,0)</f>
        <v>1</v>
      </c>
      <c r="L175" s="42">
        <f>IF(Table2[[#This Row],[Order Priority]]=Introduction!$B$45,1,0)</f>
        <v>0</v>
      </c>
      <c r="M175" s="42">
        <f>IF(Table2[[#This Row],[Ship Mode]]=Introduction!$C$42,1,0)</f>
        <v>0</v>
      </c>
      <c r="N175" s="41">
        <f>IF(Table2[[#This Row],[Ship Mode]]=Introduction!$C$44,1,0)</f>
        <v>1</v>
      </c>
      <c r="O175" s="41">
        <f>IF(Table2[[#This Row],[Customer Segment]]=Introduction!$D$45,1,0)</f>
        <v>0</v>
      </c>
      <c r="P175" s="41">
        <f>IF(Table2[[#This Row],[Customer Segment]]=Introduction!$D$42,1,0)</f>
        <v>1</v>
      </c>
      <c r="Q175" s="41">
        <f>IF(Table2[[#This Row],[Customer Segment]]=Introduction!$D$44,1,0)</f>
        <v>0</v>
      </c>
      <c r="R175" s="1">
        <v>56.71</v>
      </c>
      <c r="S17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64.519564533803333</v>
      </c>
    </row>
    <row r="176" spans="1:19" x14ac:dyDescent="0.2">
      <c r="A176" s="1" t="s">
        <v>92</v>
      </c>
      <c r="B176" s="1" t="s">
        <v>14</v>
      </c>
      <c r="C176" s="1" t="s">
        <v>70</v>
      </c>
      <c r="D176" s="37">
        <v>0.06</v>
      </c>
      <c r="E176" s="37">
        <v>19.989999999999998</v>
      </c>
      <c r="F176" s="37">
        <v>11.17</v>
      </c>
      <c r="G176" s="37">
        <v>0.6</v>
      </c>
      <c r="H176" s="37">
        <v>-66.823599999999999</v>
      </c>
      <c r="I176" s="42">
        <f>IF(Table2[[#This Row],[Order Priority]]=Introduction!$B$42,1,0)</f>
        <v>0</v>
      </c>
      <c r="J176" s="42">
        <f>IF(Table2[[#This Row],[Order Priority]]=Introduction!$B$43,1,0)</f>
        <v>0</v>
      </c>
      <c r="K176" s="42">
        <f>IF(Table2[[#This Row],[Order Priority]]=Introduction!$B$44,1,0)</f>
        <v>0</v>
      </c>
      <c r="L176" s="42">
        <f>IF(Table2[[#This Row],[Order Priority]]=Introduction!$B$45,1,0)</f>
        <v>1</v>
      </c>
      <c r="M176" s="42">
        <f>IF(Table2[[#This Row],[Ship Mode]]=Introduction!$C$42,1,0)</f>
        <v>0</v>
      </c>
      <c r="N176" s="41">
        <f>IF(Table2[[#This Row],[Ship Mode]]=Introduction!$C$44,1,0)</f>
        <v>1</v>
      </c>
      <c r="O176" s="41">
        <f>IF(Table2[[#This Row],[Customer Segment]]=Introduction!$D$45,1,0)</f>
        <v>0</v>
      </c>
      <c r="P176" s="41">
        <f>IF(Table2[[#This Row],[Customer Segment]]=Introduction!$D$42,1,0)</f>
        <v>0</v>
      </c>
      <c r="Q176" s="41">
        <f>IF(Table2[[#This Row],[Customer Segment]]=Introduction!$D$44,1,0)</f>
        <v>0</v>
      </c>
      <c r="R176" s="34">
        <v>139.49</v>
      </c>
      <c r="S17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411.7279098411401</v>
      </c>
    </row>
    <row r="177" spans="1:19" x14ac:dyDescent="0.2">
      <c r="A177" s="1" t="s">
        <v>92</v>
      </c>
      <c r="B177" s="1" t="s">
        <v>2</v>
      </c>
      <c r="C177" s="1" t="s">
        <v>70</v>
      </c>
      <c r="D177" s="39">
        <v>0.06</v>
      </c>
      <c r="E177" s="39">
        <v>320.98</v>
      </c>
      <c r="F177" s="39">
        <v>58.95</v>
      </c>
      <c r="G177" s="39">
        <v>0.56999999999999995</v>
      </c>
      <c r="H177" s="39">
        <v>971.62199999999996</v>
      </c>
      <c r="I177" s="42">
        <f>IF(Table2[[#This Row],[Order Priority]]=Introduction!$B$42,1,0)</f>
        <v>0</v>
      </c>
      <c r="J177" s="42">
        <f>IF(Table2[[#This Row],[Order Priority]]=Introduction!$B$43,1,0)</f>
        <v>0</v>
      </c>
      <c r="K177" s="42">
        <f>IF(Table2[[#This Row],[Order Priority]]=Introduction!$B$44,1,0)</f>
        <v>0</v>
      </c>
      <c r="L177" s="42">
        <f>IF(Table2[[#This Row],[Order Priority]]=Introduction!$B$45,1,0)</f>
        <v>1</v>
      </c>
      <c r="M177" s="42">
        <f>IF(Table2[[#This Row],[Ship Mode]]=Introduction!$C$42,1,0)</f>
        <v>1</v>
      </c>
      <c r="N177" s="41">
        <f>IF(Table2[[#This Row],[Ship Mode]]=Introduction!$C$44,1,0)</f>
        <v>0</v>
      </c>
      <c r="O177" s="41">
        <f>IF(Table2[[#This Row],[Customer Segment]]=Introduction!$D$45,1,0)</f>
        <v>0</v>
      </c>
      <c r="P177" s="41">
        <f>IF(Table2[[#This Row],[Customer Segment]]=Introduction!$D$42,1,0)</f>
        <v>0</v>
      </c>
      <c r="Q177" s="41">
        <f>IF(Table2[[#This Row],[Customer Segment]]=Introduction!$D$44,1,0)</f>
        <v>0</v>
      </c>
      <c r="R177" s="1">
        <v>1952.43</v>
      </c>
      <c r="S17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3910.2822185144205</v>
      </c>
    </row>
    <row r="178" spans="1:19" x14ac:dyDescent="0.2">
      <c r="A178" s="1" t="s">
        <v>46</v>
      </c>
      <c r="B178" s="1" t="s">
        <v>14</v>
      </c>
      <c r="C178" s="1" t="s">
        <v>47</v>
      </c>
      <c r="D178" s="37">
        <v>0.1</v>
      </c>
      <c r="E178" s="37">
        <v>22.01</v>
      </c>
      <c r="F178" s="37">
        <v>5.53</v>
      </c>
      <c r="G178" s="37">
        <v>0.59</v>
      </c>
      <c r="H178" s="37">
        <v>31.59</v>
      </c>
      <c r="I178" s="42">
        <f>IF(Table2[[#This Row],[Order Priority]]=Introduction!$B$42,1,0)</f>
        <v>0</v>
      </c>
      <c r="J178" s="42">
        <f>IF(Table2[[#This Row],[Order Priority]]=Introduction!$B$43,1,0)</f>
        <v>0</v>
      </c>
      <c r="K178" s="42">
        <f>IF(Table2[[#This Row],[Order Priority]]=Introduction!$B$44,1,0)</f>
        <v>0</v>
      </c>
      <c r="L178" s="42">
        <f>IF(Table2[[#This Row],[Order Priority]]=Introduction!$B$45,1,0)</f>
        <v>0</v>
      </c>
      <c r="M178" s="42">
        <f>IF(Table2[[#This Row],[Ship Mode]]=Introduction!$C$42,1,0)</f>
        <v>0</v>
      </c>
      <c r="N178" s="41">
        <f>IF(Table2[[#This Row],[Ship Mode]]=Introduction!$C$44,1,0)</f>
        <v>1</v>
      </c>
      <c r="O178" s="41">
        <f>IF(Table2[[#This Row],[Customer Segment]]=Introduction!$D$45,1,0)</f>
        <v>0</v>
      </c>
      <c r="P178" s="41">
        <f>IF(Table2[[#This Row],[Customer Segment]]=Introduction!$D$42,1,0)</f>
        <v>0</v>
      </c>
      <c r="Q178" s="41">
        <f>IF(Table2[[#This Row],[Customer Segment]]=Introduction!$D$44,1,0)</f>
        <v>1</v>
      </c>
      <c r="R178" s="34">
        <v>281.75</v>
      </c>
      <c r="S17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546.90889159260598</v>
      </c>
    </row>
    <row r="179" spans="1:19" x14ac:dyDescent="0.2">
      <c r="A179" s="1" t="s">
        <v>46</v>
      </c>
      <c r="B179" s="1" t="s">
        <v>2</v>
      </c>
      <c r="C179" s="1" t="s">
        <v>3</v>
      </c>
      <c r="D179" s="39">
        <v>0.1</v>
      </c>
      <c r="E179" s="39">
        <v>208.16</v>
      </c>
      <c r="F179" s="39">
        <v>68.02</v>
      </c>
      <c r="G179" s="39">
        <v>0.57999999999999996</v>
      </c>
      <c r="H179" s="39">
        <v>-137.52199999999999</v>
      </c>
      <c r="I179" s="42">
        <f>IF(Table2[[#This Row],[Order Priority]]=Introduction!$B$42,1,0)</f>
        <v>0</v>
      </c>
      <c r="J179" s="42">
        <f>IF(Table2[[#This Row],[Order Priority]]=Introduction!$B$43,1,0)</f>
        <v>0</v>
      </c>
      <c r="K179" s="42">
        <f>IF(Table2[[#This Row],[Order Priority]]=Introduction!$B$44,1,0)</f>
        <v>0</v>
      </c>
      <c r="L179" s="42">
        <f>IF(Table2[[#This Row],[Order Priority]]=Introduction!$B$45,1,0)</f>
        <v>0</v>
      </c>
      <c r="M179" s="42">
        <f>IF(Table2[[#This Row],[Ship Mode]]=Introduction!$C$42,1,0)</f>
        <v>1</v>
      </c>
      <c r="N179" s="41">
        <f>IF(Table2[[#This Row],[Ship Mode]]=Introduction!$C$44,1,0)</f>
        <v>0</v>
      </c>
      <c r="O179" s="41">
        <f>IF(Table2[[#This Row],[Customer Segment]]=Introduction!$D$45,1,0)</f>
        <v>1</v>
      </c>
      <c r="P179" s="41">
        <f>IF(Table2[[#This Row],[Customer Segment]]=Introduction!$D$42,1,0)</f>
        <v>0</v>
      </c>
      <c r="Q179" s="41">
        <f>IF(Table2[[#This Row],[Customer Segment]]=Introduction!$D$44,1,0)</f>
        <v>0</v>
      </c>
      <c r="R179" s="1">
        <v>768.81</v>
      </c>
      <c r="S17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2832.8020010843979</v>
      </c>
    </row>
    <row r="180" spans="1:19" x14ac:dyDescent="0.2">
      <c r="A180" s="1" t="s">
        <v>46</v>
      </c>
      <c r="B180" s="1" t="s">
        <v>14</v>
      </c>
      <c r="C180" s="1" t="s">
        <v>3</v>
      </c>
      <c r="D180" s="37">
        <v>7.0000000000000007E-2</v>
      </c>
      <c r="E180" s="37">
        <v>90.48</v>
      </c>
      <c r="F180" s="37">
        <v>19.989999999999998</v>
      </c>
      <c r="G180" s="37">
        <v>0.4</v>
      </c>
      <c r="H180" s="37">
        <v>-11.816000000000001</v>
      </c>
      <c r="I180" s="42">
        <f>IF(Table2[[#This Row],[Order Priority]]=Introduction!$B$42,1,0)</f>
        <v>0</v>
      </c>
      <c r="J180" s="42">
        <f>IF(Table2[[#This Row],[Order Priority]]=Introduction!$B$43,1,0)</f>
        <v>0</v>
      </c>
      <c r="K180" s="42">
        <f>IF(Table2[[#This Row],[Order Priority]]=Introduction!$B$44,1,0)</f>
        <v>0</v>
      </c>
      <c r="L180" s="42">
        <f>IF(Table2[[#This Row],[Order Priority]]=Introduction!$B$45,1,0)</f>
        <v>0</v>
      </c>
      <c r="M180" s="42">
        <f>IF(Table2[[#This Row],[Ship Mode]]=Introduction!$C$42,1,0)</f>
        <v>0</v>
      </c>
      <c r="N180" s="41">
        <f>IF(Table2[[#This Row],[Ship Mode]]=Introduction!$C$44,1,0)</f>
        <v>1</v>
      </c>
      <c r="O180" s="41">
        <f>IF(Table2[[#This Row],[Customer Segment]]=Introduction!$D$45,1,0)</f>
        <v>1</v>
      </c>
      <c r="P180" s="41">
        <f>IF(Table2[[#This Row],[Customer Segment]]=Introduction!$D$42,1,0)</f>
        <v>0</v>
      </c>
      <c r="Q180" s="41">
        <f>IF(Table2[[#This Row],[Customer Segment]]=Introduction!$D$44,1,0)</f>
        <v>0</v>
      </c>
      <c r="R180" s="34">
        <v>183.39</v>
      </c>
      <c r="S18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939.07801408334797</v>
      </c>
    </row>
    <row r="181" spans="1:19" x14ac:dyDescent="0.2">
      <c r="A181" s="1" t="s">
        <v>46</v>
      </c>
      <c r="B181" s="1" t="s">
        <v>63</v>
      </c>
      <c r="C181" s="1" t="s">
        <v>3</v>
      </c>
      <c r="D181" s="39">
        <v>0.01</v>
      </c>
      <c r="E181" s="39">
        <v>9.48</v>
      </c>
      <c r="F181" s="39">
        <v>7.29</v>
      </c>
      <c r="G181" s="39">
        <v>0.45</v>
      </c>
      <c r="H181" s="39">
        <v>238.93379999999999</v>
      </c>
      <c r="I181" s="42">
        <f>IF(Table2[[#This Row],[Order Priority]]=Introduction!$B$42,1,0)</f>
        <v>0</v>
      </c>
      <c r="J181" s="42">
        <f>IF(Table2[[#This Row],[Order Priority]]=Introduction!$B$43,1,0)</f>
        <v>0</v>
      </c>
      <c r="K181" s="42">
        <f>IF(Table2[[#This Row],[Order Priority]]=Introduction!$B$44,1,0)</f>
        <v>0</v>
      </c>
      <c r="L181" s="42">
        <f>IF(Table2[[#This Row],[Order Priority]]=Introduction!$B$45,1,0)</f>
        <v>0</v>
      </c>
      <c r="M181" s="42">
        <f>IF(Table2[[#This Row],[Ship Mode]]=Introduction!$C$42,1,0)</f>
        <v>0</v>
      </c>
      <c r="N181" s="41">
        <f>IF(Table2[[#This Row],[Ship Mode]]=Introduction!$C$44,1,0)</f>
        <v>0</v>
      </c>
      <c r="O181" s="41">
        <f>IF(Table2[[#This Row],[Customer Segment]]=Introduction!$D$45,1,0)</f>
        <v>1</v>
      </c>
      <c r="P181" s="41">
        <f>IF(Table2[[#This Row],[Customer Segment]]=Introduction!$D$42,1,0)</f>
        <v>0</v>
      </c>
      <c r="Q181" s="41">
        <f>IF(Table2[[#This Row],[Customer Segment]]=Introduction!$D$44,1,0)</f>
        <v>0</v>
      </c>
      <c r="R181" s="1">
        <v>12.9</v>
      </c>
      <c r="S18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590.0389950061367</v>
      </c>
    </row>
    <row r="182" spans="1:19" x14ac:dyDescent="0.2">
      <c r="A182" s="1" t="s">
        <v>46</v>
      </c>
      <c r="B182" s="1" t="s">
        <v>14</v>
      </c>
      <c r="C182" s="1" t="s">
        <v>3</v>
      </c>
      <c r="D182" s="37">
        <v>0.02</v>
      </c>
      <c r="E182" s="37">
        <v>4.28</v>
      </c>
      <c r="F182" s="37">
        <v>0.94</v>
      </c>
      <c r="G182" s="37">
        <v>0.56000000000000005</v>
      </c>
      <c r="H182" s="37">
        <v>-105.126</v>
      </c>
      <c r="I182" s="42">
        <f>IF(Table2[[#This Row],[Order Priority]]=Introduction!$B$42,1,0)</f>
        <v>0</v>
      </c>
      <c r="J182" s="42">
        <f>IF(Table2[[#This Row],[Order Priority]]=Introduction!$B$43,1,0)</f>
        <v>0</v>
      </c>
      <c r="K182" s="42">
        <f>IF(Table2[[#This Row],[Order Priority]]=Introduction!$B$44,1,0)</f>
        <v>0</v>
      </c>
      <c r="L182" s="42">
        <f>IF(Table2[[#This Row],[Order Priority]]=Introduction!$B$45,1,0)</f>
        <v>0</v>
      </c>
      <c r="M182" s="42">
        <f>IF(Table2[[#This Row],[Ship Mode]]=Introduction!$C$42,1,0)</f>
        <v>0</v>
      </c>
      <c r="N182" s="41">
        <f>IF(Table2[[#This Row],[Ship Mode]]=Introduction!$C$44,1,0)</f>
        <v>1</v>
      </c>
      <c r="O182" s="41">
        <f>IF(Table2[[#This Row],[Customer Segment]]=Introduction!$D$45,1,0)</f>
        <v>1</v>
      </c>
      <c r="P182" s="41">
        <f>IF(Table2[[#This Row],[Customer Segment]]=Introduction!$D$42,1,0)</f>
        <v>0</v>
      </c>
      <c r="Q182" s="41">
        <f>IF(Table2[[#This Row],[Customer Segment]]=Introduction!$D$44,1,0)</f>
        <v>0</v>
      </c>
      <c r="R182" s="34">
        <v>17.89</v>
      </c>
      <c r="S18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212.94827717284537</v>
      </c>
    </row>
    <row r="183" spans="1:19" x14ac:dyDescent="0.2">
      <c r="A183" s="1" t="s">
        <v>1</v>
      </c>
      <c r="B183" s="1" t="s">
        <v>14</v>
      </c>
      <c r="C183" s="1" t="s">
        <v>15</v>
      </c>
      <c r="D183" s="39">
        <v>0.09</v>
      </c>
      <c r="E183" s="39">
        <v>2.88</v>
      </c>
      <c r="F183" s="39">
        <v>0.7</v>
      </c>
      <c r="G183" s="39">
        <v>0.56000000000000005</v>
      </c>
      <c r="H183" s="39">
        <v>-172.71799999999999</v>
      </c>
      <c r="I183" s="42">
        <f>IF(Table2[[#This Row],[Order Priority]]=Introduction!$B$42,1,0)</f>
        <v>1</v>
      </c>
      <c r="J183" s="42">
        <f>IF(Table2[[#This Row],[Order Priority]]=Introduction!$B$43,1,0)</f>
        <v>0</v>
      </c>
      <c r="K183" s="42">
        <f>IF(Table2[[#This Row],[Order Priority]]=Introduction!$B$44,1,0)</f>
        <v>0</v>
      </c>
      <c r="L183" s="42">
        <f>IF(Table2[[#This Row],[Order Priority]]=Introduction!$B$45,1,0)</f>
        <v>0</v>
      </c>
      <c r="M183" s="42">
        <f>IF(Table2[[#This Row],[Ship Mode]]=Introduction!$C$42,1,0)</f>
        <v>0</v>
      </c>
      <c r="N183" s="41">
        <f>IF(Table2[[#This Row],[Ship Mode]]=Introduction!$C$44,1,0)</f>
        <v>1</v>
      </c>
      <c r="O183" s="41">
        <f>IF(Table2[[#This Row],[Customer Segment]]=Introduction!$D$45,1,0)</f>
        <v>0</v>
      </c>
      <c r="P183" s="41">
        <f>IF(Table2[[#This Row],[Customer Segment]]=Introduction!$D$42,1,0)</f>
        <v>1</v>
      </c>
      <c r="Q183" s="41">
        <f>IF(Table2[[#This Row],[Customer Segment]]=Introduction!$D$44,1,0)</f>
        <v>0</v>
      </c>
      <c r="R183" s="1">
        <v>5.5</v>
      </c>
      <c r="S18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155.5365846866593</v>
      </c>
    </row>
    <row r="184" spans="1:19" x14ac:dyDescent="0.2">
      <c r="A184" s="1" t="s">
        <v>1</v>
      </c>
      <c r="B184" s="1" t="s">
        <v>14</v>
      </c>
      <c r="C184" s="1" t="s">
        <v>70</v>
      </c>
      <c r="D184" s="37">
        <v>0.09</v>
      </c>
      <c r="E184" s="37">
        <v>2.88</v>
      </c>
      <c r="F184" s="37">
        <v>0.7</v>
      </c>
      <c r="G184" s="37">
        <v>0.56000000000000005</v>
      </c>
      <c r="H184" s="37">
        <v>4.8499999999999996</v>
      </c>
      <c r="I184" s="42">
        <f>IF(Table2[[#This Row],[Order Priority]]=Introduction!$B$42,1,0)</f>
        <v>1</v>
      </c>
      <c r="J184" s="42">
        <f>IF(Table2[[#This Row],[Order Priority]]=Introduction!$B$43,1,0)</f>
        <v>0</v>
      </c>
      <c r="K184" s="42">
        <f>IF(Table2[[#This Row],[Order Priority]]=Introduction!$B$44,1,0)</f>
        <v>0</v>
      </c>
      <c r="L184" s="42">
        <f>IF(Table2[[#This Row],[Order Priority]]=Introduction!$B$45,1,0)</f>
        <v>0</v>
      </c>
      <c r="M184" s="42">
        <f>IF(Table2[[#This Row],[Ship Mode]]=Introduction!$C$42,1,0)</f>
        <v>0</v>
      </c>
      <c r="N184" s="41">
        <f>IF(Table2[[#This Row],[Ship Mode]]=Introduction!$C$44,1,0)</f>
        <v>1</v>
      </c>
      <c r="O184" s="41">
        <f>IF(Table2[[#This Row],[Customer Segment]]=Introduction!$D$45,1,0)</f>
        <v>0</v>
      </c>
      <c r="P184" s="41">
        <f>IF(Table2[[#This Row],[Customer Segment]]=Introduction!$D$42,1,0)</f>
        <v>0</v>
      </c>
      <c r="Q184" s="41">
        <f>IF(Table2[[#This Row],[Customer Segment]]=Introduction!$D$44,1,0)</f>
        <v>0</v>
      </c>
      <c r="R184" s="34">
        <v>19.29</v>
      </c>
      <c r="S18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366.30652476131468</v>
      </c>
    </row>
    <row r="185" spans="1:19" x14ac:dyDescent="0.2">
      <c r="A185" s="1" t="s">
        <v>13</v>
      </c>
      <c r="B185" s="1" t="s">
        <v>14</v>
      </c>
      <c r="C185" s="1" t="s">
        <v>70</v>
      </c>
      <c r="D185" s="39">
        <v>0.02</v>
      </c>
      <c r="E185" s="39">
        <v>15.28</v>
      </c>
      <c r="F185" s="39">
        <v>1.99</v>
      </c>
      <c r="G185" s="39">
        <v>0.42</v>
      </c>
      <c r="H185" s="39">
        <v>163.1574</v>
      </c>
      <c r="I185" s="42">
        <f>IF(Table2[[#This Row],[Order Priority]]=Introduction!$B$42,1,0)</f>
        <v>0</v>
      </c>
      <c r="J185" s="42">
        <f>IF(Table2[[#This Row],[Order Priority]]=Introduction!$B$43,1,0)</f>
        <v>1</v>
      </c>
      <c r="K185" s="42">
        <f>IF(Table2[[#This Row],[Order Priority]]=Introduction!$B$44,1,0)</f>
        <v>0</v>
      </c>
      <c r="L185" s="42">
        <f>IF(Table2[[#This Row],[Order Priority]]=Introduction!$B$45,1,0)</f>
        <v>0</v>
      </c>
      <c r="M185" s="42">
        <f>IF(Table2[[#This Row],[Ship Mode]]=Introduction!$C$42,1,0)</f>
        <v>0</v>
      </c>
      <c r="N185" s="41">
        <f>IF(Table2[[#This Row],[Ship Mode]]=Introduction!$C$44,1,0)</f>
        <v>1</v>
      </c>
      <c r="O185" s="41">
        <f>IF(Table2[[#This Row],[Customer Segment]]=Introduction!$D$45,1,0)</f>
        <v>0</v>
      </c>
      <c r="P185" s="41">
        <f>IF(Table2[[#This Row],[Customer Segment]]=Introduction!$D$42,1,0)</f>
        <v>0</v>
      </c>
      <c r="Q185" s="41">
        <f>IF(Table2[[#This Row],[Customer Segment]]=Introduction!$D$44,1,0)</f>
        <v>0</v>
      </c>
      <c r="R185" s="1">
        <v>236.46</v>
      </c>
      <c r="S18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240.31680552460736</v>
      </c>
    </row>
    <row r="186" spans="1:19" x14ac:dyDescent="0.2">
      <c r="A186" s="1" t="s">
        <v>13</v>
      </c>
      <c r="B186" s="1" t="s">
        <v>14</v>
      </c>
      <c r="C186" s="1" t="s">
        <v>70</v>
      </c>
      <c r="D186" s="37">
        <v>0</v>
      </c>
      <c r="E186" s="37">
        <v>85.99</v>
      </c>
      <c r="F186" s="37">
        <v>3.3</v>
      </c>
      <c r="G186" s="37">
        <v>0.37</v>
      </c>
      <c r="H186" s="37">
        <v>-302.22500000000002</v>
      </c>
      <c r="I186" s="42">
        <f>IF(Table2[[#This Row],[Order Priority]]=Introduction!$B$42,1,0)</f>
        <v>0</v>
      </c>
      <c r="J186" s="42">
        <f>IF(Table2[[#This Row],[Order Priority]]=Introduction!$B$43,1,0)</f>
        <v>1</v>
      </c>
      <c r="K186" s="42">
        <f>IF(Table2[[#This Row],[Order Priority]]=Introduction!$B$44,1,0)</f>
        <v>0</v>
      </c>
      <c r="L186" s="42">
        <f>IF(Table2[[#This Row],[Order Priority]]=Introduction!$B$45,1,0)</f>
        <v>0</v>
      </c>
      <c r="M186" s="42">
        <f>IF(Table2[[#This Row],[Ship Mode]]=Introduction!$C$42,1,0)</f>
        <v>0</v>
      </c>
      <c r="N186" s="41">
        <f>IF(Table2[[#This Row],[Ship Mode]]=Introduction!$C$44,1,0)</f>
        <v>1</v>
      </c>
      <c r="O186" s="41">
        <f>IF(Table2[[#This Row],[Customer Segment]]=Introduction!$D$45,1,0)</f>
        <v>0</v>
      </c>
      <c r="P186" s="41">
        <f>IF(Table2[[#This Row],[Customer Segment]]=Introduction!$D$42,1,0)</f>
        <v>0</v>
      </c>
      <c r="Q186" s="41">
        <f>IF(Table2[[#This Row],[Customer Segment]]=Introduction!$D$44,1,0)</f>
        <v>0</v>
      </c>
      <c r="R186" s="34">
        <v>73.819999999999993</v>
      </c>
      <c r="S18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-6.8347692195462457</v>
      </c>
    </row>
    <row r="187" spans="1:19" x14ac:dyDescent="0.2">
      <c r="A187" s="1" t="s">
        <v>13</v>
      </c>
      <c r="B187" s="1" t="s">
        <v>14</v>
      </c>
      <c r="C187" s="1" t="s">
        <v>70</v>
      </c>
      <c r="D187" s="39">
        <v>0.08</v>
      </c>
      <c r="E187" s="39">
        <v>4.91</v>
      </c>
      <c r="F187" s="39">
        <v>4.97</v>
      </c>
      <c r="G187" s="39">
        <v>0.38</v>
      </c>
      <c r="H187" s="39">
        <v>-99.762500000000003</v>
      </c>
      <c r="I187" s="42">
        <f>IF(Table2[[#This Row],[Order Priority]]=Introduction!$B$42,1,0)</f>
        <v>0</v>
      </c>
      <c r="J187" s="42">
        <f>IF(Table2[[#This Row],[Order Priority]]=Introduction!$B$43,1,0)</f>
        <v>1</v>
      </c>
      <c r="K187" s="42">
        <f>IF(Table2[[#This Row],[Order Priority]]=Introduction!$B$44,1,0)</f>
        <v>0</v>
      </c>
      <c r="L187" s="42">
        <f>IF(Table2[[#This Row],[Order Priority]]=Introduction!$B$45,1,0)</f>
        <v>0</v>
      </c>
      <c r="M187" s="42">
        <f>IF(Table2[[#This Row],[Ship Mode]]=Introduction!$C$42,1,0)</f>
        <v>0</v>
      </c>
      <c r="N187" s="41">
        <f>IF(Table2[[#This Row],[Ship Mode]]=Introduction!$C$44,1,0)</f>
        <v>1</v>
      </c>
      <c r="O187" s="41">
        <f>IF(Table2[[#This Row],[Customer Segment]]=Introduction!$D$45,1,0)</f>
        <v>0</v>
      </c>
      <c r="P187" s="41">
        <f>IF(Table2[[#This Row],[Customer Segment]]=Introduction!$D$42,1,0)</f>
        <v>0</v>
      </c>
      <c r="Q187" s="41">
        <f>IF(Table2[[#This Row],[Customer Segment]]=Introduction!$D$44,1,0)</f>
        <v>0</v>
      </c>
      <c r="R187" s="1">
        <v>58.95</v>
      </c>
      <c r="S18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-51.943406652669466</v>
      </c>
    </row>
    <row r="188" spans="1:19" x14ac:dyDescent="0.2">
      <c r="A188" s="1" t="s">
        <v>13</v>
      </c>
      <c r="B188" s="1" t="s">
        <v>14</v>
      </c>
      <c r="C188" s="1" t="s">
        <v>70</v>
      </c>
      <c r="D188" s="37">
        <v>0.01</v>
      </c>
      <c r="E188" s="37">
        <v>3499.99</v>
      </c>
      <c r="F188" s="37">
        <v>24.49</v>
      </c>
      <c r="G188" s="37">
        <v>0.37</v>
      </c>
      <c r="H188" s="37">
        <v>-3061.82</v>
      </c>
      <c r="I188" s="42">
        <f>IF(Table2[[#This Row],[Order Priority]]=Introduction!$B$42,1,0)</f>
        <v>0</v>
      </c>
      <c r="J188" s="42">
        <f>IF(Table2[[#This Row],[Order Priority]]=Introduction!$B$43,1,0)</f>
        <v>1</v>
      </c>
      <c r="K188" s="42">
        <f>IF(Table2[[#This Row],[Order Priority]]=Introduction!$B$44,1,0)</f>
        <v>0</v>
      </c>
      <c r="L188" s="42">
        <f>IF(Table2[[#This Row],[Order Priority]]=Introduction!$B$45,1,0)</f>
        <v>0</v>
      </c>
      <c r="M188" s="42">
        <f>IF(Table2[[#This Row],[Ship Mode]]=Introduction!$C$42,1,0)</f>
        <v>0</v>
      </c>
      <c r="N188" s="41">
        <f>IF(Table2[[#This Row],[Ship Mode]]=Introduction!$C$44,1,0)</f>
        <v>1</v>
      </c>
      <c r="O188" s="41">
        <f>IF(Table2[[#This Row],[Customer Segment]]=Introduction!$D$45,1,0)</f>
        <v>0</v>
      </c>
      <c r="P188" s="41">
        <f>IF(Table2[[#This Row],[Customer Segment]]=Introduction!$D$42,1,0)</f>
        <v>0</v>
      </c>
      <c r="Q188" s="41">
        <f>IF(Table2[[#This Row],[Customer Segment]]=Introduction!$D$44,1,0)</f>
        <v>0</v>
      </c>
      <c r="R188" s="34">
        <v>3672.89</v>
      </c>
      <c r="S18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8442.9997953103266</v>
      </c>
    </row>
    <row r="189" spans="1:19" x14ac:dyDescent="0.2">
      <c r="A189" s="1" t="s">
        <v>13</v>
      </c>
      <c r="B189" s="1" t="s">
        <v>14</v>
      </c>
      <c r="C189" s="1" t="s">
        <v>70</v>
      </c>
      <c r="D189" s="39">
        <v>0.03</v>
      </c>
      <c r="E189" s="39">
        <v>5.84</v>
      </c>
      <c r="F189" s="39">
        <v>1.2</v>
      </c>
      <c r="G189" s="39">
        <v>0.55000000000000004</v>
      </c>
      <c r="H189" s="39">
        <v>-0.01</v>
      </c>
      <c r="I189" s="42">
        <f>IF(Table2[[#This Row],[Order Priority]]=Introduction!$B$42,1,0)</f>
        <v>0</v>
      </c>
      <c r="J189" s="42">
        <f>IF(Table2[[#This Row],[Order Priority]]=Introduction!$B$43,1,0)</f>
        <v>1</v>
      </c>
      <c r="K189" s="42">
        <f>IF(Table2[[#This Row],[Order Priority]]=Introduction!$B$44,1,0)</f>
        <v>0</v>
      </c>
      <c r="L189" s="42">
        <f>IF(Table2[[#This Row],[Order Priority]]=Introduction!$B$45,1,0)</f>
        <v>0</v>
      </c>
      <c r="M189" s="42">
        <f>IF(Table2[[#This Row],[Ship Mode]]=Introduction!$C$42,1,0)</f>
        <v>0</v>
      </c>
      <c r="N189" s="41">
        <f>IF(Table2[[#This Row],[Ship Mode]]=Introduction!$C$44,1,0)</f>
        <v>1</v>
      </c>
      <c r="O189" s="41">
        <f>IF(Table2[[#This Row],[Customer Segment]]=Introduction!$D$45,1,0)</f>
        <v>0</v>
      </c>
      <c r="P189" s="41">
        <f>IF(Table2[[#This Row],[Customer Segment]]=Introduction!$D$42,1,0)</f>
        <v>0</v>
      </c>
      <c r="Q189" s="41">
        <f>IF(Table2[[#This Row],[Customer Segment]]=Introduction!$D$44,1,0)</f>
        <v>0</v>
      </c>
      <c r="R189" s="1">
        <v>11.74</v>
      </c>
      <c r="S18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123.26244387021544</v>
      </c>
    </row>
    <row r="190" spans="1:19" x14ac:dyDescent="0.2">
      <c r="A190" s="1" t="s">
        <v>13</v>
      </c>
      <c r="B190" s="1" t="s">
        <v>63</v>
      </c>
      <c r="C190" s="1" t="s">
        <v>47</v>
      </c>
      <c r="D190" s="37">
        <v>0.08</v>
      </c>
      <c r="E190" s="37">
        <v>8.09</v>
      </c>
      <c r="F190" s="37">
        <v>7.96</v>
      </c>
      <c r="G190" s="37">
        <v>0.49</v>
      </c>
      <c r="H190" s="37">
        <v>15.984</v>
      </c>
      <c r="I190" s="42">
        <f>IF(Table2[[#This Row],[Order Priority]]=Introduction!$B$42,1,0)</f>
        <v>0</v>
      </c>
      <c r="J190" s="42">
        <f>IF(Table2[[#This Row],[Order Priority]]=Introduction!$B$43,1,0)</f>
        <v>1</v>
      </c>
      <c r="K190" s="42">
        <f>IF(Table2[[#This Row],[Order Priority]]=Introduction!$B$44,1,0)</f>
        <v>0</v>
      </c>
      <c r="L190" s="42">
        <f>IF(Table2[[#This Row],[Order Priority]]=Introduction!$B$45,1,0)</f>
        <v>0</v>
      </c>
      <c r="M190" s="42">
        <f>IF(Table2[[#This Row],[Ship Mode]]=Introduction!$C$42,1,0)</f>
        <v>0</v>
      </c>
      <c r="N190" s="41">
        <f>IF(Table2[[#This Row],[Ship Mode]]=Introduction!$C$44,1,0)</f>
        <v>0</v>
      </c>
      <c r="O190" s="41">
        <f>IF(Table2[[#This Row],[Customer Segment]]=Introduction!$D$45,1,0)</f>
        <v>0</v>
      </c>
      <c r="P190" s="41">
        <f>IF(Table2[[#This Row],[Customer Segment]]=Introduction!$D$42,1,0)</f>
        <v>0</v>
      </c>
      <c r="Q190" s="41">
        <f>IF(Table2[[#This Row],[Customer Segment]]=Introduction!$D$44,1,0)</f>
        <v>1</v>
      </c>
      <c r="R190" s="34">
        <v>48.25</v>
      </c>
      <c r="S19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198.84258312778206</v>
      </c>
    </row>
    <row r="191" spans="1:19" x14ac:dyDescent="0.2">
      <c r="A191" s="1" t="s">
        <v>23</v>
      </c>
      <c r="B191" s="1" t="s">
        <v>14</v>
      </c>
      <c r="C191" s="1" t="s">
        <v>47</v>
      </c>
      <c r="D191" s="39">
        <v>0.01</v>
      </c>
      <c r="E191" s="39">
        <v>4.9800000000000004</v>
      </c>
      <c r="F191" s="39">
        <v>4.75</v>
      </c>
      <c r="G191" s="39">
        <v>0.36</v>
      </c>
      <c r="H191" s="39">
        <v>-75.900400000000005</v>
      </c>
      <c r="I191" s="42">
        <f>IF(Table2[[#This Row],[Order Priority]]=Introduction!$B$42,1,0)</f>
        <v>0</v>
      </c>
      <c r="J191" s="42">
        <f>IF(Table2[[#This Row],[Order Priority]]=Introduction!$B$43,1,0)</f>
        <v>0</v>
      </c>
      <c r="K191" s="42">
        <f>IF(Table2[[#This Row],[Order Priority]]=Introduction!$B$44,1,0)</f>
        <v>1</v>
      </c>
      <c r="L191" s="42">
        <f>IF(Table2[[#This Row],[Order Priority]]=Introduction!$B$45,1,0)</f>
        <v>0</v>
      </c>
      <c r="M191" s="42">
        <f>IF(Table2[[#This Row],[Ship Mode]]=Introduction!$C$42,1,0)</f>
        <v>0</v>
      </c>
      <c r="N191" s="41">
        <f>IF(Table2[[#This Row],[Ship Mode]]=Introduction!$C$44,1,0)</f>
        <v>1</v>
      </c>
      <c r="O191" s="41">
        <f>IF(Table2[[#This Row],[Customer Segment]]=Introduction!$D$45,1,0)</f>
        <v>0</v>
      </c>
      <c r="P191" s="41">
        <f>IF(Table2[[#This Row],[Customer Segment]]=Introduction!$D$42,1,0)</f>
        <v>0</v>
      </c>
      <c r="Q191" s="41">
        <f>IF(Table2[[#This Row],[Customer Segment]]=Introduction!$D$44,1,0)</f>
        <v>1</v>
      </c>
      <c r="R191" s="1">
        <v>52.93</v>
      </c>
      <c r="S19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108.96161287686513</v>
      </c>
    </row>
    <row r="192" spans="1:19" x14ac:dyDescent="0.2">
      <c r="A192" s="1" t="s">
        <v>23</v>
      </c>
      <c r="B192" s="1" t="s">
        <v>14</v>
      </c>
      <c r="C192" s="1" t="s">
        <v>47</v>
      </c>
      <c r="D192" s="37">
        <v>0.04</v>
      </c>
      <c r="E192" s="37">
        <v>6.35</v>
      </c>
      <c r="F192" s="37">
        <v>1.02</v>
      </c>
      <c r="G192" s="37">
        <v>0.39</v>
      </c>
      <c r="H192" s="37">
        <v>52.170900000000003</v>
      </c>
      <c r="I192" s="42">
        <f>IF(Table2[[#This Row],[Order Priority]]=Introduction!$B$42,1,0)</f>
        <v>0</v>
      </c>
      <c r="J192" s="42">
        <f>IF(Table2[[#This Row],[Order Priority]]=Introduction!$B$43,1,0)</f>
        <v>0</v>
      </c>
      <c r="K192" s="42">
        <f>IF(Table2[[#This Row],[Order Priority]]=Introduction!$B$44,1,0)</f>
        <v>1</v>
      </c>
      <c r="L192" s="42">
        <f>IF(Table2[[#This Row],[Order Priority]]=Introduction!$B$45,1,0)</f>
        <v>0</v>
      </c>
      <c r="M192" s="42">
        <f>IF(Table2[[#This Row],[Ship Mode]]=Introduction!$C$42,1,0)</f>
        <v>0</v>
      </c>
      <c r="N192" s="41">
        <f>IF(Table2[[#This Row],[Ship Mode]]=Introduction!$C$44,1,0)</f>
        <v>1</v>
      </c>
      <c r="O192" s="41">
        <f>IF(Table2[[#This Row],[Customer Segment]]=Introduction!$D$45,1,0)</f>
        <v>0</v>
      </c>
      <c r="P192" s="41">
        <f>IF(Table2[[#This Row],[Customer Segment]]=Introduction!$D$42,1,0)</f>
        <v>0</v>
      </c>
      <c r="Q192" s="41">
        <f>IF(Table2[[#This Row],[Customer Segment]]=Introduction!$D$44,1,0)</f>
        <v>1</v>
      </c>
      <c r="R192" s="34">
        <v>75.61</v>
      </c>
      <c r="S19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146.41796049027388</v>
      </c>
    </row>
    <row r="193" spans="1:19" x14ac:dyDescent="0.2">
      <c r="A193" s="1" t="s">
        <v>92</v>
      </c>
      <c r="B193" s="1" t="s">
        <v>14</v>
      </c>
      <c r="C193" s="1" t="s">
        <v>3</v>
      </c>
      <c r="D193" s="39">
        <v>0.06</v>
      </c>
      <c r="E193" s="39">
        <v>7.04</v>
      </c>
      <c r="F193" s="39">
        <v>2.17</v>
      </c>
      <c r="G193" s="39">
        <v>0.38</v>
      </c>
      <c r="H193" s="39">
        <v>2.4851999999999999</v>
      </c>
      <c r="I193" s="42">
        <f>IF(Table2[[#This Row],[Order Priority]]=Introduction!$B$42,1,0)</f>
        <v>0</v>
      </c>
      <c r="J193" s="42">
        <f>IF(Table2[[#This Row],[Order Priority]]=Introduction!$B$43,1,0)</f>
        <v>0</v>
      </c>
      <c r="K193" s="42">
        <f>IF(Table2[[#This Row],[Order Priority]]=Introduction!$B$44,1,0)</f>
        <v>0</v>
      </c>
      <c r="L193" s="42">
        <f>IF(Table2[[#This Row],[Order Priority]]=Introduction!$B$45,1,0)</f>
        <v>1</v>
      </c>
      <c r="M193" s="42">
        <f>IF(Table2[[#This Row],[Ship Mode]]=Introduction!$C$42,1,0)</f>
        <v>0</v>
      </c>
      <c r="N193" s="41">
        <f>IF(Table2[[#This Row],[Ship Mode]]=Introduction!$C$44,1,0)</f>
        <v>1</v>
      </c>
      <c r="O193" s="41">
        <f>IF(Table2[[#This Row],[Customer Segment]]=Introduction!$D$45,1,0)</f>
        <v>1</v>
      </c>
      <c r="P193" s="41">
        <f>IF(Table2[[#This Row],[Customer Segment]]=Introduction!$D$42,1,0)</f>
        <v>0</v>
      </c>
      <c r="Q193" s="41">
        <f>IF(Table2[[#This Row],[Customer Segment]]=Introduction!$D$44,1,0)</f>
        <v>0</v>
      </c>
      <c r="R193" s="1">
        <v>14.65</v>
      </c>
      <c r="S19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1.4761278605897097</v>
      </c>
    </row>
    <row r="194" spans="1:19" x14ac:dyDescent="0.2">
      <c r="A194" s="1" t="s">
        <v>46</v>
      </c>
      <c r="B194" s="1" t="s">
        <v>14</v>
      </c>
      <c r="C194" s="1" t="s">
        <v>70</v>
      </c>
      <c r="D194" s="37">
        <v>0</v>
      </c>
      <c r="E194" s="37">
        <v>8.6</v>
      </c>
      <c r="F194" s="37">
        <v>6.19</v>
      </c>
      <c r="G194" s="37">
        <v>0.38</v>
      </c>
      <c r="H194" s="37">
        <v>-42.8536</v>
      </c>
      <c r="I194" s="42">
        <f>IF(Table2[[#This Row],[Order Priority]]=Introduction!$B$42,1,0)</f>
        <v>0</v>
      </c>
      <c r="J194" s="42">
        <f>IF(Table2[[#This Row],[Order Priority]]=Introduction!$B$43,1,0)</f>
        <v>0</v>
      </c>
      <c r="K194" s="42">
        <f>IF(Table2[[#This Row],[Order Priority]]=Introduction!$B$44,1,0)</f>
        <v>0</v>
      </c>
      <c r="L194" s="42">
        <f>IF(Table2[[#This Row],[Order Priority]]=Introduction!$B$45,1,0)</f>
        <v>0</v>
      </c>
      <c r="M194" s="42">
        <f>IF(Table2[[#This Row],[Ship Mode]]=Introduction!$C$42,1,0)</f>
        <v>0</v>
      </c>
      <c r="N194" s="41">
        <f>IF(Table2[[#This Row],[Ship Mode]]=Introduction!$C$44,1,0)</f>
        <v>1</v>
      </c>
      <c r="O194" s="41">
        <f>IF(Table2[[#This Row],[Customer Segment]]=Introduction!$D$45,1,0)</f>
        <v>0</v>
      </c>
      <c r="P194" s="41">
        <f>IF(Table2[[#This Row],[Customer Segment]]=Introduction!$D$42,1,0)</f>
        <v>0</v>
      </c>
      <c r="Q194" s="41">
        <f>IF(Table2[[#This Row],[Customer Segment]]=Introduction!$D$44,1,0)</f>
        <v>0</v>
      </c>
      <c r="R194" s="34">
        <v>447.89</v>
      </c>
      <c r="S19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307.998975543955</v>
      </c>
    </row>
    <row r="195" spans="1:19" x14ac:dyDescent="0.2">
      <c r="A195" s="1" t="s">
        <v>46</v>
      </c>
      <c r="B195" s="1" t="s">
        <v>14</v>
      </c>
      <c r="C195" s="1" t="s">
        <v>70</v>
      </c>
      <c r="D195" s="39">
        <v>0</v>
      </c>
      <c r="E195" s="39">
        <v>8.6</v>
      </c>
      <c r="F195" s="39">
        <v>6.19</v>
      </c>
      <c r="G195" s="39">
        <v>0.38</v>
      </c>
      <c r="H195" s="39">
        <v>-33.211539999999999</v>
      </c>
      <c r="I195" s="42">
        <f>IF(Table2[[#This Row],[Order Priority]]=Introduction!$B$42,1,0)</f>
        <v>0</v>
      </c>
      <c r="J195" s="42">
        <f>IF(Table2[[#This Row],[Order Priority]]=Introduction!$B$43,1,0)</f>
        <v>0</v>
      </c>
      <c r="K195" s="42">
        <f>IF(Table2[[#This Row],[Order Priority]]=Introduction!$B$44,1,0)</f>
        <v>0</v>
      </c>
      <c r="L195" s="42">
        <f>IF(Table2[[#This Row],[Order Priority]]=Introduction!$B$45,1,0)</f>
        <v>0</v>
      </c>
      <c r="M195" s="42">
        <f>IF(Table2[[#This Row],[Ship Mode]]=Introduction!$C$42,1,0)</f>
        <v>0</v>
      </c>
      <c r="N195" s="41">
        <f>IF(Table2[[#This Row],[Ship Mode]]=Introduction!$C$44,1,0)</f>
        <v>1</v>
      </c>
      <c r="O195" s="41">
        <f>IF(Table2[[#This Row],[Customer Segment]]=Introduction!$D$45,1,0)</f>
        <v>0</v>
      </c>
      <c r="P195" s="41">
        <f>IF(Table2[[#This Row],[Customer Segment]]=Introduction!$D$42,1,0)</f>
        <v>0</v>
      </c>
      <c r="Q195" s="41">
        <f>IF(Table2[[#This Row],[Customer Segment]]=Introduction!$D$44,1,0)</f>
        <v>0</v>
      </c>
      <c r="R195" s="1">
        <v>111.97</v>
      </c>
      <c r="S19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317.87269300070909</v>
      </c>
    </row>
    <row r="196" spans="1:19" x14ac:dyDescent="0.2">
      <c r="A196" s="1" t="s">
        <v>1</v>
      </c>
      <c r="B196" s="1" t="s">
        <v>14</v>
      </c>
      <c r="C196" s="1" t="s">
        <v>3</v>
      </c>
      <c r="D196" s="37">
        <v>0.09</v>
      </c>
      <c r="E196" s="37">
        <v>28.48</v>
      </c>
      <c r="F196" s="37">
        <v>1.99</v>
      </c>
      <c r="G196" s="37">
        <v>0.4</v>
      </c>
      <c r="H196" s="37">
        <v>132.68700000000001</v>
      </c>
      <c r="I196" s="42">
        <f>IF(Table2[[#This Row],[Order Priority]]=Introduction!$B$42,1,0)</f>
        <v>1</v>
      </c>
      <c r="J196" s="42">
        <f>IF(Table2[[#This Row],[Order Priority]]=Introduction!$B$43,1,0)</f>
        <v>0</v>
      </c>
      <c r="K196" s="42">
        <f>IF(Table2[[#This Row],[Order Priority]]=Introduction!$B$44,1,0)</f>
        <v>0</v>
      </c>
      <c r="L196" s="42">
        <f>IF(Table2[[#This Row],[Order Priority]]=Introduction!$B$45,1,0)</f>
        <v>0</v>
      </c>
      <c r="M196" s="42">
        <f>IF(Table2[[#This Row],[Ship Mode]]=Introduction!$C$42,1,0)</f>
        <v>0</v>
      </c>
      <c r="N196" s="41">
        <f>IF(Table2[[#This Row],[Ship Mode]]=Introduction!$C$44,1,0)</f>
        <v>1</v>
      </c>
      <c r="O196" s="41">
        <f>IF(Table2[[#This Row],[Customer Segment]]=Introduction!$D$45,1,0)</f>
        <v>1</v>
      </c>
      <c r="P196" s="41">
        <f>IF(Table2[[#This Row],[Customer Segment]]=Introduction!$D$42,1,0)</f>
        <v>0</v>
      </c>
      <c r="Q196" s="41">
        <f>IF(Table2[[#This Row],[Customer Segment]]=Introduction!$D$44,1,0)</f>
        <v>0</v>
      </c>
      <c r="R196" s="34">
        <v>192.3</v>
      </c>
      <c r="S19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471.05293713357833</v>
      </c>
    </row>
    <row r="197" spans="1:19" x14ac:dyDescent="0.2">
      <c r="A197" s="1" t="s">
        <v>1</v>
      </c>
      <c r="B197" s="1" t="s">
        <v>63</v>
      </c>
      <c r="C197" s="1" t="s">
        <v>3</v>
      </c>
      <c r="D197" s="39">
        <v>0.08</v>
      </c>
      <c r="E197" s="39">
        <v>65.989999999999995</v>
      </c>
      <c r="F197" s="39">
        <v>4.99</v>
      </c>
      <c r="G197" s="39">
        <v>0.57999999999999996</v>
      </c>
      <c r="H197" s="39">
        <v>496.89</v>
      </c>
      <c r="I197" s="42">
        <f>IF(Table2[[#This Row],[Order Priority]]=Introduction!$B$42,1,0)</f>
        <v>1</v>
      </c>
      <c r="J197" s="42">
        <f>IF(Table2[[#This Row],[Order Priority]]=Introduction!$B$43,1,0)</f>
        <v>0</v>
      </c>
      <c r="K197" s="42">
        <f>IF(Table2[[#This Row],[Order Priority]]=Introduction!$B$44,1,0)</f>
        <v>0</v>
      </c>
      <c r="L197" s="42">
        <f>IF(Table2[[#This Row],[Order Priority]]=Introduction!$B$45,1,0)</f>
        <v>0</v>
      </c>
      <c r="M197" s="42">
        <f>IF(Table2[[#This Row],[Ship Mode]]=Introduction!$C$42,1,0)</f>
        <v>0</v>
      </c>
      <c r="N197" s="41">
        <f>IF(Table2[[#This Row],[Ship Mode]]=Introduction!$C$44,1,0)</f>
        <v>0</v>
      </c>
      <c r="O197" s="41">
        <f>IF(Table2[[#This Row],[Customer Segment]]=Introduction!$D$45,1,0)</f>
        <v>1</v>
      </c>
      <c r="P197" s="41">
        <f>IF(Table2[[#This Row],[Customer Segment]]=Introduction!$D$42,1,0)</f>
        <v>0</v>
      </c>
      <c r="Q197" s="41">
        <f>IF(Table2[[#This Row],[Customer Segment]]=Introduction!$D$44,1,0)</f>
        <v>0</v>
      </c>
      <c r="R197" s="1">
        <v>748.1</v>
      </c>
      <c r="S19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1118.4552280936891</v>
      </c>
    </row>
    <row r="198" spans="1:19" x14ac:dyDescent="0.2">
      <c r="A198" s="1" t="s">
        <v>1</v>
      </c>
      <c r="B198" s="1" t="s">
        <v>14</v>
      </c>
      <c r="C198" s="1" t="s">
        <v>3</v>
      </c>
      <c r="D198" s="37">
        <v>0.09</v>
      </c>
      <c r="E198" s="37">
        <v>2.1800000000000002</v>
      </c>
      <c r="F198" s="37">
        <v>0.78</v>
      </c>
      <c r="G198" s="37">
        <v>0.52</v>
      </c>
      <c r="H198" s="37">
        <v>2.4548000000000001</v>
      </c>
      <c r="I198" s="42">
        <f>IF(Table2[[#This Row],[Order Priority]]=Introduction!$B$42,1,0)</f>
        <v>1</v>
      </c>
      <c r="J198" s="42">
        <f>IF(Table2[[#This Row],[Order Priority]]=Introduction!$B$43,1,0)</f>
        <v>0</v>
      </c>
      <c r="K198" s="42">
        <f>IF(Table2[[#This Row],[Order Priority]]=Introduction!$B$44,1,0)</f>
        <v>0</v>
      </c>
      <c r="L198" s="42">
        <f>IF(Table2[[#This Row],[Order Priority]]=Introduction!$B$45,1,0)</f>
        <v>0</v>
      </c>
      <c r="M198" s="42">
        <f>IF(Table2[[#This Row],[Ship Mode]]=Introduction!$C$42,1,0)</f>
        <v>0</v>
      </c>
      <c r="N198" s="41">
        <f>IF(Table2[[#This Row],[Ship Mode]]=Introduction!$C$44,1,0)</f>
        <v>1</v>
      </c>
      <c r="O198" s="41">
        <f>IF(Table2[[#This Row],[Customer Segment]]=Introduction!$D$45,1,0)</f>
        <v>1</v>
      </c>
      <c r="P198" s="41">
        <f>IF(Table2[[#This Row],[Customer Segment]]=Introduction!$D$42,1,0)</f>
        <v>0</v>
      </c>
      <c r="Q198" s="41">
        <f>IF(Table2[[#This Row],[Customer Segment]]=Introduction!$D$44,1,0)</f>
        <v>0</v>
      </c>
      <c r="R198" s="34">
        <v>19.12</v>
      </c>
      <c r="S19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321.58775235465248</v>
      </c>
    </row>
    <row r="199" spans="1:19" x14ac:dyDescent="0.2">
      <c r="A199" s="1" t="s">
        <v>1</v>
      </c>
      <c r="B199" s="1" t="s">
        <v>2</v>
      </c>
      <c r="C199" s="1" t="s">
        <v>3</v>
      </c>
      <c r="D199" s="39">
        <v>0.05</v>
      </c>
      <c r="E199" s="39">
        <v>179.29</v>
      </c>
      <c r="F199" s="39">
        <v>29.21</v>
      </c>
      <c r="G199" s="39">
        <v>0.76</v>
      </c>
      <c r="H199" s="39">
        <v>-537.27977731999999</v>
      </c>
      <c r="I199" s="42">
        <f>IF(Table2[[#This Row],[Order Priority]]=Introduction!$B$42,1,0)</f>
        <v>1</v>
      </c>
      <c r="J199" s="42">
        <f>IF(Table2[[#This Row],[Order Priority]]=Introduction!$B$43,1,0)</f>
        <v>0</v>
      </c>
      <c r="K199" s="42">
        <f>IF(Table2[[#This Row],[Order Priority]]=Introduction!$B$44,1,0)</f>
        <v>0</v>
      </c>
      <c r="L199" s="42">
        <f>IF(Table2[[#This Row],[Order Priority]]=Introduction!$B$45,1,0)</f>
        <v>0</v>
      </c>
      <c r="M199" s="42">
        <f>IF(Table2[[#This Row],[Ship Mode]]=Introduction!$C$42,1,0)</f>
        <v>1</v>
      </c>
      <c r="N199" s="41">
        <f>IF(Table2[[#This Row],[Ship Mode]]=Introduction!$C$44,1,0)</f>
        <v>0</v>
      </c>
      <c r="O199" s="41">
        <f>IF(Table2[[#This Row],[Customer Segment]]=Introduction!$D$45,1,0)</f>
        <v>1</v>
      </c>
      <c r="P199" s="41">
        <f>IF(Table2[[#This Row],[Customer Segment]]=Introduction!$D$42,1,0)</f>
        <v>0</v>
      </c>
      <c r="Q199" s="41">
        <f>IF(Table2[[#This Row],[Customer Segment]]=Introduction!$D$44,1,0)</f>
        <v>0</v>
      </c>
      <c r="R199" s="1">
        <v>186.64</v>
      </c>
      <c r="S19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1531.9390440353855</v>
      </c>
    </row>
    <row r="200" spans="1:19" x14ac:dyDescent="0.2">
      <c r="A200" s="1" t="s">
        <v>1</v>
      </c>
      <c r="B200" s="1" t="s">
        <v>14</v>
      </c>
      <c r="C200" s="1" t="s">
        <v>15</v>
      </c>
      <c r="D200" s="37">
        <v>0.02</v>
      </c>
      <c r="E200" s="37">
        <v>110.98</v>
      </c>
      <c r="F200" s="37">
        <v>13.99</v>
      </c>
      <c r="G200" s="37">
        <v>0.69</v>
      </c>
      <c r="H200" s="37">
        <v>-106.3424</v>
      </c>
      <c r="I200" s="42">
        <f>IF(Table2[[#This Row],[Order Priority]]=Introduction!$B$42,1,0)</f>
        <v>1</v>
      </c>
      <c r="J200" s="42">
        <f>IF(Table2[[#This Row],[Order Priority]]=Introduction!$B$43,1,0)</f>
        <v>0</v>
      </c>
      <c r="K200" s="42">
        <f>IF(Table2[[#This Row],[Order Priority]]=Introduction!$B$44,1,0)</f>
        <v>0</v>
      </c>
      <c r="L200" s="42">
        <f>IF(Table2[[#This Row],[Order Priority]]=Introduction!$B$45,1,0)</f>
        <v>0</v>
      </c>
      <c r="M200" s="42">
        <f>IF(Table2[[#This Row],[Ship Mode]]=Introduction!$C$42,1,0)</f>
        <v>0</v>
      </c>
      <c r="N200" s="41">
        <f>IF(Table2[[#This Row],[Ship Mode]]=Introduction!$C$44,1,0)</f>
        <v>1</v>
      </c>
      <c r="O200" s="41">
        <f>IF(Table2[[#This Row],[Customer Segment]]=Introduction!$D$45,1,0)</f>
        <v>0</v>
      </c>
      <c r="P200" s="41">
        <f>IF(Table2[[#This Row],[Customer Segment]]=Introduction!$D$42,1,0)</f>
        <v>1</v>
      </c>
      <c r="Q200" s="41">
        <f>IF(Table2[[#This Row],[Customer Segment]]=Introduction!$D$44,1,0)</f>
        <v>0</v>
      </c>
      <c r="R200" s="34">
        <v>226.53</v>
      </c>
      <c r="S20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1083.8427106726162</v>
      </c>
    </row>
    <row r="201" spans="1:19" x14ac:dyDescent="0.2">
      <c r="A201" s="1" t="s">
        <v>1</v>
      </c>
      <c r="B201" s="1" t="s">
        <v>14</v>
      </c>
      <c r="C201" s="1" t="s">
        <v>15</v>
      </c>
      <c r="D201" s="39">
        <v>0.01</v>
      </c>
      <c r="E201" s="39">
        <v>8.01</v>
      </c>
      <c r="F201" s="39">
        <v>2.87</v>
      </c>
      <c r="G201" s="39">
        <v>0.4</v>
      </c>
      <c r="H201" s="39">
        <v>44.976799999999997</v>
      </c>
      <c r="I201" s="42">
        <f>IF(Table2[[#This Row],[Order Priority]]=Introduction!$B$42,1,0)</f>
        <v>1</v>
      </c>
      <c r="J201" s="42">
        <f>IF(Table2[[#This Row],[Order Priority]]=Introduction!$B$43,1,0)</f>
        <v>0</v>
      </c>
      <c r="K201" s="42">
        <f>IF(Table2[[#This Row],[Order Priority]]=Introduction!$B$44,1,0)</f>
        <v>0</v>
      </c>
      <c r="L201" s="42">
        <f>IF(Table2[[#This Row],[Order Priority]]=Introduction!$B$45,1,0)</f>
        <v>0</v>
      </c>
      <c r="M201" s="42">
        <f>IF(Table2[[#This Row],[Ship Mode]]=Introduction!$C$42,1,0)</f>
        <v>0</v>
      </c>
      <c r="N201" s="41">
        <f>IF(Table2[[#This Row],[Ship Mode]]=Introduction!$C$44,1,0)</f>
        <v>1</v>
      </c>
      <c r="O201" s="41">
        <f>IF(Table2[[#This Row],[Customer Segment]]=Introduction!$D$45,1,0)</f>
        <v>0</v>
      </c>
      <c r="P201" s="41">
        <f>IF(Table2[[#This Row],[Customer Segment]]=Introduction!$D$42,1,0)</f>
        <v>1</v>
      </c>
      <c r="Q201" s="41">
        <f>IF(Table2[[#This Row],[Customer Segment]]=Introduction!$D$44,1,0)</f>
        <v>0</v>
      </c>
      <c r="R201" s="1">
        <v>68.650000000000006</v>
      </c>
      <c r="S20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374.38992350967374</v>
      </c>
    </row>
    <row r="202" spans="1:19" x14ac:dyDescent="0.2">
      <c r="A202" s="1" t="s">
        <v>13</v>
      </c>
      <c r="B202" s="1" t="s">
        <v>14</v>
      </c>
      <c r="C202" s="1" t="s">
        <v>70</v>
      </c>
      <c r="D202" s="37">
        <v>0.03</v>
      </c>
      <c r="E202" s="37">
        <v>7.37</v>
      </c>
      <c r="F202" s="37">
        <v>5.53</v>
      </c>
      <c r="G202" s="37">
        <v>0.69</v>
      </c>
      <c r="H202" s="37">
        <v>-133.69999999999999</v>
      </c>
      <c r="I202" s="42">
        <f>IF(Table2[[#This Row],[Order Priority]]=Introduction!$B$42,1,0)</f>
        <v>0</v>
      </c>
      <c r="J202" s="42">
        <f>IF(Table2[[#This Row],[Order Priority]]=Introduction!$B$43,1,0)</f>
        <v>1</v>
      </c>
      <c r="K202" s="42">
        <f>IF(Table2[[#This Row],[Order Priority]]=Introduction!$B$44,1,0)</f>
        <v>0</v>
      </c>
      <c r="L202" s="42">
        <f>IF(Table2[[#This Row],[Order Priority]]=Introduction!$B$45,1,0)</f>
        <v>0</v>
      </c>
      <c r="M202" s="42">
        <f>IF(Table2[[#This Row],[Ship Mode]]=Introduction!$C$42,1,0)</f>
        <v>0</v>
      </c>
      <c r="N202" s="41">
        <f>IF(Table2[[#This Row],[Ship Mode]]=Introduction!$C$44,1,0)</f>
        <v>1</v>
      </c>
      <c r="O202" s="41">
        <f>IF(Table2[[#This Row],[Customer Segment]]=Introduction!$D$45,1,0)</f>
        <v>0</v>
      </c>
      <c r="P202" s="41">
        <f>IF(Table2[[#This Row],[Customer Segment]]=Introduction!$D$42,1,0)</f>
        <v>0</v>
      </c>
      <c r="Q202" s="41">
        <f>IF(Table2[[#This Row],[Customer Segment]]=Introduction!$D$44,1,0)</f>
        <v>0</v>
      </c>
      <c r="R202" s="34">
        <v>85.79</v>
      </c>
      <c r="S20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227.1983088961513</v>
      </c>
    </row>
    <row r="203" spans="1:19" x14ac:dyDescent="0.2">
      <c r="A203" s="1" t="s">
        <v>23</v>
      </c>
      <c r="B203" s="1" t="s">
        <v>14</v>
      </c>
      <c r="C203" s="1" t="s">
        <v>70</v>
      </c>
      <c r="D203" s="39">
        <v>0.04</v>
      </c>
      <c r="E203" s="39">
        <v>22.72</v>
      </c>
      <c r="F203" s="39">
        <v>8.99</v>
      </c>
      <c r="G203" s="39">
        <v>0.44</v>
      </c>
      <c r="H203" s="39">
        <v>-678.49599999999998</v>
      </c>
      <c r="I203" s="42">
        <f>IF(Table2[[#This Row],[Order Priority]]=Introduction!$B$42,1,0)</f>
        <v>0</v>
      </c>
      <c r="J203" s="42">
        <f>IF(Table2[[#This Row],[Order Priority]]=Introduction!$B$43,1,0)</f>
        <v>0</v>
      </c>
      <c r="K203" s="42">
        <f>IF(Table2[[#This Row],[Order Priority]]=Introduction!$B$44,1,0)</f>
        <v>1</v>
      </c>
      <c r="L203" s="42">
        <f>IF(Table2[[#This Row],[Order Priority]]=Introduction!$B$45,1,0)</f>
        <v>0</v>
      </c>
      <c r="M203" s="42">
        <f>IF(Table2[[#This Row],[Ship Mode]]=Introduction!$C$42,1,0)</f>
        <v>0</v>
      </c>
      <c r="N203" s="41">
        <f>IF(Table2[[#This Row],[Ship Mode]]=Introduction!$C$44,1,0)</f>
        <v>1</v>
      </c>
      <c r="O203" s="41">
        <f>IF(Table2[[#This Row],[Customer Segment]]=Introduction!$D$45,1,0)</f>
        <v>0</v>
      </c>
      <c r="P203" s="41">
        <f>IF(Table2[[#This Row],[Customer Segment]]=Introduction!$D$42,1,0)</f>
        <v>0</v>
      </c>
      <c r="Q203" s="41">
        <f>IF(Table2[[#This Row],[Customer Segment]]=Introduction!$D$44,1,0)</f>
        <v>0</v>
      </c>
      <c r="R203" s="1">
        <v>202.41</v>
      </c>
      <c r="S20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-319.10799859309259</v>
      </c>
    </row>
    <row r="204" spans="1:19" x14ac:dyDescent="0.2">
      <c r="A204" s="1" t="s">
        <v>23</v>
      </c>
      <c r="B204" s="1" t="s">
        <v>14</v>
      </c>
      <c r="C204" s="1" t="s">
        <v>70</v>
      </c>
      <c r="D204" s="37">
        <v>0.04</v>
      </c>
      <c r="E204" s="37">
        <v>22.72</v>
      </c>
      <c r="F204" s="37">
        <v>8.99</v>
      </c>
      <c r="G204" s="37">
        <v>0.44</v>
      </c>
      <c r="H204" s="37">
        <v>70.028000000000006</v>
      </c>
      <c r="I204" s="42">
        <f>IF(Table2[[#This Row],[Order Priority]]=Introduction!$B$42,1,0)</f>
        <v>0</v>
      </c>
      <c r="J204" s="42">
        <f>IF(Table2[[#This Row],[Order Priority]]=Introduction!$B$43,1,0)</f>
        <v>0</v>
      </c>
      <c r="K204" s="42">
        <f>IF(Table2[[#This Row],[Order Priority]]=Introduction!$B$44,1,0)</f>
        <v>1</v>
      </c>
      <c r="L204" s="42">
        <f>IF(Table2[[#This Row],[Order Priority]]=Introduction!$B$45,1,0)</f>
        <v>0</v>
      </c>
      <c r="M204" s="42">
        <f>IF(Table2[[#This Row],[Ship Mode]]=Introduction!$C$42,1,0)</f>
        <v>0</v>
      </c>
      <c r="N204" s="41">
        <f>IF(Table2[[#This Row],[Ship Mode]]=Introduction!$C$44,1,0)</f>
        <v>1</v>
      </c>
      <c r="O204" s="41">
        <f>IF(Table2[[#This Row],[Customer Segment]]=Introduction!$D$45,1,0)</f>
        <v>0</v>
      </c>
      <c r="P204" s="41">
        <f>IF(Table2[[#This Row],[Customer Segment]]=Introduction!$D$42,1,0)</f>
        <v>0</v>
      </c>
      <c r="Q204" s="41">
        <f>IF(Table2[[#This Row],[Customer Segment]]=Introduction!$D$44,1,0)</f>
        <v>0</v>
      </c>
      <c r="R204" s="34">
        <v>832.14</v>
      </c>
      <c r="S20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447.39983122744388</v>
      </c>
    </row>
    <row r="205" spans="1:19" x14ac:dyDescent="0.2">
      <c r="A205" s="1" t="s">
        <v>23</v>
      </c>
      <c r="B205" s="1" t="s">
        <v>63</v>
      </c>
      <c r="C205" s="1" t="s">
        <v>70</v>
      </c>
      <c r="D205" s="39">
        <v>0.04</v>
      </c>
      <c r="E205" s="39">
        <v>2.98</v>
      </c>
      <c r="F205" s="39">
        <v>2.0299999999999998</v>
      </c>
      <c r="G205" s="39">
        <v>0.56999999999999995</v>
      </c>
      <c r="H205" s="39">
        <v>-22.01</v>
      </c>
      <c r="I205" s="42">
        <f>IF(Table2[[#This Row],[Order Priority]]=Introduction!$B$42,1,0)</f>
        <v>0</v>
      </c>
      <c r="J205" s="42">
        <f>IF(Table2[[#This Row],[Order Priority]]=Introduction!$B$43,1,0)</f>
        <v>0</v>
      </c>
      <c r="K205" s="42">
        <f>IF(Table2[[#This Row],[Order Priority]]=Introduction!$B$44,1,0)</f>
        <v>1</v>
      </c>
      <c r="L205" s="42">
        <f>IF(Table2[[#This Row],[Order Priority]]=Introduction!$B$45,1,0)</f>
        <v>0</v>
      </c>
      <c r="M205" s="42">
        <f>IF(Table2[[#This Row],[Ship Mode]]=Introduction!$C$42,1,0)</f>
        <v>0</v>
      </c>
      <c r="N205" s="41">
        <f>IF(Table2[[#This Row],[Ship Mode]]=Introduction!$C$44,1,0)</f>
        <v>0</v>
      </c>
      <c r="O205" s="41">
        <f>IF(Table2[[#This Row],[Customer Segment]]=Introduction!$D$45,1,0)</f>
        <v>0</v>
      </c>
      <c r="P205" s="41">
        <f>IF(Table2[[#This Row],[Customer Segment]]=Introduction!$D$42,1,0)</f>
        <v>0</v>
      </c>
      <c r="Q205" s="41">
        <f>IF(Table2[[#This Row],[Customer Segment]]=Introduction!$D$44,1,0)</f>
        <v>0</v>
      </c>
      <c r="R205" s="1">
        <v>15.7</v>
      </c>
      <c r="S20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124.76984025557201</v>
      </c>
    </row>
    <row r="206" spans="1:19" x14ac:dyDescent="0.2">
      <c r="A206" s="1" t="s">
        <v>23</v>
      </c>
      <c r="B206" s="1" t="s">
        <v>14</v>
      </c>
      <c r="C206" s="1" t="s">
        <v>70</v>
      </c>
      <c r="D206" s="37">
        <v>0.01</v>
      </c>
      <c r="E206" s="37">
        <v>125.99</v>
      </c>
      <c r="F206" s="37">
        <v>8.99</v>
      </c>
      <c r="G206" s="37">
        <v>0.59</v>
      </c>
      <c r="H206" s="37">
        <v>426.46032000000002</v>
      </c>
      <c r="I206" s="42">
        <f>IF(Table2[[#This Row],[Order Priority]]=Introduction!$B$42,1,0)</f>
        <v>0</v>
      </c>
      <c r="J206" s="42">
        <f>IF(Table2[[#This Row],[Order Priority]]=Introduction!$B$43,1,0)</f>
        <v>0</v>
      </c>
      <c r="K206" s="42">
        <f>IF(Table2[[#This Row],[Order Priority]]=Introduction!$B$44,1,0)</f>
        <v>1</v>
      </c>
      <c r="L206" s="42">
        <f>IF(Table2[[#This Row],[Order Priority]]=Introduction!$B$45,1,0)</f>
        <v>0</v>
      </c>
      <c r="M206" s="42">
        <f>IF(Table2[[#This Row],[Ship Mode]]=Introduction!$C$42,1,0)</f>
        <v>0</v>
      </c>
      <c r="N206" s="41">
        <f>IF(Table2[[#This Row],[Ship Mode]]=Introduction!$C$44,1,0)</f>
        <v>1</v>
      </c>
      <c r="O206" s="41">
        <f>IF(Table2[[#This Row],[Customer Segment]]=Introduction!$D$45,1,0)</f>
        <v>0</v>
      </c>
      <c r="P206" s="41">
        <f>IF(Table2[[#This Row],[Customer Segment]]=Introduction!$D$42,1,0)</f>
        <v>0</v>
      </c>
      <c r="Q206" s="41">
        <f>IF(Table2[[#This Row],[Customer Segment]]=Introduction!$D$44,1,0)</f>
        <v>0</v>
      </c>
      <c r="R206" s="34">
        <v>680.65</v>
      </c>
      <c r="S20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1280.4614861557002</v>
      </c>
    </row>
    <row r="207" spans="1:19" x14ac:dyDescent="0.2">
      <c r="A207" s="1" t="s">
        <v>92</v>
      </c>
      <c r="B207" s="1" t="s">
        <v>14</v>
      </c>
      <c r="C207" s="1" t="s">
        <v>47</v>
      </c>
      <c r="D207" s="39">
        <v>0</v>
      </c>
      <c r="E207" s="39">
        <v>13.43</v>
      </c>
      <c r="F207" s="39">
        <v>5.5</v>
      </c>
      <c r="G207" s="39">
        <v>0.56999999999999995</v>
      </c>
      <c r="H207" s="39">
        <v>-253.77799999999999</v>
      </c>
      <c r="I207" s="42">
        <f>IF(Table2[[#This Row],[Order Priority]]=Introduction!$B$42,1,0)</f>
        <v>0</v>
      </c>
      <c r="J207" s="42">
        <f>IF(Table2[[#This Row],[Order Priority]]=Introduction!$B$43,1,0)</f>
        <v>0</v>
      </c>
      <c r="K207" s="42">
        <f>IF(Table2[[#This Row],[Order Priority]]=Introduction!$B$44,1,0)</f>
        <v>0</v>
      </c>
      <c r="L207" s="42">
        <f>IF(Table2[[#This Row],[Order Priority]]=Introduction!$B$45,1,0)</f>
        <v>1</v>
      </c>
      <c r="M207" s="42">
        <f>IF(Table2[[#This Row],[Ship Mode]]=Introduction!$C$42,1,0)</f>
        <v>0</v>
      </c>
      <c r="N207" s="41">
        <f>IF(Table2[[#This Row],[Ship Mode]]=Introduction!$C$44,1,0)</f>
        <v>1</v>
      </c>
      <c r="O207" s="41">
        <f>IF(Table2[[#This Row],[Customer Segment]]=Introduction!$D$45,1,0)</f>
        <v>0</v>
      </c>
      <c r="P207" s="41">
        <f>IF(Table2[[#This Row],[Customer Segment]]=Introduction!$D$42,1,0)</f>
        <v>0</v>
      </c>
      <c r="Q207" s="41">
        <f>IF(Table2[[#This Row],[Customer Segment]]=Introduction!$D$44,1,0)</f>
        <v>1</v>
      </c>
      <c r="R207" s="1">
        <v>129.54</v>
      </c>
      <c r="S20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88.167012375616878</v>
      </c>
    </row>
    <row r="208" spans="1:19" x14ac:dyDescent="0.2">
      <c r="A208" s="1" t="s">
        <v>92</v>
      </c>
      <c r="B208" s="1" t="s">
        <v>14</v>
      </c>
      <c r="C208" s="1" t="s">
        <v>70</v>
      </c>
      <c r="D208" s="37">
        <v>0.1</v>
      </c>
      <c r="E208" s="37">
        <v>5.81</v>
      </c>
      <c r="F208" s="37">
        <v>8.49</v>
      </c>
      <c r="G208" s="37">
        <v>0.39</v>
      </c>
      <c r="H208" s="37">
        <v>-350.43950000000001</v>
      </c>
      <c r="I208" s="42">
        <f>IF(Table2[[#This Row],[Order Priority]]=Introduction!$B$42,1,0)</f>
        <v>0</v>
      </c>
      <c r="J208" s="42">
        <f>IF(Table2[[#This Row],[Order Priority]]=Introduction!$B$43,1,0)</f>
        <v>0</v>
      </c>
      <c r="K208" s="42">
        <f>IF(Table2[[#This Row],[Order Priority]]=Introduction!$B$44,1,0)</f>
        <v>0</v>
      </c>
      <c r="L208" s="42">
        <f>IF(Table2[[#This Row],[Order Priority]]=Introduction!$B$45,1,0)</f>
        <v>1</v>
      </c>
      <c r="M208" s="42">
        <f>IF(Table2[[#This Row],[Ship Mode]]=Introduction!$C$42,1,0)</f>
        <v>0</v>
      </c>
      <c r="N208" s="41">
        <f>IF(Table2[[#This Row],[Ship Mode]]=Introduction!$C$44,1,0)</f>
        <v>1</v>
      </c>
      <c r="O208" s="41">
        <f>IF(Table2[[#This Row],[Customer Segment]]=Introduction!$D$45,1,0)</f>
        <v>0</v>
      </c>
      <c r="P208" s="41">
        <f>IF(Table2[[#This Row],[Customer Segment]]=Introduction!$D$42,1,0)</f>
        <v>0</v>
      </c>
      <c r="Q208" s="41">
        <f>IF(Table2[[#This Row],[Customer Segment]]=Introduction!$D$44,1,0)</f>
        <v>0</v>
      </c>
      <c r="R208" s="34">
        <v>64.959999999999994</v>
      </c>
      <c r="S20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-198.18610963180129</v>
      </c>
    </row>
    <row r="209" spans="1:19" x14ac:dyDescent="0.2">
      <c r="A209" s="1" t="s">
        <v>92</v>
      </c>
      <c r="B209" s="1" t="s">
        <v>14</v>
      </c>
      <c r="C209" s="1" t="s">
        <v>70</v>
      </c>
      <c r="D209" s="39">
        <v>0.03</v>
      </c>
      <c r="E209" s="39">
        <v>1.81</v>
      </c>
      <c r="F209" s="39">
        <v>0.75</v>
      </c>
      <c r="G209" s="39">
        <v>0.52</v>
      </c>
      <c r="H209" s="39">
        <v>4.2027999999999999</v>
      </c>
      <c r="I209" s="42">
        <f>IF(Table2[[#This Row],[Order Priority]]=Introduction!$B$42,1,0)</f>
        <v>0</v>
      </c>
      <c r="J209" s="42">
        <f>IF(Table2[[#This Row],[Order Priority]]=Introduction!$B$43,1,0)</f>
        <v>0</v>
      </c>
      <c r="K209" s="42">
        <f>IF(Table2[[#This Row],[Order Priority]]=Introduction!$B$44,1,0)</f>
        <v>0</v>
      </c>
      <c r="L209" s="42">
        <f>IF(Table2[[#This Row],[Order Priority]]=Introduction!$B$45,1,0)</f>
        <v>1</v>
      </c>
      <c r="M209" s="42">
        <f>IF(Table2[[#This Row],[Ship Mode]]=Introduction!$C$42,1,0)</f>
        <v>0</v>
      </c>
      <c r="N209" s="41">
        <f>IF(Table2[[#This Row],[Ship Mode]]=Introduction!$C$44,1,0)</f>
        <v>1</v>
      </c>
      <c r="O209" s="41">
        <f>IF(Table2[[#This Row],[Customer Segment]]=Introduction!$D$45,1,0)</f>
        <v>0</v>
      </c>
      <c r="P209" s="41">
        <f>IF(Table2[[#This Row],[Customer Segment]]=Introduction!$D$42,1,0)</f>
        <v>0</v>
      </c>
      <c r="Q209" s="41">
        <f>IF(Table2[[#This Row],[Customer Segment]]=Introduction!$D$44,1,0)</f>
        <v>0</v>
      </c>
      <c r="R209" s="1">
        <v>19.14</v>
      </c>
      <c r="S20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92.828120378403696</v>
      </c>
    </row>
    <row r="210" spans="1:19" x14ac:dyDescent="0.2">
      <c r="A210" s="1" t="s">
        <v>46</v>
      </c>
      <c r="B210" s="1" t="s">
        <v>14</v>
      </c>
      <c r="C210" s="1" t="s">
        <v>47</v>
      </c>
      <c r="D210" s="37">
        <v>0.02</v>
      </c>
      <c r="E210" s="37">
        <v>12.99</v>
      </c>
      <c r="F210" s="37">
        <v>14.37</v>
      </c>
      <c r="G210" s="37">
        <v>0.73</v>
      </c>
      <c r="H210" s="37">
        <v>-159.86000000000001</v>
      </c>
      <c r="I210" s="42">
        <f>IF(Table2[[#This Row],[Order Priority]]=Introduction!$B$42,1,0)</f>
        <v>0</v>
      </c>
      <c r="J210" s="42">
        <f>IF(Table2[[#This Row],[Order Priority]]=Introduction!$B$43,1,0)</f>
        <v>0</v>
      </c>
      <c r="K210" s="42">
        <f>IF(Table2[[#This Row],[Order Priority]]=Introduction!$B$44,1,0)</f>
        <v>0</v>
      </c>
      <c r="L210" s="42">
        <f>IF(Table2[[#This Row],[Order Priority]]=Introduction!$B$45,1,0)</f>
        <v>0</v>
      </c>
      <c r="M210" s="42">
        <f>IF(Table2[[#This Row],[Ship Mode]]=Introduction!$C$42,1,0)</f>
        <v>0</v>
      </c>
      <c r="N210" s="41">
        <f>IF(Table2[[#This Row],[Ship Mode]]=Introduction!$C$44,1,0)</f>
        <v>1</v>
      </c>
      <c r="O210" s="41">
        <f>IF(Table2[[#This Row],[Customer Segment]]=Introduction!$D$45,1,0)</f>
        <v>0</v>
      </c>
      <c r="P210" s="41">
        <f>IF(Table2[[#This Row],[Customer Segment]]=Introduction!$D$42,1,0)</f>
        <v>0</v>
      </c>
      <c r="Q210" s="41">
        <f>IF(Table2[[#This Row],[Customer Segment]]=Introduction!$D$44,1,0)</f>
        <v>1</v>
      </c>
      <c r="R210" s="34">
        <v>67.64</v>
      </c>
      <c r="S21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736.16258725523426</v>
      </c>
    </row>
    <row r="211" spans="1:19" x14ac:dyDescent="0.2">
      <c r="A211" s="1" t="s">
        <v>46</v>
      </c>
      <c r="B211" s="1" t="s">
        <v>14</v>
      </c>
      <c r="C211" s="1" t="s">
        <v>47</v>
      </c>
      <c r="D211" s="39">
        <v>0.05</v>
      </c>
      <c r="E211" s="39">
        <v>35.44</v>
      </c>
      <c r="F211" s="39">
        <v>7.5</v>
      </c>
      <c r="G211" s="39">
        <v>0.38</v>
      </c>
      <c r="H211" s="39">
        <v>165.88980000000001</v>
      </c>
      <c r="I211" s="42">
        <f>IF(Table2[[#This Row],[Order Priority]]=Introduction!$B$42,1,0)</f>
        <v>0</v>
      </c>
      <c r="J211" s="42">
        <f>IF(Table2[[#This Row],[Order Priority]]=Introduction!$B$43,1,0)</f>
        <v>0</v>
      </c>
      <c r="K211" s="42">
        <f>IF(Table2[[#This Row],[Order Priority]]=Introduction!$B$44,1,0)</f>
        <v>0</v>
      </c>
      <c r="L211" s="42">
        <f>IF(Table2[[#This Row],[Order Priority]]=Introduction!$B$45,1,0)</f>
        <v>0</v>
      </c>
      <c r="M211" s="42">
        <f>IF(Table2[[#This Row],[Ship Mode]]=Introduction!$C$42,1,0)</f>
        <v>0</v>
      </c>
      <c r="N211" s="41">
        <f>IF(Table2[[#This Row],[Ship Mode]]=Introduction!$C$44,1,0)</f>
        <v>1</v>
      </c>
      <c r="O211" s="41">
        <f>IF(Table2[[#This Row],[Customer Segment]]=Introduction!$D$45,1,0)</f>
        <v>0</v>
      </c>
      <c r="P211" s="41">
        <f>IF(Table2[[#This Row],[Customer Segment]]=Introduction!$D$42,1,0)</f>
        <v>0</v>
      </c>
      <c r="Q211" s="41">
        <f>IF(Table2[[#This Row],[Customer Segment]]=Introduction!$D$44,1,0)</f>
        <v>1</v>
      </c>
      <c r="R211" s="1">
        <v>240.42</v>
      </c>
      <c r="S21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639.456733311726</v>
      </c>
    </row>
    <row r="212" spans="1:19" x14ac:dyDescent="0.2">
      <c r="A212" s="1" t="s">
        <v>46</v>
      </c>
      <c r="B212" s="1" t="s">
        <v>14</v>
      </c>
      <c r="C212" s="1" t="s">
        <v>47</v>
      </c>
      <c r="D212" s="37">
        <v>0.02</v>
      </c>
      <c r="E212" s="37">
        <v>12.98</v>
      </c>
      <c r="F212" s="37">
        <v>3.14</v>
      </c>
      <c r="G212" s="37">
        <v>0.6</v>
      </c>
      <c r="H212" s="37">
        <v>75.010000000000005</v>
      </c>
      <c r="I212" s="42">
        <f>IF(Table2[[#This Row],[Order Priority]]=Introduction!$B$42,1,0)</f>
        <v>0</v>
      </c>
      <c r="J212" s="42">
        <f>IF(Table2[[#This Row],[Order Priority]]=Introduction!$B$43,1,0)</f>
        <v>0</v>
      </c>
      <c r="K212" s="42">
        <f>IF(Table2[[#This Row],[Order Priority]]=Introduction!$B$44,1,0)</f>
        <v>0</v>
      </c>
      <c r="L212" s="42">
        <f>IF(Table2[[#This Row],[Order Priority]]=Introduction!$B$45,1,0)</f>
        <v>0</v>
      </c>
      <c r="M212" s="42">
        <f>IF(Table2[[#This Row],[Ship Mode]]=Introduction!$C$42,1,0)</f>
        <v>0</v>
      </c>
      <c r="N212" s="41">
        <f>IF(Table2[[#This Row],[Ship Mode]]=Introduction!$C$44,1,0)</f>
        <v>1</v>
      </c>
      <c r="O212" s="41">
        <f>IF(Table2[[#This Row],[Customer Segment]]=Introduction!$D$45,1,0)</f>
        <v>0</v>
      </c>
      <c r="P212" s="41">
        <f>IF(Table2[[#This Row],[Customer Segment]]=Introduction!$D$42,1,0)</f>
        <v>0</v>
      </c>
      <c r="Q212" s="41">
        <f>IF(Table2[[#This Row],[Customer Segment]]=Introduction!$D$44,1,0)</f>
        <v>1</v>
      </c>
      <c r="R212" s="34">
        <v>184.4</v>
      </c>
      <c r="S21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558.20042931662135</v>
      </c>
    </row>
    <row r="213" spans="1:19" x14ac:dyDescent="0.2">
      <c r="A213" s="1" t="s">
        <v>1</v>
      </c>
      <c r="B213" s="1" t="s">
        <v>14</v>
      </c>
      <c r="C213" s="1" t="s">
        <v>3</v>
      </c>
      <c r="D213" s="39">
        <v>0.08</v>
      </c>
      <c r="E213" s="39">
        <v>30.53</v>
      </c>
      <c r="F213" s="39">
        <v>19.989999999999998</v>
      </c>
      <c r="G213" s="39">
        <v>0.39</v>
      </c>
      <c r="H213" s="39">
        <v>-239.8656</v>
      </c>
      <c r="I213" s="42">
        <f>IF(Table2[[#This Row],[Order Priority]]=Introduction!$B$42,1,0)</f>
        <v>1</v>
      </c>
      <c r="J213" s="42">
        <f>IF(Table2[[#This Row],[Order Priority]]=Introduction!$B$43,1,0)</f>
        <v>0</v>
      </c>
      <c r="K213" s="42">
        <f>IF(Table2[[#This Row],[Order Priority]]=Introduction!$B$44,1,0)</f>
        <v>0</v>
      </c>
      <c r="L213" s="42">
        <f>IF(Table2[[#This Row],[Order Priority]]=Introduction!$B$45,1,0)</f>
        <v>0</v>
      </c>
      <c r="M213" s="42">
        <f>IF(Table2[[#This Row],[Ship Mode]]=Introduction!$C$42,1,0)</f>
        <v>0</v>
      </c>
      <c r="N213" s="41">
        <f>IF(Table2[[#This Row],[Ship Mode]]=Introduction!$C$44,1,0)</f>
        <v>1</v>
      </c>
      <c r="O213" s="41">
        <f>IF(Table2[[#This Row],[Customer Segment]]=Introduction!$D$45,1,0)</f>
        <v>1</v>
      </c>
      <c r="P213" s="41">
        <f>IF(Table2[[#This Row],[Customer Segment]]=Introduction!$D$42,1,0)</f>
        <v>0</v>
      </c>
      <c r="Q213" s="41">
        <f>IF(Table2[[#This Row],[Customer Segment]]=Introduction!$D$44,1,0)</f>
        <v>0</v>
      </c>
      <c r="R213" s="1">
        <v>285.87</v>
      </c>
      <c r="S21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591.77726365545675</v>
      </c>
    </row>
    <row r="214" spans="1:19" x14ac:dyDescent="0.2">
      <c r="A214" s="1" t="s">
        <v>1</v>
      </c>
      <c r="B214" s="1" t="s">
        <v>14</v>
      </c>
      <c r="C214" s="1" t="s">
        <v>3</v>
      </c>
      <c r="D214" s="37">
        <v>0.01</v>
      </c>
      <c r="E214" s="37">
        <v>1.68</v>
      </c>
      <c r="F214" s="37">
        <v>1.57</v>
      </c>
      <c r="G214" s="37">
        <v>0.59</v>
      </c>
      <c r="H214" s="37">
        <v>-53.444000000000003</v>
      </c>
      <c r="I214" s="42">
        <f>IF(Table2[[#This Row],[Order Priority]]=Introduction!$B$42,1,0)</f>
        <v>1</v>
      </c>
      <c r="J214" s="42">
        <f>IF(Table2[[#This Row],[Order Priority]]=Introduction!$B$43,1,0)</f>
        <v>0</v>
      </c>
      <c r="K214" s="42">
        <f>IF(Table2[[#This Row],[Order Priority]]=Introduction!$B$44,1,0)</f>
        <v>0</v>
      </c>
      <c r="L214" s="42">
        <f>IF(Table2[[#This Row],[Order Priority]]=Introduction!$B$45,1,0)</f>
        <v>0</v>
      </c>
      <c r="M214" s="42">
        <f>IF(Table2[[#This Row],[Ship Mode]]=Introduction!$C$42,1,0)</f>
        <v>0</v>
      </c>
      <c r="N214" s="41">
        <f>IF(Table2[[#This Row],[Ship Mode]]=Introduction!$C$44,1,0)</f>
        <v>1</v>
      </c>
      <c r="O214" s="41">
        <f>IF(Table2[[#This Row],[Customer Segment]]=Introduction!$D$45,1,0)</f>
        <v>1</v>
      </c>
      <c r="P214" s="41">
        <f>IF(Table2[[#This Row],[Customer Segment]]=Introduction!$D$42,1,0)</f>
        <v>0</v>
      </c>
      <c r="Q214" s="41">
        <f>IF(Table2[[#This Row],[Customer Segment]]=Introduction!$D$44,1,0)</f>
        <v>0</v>
      </c>
      <c r="R214" s="34">
        <v>20.37</v>
      </c>
      <c r="S21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395.6644212285874</v>
      </c>
    </row>
    <row r="215" spans="1:19" x14ac:dyDescent="0.2">
      <c r="A215" s="1" t="s">
        <v>1</v>
      </c>
      <c r="B215" s="1" t="s">
        <v>14</v>
      </c>
      <c r="C215" s="1" t="s">
        <v>15</v>
      </c>
      <c r="D215" s="39">
        <v>7.0000000000000007E-2</v>
      </c>
      <c r="E215" s="39">
        <v>4.91</v>
      </c>
      <c r="F215" s="39">
        <v>0.5</v>
      </c>
      <c r="G215" s="39">
        <v>0.36</v>
      </c>
      <c r="H215" s="39">
        <v>-157.696</v>
      </c>
      <c r="I215" s="42">
        <f>IF(Table2[[#This Row],[Order Priority]]=Introduction!$B$42,1,0)</f>
        <v>1</v>
      </c>
      <c r="J215" s="42">
        <f>IF(Table2[[#This Row],[Order Priority]]=Introduction!$B$43,1,0)</f>
        <v>0</v>
      </c>
      <c r="K215" s="42">
        <f>IF(Table2[[#This Row],[Order Priority]]=Introduction!$B$44,1,0)</f>
        <v>0</v>
      </c>
      <c r="L215" s="42">
        <f>IF(Table2[[#This Row],[Order Priority]]=Introduction!$B$45,1,0)</f>
        <v>0</v>
      </c>
      <c r="M215" s="42">
        <f>IF(Table2[[#This Row],[Ship Mode]]=Introduction!$C$42,1,0)</f>
        <v>0</v>
      </c>
      <c r="N215" s="41">
        <f>IF(Table2[[#This Row],[Ship Mode]]=Introduction!$C$44,1,0)</f>
        <v>1</v>
      </c>
      <c r="O215" s="41">
        <f>IF(Table2[[#This Row],[Customer Segment]]=Introduction!$D$45,1,0)</f>
        <v>0</v>
      </c>
      <c r="P215" s="41">
        <f>IF(Table2[[#This Row],[Customer Segment]]=Introduction!$D$42,1,0)</f>
        <v>1</v>
      </c>
      <c r="Q215" s="41">
        <f>IF(Table2[[#This Row],[Customer Segment]]=Introduction!$D$44,1,0)</f>
        <v>0</v>
      </c>
      <c r="R215" s="1">
        <v>28.22</v>
      </c>
      <c r="S21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18.731981854721177</v>
      </c>
    </row>
    <row r="216" spans="1:19" x14ac:dyDescent="0.2">
      <c r="A216" s="1" t="s">
        <v>23</v>
      </c>
      <c r="B216" s="1" t="s">
        <v>14</v>
      </c>
      <c r="C216" s="1" t="s">
        <v>47</v>
      </c>
      <c r="D216" s="37">
        <v>0.05</v>
      </c>
      <c r="E216" s="37">
        <v>1.86</v>
      </c>
      <c r="F216" s="37">
        <v>2.58</v>
      </c>
      <c r="G216" s="37">
        <v>0.82</v>
      </c>
      <c r="H216" s="37">
        <v>-66.62</v>
      </c>
      <c r="I216" s="42">
        <f>IF(Table2[[#This Row],[Order Priority]]=Introduction!$B$42,1,0)</f>
        <v>0</v>
      </c>
      <c r="J216" s="42">
        <f>IF(Table2[[#This Row],[Order Priority]]=Introduction!$B$43,1,0)</f>
        <v>0</v>
      </c>
      <c r="K216" s="42">
        <f>IF(Table2[[#This Row],[Order Priority]]=Introduction!$B$44,1,0)</f>
        <v>1</v>
      </c>
      <c r="L216" s="42">
        <f>IF(Table2[[#This Row],[Order Priority]]=Introduction!$B$45,1,0)</f>
        <v>0</v>
      </c>
      <c r="M216" s="42">
        <f>IF(Table2[[#This Row],[Ship Mode]]=Introduction!$C$42,1,0)</f>
        <v>0</v>
      </c>
      <c r="N216" s="41">
        <f>IF(Table2[[#This Row],[Ship Mode]]=Introduction!$C$44,1,0)</f>
        <v>1</v>
      </c>
      <c r="O216" s="41">
        <f>IF(Table2[[#This Row],[Customer Segment]]=Introduction!$D$45,1,0)</f>
        <v>0</v>
      </c>
      <c r="P216" s="41">
        <f>IF(Table2[[#This Row],[Customer Segment]]=Introduction!$D$42,1,0)</f>
        <v>0</v>
      </c>
      <c r="Q216" s="41">
        <f>IF(Table2[[#This Row],[Customer Segment]]=Introduction!$D$44,1,0)</f>
        <v>1</v>
      </c>
      <c r="R216" s="34">
        <v>17.61</v>
      </c>
      <c r="S21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404.62311571530608</v>
      </c>
    </row>
    <row r="217" spans="1:19" x14ac:dyDescent="0.2">
      <c r="A217" s="1" t="s">
        <v>92</v>
      </c>
      <c r="B217" s="1" t="s">
        <v>2</v>
      </c>
      <c r="C217" s="1" t="s">
        <v>3</v>
      </c>
      <c r="D217" s="39">
        <v>0.05</v>
      </c>
      <c r="E217" s="39">
        <v>328.14</v>
      </c>
      <c r="F217" s="39">
        <v>91.05</v>
      </c>
      <c r="G217" s="39">
        <v>0.56999999999999995</v>
      </c>
      <c r="H217" s="39">
        <v>411.5172</v>
      </c>
      <c r="I217" s="42">
        <f>IF(Table2[[#This Row],[Order Priority]]=Introduction!$B$42,1,0)</f>
        <v>0</v>
      </c>
      <c r="J217" s="42">
        <f>IF(Table2[[#This Row],[Order Priority]]=Introduction!$B$43,1,0)</f>
        <v>0</v>
      </c>
      <c r="K217" s="42">
        <f>IF(Table2[[#This Row],[Order Priority]]=Introduction!$B$44,1,0)</f>
        <v>0</v>
      </c>
      <c r="L217" s="42">
        <f>IF(Table2[[#This Row],[Order Priority]]=Introduction!$B$45,1,0)</f>
        <v>1</v>
      </c>
      <c r="M217" s="42">
        <f>IF(Table2[[#This Row],[Ship Mode]]=Introduction!$C$42,1,0)</f>
        <v>1</v>
      </c>
      <c r="N217" s="41">
        <f>IF(Table2[[#This Row],[Ship Mode]]=Introduction!$C$44,1,0)</f>
        <v>0</v>
      </c>
      <c r="O217" s="41">
        <f>IF(Table2[[#This Row],[Customer Segment]]=Introduction!$D$45,1,0)</f>
        <v>1</v>
      </c>
      <c r="P217" s="41">
        <f>IF(Table2[[#This Row],[Customer Segment]]=Introduction!$D$42,1,0)</f>
        <v>0</v>
      </c>
      <c r="Q217" s="41">
        <f>IF(Table2[[#This Row],[Customer Segment]]=Introduction!$D$44,1,0)</f>
        <v>0</v>
      </c>
      <c r="R217" s="1">
        <v>1967.98</v>
      </c>
      <c r="S21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4243.9488034184078</v>
      </c>
    </row>
    <row r="218" spans="1:19" x14ac:dyDescent="0.2">
      <c r="A218" s="1" t="s">
        <v>92</v>
      </c>
      <c r="B218" s="1" t="s">
        <v>2</v>
      </c>
      <c r="C218" s="1" t="s">
        <v>15</v>
      </c>
      <c r="D218" s="37">
        <v>0.03</v>
      </c>
      <c r="E218" s="37">
        <v>119.99</v>
      </c>
      <c r="F218" s="37">
        <v>56.14</v>
      </c>
      <c r="G218" s="37">
        <v>0.39</v>
      </c>
      <c r="H218" s="37">
        <v>1400.1</v>
      </c>
      <c r="I218" s="42">
        <f>IF(Table2[[#This Row],[Order Priority]]=Introduction!$B$42,1,0)</f>
        <v>0</v>
      </c>
      <c r="J218" s="42">
        <f>IF(Table2[[#This Row],[Order Priority]]=Introduction!$B$43,1,0)</f>
        <v>0</v>
      </c>
      <c r="K218" s="42">
        <f>IF(Table2[[#This Row],[Order Priority]]=Introduction!$B$44,1,0)</f>
        <v>0</v>
      </c>
      <c r="L218" s="42">
        <f>IF(Table2[[#This Row],[Order Priority]]=Introduction!$B$45,1,0)</f>
        <v>1</v>
      </c>
      <c r="M218" s="42">
        <f>IF(Table2[[#This Row],[Ship Mode]]=Introduction!$C$42,1,0)</f>
        <v>1</v>
      </c>
      <c r="N218" s="41">
        <f>IF(Table2[[#This Row],[Ship Mode]]=Introduction!$C$44,1,0)</f>
        <v>0</v>
      </c>
      <c r="O218" s="41">
        <f>IF(Table2[[#This Row],[Customer Segment]]=Introduction!$D$45,1,0)</f>
        <v>0</v>
      </c>
      <c r="P218" s="41">
        <f>IF(Table2[[#This Row],[Customer Segment]]=Introduction!$D$42,1,0)</f>
        <v>1</v>
      </c>
      <c r="Q218" s="41">
        <f>IF(Table2[[#This Row],[Customer Segment]]=Introduction!$D$44,1,0)</f>
        <v>0</v>
      </c>
      <c r="R218" s="34">
        <v>1545.58</v>
      </c>
      <c r="S21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3482.927519761382</v>
      </c>
    </row>
    <row r="219" spans="1:19" x14ac:dyDescent="0.2">
      <c r="A219" s="1" t="s">
        <v>92</v>
      </c>
      <c r="B219" s="1" t="s">
        <v>14</v>
      </c>
      <c r="C219" s="1" t="s">
        <v>15</v>
      </c>
      <c r="D219" s="39">
        <v>0.05</v>
      </c>
      <c r="E219" s="39">
        <v>115.79</v>
      </c>
      <c r="F219" s="39">
        <v>1.99</v>
      </c>
      <c r="G219" s="39">
        <v>0.49</v>
      </c>
      <c r="H219" s="39">
        <v>67.599999999999994</v>
      </c>
      <c r="I219" s="42">
        <f>IF(Table2[[#This Row],[Order Priority]]=Introduction!$B$42,1,0)</f>
        <v>0</v>
      </c>
      <c r="J219" s="42">
        <f>IF(Table2[[#This Row],[Order Priority]]=Introduction!$B$43,1,0)</f>
        <v>0</v>
      </c>
      <c r="K219" s="42">
        <f>IF(Table2[[#This Row],[Order Priority]]=Introduction!$B$44,1,0)</f>
        <v>0</v>
      </c>
      <c r="L219" s="42">
        <f>IF(Table2[[#This Row],[Order Priority]]=Introduction!$B$45,1,0)</f>
        <v>1</v>
      </c>
      <c r="M219" s="42">
        <f>IF(Table2[[#This Row],[Ship Mode]]=Introduction!$C$42,1,0)</f>
        <v>0</v>
      </c>
      <c r="N219" s="41">
        <f>IF(Table2[[#This Row],[Ship Mode]]=Introduction!$C$44,1,0)</f>
        <v>1</v>
      </c>
      <c r="O219" s="41">
        <f>IF(Table2[[#This Row],[Customer Segment]]=Introduction!$D$45,1,0)</f>
        <v>0</v>
      </c>
      <c r="P219" s="41">
        <f>IF(Table2[[#This Row],[Customer Segment]]=Introduction!$D$42,1,0)</f>
        <v>1</v>
      </c>
      <c r="Q219" s="41">
        <f>IF(Table2[[#This Row],[Customer Segment]]=Introduction!$D$44,1,0)</f>
        <v>0</v>
      </c>
      <c r="R219" s="1">
        <v>353.1</v>
      </c>
      <c r="S21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482.05259188749011</v>
      </c>
    </row>
    <row r="220" spans="1:19" x14ac:dyDescent="0.2">
      <c r="A220" s="1" t="s">
        <v>92</v>
      </c>
      <c r="B220" s="1" t="s">
        <v>14</v>
      </c>
      <c r="C220" s="1" t="s">
        <v>47</v>
      </c>
      <c r="D220" s="37">
        <v>0.05</v>
      </c>
      <c r="E220" s="37">
        <v>14.81</v>
      </c>
      <c r="F220" s="37">
        <v>13.32</v>
      </c>
      <c r="G220" s="37">
        <v>0.43</v>
      </c>
      <c r="H220" s="37">
        <v>-220.05199999999999</v>
      </c>
      <c r="I220" s="42">
        <f>IF(Table2[[#This Row],[Order Priority]]=Introduction!$B$42,1,0)</f>
        <v>0</v>
      </c>
      <c r="J220" s="42">
        <f>IF(Table2[[#This Row],[Order Priority]]=Introduction!$B$43,1,0)</f>
        <v>0</v>
      </c>
      <c r="K220" s="42">
        <f>IF(Table2[[#This Row],[Order Priority]]=Introduction!$B$44,1,0)</f>
        <v>0</v>
      </c>
      <c r="L220" s="42">
        <f>IF(Table2[[#This Row],[Order Priority]]=Introduction!$B$45,1,0)</f>
        <v>1</v>
      </c>
      <c r="M220" s="42">
        <f>IF(Table2[[#This Row],[Ship Mode]]=Introduction!$C$42,1,0)</f>
        <v>0</v>
      </c>
      <c r="N220" s="41">
        <f>IF(Table2[[#This Row],[Ship Mode]]=Introduction!$C$44,1,0)</f>
        <v>1</v>
      </c>
      <c r="O220" s="41">
        <f>IF(Table2[[#This Row],[Customer Segment]]=Introduction!$D$45,1,0)</f>
        <v>0</v>
      </c>
      <c r="P220" s="41">
        <f>IF(Table2[[#This Row],[Customer Segment]]=Introduction!$D$42,1,0)</f>
        <v>0</v>
      </c>
      <c r="Q220" s="41">
        <f>IF(Table2[[#This Row],[Customer Segment]]=Introduction!$D$44,1,0)</f>
        <v>1</v>
      </c>
      <c r="R220" s="34">
        <v>45.28</v>
      </c>
      <c r="S22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193.75907837296262</v>
      </c>
    </row>
    <row r="221" spans="1:19" x14ac:dyDescent="0.2">
      <c r="A221" s="1" t="s">
        <v>92</v>
      </c>
      <c r="B221" s="1" t="s">
        <v>63</v>
      </c>
      <c r="C221" s="1" t="s">
        <v>47</v>
      </c>
      <c r="D221" s="39">
        <v>0.05</v>
      </c>
      <c r="E221" s="39">
        <v>4.2</v>
      </c>
      <c r="F221" s="39">
        <v>2.2599999999999998</v>
      </c>
      <c r="G221" s="39">
        <v>0.36</v>
      </c>
      <c r="H221" s="39">
        <v>20.393370000000001</v>
      </c>
      <c r="I221" s="42">
        <f>IF(Table2[[#This Row],[Order Priority]]=Introduction!$B$42,1,0)</f>
        <v>0</v>
      </c>
      <c r="J221" s="42">
        <f>IF(Table2[[#This Row],[Order Priority]]=Introduction!$B$43,1,0)</f>
        <v>0</v>
      </c>
      <c r="K221" s="42">
        <f>IF(Table2[[#This Row],[Order Priority]]=Introduction!$B$44,1,0)</f>
        <v>0</v>
      </c>
      <c r="L221" s="42">
        <f>IF(Table2[[#This Row],[Order Priority]]=Introduction!$B$45,1,0)</f>
        <v>1</v>
      </c>
      <c r="M221" s="42">
        <f>IF(Table2[[#This Row],[Ship Mode]]=Introduction!$C$42,1,0)</f>
        <v>0</v>
      </c>
      <c r="N221" s="41">
        <f>IF(Table2[[#This Row],[Ship Mode]]=Introduction!$C$44,1,0)</f>
        <v>0</v>
      </c>
      <c r="O221" s="41">
        <f>IF(Table2[[#This Row],[Customer Segment]]=Introduction!$D$45,1,0)</f>
        <v>0</v>
      </c>
      <c r="P221" s="41">
        <f>IF(Table2[[#This Row],[Customer Segment]]=Introduction!$D$42,1,0)</f>
        <v>0</v>
      </c>
      <c r="Q221" s="41">
        <f>IF(Table2[[#This Row],[Customer Segment]]=Introduction!$D$44,1,0)</f>
        <v>1</v>
      </c>
      <c r="R221" s="1">
        <v>13.57</v>
      </c>
      <c r="S22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-39.351583904030932</v>
      </c>
    </row>
    <row r="222" spans="1:19" x14ac:dyDescent="0.2">
      <c r="A222" s="1" t="s">
        <v>92</v>
      </c>
      <c r="B222" s="1" t="s">
        <v>14</v>
      </c>
      <c r="C222" s="1" t="s">
        <v>3</v>
      </c>
      <c r="D222" s="37">
        <v>0.05</v>
      </c>
      <c r="E222" s="37">
        <v>5.68</v>
      </c>
      <c r="F222" s="37">
        <v>1.39</v>
      </c>
      <c r="G222" s="37">
        <v>0.38</v>
      </c>
      <c r="H222" s="37">
        <v>38.281199999999998</v>
      </c>
      <c r="I222" s="42">
        <f>IF(Table2[[#This Row],[Order Priority]]=Introduction!$B$42,1,0)</f>
        <v>0</v>
      </c>
      <c r="J222" s="42">
        <f>IF(Table2[[#This Row],[Order Priority]]=Introduction!$B$43,1,0)</f>
        <v>0</v>
      </c>
      <c r="K222" s="42">
        <f>IF(Table2[[#This Row],[Order Priority]]=Introduction!$B$44,1,0)</f>
        <v>0</v>
      </c>
      <c r="L222" s="42">
        <f>IF(Table2[[#This Row],[Order Priority]]=Introduction!$B$45,1,0)</f>
        <v>1</v>
      </c>
      <c r="M222" s="42">
        <f>IF(Table2[[#This Row],[Ship Mode]]=Introduction!$C$42,1,0)</f>
        <v>0</v>
      </c>
      <c r="N222" s="41">
        <f>IF(Table2[[#This Row],[Ship Mode]]=Introduction!$C$44,1,0)</f>
        <v>1</v>
      </c>
      <c r="O222" s="41">
        <f>IF(Table2[[#This Row],[Customer Segment]]=Introduction!$D$45,1,0)</f>
        <v>1</v>
      </c>
      <c r="P222" s="41">
        <f>IF(Table2[[#This Row],[Customer Segment]]=Introduction!$D$42,1,0)</f>
        <v>0</v>
      </c>
      <c r="Q222" s="41">
        <f>IF(Table2[[#This Row],[Customer Segment]]=Introduction!$D$44,1,0)</f>
        <v>0</v>
      </c>
      <c r="R222" s="34">
        <v>55.48</v>
      </c>
      <c r="S22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18.920733718778063</v>
      </c>
    </row>
    <row r="223" spans="1:19" x14ac:dyDescent="0.2">
      <c r="A223" s="1" t="s">
        <v>92</v>
      </c>
      <c r="B223" s="1" t="s">
        <v>14</v>
      </c>
      <c r="C223" s="1" t="s">
        <v>70</v>
      </c>
      <c r="D223" s="39">
        <v>0.06</v>
      </c>
      <c r="E223" s="39">
        <v>16.48</v>
      </c>
      <c r="F223" s="39">
        <v>1.99</v>
      </c>
      <c r="G223" s="39">
        <v>0.42</v>
      </c>
      <c r="H223" s="39">
        <v>-144.59200000000001</v>
      </c>
      <c r="I223" s="42">
        <f>IF(Table2[[#This Row],[Order Priority]]=Introduction!$B$42,1,0)</f>
        <v>0</v>
      </c>
      <c r="J223" s="42">
        <f>IF(Table2[[#This Row],[Order Priority]]=Introduction!$B$43,1,0)</f>
        <v>0</v>
      </c>
      <c r="K223" s="42">
        <f>IF(Table2[[#This Row],[Order Priority]]=Introduction!$B$44,1,0)</f>
        <v>0</v>
      </c>
      <c r="L223" s="42">
        <f>IF(Table2[[#This Row],[Order Priority]]=Introduction!$B$45,1,0)</f>
        <v>1</v>
      </c>
      <c r="M223" s="42">
        <f>IF(Table2[[#This Row],[Ship Mode]]=Introduction!$C$42,1,0)</f>
        <v>0</v>
      </c>
      <c r="N223" s="41">
        <f>IF(Table2[[#This Row],[Ship Mode]]=Introduction!$C$44,1,0)</f>
        <v>1</v>
      </c>
      <c r="O223" s="41">
        <f>IF(Table2[[#This Row],[Customer Segment]]=Introduction!$D$45,1,0)</f>
        <v>0</v>
      </c>
      <c r="P223" s="41">
        <f>IF(Table2[[#This Row],[Customer Segment]]=Introduction!$D$42,1,0)</f>
        <v>0</v>
      </c>
      <c r="Q223" s="41">
        <f>IF(Table2[[#This Row],[Customer Segment]]=Introduction!$D$44,1,0)</f>
        <v>0</v>
      </c>
      <c r="R223" s="1">
        <v>128.13</v>
      </c>
      <c r="S22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-82.248661892475468</v>
      </c>
    </row>
    <row r="224" spans="1:19" x14ac:dyDescent="0.2">
      <c r="A224" s="1" t="s">
        <v>92</v>
      </c>
      <c r="B224" s="1" t="s">
        <v>14</v>
      </c>
      <c r="C224" s="1" t="s">
        <v>70</v>
      </c>
      <c r="D224" s="37">
        <v>0.03</v>
      </c>
      <c r="E224" s="37">
        <v>90.48</v>
      </c>
      <c r="F224" s="37">
        <v>19.989999999999998</v>
      </c>
      <c r="G224" s="37">
        <v>0.4</v>
      </c>
      <c r="H224" s="37">
        <v>15.353999999999999</v>
      </c>
      <c r="I224" s="42">
        <f>IF(Table2[[#This Row],[Order Priority]]=Introduction!$B$42,1,0)</f>
        <v>0</v>
      </c>
      <c r="J224" s="42">
        <f>IF(Table2[[#This Row],[Order Priority]]=Introduction!$B$43,1,0)</f>
        <v>0</v>
      </c>
      <c r="K224" s="42">
        <f>IF(Table2[[#This Row],[Order Priority]]=Introduction!$B$44,1,0)</f>
        <v>0</v>
      </c>
      <c r="L224" s="42">
        <f>IF(Table2[[#This Row],[Order Priority]]=Introduction!$B$45,1,0)</f>
        <v>1</v>
      </c>
      <c r="M224" s="42">
        <f>IF(Table2[[#This Row],[Ship Mode]]=Introduction!$C$42,1,0)</f>
        <v>0</v>
      </c>
      <c r="N224" s="41">
        <f>IF(Table2[[#This Row],[Ship Mode]]=Introduction!$C$44,1,0)</f>
        <v>1</v>
      </c>
      <c r="O224" s="41">
        <f>IF(Table2[[#This Row],[Customer Segment]]=Introduction!$D$45,1,0)</f>
        <v>0</v>
      </c>
      <c r="P224" s="41">
        <f>IF(Table2[[#This Row],[Customer Segment]]=Introduction!$D$42,1,0)</f>
        <v>0</v>
      </c>
      <c r="Q224" s="41">
        <f>IF(Table2[[#This Row],[Customer Segment]]=Introduction!$D$44,1,0)</f>
        <v>0</v>
      </c>
      <c r="R224" s="34">
        <v>99.69</v>
      </c>
      <c r="S22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814.10485201657104</v>
      </c>
    </row>
    <row r="225" spans="1:19" x14ac:dyDescent="0.2">
      <c r="A225" s="1" t="s">
        <v>92</v>
      </c>
      <c r="B225" s="1" t="s">
        <v>14</v>
      </c>
      <c r="C225" s="1" t="s">
        <v>70</v>
      </c>
      <c r="D225" s="39">
        <v>0.06</v>
      </c>
      <c r="E225" s="39">
        <v>22.84</v>
      </c>
      <c r="F225" s="39">
        <v>8.18</v>
      </c>
      <c r="G225" s="39">
        <v>0.39</v>
      </c>
      <c r="H225" s="39">
        <v>-357.92399999999998</v>
      </c>
      <c r="I225" s="42">
        <f>IF(Table2[[#This Row],[Order Priority]]=Introduction!$B$42,1,0)</f>
        <v>0</v>
      </c>
      <c r="J225" s="42">
        <f>IF(Table2[[#This Row],[Order Priority]]=Introduction!$B$43,1,0)</f>
        <v>0</v>
      </c>
      <c r="K225" s="42">
        <f>IF(Table2[[#This Row],[Order Priority]]=Introduction!$B$44,1,0)</f>
        <v>0</v>
      </c>
      <c r="L225" s="42">
        <f>IF(Table2[[#This Row],[Order Priority]]=Introduction!$B$45,1,0)</f>
        <v>1</v>
      </c>
      <c r="M225" s="42">
        <f>IF(Table2[[#This Row],[Ship Mode]]=Introduction!$C$42,1,0)</f>
        <v>0</v>
      </c>
      <c r="N225" s="41">
        <f>IF(Table2[[#This Row],[Ship Mode]]=Introduction!$C$44,1,0)</f>
        <v>1</v>
      </c>
      <c r="O225" s="41">
        <f>IF(Table2[[#This Row],[Customer Segment]]=Introduction!$D$45,1,0)</f>
        <v>0</v>
      </c>
      <c r="P225" s="41">
        <f>IF(Table2[[#This Row],[Customer Segment]]=Introduction!$D$42,1,0)</f>
        <v>0</v>
      </c>
      <c r="Q225" s="41">
        <f>IF(Table2[[#This Row],[Customer Segment]]=Introduction!$D$44,1,0)</f>
        <v>0</v>
      </c>
      <c r="R225" s="1">
        <v>152.49</v>
      </c>
      <c r="S22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-134.62709036786245</v>
      </c>
    </row>
    <row r="226" spans="1:19" x14ac:dyDescent="0.2">
      <c r="A226" s="1" t="s">
        <v>92</v>
      </c>
      <c r="B226" s="1" t="s">
        <v>14</v>
      </c>
      <c r="C226" s="1" t="s">
        <v>47</v>
      </c>
      <c r="D226" s="37">
        <v>7.0000000000000007E-2</v>
      </c>
      <c r="E226" s="37">
        <v>1.76</v>
      </c>
      <c r="F226" s="37">
        <v>4.8600000000000003</v>
      </c>
      <c r="G226" s="37">
        <v>0.41</v>
      </c>
      <c r="H226" s="37">
        <v>0.58799999999999997</v>
      </c>
      <c r="I226" s="42">
        <f>IF(Table2[[#This Row],[Order Priority]]=Introduction!$B$42,1,0)</f>
        <v>0</v>
      </c>
      <c r="J226" s="42">
        <f>IF(Table2[[#This Row],[Order Priority]]=Introduction!$B$43,1,0)</f>
        <v>0</v>
      </c>
      <c r="K226" s="42">
        <f>IF(Table2[[#This Row],[Order Priority]]=Introduction!$B$44,1,0)</f>
        <v>0</v>
      </c>
      <c r="L226" s="42">
        <f>IF(Table2[[#This Row],[Order Priority]]=Introduction!$B$45,1,0)</f>
        <v>1</v>
      </c>
      <c r="M226" s="42">
        <f>IF(Table2[[#This Row],[Ship Mode]]=Introduction!$C$42,1,0)</f>
        <v>0</v>
      </c>
      <c r="N226" s="41">
        <f>IF(Table2[[#This Row],[Ship Mode]]=Introduction!$C$44,1,0)</f>
        <v>1</v>
      </c>
      <c r="O226" s="41">
        <f>IF(Table2[[#This Row],[Customer Segment]]=Introduction!$D$45,1,0)</f>
        <v>0</v>
      </c>
      <c r="P226" s="41">
        <f>IF(Table2[[#This Row],[Customer Segment]]=Introduction!$D$42,1,0)</f>
        <v>0</v>
      </c>
      <c r="Q226" s="41">
        <f>IF(Table2[[#This Row],[Customer Segment]]=Introduction!$D$44,1,0)</f>
        <v>1</v>
      </c>
      <c r="R226" s="34">
        <v>26.01</v>
      </c>
      <c r="S22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115.14285737436467</v>
      </c>
    </row>
    <row r="227" spans="1:19" x14ac:dyDescent="0.2">
      <c r="A227" s="1" t="s">
        <v>92</v>
      </c>
      <c r="B227" s="1" t="s">
        <v>14</v>
      </c>
      <c r="C227" s="1" t="s">
        <v>70</v>
      </c>
      <c r="D227" s="39">
        <v>0.1</v>
      </c>
      <c r="E227" s="39">
        <v>7.64</v>
      </c>
      <c r="F227" s="39">
        <v>1.39</v>
      </c>
      <c r="G227" s="39">
        <v>0.36</v>
      </c>
      <c r="H227" s="39">
        <v>16.12</v>
      </c>
      <c r="I227" s="42">
        <f>IF(Table2[[#This Row],[Order Priority]]=Introduction!$B$42,1,0)</f>
        <v>0</v>
      </c>
      <c r="J227" s="42">
        <f>IF(Table2[[#This Row],[Order Priority]]=Introduction!$B$43,1,0)</f>
        <v>0</v>
      </c>
      <c r="K227" s="42">
        <f>IF(Table2[[#This Row],[Order Priority]]=Introduction!$B$44,1,0)</f>
        <v>0</v>
      </c>
      <c r="L227" s="42">
        <f>IF(Table2[[#This Row],[Order Priority]]=Introduction!$B$45,1,0)</f>
        <v>1</v>
      </c>
      <c r="M227" s="42">
        <f>IF(Table2[[#This Row],[Ship Mode]]=Introduction!$C$42,1,0)</f>
        <v>0</v>
      </c>
      <c r="N227" s="41">
        <f>IF(Table2[[#This Row],[Ship Mode]]=Introduction!$C$44,1,0)</f>
        <v>1</v>
      </c>
      <c r="O227" s="41">
        <f>IF(Table2[[#This Row],[Customer Segment]]=Introduction!$D$45,1,0)</f>
        <v>0</v>
      </c>
      <c r="P227" s="41">
        <f>IF(Table2[[#This Row],[Customer Segment]]=Introduction!$D$42,1,0)</f>
        <v>0</v>
      </c>
      <c r="Q227" s="41">
        <f>IF(Table2[[#This Row],[Customer Segment]]=Introduction!$D$44,1,0)</f>
        <v>0</v>
      </c>
      <c r="R227" s="1">
        <v>130.11000000000001</v>
      </c>
      <c r="S22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-38.260907499447868</v>
      </c>
    </row>
    <row r="228" spans="1:19" x14ac:dyDescent="0.2">
      <c r="A228" s="1" t="s">
        <v>92</v>
      </c>
      <c r="B228" s="1" t="s">
        <v>14</v>
      </c>
      <c r="C228" s="1" t="s">
        <v>70</v>
      </c>
      <c r="D228" s="37">
        <v>0</v>
      </c>
      <c r="E228" s="37">
        <v>125.99</v>
      </c>
      <c r="F228" s="37">
        <v>2.5</v>
      </c>
      <c r="G228" s="37">
        <v>0.59</v>
      </c>
      <c r="H228" s="37">
        <v>-815.9008</v>
      </c>
      <c r="I228" s="42">
        <f>IF(Table2[[#This Row],[Order Priority]]=Introduction!$B$42,1,0)</f>
        <v>0</v>
      </c>
      <c r="J228" s="42">
        <f>IF(Table2[[#This Row],[Order Priority]]=Introduction!$B$43,1,0)</f>
        <v>0</v>
      </c>
      <c r="K228" s="42">
        <f>IF(Table2[[#This Row],[Order Priority]]=Introduction!$B$44,1,0)</f>
        <v>0</v>
      </c>
      <c r="L228" s="42">
        <f>IF(Table2[[#This Row],[Order Priority]]=Introduction!$B$45,1,0)</f>
        <v>1</v>
      </c>
      <c r="M228" s="42">
        <f>IF(Table2[[#This Row],[Ship Mode]]=Introduction!$C$42,1,0)</f>
        <v>0</v>
      </c>
      <c r="N228" s="41">
        <f>IF(Table2[[#This Row],[Ship Mode]]=Introduction!$C$44,1,0)</f>
        <v>1</v>
      </c>
      <c r="O228" s="41">
        <f>IF(Table2[[#This Row],[Customer Segment]]=Introduction!$D$45,1,0)</f>
        <v>0</v>
      </c>
      <c r="P228" s="41">
        <f>IF(Table2[[#This Row],[Customer Segment]]=Introduction!$D$42,1,0)</f>
        <v>0</v>
      </c>
      <c r="Q228" s="41">
        <f>IF(Table2[[#This Row],[Customer Segment]]=Introduction!$D$44,1,0)</f>
        <v>0</v>
      </c>
      <c r="R228" s="34">
        <v>337.34</v>
      </c>
      <c r="S22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-231.52442355084975</v>
      </c>
    </row>
    <row r="229" spans="1:19" x14ac:dyDescent="0.2">
      <c r="A229" s="1" t="s">
        <v>92</v>
      </c>
      <c r="B229" s="1" t="s">
        <v>14</v>
      </c>
      <c r="C229" s="1" t="s">
        <v>70</v>
      </c>
      <c r="D229" s="39">
        <v>0.1</v>
      </c>
      <c r="E229" s="39">
        <v>11.55</v>
      </c>
      <c r="F229" s="39">
        <v>2.36</v>
      </c>
      <c r="G229" s="39">
        <v>0.55000000000000004</v>
      </c>
      <c r="H229" s="39">
        <v>15.808</v>
      </c>
      <c r="I229" s="42">
        <f>IF(Table2[[#This Row],[Order Priority]]=Introduction!$B$42,1,0)</f>
        <v>0</v>
      </c>
      <c r="J229" s="42">
        <f>IF(Table2[[#This Row],[Order Priority]]=Introduction!$B$43,1,0)</f>
        <v>0</v>
      </c>
      <c r="K229" s="42">
        <f>IF(Table2[[#This Row],[Order Priority]]=Introduction!$B$44,1,0)</f>
        <v>0</v>
      </c>
      <c r="L229" s="42">
        <f>IF(Table2[[#This Row],[Order Priority]]=Introduction!$B$45,1,0)</f>
        <v>1</v>
      </c>
      <c r="M229" s="42">
        <f>IF(Table2[[#This Row],[Ship Mode]]=Introduction!$C$42,1,0)</f>
        <v>0</v>
      </c>
      <c r="N229" s="41">
        <f>IF(Table2[[#This Row],[Ship Mode]]=Introduction!$C$44,1,0)</f>
        <v>1</v>
      </c>
      <c r="O229" s="41">
        <f>IF(Table2[[#This Row],[Customer Segment]]=Introduction!$D$45,1,0)</f>
        <v>0</v>
      </c>
      <c r="P229" s="41">
        <f>IF(Table2[[#This Row],[Customer Segment]]=Introduction!$D$42,1,0)</f>
        <v>0</v>
      </c>
      <c r="Q229" s="41">
        <f>IF(Table2[[#This Row],[Customer Segment]]=Introduction!$D$44,1,0)</f>
        <v>0</v>
      </c>
      <c r="R229" s="1">
        <v>280.43</v>
      </c>
      <c r="S22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158.40541199067516</v>
      </c>
    </row>
    <row r="230" spans="1:19" x14ac:dyDescent="0.2">
      <c r="A230" s="1" t="s">
        <v>92</v>
      </c>
      <c r="B230" s="1" t="s">
        <v>63</v>
      </c>
      <c r="C230" s="1" t="s">
        <v>70</v>
      </c>
      <c r="D230" s="37">
        <v>0.02</v>
      </c>
      <c r="E230" s="37">
        <v>30.53</v>
      </c>
      <c r="F230" s="37">
        <v>19.989999999999998</v>
      </c>
      <c r="G230" s="37">
        <v>0.39</v>
      </c>
      <c r="H230" s="37">
        <v>-54.63</v>
      </c>
      <c r="I230" s="42">
        <f>IF(Table2[[#This Row],[Order Priority]]=Introduction!$B$42,1,0)</f>
        <v>0</v>
      </c>
      <c r="J230" s="42">
        <f>IF(Table2[[#This Row],[Order Priority]]=Introduction!$B$43,1,0)</f>
        <v>0</v>
      </c>
      <c r="K230" s="42">
        <f>IF(Table2[[#This Row],[Order Priority]]=Introduction!$B$44,1,0)</f>
        <v>0</v>
      </c>
      <c r="L230" s="42">
        <f>IF(Table2[[#This Row],[Order Priority]]=Introduction!$B$45,1,0)</f>
        <v>1</v>
      </c>
      <c r="M230" s="42">
        <f>IF(Table2[[#This Row],[Ship Mode]]=Introduction!$C$42,1,0)</f>
        <v>0</v>
      </c>
      <c r="N230" s="41">
        <f>IF(Table2[[#This Row],[Ship Mode]]=Introduction!$C$44,1,0)</f>
        <v>0</v>
      </c>
      <c r="O230" s="41">
        <f>IF(Table2[[#This Row],[Customer Segment]]=Introduction!$D$45,1,0)</f>
        <v>0</v>
      </c>
      <c r="P230" s="41">
        <f>IF(Table2[[#This Row],[Customer Segment]]=Introduction!$D$42,1,0)</f>
        <v>0</v>
      </c>
      <c r="Q230" s="41">
        <f>IF(Table2[[#This Row],[Customer Segment]]=Introduction!$D$44,1,0)</f>
        <v>0</v>
      </c>
      <c r="R230" s="34">
        <v>448.47</v>
      </c>
      <c r="S23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470.68622334484803</v>
      </c>
    </row>
    <row r="231" spans="1:19" x14ac:dyDescent="0.2">
      <c r="A231" s="1" t="s">
        <v>46</v>
      </c>
      <c r="B231" s="1" t="s">
        <v>14</v>
      </c>
      <c r="C231" s="1" t="s">
        <v>47</v>
      </c>
      <c r="D231" s="39">
        <v>0</v>
      </c>
      <c r="E231" s="39">
        <v>1.88</v>
      </c>
      <c r="F231" s="39">
        <v>1.49</v>
      </c>
      <c r="G231" s="39">
        <v>0.37</v>
      </c>
      <c r="H231" s="39">
        <v>-15.5595</v>
      </c>
      <c r="I231" s="42">
        <f>IF(Table2[[#This Row],[Order Priority]]=Introduction!$B$42,1,0)</f>
        <v>0</v>
      </c>
      <c r="J231" s="42">
        <f>IF(Table2[[#This Row],[Order Priority]]=Introduction!$B$43,1,0)</f>
        <v>0</v>
      </c>
      <c r="K231" s="42">
        <f>IF(Table2[[#This Row],[Order Priority]]=Introduction!$B$44,1,0)</f>
        <v>0</v>
      </c>
      <c r="L231" s="42">
        <f>IF(Table2[[#This Row],[Order Priority]]=Introduction!$B$45,1,0)</f>
        <v>0</v>
      </c>
      <c r="M231" s="42">
        <f>IF(Table2[[#This Row],[Ship Mode]]=Introduction!$C$42,1,0)</f>
        <v>0</v>
      </c>
      <c r="N231" s="41">
        <f>IF(Table2[[#This Row],[Ship Mode]]=Introduction!$C$44,1,0)</f>
        <v>1</v>
      </c>
      <c r="O231" s="41">
        <f>IF(Table2[[#This Row],[Customer Segment]]=Introduction!$D$45,1,0)</f>
        <v>0</v>
      </c>
      <c r="P231" s="41">
        <f>IF(Table2[[#This Row],[Customer Segment]]=Introduction!$D$42,1,0)</f>
        <v>0</v>
      </c>
      <c r="Q231" s="41">
        <f>IF(Table2[[#This Row],[Customer Segment]]=Introduction!$D$44,1,0)</f>
        <v>1</v>
      </c>
      <c r="R231" s="1">
        <v>25.39</v>
      </c>
      <c r="S23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207.1162525135689</v>
      </c>
    </row>
    <row r="232" spans="1:19" x14ac:dyDescent="0.2">
      <c r="A232" s="1" t="s">
        <v>46</v>
      </c>
      <c r="B232" s="1" t="s">
        <v>14</v>
      </c>
      <c r="C232" s="1" t="s">
        <v>47</v>
      </c>
      <c r="D232" s="37">
        <v>0.06</v>
      </c>
      <c r="E232" s="37">
        <v>5.78</v>
      </c>
      <c r="F232" s="37">
        <v>5.67</v>
      </c>
      <c r="G232" s="37">
        <v>0.36</v>
      </c>
      <c r="H232" s="37">
        <v>-108.19</v>
      </c>
      <c r="I232" s="42">
        <f>IF(Table2[[#This Row],[Order Priority]]=Introduction!$B$42,1,0)</f>
        <v>0</v>
      </c>
      <c r="J232" s="42">
        <f>IF(Table2[[#This Row],[Order Priority]]=Introduction!$B$43,1,0)</f>
        <v>0</v>
      </c>
      <c r="K232" s="42">
        <f>IF(Table2[[#This Row],[Order Priority]]=Introduction!$B$44,1,0)</f>
        <v>0</v>
      </c>
      <c r="L232" s="42">
        <f>IF(Table2[[#This Row],[Order Priority]]=Introduction!$B$45,1,0)</f>
        <v>0</v>
      </c>
      <c r="M232" s="42">
        <f>IF(Table2[[#This Row],[Ship Mode]]=Introduction!$C$42,1,0)</f>
        <v>0</v>
      </c>
      <c r="N232" s="41">
        <f>IF(Table2[[#This Row],[Ship Mode]]=Introduction!$C$44,1,0)</f>
        <v>1</v>
      </c>
      <c r="O232" s="41">
        <f>IF(Table2[[#This Row],[Customer Segment]]=Introduction!$D$45,1,0)</f>
        <v>0</v>
      </c>
      <c r="P232" s="41">
        <f>IF(Table2[[#This Row],[Customer Segment]]=Introduction!$D$42,1,0)</f>
        <v>0</v>
      </c>
      <c r="Q232" s="41">
        <f>IF(Table2[[#This Row],[Customer Segment]]=Introduction!$D$44,1,0)</f>
        <v>1</v>
      </c>
      <c r="R232" s="34">
        <v>87.27</v>
      </c>
      <c r="S23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192.04991200416694</v>
      </c>
    </row>
    <row r="233" spans="1:19" x14ac:dyDescent="0.2">
      <c r="A233" s="1" t="s">
        <v>46</v>
      </c>
      <c r="B233" s="1" t="s">
        <v>14</v>
      </c>
      <c r="C233" s="1" t="s">
        <v>70</v>
      </c>
      <c r="D233" s="39">
        <v>0.09</v>
      </c>
      <c r="E233" s="39">
        <v>28.48</v>
      </c>
      <c r="F233" s="39">
        <v>1.99</v>
      </c>
      <c r="G233" s="39">
        <v>0.4</v>
      </c>
      <c r="H233" s="39">
        <v>-1250.7460000000001</v>
      </c>
      <c r="I233" s="42">
        <f>IF(Table2[[#This Row],[Order Priority]]=Introduction!$B$42,1,0)</f>
        <v>0</v>
      </c>
      <c r="J233" s="42">
        <f>IF(Table2[[#This Row],[Order Priority]]=Introduction!$B$43,1,0)</f>
        <v>0</v>
      </c>
      <c r="K233" s="42">
        <f>IF(Table2[[#This Row],[Order Priority]]=Introduction!$B$44,1,0)</f>
        <v>0</v>
      </c>
      <c r="L233" s="42">
        <f>IF(Table2[[#This Row],[Order Priority]]=Introduction!$B$45,1,0)</f>
        <v>0</v>
      </c>
      <c r="M233" s="42">
        <f>IF(Table2[[#This Row],[Ship Mode]]=Introduction!$C$42,1,0)</f>
        <v>0</v>
      </c>
      <c r="N233" s="41">
        <f>IF(Table2[[#This Row],[Ship Mode]]=Introduction!$C$44,1,0)</f>
        <v>1</v>
      </c>
      <c r="O233" s="41">
        <f>IF(Table2[[#This Row],[Customer Segment]]=Introduction!$D$45,1,0)</f>
        <v>0</v>
      </c>
      <c r="P233" s="41">
        <f>IF(Table2[[#This Row],[Customer Segment]]=Introduction!$D$42,1,0)</f>
        <v>0</v>
      </c>
      <c r="Q233" s="41">
        <f>IF(Table2[[#This Row],[Customer Segment]]=Introduction!$D$44,1,0)</f>
        <v>0</v>
      </c>
      <c r="R233" s="1">
        <v>336.92</v>
      </c>
      <c r="S23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-1025.563454768208</v>
      </c>
    </row>
    <row r="234" spans="1:19" x14ac:dyDescent="0.2">
      <c r="A234" s="1" t="s">
        <v>46</v>
      </c>
      <c r="B234" s="1" t="s">
        <v>14</v>
      </c>
      <c r="C234" s="1" t="s">
        <v>47</v>
      </c>
      <c r="D234" s="37">
        <v>0.05</v>
      </c>
      <c r="E234" s="37">
        <v>28.15</v>
      </c>
      <c r="F234" s="37">
        <v>6.17</v>
      </c>
      <c r="G234" s="37">
        <v>0.55000000000000004</v>
      </c>
      <c r="H234" s="37">
        <v>-66.248000000000005</v>
      </c>
      <c r="I234" s="42">
        <f>IF(Table2[[#This Row],[Order Priority]]=Introduction!$B$42,1,0)</f>
        <v>0</v>
      </c>
      <c r="J234" s="42">
        <f>IF(Table2[[#This Row],[Order Priority]]=Introduction!$B$43,1,0)</f>
        <v>0</v>
      </c>
      <c r="K234" s="42">
        <f>IF(Table2[[#This Row],[Order Priority]]=Introduction!$B$44,1,0)</f>
        <v>0</v>
      </c>
      <c r="L234" s="42">
        <f>IF(Table2[[#This Row],[Order Priority]]=Introduction!$B$45,1,0)</f>
        <v>0</v>
      </c>
      <c r="M234" s="42">
        <f>IF(Table2[[#This Row],[Ship Mode]]=Introduction!$C$42,1,0)</f>
        <v>0</v>
      </c>
      <c r="N234" s="41">
        <f>IF(Table2[[#This Row],[Ship Mode]]=Introduction!$C$44,1,0)</f>
        <v>1</v>
      </c>
      <c r="O234" s="41">
        <f>IF(Table2[[#This Row],[Customer Segment]]=Introduction!$D$45,1,0)</f>
        <v>0</v>
      </c>
      <c r="P234" s="41">
        <f>IF(Table2[[#This Row],[Customer Segment]]=Introduction!$D$42,1,0)</f>
        <v>0</v>
      </c>
      <c r="Q234" s="41">
        <f>IF(Table2[[#This Row],[Customer Segment]]=Introduction!$D$44,1,0)</f>
        <v>1</v>
      </c>
      <c r="R234" s="34">
        <v>282.38</v>
      </c>
      <c r="S23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483.44173281315307</v>
      </c>
    </row>
    <row r="235" spans="1:19" x14ac:dyDescent="0.2">
      <c r="A235" s="1" t="s">
        <v>13</v>
      </c>
      <c r="B235" s="1" t="s">
        <v>14</v>
      </c>
      <c r="C235" s="1" t="s">
        <v>70</v>
      </c>
      <c r="D235" s="39">
        <v>0.05</v>
      </c>
      <c r="E235" s="39">
        <v>58.1</v>
      </c>
      <c r="F235" s="39">
        <v>1.49</v>
      </c>
      <c r="G235" s="39">
        <v>0.38</v>
      </c>
      <c r="H235" s="39">
        <v>1633.9860000000001</v>
      </c>
      <c r="I235" s="42">
        <f>IF(Table2[[#This Row],[Order Priority]]=Introduction!$B$42,1,0)</f>
        <v>0</v>
      </c>
      <c r="J235" s="42">
        <f>IF(Table2[[#This Row],[Order Priority]]=Introduction!$B$43,1,0)</f>
        <v>1</v>
      </c>
      <c r="K235" s="42">
        <f>IF(Table2[[#This Row],[Order Priority]]=Introduction!$B$44,1,0)</f>
        <v>0</v>
      </c>
      <c r="L235" s="42">
        <f>IF(Table2[[#This Row],[Order Priority]]=Introduction!$B$45,1,0)</f>
        <v>0</v>
      </c>
      <c r="M235" s="42">
        <f>IF(Table2[[#This Row],[Ship Mode]]=Introduction!$C$42,1,0)</f>
        <v>0</v>
      </c>
      <c r="N235" s="41">
        <f>IF(Table2[[#This Row],[Ship Mode]]=Introduction!$C$44,1,0)</f>
        <v>1</v>
      </c>
      <c r="O235" s="41">
        <f>IF(Table2[[#This Row],[Customer Segment]]=Introduction!$D$45,1,0)</f>
        <v>0</v>
      </c>
      <c r="P235" s="41">
        <f>IF(Table2[[#This Row],[Customer Segment]]=Introduction!$D$42,1,0)</f>
        <v>0</v>
      </c>
      <c r="Q235" s="41">
        <f>IF(Table2[[#This Row],[Customer Segment]]=Introduction!$D$44,1,0)</f>
        <v>0</v>
      </c>
      <c r="R235" s="1">
        <v>739.06</v>
      </c>
      <c r="S23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1813.7535099468278</v>
      </c>
    </row>
    <row r="236" spans="1:19" x14ac:dyDescent="0.2">
      <c r="A236" s="1" t="s">
        <v>92</v>
      </c>
      <c r="B236" s="1" t="s">
        <v>14</v>
      </c>
      <c r="C236" s="1" t="s">
        <v>70</v>
      </c>
      <c r="D236" s="37">
        <v>0.02</v>
      </c>
      <c r="E236" s="37">
        <v>11.58</v>
      </c>
      <c r="F236" s="37">
        <v>5.72</v>
      </c>
      <c r="G236" s="37">
        <v>0.35</v>
      </c>
      <c r="H236" s="37">
        <v>-259.75599999999997</v>
      </c>
      <c r="I236" s="42">
        <f>IF(Table2[[#This Row],[Order Priority]]=Introduction!$B$42,1,0)</f>
        <v>0</v>
      </c>
      <c r="J236" s="42">
        <f>IF(Table2[[#This Row],[Order Priority]]=Introduction!$B$43,1,0)</f>
        <v>0</v>
      </c>
      <c r="K236" s="42">
        <f>IF(Table2[[#This Row],[Order Priority]]=Introduction!$B$44,1,0)</f>
        <v>0</v>
      </c>
      <c r="L236" s="42">
        <f>IF(Table2[[#This Row],[Order Priority]]=Introduction!$B$45,1,0)</f>
        <v>1</v>
      </c>
      <c r="M236" s="42">
        <f>IF(Table2[[#This Row],[Ship Mode]]=Introduction!$C$42,1,0)</f>
        <v>0</v>
      </c>
      <c r="N236" s="41">
        <f>IF(Table2[[#This Row],[Ship Mode]]=Introduction!$C$44,1,0)</f>
        <v>1</v>
      </c>
      <c r="O236" s="41">
        <f>IF(Table2[[#This Row],[Customer Segment]]=Introduction!$D$45,1,0)</f>
        <v>0</v>
      </c>
      <c r="P236" s="41">
        <f>IF(Table2[[#This Row],[Customer Segment]]=Introduction!$D$42,1,0)</f>
        <v>0</v>
      </c>
      <c r="Q236" s="41">
        <f>IF(Table2[[#This Row],[Customer Segment]]=Introduction!$D$44,1,0)</f>
        <v>0</v>
      </c>
      <c r="R236" s="34">
        <v>35.479999999999997</v>
      </c>
      <c r="S23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-144.18667765394264</v>
      </c>
    </row>
    <row r="237" spans="1:19" x14ac:dyDescent="0.2">
      <c r="A237" s="1" t="s">
        <v>92</v>
      </c>
      <c r="B237" s="1" t="s">
        <v>2</v>
      </c>
      <c r="C237" s="1" t="s">
        <v>70</v>
      </c>
      <c r="D237" s="39">
        <v>0.05</v>
      </c>
      <c r="E237" s="39">
        <v>350.99</v>
      </c>
      <c r="F237" s="39">
        <v>39</v>
      </c>
      <c r="G237" s="39">
        <v>0.55000000000000004</v>
      </c>
      <c r="H237" s="39">
        <v>1469.7275999999999</v>
      </c>
      <c r="I237" s="42">
        <f>IF(Table2[[#This Row],[Order Priority]]=Introduction!$B$42,1,0)</f>
        <v>0</v>
      </c>
      <c r="J237" s="42">
        <f>IF(Table2[[#This Row],[Order Priority]]=Introduction!$B$43,1,0)</f>
        <v>0</v>
      </c>
      <c r="K237" s="42">
        <f>IF(Table2[[#This Row],[Order Priority]]=Introduction!$B$44,1,0)</f>
        <v>0</v>
      </c>
      <c r="L237" s="42">
        <f>IF(Table2[[#This Row],[Order Priority]]=Introduction!$B$45,1,0)</f>
        <v>1</v>
      </c>
      <c r="M237" s="42">
        <f>IF(Table2[[#This Row],[Ship Mode]]=Introduction!$C$42,1,0)</f>
        <v>1</v>
      </c>
      <c r="N237" s="41">
        <f>IF(Table2[[#This Row],[Ship Mode]]=Introduction!$C$44,1,0)</f>
        <v>0</v>
      </c>
      <c r="O237" s="41">
        <f>IF(Table2[[#This Row],[Customer Segment]]=Introduction!$D$45,1,0)</f>
        <v>0</v>
      </c>
      <c r="P237" s="41">
        <f>IF(Table2[[#This Row],[Customer Segment]]=Introduction!$D$42,1,0)</f>
        <v>0</v>
      </c>
      <c r="Q237" s="41">
        <f>IF(Table2[[#This Row],[Customer Segment]]=Introduction!$D$44,1,0)</f>
        <v>0</v>
      </c>
      <c r="R237" s="1">
        <v>2130.04</v>
      </c>
      <c r="S23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3952.961542537761</v>
      </c>
    </row>
    <row r="238" spans="1:19" x14ac:dyDescent="0.2">
      <c r="A238" s="1" t="s">
        <v>92</v>
      </c>
      <c r="B238" s="1" t="s">
        <v>63</v>
      </c>
      <c r="C238" s="1" t="s">
        <v>70</v>
      </c>
      <c r="D238" s="37">
        <v>0.04</v>
      </c>
      <c r="E238" s="37">
        <v>15.99</v>
      </c>
      <c r="F238" s="37">
        <v>9.4</v>
      </c>
      <c r="G238" s="37">
        <v>0.49</v>
      </c>
      <c r="H238" s="37">
        <v>-83.553060000000002</v>
      </c>
      <c r="I238" s="42">
        <f>IF(Table2[[#This Row],[Order Priority]]=Introduction!$B$42,1,0)</f>
        <v>0</v>
      </c>
      <c r="J238" s="42">
        <f>IF(Table2[[#This Row],[Order Priority]]=Introduction!$B$43,1,0)</f>
        <v>0</v>
      </c>
      <c r="K238" s="42">
        <f>IF(Table2[[#This Row],[Order Priority]]=Introduction!$B$44,1,0)</f>
        <v>0</v>
      </c>
      <c r="L238" s="42">
        <f>IF(Table2[[#This Row],[Order Priority]]=Introduction!$B$45,1,0)</f>
        <v>1</v>
      </c>
      <c r="M238" s="42">
        <f>IF(Table2[[#This Row],[Ship Mode]]=Introduction!$C$42,1,0)</f>
        <v>0</v>
      </c>
      <c r="N238" s="41">
        <f>IF(Table2[[#This Row],[Ship Mode]]=Introduction!$C$44,1,0)</f>
        <v>0</v>
      </c>
      <c r="O238" s="41">
        <f>IF(Table2[[#This Row],[Customer Segment]]=Introduction!$D$45,1,0)</f>
        <v>0</v>
      </c>
      <c r="P238" s="41">
        <f>IF(Table2[[#This Row],[Customer Segment]]=Introduction!$D$42,1,0)</f>
        <v>0</v>
      </c>
      <c r="Q238" s="41">
        <f>IF(Table2[[#This Row],[Customer Segment]]=Introduction!$D$44,1,0)</f>
        <v>0</v>
      </c>
      <c r="R238" s="34">
        <v>82.8</v>
      </c>
      <c r="S23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172.71283658841597</v>
      </c>
    </row>
    <row r="239" spans="1:19" x14ac:dyDescent="0.2">
      <c r="A239" s="1" t="s">
        <v>1</v>
      </c>
      <c r="B239" s="1" t="s">
        <v>14</v>
      </c>
      <c r="C239" s="1" t="s">
        <v>15</v>
      </c>
      <c r="D239" s="39">
        <v>0.1</v>
      </c>
      <c r="E239" s="39">
        <v>18.97</v>
      </c>
      <c r="F239" s="39">
        <v>9.0299999999999994</v>
      </c>
      <c r="G239" s="39">
        <v>0.37</v>
      </c>
      <c r="H239" s="39">
        <v>-24.204799999999999</v>
      </c>
      <c r="I239" s="42">
        <f>IF(Table2[[#This Row],[Order Priority]]=Introduction!$B$42,1,0)</f>
        <v>1</v>
      </c>
      <c r="J239" s="42">
        <f>IF(Table2[[#This Row],[Order Priority]]=Introduction!$B$43,1,0)</f>
        <v>0</v>
      </c>
      <c r="K239" s="42">
        <f>IF(Table2[[#This Row],[Order Priority]]=Introduction!$B$44,1,0)</f>
        <v>0</v>
      </c>
      <c r="L239" s="42">
        <f>IF(Table2[[#This Row],[Order Priority]]=Introduction!$B$45,1,0)</f>
        <v>0</v>
      </c>
      <c r="M239" s="42">
        <f>IF(Table2[[#This Row],[Ship Mode]]=Introduction!$C$42,1,0)</f>
        <v>0</v>
      </c>
      <c r="N239" s="41">
        <f>IF(Table2[[#This Row],[Ship Mode]]=Introduction!$C$44,1,0)</f>
        <v>1</v>
      </c>
      <c r="O239" s="41">
        <f>IF(Table2[[#This Row],[Customer Segment]]=Introduction!$D$45,1,0)</f>
        <v>0</v>
      </c>
      <c r="P239" s="41">
        <f>IF(Table2[[#This Row],[Customer Segment]]=Introduction!$D$42,1,0)</f>
        <v>1</v>
      </c>
      <c r="Q239" s="41">
        <f>IF(Table2[[#This Row],[Customer Segment]]=Introduction!$D$44,1,0)</f>
        <v>0</v>
      </c>
      <c r="R239" s="1">
        <v>19.73</v>
      </c>
      <c r="S23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423.73313823451724</v>
      </c>
    </row>
    <row r="240" spans="1:19" x14ac:dyDescent="0.2">
      <c r="A240" s="1" t="s">
        <v>1</v>
      </c>
      <c r="B240" s="1" t="s">
        <v>2</v>
      </c>
      <c r="C240" s="1" t="s">
        <v>15</v>
      </c>
      <c r="D240" s="37">
        <v>0</v>
      </c>
      <c r="E240" s="37">
        <v>119.99</v>
      </c>
      <c r="F240" s="37">
        <v>56.14</v>
      </c>
      <c r="G240" s="37">
        <v>0.39</v>
      </c>
      <c r="H240" s="37">
        <v>-126.05777999999999</v>
      </c>
      <c r="I240" s="42">
        <f>IF(Table2[[#This Row],[Order Priority]]=Introduction!$B$42,1,0)</f>
        <v>1</v>
      </c>
      <c r="J240" s="42">
        <f>IF(Table2[[#This Row],[Order Priority]]=Introduction!$B$43,1,0)</f>
        <v>0</v>
      </c>
      <c r="K240" s="42">
        <f>IF(Table2[[#This Row],[Order Priority]]=Introduction!$B$44,1,0)</f>
        <v>0</v>
      </c>
      <c r="L240" s="42">
        <f>IF(Table2[[#This Row],[Order Priority]]=Introduction!$B$45,1,0)</f>
        <v>0</v>
      </c>
      <c r="M240" s="42">
        <f>IF(Table2[[#This Row],[Ship Mode]]=Introduction!$C$42,1,0)</f>
        <v>1</v>
      </c>
      <c r="N240" s="41">
        <f>IF(Table2[[#This Row],[Ship Mode]]=Introduction!$C$44,1,0)</f>
        <v>0</v>
      </c>
      <c r="O240" s="41">
        <f>IF(Table2[[#This Row],[Customer Segment]]=Introduction!$D$45,1,0)</f>
        <v>0</v>
      </c>
      <c r="P240" s="41">
        <f>IF(Table2[[#This Row],[Customer Segment]]=Introduction!$D$42,1,0)</f>
        <v>1</v>
      </c>
      <c r="Q240" s="41">
        <f>IF(Table2[[#This Row],[Customer Segment]]=Introduction!$D$44,1,0)</f>
        <v>0</v>
      </c>
      <c r="R240" s="34">
        <v>615.54</v>
      </c>
      <c r="S24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2217.1759680525706</v>
      </c>
    </row>
    <row r="241" spans="1:19" x14ac:dyDescent="0.2">
      <c r="A241" s="1" t="s">
        <v>1</v>
      </c>
      <c r="B241" s="1" t="s">
        <v>14</v>
      </c>
      <c r="C241" s="1" t="s">
        <v>15</v>
      </c>
      <c r="D241" s="39">
        <v>0.09</v>
      </c>
      <c r="E241" s="39">
        <v>207.48</v>
      </c>
      <c r="F241" s="39">
        <v>0.99</v>
      </c>
      <c r="G241" s="39">
        <v>0.55000000000000004</v>
      </c>
      <c r="H241" s="39">
        <v>683.9556</v>
      </c>
      <c r="I241" s="42">
        <f>IF(Table2[[#This Row],[Order Priority]]=Introduction!$B$42,1,0)</f>
        <v>1</v>
      </c>
      <c r="J241" s="42">
        <f>IF(Table2[[#This Row],[Order Priority]]=Introduction!$B$43,1,0)</f>
        <v>0</v>
      </c>
      <c r="K241" s="42">
        <f>IF(Table2[[#This Row],[Order Priority]]=Introduction!$B$44,1,0)</f>
        <v>0</v>
      </c>
      <c r="L241" s="42">
        <f>IF(Table2[[#This Row],[Order Priority]]=Introduction!$B$45,1,0)</f>
        <v>0</v>
      </c>
      <c r="M241" s="42">
        <f>IF(Table2[[#This Row],[Ship Mode]]=Introduction!$C$42,1,0)</f>
        <v>0</v>
      </c>
      <c r="N241" s="41">
        <f>IF(Table2[[#This Row],[Ship Mode]]=Introduction!$C$44,1,0)</f>
        <v>1</v>
      </c>
      <c r="O241" s="41">
        <f>IF(Table2[[#This Row],[Customer Segment]]=Introduction!$D$45,1,0)</f>
        <v>0</v>
      </c>
      <c r="P241" s="41">
        <f>IF(Table2[[#This Row],[Customer Segment]]=Introduction!$D$42,1,0)</f>
        <v>1</v>
      </c>
      <c r="Q241" s="41">
        <f>IF(Table2[[#This Row],[Customer Segment]]=Introduction!$D$44,1,0)</f>
        <v>0</v>
      </c>
      <c r="R241" s="1">
        <v>991.24</v>
      </c>
      <c r="S24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1673.5436857428108</v>
      </c>
    </row>
    <row r="242" spans="1:19" x14ac:dyDescent="0.2">
      <c r="A242" s="1" t="s">
        <v>23</v>
      </c>
      <c r="B242" s="1" t="s">
        <v>14</v>
      </c>
      <c r="C242" s="1" t="s">
        <v>15</v>
      </c>
      <c r="D242" s="37">
        <v>0.09</v>
      </c>
      <c r="E242" s="37">
        <v>2.88</v>
      </c>
      <c r="F242" s="37">
        <v>0.7</v>
      </c>
      <c r="G242" s="37">
        <v>0.56000000000000005</v>
      </c>
      <c r="H242" s="37">
        <v>5.7531999999999996</v>
      </c>
      <c r="I242" s="42">
        <f>IF(Table2[[#This Row],[Order Priority]]=Introduction!$B$42,1,0)</f>
        <v>0</v>
      </c>
      <c r="J242" s="42">
        <f>IF(Table2[[#This Row],[Order Priority]]=Introduction!$B$43,1,0)</f>
        <v>0</v>
      </c>
      <c r="K242" s="42">
        <f>IF(Table2[[#This Row],[Order Priority]]=Introduction!$B$44,1,0)</f>
        <v>1</v>
      </c>
      <c r="L242" s="42">
        <f>IF(Table2[[#This Row],[Order Priority]]=Introduction!$B$45,1,0)</f>
        <v>0</v>
      </c>
      <c r="M242" s="42">
        <f>IF(Table2[[#This Row],[Ship Mode]]=Introduction!$C$42,1,0)</f>
        <v>0</v>
      </c>
      <c r="N242" s="41">
        <f>IF(Table2[[#This Row],[Ship Mode]]=Introduction!$C$44,1,0)</f>
        <v>1</v>
      </c>
      <c r="O242" s="41">
        <f>IF(Table2[[#This Row],[Customer Segment]]=Introduction!$D$45,1,0)</f>
        <v>0</v>
      </c>
      <c r="P242" s="41">
        <f>IF(Table2[[#This Row],[Customer Segment]]=Introduction!$D$42,1,0)</f>
        <v>1</v>
      </c>
      <c r="Q242" s="41">
        <f>IF(Table2[[#This Row],[Customer Segment]]=Introduction!$D$44,1,0)</f>
        <v>0</v>
      </c>
      <c r="R242" s="34">
        <v>26.38</v>
      </c>
      <c r="S24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128.05278584067906</v>
      </c>
    </row>
    <row r="243" spans="1:19" x14ac:dyDescent="0.2">
      <c r="A243" s="1" t="s">
        <v>1</v>
      </c>
      <c r="B243" s="1" t="s">
        <v>14</v>
      </c>
      <c r="C243" s="1" t="s">
        <v>70</v>
      </c>
      <c r="D243" s="39">
        <v>0.02</v>
      </c>
      <c r="E243" s="39">
        <v>60.22</v>
      </c>
      <c r="F243" s="39">
        <v>3.5</v>
      </c>
      <c r="G243" s="39">
        <v>0.56999999999999995</v>
      </c>
      <c r="H243" s="39">
        <v>-193.91399999999999</v>
      </c>
      <c r="I243" s="42">
        <f>IF(Table2[[#This Row],[Order Priority]]=Introduction!$B$42,1,0)</f>
        <v>1</v>
      </c>
      <c r="J243" s="42">
        <f>IF(Table2[[#This Row],[Order Priority]]=Introduction!$B$43,1,0)</f>
        <v>0</v>
      </c>
      <c r="K243" s="42">
        <f>IF(Table2[[#This Row],[Order Priority]]=Introduction!$B$44,1,0)</f>
        <v>0</v>
      </c>
      <c r="L243" s="42">
        <f>IF(Table2[[#This Row],[Order Priority]]=Introduction!$B$45,1,0)</f>
        <v>0</v>
      </c>
      <c r="M243" s="42">
        <f>IF(Table2[[#This Row],[Ship Mode]]=Introduction!$C$42,1,0)</f>
        <v>0</v>
      </c>
      <c r="N243" s="41">
        <f>IF(Table2[[#This Row],[Ship Mode]]=Introduction!$C$44,1,0)</f>
        <v>1</v>
      </c>
      <c r="O243" s="41">
        <f>IF(Table2[[#This Row],[Customer Segment]]=Introduction!$D$45,1,0)</f>
        <v>0</v>
      </c>
      <c r="P243" s="41">
        <f>IF(Table2[[#This Row],[Customer Segment]]=Introduction!$D$42,1,0)</f>
        <v>0</v>
      </c>
      <c r="Q243" s="41">
        <f>IF(Table2[[#This Row],[Customer Segment]]=Introduction!$D$44,1,0)</f>
        <v>0</v>
      </c>
      <c r="R243" s="1">
        <v>541.76</v>
      </c>
      <c r="S24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474.38409332687189</v>
      </c>
    </row>
    <row r="244" spans="1:19" x14ac:dyDescent="0.2">
      <c r="A244" s="1" t="s">
        <v>92</v>
      </c>
      <c r="B244" s="1" t="s">
        <v>63</v>
      </c>
      <c r="C244" s="1" t="s">
        <v>70</v>
      </c>
      <c r="D244" s="37">
        <v>0.09</v>
      </c>
      <c r="E244" s="37">
        <v>125.99</v>
      </c>
      <c r="F244" s="37">
        <v>7.69</v>
      </c>
      <c r="G244" s="37">
        <v>0.59</v>
      </c>
      <c r="H244" s="37">
        <v>209.99700000000001</v>
      </c>
      <c r="I244" s="42">
        <f>IF(Table2[[#This Row],[Order Priority]]=Introduction!$B$42,1,0)</f>
        <v>0</v>
      </c>
      <c r="J244" s="42">
        <f>IF(Table2[[#This Row],[Order Priority]]=Introduction!$B$43,1,0)</f>
        <v>0</v>
      </c>
      <c r="K244" s="42">
        <f>IF(Table2[[#This Row],[Order Priority]]=Introduction!$B$44,1,0)</f>
        <v>0</v>
      </c>
      <c r="L244" s="42">
        <f>IF(Table2[[#This Row],[Order Priority]]=Introduction!$B$45,1,0)</f>
        <v>1</v>
      </c>
      <c r="M244" s="42">
        <f>IF(Table2[[#This Row],[Ship Mode]]=Introduction!$C$42,1,0)</f>
        <v>0</v>
      </c>
      <c r="N244" s="41">
        <f>IF(Table2[[#This Row],[Ship Mode]]=Introduction!$C$44,1,0)</f>
        <v>0</v>
      </c>
      <c r="O244" s="41">
        <f>IF(Table2[[#This Row],[Customer Segment]]=Introduction!$D$45,1,0)</f>
        <v>0</v>
      </c>
      <c r="P244" s="41">
        <f>IF(Table2[[#This Row],[Customer Segment]]=Introduction!$D$42,1,0)</f>
        <v>0</v>
      </c>
      <c r="Q244" s="41">
        <f>IF(Table2[[#This Row],[Customer Segment]]=Introduction!$D$44,1,0)</f>
        <v>0</v>
      </c>
      <c r="R244" s="34">
        <v>783.55</v>
      </c>
      <c r="S24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820.77812566183502</v>
      </c>
    </row>
    <row r="245" spans="1:19" x14ac:dyDescent="0.2">
      <c r="A245" s="1" t="s">
        <v>46</v>
      </c>
      <c r="B245" s="1" t="s">
        <v>14</v>
      </c>
      <c r="C245" s="1" t="s">
        <v>15</v>
      </c>
      <c r="D245" s="39">
        <v>0.02</v>
      </c>
      <c r="E245" s="39">
        <v>6.48</v>
      </c>
      <c r="F245" s="39">
        <v>6.6</v>
      </c>
      <c r="G245" s="39">
        <v>0.37</v>
      </c>
      <c r="H245" s="39">
        <v>-92.05</v>
      </c>
      <c r="I245" s="42">
        <f>IF(Table2[[#This Row],[Order Priority]]=Introduction!$B$42,1,0)</f>
        <v>0</v>
      </c>
      <c r="J245" s="42">
        <f>IF(Table2[[#This Row],[Order Priority]]=Introduction!$B$43,1,0)</f>
        <v>0</v>
      </c>
      <c r="K245" s="42">
        <f>IF(Table2[[#This Row],[Order Priority]]=Introduction!$B$44,1,0)</f>
        <v>0</v>
      </c>
      <c r="L245" s="42">
        <f>IF(Table2[[#This Row],[Order Priority]]=Introduction!$B$45,1,0)</f>
        <v>0</v>
      </c>
      <c r="M245" s="42">
        <f>IF(Table2[[#This Row],[Ship Mode]]=Introduction!$C$42,1,0)</f>
        <v>0</v>
      </c>
      <c r="N245" s="41">
        <f>IF(Table2[[#This Row],[Ship Mode]]=Introduction!$C$44,1,0)</f>
        <v>1</v>
      </c>
      <c r="O245" s="41">
        <f>IF(Table2[[#This Row],[Customer Segment]]=Introduction!$D$45,1,0)</f>
        <v>0</v>
      </c>
      <c r="P245" s="41">
        <f>IF(Table2[[#This Row],[Customer Segment]]=Introduction!$D$42,1,0)</f>
        <v>1</v>
      </c>
      <c r="Q245" s="41">
        <f>IF(Table2[[#This Row],[Customer Segment]]=Introduction!$D$44,1,0)</f>
        <v>0</v>
      </c>
      <c r="R245" s="1">
        <v>66.709999999999994</v>
      </c>
      <c r="S24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211.846038309866</v>
      </c>
    </row>
    <row r="246" spans="1:19" x14ac:dyDescent="0.2">
      <c r="A246" s="1" t="s">
        <v>46</v>
      </c>
      <c r="B246" s="1" t="s">
        <v>14</v>
      </c>
      <c r="C246" s="1" t="s">
        <v>15</v>
      </c>
      <c r="D246" s="37">
        <v>0.04</v>
      </c>
      <c r="E246" s="37">
        <v>17.149999999999999</v>
      </c>
      <c r="F246" s="37">
        <v>4.96</v>
      </c>
      <c r="G246" s="37">
        <v>0.57999999999999996</v>
      </c>
      <c r="H246" s="37">
        <v>6.11</v>
      </c>
      <c r="I246" s="42">
        <f>IF(Table2[[#This Row],[Order Priority]]=Introduction!$B$42,1,0)</f>
        <v>0</v>
      </c>
      <c r="J246" s="42">
        <f>IF(Table2[[#This Row],[Order Priority]]=Introduction!$B$43,1,0)</f>
        <v>0</v>
      </c>
      <c r="K246" s="42">
        <f>IF(Table2[[#This Row],[Order Priority]]=Introduction!$B$44,1,0)</f>
        <v>0</v>
      </c>
      <c r="L246" s="42">
        <f>IF(Table2[[#This Row],[Order Priority]]=Introduction!$B$45,1,0)</f>
        <v>0</v>
      </c>
      <c r="M246" s="42">
        <f>IF(Table2[[#This Row],[Ship Mode]]=Introduction!$C$42,1,0)</f>
        <v>0</v>
      </c>
      <c r="N246" s="41">
        <f>IF(Table2[[#This Row],[Ship Mode]]=Introduction!$C$44,1,0)</f>
        <v>1</v>
      </c>
      <c r="O246" s="41">
        <f>IF(Table2[[#This Row],[Customer Segment]]=Introduction!$D$45,1,0)</f>
        <v>0</v>
      </c>
      <c r="P246" s="41">
        <f>IF(Table2[[#This Row],[Customer Segment]]=Introduction!$D$42,1,0)</f>
        <v>1</v>
      </c>
      <c r="Q246" s="41">
        <f>IF(Table2[[#This Row],[Customer Segment]]=Introduction!$D$44,1,0)</f>
        <v>0</v>
      </c>
      <c r="R246" s="34">
        <v>87.16</v>
      </c>
      <c r="S24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461.79869425248006</v>
      </c>
    </row>
    <row r="247" spans="1:19" x14ac:dyDescent="0.2">
      <c r="A247" s="1" t="s">
        <v>46</v>
      </c>
      <c r="B247" s="1" t="s">
        <v>14</v>
      </c>
      <c r="C247" s="1" t="s">
        <v>15</v>
      </c>
      <c r="D247" s="39">
        <v>0.03</v>
      </c>
      <c r="E247" s="39">
        <v>1270.99</v>
      </c>
      <c r="F247" s="39">
        <v>19.989999999999998</v>
      </c>
      <c r="G247" s="39">
        <v>0.35</v>
      </c>
      <c r="H247" s="39">
        <v>363.55200000000002</v>
      </c>
      <c r="I247" s="42">
        <f>IF(Table2[[#This Row],[Order Priority]]=Introduction!$B$42,1,0)</f>
        <v>0</v>
      </c>
      <c r="J247" s="42">
        <f>IF(Table2[[#This Row],[Order Priority]]=Introduction!$B$43,1,0)</f>
        <v>0</v>
      </c>
      <c r="K247" s="42">
        <f>IF(Table2[[#This Row],[Order Priority]]=Introduction!$B$44,1,0)</f>
        <v>0</v>
      </c>
      <c r="L247" s="42">
        <f>IF(Table2[[#This Row],[Order Priority]]=Introduction!$B$45,1,0)</f>
        <v>0</v>
      </c>
      <c r="M247" s="42">
        <f>IF(Table2[[#This Row],[Ship Mode]]=Introduction!$C$42,1,0)</f>
        <v>0</v>
      </c>
      <c r="N247" s="41">
        <f>IF(Table2[[#This Row],[Ship Mode]]=Introduction!$C$44,1,0)</f>
        <v>1</v>
      </c>
      <c r="O247" s="41">
        <f>IF(Table2[[#This Row],[Customer Segment]]=Introduction!$D$45,1,0)</f>
        <v>0</v>
      </c>
      <c r="P247" s="41">
        <f>IF(Table2[[#This Row],[Customer Segment]]=Introduction!$D$42,1,0)</f>
        <v>1</v>
      </c>
      <c r="Q247" s="41">
        <f>IF(Table2[[#This Row],[Customer Segment]]=Introduction!$D$44,1,0)</f>
        <v>0</v>
      </c>
      <c r="R247" s="1">
        <v>2589.0100000000002</v>
      </c>
      <c r="S24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4987.1848463347033</v>
      </c>
    </row>
    <row r="248" spans="1:19" x14ac:dyDescent="0.2">
      <c r="A248" s="1" t="s">
        <v>46</v>
      </c>
      <c r="B248" s="1" t="s">
        <v>2</v>
      </c>
      <c r="C248" s="1" t="s">
        <v>15</v>
      </c>
      <c r="D248" s="37">
        <v>7.0000000000000007E-2</v>
      </c>
      <c r="E248" s="37">
        <v>2036.48</v>
      </c>
      <c r="F248" s="37">
        <v>14.7</v>
      </c>
      <c r="G248" s="37">
        <v>0.55000000000000004</v>
      </c>
      <c r="H248" s="37">
        <v>-11.536</v>
      </c>
      <c r="I248" s="42">
        <f>IF(Table2[[#This Row],[Order Priority]]=Introduction!$B$42,1,0)</f>
        <v>0</v>
      </c>
      <c r="J248" s="42">
        <f>IF(Table2[[#This Row],[Order Priority]]=Introduction!$B$43,1,0)</f>
        <v>0</v>
      </c>
      <c r="K248" s="42">
        <f>IF(Table2[[#This Row],[Order Priority]]=Introduction!$B$44,1,0)</f>
        <v>0</v>
      </c>
      <c r="L248" s="42">
        <f>IF(Table2[[#This Row],[Order Priority]]=Introduction!$B$45,1,0)</f>
        <v>0</v>
      </c>
      <c r="M248" s="42">
        <f>IF(Table2[[#This Row],[Ship Mode]]=Introduction!$C$42,1,0)</f>
        <v>1</v>
      </c>
      <c r="N248" s="41">
        <f>IF(Table2[[#This Row],[Ship Mode]]=Introduction!$C$44,1,0)</f>
        <v>0</v>
      </c>
      <c r="O248" s="41">
        <f>IF(Table2[[#This Row],[Customer Segment]]=Introduction!$D$45,1,0)</f>
        <v>0</v>
      </c>
      <c r="P248" s="41">
        <f>IF(Table2[[#This Row],[Customer Segment]]=Introduction!$D$42,1,0)</f>
        <v>1</v>
      </c>
      <c r="Q248" s="41">
        <f>IF(Table2[[#This Row],[Customer Segment]]=Introduction!$D$44,1,0)</f>
        <v>0</v>
      </c>
      <c r="R248" s="34">
        <v>1893.93</v>
      </c>
      <c r="S24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7191.5231438857018</v>
      </c>
    </row>
    <row r="249" spans="1:19" x14ac:dyDescent="0.2">
      <c r="A249" s="1" t="s">
        <v>46</v>
      </c>
      <c r="B249" s="1" t="s">
        <v>14</v>
      </c>
      <c r="C249" s="1" t="s">
        <v>70</v>
      </c>
      <c r="D249" s="39">
        <v>0.02</v>
      </c>
      <c r="E249" s="39">
        <v>7.1</v>
      </c>
      <c r="F249" s="39">
        <v>6.05</v>
      </c>
      <c r="G249" s="39">
        <v>0.39</v>
      </c>
      <c r="H249" s="39">
        <v>-66.378</v>
      </c>
      <c r="I249" s="42">
        <f>IF(Table2[[#This Row],[Order Priority]]=Introduction!$B$42,1,0)</f>
        <v>0</v>
      </c>
      <c r="J249" s="42">
        <f>IF(Table2[[#This Row],[Order Priority]]=Introduction!$B$43,1,0)</f>
        <v>0</v>
      </c>
      <c r="K249" s="42">
        <f>IF(Table2[[#This Row],[Order Priority]]=Introduction!$B$44,1,0)</f>
        <v>0</v>
      </c>
      <c r="L249" s="42">
        <f>IF(Table2[[#This Row],[Order Priority]]=Introduction!$B$45,1,0)</f>
        <v>0</v>
      </c>
      <c r="M249" s="42">
        <f>IF(Table2[[#This Row],[Ship Mode]]=Introduction!$C$42,1,0)</f>
        <v>0</v>
      </c>
      <c r="N249" s="41">
        <f>IF(Table2[[#This Row],[Ship Mode]]=Introduction!$C$44,1,0)</f>
        <v>1</v>
      </c>
      <c r="O249" s="41">
        <f>IF(Table2[[#This Row],[Customer Segment]]=Introduction!$D$45,1,0)</f>
        <v>0</v>
      </c>
      <c r="P249" s="41">
        <f>IF(Table2[[#This Row],[Customer Segment]]=Introduction!$D$42,1,0)</f>
        <v>0</v>
      </c>
      <c r="Q249" s="41">
        <f>IF(Table2[[#This Row],[Customer Segment]]=Introduction!$D$44,1,0)</f>
        <v>0</v>
      </c>
      <c r="R249" s="1">
        <v>66.319999999999993</v>
      </c>
      <c r="S24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270.43517361832698</v>
      </c>
    </row>
    <row r="250" spans="1:19" x14ac:dyDescent="0.2">
      <c r="A250" s="1" t="s">
        <v>46</v>
      </c>
      <c r="B250" s="1" t="s">
        <v>14</v>
      </c>
      <c r="C250" s="1" t="s">
        <v>15</v>
      </c>
      <c r="D250" s="37">
        <v>0.05</v>
      </c>
      <c r="E250" s="37">
        <v>6.28</v>
      </c>
      <c r="F250" s="37">
        <v>5.36</v>
      </c>
      <c r="G250" s="37">
        <v>0.4</v>
      </c>
      <c r="H250" s="37">
        <v>1.278</v>
      </c>
      <c r="I250" s="42">
        <f>IF(Table2[[#This Row],[Order Priority]]=Introduction!$B$42,1,0)</f>
        <v>0</v>
      </c>
      <c r="J250" s="42">
        <f>IF(Table2[[#This Row],[Order Priority]]=Introduction!$B$43,1,0)</f>
        <v>0</v>
      </c>
      <c r="K250" s="42">
        <f>IF(Table2[[#This Row],[Order Priority]]=Introduction!$B$44,1,0)</f>
        <v>0</v>
      </c>
      <c r="L250" s="42">
        <f>IF(Table2[[#This Row],[Order Priority]]=Introduction!$B$45,1,0)</f>
        <v>0</v>
      </c>
      <c r="M250" s="42">
        <f>IF(Table2[[#This Row],[Ship Mode]]=Introduction!$C$42,1,0)</f>
        <v>0</v>
      </c>
      <c r="N250" s="41">
        <f>IF(Table2[[#This Row],[Ship Mode]]=Introduction!$C$44,1,0)</f>
        <v>1</v>
      </c>
      <c r="O250" s="41">
        <f>IF(Table2[[#This Row],[Customer Segment]]=Introduction!$D$45,1,0)</f>
        <v>0</v>
      </c>
      <c r="P250" s="41">
        <f>IF(Table2[[#This Row],[Customer Segment]]=Introduction!$D$42,1,0)</f>
        <v>1</v>
      </c>
      <c r="Q250" s="41">
        <f>IF(Table2[[#This Row],[Customer Segment]]=Introduction!$D$44,1,0)</f>
        <v>0</v>
      </c>
      <c r="R250" s="34">
        <v>38.04</v>
      </c>
      <c r="S25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277.62723660300861</v>
      </c>
    </row>
    <row r="251" spans="1:19" x14ac:dyDescent="0.2">
      <c r="A251" s="1" t="s">
        <v>46</v>
      </c>
      <c r="B251" s="1" t="s">
        <v>14</v>
      </c>
      <c r="C251" s="1" t="s">
        <v>15</v>
      </c>
      <c r="D251" s="39">
        <v>0.04</v>
      </c>
      <c r="E251" s="39">
        <v>3.08</v>
      </c>
      <c r="F251" s="39">
        <v>0.99</v>
      </c>
      <c r="G251" s="39">
        <v>0.37</v>
      </c>
      <c r="H251" s="39">
        <v>424.29</v>
      </c>
      <c r="I251" s="42">
        <f>IF(Table2[[#This Row],[Order Priority]]=Introduction!$B$42,1,0)</f>
        <v>0</v>
      </c>
      <c r="J251" s="42">
        <f>IF(Table2[[#This Row],[Order Priority]]=Introduction!$B$43,1,0)</f>
        <v>0</v>
      </c>
      <c r="K251" s="42">
        <f>IF(Table2[[#This Row],[Order Priority]]=Introduction!$B$44,1,0)</f>
        <v>0</v>
      </c>
      <c r="L251" s="42">
        <f>IF(Table2[[#This Row],[Order Priority]]=Introduction!$B$45,1,0)</f>
        <v>0</v>
      </c>
      <c r="M251" s="42">
        <f>IF(Table2[[#This Row],[Ship Mode]]=Introduction!$C$42,1,0)</f>
        <v>0</v>
      </c>
      <c r="N251" s="41">
        <f>IF(Table2[[#This Row],[Ship Mode]]=Introduction!$C$44,1,0)</f>
        <v>1</v>
      </c>
      <c r="O251" s="41">
        <f>IF(Table2[[#This Row],[Customer Segment]]=Introduction!$D$45,1,0)</f>
        <v>0</v>
      </c>
      <c r="P251" s="41">
        <f>IF(Table2[[#This Row],[Customer Segment]]=Introduction!$D$42,1,0)</f>
        <v>1</v>
      </c>
      <c r="Q251" s="41">
        <f>IF(Table2[[#This Row],[Customer Segment]]=Introduction!$D$44,1,0)</f>
        <v>0</v>
      </c>
      <c r="R251" s="1">
        <v>42.53</v>
      </c>
      <c r="S25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561.66517871251892</v>
      </c>
    </row>
    <row r="252" spans="1:19" x14ac:dyDescent="0.2">
      <c r="A252" s="1" t="s">
        <v>1</v>
      </c>
      <c r="B252" s="1" t="s">
        <v>63</v>
      </c>
      <c r="C252" s="1" t="s">
        <v>47</v>
      </c>
      <c r="D252" s="37">
        <v>0.04</v>
      </c>
      <c r="E252" s="37">
        <v>9.7799999999999994</v>
      </c>
      <c r="F252" s="37">
        <v>1.99</v>
      </c>
      <c r="G252" s="37">
        <v>0.43</v>
      </c>
      <c r="H252" s="37">
        <v>61.292700000000004</v>
      </c>
      <c r="I252" s="42">
        <f>IF(Table2[[#This Row],[Order Priority]]=Introduction!$B$42,1,0)</f>
        <v>1</v>
      </c>
      <c r="J252" s="42">
        <f>IF(Table2[[#This Row],[Order Priority]]=Introduction!$B$43,1,0)</f>
        <v>0</v>
      </c>
      <c r="K252" s="42">
        <f>IF(Table2[[#This Row],[Order Priority]]=Introduction!$B$44,1,0)</f>
        <v>0</v>
      </c>
      <c r="L252" s="42">
        <f>IF(Table2[[#This Row],[Order Priority]]=Introduction!$B$45,1,0)</f>
        <v>0</v>
      </c>
      <c r="M252" s="42">
        <f>IF(Table2[[#This Row],[Ship Mode]]=Introduction!$C$42,1,0)</f>
        <v>0</v>
      </c>
      <c r="N252" s="41">
        <f>IF(Table2[[#This Row],[Ship Mode]]=Introduction!$C$44,1,0)</f>
        <v>0</v>
      </c>
      <c r="O252" s="41">
        <f>IF(Table2[[#This Row],[Customer Segment]]=Introduction!$D$45,1,0)</f>
        <v>0</v>
      </c>
      <c r="P252" s="41">
        <f>IF(Table2[[#This Row],[Customer Segment]]=Introduction!$D$42,1,0)</f>
        <v>0</v>
      </c>
      <c r="Q252" s="41">
        <f>IF(Table2[[#This Row],[Customer Segment]]=Introduction!$D$44,1,0)</f>
        <v>1</v>
      </c>
      <c r="R252" s="34">
        <v>88.83</v>
      </c>
      <c r="S25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354.5902424784407</v>
      </c>
    </row>
    <row r="253" spans="1:19" x14ac:dyDescent="0.2">
      <c r="A253" s="1" t="s">
        <v>1</v>
      </c>
      <c r="B253" s="1" t="s">
        <v>14</v>
      </c>
      <c r="C253" s="1" t="s">
        <v>15</v>
      </c>
      <c r="D253" s="39">
        <v>0.04</v>
      </c>
      <c r="E253" s="39">
        <v>205.99</v>
      </c>
      <c r="F253" s="39">
        <v>8.99</v>
      </c>
      <c r="G253" s="39">
        <v>0.56000000000000005</v>
      </c>
      <c r="H253" s="39">
        <v>960.98400000000004</v>
      </c>
      <c r="I253" s="42">
        <f>IF(Table2[[#This Row],[Order Priority]]=Introduction!$B$42,1,0)</f>
        <v>1</v>
      </c>
      <c r="J253" s="42">
        <f>IF(Table2[[#This Row],[Order Priority]]=Introduction!$B$43,1,0)</f>
        <v>0</v>
      </c>
      <c r="K253" s="42">
        <f>IF(Table2[[#This Row],[Order Priority]]=Introduction!$B$44,1,0)</f>
        <v>0</v>
      </c>
      <c r="L253" s="42">
        <f>IF(Table2[[#This Row],[Order Priority]]=Introduction!$B$45,1,0)</f>
        <v>0</v>
      </c>
      <c r="M253" s="42">
        <f>IF(Table2[[#This Row],[Ship Mode]]=Introduction!$C$42,1,0)</f>
        <v>0</v>
      </c>
      <c r="N253" s="41">
        <f>IF(Table2[[#This Row],[Ship Mode]]=Introduction!$C$44,1,0)</f>
        <v>1</v>
      </c>
      <c r="O253" s="41">
        <f>IF(Table2[[#This Row],[Customer Segment]]=Introduction!$D$45,1,0)</f>
        <v>0</v>
      </c>
      <c r="P253" s="41">
        <f>IF(Table2[[#This Row],[Customer Segment]]=Introduction!$D$42,1,0)</f>
        <v>1</v>
      </c>
      <c r="Q253" s="41">
        <f>IF(Table2[[#This Row],[Customer Segment]]=Introduction!$D$44,1,0)</f>
        <v>0</v>
      </c>
      <c r="R253" s="1">
        <v>1008.53</v>
      </c>
      <c r="S25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2215.0280062024553</v>
      </c>
    </row>
    <row r="254" spans="1:19" x14ac:dyDescent="0.2">
      <c r="A254" s="1" t="s">
        <v>13</v>
      </c>
      <c r="B254" s="1" t="s">
        <v>2</v>
      </c>
      <c r="C254" s="1" t="s">
        <v>3</v>
      </c>
      <c r="D254" s="37">
        <v>0.05</v>
      </c>
      <c r="E254" s="37">
        <v>31.76</v>
      </c>
      <c r="F254" s="37">
        <v>45.51</v>
      </c>
      <c r="G254" s="37">
        <v>0.65</v>
      </c>
      <c r="H254" s="37">
        <v>-2177.9860960000001</v>
      </c>
      <c r="I254" s="42">
        <f>IF(Table2[[#This Row],[Order Priority]]=Introduction!$B$42,1,0)</f>
        <v>0</v>
      </c>
      <c r="J254" s="42">
        <f>IF(Table2[[#This Row],[Order Priority]]=Introduction!$B$43,1,0)</f>
        <v>1</v>
      </c>
      <c r="K254" s="42">
        <f>IF(Table2[[#This Row],[Order Priority]]=Introduction!$B$44,1,0)</f>
        <v>0</v>
      </c>
      <c r="L254" s="42">
        <f>IF(Table2[[#This Row],[Order Priority]]=Introduction!$B$45,1,0)</f>
        <v>0</v>
      </c>
      <c r="M254" s="42">
        <f>IF(Table2[[#This Row],[Ship Mode]]=Introduction!$C$42,1,0)</f>
        <v>1</v>
      </c>
      <c r="N254" s="41">
        <f>IF(Table2[[#This Row],[Ship Mode]]=Introduction!$C$44,1,0)</f>
        <v>0</v>
      </c>
      <c r="O254" s="41">
        <f>IF(Table2[[#This Row],[Customer Segment]]=Introduction!$D$45,1,0)</f>
        <v>1</v>
      </c>
      <c r="P254" s="41">
        <f>IF(Table2[[#This Row],[Customer Segment]]=Introduction!$D$42,1,0)</f>
        <v>0</v>
      </c>
      <c r="Q254" s="41">
        <f>IF(Table2[[#This Row],[Customer Segment]]=Introduction!$D$44,1,0)</f>
        <v>0</v>
      </c>
      <c r="R254" s="34">
        <v>304.33999999999997</v>
      </c>
      <c r="S25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-543.83240953915083</v>
      </c>
    </row>
    <row r="255" spans="1:19" x14ac:dyDescent="0.2">
      <c r="A255" s="1" t="s">
        <v>23</v>
      </c>
      <c r="B255" s="1" t="s">
        <v>14</v>
      </c>
      <c r="C255" s="1" t="s">
        <v>47</v>
      </c>
      <c r="D255" s="39">
        <v>0.04</v>
      </c>
      <c r="E255" s="39">
        <v>100.98</v>
      </c>
      <c r="F255" s="39">
        <v>7.18</v>
      </c>
      <c r="G255" s="39">
        <v>0.4</v>
      </c>
      <c r="H255" s="39">
        <v>269.94</v>
      </c>
      <c r="I255" s="42">
        <f>IF(Table2[[#This Row],[Order Priority]]=Introduction!$B$42,1,0)</f>
        <v>0</v>
      </c>
      <c r="J255" s="42">
        <f>IF(Table2[[#This Row],[Order Priority]]=Introduction!$B$43,1,0)</f>
        <v>0</v>
      </c>
      <c r="K255" s="42">
        <f>IF(Table2[[#This Row],[Order Priority]]=Introduction!$B$44,1,0)</f>
        <v>1</v>
      </c>
      <c r="L255" s="42">
        <f>IF(Table2[[#This Row],[Order Priority]]=Introduction!$B$45,1,0)</f>
        <v>0</v>
      </c>
      <c r="M255" s="42">
        <f>IF(Table2[[#This Row],[Ship Mode]]=Introduction!$C$42,1,0)</f>
        <v>0</v>
      </c>
      <c r="N255" s="41">
        <f>IF(Table2[[#This Row],[Ship Mode]]=Introduction!$C$44,1,0)</f>
        <v>1</v>
      </c>
      <c r="O255" s="41">
        <f>IF(Table2[[#This Row],[Customer Segment]]=Introduction!$D$45,1,0)</f>
        <v>0</v>
      </c>
      <c r="P255" s="41">
        <f>IF(Table2[[#This Row],[Customer Segment]]=Introduction!$D$42,1,0)</f>
        <v>0</v>
      </c>
      <c r="Q255" s="41">
        <f>IF(Table2[[#This Row],[Customer Segment]]=Introduction!$D$44,1,0)</f>
        <v>1</v>
      </c>
      <c r="R255" s="1">
        <v>414.91</v>
      </c>
      <c r="S25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844.48173169386359</v>
      </c>
    </row>
    <row r="256" spans="1:19" x14ac:dyDescent="0.2">
      <c r="A256" s="1" t="s">
        <v>23</v>
      </c>
      <c r="B256" s="1" t="s">
        <v>14</v>
      </c>
      <c r="C256" s="1" t="s">
        <v>15</v>
      </c>
      <c r="D256" s="37">
        <v>0.02</v>
      </c>
      <c r="E256" s="37">
        <v>43.98</v>
      </c>
      <c r="F256" s="37">
        <v>1.99</v>
      </c>
      <c r="G256" s="37">
        <v>0.44</v>
      </c>
      <c r="H256" s="37">
        <v>333.76049999999998</v>
      </c>
      <c r="I256" s="42">
        <f>IF(Table2[[#This Row],[Order Priority]]=Introduction!$B$42,1,0)</f>
        <v>0</v>
      </c>
      <c r="J256" s="42">
        <f>IF(Table2[[#This Row],[Order Priority]]=Introduction!$B$43,1,0)</f>
        <v>0</v>
      </c>
      <c r="K256" s="42">
        <f>IF(Table2[[#This Row],[Order Priority]]=Introduction!$B$44,1,0)</f>
        <v>1</v>
      </c>
      <c r="L256" s="42">
        <f>IF(Table2[[#This Row],[Order Priority]]=Introduction!$B$45,1,0)</f>
        <v>0</v>
      </c>
      <c r="M256" s="42">
        <f>IF(Table2[[#This Row],[Ship Mode]]=Introduction!$C$42,1,0)</f>
        <v>0</v>
      </c>
      <c r="N256" s="41">
        <f>IF(Table2[[#This Row],[Ship Mode]]=Introduction!$C$44,1,0)</f>
        <v>1</v>
      </c>
      <c r="O256" s="41">
        <f>IF(Table2[[#This Row],[Customer Segment]]=Introduction!$D$45,1,0)</f>
        <v>0</v>
      </c>
      <c r="P256" s="41">
        <f>IF(Table2[[#This Row],[Customer Segment]]=Introduction!$D$42,1,0)</f>
        <v>1</v>
      </c>
      <c r="Q256" s="41">
        <f>IF(Table2[[#This Row],[Customer Segment]]=Introduction!$D$44,1,0)</f>
        <v>0</v>
      </c>
      <c r="R256" s="34">
        <v>1724.01</v>
      </c>
      <c r="S25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574.88563027663315</v>
      </c>
    </row>
    <row r="257" spans="1:19" x14ac:dyDescent="0.2">
      <c r="A257" s="1" t="s">
        <v>92</v>
      </c>
      <c r="B257" s="1" t="s">
        <v>14</v>
      </c>
      <c r="C257" s="1" t="s">
        <v>47</v>
      </c>
      <c r="D257" s="39">
        <v>0.04</v>
      </c>
      <c r="E257" s="39">
        <v>30.73</v>
      </c>
      <c r="F257" s="39">
        <v>4</v>
      </c>
      <c r="G257" s="39">
        <v>0.75</v>
      </c>
      <c r="H257" s="39">
        <v>-20.79</v>
      </c>
      <c r="I257" s="42">
        <f>IF(Table2[[#This Row],[Order Priority]]=Introduction!$B$42,1,0)</f>
        <v>0</v>
      </c>
      <c r="J257" s="42">
        <f>IF(Table2[[#This Row],[Order Priority]]=Introduction!$B$43,1,0)</f>
        <v>0</v>
      </c>
      <c r="K257" s="42">
        <f>IF(Table2[[#This Row],[Order Priority]]=Introduction!$B$44,1,0)</f>
        <v>0</v>
      </c>
      <c r="L257" s="42">
        <f>IF(Table2[[#This Row],[Order Priority]]=Introduction!$B$45,1,0)</f>
        <v>1</v>
      </c>
      <c r="M257" s="42">
        <f>IF(Table2[[#This Row],[Ship Mode]]=Introduction!$C$42,1,0)</f>
        <v>0</v>
      </c>
      <c r="N257" s="41">
        <f>IF(Table2[[#This Row],[Ship Mode]]=Introduction!$C$44,1,0)</f>
        <v>1</v>
      </c>
      <c r="O257" s="41">
        <f>IF(Table2[[#This Row],[Customer Segment]]=Introduction!$D$45,1,0)</f>
        <v>0</v>
      </c>
      <c r="P257" s="41">
        <f>IF(Table2[[#This Row],[Customer Segment]]=Introduction!$D$42,1,0)</f>
        <v>0</v>
      </c>
      <c r="Q257" s="41">
        <f>IF(Table2[[#This Row],[Customer Segment]]=Introduction!$D$44,1,0)</f>
        <v>1</v>
      </c>
      <c r="R257" s="1">
        <v>1420.84</v>
      </c>
      <c r="S25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462.6771768678359</v>
      </c>
    </row>
    <row r="258" spans="1:19" x14ac:dyDescent="0.2">
      <c r="A258" s="1" t="s">
        <v>92</v>
      </c>
      <c r="B258" s="1" t="s">
        <v>14</v>
      </c>
      <c r="C258" s="1" t="s">
        <v>47</v>
      </c>
      <c r="D258" s="37">
        <v>0.04</v>
      </c>
      <c r="E258" s="37">
        <v>30.73</v>
      </c>
      <c r="F258" s="37">
        <v>4</v>
      </c>
      <c r="G258" s="37">
        <v>0.75</v>
      </c>
      <c r="H258" s="37">
        <v>-20.79</v>
      </c>
      <c r="I258" s="42">
        <f>IF(Table2[[#This Row],[Order Priority]]=Introduction!$B$42,1,0)</f>
        <v>0</v>
      </c>
      <c r="J258" s="42">
        <f>IF(Table2[[#This Row],[Order Priority]]=Introduction!$B$43,1,0)</f>
        <v>0</v>
      </c>
      <c r="K258" s="42">
        <f>IF(Table2[[#This Row],[Order Priority]]=Introduction!$B$44,1,0)</f>
        <v>0</v>
      </c>
      <c r="L258" s="42">
        <f>IF(Table2[[#This Row],[Order Priority]]=Introduction!$B$45,1,0)</f>
        <v>1</v>
      </c>
      <c r="M258" s="42">
        <f>IF(Table2[[#This Row],[Ship Mode]]=Introduction!$C$42,1,0)</f>
        <v>0</v>
      </c>
      <c r="N258" s="41">
        <f>IF(Table2[[#This Row],[Ship Mode]]=Introduction!$C$44,1,0)</f>
        <v>1</v>
      </c>
      <c r="O258" s="41">
        <f>IF(Table2[[#This Row],[Customer Segment]]=Introduction!$D$45,1,0)</f>
        <v>0</v>
      </c>
      <c r="P258" s="41">
        <f>IF(Table2[[#This Row],[Customer Segment]]=Introduction!$D$42,1,0)</f>
        <v>0</v>
      </c>
      <c r="Q258" s="41">
        <f>IF(Table2[[#This Row],[Customer Segment]]=Introduction!$D$44,1,0)</f>
        <v>1</v>
      </c>
      <c r="R258" s="34">
        <v>355.21</v>
      </c>
      <c r="S25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462.6771768678359</v>
      </c>
    </row>
    <row r="259" spans="1:19" x14ac:dyDescent="0.2">
      <c r="A259" s="1" t="s">
        <v>92</v>
      </c>
      <c r="B259" s="1" t="s">
        <v>14</v>
      </c>
      <c r="C259" s="1" t="s">
        <v>70</v>
      </c>
      <c r="D259" s="39">
        <v>0.02</v>
      </c>
      <c r="E259" s="39">
        <v>30.44</v>
      </c>
      <c r="F259" s="39">
        <v>1.49</v>
      </c>
      <c r="G259" s="39">
        <v>0.37</v>
      </c>
      <c r="H259" s="39">
        <v>266.76089999999999</v>
      </c>
      <c r="I259" s="42">
        <f>IF(Table2[[#This Row],[Order Priority]]=Introduction!$B$42,1,0)</f>
        <v>0</v>
      </c>
      <c r="J259" s="42">
        <f>IF(Table2[[#This Row],[Order Priority]]=Introduction!$B$43,1,0)</f>
        <v>0</v>
      </c>
      <c r="K259" s="42">
        <f>IF(Table2[[#This Row],[Order Priority]]=Introduction!$B$44,1,0)</f>
        <v>0</v>
      </c>
      <c r="L259" s="42">
        <f>IF(Table2[[#This Row],[Order Priority]]=Introduction!$B$45,1,0)</f>
        <v>1</v>
      </c>
      <c r="M259" s="42">
        <f>IF(Table2[[#This Row],[Ship Mode]]=Introduction!$C$42,1,0)</f>
        <v>0</v>
      </c>
      <c r="N259" s="41">
        <f>IF(Table2[[#This Row],[Ship Mode]]=Introduction!$C$44,1,0)</f>
        <v>1</v>
      </c>
      <c r="O259" s="41">
        <f>IF(Table2[[#This Row],[Customer Segment]]=Introduction!$D$45,1,0)</f>
        <v>0</v>
      </c>
      <c r="P259" s="41">
        <f>IF(Table2[[#This Row],[Customer Segment]]=Introduction!$D$42,1,0)</f>
        <v>0</v>
      </c>
      <c r="Q259" s="41">
        <f>IF(Table2[[#This Row],[Customer Segment]]=Introduction!$D$44,1,0)</f>
        <v>0</v>
      </c>
      <c r="R259" s="1">
        <v>386.61</v>
      </c>
      <c r="S25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353.78111060385868</v>
      </c>
    </row>
    <row r="260" spans="1:19" x14ac:dyDescent="0.2">
      <c r="A260" s="1" t="s">
        <v>92</v>
      </c>
      <c r="B260" s="1" t="s">
        <v>14</v>
      </c>
      <c r="C260" s="1" t="s">
        <v>70</v>
      </c>
      <c r="D260" s="37">
        <v>0.02</v>
      </c>
      <c r="E260" s="37">
        <v>4.91</v>
      </c>
      <c r="F260" s="37">
        <v>0.5</v>
      </c>
      <c r="G260" s="37">
        <v>0.36</v>
      </c>
      <c r="H260" s="37">
        <v>29.883900000000001</v>
      </c>
      <c r="I260" s="42">
        <f>IF(Table2[[#This Row],[Order Priority]]=Introduction!$B$42,1,0)</f>
        <v>0</v>
      </c>
      <c r="J260" s="42">
        <f>IF(Table2[[#This Row],[Order Priority]]=Introduction!$B$43,1,0)</f>
        <v>0</v>
      </c>
      <c r="K260" s="42">
        <f>IF(Table2[[#This Row],[Order Priority]]=Introduction!$B$44,1,0)</f>
        <v>0</v>
      </c>
      <c r="L260" s="42">
        <f>IF(Table2[[#This Row],[Order Priority]]=Introduction!$B$45,1,0)</f>
        <v>1</v>
      </c>
      <c r="M260" s="42">
        <f>IF(Table2[[#This Row],[Ship Mode]]=Introduction!$C$42,1,0)</f>
        <v>0</v>
      </c>
      <c r="N260" s="41">
        <f>IF(Table2[[#This Row],[Ship Mode]]=Introduction!$C$44,1,0)</f>
        <v>1</v>
      </c>
      <c r="O260" s="41">
        <f>IF(Table2[[#This Row],[Customer Segment]]=Introduction!$D$45,1,0)</f>
        <v>0</v>
      </c>
      <c r="P260" s="41">
        <f>IF(Table2[[#This Row],[Customer Segment]]=Introduction!$D$42,1,0)</f>
        <v>0</v>
      </c>
      <c r="Q260" s="41">
        <f>IF(Table2[[#This Row],[Customer Segment]]=Introduction!$D$44,1,0)</f>
        <v>0</v>
      </c>
      <c r="R260" s="34">
        <v>43.31</v>
      </c>
      <c r="S26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-4.4517937488901254</v>
      </c>
    </row>
    <row r="261" spans="1:19" x14ac:dyDescent="0.2">
      <c r="A261" s="1" t="s">
        <v>92</v>
      </c>
      <c r="B261" s="1" t="s">
        <v>14</v>
      </c>
      <c r="C261" s="1" t="s">
        <v>70</v>
      </c>
      <c r="D261" s="39">
        <v>0.08</v>
      </c>
      <c r="E261" s="39">
        <v>7.84</v>
      </c>
      <c r="F261" s="39">
        <v>4.71</v>
      </c>
      <c r="G261" s="39">
        <v>0.35</v>
      </c>
      <c r="H261" s="39">
        <v>-12.87678</v>
      </c>
      <c r="I261" s="42">
        <f>IF(Table2[[#This Row],[Order Priority]]=Introduction!$B$42,1,0)</f>
        <v>0</v>
      </c>
      <c r="J261" s="42">
        <f>IF(Table2[[#This Row],[Order Priority]]=Introduction!$B$43,1,0)</f>
        <v>0</v>
      </c>
      <c r="K261" s="42">
        <f>IF(Table2[[#This Row],[Order Priority]]=Introduction!$B$44,1,0)</f>
        <v>0</v>
      </c>
      <c r="L261" s="42">
        <f>IF(Table2[[#This Row],[Order Priority]]=Introduction!$B$45,1,0)</f>
        <v>1</v>
      </c>
      <c r="M261" s="42">
        <f>IF(Table2[[#This Row],[Ship Mode]]=Introduction!$C$42,1,0)</f>
        <v>0</v>
      </c>
      <c r="N261" s="41">
        <f>IF(Table2[[#This Row],[Ship Mode]]=Introduction!$C$44,1,0)</f>
        <v>1</v>
      </c>
      <c r="O261" s="41">
        <f>IF(Table2[[#This Row],[Customer Segment]]=Introduction!$D$45,1,0)</f>
        <v>0</v>
      </c>
      <c r="P261" s="41">
        <f>IF(Table2[[#This Row],[Customer Segment]]=Introduction!$D$42,1,0)</f>
        <v>0</v>
      </c>
      <c r="Q261" s="41">
        <f>IF(Table2[[#This Row],[Customer Segment]]=Introduction!$D$44,1,0)</f>
        <v>0</v>
      </c>
      <c r="R261" s="1">
        <v>76.16</v>
      </c>
      <c r="S26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29.339844213750666</v>
      </c>
    </row>
    <row r="262" spans="1:19" x14ac:dyDescent="0.2">
      <c r="A262" s="1" t="s">
        <v>92</v>
      </c>
      <c r="B262" s="1" t="s">
        <v>14</v>
      </c>
      <c r="C262" s="1" t="s">
        <v>70</v>
      </c>
      <c r="D262" s="37">
        <v>0.03</v>
      </c>
      <c r="E262" s="37">
        <v>105.34</v>
      </c>
      <c r="F262" s="37">
        <v>24.49</v>
      </c>
      <c r="G262" s="37">
        <v>0.61</v>
      </c>
      <c r="H262" s="37">
        <v>618.13080000000002</v>
      </c>
      <c r="I262" s="42">
        <f>IF(Table2[[#This Row],[Order Priority]]=Introduction!$B$42,1,0)</f>
        <v>0</v>
      </c>
      <c r="J262" s="42">
        <f>IF(Table2[[#This Row],[Order Priority]]=Introduction!$B$43,1,0)</f>
        <v>0</v>
      </c>
      <c r="K262" s="42">
        <f>IF(Table2[[#This Row],[Order Priority]]=Introduction!$B$44,1,0)</f>
        <v>0</v>
      </c>
      <c r="L262" s="42">
        <f>IF(Table2[[#This Row],[Order Priority]]=Introduction!$B$45,1,0)</f>
        <v>1</v>
      </c>
      <c r="M262" s="42">
        <f>IF(Table2[[#This Row],[Ship Mode]]=Introduction!$C$42,1,0)</f>
        <v>0</v>
      </c>
      <c r="N262" s="41">
        <f>IF(Table2[[#This Row],[Ship Mode]]=Introduction!$C$44,1,0)</f>
        <v>1</v>
      </c>
      <c r="O262" s="41">
        <f>IF(Table2[[#This Row],[Customer Segment]]=Introduction!$D$45,1,0)</f>
        <v>0</v>
      </c>
      <c r="P262" s="41">
        <f>IF(Table2[[#This Row],[Customer Segment]]=Introduction!$D$42,1,0)</f>
        <v>0</v>
      </c>
      <c r="Q262" s="41">
        <f>IF(Table2[[#This Row],[Customer Segment]]=Introduction!$D$44,1,0)</f>
        <v>0</v>
      </c>
      <c r="R262" s="34">
        <v>1038.1400000000001</v>
      </c>
      <c r="S26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1776.8484538135381</v>
      </c>
    </row>
    <row r="263" spans="1:19" x14ac:dyDescent="0.2">
      <c r="A263" s="1" t="s">
        <v>46</v>
      </c>
      <c r="B263" s="1" t="s">
        <v>14</v>
      </c>
      <c r="C263" s="1" t="s">
        <v>70</v>
      </c>
      <c r="D263" s="39">
        <v>0.04</v>
      </c>
      <c r="E263" s="39">
        <v>15.51</v>
      </c>
      <c r="F263" s="39">
        <v>17.78</v>
      </c>
      <c r="G263" s="39">
        <v>0.59</v>
      </c>
      <c r="H263" s="39">
        <v>-266.22000000000003</v>
      </c>
      <c r="I263" s="42">
        <f>IF(Table2[[#This Row],[Order Priority]]=Introduction!$B$42,1,0)</f>
        <v>0</v>
      </c>
      <c r="J263" s="42">
        <f>IF(Table2[[#This Row],[Order Priority]]=Introduction!$B$43,1,0)</f>
        <v>0</v>
      </c>
      <c r="K263" s="42">
        <f>IF(Table2[[#This Row],[Order Priority]]=Introduction!$B$44,1,0)</f>
        <v>0</v>
      </c>
      <c r="L263" s="42">
        <f>IF(Table2[[#This Row],[Order Priority]]=Introduction!$B$45,1,0)</f>
        <v>0</v>
      </c>
      <c r="M263" s="42">
        <f>IF(Table2[[#This Row],[Ship Mode]]=Introduction!$C$42,1,0)</f>
        <v>0</v>
      </c>
      <c r="N263" s="41">
        <f>IF(Table2[[#This Row],[Ship Mode]]=Introduction!$C$44,1,0)</f>
        <v>1</v>
      </c>
      <c r="O263" s="41">
        <f>IF(Table2[[#This Row],[Customer Segment]]=Introduction!$D$45,1,0)</f>
        <v>0</v>
      </c>
      <c r="P263" s="41">
        <f>IF(Table2[[#This Row],[Customer Segment]]=Introduction!$D$42,1,0)</f>
        <v>0</v>
      </c>
      <c r="Q263" s="41">
        <f>IF(Table2[[#This Row],[Customer Segment]]=Introduction!$D$44,1,0)</f>
        <v>0</v>
      </c>
      <c r="R263" s="1">
        <v>116.93</v>
      </c>
      <c r="S26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569.37134447061112</v>
      </c>
    </row>
    <row r="264" spans="1:19" x14ac:dyDescent="0.2">
      <c r="A264" s="1" t="s">
        <v>46</v>
      </c>
      <c r="B264" s="1" t="s">
        <v>14</v>
      </c>
      <c r="C264" s="1" t="s">
        <v>15</v>
      </c>
      <c r="D264" s="37">
        <v>0.01</v>
      </c>
      <c r="E264" s="37">
        <v>14.28</v>
      </c>
      <c r="F264" s="37">
        <v>2.99</v>
      </c>
      <c r="G264" s="37">
        <v>0.39</v>
      </c>
      <c r="H264" s="37">
        <v>21.003499999999999</v>
      </c>
      <c r="I264" s="42">
        <f>IF(Table2[[#This Row],[Order Priority]]=Introduction!$B$42,1,0)</f>
        <v>0</v>
      </c>
      <c r="J264" s="42">
        <f>IF(Table2[[#This Row],[Order Priority]]=Introduction!$B$43,1,0)</f>
        <v>0</v>
      </c>
      <c r="K264" s="42">
        <f>IF(Table2[[#This Row],[Order Priority]]=Introduction!$B$44,1,0)</f>
        <v>0</v>
      </c>
      <c r="L264" s="42">
        <f>IF(Table2[[#This Row],[Order Priority]]=Introduction!$B$45,1,0)</f>
        <v>0</v>
      </c>
      <c r="M264" s="42">
        <f>IF(Table2[[#This Row],[Ship Mode]]=Introduction!$C$42,1,0)</f>
        <v>0</v>
      </c>
      <c r="N264" s="41">
        <f>IF(Table2[[#This Row],[Ship Mode]]=Introduction!$C$44,1,0)</f>
        <v>1</v>
      </c>
      <c r="O264" s="41">
        <f>IF(Table2[[#This Row],[Customer Segment]]=Introduction!$D$45,1,0)</f>
        <v>0</v>
      </c>
      <c r="P264" s="41">
        <f>IF(Table2[[#This Row],[Customer Segment]]=Introduction!$D$42,1,0)</f>
        <v>1</v>
      </c>
      <c r="Q264" s="41">
        <f>IF(Table2[[#This Row],[Customer Segment]]=Introduction!$D$44,1,0)</f>
        <v>0</v>
      </c>
      <c r="R264" s="34">
        <v>30.44</v>
      </c>
      <c r="S26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275.50853060699791</v>
      </c>
    </row>
    <row r="265" spans="1:19" x14ac:dyDescent="0.2">
      <c r="A265" s="1" t="s">
        <v>46</v>
      </c>
      <c r="B265" s="1" t="s">
        <v>63</v>
      </c>
      <c r="C265" s="1" t="s">
        <v>3</v>
      </c>
      <c r="D265" s="39">
        <v>0.1</v>
      </c>
      <c r="E265" s="39">
        <v>14.98</v>
      </c>
      <c r="F265" s="39">
        <v>7.69</v>
      </c>
      <c r="G265" s="39">
        <v>0.56999999999999995</v>
      </c>
      <c r="H265" s="39">
        <v>-76.900000000000006</v>
      </c>
      <c r="I265" s="42">
        <f>IF(Table2[[#This Row],[Order Priority]]=Introduction!$B$42,1,0)</f>
        <v>0</v>
      </c>
      <c r="J265" s="42">
        <f>IF(Table2[[#This Row],[Order Priority]]=Introduction!$B$43,1,0)</f>
        <v>0</v>
      </c>
      <c r="K265" s="42">
        <f>IF(Table2[[#This Row],[Order Priority]]=Introduction!$B$44,1,0)</f>
        <v>0</v>
      </c>
      <c r="L265" s="42">
        <f>IF(Table2[[#This Row],[Order Priority]]=Introduction!$B$45,1,0)</f>
        <v>0</v>
      </c>
      <c r="M265" s="42">
        <f>IF(Table2[[#This Row],[Ship Mode]]=Introduction!$C$42,1,0)</f>
        <v>0</v>
      </c>
      <c r="N265" s="41">
        <f>IF(Table2[[#This Row],[Ship Mode]]=Introduction!$C$44,1,0)</f>
        <v>0</v>
      </c>
      <c r="O265" s="41">
        <f>IF(Table2[[#This Row],[Customer Segment]]=Introduction!$D$45,1,0)</f>
        <v>1</v>
      </c>
      <c r="P265" s="41">
        <f>IF(Table2[[#This Row],[Customer Segment]]=Introduction!$D$42,1,0)</f>
        <v>0</v>
      </c>
      <c r="Q265" s="41">
        <f>IF(Table2[[#This Row],[Customer Segment]]=Introduction!$D$44,1,0)</f>
        <v>0</v>
      </c>
      <c r="R265" s="1">
        <v>114.81</v>
      </c>
      <c r="S26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335.17182564304778</v>
      </c>
    </row>
    <row r="266" spans="1:19" x14ac:dyDescent="0.2">
      <c r="A266" s="1" t="s">
        <v>46</v>
      </c>
      <c r="B266" s="1" t="s">
        <v>14</v>
      </c>
      <c r="C266" s="1" t="s">
        <v>47</v>
      </c>
      <c r="D266" s="37">
        <v>0.1</v>
      </c>
      <c r="E266" s="37">
        <v>1889.99</v>
      </c>
      <c r="F266" s="37">
        <v>19.989999999999998</v>
      </c>
      <c r="G266" s="37">
        <v>0.36</v>
      </c>
      <c r="H266" s="37">
        <v>-42.545999999999999</v>
      </c>
      <c r="I266" s="42">
        <f>IF(Table2[[#This Row],[Order Priority]]=Introduction!$B$42,1,0)</f>
        <v>0</v>
      </c>
      <c r="J266" s="42">
        <f>IF(Table2[[#This Row],[Order Priority]]=Introduction!$B$43,1,0)</f>
        <v>0</v>
      </c>
      <c r="K266" s="42">
        <f>IF(Table2[[#This Row],[Order Priority]]=Introduction!$B$44,1,0)</f>
        <v>0</v>
      </c>
      <c r="L266" s="42">
        <f>IF(Table2[[#This Row],[Order Priority]]=Introduction!$B$45,1,0)</f>
        <v>0</v>
      </c>
      <c r="M266" s="42">
        <f>IF(Table2[[#This Row],[Ship Mode]]=Introduction!$C$42,1,0)</f>
        <v>0</v>
      </c>
      <c r="N266" s="41">
        <f>IF(Table2[[#This Row],[Ship Mode]]=Introduction!$C$44,1,0)</f>
        <v>1</v>
      </c>
      <c r="O266" s="41">
        <f>IF(Table2[[#This Row],[Customer Segment]]=Introduction!$D$45,1,0)</f>
        <v>0</v>
      </c>
      <c r="P266" s="41">
        <f>IF(Table2[[#This Row],[Customer Segment]]=Introduction!$D$42,1,0)</f>
        <v>0</v>
      </c>
      <c r="Q266" s="41">
        <f>IF(Table2[[#This Row],[Customer Segment]]=Introduction!$D$44,1,0)</f>
        <v>1</v>
      </c>
      <c r="R266" s="34">
        <v>1786.04</v>
      </c>
      <c r="S26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6532.1937170074434</v>
      </c>
    </row>
    <row r="267" spans="1:19" x14ac:dyDescent="0.2">
      <c r="A267" s="1" t="s">
        <v>46</v>
      </c>
      <c r="B267" s="1" t="s">
        <v>2</v>
      </c>
      <c r="C267" s="1" t="s">
        <v>47</v>
      </c>
      <c r="D267" s="39">
        <v>0.04</v>
      </c>
      <c r="E267" s="39">
        <v>355.98</v>
      </c>
      <c r="F267" s="39">
        <v>58.92</v>
      </c>
      <c r="G267" s="39">
        <v>0.64</v>
      </c>
      <c r="H267" s="39">
        <v>882.93</v>
      </c>
      <c r="I267" s="42">
        <f>IF(Table2[[#This Row],[Order Priority]]=Introduction!$B$42,1,0)</f>
        <v>0</v>
      </c>
      <c r="J267" s="42">
        <f>IF(Table2[[#This Row],[Order Priority]]=Introduction!$B$43,1,0)</f>
        <v>0</v>
      </c>
      <c r="K267" s="42">
        <f>IF(Table2[[#This Row],[Order Priority]]=Introduction!$B$44,1,0)</f>
        <v>0</v>
      </c>
      <c r="L267" s="42">
        <f>IF(Table2[[#This Row],[Order Priority]]=Introduction!$B$45,1,0)</f>
        <v>0</v>
      </c>
      <c r="M267" s="42">
        <f>IF(Table2[[#This Row],[Ship Mode]]=Introduction!$C$42,1,0)</f>
        <v>1</v>
      </c>
      <c r="N267" s="41">
        <f>IF(Table2[[#This Row],[Ship Mode]]=Introduction!$C$44,1,0)</f>
        <v>0</v>
      </c>
      <c r="O267" s="41">
        <f>IF(Table2[[#This Row],[Customer Segment]]=Introduction!$D$45,1,0)</f>
        <v>0</v>
      </c>
      <c r="P267" s="41">
        <f>IF(Table2[[#This Row],[Customer Segment]]=Introduction!$D$42,1,0)</f>
        <v>0</v>
      </c>
      <c r="Q267" s="41">
        <f>IF(Table2[[#This Row],[Customer Segment]]=Introduction!$D$44,1,0)</f>
        <v>1</v>
      </c>
      <c r="R267" s="1">
        <v>2748.21</v>
      </c>
      <c r="S26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4218.3961538158619</v>
      </c>
    </row>
    <row r="268" spans="1:19" x14ac:dyDescent="0.2">
      <c r="A268" s="1" t="s">
        <v>46</v>
      </c>
      <c r="B268" s="1" t="s">
        <v>14</v>
      </c>
      <c r="C268" s="1" t="s">
        <v>47</v>
      </c>
      <c r="D268" s="37">
        <v>0.09</v>
      </c>
      <c r="E268" s="37">
        <v>19.98</v>
      </c>
      <c r="F268" s="37">
        <v>8.68</v>
      </c>
      <c r="G268" s="37">
        <v>0.37</v>
      </c>
      <c r="H268" s="37">
        <v>6.6803999999999997</v>
      </c>
      <c r="I268" s="42">
        <f>IF(Table2[[#This Row],[Order Priority]]=Introduction!$B$42,1,0)</f>
        <v>0</v>
      </c>
      <c r="J268" s="42">
        <f>IF(Table2[[#This Row],[Order Priority]]=Introduction!$B$43,1,0)</f>
        <v>0</v>
      </c>
      <c r="K268" s="42">
        <f>IF(Table2[[#This Row],[Order Priority]]=Introduction!$B$44,1,0)</f>
        <v>0</v>
      </c>
      <c r="L268" s="42">
        <f>IF(Table2[[#This Row],[Order Priority]]=Introduction!$B$45,1,0)</f>
        <v>0</v>
      </c>
      <c r="M268" s="42">
        <f>IF(Table2[[#This Row],[Ship Mode]]=Introduction!$C$42,1,0)</f>
        <v>0</v>
      </c>
      <c r="N268" s="41">
        <f>IF(Table2[[#This Row],[Ship Mode]]=Introduction!$C$44,1,0)</f>
        <v>1</v>
      </c>
      <c r="O268" s="41">
        <f>IF(Table2[[#This Row],[Customer Segment]]=Introduction!$D$45,1,0)</f>
        <v>0</v>
      </c>
      <c r="P268" s="41">
        <f>IF(Table2[[#This Row],[Customer Segment]]=Introduction!$D$42,1,0)</f>
        <v>0</v>
      </c>
      <c r="Q268" s="41">
        <f>IF(Table2[[#This Row],[Customer Segment]]=Introduction!$D$44,1,0)</f>
        <v>1</v>
      </c>
      <c r="R268" s="34">
        <v>93.19</v>
      </c>
      <c r="S26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425.85234995202899</v>
      </c>
    </row>
    <row r="269" spans="1:19" x14ac:dyDescent="0.2">
      <c r="A269" s="1" t="s">
        <v>46</v>
      </c>
      <c r="B269" s="1" t="s">
        <v>14</v>
      </c>
      <c r="C269" s="1" t="s">
        <v>3</v>
      </c>
      <c r="D269" s="39">
        <v>0.01</v>
      </c>
      <c r="E269" s="39">
        <v>24.95</v>
      </c>
      <c r="F269" s="39">
        <v>2.99</v>
      </c>
      <c r="G269" s="39">
        <v>0.39</v>
      </c>
      <c r="H269" s="39">
        <v>261.38580000000002</v>
      </c>
      <c r="I269" s="42">
        <f>IF(Table2[[#This Row],[Order Priority]]=Introduction!$B$42,1,0)</f>
        <v>0</v>
      </c>
      <c r="J269" s="42">
        <f>IF(Table2[[#This Row],[Order Priority]]=Introduction!$B$43,1,0)</f>
        <v>0</v>
      </c>
      <c r="K269" s="42">
        <f>IF(Table2[[#This Row],[Order Priority]]=Introduction!$B$44,1,0)</f>
        <v>0</v>
      </c>
      <c r="L269" s="42">
        <f>IF(Table2[[#This Row],[Order Priority]]=Introduction!$B$45,1,0)</f>
        <v>0</v>
      </c>
      <c r="M269" s="42">
        <f>IF(Table2[[#This Row],[Ship Mode]]=Introduction!$C$42,1,0)</f>
        <v>0</v>
      </c>
      <c r="N269" s="41">
        <f>IF(Table2[[#This Row],[Ship Mode]]=Introduction!$C$44,1,0)</f>
        <v>1</v>
      </c>
      <c r="O269" s="41">
        <f>IF(Table2[[#This Row],[Customer Segment]]=Introduction!$D$45,1,0)</f>
        <v>1</v>
      </c>
      <c r="P269" s="41">
        <f>IF(Table2[[#This Row],[Customer Segment]]=Introduction!$D$42,1,0)</f>
        <v>0</v>
      </c>
      <c r="Q269" s="41">
        <f>IF(Table2[[#This Row],[Customer Segment]]=Introduction!$D$44,1,0)</f>
        <v>0</v>
      </c>
      <c r="R269" s="1">
        <v>378.82</v>
      </c>
      <c r="S26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574.99631713945087</v>
      </c>
    </row>
    <row r="270" spans="1:19" x14ac:dyDescent="0.2">
      <c r="A270" s="1" t="s">
        <v>46</v>
      </c>
      <c r="B270" s="1" t="s">
        <v>14</v>
      </c>
      <c r="C270" s="1" t="s">
        <v>3</v>
      </c>
      <c r="D270" s="37">
        <v>0</v>
      </c>
      <c r="E270" s="37">
        <v>15.98</v>
      </c>
      <c r="F270" s="37">
        <v>8.99</v>
      </c>
      <c r="G270" s="37">
        <v>0.64</v>
      </c>
      <c r="H270" s="37">
        <v>-135.46</v>
      </c>
      <c r="I270" s="42">
        <f>IF(Table2[[#This Row],[Order Priority]]=Introduction!$B$42,1,0)</f>
        <v>0</v>
      </c>
      <c r="J270" s="42">
        <f>IF(Table2[[#This Row],[Order Priority]]=Introduction!$B$43,1,0)</f>
        <v>0</v>
      </c>
      <c r="K270" s="42">
        <f>IF(Table2[[#This Row],[Order Priority]]=Introduction!$B$44,1,0)</f>
        <v>0</v>
      </c>
      <c r="L270" s="42">
        <f>IF(Table2[[#This Row],[Order Priority]]=Introduction!$B$45,1,0)</f>
        <v>0</v>
      </c>
      <c r="M270" s="42">
        <f>IF(Table2[[#This Row],[Ship Mode]]=Introduction!$C$42,1,0)</f>
        <v>0</v>
      </c>
      <c r="N270" s="41">
        <f>IF(Table2[[#This Row],[Ship Mode]]=Introduction!$C$44,1,0)</f>
        <v>1</v>
      </c>
      <c r="O270" s="41">
        <f>IF(Table2[[#This Row],[Customer Segment]]=Introduction!$D$45,1,0)</f>
        <v>1</v>
      </c>
      <c r="P270" s="41">
        <f>IF(Table2[[#This Row],[Customer Segment]]=Introduction!$D$42,1,0)</f>
        <v>0</v>
      </c>
      <c r="Q270" s="41">
        <f>IF(Table2[[#This Row],[Customer Segment]]=Introduction!$D$44,1,0)</f>
        <v>0</v>
      </c>
      <c r="R270" s="34">
        <v>152.18</v>
      </c>
      <c r="S27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520.75185060484273</v>
      </c>
    </row>
    <row r="271" spans="1:19" x14ac:dyDescent="0.2">
      <c r="A271" s="1" t="s">
        <v>1</v>
      </c>
      <c r="B271" s="1" t="s">
        <v>14</v>
      </c>
      <c r="C271" s="1" t="s">
        <v>47</v>
      </c>
      <c r="D271" s="39">
        <v>0.09</v>
      </c>
      <c r="E271" s="39">
        <v>32.979999999999997</v>
      </c>
      <c r="F271" s="39">
        <v>5.5</v>
      </c>
      <c r="G271" s="39">
        <v>0.75</v>
      </c>
      <c r="H271" s="39">
        <v>-20.257999999999999</v>
      </c>
      <c r="I271" s="42">
        <f>IF(Table2[[#This Row],[Order Priority]]=Introduction!$B$42,1,0)</f>
        <v>1</v>
      </c>
      <c r="J271" s="42">
        <f>IF(Table2[[#This Row],[Order Priority]]=Introduction!$B$43,1,0)</f>
        <v>0</v>
      </c>
      <c r="K271" s="42">
        <f>IF(Table2[[#This Row],[Order Priority]]=Introduction!$B$44,1,0)</f>
        <v>0</v>
      </c>
      <c r="L271" s="42">
        <f>IF(Table2[[#This Row],[Order Priority]]=Introduction!$B$45,1,0)</f>
        <v>0</v>
      </c>
      <c r="M271" s="42">
        <f>IF(Table2[[#This Row],[Ship Mode]]=Introduction!$C$42,1,0)</f>
        <v>0</v>
      </c>
      <c r="N271" s="41">
        <f>IF(Table2[[#This Row],[Ship Mode]]=Introduction!$C$44,1,0)</f>
        <v>1</v>
      </c>
      <c r="O271" s="41">
        <f>IF(Table2[[#This Row],[Customer Segment]]=Introduction!$D$45,1,0)</f>
        <v>0</v>
      </c>
      <c r="P271" s="41">
        <f>IF(Table2[[#This Row],[Customer Segment]]=Introduction!$D$42,1,0)</f>
        <v>0</v>
      </c>
      <c r="Q271" s="41">
        <f>IF(Table2[[#This Row],[Customer Segment]]=Introduction!$D$44,1,0)</f>
        <v>1</v>
      </c>
      <c r="R271" s="1">
        <v>62.46</v>
      </c>
      <c r="S27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755.93678007867038</v>
      </c>
    </row>
    <row r="272" spans="1:19" x14ac:dyDescent="0.2">
      <c r="A272" s="1" t="s">
        <v>1</v>
      </c>
      <c r="B272" s="1" t="s">
        <v>14</v>
      </c>
      <c r="C272" s="1" t="s">
        <v>70</v>
      </c>
      <c r="D272" s="37">
        <v>0.01</v>
      </c>
      <c r="E272" s="37">
        <v>80.98</v>
      </c>
      <c r="F272" s="37">
        <v>35</v>
      </c>
      <c r="G272" s="37">
        <v>0.83</v>
      </c>
      <c r="H272" s="37">
        <v>-409.37360000000001</v>
      </c>
      <c r="I272" s="42">
        <f>IF(Table2[[#This Row],[Order Priority]]=Introduction!$B$42,1,0)</f>
        <v>1</v>
      </c>
      <c r="J272" s="42">
        <f>IF(Table2[[#This Row],[Order Priority]]=Introduction!$B$43,1,0)</f>
        <v>0</v>
      </c>
      <c r="K272" s="42">
        <f>IF(Table2[[#This Row],[Order Priority]]=Introduction!$B$44,1,0)</f>
        <v>0</v>
      </c>
      <c r="L272" s="42">
        <f>IF(Table2[[#This Row],[Order Priority]]=Introduction!$B$45,1,0)</f>
        <v>0</v>
      </c>
      <c r="M272" s="42">
        <f>IF(Table2[[#This Row],[Ship Mode]]=Introduction!$C$42,1,0)</f>
        <v>0</v>
      </c>
      <c r="N272" s="41">
        <f>IF(Table2[[#This Row],[Ship Mode]]=Introduction!$C$44,1,0)</f>
        <v>1</v>
      </c>
      <c r="O272" s="41">
        <f>IF(Table2[[#This Row],[Customer Segment]]=Introduction!$D$45,1,0)</f>
        <v>0</v>
      </c>
      <c r="P272" s="41">
        <f>IF(Table2[[#This Row],[Customer Segment]]=Introduction!$D$42,1,0)</f>
        <v>0</v>
      </c>
      <c r="Q272" s="41">
        <f>IF(Table2[[#This Row],[Customer Segment]]=Introduction!$D$44,1,0)</f>
        <v>0</v>
      </c>
      <c r="R272" s="34">
        <v>267.83</v>
      </c>
      <c r="S27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1412.1482100283292</v>
      </c>
    </row>
    <row r="273" spans="1:19" x14ac:dyDescent="0.2">
      <c r="A273" s="1" t="s">
        <v>1</v>
      </c>
      <c r="B273" s="1" t="s">
        <v>14</v>
      </c>
      <c r="C273" s="1" t="s">
        <v>70</v>
      </c>
      <c r="D273" s="39">
        <v>0</v>
      </c>
      <c r="E273" s="39">
        <v>20.28</v>
      </c>
      <c r="F273" s="39">
        <v>14.39</v>
      </c>
      <c r="G273" s="39">
        <v>0.47</v>
      </c>
      <c r="H273" s="39">
        <v>-66.247299999999996</v>
      </c>
      <c r="I273" s="42">
        <f>IF(Table2[[#This Row],[Order Priority]]=Introduction!$B$42,1,0)</f>
        <v>1</v>
      </c>
      <c r="J273" s="42">
        <f>IF(Table2[[#This Row],[Order Priority]]=Introduction!$B$43,1,0)</f>
        <v>0</v>
      </c>
      <c r="K273" s="42">
        <f>IF(Table2[[#This Row],[Order Priority]]=Introduction!$B$44,1,0)</f>
        <v>0</v>
      </c>
      <c r="L273" s="42">
        <f>IF(Table2[[#This Row],[Order Priority]]=Introduction!$B$45,1,0)</f>
        <v>0</v>
      </c>
      <c r="M273" s="42">
        <f>IF(Table2[[#This Row],[Ship Mode]]=Introduction!$C$42,1,0)</f>
        <v>0</v>
      </c>
      <c r="N273" s="41">
        <f>IF(Table2[[#This Row],[Ship Mode]]=Introduction!$C$44,1,0)</f>
        <v>1</v>
      </c>
      <c r="O273" s="41">
        <f>IF(Table2[[#This Row],[Customer Segment]]=Introduction!$D$45,1,0)</f>
        <v>0</v>
      </c>
      <c r="P273" s="41">
        <f>IF(Table2[[#This Row],[Customer Segment]]=Introduction!$D$42,1,0)</f>
        <v>0</v>
      </c>
      <c r="Q273" s="41">
        <f>IF(Table2[[#This Row],[Customer Segment]]=Introduction!$D$44,1,0)</f>
        <v>0</v>
      </c>
      <c r="R273" s="1">
        <v>206.04</v>
      </c>
      <c r="S27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711.06990426002915</v>
      </c>
    </row>
    <row r="274" spans="1:19" x14ac:dyDescent="0.2">
      <c r="A274" s="1" t="s">
        <v>13</v>
      </c>
      <c r="B274" s="1" t="s">
        <v>14</v>
      </c>
      <c r="C274" s="1" t="s">
        <v>15</v>
      </c>
      <c r="D274" s="37">
        <v>0</v>
      </c>
      <c r="E274" s="37">
        <v>115.99</v>
      </c>
      <c r="F274" s="37">
        <v>5.92</v>
      </c>
      <c r="G274" s="37">
        <v>0.57999999999999996</v>
      </c>
      <c r="H274" s="37">
        <v>-16.771999999999998</v>
      </c>
      <c r="I274" s="42">
        <f>IF(Table2[[#This Row],[Order Priority]]=Introduction!$B$42,1,0)</f>
        <v>0</v>
      </c>
      <c r="J274" s="42">
        <f>IF(Table2[[#This Row],[Order Priority]]=Introduction!$B$43,1,0)</f>
        <v>1</v>
      </c>
      <c r="K274" s="42">
        <f>IF(Table2[[#This Row],[Order Priority]]=Introduction!$B$44,1,0)</f>
        <v>0</v>
      </c>
      <c r="L274" s="42">
        <f>IF(Table2[[#This Row],[Order Priority]]=Introduction!$B$45,1,0)</f>
        <v>0</v>
      </c>
      <c r="M274" s="42">
        <f>IF(Table2[[#This Row],[Ship Mode]]=Introduction!$C$42,1,0)</f>
        <v>0</v>
      </c>
      <c r="N274" s="41">
        <f>IF(Table2[[#This Row],[Ship Mode]]=Introduction!$C$44,1,0)</f>
        <v>1</v>
      </c>
      <c r="O274" s="41">
        <f>IF(Table2[[#This Row],[Customer Segment]]=Introduction!$D$45,1,0)</f>
        <v>0</v>
      </c>
      <c r="P274" s="41">
        <f>IF(Table2[[#This Row],[Customer Segment]]=Introduction!$D$42,1,0)</f>
        <v>1</v>
      </c>
      <c r="Q274" s="41">
        <f>IF(Table2[[#This Row],[Customer Segment]]=Introduction!$D$44,1,0)</f>
        <v>0</v>
      </c>
      <c r="R274" s="34">
        <v>1160.42</v>
      </c>
      <c r="S27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597.49966826690081</v>
      </c>
    </row>
    <row r="275" spans="1:19" x14ac:dyDescent="0.2">
      <c r="A275" s="1" t="s">
        <v>13</v>
      </c>
      <c r="B275" s="1" t="s">
        <v>14</v>
      </c>
      <c r="C275" s="1" t="s">
        <v>47</v>
      </c>
      <c r="D275" s="39">
        <v>7.0000000000000007E-2</v>
      </c>
      <c r="E275" s="39">
        <v>179.99</v>
      </c>
      <c r="F275" s="39">
        <v>19.989999999999998</v>
      </c>
      <c r="G275" s="39">
        <v>0.48</v>
      </c>
      <c r="H275" s="39">
        <v>733.28219999999999</v>
      </c>
      <c r="I275" s="42">
        <f>IF(Table2[[#This Row],[Order Priority]]=Introduction!$B$42,1,0)</f>
        <v>0</v>
      </c>
      <c r="J275" s="42">
        <f>IF(Table2[[#This Row],[Order Priority]]=Introduction!$B$43,1,0)</f>
        <v>1</v>
      </c>
      <c r="K275" s="42">
        <f>IF(Table2[[#This Row],[Order Priority]]=Introduction!$B$44,1,0)</f>
        <v>0</v>
      </c>
      <c r="L275" s="42">
        <f>IF(Table2[[#This Row],[Order Priority]]=Introduction!$B$45,1,0)</f>
        <v>0</v>
      </c>
      <c r="M275" s="42">
        <f>IF(Table2[[#This Row],[Ship Mode]]=Introduction!$C$42,1,0)</f>
        <v>0</v>
      </c>
      <c r="N275" s="41">
        <f>IF(Table2[[#This Row],[Ship Mode]]=Introduction!$C$44,1,0)</f>
        <v>1</v>
      </c>
      <c r="O275" s="41">
        <f>IF(Table2[[#This Row],[Customer Segment]]=Introduction!$D$45,1,0)</f>
        <v>0</v>
      </c>
      <c r="P275" s="41">
        <f>IF(Table2[[#This Row],[Customer Segment]]=Introduction!$D$42,1,0)</f>
        <v>0</v>
      </c>
      <c r="Q275" s="41">
        <f>IF(Table2[[#This Row],[Customer Segment]]=Introduction!$D$44,1,0)</f>
        <v>1</v>
      </c>
      <c r="R275" s="1">
        <v>1188.6300000000001</v>
      </c>
      <c r="S27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1884.9810335509128</v>
      </c>
    </row>
    <row r="276" spans="1:19" x14ac:dyDescent="0.2">
      <c r="A276" s="1" t="s">
        <v>13</v>
      </c>
      <c r="B276" s="1" t="s">
        <v>63</v>
      </c>
      <c r="C276" s="1" t="s">
        <v>47</v>
      </c>
      <c r="D276" s="37">
        <v>0.02</v>
      </c>
      <c r="E276" s="37">
        <v>92.23</v>
      </c>
      <c r="F276" s="37">
        <v>39.61</v>
      </c>
      <c r="G276" s="37">
        <v>0.67</v>
      </c>
      <c r="H276" s="37">
        <v>-905.99040000000002</v>
      </c>
      <c r="I276" s="42">
        <f>IF(Table2[[#This Row],[Order Priority]]=Introduction!$B$42,1,0)</f>
        <v>0</v>
      </c>
      <c r="J276" s="42">
        <f>IF(Table2[[#This Row],[Order Priority]]=Introduction!$B$43,1,0)</f>
        <v>1</v>
      </c>
      <c r="K276" s="42">
        <f>IF(Table2[[#This Row],[Order Priority]]=Introduction!$B$44,1,0)</f>
        <v>0</v>
      </c>
      <c r="L276" s="42">
        <f>IF(Table2[[#This Row],[Order Priority]]=Introduction!$B$45,1,0)</f>
        <v>0</v>
      </c>
      <c r="M276" s="42">
        <f>IF(Table2[[#This Row],[Ship Mode]]=Introduction!$C$42,1,0)</f>
        <v>0</v>
      </c>
      <c r="N276" s="41">
        <f>IF(Table2[[#This Row],[Ship Mode]]=Introduction!$C$44,1,0)</f>
        <v>0</v>
      </c>
      <c r="O276" s="41">
        <f>IF(Table2[[#This Row],[Customer Segment]]=Introduction!$D$45,1,0)</f>
        <v>0</v>
      </c>
      <c r="P276" s="41">
        <f>IF(Table2[[#This Row],[Customer Segment]]=Introduction!$D$42,1,0)</f>
        <v>0</v>
      </c>
      <c r="Q276" s="41">
        <f>IF(Table2[[#This Row],[Customer Segment]]=Introduction!$D$44,1,0)</f>
        <v>1</v>
      </c>
      <c r="R276" s="34">
        <v>1009.93</v>
      </c>
      <c r="S27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582.3911788575557</v>
      </c>
    </row>
    <row r="277" spans="1:19" x14ac:dyDescent="0.2">
      <c r="A277" s="1" t="s">
        <v>13</v>
      </c>
      <c r="B277" s="1" t="s">
        <v>14</v>
      </c>
      <c r="C277" s="1" t="s">
        <v>47</v>
      </c>
      <c r="D277" s="39">
        <v>0.02</v>
      </c>
      <c r="E277" s="39">
        <v>15.22</v>
      </c>
      <c r="F277" s="39">
        <v>9.73</v>
      </c>
      <c r="G277" s="39">
        <v>0.36</v>
      </c>
      <c r="H277" s="39">
        <v>-21.63242</v>
      </c>
      <c r="I277" s="42">
        <f>IF(Table2[[#This Row],[Order Priority]]=Introduction!$B$42,1,0)</f>
        <v>0</v>
      </c>
      <c r="J277" s="42">
        <f>IF(Table2[[#This Row],[Order Priority]]=Introduction!$B$43,1,0)</f>
        <v>1</v>
      </c>
      <c r="K277" s="42">
        <f>IF(Table2[[#This Row],[Order Priority]]=Introduction!$B$44,1,0)</f>
        <v>0</v>
      </c>
      <c r="L277" s="42">
        <f>IF(Table2[[#This Row],[Order Priority]]=Introduction!$B$45,1,0)</f>
        <v>0</v>
      </c>
      <c r="M277" s="42">
        <f>IF(Table2[[#This Row],[Ship Mode]]=Introduction!$C$42,1,0)</f>
        <v>0</v>
      </c>
      <c r="N277" s="41">
        <f>IF(Table2[[#This Row],[Ship Mode]]=Introduction!$C$44,1,0)</f>
        <v>1</v>
      </c>
      <c r="O277" s="41">
        <f>IF(Table2[[#This Row],[Customer Segment]]=Introduction!$D$45,1,0)</f>
        <v>0</v>
      </c>
      <c r="P277" s="41">
        <f>IF(Table2[[#This Row],[Customer Segment]]=Introduction!$D$42,1,0)</f>
        <v>0</v>
      </c>
      <c r="Q277" s="41">
        <f>IF(Table2[[#This Row],[Customer Segment]]=Introduction!$D$44,1,0)</f>
        <v>1</v>
      </c>
      <c r="R277" s="1">
        <v>140.69999999999999</v>
      </c>
      <c r="S27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245.39590219157134</v>
      </c>
    </row>
    <row r="278" spans="1:19" x14ac:dyDescent="0.2">
      <c r="A278" s="1" t="s">
        <v>23</v>
      </c>
      <c r="B278" s="1" t="s">
        <v>14</v>
      </c>
      <c r="C278" s="1" t="s">
        <v>47</v>
      </c>
      <c r="D278" s="37">
        <v>0.06</v>
      </c>
      <c r="E278" s="37">
        <v>6.98</v>
      </c>
      <c r="F278" s="37">
        <v>1.6</v>
      </c>
      <c r="G278" s="37">
        <v>0.38</v>
      </c>
      <c r="H278" s="37">
        <v>-98.055999999999997</v>
      </c>
      <c r="I278" s="42">
        <f>IF(Table2[[#This Row],[Order Priority]]=Introduction!$B$42,1,0)</f>
        <v>0</v>
      </c>
      <c r="J278" s="42">
        <f>IF(Table2[[#This Row],[Order Priority]]=Introduction!$B$43,1,0)</f>
        <v>0</v>
      </c>
      <c r="K278" s="42">
        <f>IF(Table2[[#This Row],[Order Priority]]=Introduction!$B$44,1,0)</f>
        <v>1</v>
      </c>
      <c r="L278" s="42">
        <f>IF(Table2[[#This Row],[Order Priority]]=Introduction!$B$45,1,0)</f>
        <v>0</v>
      </c>
      <c r="M278" s="42">
        <f>IF(Table2[[#This Row],[Ship Mode]]=Introduction!$C$42,1,0)</f>
        <v>0</v>
      </c>
      <c r="N278" s="41">
        <f>IF(Table2[[#This Row],[Ship Mode]]=Introduction!$C$44,1,0)</f>
        <v>1</v>
      </c>
      <c r="O278" s="41">
        <f>IF(Table2[[#This Row],[Customer Segment]]=Introduction!$D$45,1,0)</f>
        <v>0</v>
      </c>
      <c r="P278" s="41">
        <f>IF(Table2[[#This Row],[Customer Segment]]=Introduction!$D$42,1,0)</f>
        <v>0</v>
      </c>
      <c r="Q278" s="41">
        <f>IF(Table2[[#This Row],[Customer Segment]]=Introduction!$D$44,1,0)</f>
        <v>1</v>
      </c>
      <c r="R278" s="34">
        <v>83.93</v>
      </c>
      <c r="S27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-10.942145325588474</v>
      </c>
    </row>
    <row r="279" spans="1:19" x14ac:dyDescent="0.2">
      <c r="A279" s="1" t="s">
        <v>23</v>
      </c>
      <c r="B279" s="1" t="s">
        <v>2</v>
      </c>
      <c r="C279" s="1" t="s">
        <v>47</v>
      </c>
      <c r="D279" s="39">
        <v>0.02</v>
      </c>
      <c r="E279" s="39">
        <v>880.98</v>
      </c>
      <c r="F279" s="39">
        <v>44.55</v>
      </c>
      <c r="G279" s="39">
        <v>0.62</v>
      </c>
      <c r="H279" s="39">
        <v>4861.0637999999999</v>
      </c>
      <c r="I279" s="42">
        <f>IF(Table2[[#This Row],[Order Priority]]=Introduction!$B$42,1,0)</f>
        <v>0</v>
      </c>
      <c r="J279" s="42">
        <f>IF(Table2[[#This Row],[Order Priority]]=Introduction!$B$43,1,0)</f>
        <v>0</v>
      </c>
      <c r="K279" s="42">
        <f>IF(Table2[[#This Row],[Order Priority]]=Introduction!$B$44,1,0)</f>
        <v>1</v>
      </c>
      <c r="L279" s="42">
        <f>IF(Table2[[#This Row],[Order Priority]]=Introduction!$B$45,1,0)</f>
        <v>0</v>
      </c>
      <c r="M279" s="42">
        <f>IF(Table2[[#This Row],[Ship Mode]]=Introduction!$C$42,1,0)</f>
        <v>1</v>
      </c>
      <c r="N279" s="41">
        <f>IF(Table2[[#This Row],[Ship Mode]]=Introduction!$C$44,1,0)</f>
        <v>0</v>
      </c>
      <c r="O279" s="41">
        <f>IF(Table2[[#This Row],[Customer Segment]]=Introduction!$D$45,1,0)</f>
        <v>0</v>
      </c>
      <c r="P279" s="41">
        <f>IF(Table2[[#This Row],[Customer Segment]]=Introduction!$D$42,1,0)</f>
        <v>0</v>
      </c>
      <c r="Q279" s="41">
        <f>IF(Table2[[#This Row],[Customer Segment]]=Introduction!$D$44,1,0)</f>
        <v>1</v>
      </c>
      <c r="R279" s="1">
        <v>7045.02</v>
      </c>
      <c r="S27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9415.1795060652566</v>
      </c>
    </row>
    <row r="280" spans="1:19" x14ac:dyDescent="0.2">
      <c r="A280" s="1" t="s">
        <v>92</v>
      </c>
      <c r="B280" s="1" t="s">
        <v>63</v>
      </c>
      <c r="C280" s="1" t="s">
        <v>47</v>
      </c>
      <c r="D280" s="37">
        <v>0.09</v>
      </c>
      <c r="E280" s="37">
        <v>3.89</v>
      </c>
      <c r="F280" s="37">
        <v>7.01</v>
      </c>
      <c r="G280" s="37">
        <v>0.37</v>
      </c>
      <c r="H280" s="37">
        <v>-154.30699999999999</v>
      </c>
      <c r="I280" s="42">
        <f>IF(Table2[[#This Row],[Order Priority]]=Introduction!$B$42,1,0)</f>
        <v>0</v>
      </c>
      <c r="J280" s="42">
        <f>IF(Table2[[#This Row],[Order Priority]]=Introduction!$B$43,1,0)</f>
        <v>0</v>
      </c>
      <c r="K280" s="42">
        <f>IF(Table2[[#This Row],[Order Priority]]=Introduction!$B$44,1,0)</f>
        <v>0</v>
      </c>
      <c r="L280" s="42">
        <f>IF(Table2[[#This Row],[Order Priority]]=Introduction!$B$45,1,0)</f>
        <v>1</v>
      </c>
      <c r="M280" s="42">
        <f>IF(Table2[[#This Row],[Ship Mode]]=Introduction!$C$42,1,0)</f>
        <v>0</v>
      </c>
      <c r="N280" s="41">
        <f>IF(Table2[[#This Row],[Ship Mode]]=Introduction!$C$44,1,0)</f>
        <v>0</v>
      </c>
      <c r="O280" s="41">
        <f>IF(Table2[[#This Row],[Customer Segment]]=Introduction!$D$45,1,0)</f>
        <v>0</v>
      </c>
      <c r="P280" s="41">
        <f>IF(Table2[[#This Row],[Customer Segment]]=Introduction!$D$42,1,0)</f>
        <v>0</v>
      </c>
      <c r="Q280" s="41">
        <f>IF(Table2[[#This Row],[Customer Segment]]=Introduction!$D$44,1,0)</f>
        <v>1</v>
      </c>
      <c r="R280" s="34">
        <v>42.56</v>
      </c>
      <c r="S28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-106.05536946357122</v>
      </c>
    </row>
    <row r="281" spans="1:19" x14ac:dyDescent="0.2">
      <c r="A281" s="1" t="s">
        <v>92</v>
      </c>
      <c r="B281" s="1" t="s">
        <v>14</v>
      </c>
      <c r="C281" s="1" t="s">
        <v>3</v>
      </c>
      <c r="D281" s="39">
        <v>7.0000000000000007E-2</v>
      </c>
      <c r="E281" s="39">
        <v>2.89</v>
      </c>
      <c r="F281" s="39">
        <v>0.5</v>
      </c>
      <c r="G281" s="39">
        <v>0.38</v>
      </c>
      <c r="H281" s="39">
        <v>441.59399999999999</v>
      </c>
      <c r="I281" s="42">
        <f>IF(Table2[[#This Row],[Order Priority]]=Introduction!$B$42,1,0)</f>
        <v>0</v>
      </c>
      <c r="J281" s="42">
        <f>IF(Table2[[#This Row],[Order Priority]]=Introduction!$B$43,1,0)</f>
        <v>0</v>
      </c>
      <c r="K281" s="42">
        <f>IF(Table2[[#This Row],[Order Priority]]=Introduction!$B$44,1,0)</f>
        <v>0</v>
      </c>
      <c r="L281" s="42">
        <f>IF(Table2[[#This Row],[Order Priority]]=Introduction!$B$45,1,0)</f>
        <v>1</v>
      </c>
      <c r="M281" s="42">
        <f>IF(Table2[[#This Row],[Ship Mode]]=Introduction!$C$42,1,0)</f>
        <v>0</v>
      </c>
      <c r="N281" s="41">
        <f>IF(Table2[[#This Row],[Ship Mode]]=Introduction!$C$44,1,0)</f>
        <v>1</v>
      </c>
      <c r="O281" s="41">
        <f>IF(Table2[[#This Row],[Customer Segment]]=Introduction!$D$45,1,0)</f>
        <v>1</v>
      </c>
      <c r="P281" s="41">
        <f>IF(Table2[[#This Row],[Customer Segment]]=Introduction!$D$42,1,0)</f>
        <v>0</v>
      </c>
      <c r="Q281" s="41">
        <f>IF(Table2[[#This Row],[Customer Segment]]=Introduction!$D$44,1,0)</f>
        <v>0</v>
      </c>
      <c r="R281" s="1">
        <v>33.020000000000003</v>
      </c>
      <c r="S28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385.36605988794844</v>
      </c>
    </row>
    <row r="282" spans="1:19" x14ac:dyDescent="0.2">
      <c r="A282" s="1" t="s">
        <v>92</v>
      </c>
      <c r="B282" s="1" t="s">
        <v>2</v>
      </c>
      <c r="C282" s="1" t="s">
        <v>3</v>
      </c>
      <c r="D282" s="37">
        <v>0</v>
      </c>
      <c r="E282" s="37">
        <v>217.85</v>
      </c>
      <c r="F282" s="37">
        <v>29.1</v>
      </c>
      <c r="G282" s="37">
        <v>0.68</v>
      </c>
      <c r="H282" s="37">
        <v>394.17</v>
      </c>
      <c r="I282" s="42">
        <f>IF(Table2[[#This Row],[Order Priority]]=Introduction!$B$42,1,0)</f>
        <v>0</v>
      </c>
      <c r="J282" s="42">
        <f>IF(Table2[[#This Row],[Order Priority]]=Introduction!$B$43,1,0)</f>
        <v>0</v>
      </c>
      <c r="K282" s="42">
        <f>IF(Table2[[#This Row],[Order Priority]]=Introduction!$B$44,1,0)</f>
        <v>0</v>
      </c>
      <c r="L282" s="42">
        <f>IF(Table2[[#This Row],[Order Priority]]=Introduction!$B$45,1,0)</f>
        <v>1</v>
      </c>
      <c r="M282" s="42">
        <f>IF(Table2[[#This Row],[Ship Mode]]=Introduction!$C$42,1,0)</f>
        <v>1</v>
      </c>
      <c r="N282" s="41">
        <f>IF(Table2[[#This Row],[Ship Mode]]=Introduction!$C$44,1,0)</f>
        <v>0</v>
      </c>
      <c r="O282" s="41">
        <f>IF(Table2[[#This Row],[Customer Segment]]=Introduction!$D$45,1,0)</f>
        <v>1</v>
      </c>
      <c r="P282" s="41">
        <f>IF(Table2[[#This Row],[Customer Segment]]=Introduction!$D$42,1,0)</f>
        <v>0</v>
      </c>
      <c r="Q282" s="41">
        <f>IF(Table2[[#This Row],[Customer Segment]]=Introduction!$D$44,1,0)</f>
        <v>0</v>
      </c>
      <c r="R282" s="34">
        <v>2273.1</v>
      </c>
      <c r="S28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2292.8416303106505</v>
      </c>
    </row>
    <row r="283" spans="1:19" x14ac:dyDescent="0.2">
      <c r="A283" s="1" t="s">
        <v>92</v>
      </c>
      <c r="B283" s="1" t="s">
        <v>14</v>
      </c>
      <c r="C283" s="1" t="s">
        <v>3</v>
      </c>
      <c r="D283" s="39">
        <v>0.01</v>
      </c>
      <c r="E283" s="39">
        <v>73.98</v>
      </c>
      <c r="F283" s="39">
        <v>12.14</v>
      </c>
      <c r="G283" s="39">
        <v>0.67</v>
      </c>
      <c r="H283" s="39">
        <v>-29.0656</v>
      </c>
      <c r="I283" s="42">
        <f>IF(Table2[[#This Row],[Order Priority]]=Introduction!$B$42,1,0)</f>
        <v>0</v>
      </c>
      <c r="J283" s="42">
        <f>IF(Table2[[#This Row],[Order Priority]]=Introduction!$B$43,1,0)</f>
        <v>0</v>
      </c>
      <c r="K283" s="42">
        <f>IF(Table2[[#This Row],[Order Priority]]=Introduction!$B$44,1,0)</f>
        <v>0</v>
      </c>
      <c r="L283" s="42">
        <f>IF(Table2[[#This Row],[Order Priority]]=Introduction!$B$45,1,0)</f>
        <v>1</v>
      </c>
      <c r="M283" s="42">
        <f>IF(Table2[[#This Row],[Ship Mode]]=Introduction!$C$42,1,0)</f>
        <v>0</v>
      </c>
      <c r="N283" s="41">
        <f>IF(Table2[[#This Row],[Ship Mode]]=Introduction!$C$44,1,0)</f>
        <v>1</v>
      </c>
      <c r="O283" s="41">
        <f>IF(Table2[[#This Row],[Customer Segment]]=Introduction!$D$45,1,0)</f>
        <v>1</v>
      </c>
      <c r="P283" s="41">
        <f>IF(Table2[[#This Row],[Customer Segment]]=Introduction!$D$42,1,0)</f>
        <v>0</v>
      </c>
      <c r="Q283" s="41">
        <f>IF(Table2[[#This Row],[Customer Segment]]=Introduction!$D$44,1,0)</f>
        <v>0</v>
      </c>
      <c r="R283" s="1">
        <v>384.22</v>
      </c>
      <c r="S28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728.55160814320118</v>
      </c>
    </row>
    <row r="284" spans="1:19" x14ac:dyDescent="0.2">
      <c r="A284" s="1" t="s">
        <v>46</v>
      </c>
      <c r="B284" s="1" t="s">
        <v>14</v>
      </c>
      <c r="C284" s="1" t="s">
        <v>15</v>
      </c>
      <c r="D284" s="37">
        <v>0</v>
      </c>
      <c r="E284" s="37">
        <v>6.84</v>
      </c>
      <c r="F284" s="37">
        <v>8.3699999999999992</v>
      </c>
      <c r="G284" s="37">
        <v>0.57999999999999996</v>
      </c>
      <c r="H284" s="37">
        <v>-123.1816</v>
      </c>
      <c r="I284" s="42">
        <f>IF(Table2[[#This Row],[Order Priority]]=Introduction!$B$42,1,0)</f>
        <v>0</v>
      </c>
      <c r="J284" s="42">
        <f>IF(Table2[[#This Row],[Order Priority]]=Introduction!$B$43,1,0)</f>
        <v>0</v>
      </c>
      <c r="K284" s="42">
        <f>IF(Table2[[#This Row],[Order Priority]]=Introduction!$B$44,1,0)</f>
        <v>0</v>
      </c>
      <c r="L284" s="42">
        <f>IF(Table2[[#This Row],[Order Priority]]=Introduction!$B$45,1,0)</f>
        <v>0</v>
      </c>
      <c r="M284" s="42">
        <f>IF(Table2[[#This Row],[Ship Mode]]=Introduction!$C$42,1,0)</f>
        <v>0</v>
      </c>
      <c r="N284" s="41">
        <f>IF(Table2[[#This Row],[Ship Mode]]=Introduction!$C$44,1,0)</f>
        <v>1</v>
      </c>
      <c r="O284" s="41">
        <f>IF(Table2[[#This Row],[Customer Segment]]=Introduction!$D$45,1,0)</f>
        <v>0</v>
      </c>
      <c r="P284" s="41">
        <f>IF(Table2[[#This Row],[Customer Segment]]=Introduction!$D$42,1,0)</f>
        <v>1</v>
      </c>
      <c r="Q284" s="41">
        <f>IF(Table2[[#This Row],[Customer Segment]]=Introduction!$D$44,1,0)</f>
        <v>0</v>
      </c>
      <c r="R284" s="34">
        <v>37.89</v>
      </c>
      <c r="S28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417.7814527726967</v>
      </c>
    </row>
    <row r="285" spans="1:19" x14ac:dyDescent="0.2">
      <c r="A285" s="1" t="s">
        <v>46</v>
      </c>
      <c r="B285" s="1" t="s">
        <v>14</v>
      </c>
      <c r="C285" s="1" t="s">
        <v>15</v>
      </c>
      <c r="D285" s="39">
        <v>7.0000000000000007E-2</v>
      </c>
      <c r="E285" s="39">
        <v>30.98</v>
      </c>
      <c r="F285" s="39">
        <v>5.76</v>
      </c>
      <c r="G285" s="39">
        <v>0.4</v>
      </c>
      <c r="H285" s="39">
        <v>-28.797999999999998</v>
      </c>
      <c r="I285" s="42">
        <f>IF(Table2[[#This Row],[Order Priority]]=Introduction!$B$42,1,0)</f>
        <v>0</v>
      </c>
      <c r="J285" s="42">
        <f>IF(Table2[[#This Row],[Order Priority]]=Introduction!$B$43,1,0)</f>
        <v>0</v>
      </c>
      <c r="K285" s="42">
        <f>IF(Table2[[#This Row],[Order Priority]]=Introduction!$B$44,1,0)</f>
        <v>0</v>
      </c>
      <c r="L285" s="42">
        <f>IF(Table2[[#This Row],[Order Priority]]=Introduction!$B$45,1,0)</f>
        <v>0</v>
      </c>
      <c r="M285" s="42">
        <f>IF(Table2[[#This Row],[Ship Mode]]=Introduction!$C$42,1,0)</f>
        <v>0</v>
      </c>
      <c r="N285" s="41">
        <f>IF(Table2[[#This Row],[Ship Mode]]=Introduction!$C$44,1,0)</f>
        <v>1</v>
      </c>
      <c r="O285" s="41">
        <f>IF(Table2[[#This Row],[Customer Segment]]=Introduction!$D$45,1,0)</f>
        <v>0</v>
      </c>
      <c r="P285" s="41">
        <f>IF(Table2[[#This Row],[Customer Segment]]=Introduction!$D$42,1,0)</f>
        <v>1</v>
      </c>
      <c r="Q285" s="41">
        <f>IF(Table2[[#This Row],[Customer Segment]]=Introduction!$D$44,1,0)</f>
        <v>0</v>
      </c>
      <c r="R285" s="1">
        <v>343.79</v>
      </c>
      <c r="S28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322.05703614789456</v>
      </c>
    </row>
    <row r="286" spans="1:19" x14ac:dyDescent="0.2">
      <c r="A286" s="1" t="s">
        <v>1</v>
      </c>
      <c r="B286" s="1" t="s">
        <v>14</v>
      </c>
      <c r="C286" s="1" t="s">
        <v>47</v>
      </c>
      <c r="D286" s="37">
        <v>0.03</v>
      </c>
      <c r="E286" s="37">
        <v>1.88</v>
      </c>
      <c r="F286" s="37">
        <v>1.49</v>
      </c>
      <c r="G286" s="37">
        <v>0.37</v>
      </c>
      <c r="H286" s="37">
        <v>-15.099500000000001</v>
      </c>
      <c r="I286" s="42">
        <f>IF(Table2[[#This Row],[Order Priority]]=Introduction!$B$42,1,0)</f>
        <v>1</v>
      </c>
      <c r="J286" s="42">
        <f>IF(Table2[[#This Row],[Order Priority]]=Introduction!$B$43,1,0)</f>
        <v>0</v>
      </c>
      <c r="K286" s="42">
        <f>IF(Table2[[#This Row],[Order Priority]]=Introduction!$B$44,1,0)</f>
        <v>0</v>
      </c>
      <c r="L286" s="42">
        <f>IF(Table2[[#This Row],[Order Priority]]=Introduction!$B$45,1,0)</f>
        <v>0</v>
      </c>
      <c r="M286" s="42">
        <f>IF(Table2[[#This Row],[Ship Mode]]=Introduction!$C$42,1,0)</f>
        <v>0</v>
      </c>
      <c r="N286" s="41">
        <f>IF(Table2[[#This Row],[Ship Mode]]=Introduction!$C$44,1,0)</f>
        <v>1</v>
      </c>
      <c r="O286" s="41">
        <f>IF(Table2[[#This Row],[Customer Segment]]=Introduction!$D$45,1,0)</f>
        <v>0</v>
      </c>
      <c r="P286" s="41">
        <f>IF(Table2[[#This Row],[Customer Segment]]=Introduction!$D$42,1,0)</f>
        <v>0</v>
      </c>
      <c r="Q286" s="41">
        <f>IF(Table2[[#This Row],[Customer Segment]]=Introduction!$D$44,1,0)</f>
        <v>1</v>
      </c>
      <c r="R286" s="34">
        <v>102.32</v>
      </c>
      <c r="S28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276.74414793979605</v>
      </c>
    </row>
    <row r="287" spans="1:19" x14ac:dyDescent="0.2">
      <c r="A287" s="1" t="s">
        <v>13</v>
      </c>
      <c r="B287" s="1" t="s">
        <v>14</v>
      </c>
      <c r="C287" s="1" t="s">
        <v>70</v>
      </c>
      <c r="D287" s="39">
        <v>0.01</v>
      </c>
      <c r="E287" s="39">
        <v>14.42</v>
      </c>
      <c r="F287" s="39">
        <v>6.75</v>
      </c>
      <c r="G287" s="39">
        <v>0.52</v>
      </c>
      <c r="H287" s="39">
        <v>-13.826000000000001</v>
      </c>
      <c r="I287" s="42">
        <f>IF(Table2[[#This Row],[Order Priority]]=Introduction!$B$42,1,0)</f>
        <v>0</v>
      </c>
      <c r="J287" s="42">
        <f>IF(Table2[[#This Row],[Order Priority]]=Introduction!$B$43,1,0)</f>
        <v>1</v>
      </c>
      <c r="K287" s="42">
        <f>IF(Table2[[#This Row],[Order Priority]]=Introduction!$B$44,1,0)</f>
        <v>0</v>
      </c>
      <c r="L287" s="42">
        <f>IF(Table2[[#This Row],[Order Priority]]=Introduction!$B$45,1,0)</f>
        <v>0</v>
      </c>
      <c r="M287" s="42">
        <f>IF(Table2[[#This Row],[Ship Mode]]=Introduction!$C$42,1,0)</f>
        <v>0</v>
      </c>
      <c r="N287" s="41">
        <f>IF(Table2[[#This Row],[Ship Mode]]=Introduction!$C$44,1,0)</f>
        <v>1</v>
      </c>
      <c r="O287" s="41">
        <f>IF(Table2[[#This Row],[Customer Segment]]=Introduction!$D$45,1,0)</f>
        <v>0</v>
      </c>
      <c r="P287" s="41">
        <f>IF(Table2[[#This Row],[Customer Segment]]=Introduction!$D$42,1,0)</f>
        <v>0</v>
      </c>
      <c r="Q287" s="41">
        <f>IF(Table2[[#This Row],[Customer Segment]]=Introduction!$D$44,1,0)</f>
        <v>0</v>
      </c>
      <c r="R287" s="1">
        <v>89.91</v>
      </c>
      <c r="S28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277.67677855397937</v>
      </c>
    </row>
    <row r="288" spans="1:19" x14ac:dyDescent="0.2">
      <c r="A288" s="1" t="s">
        <v>23</v>
      </c>
      <c r="B288" s="1" t="s">
        <v>14</v>
      </c>
      <c r="C288" s="1" t="s">
        <v>3</v>
      </c>
      <c r="D288" s="37">
        <v>0.08</v>
      </c>
      <c r="E288" s="37">
        <v>67.84</v>
      </c>
      <c r="F288" s="37">
        <v>0.99</v>
      </c>
      <c r="G288" s="37">
        <v>0.57999999999999996</v>
      </c>
      <c r="H288" s="37">
        <v>-23.634399999999999</v>
      </c>
      <c r="I288" s="42">
        <f>IF(Table2[[#This Row],[Order Priority]]=Introduction!$B$42,1,0)</f>
        <v>0</v>
      </c>
      <c r="J288" s="42">
        <f>IF(Table2[[#This Row],[Order Priority]]=Introduction!$B$43,1,0)</f>
        <v>0</v>
      </c>
      <c r="K288" s="42">
        <f>IF(Table2[[#This Row],[Order Priority]]=Introduction!$B$44,1,0)</f>
        <v>1</v>
      </c>
      <c r="L288" s="42">
        <f>IF(Table2[[#This Row],[Order Priority]]=Introduction!$B$45,1,0)</f>
        <v>0</v>
      </c>
      <c r="M288" s="42">
        <f>IF(Table2[[#This Row],[Ship Mode]]=Introduction!$C$42,1,0)</f>
        <v>0</v>
      </c>
      <c r="N288" s="41">
        <f>IF(Table2[[#This Row],[Ship Mode]]=Introduction!$C$44,1,0)</f>
        <v>1</v>
      </c>
      <c r="O288" s="41">
        <f>IF(Table2[[#This Row],[Customer Segment]]=Introduction!$D$45,1,0)</f>
        <v>1</v>
      </c>
      <c r="P288" s="41">
        <f>IF(Table2[[#This Row],[Customer Segment]]=Introduction!$D$42,1,0)</f>
        <v>0</v>
      </c>
      <c r="Q288" s="41">
        <f>IF(Table2[[#This Row],[Customer Segment]]=Introduction!$D$44,1,0)</f>
        <v>0</v>
      </c>
      <c r="R288" s="34">
        <v>63.66</v>
      </c>
      <c r="S28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352.6368353481343</v>
      </c>
    </row>
    <row r="289" spans="1:19" x14ac:dyDescent="0.2">
      <c r="A289" s="1" t="s">
        <v>23</v>
      </c>
      <c r="B289" s="1" t="s">
        <v>63</v>
      </c>
      <c r="C289" s="1" t="s">
        <v>3</v>
      </c>
      <c r="D289" s="39">
        <v>0.03</v>
      </c>
      <c r="E289" s="39">
        <v>199.99</v>
      </c>
      <c r="F289" s="39">
        <v>24.49</v>
      </c>
      <c r="G289" s="39">
        <v>0.46</v>
      </c>
      <c r="H289" s="39">
        <v>727.73609999999996</v>
      </c>
      <c r="I289" s="42">
        <f>IF(Table2[[#This Row],[Order Priority]]=Introduction!$B$42,1,0)</f>
        <v>0</v>
      </c>
      <c r="J289" s="42">
        <f>IF(Table2[[#This Row],[Order Priority]]=Introduction!$B$43,1,0)</f>
        <v>0</v>
      </c>
      <c r="K289" s="42">
        <f>IF(Table2[[#This Row],[Order Priority]]=Introduction!$B$44,1,0)</f>
        <v>1</v>
      </c>
      <c r="L289" s="42">
        <f>IF(Table2[[#This Row],[Order Priority]]=Introduction!$B$45,1,0)</f>
        <v>0</v>
      </c>
      <c r="M289" s="42">
        <f>IF(Table2[[#This Row],[Ship Mode]]=Introduction!$C$42,1,0)</f>
        <v>0</v>
      </c>
      <c r="N289" s="41">
        <f>IF(Table2[[#This Row],[Ship Mode]]=Introduction!$C$44,1,0)</f>
        <v>0</v>
      </c>
      <c r="O289" s="41">
        <f>IF(Table2[[#This Row],[Customer Segment]]=Introduction!$D$45,1,0)</f>
        <v>1</v>
      </c>
      <c r="P289" s="41">
        <f>IF(Table2[[#This Row],[Customer Segment]]=Introduction!$D$42,1,0)</f>
        <v>0</v>
      </c>
      <c r="Q289" s="41">
        <f>IF(Table2[[#This Row],[Customer Segment]]=Introduction!$D$44,1,0)</f>
        <v>0</v>
      </c>
      <c r="R289" s="1">
        <v>1054.69</v>
      </c>
      <c r="S28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2036.7173150631754</v>
      </c>
    </row>
    <row r="290" spans="1:19" x14ac:dyDescent="0.2">
      <c r="A290" s="1" t="s">
        <v>23</v>
      </c>
      <c r="B290" s="1" t="s">
        <v>63</v>
      </c>
      <c r="C290" s="1" t="s">
        <v>3</v>
      </c>
      <c r="D290" s="37">
        <v>0.03</v>
      </c>
      <c r="E290" s="37">
        <v>199.99</v>
      </c>
      <c r="F290" s="37">
        <v>24.49</v>
      </c>
      <c r="G290" s="37">
        <v>0.46</v>
      </c>
      <c r="H290" s="37">
        <v>393.42</v>
      </c>
      <c r="I290" s="42">
        <f>IF(Table2[[#This Row],[Order Priority]]=Introduction!$B$42,1,0)</f>
        <v>0</v>
      </c>
      <c r="J290" s="42">
        <f>IF(Table2[[#This Row],[Order Priority]]=Introduction!$B$43,1,0)</f>
        <v>0</v>
      </c>
      <c r="K290" s="42">
        <f>IF(Table2[[#This Row],[Order Priority]]=Introduction!$B$44,1,0)</f>
        <v>1</v>
      </c>
      <c r="L290" s="42">
        <f>IF(Table2[[#This Row],[Order Priority]]=Introduction!$B$45,1,0)</f>
        <v>0</v>
      </c>
      <c r="M290" s="42">
        <f>IF(Table2[[#This Row],[Ship Mode]]=Introduction!$C$42,1,0)</f>
        <v>0</v>
      </c>
      <c r="N290" s="41">
        <f>IF(Table2[[#This Row],[Ship Mode]]=Introduction!$C$44,1,0)</f>
        <v>0</v>
      </c>
      <c r="O290" s="41">
        <f>IF(Table2[[#This Row],[Customer Segment]]=Introduction!$D$45,1,0)</f>
        <v>1</v>
      </c>
      <c r="P290" s="41">
        <f>IF(Table2[[#This Row],[Customer Segment]]=Introduction!$D$42,1,0)</f>
        <v>0</v>
      </c>
      <c r="Q290" s="41">
        <f>IF(Table2[[#This Row],[Customer Segment]]=Introduction!$D$44,1,0)</f>
        <v>0</v>
      </c>
      <c r="R290" s="34">
        <v>4429.6899999999996</v>
      </c>
      <c r="S29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1694.3690292566207</v>
      </c>
    </row>
    <row r="291" spans="1:19" x14ac:dyDescent="0.2">
      <c r="A291" s="1" t="s">
        <v>23</v>
      </c>
      <c r="B291" s="1" t="s">
        <v>14</v>
      </c>
      <c r="C291" s="1" t="s">
        <v>70</v>
      </c>
      <c r="D291" s="39">
        <v>0.05</v>
      </c>
      <c r="E291" s="39">
        <v>115.99</v>
      </c>
      <c r="F291" s="39">
        <v>5.26</v>
      </c>
      <c r="G291" s="39">
        <v>0.56999999999999995</v>
      </c>
      <c r="H291" s="39">
        <v>616.53570000000002</v>
      </c>
      <c r="I291" s="42">
        <f>IF(Table2[[#This Row],[Order Priority]]=Introduction!$B$42,1,0)</f>
        <v>0</v>
      </c>
      <c r="J291" s="42">
        <f>IF(Table2[[#This Row],[Order Priority]]=Introduction!$B$43,1,0)</f>
        <v>0</v>
      </c>
      <c r="K291" s="42">
        <f>IF(Table2[[#This Row],[Order Priority]]=Introduction!$B$44,1,0)</f>
        <v>1</v>
      </c>
      <c r="L291" s="42">
        <f>IF(Table2[[#This Row],[Order Priority]]=Introduction!$B$45,1,0)</f>
        <v>0</v>
      </c>
      <c r="M291" s="42">
        <f>IF(Table2[[#This Row],[Ship Mode]]=Introduction!$C$42,1,0)</f>
        <v>0</v>
      </c>
      <c r="N291" s="41">
        <f>IF(Table2[[#This Row],[Ship Mode]]=Introduction!$C$44,1,0)</f>
        <v>1</v>
      </c>
      <c r="O291" s="41">
        <f>IF(Table2[[#This Row],[Customer Segment]]=Introduction!$D$45,1,0)</f>
        <v>0</v>
      </c>
      <c r="P291" s="41">
        <f>IF(Table2[[#This Row],[Customer Segment]]=Introduction!$D$42,1,0)</f>
        <v>0</v>
      </c>
      <c r="Q291" s="41">
        <f>IF(Table2[[#This Row],[Customer Segment]]=Introduction!$D$44,1,0)</f>
        <v>0</v>
      </c>
      <c r="R291" s="1">
        <v>893.53</v>
      </c>
      <c r="S29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1297.6198177355582</v>
      </c>
    </row>
    <row r="292" spans="1:19" x14ac:dyDescent="0.2">
      <c r="A292" s="1" t="s">
        <v>23</v>
      </c>
      <c r="B292" s="1" t="s">
        <v>63</v>
      </c>
      <c r="C292" s="1" t="s">
        <v>70</v>
      </c>
      <c r="D292" s="37">
        <v>0.02</v>
      </c>
      <c r="E292" s="37">
        <v>50.98</v>
      </c>
      <c r="F292" s="37">
        <v>13.66</v>
      </c>
      <c r="G292" s="37">
        <v>0.57999999999999996</v>
      </c>
      <c r="H292" s="37">
        <v>-25.76</v>
      </c>
      <c r="I292" s="42">
        <f>IF(Table2[[#This Row],[Order Priority]]=Introduction!$B$42,1,0)</f>
        <v>0</v>
      </c>
      <c r="J292" s="42">
        <f>IF(Table2[[#This Row],[Order Priority]]=Introduction!$B$43,1,0)</f>
        <v>0</v>
      </c>
      <c r="K292" s="42">
        <f>IF(Table2[[#This Row],[Order Priority]]=Introduction!$B$44,1,0)</f>
        <v>1</v>
      </c>
      <c r="L292" s="42">
        <f>IF(Table2[[#This Row],[Order Priority]]=Introduction!$B$45,1,0)</f>
        <v>0</v>
      </c>
      <c r="M292" s="42">
        <f>IF(Table2[[#This Row],[Ship Mode]]=Introduction!$C$42,1,0)</f>
        <v>0</v>
      </c>
      <c r="N292" s="41">
        <f>IF(Table2[[#This Row],[Ship Mode]]=Introduction!$C$44,1,0)</f>
        <v>0</v>
      </c>
      <c r="O292" s="41">
        <f>IF(Table2[[#This Row],[Customer Segment]]=Introduction!$D$45,1,0)</f>
        <v>0</v>
      </c>
      <c r="P292" s="41">
        <f>IF(Table2[[#This Row],[Customer Segment]]=Introduction!$D$42,1,0)</f>
        <v>0</v>
      </c>
      <c r="Q292" s="41">
        <f>IF(Table2[[#This Row],[Customer Segment]]=Introduction!$D$44,1,0)</f>
        <v>0</v>
      </c>
      <c r="R292" s="34">
        <v>68.45</v>
      </c>
      <c r="S29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614.29637262724987</v>
      </c>
    </row>
    <row r="293" spans="1:19" x14ac:dyDescent="0.2">
      <c r="A293" s="1" t="s">
        <v>23</v>
      </c>
      <c r="B293" s="1" t="s">
        <v>14</v>
      </c>
      <c r="C293" s="1" t="s">
        <v>70</v>
      </c>
      <c r="D293" s="39">
        <v>7.0000000000000007E-2</v>
      </c>
      <c r="E293" s="39">
        <v>49.43</v>
      </c>
      <c r="F293" s="39">
        <v>19.989999999999998</v>
      </c>
      <c r="G293" s="39">
        <v>0.56999999999999995</v>
      </c>
      <c r="H293" s="39">
        <v>-122.77</v>
      </c>
      <c r="I293" s="42">
        <f>IF(Table2[[#This Row],[Order Priority]]=Introduction!$B$42,1,0)</f>
        <v>0</v>
      </c>
      <c r="J293" s="42">
        <f>IF(Table2[[#This Row],[Order Priority]]=Introduction!$B$43,1,0)</f>
        <v>0</v>
      </c>
      <c r="K293" s="42">
        <f>IF(Table2[[#This Row],[Order Priority]]=Introduction!$B$44,1,0)</f>
        <v>1</v>
      </c>
      <c r="L293" s="42">
        <f>IF(Table2[[#This Row],[Order Priority]]=Introduction!$B$45,1,0)</f>
        <v>0</v>
      </c>
      <c r="M293" s="42">
        <f>IF(Table2[[#This Row],[Ship Mode]]=Introduction!$C$42,1,0)</f>
        <v>0</v>
      </c>
      <c r="N293" s="41">
        <f>IF(Table2[[#This Row],[Ship Mode]]=Introduction!$C$44,1,0)</f>
        <v>1</v>
      </c>
      <c r="O293" s="41">
        <f>IF(Table2[[#This Row],[Customer Segment]]=Introduction!$D$45,1,0)</f>
        <v>0</v>
      </c>
      <c r="P293" s="41">
        <f>IF(Table2[[#This Row],[Customer Segment]]=Introduction!$D$42,1,0)</f>
        <v>0</v>
      </c>
      <c r="Q293" s="41">
        <f>IF(Table2[[#This Row],[Customer Segment]]=Introduction!$D$44,1,0)</f>
        <v>0</v>
      </c>
      <c r="R293" s="1">
        <v>281.82</v>
      </c>
      <c r="S29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725.91837124937729</v>
      </c>
    </row>
    <row r="294" spans="1:19" x14ac:dyDescent="0.2">
      <c r="A294" s="1" t="s">
        <v>92</v>
      </c>
      <c r="B294" s="1" t="s">
        <v>14</v>
      </c>
      <c r="C294" s="1" t="s">
        <v>47</v>
      </c>
      <c r="D294" s="37">
        <v>0.01</v>
      </c>
      <c r="E294" s="37">
        <v>11.7</v>
      </c>
      <c r="F294" s="37">
        <v>6.96</v>
      </c>
      <c r="G294" s="37">
        <v>0.5</v>
      </c>
      <c r="H294" s="37">
        <v>-28.954000000000001</v>
      </c>
      <c r="I294" s="42">
        <f>IF(Table2[[#This Row],[Order Priority]]=Introduction!$B$42,1,0)</f>
        <v>0</v>
      </c>
      <c r="J294" s="42">
        <f>IF(Table2[[#This Row],[Order Priority]]=Introduction!$B$43,1,0)</f>
        <v>0</v>
      </c>
      <c r="K294" s="42">
        <f>IF(Table2[[#This Row],[Order Priority]]=Introduction!$B$44,1,0)</f>
        <v>0</v>
      </c>
      <c r="L294" s="42">
        <f>IF(Table2[[#This Row],[Order Priority]]=Introduction!$B$45,1,0)</f>
        <v>1</v>
      </c>
      <c r="M294" s="42">
        <f>IF(Table2[[#This Row],[Ship Mode]]=Introduction!$C$42,1,0)</f>
        <v>0</v>
      </c>
      <c r="N294" s="41">
        <f>IF(Table2[[#This Row],[Ship Mode]]=Introduction!$C$44,1,0)</f>
        <v>1</v>
      </c>
      <c r="O294" s="41">
        <f>IF(Table2[[#This Row],[Customer Segment]]=Introduction!$D$45,1,0)</f>
        <v>0</v>
      </c>
      <c r="P294" s="41">
        <f>IF(Table2[[#This Row],[Customer Segment]]=Introduction!$D$42,1,0)</f>
        <v>0</v>
      </c>
      <c r="Q294" s="41">
        <f>IF(Table2[[#This Row],[Customer Segment]]=Introduction!$D$44,1,0)</f>
        <v>1</v>
      </c>
      <c r="R294" s="34">
        <v>76.87</v>
      </c>
      <c r="S29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288.53436184568341</v>
      </c>
    </row>
    <row r="295" spans="1:19" x14ac:dyDescent="0.2">
      <c r="A295" s="1" t="s">
        <v>46</v>
      </c>
      <c r="B295" s="1" t="s">
        <v>14</v>
      </c>
      <c r="C295" s="1" t="s">
        <v>70</v>
      </c>
      <c r="D295" s="39">
        <v>0.09</v>
      </c>
      <c r="E295" s="39">
        <v>15.28</v>
      </c>
      <c r="F295" s="39">
        <v>10.91</v>
      </c>
      <c r="G295" s="39">
        <v>0.36</v>
      </c>
      <c r="H295" s="39">
        <v>-51.75</v>
      </c>
      <c r="I295" s="42">
        <f>IF(Table2[[#This Row],[Order Priority]]=Introduction!$B$42,1,0)</f>
        <v>0</v>
      </c>
      <c r="J295" s="42">
        <f>IF(Table2[[#This Row],[Order Priority]]=Introduction!$B$43,1,0)</f>
        <v>0</v>
      </c>
      <c r="K295" s="42">
        <f>IF(Table2[[#This Row],[Order Priority]]=Introduction!$B$44,1,0)</f>
        <v>0</v>
      </c>
      <c r="L295" s="42">
        <f>IF(Table2[[#This Row],[Order Priority]]=Introduction!$B$45,1,0)</f>
        <v>0</v>
      </c>
      <c r="M295" s="42">
        <f>IF(Table2[[#This Row],[Ship Mode]]=Introduction!$C$42,1,0)</f>
        <v>0</v>
      </c>
      <c r="N295" s="41">
        <f>IF(Table2[[#This Row],[Ship Mode]]=Introduction!$C$44,1,0)</f>
        <v>1</v>
      </c>
      <c r="O295" s="41">
        <f>IF(Table2[[#This Row],[Customer Segment]]=Introduction!$D$45,1,0)</f>
        <v>0</v>
      </c>
      <c r="P295" s="41">
        <f>IF(Table2[[#This Row],[Customer Segment]]=Introduction!$D$42,1,0)</f>
        <v>0</v>
      </c>
      <c r="Q295" s="41">
        <f>IF(Table2[[#This Row],[Customer Segment]]=Introduction!$D$44,1,0)</f>
        <v>0</v>
      </c>
      <c r="R295" s="1">
        <v>61.52</v>
      </c>
      <c r="S29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374.17697591032487</v>
      </c>
    </row>
    <row r="296" spans="1:19" x14ac:dyDescent="0.2">
      <c r="A296" s="1" t="s">
        <v>46</v>
      </c>
      <c r="B296" s="1" t="s">
        <v>63</v>
      </c>
      <c r="C296" s="1" t="s">
        <v>70</v>
      </c>
      <c r="D296" s="37">
        <v>0</v>
      </c>
      <c r="E296" s="37">
        <v>101.41</v>
      </c>
      <c r="F296" s="37">
        <v>35</v>
      </c>
      <c r="G296" s="37">
        <v>0.82</v>
      </c>
      <c r="H296" s="37">
        <v>-457.73</v>
      </c>
      <c r="I296" s="42">
        <f>IF(Table2[[#This Row],[Order Priority]]=Introduction!$B$42,1,0)</f>
        <v>0</v>
      </c>
      <c r="J296" s="42">
        <f>IF(Table2[[#This Row],[Order Priority]]=Introduction!$B$43,1,0)</f>
        <v>0</v>
      </c>
      <c r="K296" s="42">
        <f>IF(Table2[[#This Row],[Order Priority]]=Introduction!$B$44,1,0)</f>
        <v>0</v>
      </c>
      <c r="L296" s="42">
        <f>IF(Table2[[#This Row],[Order Priority]]=Introduction!$B$45,1,0)</f>
        <v>0</v>
      </c>
      <c r="M296" s="42">
        <f>IF(Table2[[#This Row],[Ship Mode]]=Introduction!$C$42,1,0)</f>
        <v>0</v>
      </c>
      <c r="N296" s="41">
        <f>IF(Table2[[#This Row],[Ship Mode]]=Introduction!$C$44,1,0)</f>
        <v>0</v>
      </c>
      <c r="O296" s="41">
        <f>IF(Table2[[#This Row],[Customer Segment]]=Introduction!$D$45,1,0)</f>
        <v>0</v>
      </c>
      <c r="P296" s="41">
        <f>IF(Table2[[#This Row],[Customer Segment]]=Introduction!$D$42,1,0)</f>
        <v>0</v>
      </c>
      <c r="Q296" s="41">
        <f>IF(Table2[[#This Row],[Customer Segment]]=Introduction!$D$44,1,0)</f>
        <v>0</v>
      </c>
      <c r="R296" s="34">
        <v>1104.32</v>
      </c>
      <c r="S29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1253.7394438857991</v>
      </c>
    </row>
    <row r="297" spans="1:19" x14ac:dyDescent="0.2">
      <c r="A297" s="1" t="s">
        <v>46</v>
      </c>
      <c r="B297" s="1" t="s">
        <v>14</v>
      </c>
      <c r="C297" s="1" t="s">
        <v>70</v>
      </c>
      <c r="D297" s="39">
        <v>0.1</v>
      </c>
      <c r="E297" s="39">
        <v>95.99</v>
      </c>
      <c r="F297" s="39">
        <v>4.9000000000000004</v>
      </c>
      <c r="G297" s="39">
        <v>0.56000000000000005</v>
      </c>
      <c r="H297" s="39">
        <v>-268.66399999999999</v>
      </c>
      <c r="I297" s="42">
        <f>IF(Table2[[#This Row],[Order Priority]]=Introduction!$B$42,1,0)</f>
        <v>0</v>
      </c>
      <c r="J297" s="42">
        <f>IF(Table2[[#This Row],[Order Priority]]=Introduction!$B$43,1,0)</f>
        <v>0</v>
      </c>
      <c r="K297" s="42">
        <f>IF(Table2[[#This Row],[Order Priority]]=Introduction!$B$44,1,0)</f>
        <v>0</v>
      </c>
      <c r="L297" s="42">
        <f>IF(Table2[[#This Row],[Order Priority]]=Introduction!$B$45,1,0)</f>
        <v>0</v>
      </c>
      <c r="M297" s="42">
        <f>IF(Table2[[#This Row],[Ship Mode]]=Introduction!$C$42,1,0)</f>
        <v>0</v>
      </c>
      <c r="N297" s="41">
        <f>IF(Table2[[#This Row],[Ship Mode]]=Introduction!$C$44,1,0)</f>
        <v>1</v>
      </c>
      <c r="O297" s="41">
        <f>IF(Table2[[#This Row],[Customer Segment]]=Introduction!$D$45,1,0)</f>
        <v>0</v>
      </c>
      <c r="P297" s="41">
        <f>IF(Table2[[#This Row],[Customer Segment]]=Introduction!$D$42,1,0)</f>
        <v>0</v>
      </c>
      <c r="Q297" s="41">
        <f>IF(Table2[[#This Row],[Customer Segment]]=Introduction!$D$44,1,0)</f>
        <v>0</v>
      </c>
      <c r="R297" s="1">
        <v>149.80000000000001</v>
      </c>
      <c r="S29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398.4459827807006</v>
      </c>
    </row>
    <row r="298" spans="1:19" x14ac:dyDescent="0.2">
      <c r="A298" s="1" t="s">
        <v>1</v>
      </c>
      <c r="B298" s="1" t="s">
        <v>14</v>
      </c>
      <c r="C298" s="1" t="s">
        <v>70</v>
      </c>
      <c r="D298" s="37">
        <v>0.06</v>
      </c>
      <c r="E298" s="37">
        <v>1.74</v>
      </c>
      <c r="F298" s="37">
        <v>4.08</v>
      </c>
      <c r="G298" s="37">
        <v>0.53</v>
      </c>
      <c r="H298" s="37">
        <v>-11.0732</v>
      </c>
      <c r="I298" s="42">
        <f>IF(Table2[[#This Row],[Order Priority]]=Introduction!$B$42,1,0)</f>
        <v>1</v>
      </c>
      <c r="J298" s="42">
        <f>IF(Table2[[#This Row],[Order Priority]]=Introduction!$B$43,1,0)</f>
        <v>0</v>
      </c>
      <c r="K298" s="42">
        <f>IF(Table2[[#This Row],[Order Priority]]=Introduction!$B$44,1,0)</f>
        <v>0</v>
      </c>
      <c r="L298" s="42">
        <f>IF(Table2[[#This Row],[Order Priority]]=Introduction!$B$45,1,0)</f>
        <v>0</v>
      </c>
      <c r="M298" s="42">
        <f>IF(Table2[[#This Row],[Ship Mode]]=Introduction!$C$42,1,0)</f>
        <v>0</v>
      </c>
      <c r="N298" s="41">
        <f>IF(Table2[[#This Row],[Ship Mode]]=Introduction!$C$44,1,0)</f>
        <v>1</v>
      </c>
      <c r="O298" s="41">
        <f>IF(Table2[[#This Row],[Customer Segment]]=Introduction!$D$45,1,0)</f>
        <v>0</v>
      </c>
      <c r="P298" s="41">
        <f>IF(Table2[[#This Row],[Customer Segment]]=Introduction!$D$42,1,0)</f>
        <v>0</v>
      </c>
      <c r="Q298" s="41">
        <f>IF(Table2[[#This Row],[Customer Segment]]=Introduction!$D$44,1,0)</f>
        <v>0</v>
      </c>
      <c r="R298" s="34">
        <v>2.77</v>
      </c>
      <c r="S29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434.73957587378635</v>
      </c>
    </row>
    <row r="299" spans="1:19" x14ac:dyDescent="0.2">
      <c r="A299" s="1" t="s">
        <v>13</v>
      </c>
      <c r="B299" s="1" t="s">
        <v>14</v>
      </c>
      <c r="C299" s="1" t="s">
        <v>70</v>
      </c>
      <c r="D299" s="39">
        <v>0.03</v>
      </c>
      <c r="E299" s="39">
        <v>10.89</v>
      </c>
      <c r="F299" s="39">
        <v>4.5</v>
      </c>
      <c r="G299" s="39">
        <v>0.59</v>
      </c>
      <c r="H299" s="39">
        <v>-18.64</v>
      </c>
      <c r="I299" s="42">
        <f>IF(Table2[[#This Row],[Order Priority]]=Introduction!$B$42,1,0)</f>
        <v>0</v>
      </c>
      <c r="J299" s="42">
        <f>IF(Table2[[#This Row],[Order Priority]]=Introduction!$B$43,1,0)</f>
        <v>1</v>
      </c>
      <c r="K299" s="42">
        <f>IF(Table2[[#This Row],[Order Priority]]=Introduction!$B$44,1,0)</f>
        <v>0</v>
      </c>
      <c r="L299" s="42">
        <f>IF(Table2[[#This Row],[Order Priority]]=Introduction!$B$45,1,0)</f>
        <v>0</v>
      </c>
      <c r="M299" s="42">
        <f>IF(Table2[[#This Row],[Ship Mode]]=Introduction!$C$42,1,0)</f>
        <v>0</v>
      </c>
      <c r="N299" s="41">
        <f>IF(Table2[[#This Row],[Ship Mode]]=Introduction!$C$44,1,0)</f>
        <v>1</v>
      </c>
      <c r="O299" s="41">
        <f>IF(Table2[[#This Row],[Customer Segment]]=Introduction!$D$45,1,0)</f>
        <v>0</v>
      </c>
      <c r="P299" s="41">
        <f>IF(Table2[[#This Row],[Customer Segment]]=Introduction!$D$42,1,0)</f>
        <v>0</v>
      </c>
      <c r="Q299" s="41">
        <f>IF(Table2[[#This Row],[Customer Segment]]=Introduction!$D$44,1,0)</f>
        <v>0</v>
      </c>
      <c r="R299" s="1">
        <v>33.82</v>
      </c>
      <c r="S29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244.46457476997452</v>
      </c>
    </row>
    <row r="300" spans="1:19" x14ac:dyDescent="0.2">
      <c r="A300" s="1" t="s">
        <v>46</v>
      </c>
      <c r="B300" s="1" t="s">
        <v>14</v>
      </c>
      <c r="C300" s="1" t="s">
        <v>15</v>
      </c>
      <c r="D300" s="37">
        <v>0.1</v>
      </c>
      <c r="E300" s="37">
        <v>125.99</v>
      </c>
      <c r="F300" s="37">
        <v>8.99</v>
      </c>
      <c r="G300" s="37">
        <v>0.56999999999999995</v>
      </c>
      <c r="H300" s="37">
        <v>17.652000000000001</v>
      </c>
      <c r="I300" s="42">
        <f>IF(Table2[[#This Row],[Order Priority]]=Introduction!$B$42,1,0)</f>
        <v>0</v>
      </c>
      <c r="J300" s="42">
        <f>IF(Table2[[#This Row],[Order Priority]]=Introduction!$B$43,1,0)</f>
        <v>0</v>
      </c>
      <c r="K300" s="42">
        <f>IF(Table2[[#This Row],[Order Priority]]=Introduction!$B$44,1,0)</f>
        <v>0</v>
      </c>
      <c r="L300" s="42">
        <f>IF(Table2[[#This Row],[Order Priority]]=Introduction!$B$45,1,0)</f>
        <v>0</v>
      </c>
      <c r="M300" s="42">
        <f>IF(Table2[[#This Row],[Ship Mode]]=Introduction!$C$42,1,0)</f>
        <v>0</v>
      </c>
      <c r="N300" s="41">
        <f>IF(Table2[[#This Row],[Ship Mode]]=Introduction!$C$44,1,0)</f>
        <v>1</v>
      </c>
      <c r="O300" s="41">
        <f>IF(Table2[[#This Row],[Customer Segment]]=Introduction!$D$45,1,0)</f>
        <v>0</v>
      </c>
      <c r="P300" s="41">
        <f>IF(Table2[[#This Row],[Customer Segment]]=Introduction!$D$42,1,0)</f>
        <v>1</v>
      </c>
      <c r="Q300" s="41">
        <f>IF(Table2[[#This Row],[Customer Segment]]=Introduction!$D$44,1,0)</f>
        <v>0</v>
      </c>
      <c r="R300" s="34">
        <v>408.66</v>
      </c>
      <c r="S30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878.05721889641188</v>
      </c>
    </row>
    <row r="301" spans="1:19" x14ac:dyDescent="0.2">
      <c r="A301" s="1" t="s">
        <v>13</v>
      </c>
      <c r="B301" s="1" t="s">
        <v>14</v>
      </c>
      <c r="C301" s="1" t="s">
        <v>15</v>
      </c>
      <c r="D301" s="39">
        <v>0.03</v>
      </c>
      <c r="E301" s="39">
        <v>14.34</v>
      </c>
      <c r="F301" s="39">
        <v>5</v>
      </c>
      <c r="G301" s="39">
        <v>0.49</v>
      </c>
      <c r="H301" s="39">
        <v>82.310100000000006</v>
      </c>
      <c r="I301" s="42">
        <f>IF(Table2[[#This Row],[Order Priority]]=Introduction!$B$42,1,0)</f>
        <v>0</v>
      </c>
      <c r="J301" s="42">
        <f>IF(Table2[[#This Row],[Order Priority]]=Introduction!$B$43,1,0)</f>
        <v>1</v>
      </c>
      <c r="K301" s="42">
        <f>IF(Table2[[#This Row],[Order Priority]]=Introduction!$B$44,1,0)</f>
        <v>0</v>
      </c>
      <c r="L301" s="42">
        <f>IF(Table2[[#This Row],[Order Priority]]=Introduction!$B$45,1,0)</f>
        <v>0</v>
      </c>
      <c r="M301" s="42">
        <f>IF(Table2[[#This Row],[Ship Mode]]=Introduction!$C$42,1,0)</f>
        <v>0</v>
      </c>
      <c r="N301" s="41">
        <f>IF(Table2[[#This Row],[Ship Mode]]=Introduction!$C$44,1,0)</f>
        <v>1</v>
      </c>
      <c r="O301" s="41">
        <f>IF(Table2[[#This Row],[Customer Segment]]=Introduction!$D$45,1,0)</f>
        <v>0</v>
      </c>
      <c r="P301" s="41">
        <f>IF(Table2[[#This Row],[Customer Segment]]=Introduction!$D$42,1,0)</f>
        <v>1</v>
      </c>
      <c r="Q301" s="41">
        <f>IF(Table2[[#This Row],[Customer Segment]]=Introduction!$D$44,1,0)</f>
        <v>0</v>
      </c>
      <c r="R301" s="1">
        <v>119.29</v>
      </c>
      <c r="S30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260.41507518215525</v>
      </c>
    </row>
    <row r="302" spans="1:19" x14ac:dyDescent="0.2">
      <c r="A302" s="1" t="s">
        <v>13</v>
      </c>
      <c r="B302" s="1" t="s">
        <v>14</v>
      </c>
      <c r="C302" s="1" t="s">
        <v>15</v>
      </c>
      <c r="D302" s="37">
        <v>0.01</v>
      </c>
      <c r="E302" s="37">
        <v>2.89</v>
      </c>
      <c r="F302" s="37">
        <v>0.5</v>
      </c>
      <c r="G302" s="37">
        <v>0.38</v>
      </c>
      <c r="H302" s="37">
        <v>1.2236</v>
      </c>
      <c r="I302" s="42">
        <f>IF(Table2[[#This Row],[Order Priority]]=Introduction!$B$42,1,0)</f>
        <v>0</v>
      </c>
      <c r="J302" s="42">
        <f>IF(Table2[[#This Row],[Order Priority]]=Introduction!$B$43,1,0)</f>
        <v>1</v>
      </c>
      <c r="K302" s="42">
        <f>IF(Table2[[#This Row],[Order Priority]]=Introduction!$B$44,1,0)</f>
        <v>0</v>
      </c>
      <c r="L302" s="42">
        <f>IF(Table2[[#This Row],[Order Priority]]=Introduction!$B$45,1,0)</f>
        <v>0</v>
      </c>
      <c r="M302" s="42">
        <f>IF(Table2[[#This Row],[Ship Mode]]=Introduction!$C$42,1,0)</f>
        <v>0</v>
      </c>
      <c r="N302" s="41">
        <f>IF(Table2[[#This Row],[Ship Mode]]=Introduction!$C$44,1,0)</f>
        <v>1</v>
      </c>
      <c r="O302" s="41">
        <f>IF(Table2[[#This Row],[Customer Segment]]=Introduction!$D$45,1,0)</f>
        <v>0</v>
      </c>
      <c r="P302" s="41">
        <f>IF(Table2[[#This Row],[Customer Segment]]=Introduction!$D$42,1,0)</f>
        <v>1</v>
      </c>
      <c r="Q302" s="41">
        <f>IF(Table2[[#This Row],[Customer Segment]]=Introduction!$D$44,1,0)</f>
        <v>0</v>
      </c>
      <c r="R302" s="34">
        <v>3.08</v>
      </c>
      <c r="S30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-61.084946932130144</v>
      </c>
    </row>
    <row r="303" spans="1:19" x14ac:dyDescent="0.2">
      <c r="A303" s="1" t="s">
        <v>13</v>
      </c>
      <c r="B303" s="1" t="s">
        <v>63</v>
      </c>
      <c r="C303" s="1" t="s">
        <v>70</v>
      </c>
      <c r="D303" s="39">
        <v>0.08</v>
      </c>
      <c r="E303" s="39">
        <v>150.97999999999999</v>
      </c>
      <c r="F303" s="39">
        <v>13.99</v>
      </c>
      <c r="G303" s="39">
        <v>0.38</v>
      </c>
      <c r="H303" s="39">
        <v>-3.948</v>
      </c>
      <c r="I303" s="42">
        <f>IF(Table2[[#This Row],[Order Priority]]=Introduction!$B$42,1,0)</f>
        <v>0</v>
      </c>
      <c r="J303" s="42">
        <f>IF(Table2[[#This Row],[Order Priority]]=Introduction!$B$43,1,0)</f>
        <v>1</v>
      </c>
      <c r="K303" s="42">
        <f>IF(Table2[[#This Row],[Order Priority]]=Introduction!$B$44,1,0)</f>
        <v>0</v>
      </c>
      <c r="L303" s="42">
        <f>IF(Table2[[#This Row],[Order Priority]]=Introduction!$B$45,1,0)</f>
        <v>0</v>
      </c>
      <c r="M303" s="42">
        <f>IF(Table2[[#This Row],[Ship Mode]]=Introduction!$C$42,1,0)</f>
        <v>0</v>
      </c>
      <c r="N303" s="41">
        <f>IF(Table2[[#This Row],[Ship Mode]]=Introduction!$C$44,1,0)</f>
        <v>0</v>
      </c>
      <c r="O303" s="41">
        <f>IF(Table2[[#This Row],[Customer Segment]]=Introduction!$D$45,1,0)</f>
        <v>0</v>
      </c>
      <c r="P303" s="41">
        <f>IF(Table2[[#This Row],[Customer Segment]]=Introduction!$D$42,1,0)</f>
        <v>0</v>
      </c>
      <c r="Q303" s="41">
        <f>IF(Table2[[#This Row],[Customer Segment]]=Introduction!$D$44,1,0)</f>
        <v>0</v>
      </c>
      <c r="R303" s="1">
        <v>1183.82</v>
      </c>
      <c r="S30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670.92707248826616</v>
      </c>
    </row>
    <row r="304" spans="1:19" x14ac:dyDescent="0.2">
      <c r="A304" s="1" t="s">
        <v>13</v>
      </c>
      <c r="B304" s="1" t="s">
        <v>2</v>
      </c>
      <c r="C304" s="1" t="s">
        <v>70</v>
      </c>
      <c r="D304" s="37">
        <v>0.03</v>
      </c>
      <c r="E304" s="37">
        <v>25.98</v>
      </c>
      <c r="F304" s="37">
        <v>14.36</v>
      </c>
      <c r="G304" s="37">
        <v>0.6</v>
      </c>
      <c r="H304" s="37">
        <v>57.545999999999999</v>
      </c>
      <c r="I304" s="42">
        <f>IF(Table2[[#This Row],[Order Priority]]=Introduction!$B$42,1,0)</f>
        <v>0</v>
      </c>
      <c r="J304" s="42">
        <f>IF(Table2[[#This Row],[Order Priority]]=Introduction!$B$43,1,0)</f>
        <v>1</v>
      </c>
      <c r="K304" s="42">
        <f>IF(Table2[[#This Row],[Order Priority]]=Introduction!$B$44,1,0)</f>
        <v>0</v>
      </c>
      <c r="L304" s="42">
        <f>IF(Table2[[#This Row],[Order Priority]]=Introduction!$B$45,1,0)</f>
        <v>0</v>
      </c>
      <c r="M304" s="42">
        <f>IF(Table2[[#This Row],[Ship Mode]]=Introduction!$C$42,1,0)</f>
        <v>1</v>
      </c>
      <c r="N304" s="41">
        <f>IF(Table2[[#This Row],[Ship Mode]]=Introduction!$C$44,1,0)</f>
        <v>0</v>
      </c>
      <c r="O304" s="41">
        <f>IF(Table2[[#This Row],[Customer Segment]]=Introduction!$D$45,1,0)</f>
        <v>0</v>
      </c>
      <c r="P304" s="41">
        <f>IF(Table2[[#This Row],[Customer Segment]]=Introduction!$D$42,1,0)</f>
        <v>0</v>
      </c>
      <c r="Q304" s="41">
        <f>IF(Table2[[#This Row],[Customer Segment]]=Introduction!$D$44,1,0)</f>
        <v>0</v>
      </c>
      <c r="R304" s="34">
        <v>107.66</v>
      </c>
      <c r="S30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847.02878681737548</v>
      </c>
    </row>
    <row r="305" spans="1:19" x14ac:dyDescent="0.2">
      <c r="A305" s="1" t="s">
        <v>13</v>
      </c>
      <c r="B305" s="1" t="s">
        <v>14</v>
      </c>
      <c r="C305" s="1" t="s">
        <v>70</v>
      </c>
      <c r="D305" s="39">
        <v>0.1</v>
      </c>
      <c r="E305" s="39">
        <v>32.479999999999997</v>
      </c>
      <c r="F305" s="39">
        <v>35</v>
      </c>
      <c r="G305" s="39">
        <v>0.81</v>
      </c>
      <c r="H305" s="39">
        <v>-333.42540000000002</v>
      </c>
      <c r="I305" s="42">
        <f>IF(Table2[[#This Row],[Order Priority]]=Introduction!$B$42,1,0)</f>
        <v>0</v>
      </c>
      <c r="J305" s="42">
        <f>IF(Table2[[#This Row],[Order Priority]]=Introduction!$B$43,1,0)</f>
        <v>1</v>
      </c>
      <c r="K305" s="42">
        <f>IF(Table2[[#This Row],[Order Priority]]=Introduction!$B$44,1,0)</f>
        <v>0</v>
      </c>
      <c r="L305" s="42">
        <f>IF(Table2[[#This Row],[Order Priority]]=Introduction!$B$45,1,0)</f>
        <v>0</v>
      </c>
      <c r="M305" s="42">
        <f>IF(Table2[[#This Row],[Ship Mode]]=Introduction!$C$42,1,0)</f>
        <v>0</v>
      </c>
      <c r="N305" s="41">
        <f>IF(Table2[[#This Row],[Ship Mode]]=Introduction!$C$44,1,0)</f>
        <v>1</v>
      </c>
      <c r="O305" s="41">
        <f>IF(Table2[[#This Row],[Customer Segment]]=Introduction!$D$45,1,0)</f>
        <v>0</v>
      </c>
      <c r="P305" s="41">
        <f>IF(Table2[[#This Row],[Customer Segment]]=Introduction!$D$42,1,0)</f>
        <v>0</v>
      </c>
      <c r="Q305" s="41">
        <f>IF(Table2[[#This Row],[Customer Segment]]=Introduction!$D$44,1,0)</f>
        <v>0</v>
      </c>
      <c r="R305" s="1">
        <v>318.83</v>
      </c>
      <c r="S30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969.36324085734464</v>
      </c>
    </row>
    <row r="306" spans="1:19" x14ac:dyDescent="0.2">
      <c r="A306" s="1" t="s">
        <v>23</v>
      </c>
      <c r="B306" s="1" t="s">
        <v>14</v>
      </c>
      <c r="C306" s="1" t="s">
        <v>47</v>
      </c>
      <c r="D306" s="37">
        <v>0.02</v>
      </c>
      <c r="E306" s="37">
        <v>4.9800000000000004</v>
      </c>
      <c r="F306" s="37">
        <v>6.07</v>
      </c>
      <c r="G306" s="37">
        <v>0.36</v>
      </c>
      <c r="H306" s="37">
        <v>-46.92</v>
      </c>
      <c r="I306" s="42">
        <f>IF(Table2[[#This Row],[Order Priority]]=Introduction!$B$42,1,0)</f>
        <v>0</v>
      </c>
      <c r="J306" s="42">
        <f>IF(Table2[[#This Row],[Order Priority]]=Introduction!$B$43,1,0)</f>
        <v>0</v>
      </c>
      <c r="K306" s="42">
        <f>IF(Table2[[#This Row],[Order Priority]]=Introduction!$B$44,1,0)</f>
        <v>1</v>
      </c>
      <c r="L306" s="42">
        <f>IF(Table2[[#This Row],[Order Priority]]=Introduction!$B$45,1,0)</f>
        <v>0</v>
      </c>
      <c r="M306" s="42">
        <f>IF(Table2[[#This Row],[Ship Mode]]=Introduction!$C$42,1,0)</f>
        <v>0</v>
      </c>
      <c r="N306" s="41">
        <f>IF(Table2[[#This Row],[Ship Mode]]=Introduction!$C$44,1,0)</f>
        <v>1</v>
      </c>
      <c r="O306" s="41">
        <f>IF(Table2[[#This Row],[Customer Segment]]=Introduction!$D$45,1,0)</f>
        <v>0</v>
      </c>
      <c r="P306" s="41">
        <f>IF(Table2[[#This Row],[Customer Segment]]=Introduction!$D$42,1,0)</f>
        <v>0</v>
      </c>
      <c r="Q306" s="41">
        <f>IF(Table2[[#This Row],[Customer Segment]]=Introduction!$D$44,1,0)</f>
        <v>1</v>
      </c>
      <c r="R306" s="34">
        <v>105.5</v>
      </c>
      <c r="S30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168.5138343509546</v>
      </c>
    </row>
    <row r="307" spans="1:19" x14ac:dyDescent="0.2">
      <c r="A307" s="1" t="s">
        <v>23</v>
      </c>
      <c r="B307" s="1" t="s">
        <v>14</v>
      </c>
      <c r="C307" s="1" t="s">
        <v>47</v>
      </c>
      <c r="D307" s="39">
        <v>0.02</v>
      </c>
      <c r="E307" s="39">
        <v>4.9800000000000004</v>
      </c>
      <c r="F307" s="39">
        <v>6.07</v>
      </c>
      <c r="G307" s="39">
        <v>0.36</v>
      </c>
      <c r="H307" s="39">
        <v>-46.92</v>
      </c>
      <c r="I307" s="42">
        <f>IF(Table2[[#This Row],[Order Priority]]=Introduction!$B$42,1,0)</f>
        <v>0</v>
      </c>
      <c r="J307" s="42">
        <f>IF(Table2[[#This Row],[Order Priority]]=Introduction!$B$43,1,0)</f>
        <v>0</v>
      </c>
      <c r="K307" s="42">
        <f>IF(Table2[[#This Row],[Order Priority]]=Introduction!$B$44,1,0)</f>
        <v>1</v>
      </c>
      <c r="L307" s="42">
        <f>IF(Table2[[#This Row],[Order Priority]]=Introduction!$B$45,1,0)</f>
        <v>0</v>
      </c>
      <c r="M307" s="42">
        <f>IF(Table2[[#This Row],[Ship Mode]]=Introduction!$C$42,1,0)</f>
        <v>0</v>
      </c>
      <c r="N307" s="41">
        <f>IF(Table2[[#This Row],[Ship Mode]]=Introduction!$C$44,1,0)</f>
        <v>1</v>
      </c>
      <c r="O307" s="41">
        <f>IF(Table2[[#This Row],[Customer Segment]]=Introduction!$D$45,1,0)</f>
        <v>0</v>
      </c>
      <c r="P307" s="41">
        <f>IF(Table2[[#This Row],[Customer Segment]]=Introduction!$D$42,1,0)</f>
        <v>0</v>
      </c>
      <c r="Q307" s="41">
        <f>IF(Table2[[#This Row],[Customer Segment]]=Introduction!$D$44,1,0)</f>
        <v>1</v>
      </c>
      <c r="R307" s="1">
        <v>27.76</v>
      </c>
      <c r="S30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168.5138343509546</v>
      </c>
    </row>
    <row r="308" spans="1:19" x14ac:dyDescent="0.2">
      <c r="A308" s="1" t="s">
        <v>23</v>
      </c>
      <c r="B308" s="1" t="s">
        <v>14</v>
      </c>
      <c r="C308" s="1" t="s">
        <v>70</v>
      </c>
      <c r="D308" s="37">
        <v>0.04</v>
      </c>
      <c r="E308" s="37">
        <v>3.57</v>
      </c>
      <c r="F308" s="37">
        <v>4.17</v>
      </c>
      <c r="G308" s="37">
        <v>0.59</v>
      </c>
      <c r="H308" s="37">
        <v>-69.91</v>
      </c>
      <c r="I308" s="42">
        <f>IF(Table2[[#This Row],[Order Priority]]=Introduction!$B$42,1,0)</f>
        <v>0</v>
      </c>
      <c r="J308" s="42">
        <f>IF(Table2[[#This Row],[Order Priority]]=Introduction!$B$43,1,0)</f>
        <v>0</v>
      </c>
      <c r="K308" s="42">
        <f>IF(Table2[[#This Row],[Order Priority]]=Introduction!$B$44,1,0)</f>
        <v>1</v>
      </c>
      <c r="L308" s="42">
        <f>IF(Table2[[#This Row],[Order Priority]]=Introduction!$B$45,1,0)</f>
        <v>0</v>
      </c>
      <c r="M308" s="42">
        <f>IF(Table2[[#This Row],[Ship Mode]]=Introduction!$C$42,1,0)</f>
        <v>0</v>
      </c>
      <c r="N308" s="41">
        <f>IF(Table2[[#This Row],[Ship Mode]]=Introduction!$C$44,1,0)</f>
        <v>1</v>
      </c>
      <c r="O308" s="41">
        <f>IF(Table2[[#This Row],[Customer Segment]]=Introduction!$D$45,1,0)</f>
        <v>0</v>
      </c>
      <c r="P308" s="41">
        <f>IF(Table2[[#This Row],[Customer Segment]]=Introduction!$D$42,1,0)</f>
        <v>0</v>
      </c>
      <c r="Q308" s="41">
        <f>IF(Table2[[#This Row],[Customer Segment]]=Introduction!$D$44,1,0)</f>
        <v>0</v>
      </c>
      <c r="R308" s="34">
        <v>30.9</v>
      </c>
      <c r="S30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235.55534330945417</v>
      </c>
    </row>
    <row r="309" spans="1:19" x14ac:dyDescent="0.2">
      <c r="A309" s="1" t="s">
        <v>23</v>
      </c>
      <c r="B309" s="1" t="s">
        <v>14</v>
      </c>
      <c r="C309" s="1" t="s">
        <v>70</v>
      </c>
      <c r="D309" s="39">
        <v>0.05</v>
      </c>
      <c r="E309" s="39">
        <v>200.99</v>
      </c>
      <c r="F309" s="39">
        <v>4.2</v>
      </c>
      <c r="G309" s="39">
        <v>0.59</v>
      </c>
      <c r="H309" s="39">
        <v>1630.5252</v>
      </c>
      <c r="I309" s="42">
        <f>IF(Table2[[#This Row],[Order Priority]]=Introduction!$B$42,1,0)</f>
        <v>0</v>
      </c>
      <c r="J309" s="42">
        <f>IF(Table2[[#This Row],[Order Priority]]=Introduction!$B$43,1,0)</f>
        <v>0</v>
      </c>
      <c r="K309" s="42">
        <f>IF(Table2[[#This Row],[Order Priority]]=Introduction!$B$44,1,0)</f>
        <v>1</v>
      </c>
      <c r="L309" s="42">
        <f>IF(Table2[[#This Row],[Order Priority]]=Introduction!$B$45,1,0)</f>
        <v>0</v>
      </c>
      <c r="M309" s="42">
        <f>IF(Table2[[#This Row],[Ship Mode]]=Introduction!$C$42,1,0)</f>
        <v>0</v>
      </c>
      <c r="N309" s="41">
        <f>IF(Table2[[#This Row],[Ship Mode]]=Introduction!$C$44,1,0)</f>
        <v>1</v>
      </c>
      <c r="O309" s="41">
        <f>IF(Table2[[#This Row],[Customer Segment]]=Introduction!$D$45,1,0)</f>
        <v>0</v>
      </c>
      <c r="P309" s="41">
        <f>IF(Table2[[#This Row],[Customer Segment]]=Introduction!$D$42,1,0)</f>
        <v>0</v>
      </c>
      <c r="Q309" s="41">
        <f>IF(Table2[[#This Row],[Customer Segment]]=Introduction!$D$44,1,0)</f>
        <v>0</v>
      </c>
      <c r="R309" s="1">
        <v>2363.08</v>
      </c>
      <c r="S30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2589.6170453676896</v>
      </c>
    </row>
    <row r="310" spans="1:19" x14ac:dyDescent="0.2">
      <c r="A310" s="1" t="s">
        <v>23</v>
      </c>
      <c r="B310" s="1" t="s">
        <v>14</v>
      </c>
      <c r="C310" s="1" t="s">
        <v>70</v>
      </c>
      <c r="D310" s="37">
        <v>7.0000000000000007E-2</v>
      </c>
      <c r="E310" s="37">
        <v>195.99</v>
      </c>
      <c r="F310" s="37">
        <v>8.99</v>
      </c>
      <c r="G310" s="37">
        <v>0.57999999999999996</v>
      </c>
      <c r="H310" s="37">
        <v>-457.16</v>
      </c>
      <c r="I310" s="42">
        <f>IF(Table2[[#This Row],[Order Priority]]=Introduction!$B$42,1,0)</f>
        <v>0</v>
      </c>
      <c r="J310" s="42">
        <f>IF(Table2[[#This Row],[Order Priority]]=Introduction!$B$43,1,0)</f>
        <v>0</v>
      </c>
      <c r="K310" s="42">
        <f>IF(Table2[[#This Row],[Order Priority]]=Introduction!$B$44,1,0)</f>
        <v>1</v>
      </c>
      <c r="L310" s="42">
        <f>IF(Table2[[#This Row],[Order Priority]]=Introduction!$B$45,1,0)</f>
        <v>0</v>
      </c>
      <c r="M310" s="42">
        <f>IF(Table2[[#This Row],[Ship Mode]]=Introduction!$C$42,1,0)</f>
        <v>0</v>
      </c>
      <c r="N310" s="41">
        <f>IF(Table2[[#This Row],[Ship Mode]]=Introduction!$C$44,1,0)</f>
        <v>1</v>
      </c>
      <c r="O310" s="41">
        <f>IF(Table2[[#This Row],[Customer Segment]]=Introduction!$D$45,1,0)</f>
        <v>0</v>
      </c>
      <c r="P310" s="41">
        <f>IF(Table2[[#This Row],[Customer Segment]]=Introduction!$D$42,1,0)</f>
        <v>0</v>
      </c>
      <c r="Q310" s="41">
        <f>IF(Table2[[#This Row],[Customer Segment]]=Introduction!$D$44,1,0)</f>
        <v>0</v>
      </c>
      <c r="R310" s="34">
        <v>328.45</v>
      </c>
      <c r="S31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546.9716684756778</v>
      </c>
    </row>
    <row r="311" spans="1:19" x14ac:dyDescent="0.2">
      <c r="A311" s="1" t="s">
        <v>23</v>
      </c>
      <c r="B311" s="1" t="s">
        <v>14</v>
      </c>
      <c r="C311" s="1" t="s">
        <v>15</v>
      </c>
      <c r="D311" s="39">
        <v>0.01</v>
      </c>
      <c r="E311" s="39">
        <v>10.14</v>
      </c>
      <c r="F311" s="39">
        <v>2.27</v>
      </c>
      <c r="G311" s="39">
        <v>0.36</v>
      </c>
      <c r="H311" s="39">
        <v>28.152000000000001</v>
      </c>
      <c r="I311" s="42">
        <f>IF(Table2[[#This Row],[Order Priority]]=Introduction!$B$42,1,0)</f>
        <v>0</v>
      </c>
      <c r="J311" s="42">
        <f>IF(Table2[[#This Row],[Order Priority]]=Introduction!$B$43,1,0)</f>
        <v>0</v>
      </c>
      <c r="K311" s="42">
        <f>IF(Table2[[#This Row],[Order Priority]]=Introduction!$B$44,1,0)</f>
        <v>1</v>
      </c>
      <c r="L311" s="42">
        <f>IF(Table2[[#This Row],[Order Priority]]=Introduction!$B$45,1,0)</f>
        <v>0</v>
      </c>
      <c r="M311" s="42">
        <f>IF(Table2[[#This Row],[Ship Mode]]=Introduction!$C$42,1,0)</f>
        <v>0</v>
      </c>
      <c r="N311" s="41">
        <f>IF(Table2[[#This Row],[Ship Mode]]=Introduction!$C$44,1,0)</f>
        <v>1</v>
      </c>
      <c r="O311" s="41">
        <f>IF(Table2[[#This Row],[Customer Segment]]=Introduction!$D$45,1,0)</f>
        <v>0</v>
      </c>
      <c r="P311" s="41">
        <f>IF(Table2[[#This Row],[Customer Segment]]=Introduction!$D$42,1,0)</f>
        <v>1</v>
      </c>
      <c r="Q311" s="41">
        <f>IF(Table2[[#This Row],[Customer Segment]]=Introduction!$D$44,1,0)</f>
        <v>0</v>
      </c>
      <c r="R311" s="1">
        <v>40.799999999999997</v>
      </c>
      <c r="S31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103.7606995951931</v>
      </c>
    </row>
    <row r="312" spans="1:19" x14ac:dyDescent="0.2">
      <c r="A312" s="1" t="s">
        <v>23</v>
      </c>
      <c r="B312" s="1" t="s">
        <v>14</v>
      </c>
      <c r="C312" s="1" t="s">
        <v>3</v>
      </c>
      <c r="D312" s="37">
        <v>7.0000000000000007E-2</v>
      </c>
      <c r="E312" s="37">
        <v>16.739999999999998</v>
      </c>
      <c r="F312" s="37">
        <v>7.04</v>
      </c>
      <c r="G312" s="37">
        <v>0.81</v>
      </c>
      <c r="H312" s="37">
        <v>-114.2</v>
      </c>
      <c r="I312" s="42">
        <f>IF(Table2[[#This Row],[Order Priority]]=Introduction!$B$42,1,0)</f>
        <v>0</v>
      </c>
      <c r="J312" s="42">
        <f>IF(Table2[[#This Row],[Order Priority]]=Introduction!$B$43,1,0)</f>
        <v>0</v>
      </c>
      <c r="K312" s="42">
        <f>IF(Table2[[#This Row],[Order Priority]]=Introduction!$B$44,1,0)</f>
        <v>1</v>
      </c>
      <c r="L312" s="42">
        <f>IF(Table2[[#This Row],[Order Priority]]=Introduction!$B$45,1,0)</f>
        <v>0</v>
      </c>
      <c r="M312" s="42">
        <f>IF(Table2[[#This Row],[Ship Mode]]=Introduction!$C$42,1,0)</f>
        <v>0</v>
      </c>
      <c r="N312" s="41">
        <f>IF(Table2[[#This Row],[Ship Mode]]=Introduction!$C$44,1,0)</f>
        <v>1</v>
      </c>
      <c r="O312" s="41">
        <f>IF(Table2[[#This Row],[Customer Segment]]=Introduction!$D$45,1,0)</f>
        <v>1</v>
      </c>
      <c r="P312" s="41">
        <f>IF(Table2[[#This Row],[Customer Segment]]=Introduction!$D$42,1,0)</f>
        <v>0</v>
      </c>
      <c r="Q312" s="41">
        <f>IF(Table2[[#This Row],[Customer Segment]]=Introduction!$D$44,1,0)</f>
        <v>0</v>
      </c>
      <c r="R312" s="34">
        <v>80.58</v>
      </c>
      <c r="S31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464.7887738577686</v>
      </c>
    </row>
    <row r="313" spans="1:19" x14ac:dyDescent="0.2">
      <c r="A313" s="1" t="s">
        <v>23</v>
      </c>
      <c r="B313" s="1" t="s">
        <v>14</v>
      </c>
      <c r="C313" s="1" t="s">
        <v>3</v>
      </c>
      <c r="D313" s="39">
        <v>0.06</v>
      </c>
      <c r="E313" s="39">
        <v>6.45</v>
      </c>
      <c r="F313" s="39">
        <v>1.34</v>
      </c>
      <c r="G313" s="39">
        <v>0.36</v>
      </c>
      <c r="H313" s="39">
        <v>39.426600000000001</v>
      </c>
      <c r="I313" s="42">
        <f>IF(Table2[[#This Row],[Order Priority]]=Introduction!$B$42,1,0)</f>
        <v>0</v>
      </c>
      <c r="J313" s="42">
        <f>IF(Table2[[#This Row],[Order Priority]]=Introduction!$B$43,1,0)</f>
        <v>0</v>
      </c>
      <c r="K313" s="42">
        <f>IF(Table2[[#This Row],[Order Priority]]=Introduction!$B$44,1,0)</f>
        <v>1</v>
      </c>
      <c r="L313" s="42">
        <f>IF(Table2[[#This Row],[Order Priority]]=Introduction!$B$45,1,0)</f>
        <v>0</v>
      </c>
      <c r="M313" s="42">
        <f>IF(Table2[[#This Row],[Ship Mode]]=Introduction!$C$42,1,0)</f>
        <v>0</v>
      </c>
      <c r="N313" s="41">
        <f>IF(Table2[[#This Row],[Ship Mode]]=Introduction!$C$44,1,0)</f>
        <v>1</v>
      </c>
      <c r="O313" s="41">
        <f>IF(Table2[[#This Row],[Customer Segment]]=Introduction!$D$45,1,0)</f>
        <v>1</v>
      </c>
      <c r="P313" s="41">
        <f>IF(Table2[[#This Row],[Customer Segment]]=Introduction!$D$42,1,0)</f>
        <v>0</v>
      </c>
      <c r="Q313" s="41">
        <f>IF(Table2[[#This Row],[Customer Segment]]=Introduction!$D$44,1,0)</f>
        <v>0</v>
      </c>
      <c r="R313" s="1">
        <v>57.14</v>
      </c>
      <c r="S31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64.897370220827568</v>
      </c>
    </row>
    <row r="314" spans="1:19" x14ac:dyDescent="0.2">
      <c r="A314" s="1" t="s">
        <v>23</v>
      </c>
      <c r="B314" s="1" t="s">
        <v>2</v>
      </c>
      <c r="C314" s="1" t="s">
        <v>3</v>
      </c>
      <c r="D314" s="37">
        <v>0.05</v>
      </c>
      <c r="E314" s="37">
        <v>122.99</v>
      </c>
      <c r="F314" s="37">
        <v>70.2</v>
      </c>
      <c r="G314" s="37">
        <v>0.74</v>
      </c>
      <c r="H314" s="37">
        <v>-722.23</v>
      </c>
      <c r="I314" s="42">
        <f>IF(Table2[[#This Row],[Order Priority]]=Introduction!$B$42,1,0)</f>
        <v>0</v>
      </c>
      <c r="J314" s="42">
        <f>IF(Table2[[#This Row],[Order Priority]]=Introduction!$B$43,1,0)</f>
        <v>0</v>
      </c>
      <c r="K314" s="42">
        <f>IF(Table2[[#This Row],[Order Priority]]=Introduction!$B$44,1,0)</f>
        <v>1</v>
      </c>
      <c r="L314" s="42">
        <f>IF(Table2[[#This Row],[Order Priority]]=Introduction!$B$45,1,0)</f>
        <v>0</v>
      </c>
      <c r="M314" s="42">
        <f>IF(Table2[[#This Row],[Ship Mode]]=Introduction!$C$42,1,0)</f>
        <v>1</v>
      </c>
      <c r="N314" s="41">
        <f>IF(Table2[[#This Row],[Ship Mode]]=Introduction!$C$44,1,0)</f>
        <v>0</v>
      </c>
      <c r="O314" s="41">
        <f>IF(Table2[[#This Row],[Customer Segment]]=Introduction!$D$45,1,0)</f>
        <v>1</v>
      </c>
      <c r="P314" s="41">
        <f>IF(Table2[[#This Row],[Customer Segment]]=Introduction!$D$42,1,0)</f>
        <v>0</v>
      </c>
      <c r="Q314" s="41">
        <f>IF(Table2[[#This Row],[Customer Segment]]=Introduction!$D$44,1,0)</f>
        <v>0</v>
      </c>
      <c r="R314" s="34">
        <v>498.31</v>
      </c>
      <c r="S31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2072.2176516477416</v>
      </c>
    </row>
    <row r="315" spans="1:19" x14ac:dyDescent="0.2">
      <c r="A315" s="1" t="s">
        <v>92</v>
      </c>
      <c r="B315" s="1" t="s">
        <v>14</v>
      </c>
      <c r="C315" s="1" t="s">
        <v>15</v>
      </c>
      <c r="D315" s="39">
        <v>0.08</v>
      </c>
      <c r="E315" s="39">
        <v>90.98</v>
      </c>
      <c r="F315" s="39">
        <v>56.2</v>
      </c>
      <c r="G315" s="39">
        <v>0.74</v>
      </c>
      <c r="H315" s="39">
        <v>-1920.9336000000001</v>
      </c>
      <c r="I315" s="42">
        <f>IF(Table2[[#This Row],[Order Priority]]=Introduction!$B$42,1,0)</f>
        <v>0</v>
      </c>
      <c r="J315" s="42">
        <f>IF(Table2[[#This Row],[Order Priority]]=Introduction!$B$43,1,0)</f>
        <v>0</v>
      </c>
      <c r="K315" s="42">
        <f>IF(Table2[[#This Row],[Order Priority]]=Introduction!$B$44,1,0)</f>
        <v>0</v>
      </c>
      <c r="L315" s="42">
        <f>IF(Table2[[#This Row],[Order Priority]]=Introduction!$B$45,1,0)</f>
        <v>1</v>
      </c>
      <c r="M315" s="42">
        <f>IF(Table2[[#This Row],[Ship Mode]]=Introduction!$C$42,1,0)</f>
        <v>0</v>
      </c>
      <c r="N315" s="41">
        <f>IF(Table2[[#This Row],[Ship Mode]]=Introduction!$C$44,1,0)</f>
        <v>1</v>
      </c>
      <c r="O315" s="41">
        <f>IF(Table2[[#This Row],[Customer Segment]]=Introduction!$D$45,1,0)</f>
        <v>0</v>
      </c>
      <c r="P315" s="41">
        <f>IF(Table2[[#This Row],[Customer Segment]]=Introduction!$D$42,1,0)</f>
        <v>1</v>
      </c>
      <c r="Q315" s="41">
        <f>IF(Table2[[#This Row],[Customer Segment]]=Introduction!$D$44,1,0)</f>
        <v>0</v>
      </c>
      <c r="R315" s="1">
        <v>1058.3599999999999</v>
      </c>
      <c r="S31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54.308644686978901</v>
      </c>
    </row>
    <row r="316" spans="1:19" x14ac:dyDescent="0.2">
      <c r="A316" s="1" t="s">
        <v>92</v>
      </c>
      <c r="B316" s="1" t="s">
        <v>14</v>
      </c>
      <c r="C316" s="1" t="s">
        <v>15</v>
      </c>
      <c r="D316" s="37">
        <v>7.0000000000000007E-2</v>
      </c>
      <c r="E316" s="37">
        <v>5.98</v>
      </c>
      <c r="F316" s="37">
        <v>5.35</v>
      </c>
      <c r="G316" s="37">
        <v>0.4</v>
      </c>
      <c r="H316" s="37">
        <v>-37.175199999999997</v>
      </c>
      <c r="I316" s="42">
        <f>IF(Table2[[#This Row],[Order Priority]]=Introduction!$B$42,1,0)</f>
        <v>0</v>
      </c>
      <c r="J316" s="42">
        <f>IF(Table2[[#This Row],[Order Priority]]=Introduction!$B$43,1,0)</f>
        <v>0</v>
      </c>
      <c r="K316" s="42">
        <f>IF(Table2[[#This Row],[Order Priority]]=Introduction!$B$44,1,0)</f>
        <v>0</v>
      </c>
      <c r="L316" s="42">
        <f>IF(Table2[[#This Row],[Order Priority]]=Introduction!$B$45,1,0)</f>
        <v>1</v>
      </c>
      <c r="M316" s="42">
        <f>IF(Table2[[#This Row],[Ship Mode]]=Introduction!$C$42,1,0)</f>
        <v>0</v>
      </c>
      <c r="N316" s="41">
        <f>IF(Table2[[#This Row],[Ship Mode]]=Introduction!$C$44,1,0)</f>
        <v>1</v>
      </c>
      <c r="O316" s="41">
        <f>IF(Table2[[#This Row],[Customer Segment]]=Introduction!$D$45,1,0)</f>
        <v>0</v>
      </c>
      <c r="P316" s="41">
        <f>IF(Table2[[#This Row],[Customer Segment]]=Introduction!$D$42,1,0)</f>
        <v>1</v>
      </c>
      <c r="Q316" s="41">
        <f>IF(Table2[[#This Row],[Customer Segment]]=Introduction!$D$44,1,0)</f>
        <v>0</v>
      </c>
      <c r="R316" s="34">
        <v>18.309999999999999</v>
      </c>
      <c r="S31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35.550953041875992</v>
      </c>
    </row>
    <row r="317" spans="1:19" x14ac:dyDescent="0.2">
      <c r="A317" s="1" t="s">
        <v>92</v>
      </c>
      <c r="B317" s="1" t="s">
        <v>14</v>
      </c>
      <c r="C317" s="1" t="s">
        <v>47</v>
      </c>
      <c r="D317" s="39">
        <v>0.04</v>
      </c>
      <c r="E317" s="39">
        <v>7.96</v>
      </c>
      <c r="F317" s="39">
        <v>4.95</v>
      </c>
      <c r="G317" s="39">
        <v>0.41</v>
      </c>
      <c r="H317" s="39">
        <v>-7.73</v>
      </c>
      <c r="I317" s="42">
        <f>IF(Table2[[#This Row],[Order Priority]]=Introduction!$B$42,1,0)</f>
        <v>0</v>
      </c>
      <c r="J317" s="42">
        <f>IF(Table2[[#This Row],[Order Priority]]=Introduction!$B$43,1,0)</f>
        <v>0</v>
      </c>
      <c r="K317" s="42">
        <f>IF(Table2[[#This Row],[Order Priority]]=Introduction!$B$44,1,0)</f>
        <v>0</v>
      </c>
      <c r="L317" s="42">
        <f>IF(Table2[[#This Row],[Order Priority]]=Introduction!$B$45,1,0)</f>
        <v>1</v>
      </c>
      <c r="M317" s="42">
        <f>IF(Table2[[#This Row],[Ship Mode]]=Introduction!$C$42,1,0)</f>
        <v>0</v>
      </c>
      <c r="N317" s="41">
        <f>IF(Table2[[#This Row],[Ship Mode]]=Introduction!$C$44,1,0)</f>
        <v>1</v>
      </c>
      <c r="O317" s="41">
        <f>IF(Table2[[#This Row],[Customer Segment]]=Introduction!$D$45,1,0)</f>
        <v>0</v>
      </c>
      <c r="P317" s="41">
        <f>IF(Table2[[#This Row],[Customer Segment]]=Introduction!$D$42,1,0)</f>
        <v>0</v>
      </c>
      <c r="Q317" s="41">
        <f>IF(Table2[[#This Row],[Customer Segment]]=Introduction!$D$44,1,0)</f>
        <v>1</v>
      </c>
      <c r="R317" s="1">
        <v>116.11</v>
      </c>
      <c r="S31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148.36340841749302</v>
      </c>
    </row>
    <row r="318" spans="1:19" x14ac:dyDescent="0.2">
      <c r="A318" s="1" t="s">
        <v>46</v>
      </c>
      <c r="B318" s="1" t="s">
        <v>14</v>
      </c>
      <c r="C318" s="1" t="s">
        <v>70</v>
      </c>
      <c r="D318" s="37">
        <v>0.09</v>
      </c>
      <c r="E318" s="37">
        <v>207.48</v>
      </c>
      <c r="F318" s="37">
        <v>0.99</v>
      </c>
      <c r="G318" s="37">
        <v>0.55000000000000004</v>
      </c>
      <c r="H318" s="37">
        <v>359.83</v>
      </c>
      <c r="I318" s="42">
        <f>IF(Table2[[#This Row],[Order Priority]]=Introduction!$B$42,1,0)</f>
        <v>0</v>
      </c>
      <c r="J318" s="42">
        <f>IF(Table2[[#This Row],[Order Priority]]=Introduction!$B$43,1,0)</f>
        <v>0</v>
      </c>
      <c r="K318" s="42">
        <f>IF(Table2[[#This Row],[Order Priority]]=Introduction!$B$44,1,0)</f>
        <v>0</v>
      </c>
      <c r="L318" s="42">
        <f>IF(Table2[[#This Row],[Order Priority]]=Introduction!$B$45,1,0)</f>
        <v>0</v>
      </c>
      <c r="M318" s="42">
        <f>IF(Table2[[#This Row],[Ship Mode]]=Introduction!$C$42,1,0)</f>
        <v>0</v>
      </c>
      <c r="N318" s="41">
        <f>IF(Table2[[#This Row],[Ship Mode]]=Introduction!$C$44,1,0)</f>
        <v>1</v>
      </c>
      <c r="O318" s="41">
        <f>IF(Table2[[#This Row],[Customer Segment]]=Introduction!$D$45,1,0)</f>
        <v>0</v>
      </c>
      <c r="P318" s="41">
        <f>IF(Table2[[#This Row],[Customer Segment]]=Introduction!$D$42,1,0)</f>
        <v>0</v>
      </c>
      <c r="Q318" s="41">
        <f>IF(Table2[[#This Row],[Customer Segment]]=Introduction!$D$44,1,0)</f>
        <v>0</v>
      </c>
      <c r="R318" s="34">
        <v>577.75</v>
      </c>
      <c r="S31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1281.5844638375643</v>
      </c>
    </row>
    <row r="319" spans="1:19" x14ac:dyDescent="0.2">
      <c r="A319" s="1" t="s">
        <v>1</v>
      </c>
      <c r="B319" s="1" t="s">
        <v>14</v>
      </c>
      <c r="C319" s="1" t="s">
        <v>70</v>
      </c>
      <c r="D319" s="39">
        <v>0.03</v>
      </c>
      <c r="E319" s="39">
        <v>11.97</v>
      </c>
      <c r="F319" s="39">
        <v>4.9800000000000004</v>
      </c>
      <c r="G319" s="39">
        <v>0.57999999999999996</v>
      </c>
      <c r="H319" s="39">
        <v>-18.190000000000001</v>
      </c>
      <c r="I319" s="42">
        <f>IF(Table2[[#This Row],[Order Priority]]=Introduction!$B$42,1,0)</f>
        <v>1</v>
      </c>
      <c r="J319" s="42">
        <f>IF(Table2[[#This Row],[Order Priority]]=Introduction!$B$43,1,0)</f>
        <v>0</v>
      </c>
      <c r="K319" s="42">
        <f>IF(Table2[[#This Row],[Order Priority]]=Introduction!$B$44,1,0)</f>
        <v>0</v>
      </c>
      <c r="L319" s="42">
        <f>IF(Table2[[#This Row],[Order Priority]]=Introduction!$B$45,1,0)</f>
        <v>0</v>
      </c>
      <c r="M319" s="42">
        <f>IF(Table2[[#This Row],[Ship Mode]]=Introduction!$C$42,1,0)</f>
        <v>0</v>
      </c>
      <c r="N319" s="41">
        <f>IF(Table2[[#This Row],[Ship Mode]]=Introduction!$C$44,1,0)</f>
        <v>1</v>
      </c>
      <c r="O319" s="41">
        <f>IF(Table2[[#This Row],[Customer Segment]]=Introduction!$D$45,1,0)</f>
        <v>0</v>
      </c>
      <c r="P319" s="41">
        <f>IF(Table2[[#This Row],[Customer Segment]]=Introduction!$D$42,1,0)</f>
        <v>0</v>
      </c>
      <c r="Q319" s="41">
        <f>IF(Table2[[#This Row],[Customer Segment]]=Introduction!$D$44,1,0)</f>
        <v>0</v>
      </c>
      <c r="R319" s="1">
        <v>73.180000000000007</v>
      </c>
      <c r="S31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545.76394700287801</v>
      </c>
    </row>
    <row r="320" spans="1:19" x14ac:dyDescent="0.2">
      <c r="A320" s="1" t="s">
        <v>1</v>
      </c>
      <c r="B320" s="1" t="s">
        <v>14</v>
      </c>
      <c r="C320" s="1" t="s">
        <v>70</v>
      </c>
      <c r="D320" s="37">
        <v>0.09</v>
      </c>
      <c r="E320" s="37">
        <v>2.94</v>
      </c>
      <c r="F320" s="37">
        <v>0.7</v>
      </c>
      <c r="G320" s="37">
        <v>0.57999999999999996</v>
      </c>
      <c r="H320" s="37">
        <v>6.3840000000000003</v>
      </c>
      <c r="I320" s="42">
        <f>IF(Table2[[#This Row],[Order Priority]]=Introduction!$B$42,1,0)</f>
        <v>1</v>
      </c>
      <c r="J320" s="42">
        <f>IF(Table2[[#This Row],[Order Priority]]=Introduction!$B$43,1,0)</f>
        <v>0</v>
      </c>
      <c r="K320" s="42">
        <f>IF(Table2[[#This Row],[Order Priority]]=Introduction!$B$44,1,0)</f>
        <v>0</v>
      </c>
      <c r="L320" s="42">
        <f>IF(Table2[[#This Row],[Order Priority]]=Introduction!$B$45,1,0)</f>
        <v>0</v>
      </c>
      <c r="M320" s="42">
        <f>IF(Table2[[#This Row],[Ship Mode]]=Introduction!$C$42,1,0)</f>
        <v>0</v>
      </c>
      <c r="N320" s="41">
        <f>IF(Table2[[#This Row],[Ship Mode]]=Introduction!$C$44,1,0)</f>
        <v>1</v>
      </c>
      <c r="O320" s="41">
        <f>IF(Table2[[#This Row],[Customer Segment]]=Introduction!$D$45,1,0)</f>
        <v>0</v>
      </c>
      <c r="P320" s="41">
        <f>IF(Table2[[#This Row],[Customer Segment]]=Introduction!$D$42,1,0)</f>
        <v>0</v>
      </c>
      <c r="Q320" s="41">
        <f>IF(Table2[[#This Row],[Customer Segment]]=Introduction!$D$44,1,0)</f>
        <v>0</v>
      </c>
      <c r="R320" s="34">
        <v>25.22</v>
      </c>
      <c r="S32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384.68904803913523</v>
      </c>
    </row>
    <row r="321" spans="1:19" x14ac:dyDescent="0.2">
      <c r="A321" s="1" t="s">
        <v>1</v>
      </c>
      <c r="B321" s="1" t="s">
        <v>14</v>
      </c>
      <c r="C321" s="1" t="s">
        <v>70</v>
      </c>
      <c r="D321" s="39">
        <v>0.03</v>
      </c>
      <c r="E321" s="39">
        <v>43.98</v>
      </c>
      <c r="F321" s="39">
        <v>8.99</v>
      </c>
      <c r="G321" s="39">
        <v>0.57999999999999996</v>
      </c>
      <c r="H321" s="39">
        <v>274.0788</v>
      </c>
      <c r="I321" s="42">
        <f>IF(Table2[[#This Row],[Order Priority]]=Introduction!$B$42,1,0)</f>
        <v>1</v>
      </c>
      <c r="J321" s="42">
        <f>IF(Table2[[#This Row],[Order Priority]]=Introduction!$B$43,1,0)</f>
        <v>0</v>
      </c>
      <c r="K321" s="42">
        <f>IF(Table2[[#This Row],[Order Priority]]=Introduction!$B$44,1,0)</f>
        <v>0</v>
      </c>
      <c r="L321" s="42">
        <f>IF(Table2[[#This Row],[Order Priority]]=Introduction!$B$45,1,0)</f>
        <v>0</v>
      </c>
      <c r="M321" s="42">
        <f>IF(Table2[[#This Row],[Ship Mode]]=Introduction!$C$42,1,0)</f>
        <v>0</v>
      </c>
      <c r="N321" s="41">
        <f>IF(Table2[[#This Row],[Ship Mode]]=Introduction!$C$44,1,0)</f>
        <v>1</v>
      </c>
      <c r="O321" s="41">
        <f>IF(Table2[[#This Row],[Customer Segment]]=Introduction!$D$45,1,0)</f>
        <v>0</v>
      </c>
      <c r="P321" s="41">
        <f>IF(Table2[[#This Row],[Customer Segment]]=Introduction!$D$42,1,0)</f>
        <v>0</v>
      </c>
      <c r="Q321" s="41">
        <f>IF(Table2[[#This Row],[Customer Segment]]=Introduction!$D$44,1,0)</f>
        <v>0</v>
      </c>
      <c r="R321" s="1">
        <v>454.4</v>
      </c>
      <c r="S32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1056.1814407469608</v>
      </c>
    </row>
    <row r="322" spans="1:19" x14ac:dyDescent="0.2">
      <c r="A322" s="1" t="s">
        <v>1</v>
      </c>
      <c r="B322" s="1" t="s">
        <v>14</v>
      </c>
      <c r="C322" s="1" t="s">
        <v>70</v>
      </c>
      <c r="D322" s="37">
        <v>0.06</v>
      </c>
      <c r="E322" s="37">
        <v>1.1399999999999999</v>
      </c>
      <c r="F322" s="37">
        <v>0.7</v>
      </c>
      <c r="G322" s="37">
        <v>0.38</v>
      </c>
      <c r="H322" s="37">
        <v>-3.782</v>
      </c>
      <c r="I322" s="42">
        <f>IF(Table2[[#This Row],[Order Priority]]=Introduction!$B$42,1,0)</f>
        <v>1</v>
      </c>
      <c r="J322" s="42">
        <f>IF(Table2[[#This Row],[Order Priority]]=Introduction!$B$43,1,0)</f>
        <v>0</v>
      </c>
      <c r="K322" s="42">
        <f>IF(Table2[[#This Row],[Order Priority]]=Introduction!$B$44,1,0)</f>
        <v>0</v>
      </c>
      <c r="L322" s="42">
        <f>IF(Table2[[#This Row],[Order Priority]]=Introduction!$B$45,1,0)</f>
        <v>0</v>
      </c>
      <c r="M322" s="42">
        <f>IF(Table2[[#This Row],[Ship Mode]]=Introduction!$C$42,1,0)</f>
        <v>0</v>
      </c>
      <c r="N322" s="41">
        <f>IF(Table2[[#This Row],[Ship Mode]]=Introduction!$C$44,1,0)</f>
        <v>1</v>
      </c>
      <c r="O322" s="41">
        <f>IF(Table2[[#This Row],[Customer Segment]]=Introduction!$D$45,1,0)</f>
        <v>0</v>
      </c>
      <c r="P322" s="41">
        <f>IF(Table2[[#This Row],[Customer Segment]]=Introduction!$D$42,1,0)</f>
        <v>0</v>
      </c>
      <c r="Q322" s="41">
        <f>IF(Table2[[#This Row],[Customer Segment]]=Introduction!$D$44,1,0)</f>
        <v>0</v>
      </c>
      <c r="R322" s="34">
        <v>14.53</v>
      </c>
      <c r="S32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222.22748086119515</v>
      </c>
    </row>
    <row r="323" spans="1:19" x14ac:dyDescent="0.2">
      <c r="A323" s="1" t="s">
        <v>23</v>
      </c>
      <c r="B323" s="1" t="s">
        <v>14</v>
      </c>
      <c r="C323" s="1" t="s">
        <v>70</v>
      </c>
      <c r="D323" s="39">
        <v>0.1</v>
      </c>
      <c r="E323" s="39">
        <v>6.3</v>
      </c>
      <c r="F323" s="39">
        <v>0.5</v>
      </c>
      <c r="G323" s="39">
        <v>0.39</v>
      </c>
      <c r="H323" s="39">
        <v>-464.28199999999998</v>
      </c>
      <c r="I323" s="42">
        <f>IF(Table2[[#This Row],[Order Priority]]=Introduction!$B$42,1,0)</f>
        <v>0</v>
      </c>
      <c r="J323" s="42">
        <f>IF(Table2[[#This Row],[Order Priority]]=Introduction!$B$43,1,0)</f>
        <v>0</v>
      </c>
      <c r="K323" s="42">
        <f>IF(Table2[[#This Row],[Order Priority]]=Introduction!$B$44,1,0)</f>
        <v>1</v>
      </c>
      <c r="L323" s="42">
        <f>IF(Table2[[#This Row],[Order Priority]]=Introduction!$B$45,1,0)</f>
        <v>0</v>
      </c>
      <c r="M323" s="42">
        <f>IF(Table2[[#This Row],[Ship Mode]]=Introduction!$C$42,1,0)</f>
        <v>0</v>
      </c>
      <c r="N323" s="41">
        <f>IF(Table2[[#This Row],[Ship Mode]]=Introduction!$C$44,1,0)</f>
        <v>1</v>
      </c>
      <c r="O323" s="41">
        <f>IF(Table2[[#This Row],[Customer Segment]]=Introduction!$D$45,1,0)</f>
        <v>0</v>
      </c>
      <c r="P323" s="41">
        <f>IF(Table2[[#This Row],[Customer Segment]]=Introduction!$D$42,1,0)</f>
        <v>0</v>
      </c>
      <c r="Q323" s="41">
        <f>IF(Table2[[#This Row],[Customer Segment]]=Introduction!$D$44,1,0)</f>
        <v>0</v>
      </c>
      <c r="R323" s="1">
        <v>68.72</v>
      </c>
      <c r="S32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-467.06166323860077</v>
      </c>
    </row>
    <row r="324" spans="1:19" x14ac:dyDescent="0.2">
      <c r="A324" s="1" t="s">
        <v>92</v>
      </c>
      <c r="B324" s="1" t="s">
        <v>14</v>
      </c>
      <c r="C324" s="1" t="s">
        <v>3</v>
      </c>
      <c r="D324" s="37">
        <v>0.08</v>
      </c>
      <c r="E324" s="37">
        <v>2.94</v>
      </c>
      <c r="F324" s="37">
        <v>0.96</v>
      </c>
      <c r="G324" s="37">
        <v>0.57999999999999996</v>
      </c>
      <c r="H324" s="37">
        <v>-1.18</v>
      </c>
      <c r="I324" s="42">
        <f>IF(Table2[[#This Row],[Order Priority]]=Introduction!$B$42,1,0)</f>
        <v>0</v>
      </c>
      <c r="J324" s="42">
        <f>IF(Table2[[#This Row],[Order Priority]]=Introduction!$B$43,1,0)</f>
        <v>0</v>
      </c>
      <c r="K324" s="42">
        <f>IF(Table2[[#This Row],[Order Priority]]=Introduction!$B$44,1,0)</f>
        <v>0</v>
      </c>
      <c r="L324" s="42">
        <f>IF(Table2[[#This Row],[Order Priority]]=Introduction!$B$45,1,0)</f>
        <v>1</v>
      </c>
      <c r="M324" s="42">
        <f>IF(Table2[[#This Row],[Ship Mode]]=Introduction!$C$42,1,0)</f>
        <v>0</v>
      </c>
      <c r="N324" s="41">
        <f>IF(Table2[[#This Row],[Ship Mode]]=Introduction!$C$44,1,0)</f>
        <v>1</v>
      </c>
      <c r="O324" s="41">
        <f>IF(Table2[[#This Row],[Customer Segment]]=Introduction!$D$45,1,0)</f>
        <v>1</v>
      </c>
      <c r="P324" s="41">
        <f>IF(Table2[[#This Row],[Customer Segment]]=Introduction!$D$42,1,0)</f>
        <v>0</v>
      </c>
      <c r="Q324" s="41">
        <f>IF(Table2[[#This Row],[Customer Segment]]=Introduction!$D$44,1,0)</f>
        <v>0</v>
      </c>
      <c r="R324" s="34">
        <v>25.35</v>
      </c>
      <c r="S32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104.45323596319129</v>
      </c>
    </row>
    <row r="325" spans="1:19" x14ac:dyDescent="0.2">
      <c r="A325" s="1" t="s">
        <v>92</v>
      </c>
      <c r="B325" s="1" t="s">
        <v>14</v>
      </c>
      <c r="C325" s="1" t="s">
        <v>15</v>
      </c>
      <c r="D325" s="39">
        <v>0.02</v>
      </c>
      <c r="E325" s="39">
        <v>110.99</v>
      </c>
      <c r="F325" s="39">
        <v>2.5</v>
      </c>
      <c r="G325" s="39">
        <v>0.56999999999999995</v>
      </c>
      <c r="H325" s="39">
        <v>-39.808999999999997</v>
      </c>
      <c r="I325" s="42">
        <f>IF(Table2[[#This Row],[Order Priority]]=Introduction!$B$42,1,0)</f>
        <v>0</v>
      </c>
      <c r="J325" s="42">
        <f>IF(Table2[[#This Row],[Order Priority]]=Introduction!$B$43,1,0)</f>
        <v>0</v>
      </c>
      <c r="K325" s="42">
        <f>IF(Table2[[#This Row],[Order Priority]]=Introduction!$B$44,1,0)</f>
        <v>0</v>
      </c>
      <c r="L325" s="42">
        <f>IF(Table2[[#This Row],[Order Priority]]=Introduction!$B$45,1,0)</f>
        <v>1</v>
      </c>
      <c r="M325" s="42">
        <f>IF(Table2[[#This Row],[Ship Mode]]=Introduction!$C$42,1,0)</f>
        <v>0</v>
      </c>
      <c r="N325" s="41">
        <f>IF(Table2[[#This Row],[Ship Mode]]=Introduction!$C$44,1,0)</f>
        <v>1</v>
      </c>
      <c r="O325" s="41">
        <f>IF(Table2[[#This Row],[Customer Segment]]=Introduction!$D$45,1,0)</f>
        <v>0</v>
      </c>
      <c r="P325" s="41">
        <f>IF(Table2[[#This Row],[Customer Segment]]=Introduction!$D$42,1,0)</f>
        <v>1</v>
      </c>
      <c r="Q325" s="41">
        <f>IF(Table2[[#This Row],[Customer Segment]]=Introduction!$D$44,1,0)</f>
        <v>0</v>
      </c>
      <c r="R325" s="1">
        <v>94.3</v>
      </c>
      <c r="S32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457.43971255474167</v>
      </c>
    </row>
    <row r="326" spans="1:19" x14ac:dyDescent="0.2">
      <c r="A326" s="1" t="s">
        <v>46</v>
      </c>
      <c r="B326" s="1" t="s">
        <v>14</v>
      </c>
      <c r="C326" s="1" t="s">
        <v>3</v>
      </c>
      <c r="D326" s="37">
        <v>0.02</v>
      </c>
      <c r="E326" s="37">
        <v>1.74</v>
      </c>
      <c r="F326" s="37">
        <v>4.08</v>
      </c>
      <c r="G326" s="37">
        <v>0.53</v>
      </c>
      <c r="H326" s="37">
        <v>-37.39</v>
      </c>
      <c r="I326" s="42">
        <f>IF(Table2[[#This Row],[Order Priority]]=Introduction!$B$42,1,0)</f>
        <v>0</v>
      </c>
      <c r="J326" s="42">
        <f>IF(Table2[[#This Row],[Order Priority]]=Introduction!$B$43,1,0)</f>
        <v>0</v>
      </c>
      <c r="K326" s="42">
        <f>IF(Table2[[#This Row],[Order Priority]]=Introduction!$B$44,1,0)</f>
        <v>0</v>
      </c>
      <c r="L326" s="42">
        <f>IF(Table2[[#This Row],[Order Priority]]=Introduction!$B$45,1,0)</f>
        <v>0</v>
      </c>
      <c r="M326" s="42">
        <f>IF(Table2[[#This Row],[Ship Mode]]=Introduction!$C$42,1,0)</f>
        <v>0</v>
      </c>
      <c r="N326" s="41">
        <f>IF(Table2[[#This Row],[Ship Mode]]=Introduction!$C$44,1,0)</f>
        <v>1</v>
      </c>
      <c r="O326" s="41">
        <f>IF(Table2[[#This Row],[Customer Segment]]=Introduction!$D$45,1,0)</f>
        <v>1</v>
      </c>
      <c r="P326" s="41">
        <f>IF(Table2[[#This Row],[Customer Segment]]=Introduction!$D$42,1,0)</f>
        <v>0</v>
      </c>
      <c r="Q326" s="41">
        <f>IF(Table2[[#This Row],[Customer Segment]]=Introduction!$D$44,1,0)</f>
        <v>0</v>
      </c>
      <c r="R326" s="34">
        <v>10.23</v>
      </c>
      <c r="S32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336.20544511007552</v>
      </c>
    </row>
    <row r="327" spans="1:19" x14ac:dyDescent="0.2">
      <c r="A327" s="1" t="s">
        <v>46</v>
      </c>
      <c r="B327" s="1" t="s">
        <v>14</v>
      </c>
      <c r="C327" s="1" t="s">
        <v>3</v>
      </c>
      <c r="D327" s="39">
        <v>0.02</v>
      </c>
      <c r="E327" s="39">
        <v>12.53</v>
      </c>
      <c r="F327" s="39">
        <v>0.49</v>
      </c>
      <c r="G327" s="39">
        <v>0.38</v>
      </c>
      <c r="H327" s="39">
        <v>263.39999999999998</v>
      </c>
      <c r="I327" s="42">
        <f>IF(Table2[[#This Row],[Order Priority]]=Introduction!$B$42,1,0)</f>
        <v>0</v>
      </c>
      <c r="J327" s="42">
        <f>IF(Table2[[#This Row],[Order Priority]]=Introduction!$B$43,1,0)</f>
        <v>0</v>
      </c>
      <c r="K327" s="42">
        <f>IF(Table2[[#This Row],[Order Priority]]=Introduction!$B$44,1,0)</f>
        <v>0</v>
      </c>
      <c r="L327" s="42">
        <f>IF(Table2[[#This Row],[Order Priority]]=Introduction!$B$45,1,0)</f>
        <v>0</v>
      </c>
      <c r="M327" s="42">
        <f>IF(Table2[[#This Row],[Ship Mode]]=Introduction!$C$42,1,0)</f>
        <v>0</v>
      </c>
      <c r="N327" s="41">
        <f>IF(Table2[[#This Row],[Ship Mode]]=Introduction!$C$44,1,0)</f>
        <v>1</v>
      </c>
      <c r="O327" s="41">
        <f>IF(Table2[[#This Row],[Customer Segment]]=Introduction!$D$45,1,0)</f>
        <v>1</v>
      </c>
      <c r="P327" s="41">
        <f>IF(Table2[[#This Row],[Customer Segment]]=Introduction!$D$42,1,0)</f>
        <v>0</v>
      </c>
      <c r="Q327" s="41">
        <f>IF(Table2[[#This Row],[Customer Segment]]=Introduction!$D$44,1,0)</f>
        <v>0</v>
      </c>
      <c r="R327" s="1">
        <v>594.44000000000005</v>
      </c>
      <c r="S32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454.12627839061764</v>
      </c>
    </row>
    <row r="328" spans="1:19" x14ac:dyDescent="0.2">
      <c r="A328" s="1" t="s">
        <v>46</v>
      </c>
      <c r="B328" s="1" t="s">
        <v>63</v>
      </c>
      <c r="C328" s="1" t="s">
        <v>3</v>
      </c>
      <c r="D328" s="37">
        <v>7.0000000000000007E-2</v>
      </c>
      <c r="E328" s="37">
        <v>5.18</v>
      </c>
      <c r="F328" s="37">
        <v>2.04</v>
      </c>
      <c r="G328" s="37">
        <v>0.36</v>
      </c>
      <c r="H328" s="37">
        <v>37.31</v>
      </c>
      <c r="I328" s="42">
        <f>IF(Table2[[#This Row],[Order Priority]]=Introduction!$B$42,1,0)</f>
        <v>0</v>
      </c>
      <c r="J328" s="42">
        <f>IF(Table2[[#This Row],[Order Priority]]=Introduction!$B$43,1,0)</f>
        <v>0</v>
      </c>
      <c r="K328" s="42">
        <f>IF(Table2[[#This Row],[Order Priority]]=Introduction!$B$44,1,0)</f>
        <v>0</v>
      </c>
      <c r="L328" s="42">
        <f>IF(Table2[[#This Row],[Order Priority]]=Introduction!$B$45,1,0)</f>
        <v>0</v>
      </c>
      <c r="M328" s="42">
        <f>IF(Table2[[#This Row],[Ship Mode]]=Introduction!$C$42,1,0)</f>
        <v>0</v>
      </c>
      <c r="N328" s="41">
        <f>IF(Table2[[#This Row],[Ship Mode]]=Introduction!$C$44,1,0)</f>
        <v>0</v>
      </c>
      <c r="O328" s="41">
        <f>IF(Table2[[#This Row],[Customer Segment]]=Introduction!$D$45,1,0)</f>
        <v>1</v>
      </c>
      <c r="P328" s="41">
        <f>IF(Table2[[#This Row],[Customer Segment]]=Introduction!$D$42,1,0)</f>
        <v>0</v>
      </c>
      <c r="Q328" s="41">
        <f>IF(Table2[[#This Row],[Customer Segment]]=Introduction!$D$44,1,0)</f>
        <v>0</v>
      </c>
      <c r="R328" s="34">
        <v>228.5</v>
      </c>
      <c r="S32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110.53493857399899</v>
      </c>
    </row>
    <row r="329" spans="1:19" x14ac:dyDescent="0.2">
      <c r="A329" s="1" t="s">
        <v>46</v>
      </c>
      <c r="B329" s="1" t="s">
        <v>14</v>
      </c>
      <c r="C329" s="1" t="s">
        <v>3</v>
      </c>
      <c r="D329" s="39">
        <v>0.02</v>
      </c>
      <c r="E329" s="39">
        <v>12.53</v>
      </c>
      <c r="F329" s="39">
        <v>0.49</v>
      </c>
      <c r="G329" s="39">
        <v>0.38</v>
      </c>
      <c r="H329" s="39">
        <v>104.7213</v>
      </c>
      <c r="I329" s="42">
        <f>IF(Table2[[#This Row],[Order Priority]]=Introduction!$B$42,1,0)</f>
        <v>0</v>
      </c>
      <c r="J329" s="42">
        <f>IF(Table2[[#This Row],[Order Priority]]=Introduction!$B$43,1,0)</f>
        <v>0</v>
      </c>
      <c r="K329" s="42">
        <f>IF(Table2[[#This Row],[Order Priority]]=Introduction!$B$44,1,0)</f>
        <v>0</v>
      </c>
      <c r="L329" s="42">
        <f>IF(Table2[[#This Row],[Order Priority]]=Introduction!$B$45,1,0)</f>
        <v>0</v>
      </c>
      <c r="M329" s="42">
        <f>IF(Table2[[#This Row],[Ship Mode]]=Introduction!$C$42,1,0)</f>
        <v>0</v>
      </c>
      <c r="N329" s="41">
        <f>IF(Table2[[#This Row],[Ship Mode]]=Introduction!$C$44,1,0)</f>
        <v>1</v>
      </c>
      <c r="O329" s="41">
        <f>IF(Table2[[#This Row],[Customer Segment]]=Introduction!$D$45,1,0)</f>
        <v>1</v>
      </c>
      <c r="P329" s="41">
        <f>IF(Table2[[#This Row],[Customer Segment]]=Introduction!$D$42,1,0)</f>
        <v>0</v>
      </c>
      <c r="Q329" s="41">
        <f>IF(Table2[[#This Row],[Customer Segment]]=Introduction!$D$44,1,0)</f>
        <v>0</v>
      </c>
      <c r="R329" s="1">
        <v>151.77000000000001</v>
      </c>
      <c r="S32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291.63520799642322</v>
      </c>
    </row>
    <row r="330" spans="1:19" x14ac:dyDescent="0.2">
      <c r="A330" s="1" t="s">
        <v>46</v>
      </c>
      <c r="B330" s="1" t="s">
        <v>63</v>
      </c>
      <c r="C330" s="1" t="s">
        <v>3</v>
      </c>
      <c r="D330" s="37">
        <v>7.0000000000000007E-2</v>
      </c>
      <c r="E330" s="37">
        <v>5.18</v>
      </c>
      <c r="F330" s="37">
        <v>2.04</v>
      </c>
      <c r="G330" s="37">
        <v>0.36</v>
      </c>
      <c r="H330" s="37">
        <v>37.31</v>
      </c>
      <c r="I330" s="42">
        <f>IF(Table2[[#This Row],[Order Priority]]=Introduction!$B$42,1,0)</f>
        <v>0</v>
      </c>
      <c r="J330" s="42">
        <f>IF(Table2[[#This Row],[Order Priority]]=Introduction!$B$43,1,0)</f>
        <v>0</v>
      </c>
      <c r="K330" s="42">
        <f>IF(Table2[[#This Row],[Order Priority]]=Introduction!$B$44,1,0)</f>
        <v>0</v>
      </c>
      <c r="L330" s="42">
        <f>IF(Table2[[#This Row],[Order Priority]]=Introduction!$B$45,1,0)</f>
        <v>0</v>
      </c>
      <c r="M330" s="42">
        <f>IF(Table2[[#This Row],[Ship Mode]]=Introduction!$C$42,1,0)</f>
        <v>0</v>
      </c>
      <c r="N330" s="41">
        <f>IF(Table2[[#This Row],[Ship Mode]]=Introduction!$C$44,1,0)</f>
        <v>0</v>
      </c>
      <c r="O330" s="41">
        <f>IF(Table2[[#This Row],[Customer Segment]]=Introduction!$D$45,1,0)</f>
        <v>1</v>
      </c>
      <c r="P330" s="41">
        <f>IF(Table2[[#This Row],[Customer Segment]]=Introduction!$D$42,1,0)</f>
        <v>0</v>
      </c>
      <c r="Q330" s="41">
        <f>IF(Table2[[#This Row],[Customer Segment]]=Introduction!$D$44,1,0)</f>
        <v>0</v>
      </c>
      <c r="R330" s="34">
        <v>57.13</v>
      </c>
      <c r="S33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110.53493857399899</v>
      </c>
    </row>
    <row r="331" spans="1:19" x14ac:dyDescent="0.2">
      <c r="A331" s="1" t="s">
        <v>46</v>
      </c>
      <c r="B331" s="1" t="s">
        <v>63</v>
      </c>
      <c r="C331" s="1" t="s">
        <v>47</v>
      </c>
      <c r="D331" s="39">
        <v>0.1</v>
      </c>
      <c r="E331" s="39">
        <v>110.99</v>
      </c>
      <c r="F331" s="39">
        <v>8.99</v>
      </c>
      <c r="G331" s="39">
        <v>0.56999999999999995</v>
      </c>
      <c r="H331" s="39">
        <v>3285.48</v>
      </c>
      <c r="I331" s="42">
        <f>IF(Table2[[#This Row],[Order Priority]]=Introduction!$B$42,1,0)</f>
        <v>0</v>
      </c>
      <c r="J331" s="42">
        <f>IF(Table2[[#This Row],[Order Priority]]=Introduction!$B$43,1,0)</f>
        <v>0</v>
      </c>
      <c r="K331" s="42">
        <f>IF(Table2[[#This Row],[Order Priority]]=Introduction!$B$44,1,0)</f>
        <v>0</v>
      </c>
      <c r="L331" s="42">
        <f>IF(Table2[[#This Row],[Order Priority]]=Introduction!$B$45,1,0)</f>
        <v>0</v>
      </c>
      <c r="M331" s="42">
        <f>IF(Table2[[#This Row],[Ship Mode]]=Introduction!$C$42,1,0)</f>
        <v>0</v>
      </c>
      <c r="N331" s="41">
        <f>IF(Table2[[#This Row],[Ship Mode]]=Introduction!$C$44,1,0)</f>
        <v>0</v>
      </c>
      <c r="O331" s="41">
        <f>IF(Table2[[#This Row],[Customer Segment]]=Introduction!$D$45,1,0)</f>
        <v>0</v>
      </c>
      <c r="P331" s="41">
        <f>IF(Table2[[#This Row],[Customer Segment]]=Introduction!$D$42,1,0)</f>
        <v>0</v>
      </c>
      <c r="Q331" s="41">
        <f>IF(Table2[[#This Row],[Customer Segment]]=Introduction!$D$44,1,0)</f>
        <v>1</v>
      </c>
      <c r="R331" s="1">
        <v>627.78</v>
      </c>
      <c r="S33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4154.5584850853975</v>
      </c>
    </row>
    <row r="332" spans="1:19" x14ac:dyDescent="0.2">
      <c r="A332" s="1" t="s">
        <v>46</v>
      </c>
      <c r="B332" s="1" t="s">
        <v>14</v>
      </c>
      <c r="C332" s="1" t="s">
        <v>47</v>
      </c>
      <c r="D332" s="37">
        <v>0.08</v>
      </c>
      <c r="E332" s="37">
        <v>205.99</v>
      </c>
      <c r="F332" s="37">
        <v>2.5</v>
      </c>
      <c r="G332" s="37">
        <v>0.59</v>
      </c>
      <c r="H332" s="37">
        <v>997.38144</v>
      </c>
      <c r="I332" s="42">
        <f>IF(Table2[[#This Row],[Order Priority]]=Introduction!$B$42,1,0)</f>
        <v>0</v>
      </c>
      <c r="J332" s="42">
        <f>IF(Table2[[#This Row],[Order Priority]]=Introduction!$B$43,1,0)</f>
        <v>0</v>
      </c>
      <c r="K332" s="42">
        <f>IF(Table2[[#This Row],[Order Priority]]=Introduction!$B$44,1,0)</f>
        <v>0</v>
      </c>
      <c r="L332" s="42">
        <f>IF(Table2[[#This Row],[Order Priority]]=Introduction!$B$45,1,0)</f>
        <v>0</v>
      </c>
      <c r="M332" s="42">
        <f>IF(Table2[[#This Row],[Ship Mode]]=Introduction!$C$42,1,0)</f>
        <v>0</v>
      </c>
      <c r="N332" s="41">
        <f>IF(Table2[[#This Row],[Ship Mode]]=Introduction!$C$44,1,0)</f>
        <v>1</v>
      </c>
      <c r="O332" s="41">
        <f>IF(Table2[[#This Row],[Customer Segment]]=Introduction!$D$45,1,0)</f>
        <v>0</v>
      </c>
      <c r="P332" s="41">
        <f>IF(Table2[[#This Row],[Customer Segment]]=Introduction!$D$42,1,0)</f>
        <v>0</v>
      </c>
      <c r="Q332" s="41">
        <f>IF(Table2[[#This Row],[Customer Segment]]=Introduction!$D$44,1,0)</f>
        <v>1</v>
      </c>
      <c r="R332" s="34">
        <v>1610.84</v>
      </c>
      <c r="S33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2041.815377858662</v>
      </c>
    </row>
    <row r="333" spans="1:19" x14ac:dyDescent="0.2">
      <c r="A333" s="1" t="s">
        <v>1</v>
      </c>
      <c r="B333" s="1" t="s">
        <v>2</v>
      </c>
      <c r="C333" s="1" t="s">
        <v>70</v>
      </c>
      <c r="D333" s="39">
        <v>7.0000000000000007E-2</v>
      </c>
      <c r="E333" s="39">
        <v>3502.14</v>
      </c>
      <c r="F333" s="39">
        <v>8.73</v>
      </c>
      <c r="G333" s="39">
        <v>0.56999999999999995</v>
      </c>
      <c r="H333" s="39">
        <v>-6923.5991999999997</v>
      </c>
      <c r="I333" s="42">
        <f>IF(Table2[[#This Row],[Order Priority]]=Introduction!$B$42,1,0)</f>
        <v>1</v>
      </c>
      <c r="J333" s="42">
        <f>IF(Table2[[#This Row],[Order Priority]]=Introduction!$B$43,1,0)</f>
        <v>0</v>
      </c>
      <c r="K333" s="42">
        <f>IF(Table2[[#This Row],[Order Priority]]=Introduction!$B$44,1,0)</f>
        <v>0</v>
      </c>
      <c r="L333" s="42">
        <f>IF(Table2[[#This Row],[Order Priority]]=Introduction!$B$45,1,0)</f>
        <v>0</v>
      </c>
      <c r="M333" s="42">
        <f>IF(Table2[[#This Row],[Ship Mode]]=Introduction!$C$42,1,0)</f>
        <v>1</v>
      </c>
      <c r="N333" s="41">
        <f>IF(Table2[[#This Row],[Ship Mode]]=Introduction!$C$44,1,0)</f>
        <v>0</v>
      </c>
      <c r="O333" s="41">
        <f>IF(Table2[[#This Row],[Customer Segment]]=Introduction!$D$45,1,0)</f>
        <v>0</v>
      </c>
      <c r="P333" s="41">
        <f>IF(Table2[[#This Row],[Customer Segment]]=Introduction!$D$42,1,0)</f>
        <v>0</v>
      </c>
      <c r="Q333" s="41">
        <f>IF(Table2[[#This Row],[Customer Segment]]=Introduction!$D$44,1,0)</f>
        <v>0</v>
      </c>
      <c r="R333" s="1">
        <v>3267.55</v>
      </c>
      <c r="S33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4675.0973192454449</v>
      </c>
    </row>
    <row r="334" spans="1:19" x14ac:dyDescent="0.2">
      <c r="A334" s="1" t="s">
        <v>1</v>
      </c>
      <c r="B334" s="1" t="s">
        <v>2</v>
      </c>
      <c r="C334" s="1" t="s">
        <v>70</v>
      </c>
      <c r="D334" s="37">
        <v>0</v>
      </c>
      <c r="E334" s="37">
        <v>122.99</v>
      </c>
      <c r="F334" s="37">
        <v>70.2</v>
      </c>
      <c r="G334" s="37">
        <v>0.74</v>
      </c>
      <c r="H334" s="37">
        <v>-1764.29</v>
      </c>
      <c r="I334" s="42">
        <f>IF(Table2[[#This Row],[Order Priority]]=Introduction!$B$42,1,0)</f>
        <v>1</v>
      </c>
      <c r="J334" s="42">
        <f>IF(Table2[[#This Row],[Order Priority]]=Introduction!$B$43,1,0)</f>
        <v>0</v>
      </c>
      <c r="K334" s="42">
        <f>IF(Table2[[#This Row],[Order Priority]]=Introduction!$B$44,1,0)</f>
        <v>0</v>
      </c>
      <c r="L334" s="42">
        <f>IF(Table2[[#This Row],[Order Priority]]=Introduction!$B$45,1,0)</f>
        <v>0</v>
      </c>
      <c r="M334" s="42">
        <f>IF(Table2[[#This Row],[Ship Mode]]=Introduction!$C$42,1,0)</f>
        <v>1</v>
      </c>
      <c r="N334" s="41">
        <f>IF(Table2[[#This Row],[Ship Mode]]=Introduction!$C$44,1,0)</f>
        <v>0</v>
      </c>
      <c r="O334" s="41">
        <f>IF(Table2[[#This Row],[Customer Segment]]=Introduction!$D$45,1,0)</f>
        <v>0</v>
      </c>
      <c r="P334" s="41">
        <f>IF(Table2[[#This Row],[Customer Segment]]=Introduction!$D$42,1,0)</f>
        <v>0</v>
      </c>
      <c r="Q334" s="41">
        <f>IF(Table2[[#This Row],[Customer Segment]]=Introduction!$D$44,1,0)</f>
        <v>0</v>
      </c>
      <c r="R334" s="34">
        <v>1794.88</v>
      </c>
      <c r="S33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1257.4428472341153</v>
      </c>
    </row>
    <row r="335" spans="1:19" x14ac:dyDescent="0.2">
      <c r="A335" s="1" t="s">
        <v>1</v>
      </c>
      <c r="B335" s="1" t="s">
        <v>63</v>
      </c>
      <c r="C335" s="1" t="s">
        <v>70</v>
      </c>
      <c r="D335" s="39">
        <v>0.01</v>
      </c>
      <c r="E335" s="39">
        <v>60.97</v>
      </c>
      <c r="F335" s="39">
        <v>4.5</v>
      </c>
      <c r="G335" s="39">
        <v>0.56000000000000005</v>
      </c>
      <c r="H335" s="39">
        <v>527.87760000000003</v>
      </c>
      <c r="I335" s="42">
        <f>IF(Table2[[#This Row],[Order Priority]]=Introduction!$B$42,1,0)</f>
        <v>1</v>
      </c>
      <c r="J335" s="42">
        <f>IF(Table2[[#This Row],[Order Priority]]=Introduction!$B$43,1,0)</f>
        <v>0</v>
      </c>
      <c r="K335" s="42">
        <f>IF(Table2[[#This Row],[Order Priority]]=Introduction!$B$44,1,0)</f>
        <v>0</v>
      </c>
      <c r="L335" s="42">
        <f>IF(Table2[[#This Row],[Order Priority]]=Introduction!$B$45,1,0)</f>
        <v>0</v>
      </c>
      <c r="M335" s="42">
        <f>IF(Table2[[#This Row],[Ship Mode]]=Introduction!$C$42,1,0)</f>
        <v>0</v>
      </c>
      <c r="N335" s="41">
        <f>IF(Table2[[#This Row],[Ship Mode]]=Introduction!$C$44,1,0)</f>
        <v>0</v>
      </c>
      <c r="O335" s="41">
        <f>IF(Table2[[#This Row],[Customer Segment]]=Introduction!$D$45,1,0)</f>
        <v>0</v>
      </c>
      <c r="P335" s="41">
        <f>IF(Table2[[#This Row],[Customer Segment]]=Introduction!$D$42,1,0)</f>
        <v>0</v>
      </c>
      <c r="Q335" s="41">
        <f>IF(Table2[[#This Row],[Customer Segment]]=Introduction!$D$44,1,0)</f>
        <v>0</v>
      </c>
      <c r="R335" s="1">
        <v>765.04</v>
      </c>
      <c r="S33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1159.5871493447628</v>
      </c>
    </row>
    <row r="336" spans="1:19" x14ac:dyDescent="0.2">
      <c r="A336" s="1" t="s">
        <v>13</v>
      </c>
      <c r="B336" s="1" t="s">
        <v>14</v>
      </c>
      <c r="C336" s="1" t="s">
        <v>70</v>
      </c>
      <c r="D336" s="37">
        <v>0.06</v>
      </c>
      <c r="E336" s="37">
        <v>55.48</v>
      </c>
      <c r="F336" s="37">
        <v>14.3</v>
      </c>
      <c r="G336" s="37">
        <v>0.37</v>
      </c>
      <c r="H336" s="37">
        <v>-28.296800000000001</v>
      </c>
      <c r="I336" s="42">
        <f>IF(Table2[[#This Row],[Order Priority]]=Introduction!$B$42,1,0)</f>
        <v>0</v>
      </c>
      <c r="J336" s="42">
        <f>IF(Table2[[#This Row],[Order Priority]]=Introduction!$B$43,1,0)</f>
        <v>1</v>
      </c>
      <c r="K336" s="42">
        <f>IF(Table2[[#This Row],[Order Priority]]=Introduction!$B$44,1,0)</f>
        <v>0</v>
      </c>
      <c r="L336" s="42">
        <f>IF(Table2[[#This Row],[Order Priority]]=Introduction!$B$45,1,0)</f>
        <v>0</v>
      </c>
      <c r="M336" s="42">
        <f>IF(Table2[[#This Row],[Ship Mode]]=Introduction!$C$42,1,0)</f>
        <v>0</v>
      </c>
      <c r="N336" s="41">
        <f>IF(Table2[[#This Row],[Ship Mode]]=Introduction!$C$44,1,0)</f>
        <v>1</v>
      </c>
      <c r="O336" s="41">
        <f>IF(Table2[[#This Row],[Customer Segment]]=Introduction!$D$45,1,0)</f>
        <v>0</v>
      </c>
      <c r="P336" s="41">
        <f>IF(Table2[[#This Row],[Customer Segment]]=Introduction!$D$42,1,0)</f>
        <v>0</v>
      </c>
      <c r="Q336" s="41">
        <f>IF(Table2[[#This Row],[Customer Segment]]=Introduction!$D$44,1,0)</f>
        <v>0</v>
      </c>
      <c r="R336" s="34">
        <v>67.489999999999995</v>
      </c>
      <c r="S33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442.46402756628834</v>
      </c>
    </row>
    <row r="337" spans="1:19" x14ac:dyDescent="0.2">
      <c r="A337" s="1" t="s">
        <v>13</v>
      </c>
      <c r="B337" s="1" t="s">
        <v>14</v>
      </c>
      <c r="C337" s="1" t="s">
        <v>70</v>
      </c>
      <c r="D337" s="39">
        <v>0.02</v>
      </c>
      <c r="E337" s="39">
        <v>1.68</v>
      </c>
      <c r="F337" s="39">
        <v>1.57</v>
      </c>
      <c r="G337" s="39">
        <v>0.59</v>
      </c>
      <c r="H337" s="39">
        <v>-5.3071999999999999</v>
      </c>
      <c r="I337" s="42">
        <f>IF(Table2[[#This Row],[Order Priority]]=Introduction!$B$42,1,0)</f>
        <v>0</v>
      </c>
      <c r="J337" s="42">
        <f>IF(Table2[[#This Row],[Order Priority]]=Introduction!$B$43,1,0)</f>
        <v>1</v>
      </c>
      <c r="K337" s="42">
        <f>IF(Table2[[#This Row],[Order Priority]]=Introduction!$B$44,1,0)</f>
        <v>0</v>
      </c>
      <c r="L337" s="42">
        <f>IF(Table2[[#This Row],[Order Priority]]=Introduction!$B$45,1,0)</f>
        <v>0</v>
      </c>
      <c r="M337" s="42">
        <f>IF(Table2[[#This Row],[Ship Mode]]=Introduction!$C$42,1,0)</f>
        <v>0</v>
      </c>
      <c r="N337" s="41">
        <f>IF(Table2[[#This Row],[Ship Mode]]=Introduction!$C$44,1,0)</f>
        <v>1</v>
      </c>
      <c r="O337" s="41">
        <f>IF(Table2[[#This Row],[Customer Segment]]=Introduction!$D$45,1,0)</f>
        <v>0</v>
      </c>
      <c r="P337" s="41">
        <f>IF(Table2[[#This Row],[Customer Segment]]=Introduction!$D$42,1,0)</f>
        <v>0</v>
      </c>
      <c r="Q337" s="41">
        <f>IF(Table2[[#This Row],[Customer Segment]]=Introduction!$D$44,1,0)</f>
        <v>0</v>
      </c>
      <c r="R337" s="1">
        <v>2.25</v>
      </c>
      <c r="S33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154.88626564652284</v>
      </c>
    </row>
    <row r="338" spans="1:19" x14ac:dyDescent="0.2">
      <c r="A338" s="1" t="s">
        <v>23</v>
      </c>
      <c r="B338" s="1" t="s">
        <v>14</v>
      </c>
      <c r="C338" s="1" t="s">
        <v>70</v>
      </c>
      <c r="D338" s="37">
        <v>0.02</v>
      </c>
      <c r="E338" s="37">
        <v>59.98</v>
      </c>
      <c r="F338" s="37">
        <v>3.99</v>
      </c>
      <c r="G338" s="37">
        <v>0.56999999999999995</v>
      </c>
      <c r="H338" s="37">
        <v>-54.622</v>
      </c>
      <c r="I338" s="42">
        <f>IF(Table2[[#This Row],[Order Priority]]=Introduction!$B$42,1,0)</f>
        <v>0</v>
      </c>
      <c r="J338" s="42">
        <f>IF(Table2[[#This Row],[Order Priority]]=Introduction!$B$43,1,0)</f>
        <v>0</v>
      </c>
      <c r="K338" s="42">
        <f>IF(Table2[[#This Row],[Order Priority]]=Introduction!$B$44,1,0)</f>
        <v>1</v>
      </c>
      <c r="L338" s="42">
        <f>IF(Table2[[#This Row],[Order Priority]]=Introduction!$B$45,1,0)</f>
        <v>0</v>
      </c>
      <c r="M338" s="42">
        <f>IF(Table2[[#This Row],[Ship Mode]]=Introduction!$C$42,1,0)</f>
        <v>0</v>
      </c>
      <c r="N338" s="41">
        <f>IF(Table2[[#This Row],[Ship Mode]]=Introduction!$C$44,1,0)</f>
        <v>1</v>
      </c>
      <c r="O338" s="41">
        <f>IF(Table2[[#This Row],[Customer Segment]]=Introduction!$D$45,1,0)</f>
        <v>0</v>
      </c>
      <c r="P338" s="41">
        <f>IF(Table2[[#This Row],[Customer Segment]]=Introduction!$D$42,1,0)</f>
        <v>0</v>
      </c>
      <c r="Q338" s="41">
        <f>IF(Table2[[#This Row],[Customer Segment]]=Introduction!$D$44,1,0)</f>
        <v>0</v>
      </c>
      <c r="R338" s="34">
        <v>63.48</v>
      </c>
      <c r="S33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419.57110284424061</v>
      </c>
    </row>
    <row r="339" spans="1:19" x14ac:dyDescent="0.2">
      <c r="A339" s="1" t="s">
        <v>23</v>
      </c>
      <c r="B339" s="1" t="s">
        <v>14</v>
      </c>
      <c r="C339" s="1" t="s">
        <v>70</v>
      </c>
      <c r="D339" s="39">
        <v>0.03</v>
      </c>
      <c r="E339" s="39">
        <v>5.18</v>
      </c>
      <c r="F339" s="39">
        <v>5.74</v>
      </c>
      <c r="G339" s="39">
        <v>0.36</v>
      </c>
      <c r="H339" s="39">
        <v>-126.81417999999999</v>
      </c>
      <c r="I339" s="42">
        <f>IF(Table2[[#This Row],[Order Priority]]=Introduction!$B$42,1,0)</f>
        <v>0</v>
      </c>
      <c r="J339" s="42">
        <f>IF(Table2[[#This Row],[Order Priority]]=Introduction!$B$43,1,0)</f>
        <v>0</v>
      </c>
      <c r="K339" s="42">
        <f>IF(Table2[[#This Row],[Order Priority]]=Introduction!$B$44,1,0)</f>
        <v>1</v>
      </c>
      <c r="L339" s="42">
        <f>IF(Table2[[#This Row],[Order Priority]]=Introduction!$B$45,1,0)</f>
        <v>0</v>
      </c>
      <c r="M339" s="42">
        <f>IF(Table2[[#This Row],[Ship Mode]]=Introduction!$C$42,1,0)</f>
        <v>0</v>
      </c>
      <c r="N339" s="41">
        <f>IF(Table2[[#This Row],[Ship Mode]]=Introduction!$C$44,1,0)</f>
        <v>1</v>
      </c>
      <c r="O339" s="41">
        <f>IF(Table2[[#This Row],[Customer Segment]]=Introduction!$D$45,1,0)</f>
        <v>0</v>
      </c>
      <c r="P339" s="41">
        <f>IF(Table2[[#This Row],[Customer Segment]]=Introduction!$D$42,1,0)</f>
        <v>0</v>
      </c>
      <c r="Q339" s="41">
        <f>IF(Table2[[#This Row],[Customer Segment]]=Introduction!$D$44,1,0)</f>
        <v>0</v>
      </c>
      <c r="R339" s="1">
        <v>47.64</v>
      </c>
      <c r="S33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41.158284083031418</v>
      </c>
    </row>
    <row r="340" spans="1:19" x14ac:dyDescent="0.2">
      <c r="A340" s="1" t="s">
        <v>92</v>
      </c>
      <c r="B340" s="1" t="s">
        <v>63</v>
      </c>
      <c r="C340" s="1" t="s">
        <v>47</v>
      </c>
      <c r="D340" s="37">
        <v>0</v>
      </c>
      <c r="E340" s="37">
        <v>6.88</v>
      </c>
      <c r="F340" s="37">
        <v>2</v>
      </c>
      <c r="G340" s="37">
        <v>0.39</v>
      </c>
      <c r="H340" s="37">
        <v>34.067999999999998</v>
      </c>
      <c r="I340" s="42">
        <f>IF(Table2[[#This Row],[Order Priority]]=Introduction!$B$42,1,0)</f>
        <v>0</v>
      </c>
      <c r="J340" s="42">
        <f>IF(Table2[[#This Row],[Order Priority]]=Introduction!$B$43,1,0)</f>
        <v>0</v>
      </c>
      <c r="K340" s="42">
        <f>IF(Table2[[#This Row],[Order Priority]]=Introduction!$B$44,1,0)</f>
        <v>0</v>
      </c>
      <c r="L340" s="42">
        <f>IF(Table2[[#This Row],[Order Priority]]=Introduction!$B$45,1,0)</f>
        <v>1</v>
      </c>
      <c r="M340" s="42">
        <f>IF(Table2[[#This Row],[Ship Mode]]=Introduction!$C$42,1,0)</f>
        <v>0</v>
      </c>
      <c r="N340" s="41">
        <f>IF(Table2[[#This Row],[Ship Mode]]=Introduction!$C$44,1,0)</f>
        <v>0</v>
      </c>
      <c r="O340" s="41">
        <f>IF(Table2[[#This Row],[Customer Segment]]=Introduction!$D$45,1,0)</f>
        <v>0</v>
      </c>
      <c r="P340" s="41">
        <f>IF(Table2[[#This Row],[Customer Segment]]=Introduction!$D$42,1,0)</f>
        <v>0</v>
      </c>
      <c r="Q340" s="41">
        <f>IF(Table2[[#This Row],[Customer Segment]]=Introduction!$D$44,1,0)</f>
        <v>1</v>
      </c>
      <c r="R340" s="34">
        <v>267.52999999999997</v>
      </c>
      <c r="S34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33.839731155429092</v>
      </c>
    </row>
    <row r="341" spans="1:19" x14ac:dyDescent="0.2">
      <c r="A341" s="1" t="s">
        <v>92</v>
      </c>
      <c r="B341" s="1" t="s">
        <v>63</v>
      </c>
      <c r="C341" s="1" t="s">
        <v>47</v>
      </c>
      <c r="D341" s="39">
        <v>0</v>
      </c>
      <c r="E341" s="39">
        <v>6.88</v>
      </c>
      <c r="F341" s="39">
        <v>2</v>
      </c>
      <c r="G341" s="39">
        <v>0.39</v>
      </c>
      <c r="H341" s="39">
        <v>46.147199999999998</v>
      </c>
      <c r="I341" s="42">
        <f>IF(Table2[[#This Row],[Order Priority]]=Introduction!$B$42,1,0)</f>
        <v>0</v>
      </c>
      <c r="J341" s="42">
        <f>IF(Table2[[#This Row],[Order Priority]]=Introduction!$B$43,1,0)</f>
        <v>0</v>
      </c>
      <c r="K341" s="42">
        <f>IF(Table2[[#This Row],[Order Priority]]=Introduction!$B$44,1,0)</f>
        <v>0</v>
      </c>
      <c r="L341" s="42">
        <f>IF(Table2[[#This Row],[Order Priority]]=Introduction!$B$45,1,0)</f>
        <v>1</v>
      </c>
      <c r="M341" s="42">
        <f>IF(Table2[[#This Row],[Ship Mode]]=Introduction!$C$42,1,0)</f>
        <v>0</v>
      </c>
      <c r="N341" s="41">
        <f>IF(Table2[[#This Row],[Ship Mode]]=Introduction!$C$44,1,0)</f>
        <v>0</v>
      </c>
      <c r="O341" s="41">
        <f>IF(Table2[[#This Row],[Customer Segment]]=Introduction!$D$45,1,0)</f>
        <v>0</v>
      </c>
      <c r="P341" s="41">
        <f>IF(Table2[[#This Row],[Customer Segment]]=Introduction!$D$42,1,0)</f>
        <v>0</v>
      </c>
      <c r="Q341" s="41">
        <f>IF(Table2[[#This Row],[Customer Segment]]=Introduction!$D$44,1,0)</f>
        <v>1</v>
      </c>
      <c r="R341" s="1">
        <v>66.88</v>
      </c>
      <c r="S34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46.209142661230146</v>
      </c>
    </row>
    <row r="342" spans="1:19" x14ac:dyDescent="0.2">
      <c r="A342" s="1" t="s">
        <v>92</v>
      </c>
      <c r="B342" s="1" t="s">
        <v>63</v>
      </c>
      <c r="C342" s="1" t="s">
        <v>47</v>
      </c>
      <c r="D342" s="37">
        <v>0.03</v>
      </c>
      <c r="E342" s="37">
        <v>32.479999999999997</v>
      </c>
      <c r="F342" s="37">
        <v>35</v>
      </c>
      <c r="G342" s="37">
        <v>0.81</v>
      </c>
      <c r="H342" s="37">
        <v>-1116.3348000000001</v>
      </c>
      <c r="I342" s="42">
        <f>IF(Table2[[#This Row],[Order Priority]]=Introduction!$B$42,1,0)</f>
        <v>0</v>
      </c>
      <c r="J342" s="42">
        <f>IF(Table2[[#This Row],[Order Priority]]=Introduction!$B$43,1,0)</f>
        <v>0</v>
      </c>
      <c r="K342" s="42">
        <f>IF(Table2[[#This Row],[Order Priority]]=Introduction!$B$44,1,0)</f>
        <v>0</v>
      </c>
      <c r="L342" s="42">
        <f>IF(Table2[[#This Row],[Order Priority]]=Introduction!$B$45,1,0)</f>
        <v>1</v>
      </c>
      <c r="M342" s="42">
        <f>IF(Table2[[#This Row],[Ship Mode]]=Introduction!$C$42,1,0)</f>
        <v>0</v>
      </c>
      <c r="N342" s="41">
        <f>IF(Table2[[#This Row],[Ship Mode]]=Introduction!$C$44,1,0)</f>
        <v>0</v>
      </c>
      <c r="O342" s="41">
        <f>IF(Table2[[#This Row],[Customer Segment]]=Introduction!$D$45,1,0)</f>
        <v>0</v>
      </c>
      <c r="P342" s="41">
        <f>IF(Table2[[#This Row],[Customer Segment]]=Introduction!$D$42,1,0)</f>
        <v>0</v>
      </c>
      <c r="Q342" s="41">
        <f>IF(Table2[[#This Row],[Customer Segment]]=Introduction!$D$44,1,0)</f>
        <v>1</v>
      </c>
      <c r="R342" s="34">
        <v>274.91000000000003</v>
      </c>
      <c r="S34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177.37741157147167</v>
      </c>
    </row>
    <row r="343" spans="1:19" x14ac:dyDescent="0.2">
      <c r="A343" s="1" t="s">
        <v>1</v>
      </c>
      <c r="B343" s="1" t="s">
        <v>14</v>
      </c>
      <c r="C343" s="1" t="s">
        <v>15</v>
      </c>
      <c r="D343" s="39">
        <v>0.09</v>
      </c>
      <c r="E343" s="39">
        <v>95.99</v>
      </c>
      <c r="F343" s="39">
        <v>4.9000000000000004</v>
      </c>
      <c r="G343" s="39">
        <v>0.56000000000000005</v>
      </c>
      <c r="H343" s="39">
        <v>34.302</v>
      </c>
      <c r="I343" s="42">
        <f>IF(Table2[[#This Row],[Order Priority]]=Introduction!$B$42,1,0)</f>
        <v>1</v>
      </c>
      <c r="J343" s="42">
        <f>IF(Table2[[#This Row],[Order Priority]]=Introduction!$B$43,1,0)</f>
        <v>0</v>
      </c>
      <c r="K343" s="42">
        <f>IF(Table2[[#This Row],[Order Priority]]=Introduction!$B$44,1,0)</f>
        <v>0</v>
      </c>
      <c r="L343" s="42">
        <f>IF(Table2[[#This Row],[Order Priority]]=Introduction!$B$45,1,0)</f>
        <v>0</v>
      </c>
      <c r="M343" s="42">
        <f>IF(Table2[[#This Row],[Ship Mode]]=Introduction!$C$42,1,0)</f>
        <v>0</v>
      </c>
      <c r="N343" s="41">
        <f>IF(Table2[[#This Row],[Ship Mode]]=Introduction!$C$44,1,0)</f>
        <v>1</v>
      </c>
      <c r="O343" s="41">
        <f>IF(Table2[[#This Row],[Customer Segment]]=Introduction!$D$45,1,0)</f>
        <v>0</v>
      </c>
      <c r="P343" s="41">
        <f>IF(Table2[[#This Row],[Customer Segment]]=Introduction!$D$42,1,0)</f>
        <v>1</v>
      </c>
      <c r="Q343" s="41">
        <f>IF(Table2[[#This Row],[Customer Segment]]=Introduction!$D$44,1,0)</f>
        <v>0</v>
      </c>
      <c r="R343" s="1">
        <v>320.75</v>
      </c>
      <c r="S34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775.34561908774651</v>
      </c>
    </row>
    <row r="344" spans="1:19" x14ac:dyDescent="0.2">
      <c r="A344" s="1" t="s">
        <v>1</v>
      </c>
      <c r="B344" s="1" t="s">
        <v>14</v>
      </c>
      <c r="C344" s="1" t="s">
        <v>70</v>
      </c>
      <c r="D344" s="37">
        <v>0.1</v>
      </c>
      <c r="E344" s="37">
        <v>7.45</v>
      </c>
      <c r="F344" s="37">
        <v>6.28</v>
      </c>
      <c r="G344" s="37">
        <v>0.4</v>
      </c>
      <c r="H344" s="37">
        <v>-69.873999999999995</v>
      </c>
      <c r="I344" s="42">
        <f>IF(Table2[[#This Row],[Order Priority]]=Introduction!$B$42,1,0)</f>
        <v>1</v>
      </c>
      <c r="J344" s="42">
        <f>IF(Table2[[#This Row],[Order Priority]]=Introduction!$B$43,1,0)</f>
        <v>0</v>
      </c>
      <c r="K344" s="42">
        <f>IF(Table2[[#This Row],[Order Priority]]=Introduction!$B$44,1,0)</f>
        <v>0</v>
      </c>
      <c r="L344" s="42">
        <f>IF(Table2[[#This Row],[Order Priority]]=Introduction!$B$45,1,0)</f>
        <v>0</v>
      </c>
      <c r="M344" s="42">
        <f>IF(Table2[[#This Row],[Ship Mode]]=Introduction!$C$42,1,0)</f>
        <v>0</v>
      </c>
      <c r="N344" s="41">
        <f>IF(Table2[[#This Row],[Ship Mode]]=Introduction!$C$44,1,0)</f>
        <v>1</v>
      </c>
      <c r="O344" s="41">
        <f>IF(Table2[[#This Row],[Customer Segment]]=Introduction!$D$45,1,0)</f>
        <v>0</v>
      </c>
      <c r="P344" s="41">
        <f>IF(Table2[[#This Row],[Customer Segment]]=Introduction!$D$42,1,0)</f>
        <v>0</v>
      </c>
      <c r="Q344" s="41">
        <f>IF(Table2[[#This Row],[Customer Segment]]=Introduction!$D$44,1,0)</f>
        <v>0</v>
      </c>
      <c r="R344" s="34">
        <v>59.4</v>
      </c>
      <c r="S34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318.73557737122138</v>
      </c>
    </row>
    <row r="345" spans="1:19" x14ac:dyDescent="0.2">
      <c r="A345" s="1" t="s">
        <v>1</v>
      </c>
      <c r="B345" s="1" t="s">
        <v>14</v>
      </c>
      <c r="C345" s="1" t="s">
        <v>70</v>
      </c>
      <c r="D345" s="39">
        <v>0.01</v>
      </c>
      <c r="E345" s="39">
        <v>6.48</v>
      </c>
      <c r="F345" s="39">
        <v>7.86</v>
      </c>
      <c r="G345" s="39">
        <v>0.37</v>
      </c>
      <c r="H345" s="39">
        <v>-135.74</v>
      </c>
      <c r="I345" s="42">
        <f>IF(Table2[[#This Row],[Order Priority]]=Introduction!$B$42,1,0)</f>
        <v>1</v>
      </c>
      <c r="J345" s="42">
        <f>IF(Table2[[#This Row],[Order Priority]]=Introduction!$B$43,1,0)</f>
        <v>0</v>
      </c>
      <c r="K345" s="42">
        <f>IF(Table2[[#This Row],[Order Priority]]=Introduction!$B$44,1,0)</f>
        <v>0</v>
      </c>
      <c r="L345" s="42">
        <f>IF(Table2[[#This Row],[Order Priority]]=Introduction!$B$45,1,0)</f>
        <v>0</v>
      </c>
      <c r="M345" s="42">
        <f>IF(Table2[[#This Row],[Ship Mode]]=Introduction!$C$42,1,0)</f>
        <v>0</v>
      </c>
      <c r="N345" s="41">
        <f>IF(Table2[[#This Row],[Ship Mode]]=Introduction!$C$44,1,0)</f>
        <v>1</v>
      </c>
      <c r="O345" s="41">
        <f>IF(Table2[[#This Row],[Customer Segment]]=Introduction!$D$45,1,0)</f>
        <v>0</v>
      </c>
      <c r="P345" s="41">
        <f>IF(Table2[[#This Row],[Customer Segment]]=Introduction!$D$42,1,0)</f>
        <v>0</v>
      </c>
      <c r="Q345" s="41">
        <f>IF(Table2[[#This Row],[Customer Segment]]=Introduction!$D$44,1,0)</f>
        <v>0</v>
      </c>
      <c r="R345" s="1">
        <v>66.459999999999994</v>
      </c>
      <c r="S34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326.4580698055081</v>
      </c>
    </row>
    <row r="346" spans="1:19" x14ac:dyDescent="0.2">
      <c r="A346" s="1" t="s">
        <v>92</v>
      </c>
      <c r="B346" s="1" t="s">
        <v>14</v>
      </c>
      <c r="C346" s="1" t="s">
        <v>15</v>
      </c>
      <c r="D346" s="37">
        <v>7.0000000000000007E-2</v>
      </c>
      <c r="E346" s="37">
        <v>5.0199999999999996</v>
      </c>
      <c r="F346" s="37">
        <v>5.14</v>
      </c>
      <c r="G346" s="37">
        <v>0.79</v>
      </c>
      <c r="H346" s="37">
        <v>-168.72</v>
      </c>
      <c r="I346" s="42">
        <f>IF(Table2[[#This Row],[Order Priority]]=Introduction!$B$42,1,0)</f>
        <v>0</v>
      </c>
      <c r="J346" s="42">
        <f>IF(Table2[[#This Row],[Order Priority]]=Introduction!$B$43,1,0)</f>
        <v>0</v>
      </c>
      <c r="K346" s="42">
        <f>IF(Table2[[#This Row],[Order Priority]]=Introduction!$B$44,1,0)</f>
        <v>0</v>
      </c>
      <c r="L346" s="42">
        <f>IF(Table2[[#This Row],[Order Priority]]=Introduction!$B$45,1,0)</f>
        <v>1</v>
      </c>
      <c r="M346" s="42">
        <f>IF(Table2[[#This Row],[Ship Mode]]=Introduction!$C$42,1,0)</f>
        <v>0</v>
      </c>
      <c r="N346" s="41">
        <f>IF(Table2[[#This Row],[Ship Mode]]=Introduction!$C$44,1,0)</f>
        <v>1</v>
      </c>
      <c r="O346" s="41">
        <f>IF(Table2[[#This Row],[Customer Segment]]=Introduction!$D$45,1,0)</f>
        <v>0</v>
      </c>
      <c r="P346" s="41">
        <f>IF(Table2[[#This Row],[Customer Segment]]=Introduction!$D$42,1,0)</f>
        <v>1</v>
      </c>
      <c r="Q346" s="41">
        <f>IF(Table2[[#This Row],[Customer Segment]]=Introduction!$D$44,1,0)</f>
        <v>0</v>
      </c>
      <c r="R346" s="34">
        <v>210.1</v>
      </c>
      <c r="S34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216.19529018750555</v>
      </c>
    </row>
    <row r="347" spans="1:19" x14ac:dyDescent="0.2">
      <c r="A347" s="1" t="s">
        <v>92</v>
      </c>
      <c r="B347" s="1" t="s">
        <v>2</v>
      </c>
      <c r="C347" s="1" t="s">
        <v>15</v>
      </c>
      <c r="D347" s="39">
        <v>7.0000000000000007E-2</v>
      </c>
      <c r="E347" s="39">
        <v>280.98</v>
      </c>
      <c r="F347" s="39">
        <v>57</v>
      </c>
      <c r="G347" s="39">
        <v>0.78</v>
      </c>
      <c r="H347" s="39">
        <v>-439.62</v>
      </c>
      <c r="I347" s="42">
        <f>IF(Table2[[#This Row],[Order Priority]]=Introduction!$B$42,1,0)</f>
        <v>0</v>
      </c>
      <c r="J347" s="42">
        <f>IF(Table2[[#This Row],[Order Priority]]=Introduction!$B$43,1,0)</f>
        <v>0</v>
      </c>
      <c r="K347" s="42">
        <f>IF(Table2[[#This Row],[Order Priority]]=Introduction!$B$44,1,0)</f>
        <v>0</v>
      </c>
      <c r="L347" s="42">
        <f>IF(Table2[[#This Row],[Order Priority]]=Introduction!$B$45,1,0)</f>
        <v>1</v>
      </c>
      <c r="M347" s="42">
        <f>IF(Table2[[#This Row],[Ship Mode]]=Introduction!$C$42,1,0)</f>
        <v>1</v>
      </c>
      <c r="N347" s="41">
        <f>IF(Table2[[#This Row],[Ship Mode]]=Introduction!$C$44,1,0)</f>
        <v>0</v>
      </c>
      <c r="O347" s="41">
        <f>IF(Table2[[#This Row],[Customer Segment]]=Introduction!$D$45,1,0)</f>
        <v>0</v>
      </c>
      <c r="P347" s="41">
        <f>IF(Table2[[#This Row],[Customer Segment]]=Introduction!$D$42,1,0)</f>
        <v>1</v>
      </c>
      <c r="Q347" s="41">
        <f>IF(Table2[[#This Row],[Customer Segment]]=Introduction!$D$44,1,0)</f>
        <v>0</v>
      </c>
      <c r="R347" s="1">
        <v>6499.87</v>
      </c>
      <c r="S34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2424.9148449439344</v>
      </c>
    </row>
    <row r="348" spans="1:19" x14ac:dyDescent="0.2">
      <c r="A348" s="1" t="s">
        <v>92</v>
      </c>
      <c r="B348" s="1" t="s">
        <v>2</v>
      </c>
      <c r="C348" s="1" t="s">
        <v>70</v>
      </c>
      <c r="D348" s="37">
        <v>0.02</v>
      </c>
      <c r="E348" s="37">
        <v>240.98</v>
      </c>
      <c r="F348" s="37">
        <v>60.2</v>
      </c>
      <c r="G348" s="37">
        <v>0.56000000000000005</v>
      </c>
      <c r="H348" s="37">
        <v>-272.71319999999997</v>
      </c>
      <c r="I348" s="42">
        <f>IF(Table2[[#This Row],[Order Priority]]=Introduction!$B$42,1,0)</f>
        <v>0</v>
      </c>
      <c r="J348" s="42">
        <f>IF(Table2[[#This Row],[Order Priority]]=Introduction!$B$43,1,0)</f>
        <v>0</v>
      </c>
      <c r="K348" s="42">
        <f>IF(Table2[[#This Row],[Order Priority]]=Introduction!$B$44,1,0)</f>
        <v>0</v>
      </c>
      <c r="L348" s="42">
        <f>IF(Table2[[#This Row],[Order Priority]]=Introduction!$B$45,1,0)</f>
        <v>1</v>
      </c>
      <c r="M348" s="42">
        <f>IF(Table2[[#This Row],[Ship Mode]]=Introduction!$C$42,1,0)</f>
        <v>1</v>
      </c>
      <c r="N348" s="41">
        <f>IF(Table2[[#This Row],[Ship Mode]]=Introduction!$C$44,1,0)</f>
        <v>0</v>
      </c>
      <c r="O348" s="41">
        <f>IF(Table2[[#This Row],[Customer Segment]]=Introduction!$D$45,1,0)</f>
        <v>0</v>
      </c>
      <c r="P348" s="41">
        <f>IF(Table2[[#This Row],[Customer Segment]]=Introduction!$D$42,1,0)</f>
        <v>0</v>
      </c>
      <c r="Q348" s="41">
        <f>IF(Table2[[#This Row],[Customer Segment]]=Introduction!$D$44,1,0)</f>
        <v>0</v>
      </c>
      <c r="R348" s="34">
        <v>260.66000000000003</v>
      </c>
      <c r="S34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2438.0678175523694</v>
      </c>
    </row>
    <row r="349" spans="1:19" x14ac:dyDescent="0.2">
      <c r="A349" s="1" t="s">
        <v>92</v>
      </c>
      <c r="B349" s="1" t="s">
        <v>14</v>
      </c>
      <c r="C349" s="1" t="s">
        <v>70</v>
      </c>
      <c r="D349" s="39">
        <v>0.02</v>
      </c>
      <c r="E349" s="39">
        <v>420.98</v>
      </c>
      <c r="F349" s="39">
        <v>19.989999999999998</v>
      </c>
      <c r="G349" s="39">
        <v>0.35</v>
      </c>
      <c r="H349" s="39">
        <v>-162.69399999999999</v>
      </c>
      <c r="I349" s="42">
        <f>IF(Table2[[#This Row],[Order Priority]]=Introduction!$B$42,1,0)</f>
        <v>0</v>
      </c>
      <c r="J349" s="42">
        <f>IF(Table2[[#This Row],[Order Priority]]=Introduction!$B$43,1,0)</f>
        <v>0</v>
      </c>
      <c r="K349" s="42">
        <f>IF(Table2[[#This Row],[Order Priority]]=Introduction!$B$44,1,0)</f>
        <v>0</v>
      </c>
      <c r="L349" s="42">
        <f>IF(Table2[[#This Row],[Order Priority]]=Introduction!$B$45,1,0)</f>
        <v>1</v>
      </c>
      <c r="M349" s="42">
        <f>IF(Table2[[#This Row],[Ship Mode]]=Introduction!$C$42,1,0)</f>
        <v>0</v>
      </c>
      <c r="N349" s="41">
        <f>IF(Table2[[#This Row],[Ship Mode]]=Introduction!$C$44,1,0)</f>
        <v>1</v>
      </c>
      <c r="O349" s="41">
        <f>IF(Table2[[#This Row],[Customer Segment]]=Introduction!$D$45,1,0)</f>
        <v>0</v>
      </c>
      <c r="P349" s="41">
        <f>IF(Table2[[#This Row],[Customer Segment]]=Introduction!$D$42,1,0)</f>
        <v>0</v>
      </c>
      <c r="Q349" s="41">
        <f>IF(Table2[[#This Row],[Customer Segment]]=Introduction!$D$44,1,0)</f>
        <v>0</v>
      </c>
      <c r="R349" s="1">
        <v>4249.37</v>
      </c>
      <c r="S34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1632.3428515082283</v>
      </c>
    </row>
    <row r="350" spans="1:19" x14ac:dyDescent="0.2">
      <c r="A350" s="1" t="s">
        <v>1</v>
      </c>
      <c r="B350" s="1" t="s">
        <v>14</v>
      </c>
      <c r="C350" s="1" t="s">
        <v>70</v>
      </c>
      <c r="D350" s="37">
        <v>0.1</v>
      </c>
      <c r="E350" s="37">
        <v>31.78</v>
      </c>
      <c r="F350" s="37">
        <v>1.99</v>
      </c>
      <c r="G350" s="37">
        <v>0.42</v>
      </c>
      <c r="H350" s="37">
        <v>232.2816</v>
      </c>
      <c r="I350" s="42">
        <f>IF(Table2[[#This Row],[Order Priority]]=Introduction!$B$42,1,0)</f>
        <v>1</v>
      </c>
      <c r="J350" s="42">
        <f>IF(Table2[[#This Row],[Order Priority]]=Introduction!$B$43,1,0)</f>
        <v>0</v>
      </c>
      <c r="K350" s="42">
        <f>IF(Table2[[#This Row],[Order Priority]]=Introduction!$B$44,1,0)</f>
        <v>0</v>
      </c>
      <c r="L350" s="42">
        <f>IF(Table2[[#This Row],[Order Priority]]=Introduction!$B$45,1,0)</f>
        <v>0</v>
      </c>
      <c r="M350" s="42">
        <f>IF(Table2[[#This Row],[Ship Mode]]=Introduction!$C$42,1,0)</f>
        <v>0</v>
      </c>
      <c r="N350" s="41">
        <f>IF(Table2[[#This Row],[Ship Mode]]=Introduction!$C$44,1,0)</f>
        <v>1</v>
      </c>
      <c r="O350" s="41">
        <f>IF(Table2[[#This Row],[Customer Segment]]=Introduction!$D$45,1,0)</f>
        <v>0</v>
      </c>
      <c r="P350" s="41">
        <f>IF(Table2[[#This Row],[Customer Segment]]=Introduction!$D$42,1,0)</f>
        <v>0</v>
      </c>
      <c r="Q350" s="41">
        <f>IF(Table2[[#This Row],[Customer Segment]]=Introduction!$D$44,1,0)</f>
        <v>0</v>
      </c>
      <c r="R350" s="34">
        <v>336.64</v>
      </c>
      <c r="S35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602.43173314313105</v>
      </c>
    </row>
    <row r="351" spans="1:19" x14ac:dyDescent="0.2">
      <c r="A351" s="1" t="s">
        <v>13</v>
      </c>
      <c r="B351" s="1" t="s">
        <v>14</v>
      </c>
      <c r="C351" s="1" t="s">
        <v>70</v>
      </c>
      <c r="D351" s="39">
        <v>0.05</v>
      </c>
      <c r="E351" s="39">
        <v>1.68</v>
      </c>
      <c r="F351" s="39">
        <v>1.57</v>
      </c>
      <c r="G351" s="39">
        <v>0.59</v>
      </c>
      <c r="H351" s="39">
        <v>-33.340000000000003</v>
      </c>
      <c r="I351" s="42">
        <f>IF(Table2[[#This Row],[Order Priority]]=Introduction!$B$42,1,0)</f>
        <v>0</v>
      </c>
      <c r="J351" s="42">
        <f>IF(Table2[[#This Row],[Order Priority]]=Introduction!$B$43,1,0)</f>
        <v>1</v>
      </c>
      <c r="K351" s="42">
        <f>IF(Table2[[#This Row],[Order Priority]]=Introduction!$B$44,1,0)</f>
        <v>0</v>
      </c>
      <c r="L351" s="42">
        <f>IF(Table2[[#This Row],[Order Priority]]=Introduction!$B$45,1,0)</f>
        <v>0</v>
      </c>
      <c r="M351" s="42">
        <f>IF(Table2[[#This Row],[Ship Mode]]=Introduction!$C$42,1,0)</f>
        <v>0</v>
      </c>
      <c r="N351" s="41">
        <f>IF(Table2[[#This Row],[Ship Mode]]=Introduction!$C$44,1,0)</f>
        <v>1</v>
      </c>
      <c r="O351" s="41">
        <f>IF(Table2[[#This Row],[Customer Segment]]=Introduction!$D$45,1,0)</f>
        <v>0</v>
      </c>
      <c r="P351" s="41">
        <f>IF(Table2[[#This Row],[Customer Segment]]=Introduction!$D$42,1,0)</f>
        <v>0</v>
      </c>
      <c r="Q351" s="41">
        <f>IF(Table2[[#This Row],[Customer Segment]]=Introduction!$D$44,1,0)</f>
        <v>0</v>
      </c>
      <c r="R351" s="1">
        <v>18.75</v>
      </c>
      <c r="S35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106.35479014476027</v>
      </c>
    </row>
    <row r="352" spans="1:19" x14ac:dyDescent="0.2">
      <c r="A352" s="1" t="s">
        <v>13</v>
      </c>
      <c r="B352" s="1" t="s">
        <v>2</v>
      </c>
      <c r="C352" s="1" t="s">
        <v>70</v>
      </c>
      <c r="D352" s="37">
        <v>0.1</v>
      </c>
      <c r="E352" s="37">
        <v>218.75</v>
      </c>
      <c r="F352" s="37">
        <v>69.64</v>
      </c>
      <c r="G352" s="37">
        <v>0.77</v>
      </c>
      <c r="H352" s="37">
        <v>-201.27600000000001</v>
      </c>
      <c r="I352" s="42">
        <f>IF(Table2[[#This Row],[Order Priority]]=Introduction!$B$42,1,0)</f>
        <v>0</v>
      </c>
      <c r="J352" s="42">
        <f>IF(Table2[[#This Row],[Order Priority]]=Introduction!$B$43,1,0)</f>
        <v>1</v>
      </c>
      <c r="K352" s="42">
        <f>IF(Table2[[#This Row],[Order Priority]]=Introduction!$B$44,1,0)</f>
        <v>0</v>
      </c>
      <c r="L352" s="42">
        <f>IF(Table2[[#This Row],[Order Priority]]=Introduction!$B$45,1,0)</f>
        <v>0</v>
      </c>
      <c r="M352" s="42">
        <f>IF(Table2[[#This Row],[Ship Mode]]=Introduction!$C$42,1,0)</f>
        <v>1</v>
      </c>
      <c r="N352" s="41">
        <f>IF(Table2[[#This Row],[Ship Mode]]=Introduction!$C$44,1,0)</f>
        <v>0</v>
      </c>
      <c r="O352" s="41">
        <f>IF(Table2[[#This Row],[Customer Segment]]=Introduction!$D$45,1,0)</f>
        <v>0</v>
      </c>
      <c r="P352" s="41">
        <f>IF(Table2[[#This Row],[Customer Segment]]=Introduction!$D$42,1,0)</f>
        <v>0</v>
      </c>
      <c r="Q352" s="41">
        <f>IF(Table2[[#This Row],[Customer Segment]]=Introduction!$D$44,1,0)</f>
        <v>0</v>
      </c>
      <c r="R352" s="34">
        <v>188.51</v>
      </c>
      <c r="S35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2808.9161909254262</v>
      </c>
    </row>
    <row r="353" spans="1:19" x14ac:dyDescent="0.2">
      <c r="A353" s="1" t="s">
        <v>13</v>
      </c>
      <c r="B353" s="1" t="s">
        <v>14</v>
      </c>
      <c r="C353" s="1" t="s">
        <v>70</v>
      </c>
      <c r="D353" s="39">
        <v>0</v>
      </c>
      <c r="E353" s="39">
        <v>15.04</v>
      </c>
      <c r="F353" s="39">
        <v>1.97</v>
      </c>
      <c r="G353" s="39">
        <v>0.39</v>
      </c>
      <c r="H353" s="39">
        <v>21.514199999999999</v>
      </c>
      <c r="I353" s="42">
        <f>IF(Table2[[#This Row],[Order Priority]]=Introduction!$B$42,1,0)</f>
        <v>0</v>
      </c>
      <c r="J353" s="42">
        <f>IF(Table2[[#This Row],[Order Priority]]=Introduction!$B$43,1,0)</f>
        <v>1</v>
      </c>
      <c r="K353" s="42">
        <f>IF(Table2[[#This Row],[Order Priority]]=Introduction!$B$44,1,0)</f>
        <v>0</v>
      </c>
      <c r="L353" s="42">
        <f>IF(Table2[[#This Row],[Order Priority]]=Introduction!$B$45,1,0)</f>
        <v>0</v>
      </c>
      <c r="M353" s="42">
        <f>IF(Table2[[#This Row],[Ship Mode]]=Introduction!$C$42,1,0)</f>
        <v>0</v>
      </c>
      <c r="N353" s="41">
        <f>IF(Table2[[#This Row],[Ship Mode]]=Introduction!$C$44,1,0)</f>
        <v>1</v>
      </c>
      <c r="O353" s="41">
        <f>IF(Table2[[#This Row],[Customer Segment]]=Introduction!$D$45,1,0)</f>
        <v>0</v>
      </c>
      <c r="P353" s="41">
        <f>IF(Table2[[#This Row],[Customer Segment]]=Introduction!$D$42,1,0)</f>
        <v>0</v>
      </c>
      <c r="Q353" s="41">
        <f>IF(Table2[[#This Row],[Customer Segment]]=Introduction!$D$44,1,0)</f>
        <v>0</v>
      </c>
      <c r="R353" s="1">
        <v>31.18</v>
      </c>
      <c r="S35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82.247038507322003</v>
      </c>
    </row>
    <row r="354" spans="1:19" x14ac:dyDescent="0.2">
      <c r="A354" s="1" t="s">
        <v>23</v>
      </c>
      <c r="B354" s="1" t="s">
        <v>63</v>
      </c>
      <c r="C354" s="1" t="s">
        <v>70</v>
      </c>
      <c r="D354" s="37">
        <v>0.02</v>
      </c>
      <c r="E354" s="37">
        <v>15.99</v>
      </c>
      <c r="F354" s="37">
        <v>13.18</v>
      </c>
      <c r="G354" s="37">
        <v>0.37</v>
      </c>
      <c r="H354" s="37">
        <v>-76.992500000000007</v>
      </c>
      <c r="I354" s="42">
        <f>IF(Table2[[#This Row],[Order Priority]]=Introduction!$B$42,1,0)</f>
        <v>0</v>
      </c>
      <c r="J354" s="42">
        <f>IF(Table2[[#This Row],[Order Priority]]=Introduction!$B$43,1,0)</f>
        <v>0</v>
      </c>
      <c r="K354" s="42">
        <f>IF(Table2[[#This Row],[Order Priority]]=Introduction!$B$44,1,0)</f>
        <v>1</v>
      </c>
      <c r="L354" s="42">
        <f>IF(Table2[[#This Row],[Order Priority]]=Introduction!$B$45,1,0)</f>
        <v>0</v>
      </c>
      <c r="M354" s="42">
        <f>IF(Table2[[#This Row],[Ship Mode]]=Introduction!$C$42,1,0)</f>
        <v>0</v>
      </c>
      <c r="N354" s="41">
        <f>IF(Table2[[#This Row],[Ship Mode]]=Introduction!$C$44,1,0)</f>
        <v>0</v>
      </c>
      <c r="O354" s="41">
        <f>IF(Table2[[#This Row],[Customer Segment]]=Introduction!$D$45,1,0)</f>
        <v>0</v>
      </c>
      <c r="P354" s="41">
        <f>IF(Table2[[#This Row],[Customer Segment]]=Introduction!$D$42,1,0)</f>
        <v>0</v>
      </c>
      <c r="Q354" s="41">
        <f>IF(Table2[[#This Row],[Customer Segment]]=Introduction!$D$44,1,0)</f>
        <v>0</v>
      </c>
      <c r="R354" s="34">
        <v>123.03</v>
      </c>
      <c r="S35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264.38766348109573</v>
      </c>
    </row>
    <row r="355" spans="1:19" x14ac:dyDescent="0.2">
      <c r="A355" s="1" t="s">
        <v>23</v>
      </c>
      <c r="B355" s="1" t="s">
        <v>63</v>
      </c>
      <c r="C355" s="1" t="s">
        <v>70</v>
      </c>
      <c r="D355" s="39">
        <v>0.09</v>
      </c>
      <c r="E355" s="39">
        <v>46.94</v>
      </c>
      <c r="F355" s="39">
        <v>6.77</v>
      </c>
      <c r="G355" s="39">
        <v>0.44</v>
      </c>
      <c r="H355" s="39">
        <v>297.96960000000001</v>
      </c>
      <c r="I355" s="42">
        <f>IF(Table2[[#This Row],[Order Priority]]=Introduction!$B$42,1,0)</f>
        <v>0</v>
      </c>
      <c r="J355" s="42">
        <f>IF(Table2[[#This Row],[Order Priority]]=Introduction!$B$43,1,0)</f>
        <v>0</v>
      </c>
      <c r="K355" s="42">
        <f>IF(Table2[[#This Row],[Order Priority]]=Introduction!$B$44,1,0)</f>
        <v>1</v>
      </c>
      <c r="L355" s="42">
        <f>IF(Table2[[#This Row],[Order Priority]]=Introduction!$B$45,1,0)</f>
        <v>0</v>
      </c>
      <c r="M355" s="42">
        <f>IF(Table2[[#This Row],[Ship Mode]]=Introduction!$C$42,1,0)</f>
        <v>0</v>
      </c>
      <c r="N355" s="41">
        <f>IF(Table2[[#This Row],[Ship Mode]]=Introduction!$C$44,1,0)</f>
        <v>0</v>
      </c>
      <c r="O355" s="41">
        <f>IF(Table2[[#This Row],[Customer Segment]]=Introduction!$D$45,1,0)</f>
        <v>0</v>
      </c>
      <c r="P355" s="41">
        <f>IF(Table2[[#This Row],[Customer Segment]]=Introduction!$D$42,1,0)</f>
        <v>0</v>
      </c>
      <c r="Q355" s="41">
        <f>IF(Table2[[#This Row],[Customer Segment]]=Introduction!$D$44,1,0)</f>
        <v>0</v>
      </c>
      <c r="R355" s="1">
        <v>431.84</v>
      </c>
      <c r="S35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580.08622857331864</v>
      </c>
    </row>
    <row r="356" spans="1:19" x14ac:dyDescent="0.2">
      <c r="A356" s="1" t="s">
        <v>23</v>
      </c>
      <c r="B356" s="1" t="s">
        <v>14</v>
      </c>
      <c r="C356" s="1" t="s">
        <v>15</v>
      </c>
      <c r="D356" s="37">
        <v>7.0000000000000007E-2</v>
      </c>
      <c r="E356" s="37">
        <v>574.74</v>
      </c>
      <c r="F356" s="37">
        <v>24.49</v>
      </c>
      <c r="G356" s="37">
        <v>0.37</v>
      </c>
      <c r="H356" s="37">
        <v>2860.9331999999999</v>
      </c>
      <c r="I356" s="42">
        <f>IF(Table2[[#This Row],[Order Priority]]=Introduction!$B$42,1,0)</f>
        <v>0</v>
      </c>
      <c r="J356" s="42">
        <f>IF(Table2[[#This Row],[Order Priority]]=Introduction!$B$43,1,0)</f>
        <v>0</v>
      </c>
      <c r="K356" s="42">
        <f>IF(Table2[[#This Row],[Order Priority]]=Introduction!$B$44,1,0)</f>
        <v>1</v>
      </c>
      <c r="L356" s="42">
        <f>IF(Table2[[#This Row],[Order Priority]]=Introduction!$B$45,1,0)</f>
        <v>0</v>
      </c>
      <c r="M356" s="42">
        <f>IF(Table2[[#This Row],[Ship Mode]]=Introduction!$C$42,1,0)</f>
        <v>0</v>
      </c>
      <c r="N356" s="41">
        <f>IF(Table2[[#This Row],[Ship Mode]]=Introduction!$C$44,1,0)</f>
        <v>1</v>
      </c>
      <c r="O356" s="41">
        <f>IF(Table2[[#This Row],[Customer Segment]]=Introduction!$D$45,1,0)</f>
        <v>0</v>
      </c>
      <c r="P356" s="41">
        <f>IF(Table2[[#This Row],[Customer Segment]]=Introduction!$D$42,1,0)</f>
        <v>1</v>
      </c>
      <c r="Q356" s="41">
        <f>IF(Table2[[#This Row],[Customer Segment]]=Introduction!$D$44,1,0)</f>
        <v>0</v>
      </c>
      <c r="R356" s="34">
        <v>4146.28</v>
      </c>
      <c r="S35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5356.4002092941064</v>
      </c>
    </row>
    <row r="357" spans="1:19" x14ac:dyDescent="0.2">
      <c r="A357" s="1" t="s">
        <v>1</v>
      </c>
      <c r="B357" s="1" t="s">
        <v>14</v>
      </c>
      <c r="C357" s="1" t="s">
        <v>47</v>
      </c>
      <c r="D357" s="39">
        <v>0.03</v>
      </c>
      <c r="E357" s="39">
        <v>8.34</v>
      </c>
      <c r="F357" s="39">
        <v>2.64</v>
      </c>
      <c r="G357" s="39">
        <v>0.59</v>
      </c>
      <c r="H357" s="39">
        <v>0.68400000000000005</v>
      </c>
      <c r="I357" s="42">
        <f>IF(Table2[[#This Row],[Order Priority]]=Introduction!$B$42,1,0)</f>
        <v>1</v>
      </c>
      <c r="J357" s="42">
        <f>IF(Table2[[#This Row],[Order Priority]]=Introduction!$B$43,1,0)</f>
        <v>0</v>
      </c>
      <c r="K357" s="42">
        <f>IF(Table2[[#This Row],[Order Priority]]=Introduction!$B$44,1,0)</f>
        <v>0</v>
      </c>
      <c r="L357" s="42">
        <f>IF(Table2[[#This Row],[Order Priority]]=Introduction!$B$45,1,0)</f>
        <v>0</v>
      </c>
      <c r="M357" s="42">
        <f>IF(Table2[[#This Row],[Ship Mode]]=Introduction!$C$42,1,0)</f>
        <v>0</v>
      </c>
      <c r="N357" s="41">
        <f>IF(Table2[[#This Row],[Ship Mode]]=Introduction!$C$44,1,0)</f>
        <v>1</v>
      </c>
      <c r="O357" s="41">
        <f>IF(Table2[[#This Row],[Customer Segment]]=Introduction!$D$45,1,0)</f>
        <v>0</v>
      </c>
      <c r="P357" s="41">
        <f>IF(Table2[[#This Row],[Customer Segment]]=Introduction!$D$42,1,0)</f>
        <v>0</v>
      </c>
      <c r="Q357" s="41">
        <f>IF(Table2[[#This Row],[Customer Segment]]=Introduction!$D$44,1,0)</f>
        <v>1</v>
      </c>
      <c r="R357" s="1">
        <v>34.64</v>
      </c>
      <c r="S35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527.79286926188649</v>
      </c>
    </row>
    <row r="358" spans="1:19" x14ac:dyDescent="0.2">
      <c r="A358" s="1" t="s">
        <v>1</v>
      </c>
      <c r="B358" s="1" t="s">
        <v>2</v>
      </c>
      <c r="C358" s="1" t="s">
        <v>70</v>
      </c>
      <c r="D358" s="37">
        <v>0.03</v>
      </c>
      <c r="E358" s="37">
        <v>15.23</v>
      </c>
      <c r="F358" s="37">
        <v>27.75</v>
      </c>
      <c r="G358" s="37">
        <v>0.76</v>
      </c>
      <c r="H358" s="37">
        <v>11.65095</v>
      </c>
      <c r="I358" s="42">
        <f>IF(Table2[[#This Row],[Order Priority]]=Introduction!$B$42,1,0)</f>
        <v>1</v>
      </c>
      <c r="J358" s="42">
        <f>IF(Table2[[#This Row],[Order Priority]]=Introduction!$B$43,1,0)</f>
        <v>0</v>
      </c>
      <c r="K358" s="42">
        <f>IF(Table2[[#This Row],[Order Priority]]=Introduction!$B$44,1,0)</f>
        <v>0</v>
      </c>
      <c r="L358" s="42">
        <f>IF(Table2[[#This Row],[Order Priority]]=Introduction!$B$45,1,0)</f>
        <v>0</v>
      </c>
      <c r="M358" s="42">
        <f>IF(Table2[[#This Row],[Ship Mode]]=Introduction!$C$42,1,0)</f>
        <v>1</v>
      </c>
      <c r="N358" s="41">
        <f>IF(Table2[[#This Row],[Ship Mode]]=Introduction!$C$44,1,0)</f>
        <v>0</v>
      </c>
      <c r="O358" s="41">
        <f>IF(Table2[[#This Row],[Customer Segment]]=Introduction!$D$45,1,0)</f>
        <v>0</v>
      </c>
      <c r="P358" s="41">
        <f>IF(Table2[[#This Row],[Customer Segment]]=Introduction!$D$42,1,0)</f>
        <v>0</v>
      </c>
      <c r="Q358" s="41">
        <f>IF(Table2[[#This Row],[Customer Segment]]=Introduction!$D$44,1,0)</f>
        <v>0</v>
      </c>
      <c r="R358" s="34">
        <v>111.86</v>
      </c>
      <c r="S35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1561.9293703113105</v>
      </c>
    </row>
    <row r="359" spans="1:19" x14ac:dyDescent="0.2">
      <c r="A359" s="1" t="s">
        <v>23</v>
      </c>
      <c r="B359" s="1" t="s">
        <v>63</v>
      </c>
      <c r="C359" s="1" t="s">
        <v>70</v>
      </c>
      <c r="D359" s="39">
        <v>0.1</v>
      </c>
      <c r="E359" s="39">
        <v>49.99</v>
      </c>
      <c r="F359" s="39">
        <v>19.989999999999998</v>
      </c>
      <c r="G359" s="39">
        <v>0.45</v>
      </c>
      <c r="H359" s="39">
        <v>13.507999999999999</v>
      </c>
      <c r="I359" s="42">
        <f>IF(Table2[[#This Row],[Order Priority]]=Introduction!$B$42,1,0)</f>
        <v>0</v>
      </c>
      <c r="J359" s="42">
        <f>IF(Table2[[#This Row],[Order Priority]]=Introduction!$B$43,1,0)</f>
        <v>0</v>
      </c>
      <c r="K359" s="42">
        <f>IF(Table2[[#This Row],[Order Priority]]=Introduction!$B$44,1,0)</f>
        <v>1</v>
      </c>
      <c r="L359" s="42">
        <f>IF(Table2[[#This Row],[Order Priority]]=Introduction!$B$45,1,0)</f>
        <v>0</v>
      </c>
      <c r="M359" s="42">
        <f>IF(Table2[[#This Row],[Ship Mode]]=Introduction!$C$42,1,0)</f>
        <v>0</v>
      </c>
      <c r="N359" s="41">
        <f>IF(Table2[[#This Row],[Ship Mode]]=Introduction!$C$44,1,0)</f>
        <v>0</v>
      </c>
      <c r="O359" s="41">
        <f>IF(Table2[[#This Row],[Customer Segment]]=Introduction!$D$45,1,0)</f>
        <v>0</v>
      </c>
      <c r="P359" s="41">
        <f>IF(Table2[[#This Row],[Customer Segment]]=Introduction!$D$42,1,0)</f>
        <v>0</v>
      </c>
      <c r="Q359" s="41">
        <f>IF(Table2[[#This Row],[Customer Segment]]=Introduction!$D$44,1,0)</f>
        <v>0</v>
      </c>
      <c r="R359" s="1">
        <v>2188.06</v>
      </c>
      <c r="S35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665.44201024914639</v>
      </c>
    </row>
    <row r="360" spans="1:19" x14ac:dyDescent="0.2">
      <c r="A360" s="1" t="s">
        <v>23</v>
      </c>
      <c r="B360" s="1" t="s">
        <v>2</v>
      </c>
      <c r="C360" s="1" t="s">
        <v>47</v>
      </c>
      <c r="D360" s="37">
        <v>0.09</v>
      </c>
      <c r="E360" s="37">
        <v>160.97999999999999</v>
      </c>
      <c r="F360" s="37">
        <v>30</v>
      </c>
      <c r="G360" s="37">
        <v>0.62</v>
      </c>
      <c r="H360" s="37">
        <v>357.428</v>
      </c>
      <c r="I360" s="42">
        <f>IF(Table2[[#This Row],[Order Priority]]=Introduction!$B$42,1,0)</f>
        <v>0</v>
      </c>
      <c r="J360" s="42">
        <f>IF(Table2[[#This Row],[Order Priority]]=Introduction!$B$43,1,0)</f>
        <v>0</v>
      </c>
      <c r="K360" s="42">
        <f>IF(Table2[[#This Row],[Order Priority]]=Introduction!$B$44,1,0)</f>
        <v>1</v>
      </c>
      <c r="L360" s="42">
        <f>IF(Table2[[#This Row],[Order Priority]]=Introduction!$B$45,1,0)</f>
        <v>0</v>
      </c>
      <c r="M360" s="42">
        <f>IF(Table2[[#This Row],[Ship Mode]]=Introduction!$C$42,1,0)</f>
        <v>1</v>
      </c>
      <c r="N360" s="41">
        <f>IF(Table2[[#This Row],[Ship Mode]]=Introduction!$C$44,1,0)</f>
        <v>0</v>
      </c>
      <c r="O360" s="41">
        <f>IF(Table2[[#This Row],[Customer Segment]]=Introduction!$D$45,1,0)</f>
        <v>0</v>
      </c>
      <c r="P360" s="41">
        <f>IF(Table2[[#This Row],[Customer Segment]]=Introduction!$D$42,1,0)</f>
        <v>0</v>
      </c>
      <c r="Q360" s="41">
        <f>IF(Table2[[#This Row],[Customer Segment]]=Introduction!$D$44,1,0)</f>
        <v>1</v>
      </c>
      <c r="R360" s="34">
        <v>1635.38</v>
      </c>
      <c r="S36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2099.0429769403322</v>
      </c>
    </row>
    <row r="361" spans="1:19" x14ac:dyDescent="0.2">
      <c r="A361" s="1" t="s">
        <v>23</v>
      </c>
      <c r="B361" s="1" t="s">
        <v>14</v>
      </c>
      <c r="C361" s="1" t="s">
        <v>47</v>
      </c>
      <c r="D361" s="39">
        <v>0.09</v>
      </c>
      <c r="E361" s="39">
        <v>6.3</v>
      </c>
      <c r="F361" s="39">
        <v>0.5</v>
      </c>
      <c r="G361" s="39">
        <v>0.39</v>
      </c>
      <c r="H361" s="39">
        <v>40.351199999999999</v>
      </c>
      <c r="I361" s="42">
        <f>IF(Table2[[#This Row],[Order Priority]]=Introduction!$B$42,1,0)</f>
        <v>0</v>
      </c>
      <c r="J361" s="42">
        <f>IF(Table2[[#This Row],[Order Priority]]=Introduction!$B$43,1,0)</f>
        <v>0</v>
      </c>
      <c r="K361" s="42">
        <f>IF(Table2[[#This Row],[Order Priority]]=Introduction!$B$44,1,0)</f>
        <v>1</v>
      </c>
      <c r="L361" s="42">
        <f>IF(Table2[[#This Row],[Order Priority]]=Introduction!$B$45,1,0)</f>
        <v>0</v>
      </c>
      <c r="M361" s="42">
        <f>IF(Table2[[#This Row],[Ship Mode]]=Introduction!$C$42,1,0)</f>
        <v>0</v>
      </c>
      <c r="N361" s="41">
        <f>IF(Table2[[#This Row],[Ship Mode]]=Introduction!$C$44,1,0)</f>
        <v>1</v>
      </c>
      <c r="O361" s="41">
        <f>IF(Table2[[#This Row],[Customer Segment]]=Introduction!$D$45,1,0)</f>
        <v>0</v>
      </c>
      <c r="P361" s="41">
        <f>IF(Table2[[#This Row],[Customer Segment]]=Introduction!$D$42,1,0)</f>
        <v>0</v>
      </c>
      <c r="Q361" s="41">
        <f>IF(Table2[[#This Row],[Customer Segment]]=Introduction!$D$44,1,0)</f>
        <v>1</v>
      </c>
      <c r="R361" s="1">
        <v>58.48</v>
      </c>
      <c r="S36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86.743220052013356</v>
      </c>
    </row>
    <row r="362" spans="1:19" x14ac:dyDescent="0.2">
      <c r="A362" s="1" t="s">
        <v>23</v>
      </c>
      <c r="B362" s="1" t="s">
        <v>14</v>
      </c>
      <c r="C362" s="1" t="s">
        <v>47</v>
      </c>
      <c r="D362" s="37">
        <v>0</v>
      </c>
      <c r="E362" s="37">
        <v>4.9800000000000004</v>
      </c>
      <c r="F362" s="37">
        <v>0.8</v>
      </c>
      <c r="G362" s="37">
        <v>0.36</v>
      </c>
      <c r="H362" s="37">
        <v>27.634499999999999</v>
      </c>
      <c r="I362" s="42">
        <f>IF(Table2[[#This Row],[Order Priority]]=Introduction!$B$42,1,0)</f>
        <v>0</v>
      </c>
      <c r="J362" s="42">
        <f>IF(Table2[[#This Row],[Order Priority]]=Introduction!$B$43,1,0)</f>
        <v>0</v>
      </c>
      <c r="K362" s="42">
        <f>IF(Table2[[#This Row],[Order Priority]]=Introduction!$B$44,1,0)</f>
        <v>1</v>
      </c>
      <c r="L362" s="42">
        <f>IF(Table2[[#This Row],[Order Priority]]=Introduction!$B$45,1,0)</f>
        <v>0</v>
      </c>
      <c r="M362" s="42">
        <f>IF(Table2[[#This Row],[Ship Mode]]=Introduction!$C$42,1,0)</f>
        <v>0</v>
      </c>
      <c r="N362" s="41">
        <f>IF(Table2[[#This Row],[Ship Mode]]=Introduction!$C$44,1,0)</f>
        <v>1</v>
      </c>
      <c r="O362" s="41">
        <f>IF(Table2[[#This Row],[Customer Segment]]=Introduction!$D$45,1,0)</f>
        <v>0</v>
      </c>
      <c r="P362" s="41">
        <f>IF(Table2[[#This Row],[Customer Segment]]=Introduction!$D$42,1,0)</f>
        <v>0</v>
      </c>
      <c r="Q362" s="41">
        <f>IF(Table2[[#This Row],[Customer Segment]]=Introduction!$D$44,1,0)</f>
        <v>1</v>
      </c>
      <c r="R362" s="34">
        <v>40.049999999999997</v>
      </c>
      <c r="S36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112.41698965023581</v>
      </c>
    </row>
    <row r="363" spans="1:19" x14ac:dyDescent="0.2">
      <c r="A363" s="1" t="s">
        <v>23</v>
      </c>
      <c r="B363" s="1" t="s">
        <v>14</v>
      </c>
      <c r="C363" s="1" t="s">
        <v>15</v>
      </c>
      <c r="D363" s="39">
        <v>0.09</v>
      </c>
      <c r="E363" s="39">
        <v>2.16</v>
      </c>
      <c r="F363" s="39">
        <v>6.05</v>
      </c>
      <c r="G363" s="39">
        <v>0.37</v>
      </c>
      <c r="H363" s="39">
        <v>-37.789000000000001</v>
      </c>
      <c r="I363" s="42">
        <f>IF(Table2[[#This Row],[Order Priority]]=Introduction!$B$42,1,0)</f>
        <v>0</v>
      </c>
      <c r="J363" s="42">
        <f>IF(Table2[[#This Row],[Order Priority]]=Introduction!$B$43,1,0)</f>
        <v>0</v>
      </c>
      <c r="K363" s="42">
        <f>IF(Table2[[#This Row],[Order Priority]]=Introduction!$B$44,1,0)</f>
        <v>1</v>
      </c>
      <c r="L363" s="42">
        <f>IF(Table2[[#This Row],[Order Priority]]=Introduction!$B$45,1,0)</f>
        <v>0</v>
      </c>
      <c r="M363" s="42">
        <f>IF(Table2[[#This Row],[Ship Mode]]=Introduction!$C$42,1,0)</f>
        <v>0</v>
      </c>
      <c r="N363" s="41">
        <f>IF(Table2[[#This Row],[Ship Mode]]=Introduction!$C$44,1,0)</f>
        <v>1</v>
      </c>
      <c r="O363" s="41">
        <f>IF(Table2[[#This Row],[Customer Segment]]=Introduction!$D$45,1,0)</f>
        <v>0</v>
      </c>
      <c r="P363" s="41">
        <f>IF(Table2[[#This Row],[Customer Segment]]=Introduction!$D$42,1,0)</f>
        <v>1</v>
      </c>
      <c r="Q363" s="41">
        <f>IF(Table2[[#This Row],[Customer Segment]]=Introduction!$D$44,1,0)</f>
        <v>0</v>
      </c>
      <c r="R363" s="1">
        <v>5.48</v>
      </c>
      <c r="S36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71.154128585463667</v>
      </c>
    </row>
    <row r="364" spans="1:19" x14ac:dyDescent="0.2">
      <c r="A364" s="1" t="s">
        <v>23</v>
      </c>
      <c r="B364" s="1" t="s">
        <v>2</v>
      </c>
      <c r="C364" s="1" t="s">
        <v>15</v>
      </c>
      <c r="D364" s="37">
        <v>0.03</v>
      </c>
      <c r="E364" s="37">
        <v>808.49</v>
      </c>
      <c r="F364" s="37">
        <v>55.3</v>
      </c>
      <c r="G364" s="37">
        <v>0.4</v>
      </c>
      <c r="H364" s="37">
        <v>7576.11</v>
      </c>
      <c r="I364" s="42">
        <f>IF(Table2[[#This Row],[Order Priority]]=Introduction!$B$42,1,0)</f>
        <v>0</v>
      </c>
      <c r="J364" s="42">
        <f>IF(Table2[[#This Row],[Order Priority]]=Introduction!$B$43,1,0)</f>
        <v>0</v>
      </c>
      <c r="K364" s="42">
        <f>IF(Table2[[#This Row],[Order Priority]]=Introduction!$B$44,1,0)</f>
        <v>1</v>
      </c>
      <c r="L364" s="42">
        <f>IF(Table2[[#This Row],[Order Priority]]=Introduction!$B$45,1,0)</f>
        <v>0</v>
      </c>
      <c r="M364" s="42">
        <f>IF(Table2[[#This Row],[Ship Mode]]=Introduction!$C$42,1,0)</f>
        <v>1</v>
      </c>
      <c r="N364" s="41">
        <f>IF(Table2[[#This Row],[Ship Mode]]=Introduction!$C$44,1,0)</f>
        <v>0</v>
      </c>
      <c r="O364" s="41">
        <f>IF(Table2[[#This Row],[Customer Segment]]=Introduction!$D$45,1,0)</f>
        <v>0</v>
      </c>
      <c r="P364" s="41">
        <f>IF(Table2[[#This Row],[Customer Segment]]=Introduction!$D$42,1,0)</f>
        <v>1</v>
      </c>
      <c r="Q364" s="41">
        <f>IF(Table2[[#This Row],[Customer Segment]]=Introduction!$D$44,1,0)</f>
        <v>0</v>
      </c>
      <c r="R364" s="34">
        <v>8201.33</v>
      </c>
      <c r="S36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12016.612015925255</v>
      </c>
    </row>
    <row r="365" spans="1:19" x14ac:dyDescent="0.2">
      <c r="A365" s="1" t="s">
        <v>23</v>
      </c>
      <c r="B365" s="1" t="s">
        <v>14</v>
      </c>
      <c r="C365" s="1" t="s">
        <v>15</v>
      </c>
      <c r="D365" s="39">
        <v>0</v>
      </c>
      <c r="E365" s="39">
        <v>6.48</v>
      </c>
      <c r="F365" s="39">
        <v>8.19</v>
      </c>
      <c r="G365" s="39">
        <v>0.37</v>
      </c>
      <c r="H365" s="39">
        <v>-43.26</v>
      </c>
      <c r="I365" s="42">
        <f>IF(Table2[[#This Row],[Order Priority]]=Introduction!$B$42,1,0)</f>
        <v>0</v>
      </c>
      <c r="J365" s="42">
        <f>IF(Table2[[#This Row],[Order Priority]]=Introduction!$B$43,1,0)</f>
        <v>0</v>
      </c>
      <c r="K365" s="42">
        <f>IF(Table2[[#This Row],[Order Priority]]=Introduction!$B$44,1,0)</f>
        <v>1</v>
      </c>
      <c r="L365" s="42">
        <f>IF(Table2[[#This Row],[Order Priority]]=Introduction!$B$45,1,0)</f>
        <v>0</v>
      </c>
      <c r="M365" s="42">
        <f>IF(Table2[[#This Row],[Ship Mode]]=Introduction!$C$42,1,0)</f>
        <v>0</v>
      </c>
      <c r="N365" s="41">
        <f>IF(Table2[[#This Row],[Ship Mode]]=Introduction!$C$44,1,0)</f>
        <v>1</v>
      </c>
      <c r="O365" s="41">
        <f>IF(Table2[[#This Row],[Customer Segment]]=Introduction!$D$45,1,0)</f>
        <v>0</v>
      </c>
      <c r="P365" s="41">
        <f>IF(Table2[[#This Row],[Customer Segment]]=Introduction!$D$42,1,0)</f>
        <v>1</v>
      </c>
      <c r="Q365" s="41">
        <f>IF(Table2[[#This Row],[Customer Segment]]=Introduction!$D$44,1,0)</f>
        <v>0</v>
      </c>
      <c r="R365" s="1">
        <v>22.67</v>
      </c>
      <c r="S36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197.7107026120286</v>
      </c>
    </row>
    <row r="366" spans="1:19" x14ac:dyDescent="0.2">
      <c r="A366" s="1" t="s">
        <v>92</v>
      </c>
      <c r="B366" s="1" t="s">
        <v>2</v>
      </c>
      <c r="C366" s="1" t="s">
        <v>70</v>
      </c>
      <c r="D366" s="37">
        <v>0.01</v>
      </c>
      <c r="E366" s="37">
        <v>160.97999999999999</v>
      </c>
      <c r="F366" s="37">
        <v>30</v>
      </c>
      <c r="G366" s="37">
        <v>0.62</v>
      </c>
      <c r="H366" s="37">
        <v>788.79</v>
      </c>
      <c r="I366" s="42">
        <f>IF(Table2[[#This Row],[Order Priority]]=Introduction!$B$42,1,0)</f>
        <v>0</v>
      </c>
      <c r="J366" s="42">
        <f>IF(Table2[[#This Row],[Order Priority]]=Introduction!$B$43,1,0)</f>
        <v>0</v>
      </c>
      <c r="K366" s="42">
        <f>IF(Table2[[#This Row],[Order Priority]]=Introduction!$B$44,1,0)</f>
        <v>0</v>
      </c>
      <c r="L366" s="42">
        <f>IF(Table2[[#This Row],[Order Priority]]=Introduction!$B$45,1,0)</f>
        <v>1</v>
      </c>
      <c r="M366" s="42">
        <f>IF(Table2[[#This Row],[Ship Mode]]=Introduction!$C$42,1,0)</f>
        <v>1</v>
      </c>
      <c r="N366" s="41">
        <f>IF(Table2[[#This Row],[Ship Mode]]=Introduction!$C$44,1,0)</f>
        <v>0</v>
      </c>
      <c r="O366" s="41">
        <f>IF(Table2[[#This Row],[Customer Segment]]=Introduction!$D$45,1,0)</f>
        <v>0</v>
      </c>
      <c r="P366" s="41">
        <f>IF(Table2[[#This Row],[Customer Segment]]=Introduction!$D$42,1,0)</f>
        <v>0</v>
      </c>
      <c r="Q366" s="41">
        <f>IF(Table2[[#This Row],[Customer Segment]]=Introduction!$D$44,1,0)</f>
        <v>0</v>
      </c>
      <c r="R366" s="34">
        <v>1634.67</v>
      </c>
      <c r="S36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2496.1915503268669</v>
      </c>
    </row>
    <row r="367" spans="1:19" x14ac:dyDescent="0.2">
      <c r="A367" s="1" t="s">
        <v>46</v>
      </c>
      <c r="B367" s="1" t="s">
        <v>14</v>
      </c>
      <c r="C367" s="1" t="s">
        <v>70</v>
      </c>
      <c r="D367" s="39">
        <v>0.05</v>
      </c>
      <c r="E367" s="39">
        <v>7.64</v>
      </c>
      <c r="F367" s="39">
        <v>5.83</v>
      </c>
      <c r="G367" s="39">
        <v>0.36</v>
      </c>
      <c r="H367" s="39">
        <v>-21.018000000000001</v>
      </c>
      <c r="I367" s="42">
        <f>IF(Table2[[#This Row],[Order Priority]]=Introduction!$B$42,1,0)</f>
        <v>0</v>
      </c>
      <c r="J367" s="42">
        <f>IF(Table2[[#This Row],[Order Priority]]=Introduction!$B$43,1,0)</f>
        <v>0</v>
      </c>
      <c r="K367" s="42">
        <f>IF(Table2[[#This Row],[Order Priority]]=Introduction!$B$44,1,0)</f>
        <v>0</v>
      </c>
      <c r="L367" s="42">
        <f>IF(Table2[[#This Row],[Order Priority]]=Introduction!$B$45,1,0)</f>
        <v>0</v>
      </c>
      <c r="M367" s="42">
        <f>IF(Table2[[#This Row],[Ship Mode]]=Introduction!$C$42,1,0)</f>
        <v>0</v>
      </c>
      <c r="N367" s="41">
        <f>IF(Table2[[#This Row],[Ship Mode]]=Introduction!$C$44,1,0)</f>
        <v>1</v>
      </c>
      <c r="O367" s="41">
        <f>IF(Table2[[#This Row],[Customer Segment]]=Introduction!$D$45,1,0)</f>
        <v>0</v>
      </c>
      <c r="P367" s="41">
        <f>IF(Table2[[#This Row],[Customer Segment]]=Introduction!$D$42,1,0)</f>
        <v>0</v>
      </c>
      <c r="Q367" s="41">
        <f>IF(Table2[[#This Row],[Customer Segment]]=Introduction!$D$44,1,0)</f>
        <v>0</v>
      </c>
      <c r="R367" s="1">
        <v>16.600000000000001</v>
      </c>
      <c r="S36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267.735556134305</v>
      </c>
    </row>
    <row r="368" spans="1:19" x14ac:dyDescent="0.2">
      <c r="A368" s="1" t="s">
        <v>46</v>
      </c>
      <c r="B368" s="1" t="s">
        <v>2</v>
      </c>
      <c r="C368" s="1" t="s">
        <v>70</v>
      </c>
      <c r="D368" s="37">
        <v>0.04</v>
      </c>
      <c r="E368" s="37">
        <v>218.75</v>
      </c>
      <c r="F368" s="37">
        <v>69.64</v>
      </c>
      <c r="G368" s="37">
        <v>0.72</v>
      </c>
      <c r="H368" s="37">
        <v>-655.52987499999995</v>
      </c>
      <c r="I368" s="42">
        <f>IF(Table2[[#This Row],[Order Priority]]=Introduction!$B$42,1,0)</f>
        <v>0</v>
      </c>
      <c r="J368" s="42">
        <f>IF(Table2[[#This Row],[Order Priority]]=Introduction!$B$43,1,0)</f>
        <v>0</v>
      </c>
      <c r="K368" s="42">
        <f>IF(Table2[[#This Row],[Order Priority]]=Introduction!$B$44,1,0)</f>
        <v>0</v>
      </c>
      <c r="L368" s="42">
        <f>IF(Table2[[#This Row],[Order Priority]]=Introduction!$B$45,1,0)</f>
        <v>0</v>
      </c>
      <c r="M368" s="42">
        <f>IF(Table2[[#This Row],[Ship Mode]]=Introduction!$C$42,1,0)</f>
        <v>1</v>
      </c>
      <c r="N368" s="41">
        <f>IF(Table2[[#This Row],[Ship Mode]]=Introduction!$C$44,1,0)</f>
        <v>0</v>
      </c>
      <c r="O368" s="41">
        <f>IF(Table2[[#This Row],[Customer Segment]]=Introduction!$D$45,1,0)</f>
        <v>0</v>
      </c>
      <c r="P368" s="41">
        <f>IF(Table2[[#This Row],[Customer Segment]]=Introduction!$D$42,1,0)</f>
        <v>0</v>
      </c>
      <c r="Q368" s="41">
        <f>IF(Table2[[#This Row],[Customer Segment]]=Introduction!$D$44,1,0)</f>
        <v>0</v>
      </c>
      <c r="R368" s="34">
        <v>2285.41</v>
      </c>
      <c r="S36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2545.3573528758443</v>
      </c>
    </row>
    <row r="369" spans="1:19" x14ac:dyDescent="0.2">
      <c r="A369" s="1" t="s">
        <v>46</v>
      </c>
      <c r="B369" s="1" t="s">
        <v>14</v>
      </c>
      <c r="C369" s="1" t="s">
        <v>70</v>
      </c>
      <c r="D369" s="39">
        <v>0</v>
      </c>
      <c r="E369" s="39">
        <v>6.98</v>
      </c>
      <c r="F369" s="39">
        <v>1.6</v>
      </c>
      <c r="G369" s="39">
        <v>0.38</v>
      </c>
      <c r="H369" s="39">
        <v>-343.86799999999999</v>
      </c>
      <c r="I369" s="42">
        <f>IF(Table2[[#This Row],[Order Priority]]=Introduction!$B$42,1,0)</f>
        <v>0</v>
      </c>
      <c r="J369" s="42">
        <f>IF(Table2[[#This Row],[Order Priority]]=Introduction!$B$43,1,0)</f>
        <v>0</v>
      </c>
      <c r="K369" s="42">
        <f>IF(Table2[[#This Row],[Order Priority]]=Introduction!$B$44,1,0)</f>
        <v>0</v>
      </c>
      <c r="L369" s="42">
        <f>IF(Table2[[#This Row],[Order Priority]]=Introduction!$B$45,1,0)</f>
        <v>0</v>
      </c>
      <c r="M369" s="42">
        <f>IF(Table2[[#This Row],[Ship Mode]]=Introduction!$C$42,1,0)</f>
        <v>0</v>
      </c>
      <c r="N369" s="41">
        <f>IF(Table2[[#This Row],[Ship Mode]]=Introduction!$C$44,1,0)</f>
        <v>1</v>
      </c>
      <c r="O369" s="41">
        <f>IF(Table2[[#This Row],[Customer Segment]]=Introduction!$D$45,1,0)</f>
        <v>0</v>
      </c>
      <c r="P369" s="41">
        <f>IF(Table2[[#This Row],[Customer Segment]]=Introduction!$D$42,1,0)</f>
        <v>0</v>
      </c>
      <c r="Q369" s="41">
        <f>IF(Table2[[#This Row],[Customer Segment]]=Introduction!$D$44,1,0)</f>
        <v>0</v>
      </c>
      <c r="R369" s="1">
        <v>64.48</v>
      </c>
      <c r="S36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-132.18785125335305</v>
      </c>
    </row>
    <row r="370" spans="1:19" x14ac:dyDescent="0.2">
      <c r="A370" s="1" t="s">
        <v>1</v>
      </c>
      <c r="B370" s="1" t="s">
        <v>14</v>
      </c>
      <c r="C370" s="1" t="s">
        <v>70</v>
      </c>
      <c r="D370" s="37">
        <v>0.03</v>
      </c>
      <c r="E370" s="37">
        <v>6.37</v>
      </c>
      <c r="F370" s="37">
        <v>5.19</v>
      </c>
      <c r="G370" s="37">
        <v>0.38</v>
      </c>
      <c r="H370" s="37">
        <v>-29.092700000000001</v>
      </c>
      <c r="I370" s="42">
        <f>IF(Table2[[#This Row],[Order Priority]]=Introduction!$B$42,1,0)</f>
        <v>1</v>
      </c>
      <c r="J370" s="42">
        <f>IF(Table2[[#This Row],[Order Priority]]=Introduction!$B$43,1,0)</f>
        <v>0</v>
      </c>
      <c r="K370" s="42">
        <f>IF(Table2[[#This Row],[Order Priority]]=Introduction!$B$44,1,0)</f>
        <v>0</v>
      </c>
      <c r="L370" s="42">
        <f>IF(Table2[[#This Row],[Order Priority]]=Introduction!$B$45,1,0)</f>
        <v>0</v>
      </c>
      <c r="M370" s="42">
        <f>IF(Table2[[#This Row],[Ship Mode]]=Introduction!$C$42,1,0)</f>
        <v>0</v>
      </c>
      <c r="N370" s="41">
        <f>IF(Table2[[#This Row],[Ship Mode]]=Introduction!$C$44,1,0)</f>
        <v>1</v>
      </c>
      <c r="O370" s="41">
        <f>IF(Table2[[#This Row],[Customer Segment]]=Introduction!$D$45,1,0)</f>
        <v>0</v>
      </c>
      <c r="P370" s="41">
        <f>IF(Table2[[#This Row],[Customer Segment]]=Introduction!$D$42,1,0)</f>
        <v>0</v>
      </c>
      <c r="Q370" s="41">
        <f>IF(Table2[[#This Row],[Customer Segment]]=Introduction!$D$44,1,0)</f>
        <v>0</v>
      </c>
      <c r="R370" s="34">
        <v>89.79</v>
      </c>
      <c r="S37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356.62100803491353</v>
      </c>
    </row>
    <row r="371" spans="1:19" x14ac:dyDescent="0.2">
      <c r="A371" s="1" t="s">
        <v>1</v>
      </c>
      <c r="B371" s="1" t="s">
        <v>2</v>
      </c>
      <c r="C371" s="1" t="s">
        <v>15</v>
      </c>
      <c r="D371" s="39">
        <v>0.06</v>
      </c>
      <c r="E371" s="39">
        <v>80.97</v>
      </c>
      <c r="F371" s="39">
        <v>33.6</v>
      </c>
      <c r="G371" s="39">
        <v>0.37</v>
      </c>
      <c r="H371" s="39">
        <v>-15.1844</v>
      </c>
      <c r="I371" s="42">
        <f>IF(Table2[[#This Row],[Order Priority]]=Introduction!$B$42,1,0)</f>
        <v>1</v>
      </c>
      <c r="J371" s="42">
        <f>IF(Table2[[#This Row],[Order Priority]]=Introduction!$B$43,1,0)</f>
        <v>0</v>
      </c>
      <c r="K371" s="42">
        <f>IF(Table2[[#This Row],[Order Priority]]=Introduction!$B$44,1,0)</f>
        <v>0</v>
      </c>
      <c r="L371" s="42">
        <f>IF(Table2[[#This Row],[Order Priority]]=Introduction!$B$45,1,0)</f>
        <v>0</v>
      </c>
      <c r="M371" s="42">
        <f>IF(Table2[[#This Row],[Ship Mode]]=Introduction!$C$42,1,0)</f>
        <v>1</v>
      </c>
      <c r="N371" s="41">
        <f>IF(Table2[[#This Row],[Ship Mode]]=Introduction!$C$44,1,0)</f>
        <v>0</v>
      </c>
      <c r="O371" s="41">
        <f>IF(Table2[[#This Row],[Customer Segment]]=Introduction!$D$45,1,0)</f>
        <v>0</v>
      </c>
      <c r="P371" s="41">
        <f>IF(Table2[[#This Row],[Customer Segment]]=Introduction!$D$42,1,0)</f>
        <v>1</v>
      </c>
      <c r="Q371" s="41">
        <f>IF(Table2[[#This Row],[Customer Segment]]=Introduction!$D$44,1,0)</f>
        <v>0</v>
      </c>
      <c r="R371" s="1">
        <v>799.76</v>
      </c>
      <c r="S37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1529.1917993689419</v>
      </c>
    </row>
    <row r="372" spans="1:19" x14ac:dyDescent="0.2">
      <c r="A372" s="1" t="s">
        <v>23</v>
      </c>
      <c r="B372" s="1" t="s">
        <v>14</v>
      </c>
      <c r="C372" s="1" t="s">
        <v>70</v>
      </c>
      <c r="D372" s="37">
        <v>0.01</v>
      </c>
      <c r="E372" s="37">
        <v>3.08</v>
      </c>
      <c r="F372" s="37">
        <v>0.5</v>
      </c>
      <c r="G372" s="37">
        <v>0.37</v>
      </c>
      <c r="H372" s="37">
        <v>9.0045000000000002</v>
      </c>
      <c r="I372" s="42">
        <f>IF(Table2[[#This Row],[Order Priority]]=Introduction!$B$42,1,0)</f>
        <v>0</v>
      </c>
      <c r="J372" s="42">
        <f>IF(Table2[[#This Row],[Order Priority]]=Introduction!$B$43,1,0)</f>
        <v>0</v>
      </c>
      <c r="K372" s="42">
        <f>IF(Table2[[#This Row],[Order Priority]]=Introduction!$B$44,1,0)</f>
        <v>1</v>
      </c>
      <c r="L372" s="42">
        <f>IF(Table2[[#This Row],[Order Priority]]=Introduction!$B$45,1,0)</f>
        <v>0</v>
      </c>
      <c r="M372" s="42">
        <f>IF(Table2[[#This Row],[Ship Mode]]=Introduction!$C$42,1,0)</f>
        <v>0</v>
      </c>
      <c r="N372" s="41">
        <f>IF(Table2[[#This Row],[Ship Mode]]=Introduction!$C$44,1,0)</f>
        <v>1</v>
      </c>
      <c r="O372" s="41">
        <f>IF(Table2[[#This Row],[Customer Segment]]=Introduction!$D$45,1,0)</f>
        <v>0</v>
      </c>
      <c r="P372" s="41">
        <f>IF(Table2[[#This Row],[Customer Segment]]=Introduction!$D$42,1,0)</f>
        <v>0</v>
      </c>
      <c r="Q372" s="41">
        <f>IF(Table2[[#This Row],[Customer Segment]]=Introduction!$D$44,1,0)</f>
        <v>0</v>
      </c>
      <c r="R372" s="34">
        <v>13.05</v>
      </c>
      <c r="S37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50.358885799537276</v>
      </c>
    </row>
    <row r="373" spans="1:19" x14ac:dyDescent="0.2">
      <c r="A373" s="1" t="s">
        <v>23</v>
      </c>
      <c r="B373" s="1" t="s">
        <v>2</v>
      </c>
      <c r="C373" s="1" t="s">
        <v>3</v>
      </c>
      <c r="D373" s="39">
        <v>0.05</v>
      </c>
      <c r="E373" s="39">
        <v>424.21</v>
      </c>
      <c r="F373" s="39">
        <v>110.2</v>
      </c>
      <c r="G373" s="39">
        <v>0.67</v>
      </c>
      <c r="H373" s="39">
        <v>-213.40280000000001</v>
      </c>
      <c r="I373" s="42">
        <f>IF(Table2[[#This Row],[Order Priority]]=Introduction!$B$42,1,0)</f>
        <v>0</v>
      </c>
      <c r="J373" s="42">
        <f>IF(Table2[[#This Row],[Order Priority]]=Introduction!$B$43,1,0)</f>
        <v>0</v>
      </c>
      <c r="K373" s="42">
        <f>IF(Table2[[#This Row],[Order Priority]]=Introduction!$B$44,1,0)</f>
        <v>1</v>
      </c>
      <c r="L373" s="42">
        <f>IF(Table2[[#This Row],[Order Priority]]=Introduction!$B$45,1,0)</f>
        <v>0</v>
      </c>
      <c r="M373" s="42">
        <f>IF(Table2[[#This Row],[Ship Mode]]=Introduction!$C$42,1,0)</f>
        <v>1</v>
      </c>
      <c r="N373" s="41">
        <f>IF(Table2[[#This Row],[Ship Mode]]=Introduction!$C$44,1,0)</f>
        <v>0</v>
      </c>
      <c r="O373" s="41">
        <f>IF(Table2[[#This Row],[Customer Segment]]=Introduction!$D$45,1,0)</f>
        <v>1</v>
      </c>
      <c r="P373" s="41">
        <f>IF(Table2[[#This Row],[Customer Segment]]=Introduction!$D$42,1,0)</f>
        <v>0</v>
      </c>
      <c r="Q373" s="41">
        <f>IF(Table2[[#This Row],[Customer Segment]]=Introduction!$D$44,1,0)</f>
        <v>0</v>
      </c>
      <c r="R373" s="1">
        <v>4935.22</v>
      </c>
      <c r="S37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4584.4358793293341</v>
      </c>
    </row>
    <row r="374" spans="1:19" x14ac:dyDescent="0.2">
      <c r="A374" s="1" t="s">
        <v>46</v>
      </c>
      <c r="B374" s="1" t="s">
        <v>14</v>
      </c>
      <c r="C374" s="1" t="s">
        <v>70</v>
      </c>
      <c r="D374" s="37">
        <v>0.03</v>
      </c>
      <c r="E374" s="37">
        <v>60.98</v>
      </c>
      <c r="F374" s="37">
        <v>1.99</v>
      </c>
      <c r="G374" s="37">
        <v>0.5</v>
      </c>
      <c r="H374" s="37">
        <v>976.2672</v>
      </c>
      <c r="I374" s="42">
        <f>IF(Table2[[#This Row],[Order Priority]]=Introduction!$B$42,1,0)</f>
        <v>0</v>
      </c>
      <c r="J374" s="42">
        <f>IF(Table2[[#This Row],[Order Priority]]=Introduction!$B$43,1,0)</f>
        <v>0</v>
      </c>
      <c r="K374" s="42">
        <f>IF(Table2[[#This Row],[Order Priority]]=Introduction!$B$44,1,0)</f>
        <v>0</v>
      </c>
      <c r="L374" s="42">
        <f>IF(Table2[[#This Row],[Order Priority]]=Introduction!$B$45,1,0)</f>
        <v>0</v>
      </c>
      <c r="M374" s="42">
        <f>IF(Table2[[#This Row],[Ship Mode]]=Introduction!$C$42,1,0)</f>
        <v>0</v>
      </c>
      <c r="N374" s="41">
        <f>IF(Table2[[#This Row],[Ship Mode]]=Introduction!$C$44,1,0)</f>
        <v>1</v>
      </c>
      <c r="O374" s="41">
        <f>IF(Table2[[#This Row],[Customer Segment]]=Introduction!$D$45,1,0)</f>
        <v>0</v>
      </c>
      <c r="P374" s="41">
        <f>IF(Table2[[#This Row],[Customer Segment]]=Introduction!$D$42,1,0)</f>
        <v>0</v>
      </c>
      <c r="Q374" s="41">
        <f>IF(Table2[[#This Row],[Customer Segment]]=Introduction!$D$44,1,0)</f>
        <v>0</v>
      </c>
      <c r="R374" s="34">
        <v>1414.88</v>
      </c>
      <c r="S37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1479.5522739631906</v>
      </c>
    </row>
    <row r="375" spans="1:19" x14ac:dyDescent="0.2">
      <c r="A375" s="1" t="s">
        <v>46</v>
      </c>
      <c r="B375" s="1" t="s">
        <v>14</v>
      </c>
      <c r="C375" s="1" t="s">
        <v>70</v>
      </c>
      <c r="D375" s="39">
        <v>0.04</v>
      </c>
      <c r="E375" s="39">
        <v>3.08</v>
      </c>
      <c r="F375" s="39">
        <v>0.99</v>
      </c>
      <c r="G375" s="39">
        <v>0.37</v>
      </c>
      <c r="H375" s="39">
        <v>23.204699999999999</v>
      </c>
      <c r="I375" s="42">
        <f>IF(Table2[[#This Row],[Order Priority]]=Introduction!$B$42,1,0)</f>
        <v>0</v>
      </c>
      <c r="J375" s="42">
        <f>IF(Table2[[#This Row],[Order Priority]]=Introduction!$B$43,1,0)</f>
        <v>0</v>
      </c>
      <c r="K375" s="42">
        <f>IF(Table2[[#This Row],[Order Priority]]=Introduction!$B$44,1,0)</f>
        <v>0</v>
      </c>
      <c r="L375" s="42">
        <f>IF(Table2[[#This Row],[Order Priority]]=Introduction!$B$45,1,0)</f>
        <v>0</v>
      </c>
      <c r="M375" s="42">
        <f>IF(Table2[[#This Row],[Ship Mode]]=Introduction!$C$42,1,0)</f>
        <v>0</v>
      </c>
      <c r="N375" s="41">
        <f>IF(Table2[[#This Row],[Ship Mode]]=Introduction!$C$44,1,0)</f>
        <v>1</v>
      </c>
      <c r="O375" s="41">
        <f>IF(Table2[[#This Row],[Customer Segment]]=Introduction!$D$45,1,0)</f>
        <v>0</v>
      </c>
      <c r="P375" s="41">
        <f>IF(Table2[[#This Row],[Customer Segment]]=Introduction!$D$42,1,0)</f>
        <v>0</v>
      </c>
      <c r="Q375" s="41">
        <f>IF(Table2[[#This Row],[Customer Segment]]=Introduction!$D$44,1,0)</f>
        <v>0</v>
      </c>
      <c r="R375" s="1">
        <v>33.630000000000003</v>
      </c>
      <c r="S37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179.87925524573558</v>
      </c>
    </row>
    <row r="376" spans="1:19" x14ac:dyDescent="0.2">
      <c r="A376" s="1" t="s">
        <v>46</v>
      </c>
      <c r="B376" s="1" t="s">
        <v>14</v>
      </c>
      <c r="C376" s="1" t="s">
        <v>70</v>
      </c>
      <c r="D376" s="37">
        <v>0</v>
      </c>
      <c r="E376" s="37">
        <v>10.31</v>
      </c>
      <c r="F376" s="37">
        <v>1.79</v>
      </c>
      <c r="G376" s="37">
        <v>0.38</v>
      </c>
      <c r="H376" s="37">
        <v>167.46299999999999</v>
      </c>
      <c r="I376" s="42">
        <f>IF(Table2[[#This Row],[Order Priority]]=Introduction!$B$42,1,0)</f>
        <v>0</v>
      </c>
      <c r="J376" s="42">
        <f>IF(Table2[[#This Row],[Order Priority]]=Introduction!$B$43,1,0)</f>
        <v>0</v>
      </c>
      <c r="K376" s="42">
        <f>IF(Table2[[#This Row],[Order Priority]]=Introduction!$B$44,1,0)</f>
        <v>0</v>
      </c>
      <c r="L376" s="42">
        <f>IF(Table2[[#This Row],[Order Priority]]=Introduction!$B$45,1,0)</f>
        <v>0</v>
      </c>
      <c r="M376" s="42">
        <f>IF(Table2[[#This Row],[Ship Mode]]=Introduction!$C$42,1,0)</f>
        <v>0</v>
      </c>
      <c r="N376" s="41">
        <f>IF(Table2[[#This Row],[Ship Mode]]=Introduction!$C$44,1,0)</f>
        <v>1</v>
      </c>
      <c r="O376" s="41">
        <f>IF(Table2[[#This Row],[Customer Segment]]=Introduction!$D$45,1,0)</f>
        <v>0</v>
      </c>
      <c r="P376" s="41">
        <f>IF(Table2[[#This Row],[Customer Segment]]=Introduction!$D$42,1,0)</f>
        <v>0</v>
      </c>
      <c r="Q376" s="41">
        <f>IF(Table2[[#This Row],[Customer Segment]]=Introduction!$D$44,1,0)</f>
        <v>0</v>
      </c>
      <c r="R376" s="34">
        <v>242.7</v>
      </c>
      <c r="S37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407.11319570784087</v>
      </c>
    </row>
    <row r="377" spans="1:19" x14ac:dyDescent="0.2">
      <c r="A377" s="1" t="s">
        <v>1</v>
      </c>
      <c r="B377" s="1" t="s">
        <v>14</v>
      </c>
      <c r="C377" s="1" t="s">
        <v>70</v>
      </c>
      <c r="D377" s="39">
        <v>0.1</v>
      </c>
      <c r="E377" s="39">
        <v>154.13</v>
      </c>
      <c r="F377" s="39">
        <v>69</v>
      </c>
      <c r="G377" s="39">
        <v>0.68</v>
      </c>
      <c r="H377" s="39">
        <v>-372.48597100000001</v>
      </c>
      <c r="I377" s="42">
        <f>IF(Table2[[#This Row],[Order Priority]]=Introduction!$B$42,1,0)</f>
        <v>1</v>
      </c>
      <c r="J377" s="42">
        <f>IF(Table2[[#This Row],[Order Priority]]=Introduction!$B$43,1,0)</f>
        <v>0</v>
      </c>
      <c r="K377" s="42">
        <f>IF(Table2[[#This Row],[Order Priority]]=Introduction!$B$44,1,0)</f>
        <v>0</v>
      </c>
      <c r="L377" s="42">
        <f>IF(Table2[[#This Row],[Order Priority]]=Introduction!$B$45,1,0)</f>
        <v>0</v>
      </c>
      <c r="M377" s="42">
        <f>IF(Table2[[#This Row],[Ship Mode]]=Introduction!$C$42,1,0)</f>
        <v>0</v>
      </c>
      <c r="N377" s="41">
        <f>IF(Table2[[#This Row],[Ship Mode]]=Introduction!$C$44,1,0)</f>
        <v>1</v>
      </c>
      <c r="O377" s="41">
        <f>IF(Table2[[#This Row],[Customer Segment]]=Introduction!$D$45,1,0)</f>
        <v>0</v>
      </c>
      <c r="P377" s="41">
        <f>IF(Table2[[#This Row],[Customer Segment]]=Introduction!$D$42,1,0)</f>
        <v>0</v>
      </c>
      <c r="Q377" s="41">
        <f>IF(Table2[[#This Row],[Customer Segment]]=Introduction!$D$44,1,0)</f>
        <v>0</v>
      </c>
      <c r="R377" s="1">
        <v>1216.32</v>
      </c>
      <c r="S37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2434.6985374382393</v>
      </c>
    </row>
    <row r="378" spans="1:19" x14ac:dyDescent="0.2">
      <c r="A378" s="1" t="s">
        <v>1</v>
      </c>
      <c r="B378" s="1" t="s">
        <v>14</v>
      </c>
      <c r="C378" s="1" t="s">
        <v>47</v>
      </c>
      <c r="D378" s="37">
        <v>0</v>
      </c>
      <c r="E378" s="37">
        <v>12.97</v>
      </c>
      <c r="F378" s="37">
        <v>1.49</v>
      </c>
      <c r="G378" s="37">
        <v>0.35</v>
      </c>
      <c r="H378" s="37">
        <v>180.23490000000001</v>
      </c>
      <c r="I378" s="42">
        <f>IF(Table2[[#This Row],[Order Priority]]=Introduction!$B$42,1,0)</f>
        <v>1</v>
      </c>
      <c r="J378" s="42">
        <f>IF(Table2[[#This Row],[Order Priority]]=Introduction!$B$43,1,0)</f>
        <v>0</v>
      </c>
      <c r="K378" s="42">
        <f>IF(Table2[[#This Row],[Order Priority]]=Introduction!$B$44,1,0)</f>
        <v>0</v>
      </c>
      <c r="L378" s="42">
        <f>IF(Table2[[#This Row],[Order Priority]]=Introduction!$B$45,1,0)</f>
        <v>0</v>
      </c>
      <c r="M378" s="42">
        <f>IF(Table2[[#This Row],[Ship Mode]]=Introduction!$C$42,1,0)</f>
        <v>0</v>
      </c>
      <c r="N378" s="41">
        <f>IF(Table2[[#This Row],[Ship Mode]]=Introduction!$C$44,1,0)</f>
        <v>1</v>
      </c>
      <c r="O378" s="41">
        <f>IF(Table2[[#This Row],[Customer Segment]]=Introduction!$D$45,1,0)</f>
        <v>0</v>
      </c>
      <c r="P378" s="41">
        <f>IF(Table2[[#This Row],[Customer Segment]]=Introduction!$D$42,1,0)</f>
        <v>0</v>
      </c>
      <c r="Q378" s="41">
        <f>IF(Table2[[#This Row],[Customer Segment]]=Introduction!$D$44,1,0)</f>
        <v>1</v>
      </c>
      <c r="R378" s="34">
        <v>261.20999999999998</v>
      </c>
      <c r="S37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514.72000534554206</v>
      </c>
    </row>
    <row r="379" spans="1:19" x14ac:dyDescent="0.2">
      <c r="A379" s="1" t="s">
        <v>1</v>
      </c>
      <c r="B379" s="1" t="s">
        <v>14</v>
      </c>
      <c r="C379" s="1" t="s">
        <v>47</v>
      </c>
      <c r="D379" s="39">
        <v>0.06</v>
      </c>
      <c r="E379" s="39">
        <v>4.91</v>
      </c>
      <c r="F379" s="39">
        <v>0.5</v>
      </c>
      <c r="G379" s="39">
        <v>0.36</v>
      </c>
      <c r="H379" s="39">
        <v>29.525099999999998</v>
      </c>
      <c r="I379" s="42">
        <f>IF(Table2[[#This Row],[Order Priority]]=Introduction!$B$42,1,0)</f>
        <v>1</v>
      </c>
      <c r="J379" s="42">
        <f>IF(Table2[[#This Row],[Order Priority]]=Introduction!$B$43,1,0)</f>
        <v>0</v>
      </c>
      <c r="K379" s="42">
        <f>IF(Table2[[#This Row],[Order Priority]]=Introduction!$B$44,1,0)</f>
        <v>0</v>
      </c>
      <c r="L379" s="42">
        <f>IF(Table2[[#This Row],[Order Priority]]=Introduction!$B$45,1,0)</f>
        <v>0</v>
      </c>
      <c r="M379" s="42">
        <f>IF(Table2[[#This Row],[Ship Mode]]=Introduction!$C$42,1,0)</f>
        <v>0</v>
      </c>
      <c r="N379" s="41">
        <f>IF(Table2[[#This Row],[Ship Mode]]=Introduction!$C$44,1,0)</f>
        <v>1</v>
      </c>
      <c r="O379" s="41">
        <f>IF(Table2[[#This Row],[Customer Segment]]=Introduction!$D$45,1,0)</f>
        <v>0</v>
      </c>
      <c r="P379" s="41">
        <f>IF(Table2[[#This Row],[Customer Segment]]=Introduction!$D$42,1,0)</f>
        <v>0</v>
      </c>
      <c r="Q379" s="41">
        <f>IF(Table2[[#This Row],[Customer Segment]]=Introduction!$D$44,1,0)</f>
        <v>1</v>
      </c>
      <c r="R379" s="1">
        <v>42.79</v>
      </c>
      <c r="S37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276.43445075259592</v>
      </c>
    </row>
    <row r="380" spans="1:19" x14ac:dyDescent="0.2">
      <c r="A380" s="1" t="s">
        <v>13</v>
      </c>
      <c r="B380" s="1" t="s">
        <v>2</v>
      </c>
      <c r="C380" s="1" t="s">
        <v>70</v>
      </c>
      <c r="D380" s="37">
        <v>0.09</v>
      </c>
      <c r="E380" s="37">
        <v>122.99</v>
      </c>
      <c r="F380" s="37">
        <v>70.2</v>
      </c>
      <c r="G380" s="37">
        <v>0.74</v>
      </c>
      <c r="H380" s="37">
        <v>-2426.5500000000002</v>
      </c>
      <c r="I380" s="42">
        <f>IF(Table2[[#This Row],[Order Priority]]=Introduction!$B$42,1,0)</f>
        <v>0</v>
      </c>
      <c r="J380" s="42">
        <f>IF(Table2[[#This Row],[Order Priority]]=Introduction!$B$43,1,0)</f>
        <v>1</v>
      </c>
      <c r="K380" s="42">
        <f>IF(Table2[[#This Row],[Order Priority]]=Introduction!$B$44,1,0)</f>
        <v>0</v>
      </c>
      <c r="L380" s="42">
        <f>IF(Table2[[#This Row],[Order Priority]]=Introduction!$B$45,1,0)</f>
        <v>0</v>
      </c>
      <c r="M380" s="42">
        <f>IF(Table2[[#This Row],[Ship Mode]]=Introduction!$C$42,1,0)</f>
        <v>1</v>
      </c>
      <c r="N380" s="41">
        <f>IF(Table2[[#This Row],[Ship Mode]]=Introduction!$C$44,1,0)</f>
        <v>0</v>
      </c>
      <c r="O380" s="41">
        <f>IF(Table2[[#This Row],[Customer Segment]]=Introduction!$D$45,1,0)</f>
        <v>0</v>
      </c>
      <c r="P380" s="41">
        <f>IF(Table2[[#This Row],[Customer Segment]]=Introduction!$D$42,1,0)</f>
        <v>0</v>
      </c>
      <c r="Q380" s="41">
        <f>IF(Table2[[#This Row],[Customer Segment]]=Introduction!$D$44,1,0)</f>
        <v>0</v>
      </c>
      <c r="R380" s="34">
        <v>5718.85</v>
      </c>
      <c r="S38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227.29638662085679</v>
      </c>
    </row>
    <row r="381" spans="1:19" x14ac:dyDescent="0.2">
      <c r="A381" s="1" t="s">
        <v>13</v>
      </c>
      <c r="B381" s="1" t="s">
        <v>2</v>
      </c>
      <c r="C381" s="1" t="s">
        <v>70</v>
      </c>
      <c r="D381" s="39">
        <v>0.09</v>
      </c>
      <c r="E381" s="39">
        <v>122.99</v>
      </c>
      <c r="F381" s="39">
        <v>70.2</v>
      </c>
      <c r="G381" s="39">
        <v>0.74</v>
      </c>
      <c r="H381" s="39">
        <v>-2426.5500000000002</v>
      </c>
      <c r="I381" s="42">
        <f>IF(Table2[[#This Row],[Order Priority]]=Introduction!$B$42,1,0)</f>
        <v>0</v>
      </c>
      <c r="J381" s="42">
        <f>IF(Table2[[#This Row],[Order Priority]]=Introduction!$B$43,1,0)</f>
        <v>1</v>
      </c>
      <c r="K381" s="42">
        <f>IF(Table2[[#This Row],[Order Priority]]=Introduction!$B$44,1,0)</f>
        <v>0</v>
      </c>
      <c r="L381" s="42">
        <f>IF(Table2[[#This Row],[Order Priority]]=Introduction!$B$45,1,0)</f>
        <v>0</v>
      </c>
      <c r="M381" s="42">
        <f>IF(Table2[[#This Row],[Ship Mode]]=Introduction!$C$42,1,0)</f>
        <v>1</v>
      </c>
      <c r="N381" s="41">
        <f>IF(Table2[[#This Row],[Ship Mode]]=Introduction!$C$44,1,0)</f>
        <v>0</v>
      </c>
      <c r="O381" s="41">
        <f>IF(Table2[[#This Row],[Customer Segment]]=Introduction!$D$45,1,0)</f>
        <v>0</v>
      </c>
      <c r="P381" s="41">
        <f>IF(Table2[[#This Row],[Customer Segment]]=Introduction!$D$42,1,0)</f>
        <v>0</v>
      </c>
      <c r="Q381" s="41">
        <f>IF(Table2[[#This Row],[Customer Segment]]=Introduction!$D$44,1,0)</f>
        <v>0</v>
      </c>
      <c r="R381" s="1">
        <v>1400.53</v>
      </c>
      <c r="S38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227.29638662085679</v>
      </c>
    </row>
    <row r="382" spans="1:19" x14ac:dyDescent="0.2">
      <c r="A382" s="1" t="s">
        <v>23</v>
      </c>
      <c r="B382" s="1" t="s">
        <v>14</v>
      </c>
      <c r="C382" s="1" t="s">
        <v>70</v>
      </c>
      <c r="D382" s="37">
        <v>0.02</v>
      </c>
      <c r="E382" s="37">
        <v>1.1399999999999999</v>
      </c>
      <c r="F382" s="37">
        <v>0.7</v>
      </c>
      <c r="G382" s="37">
        <v>0.38</v>
      </c>
      <c r="H382" s="37">
        <v>-0.49</v>
      </c>
      <c r="I382" s="42">
        <f>IF(Table2[[#This Row],[Order Priority]]=Introduction!$B$42,1,0)</f>
        <v>0</v>
      </c>
      <c r="J382" s="42">
        <f>IF(Table2[[#This Row],[Order Priority]]=Introduction!$B$43,1,0)</f>
        <v>0</v>
      </c>
      <c r="K382" s="42">
        <f>IF(Table2[[#This Row],[Order Priority]]=Introduction!$B$44,1,0)</f>
        <v>1</v>
      </c>
      <c r="L382" s="42">
        <f>IF(Table2[[#This Row],[Order Priority]]=Introduction!$B$45,1,0)</f>
        <v>0</v>
      </c>
      <c r="M382" s="42">
        <f>IF(Table2[[#This Row],[Ship Mode]]=Introduction!$C$42,1,0)</f>
        <v>0</v>
      </c>
      <c r="N382" s="41">
        <f>IF(Table2[[#This Row],[Ship Mode]]=Introduction!$C$44,1,0)</f>
        <v>1</v>
      </c>
      <c r="O382" s="41">
        <f>IF(Table2[[#This Row],[Customer Segment]]=Introduction!$D$45,1,0)</f>
        <v>0</v>
      </c>
      <c r="P382" s="41">
        <f>IF(Table2[[#This Row],[Customer Segment]]=Introduction!$D$42,1,0)</f>
        <v>0</v>
      </c>
      <c r="Q382" s="41">
        <f>IF(Table2[[#This Row],[Customer Segment]]=Introduction!$D$44,1,0)</f>
        <v>0</v>
      </c>
      <c r="R382" s="34">
        <v>44.85</v>
      </c>
      <c r="S38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41.789231497333347</v>
      </c>
    </row>
    <row r="383" spans="1:19" x14ac:dyDescent="0.2">
      <c r="A383" s="1" t="s">
        <v>92</v>
      </c>
      <c r="B383" s="1" t="s">
        <v>14</v>
      </c>
      <c r="C383" s="1" t="s">
        <v>3</v>
      </c>
      <c r="D383" s="39">
        <v>0.09</v>
      </c>
      <c r="E383" s="39">
        <v>6.28</v>
      </c>
      <c r="F383" s="39">
        <v>5.41</v>
      </c>
      <c r="G383" s="39">
        <v>0.53</v>
      </c>
      <c r="H383" s="39">
        <v>-61.59</v>
      </c>
      <c r="I383" s="42">
        <f>IF(Table2[[#This Row],[Order Priority]]=Introduction!$B$42,1,0)</f>
        <v>0</v>
      </c>
      <c r="J383" s="42">
        <f>IF(Table2[[#This Row],[Order Priority]]=Introduction!$B$43,1,0)</f>
        <v>0</v>
      </c>
      <c r="K383" s="42">
        <f>IF(Table2[[#This Row],[Order Priority]]=Introduction!$B$44,1,0)</f>
        <v>0</v>
      </c>
      <c r="L383" s="42">
        <f>IF(Table2[[#This Row],[Order Priority]]=Introduction!$B$45,1,0)</f>
        <v>1</v>
      </c>
      <c r="M383" s="42">
        <f>IF(Table2[[#This Row],[Ship Mode]]=Introduction!$C$42,1,0)</f>
        <v>0</v>
      </c>
      <c r="N383" s="41">
        <f>IF(Table2[[#This Row],[Ship Mode]]=Introduction!$C$44,1,0)</f>
        <v>1</v>
      </c>
      <c r="O383" s="41">
        <f>IF(Table2[[#This Row],[Customer Segment]]=Introduction!$D$45,1,0)</f>
        <v>1</v>
      </c>
      <c r="P383" s="41">
        <f>IF(Table2[[#This Row],[Customer Segment]]=Introduction!$D$42,1,0)</f>
        <v>0</v>
      </c>
      <c r="Q383" s="41">
        <f>IF(Table2[[#This Row],[Customer Segment]]=Introduction!$D$44,1,0)</f>
        <v>0</v>
      </c>
      <c r="R383" s="1">
        <v>355.4</v>
      </c>
      <c r="S38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127.88415189625691</v>
      </c>
    </row>
    <row r="384" spans="1:19" x14ac:dyDescent="0.2">
      <c r="A384" s="1" t="s">
        <v>92</v>
      </c>
      <c r="B384" s="1" t="s">
        <v>14</v>
      </c>
      <c r="C384" s="1" t="s">
        <v>3</v>
      </c>
      <c r="D384" s="37">
        <v>0.09</v>
      </c>
      <c r="E384" s="37">
        <v>6.28</v>
      </c>
      <c r="F384" s="37">
        <v>5.41</v>
      </c>
      <c r="G384" s="37">
        <v>0.53</v>
      </c>
      <c r="H384" s="37">
        <v>-32.026800000000001</v>
      </c>
      <c r="I384" s="42">
        <f>IF(Table2[[#This Row],[Order Priority]]=Introduction!$B$42,1,0)</f>
        <v>0</v>
      </c>
      <c r="J384" s="42">
        <f>IF(Table2[[#This Row],[Order Priority]]=Introduction!$B$43,1,0)</f>
        <v>0</v>
      </c>
      <c r="K384" s="42">
        <f>IF(Table2[[#This Row],[Order Priority]]=Introduction!$B$44,1,0)</f>
        <v>0</v>
      </c>
      <c r="L384" s="42">
        <f>IF(Table2[[#This Row],[Order Priority]]=Introduction!$B$45,1,0)</f>
        <v>1</v>
      </c>
      <c r="M384" s="42">
        <f>IF(Table2[[#This Row],[Ship Mode]]=Introduction!$C$42,1,0)</f>
        <v>0</v>
      </c>
      <c r="N384" s="41">
        <f>IF(Table2[[#This Row],[Ship Mode]]=Introduction!$C$44,1,0)</f>
        <v>1</v>
      </c>
      <c r="O384" s="41">
        <f>IF(Table2[[#This Row],[Customer Segment]]=Introduction!$D$45,1,0)</f>
        <v>1</v>
      </c>
      <c r="P384" s="41">
        <f>IF(Table2[[#This Row],[Customer Segment]]=Introduction!$D$42,1,0)</f>
        <v>0</v>
      </c>
      <c r="Q384" s="41">
        <f>IF(Table2[[#This Row],[Customer Segment]]=Introduction!$D$44,1,0)</f>
        <v>0</v>
      </c>
      <c r="R384" s="34">
        <v>88.85</v>
      </c>
      <c r="S38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158.1576291321912</v>
      </c>
    </row>
    <row r="385" spans="1:19" x14ac:dyDescent="0.2">
      <c r="A385" s="1" t="s">
        <v>46</v>
      </c>
      <c r="B385" s="1" t="s">
        <v>14</v>
      </c>
      <c r="C385" s="1" t="s">
        <v>15</v>
      </c>
      <c r="D385" s="39">
        <v>0</v>
      </c>
      <c r="E385" s="39">
        <v>8.09</v>
      </c>
      <c r="F385" s="39">
        <v>7.96</v>
      </c>
      <c r="G385" s="39">
        <v>0.49</v>
      </c>
      <c r="H385" s="39">
        <v>-144.56</v>
      </c>
      <c r="I385" s="42">
        <f>IF(Table2[[#This Row],[Order Priority]]=Introduction!$B$42,1,0)</f>
        <v>0</v>
      </c>
      <c r="J385" s="42">
        <f>IF(Table2[[#This Row],[Order Priority]]=Introduction!$B$43,1,0)</f>
        <v>0</v>
      </c>
      <c r="K385" s="42">
        <f>IF(Table2[[#This Row],[Order Priority]]=Introduction!$B$44,1,0)</f>
        <v>0</v>
      </c>
      <c r="L385" s="42">
        <f>IF(Table2[[#This Row],[Order Priority]]=Introduction!$B$45,1,0)</f>
        <v>0</v>
      </c>
      <c r="M385" s="42">
        <f>IF(Table2[[#This Row],[Ship Mode]]=Introduction!$C$42,1,0)</f>
        <v>0</v>
      </c>
      <c r="N385" s="41">
        <f>IF(Table2[[#This Row],[Ship Mode]]=Introduction!$C$44,1,0)</f>
        <v>1</v>
      </c>
      <c r="O385" s="41">
        <f>IF(Table2[[#This Row],[Customer Segment]]=Introduction!$D$45,1,0)</f>
        <v>0</v>
      </c>
      <c r="P385" s="41">
        <f>IF(Table2[[#This Row],[Customer Segment]]=Introduction!$D$42,1,0)</f>
        <v>1</v>
      </c>
      <c r="Q385" s="41">
        <f>IF(Table2[[#This Row],[Customer Segment]]=Introduction!$D$44,1,0)</f>
        <v>0</v>
      </c>
      <c r="R385" s="1">
        <v>90.98</v>
      </c>
      <c r="S38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313.66721150807552</v>
      </c>
    </row>
    <row r="386" spans="1:19" x14ac:dyDescent="0.2">
      <c r="A386" s="1" t="s">
        <v>46</v>
      </c>
      <c r="B386" s="1" t="s">
        <v>14</v>
      </c>
      <c r="C386" s="1" t="s">
        <v>70</v>
      </c>
      <c r="D386" s="37">
        <v>0.08</v>
      </c>
      <c r="E386" s="37">
        <v>3.38</v>
      </c>
      <c r="F386" s="37">
        <v>0.85</v>
      </c>
      <c r="G386" s="37">
        <v>0.48</v>
      </c>
      <c r="H386" s="37">
        <v>20.453600000000002</v>
      </c>
      <c r="I386" s="42">
        <f>IF(Table2[[#This Row],[Order Priority]]=Introduction!$B$42,1,0)</f>
        <v>0</v>
      </c>
      <c r="J386" s="42">
        <f>IF(Table2[[#This Row],[Order Priority]]=Introduction!$B$43,1,0)</f>
        <v>0</v>
      </c>
      <c r="K386" s="42">
        <f>IF(Table2[[#This Row],[Order Priority]]=Introduction!$B$44,1,0)</f>
        <v>0</v>
      </c>
      <c r="L386" s="42">
        <f>IF(Table2[[#This Row],[Order Priority]]=Introduction!$B$45,1,0)</f>
        <v>0</v>
      </c>
      <c r="M386" s="42">
        <f>IF(Table2[[#This Row],[Ship Mode]]=Introduction!$C$42,1,0)</f>
        <v>0</v>
      </c>
      <c r="N386" s="41">
        <f>IF(Table2[[#This Row],[Ship Mode]]=Introduction!$C$44,1,0)</f>
        <v>1</v>
      </c>
      <c r="O386" s="41">
        <f>IF(Table2[[#This Row],[Customer Segment]]=Introduction!$D$45,1,0)</f>
        <v>0</v>
      </c>
      <c r="P386" s="41">
        <f>IF(Table2[[#This Row],[Customer Segment]]=Introduction!$D$42,1,0)</f>
        <v>0</v>
      </c>
      <c r="Q386" s="41">
        <f>IF(Table2[[#This Row],[Customer Segment]]=Introduction!$D$44,1,0)</f>
        <v>0</v>
      </c>
      <c r="R386" s="34">
        <v>38.81</v>
      </c>
      <c r="S38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239.12917120144013</v>
      </c>
    </row>
    <row r="387" spans="1:19" x14ac:dyDescent="0.2">
      <c r="A387" s="1" t="s">
        <v>46</v>
      </c>
      <c r="B387" s="1" t="s">
        <v>63</v>
      </c>
      <c r="C387" s="1" t="s">
        <v>70</v>
      </c>
      <c r="D387" s="39">
        <v>0.02</v>
      </c>
      <c r="E387" s="39">
        <v>16.48</v>
      </c>
      <c r="F387" s="39">
        <v>1.99</v>
      </c>
      <c r="G387" s="39">
        <v>0.42</v>
      </c>
      <c r="H387" s="39">
        <v>69.61</v>
      </c>
      <c r="I387" s="42">
        <f>IF(Table2[[#This Row],[Order Priority]]=Introduction!$B$42,1,0)</f>
        <v>0</v>
      </c>
      <c r="J387" s="42">
        <f>IF(Table2[[#This Row],[Order Priority]]=Introduction!$B$43,1,0)</f>
        <v>0</v>
      </c>
      <c r="K387" s="42">
        <f>IF(Table2[[#This Row],[Order Priority]]=Introduction!$B$44,1,0)</f>
        <v>0</v>
      </c>
      <c r="L387" s="42">
        <f>IF(Table2[[#This Row],[Order Priority]]=Introduction!$B$45,1,0)</f>
        <v>0</v>
      </c>
      <c r="M387" s="42">
        <f>IF(Table2[[#This Row],[Ship Mode]]=Introduction!$C$42,1,0)</f>
        <v>0</v>
      </c>
      <c r="N387" s="41">
        <f>IF(Table2[[#This Row],[Ship Mode]]=Introduction!$C$44,1,0)</f>
        <v>0</v>
      </c>
      <c r="O387" s="41">
        <f>IF(Table2[[#This Row],[Customer Segment]]=Introduction!$D$45,1,0)</f>
        <v>0</v>
      </c>
      <c r="P387" s="41">
        <f>IF(Table2[[#This Row],[Customer Segment]]=Introduction!$D$42,1,0)</f>
        <v>0</v>
      </c>
      <c r="Q387" s="41">
        <f>IF(Table2[[#This Row],[Customer Segment]]=Introduction!$D$44,1,0)</f>
        <v>0</v>
      </c>
      <c r="R387" s="1">
        <v>484.56</v>
      </c>
      <c r="S38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269.5834597736702</v>
      </c>
    </row>
    <row r="388" spans="1:19" x14ac:dyDescent="0.2">
      <c r="A388" s="1" t="s">
        <v>46</v>
      </c>
      <c r="B388" s="1" t="s">
        <v>2</v>
      </c>
      <c r="C388" s="1" t="s">
        <v>47</v>
      </c>
      <c r="D388" s="37">
        <v>0.03</v>
      </c>
      <c r="E388" s="37">
        <v>200.97</v>
      </c>
      <c r="F388" s="37">
        <v>15.59</v>
      </c>
      <c r="G388" s="37">
        <v>0.36</v>
      </c>
      <c r="H388" s="37">
        <v>1951.3</v>
      </c>
      <c r="I388" s="42">
        <f>IF(Table2[[#This Row],[Order Priority]]=Introduction!$B$42,1,0)</f>
        <v>0</v>
      </c>
      <c r="J388" s="42">
        <f>IF(Table2[[#This Row],[Order Priority]]=Introduction!$B$43,1,0)</f>
        <v>0</v>
      </c>
      <c r="K388" s="42">
        <f>IF(Table2[[#This Row],[Order Priority]]=Introduction!$B$44,1,0)</f>
        <v>0</v>
      </c>
      <c r="L388" s="42">
        <f>IF(Table2[[#This Row],[Order Priority]]=Introduction!$B$45,1,0)</f>
        <v>0</v>
      </c>
      <c r="M388" s="42">
        <f>IF(Table2[[#This Row],[Ship Mode]]=Introduction!$C$42,1,0)</f>
        <v>1</v>
      </c>
      <c r="N388" s="41">
        <f>IF(Table2[[#This Row],[Ship Mode]]=Introduction!$C$44,1,0)</f>
        <v>0</v>
      </c>
      <c r="O388" s="41">
        <f>IF(Table2[[#This Row],[Customer Segment]]=Introduction!$D$45,1,0)</f>
        <v>0</v>
      </c>
      <c r="P388" s="41">
        <f>IF(Table2[[#This Row],[Customer Segment]]=Introduction!$D$42,1,0)</f>
        <v>0</v>
      </c>
      <c r="Q388" s="41">
        <f>IF(Table2[[#This Row],[Customer Segment]]=Introduction!$D$44,1,0)</f>
        <v>1</v>
      </c>
      <c r="R388" s="34">
        <v>8717.75</v>
      </c>
      <c r="S38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3403.0250500149855</v>
      </c>
    </row>
    <row r="389" spans="1:19" x14ac:dyDescent="0.2">
      <c r="A389" s="1" t="s">
        <v>46</v>
      </c>
      <c r="B389" s="1" t="s">
        <v>2</v>
      </c>
      <c r="C389" s="1" t="s">
        <v>47</v>
      </c>
      <c r="D389" s="39">
        <v>0.03</v>
      </c>
      <c r="E389" s="39">
        <v>200.97</v>
      </c>
      <c r="F389" s="39">
        <v>15.59</v>
      </c>
      <c r="G389" s="39">
        <v>0.36</v>
      </c>
      <c r="H389" s="39">
        <v>1538.7828</v>
      </c>
      <c r="I389" s="42">
        <f>IF(Table2[[#This Row],[Order Priority]]=Introduction!$B$42,1,0)</f>
        <v>0</v>
      </c>
      <c r="J389" s="42">
        <f>IF(Table2[[#This Row],[Order Priority]]=Introduction!$B$43,1,0)</f>
        <v>0</v>
      </c>
      <c r="K389" s="42">
        <f>IF(Table2[[#This Row],[Order Priority]]=Introduction!$B$44,1,0)</f>
        <v>0</v>
      </c>
      <c r="L389" s="42">
        <f>IF(Table2[[#This Row],[Order Priority]]=Introduction!$B$45,1,0)</f>
        <v>0</v>
      </c>
      <c r="M389" s="42">
        <f>IF(Table2[[#This Row],[Ship Mode]]=Introduction!$C$42,1,0)</f>
        <v>1</v>
      </c>
      <c r="N389" s="41">
        <f>IF(Table2[[#This Row],[Ship Mode]]=Introduction!$C$44,1,0)</f>
        <v>0</v>
      </c>
      <c r="O389" s="41">
        <f>IF(Table2[[#This Row],[Customer Segment]]=Introduction!$D$45,1,0)</f>
        <v>0</v>
      </c>
      <c r="P389" s="41">
        <f>IF(Table2[[#This Row],[Customer Segment]]=Introduction!$D$42,1,0)</f>
        <v>0</v>
      </c>
      <c r="Q389" s="41">
        <f>IF(Table2[[#This Row],[Customer Segment]]=Introduction!$D$44,1,0)</f>
        <v>1</v>
      </c>
      <c r="R389" s="1">
        <v>2230.12</v>
      </c>
      <c r="S38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2980.5968262898355</v>
      </c>
    </row>
    <row r="390" spans="1:19" x14ac:dyDescent="0.2">
      <c r="A390" s="1" t="s">
        <v>23</v>
      </c>
      <c r="B390" s="1" t="s">
        <v>2</v>
      </c>
      <c r="C390" s="1" t="s">
        <v>3</v>
      </c>
      <c r="D390" s="37">
        <v>0</v>
      </c>
      <c r="E390" s="37">
        <v>180.98</v>
      </c>
      <c r="F390" s="37">
        <v>30</v>
      </c>
      <c r="G390" s="37">
        <v>0.69</v>
      </c>
      <c r="H390" s="37">
        <v>9.2040000000000006</v>
      </c>
      <c r="I390" s="42">
        <f>IF(Table2[[#This Row],[Order Priority]]=Introduction!$B$42,1,0)</f>
        <v>0</v>
      </c>
      <c r="J390" s="42">
        <f>IF(Table2[[#This Row],[Order Priority]]=Introduction!$B$43,1,0)</f>
        <v>0</v>
      </c>
      <c r="K390" s="42">
        <f>IF(Table2[[#This Row],[Order Priority]]=Introduction!$B$44,1,0)</f>
        <v>1</v>
      </c>
      <c r="L390" s="42">
        <f>IF(Table2[[#This Row],[Order Priority]]=Introduction!$B$45,1,0)</f>
        <v>0</v>
      </c>
      <c r="M390" s="42">
        <f>IF(Table2[[#This Row],[Ship Mode]]=Introduction!$C$42,1,0)</f>
        <v>1</v>
      </c>
      <c r="N390" s="41">
        <f>IF(Table2[[#This Row],[Ship Mode]]=Introduction!$C$44,1,0)</f>
        <v>0</v>
      </c>
      <c r="O390" s="41">
        <f>IF(Table2[[#This Row],[Customer Segment]]=Introduction!$D$45,1,0)</f>
        <v>1</v>
      </c>
      <c r="P390" s="41">
        <f>IF(Table2[[#This Row],[Customer Segment]]=Introduction!$D$42,1,0)</f>
        <v>0</v>
      </c>
      <c r="Q390" s="41">
        <f>IF(Table2[[#This Row],[Customer Segment]]=Introduction!$D$44,1,0)</f>
        <v>0</v>
      </c>
      <c r="R390" s="34">
        <v>2084.16</v>
      </c>
      <c r="S39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1883.2988147935689</v>
      </c>
    </row>
    <row r="391" spans="1:19" x14ac:dyDescent="0.2">
      <c r="A391" s="1" t="s">
        <v>92</v>
      </c>
      <c r="B391" s="1" t="s">
        <v>14</v>
      </c>
      <c r="C391" s="1" t="s">
        <v>70</v>
      </c>
      <c r="D391" s="39">
        <v>0.06</v>
      </c>
      <c r="E391" s="39">
        <v>125.99</v>
      </c>
      <c r="F391" s="39">
        <v>2.5</v>
      </c>
      <c r="G391" s="39">
        <v>0.6</v>
      </c>
      <c r="H391" s="39">
        <v>402.06599999999997</v>
      </c>
      <c r="I391" s="42">
        <f>IF(Table2[[#This Row],[Order Priority]]=Introduction!$B$42,1,0)</f>
        <v>0</v>
      </c>
      <c r="J391" s="42">
        <f>IF(Table2[[#This Row],[Order Priority]]=Introduction!$B$43,1,0)</f>
        <v>0</v>
      </c>
      <c r="K391" s="42">
        <f>IF(Table2[[#This Row],[Order Priority]]=Introduction!$B$44,1,0)</f>
        <v>0</v>
      </c>
      <c r="L391" s="42">
        <f>IF(Table2[[#This Row],[Order Priority]]=Introduction!$B$45,1,0)</f>
        <v>1</v>
      </c>
      <c r="M391" s="42">
        <f>IF(Table2[[#This Row],[Ship Mode]]=Introduction!$C$42,1,0)</f>
        <v>0</v>
      </c>
      <c r="N391" s="41">
        <f>IF(Table2[[#This Row],[Ship Mode]]=Introduction!$C$44,1,0)</f>
        <v>1</v>
      </c>
      <c r="O391" s="41">
        <f>IF(Table2[[#This Row],[Customer Segment]]=Introduction!$D$45,1,0)</f>
        <v>0</v>
      </c>
      <c r="P391" s="41">
        <f>IF(Table2[[#This Row],[Customer Segment]]=Introduction!$D$42,1,0)</f>
        <v>0</v>
      </c>
      <c r="Q391" s="41">
        <f>IF(Table2[[#This Row],[Customer Segment]]=Introduction!$D$44,1,0)</f>
        <v>0</v>
      </c>
      <c r="R391" s="1">
        <v>1173.76</v>
      </c>
      <c r="S39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984.36641283603717</v>
      </c>
    </row>
    <row r="392" spans="1:19" x14ac:dyDescent="0.2">
      <c r="A392" s="1" t="s">
        <v>46</v>
      </c>
      <c r="B392" s="1" t="s">
        <v>14</v>
      </c>
      <c r="C392" s="1" t="s">
        <v>47</v>
      </c>
      <c r="D392" s="37">
        <v>0.02</v>
      </c>
      <c r="E392" s="37">
        <v>35.99</v>
      </c>
      <c r="F392" s="37">
        <v>5</v>
      </c>
      <c r="G392" s="37">
        <v>0.85</v>
      </c>
      <c r="H392" s="37">
        <v>-120.934</v>
      </c>
      <c r="I392" s="42">
        <f>IF(Table2[[#This Row],[Order Priority]]=Introduction!$B$42,1,0)</f>
        <v>0</v>
      </c>
      <c r="J392" s="42">
        <f>IF(Table2[[#This Row],[Order Priority]]=Introduction!$B$43,1,0)</f>
        <v>0</v>
      </c>
      <c r="K392" s="42">
        <f>IF(Table2[[#This Row],[Order Priority]]=Introduction!$B$44,1,0)</f>
        <v>0</v>
      </c>
      <c r="L392" s="42">
        <f>IF(Table2[[#This Row],[Order Priority]]=Introduction!$B$45,1,0)</f>
        <v>0</v>
      </c>
      <c r="M392" s="42">
        <f>IF(Table2[[#This Row],[Ship Mode]]=Introduction!$C$42,1,0)</f>
        <v>0</v>
      </c>
      <c r="N392" s="41">
        <f>IF(Table2[[#This Row],[Ship Mode]]=Introduction!$C$44,1,0)</f>
        <v>1</v>
      </c>
      <c r="O392" s="41">
        <f>IF(Table2[[#This Row],[Customer Segment]]=Introduction!$D$45,1,0)</f>
        <v>0</v>
      </c>
      <c r="P392" s="41">
        <f>IF(Table2[[#This Row],[Customer Segment]]=Introduction!$D$42,1,0)</f>
        <v>0</v>
      </c>
      <c r="Q392" s="41">
        <f>IF(Table2[[#This Row],[Customer Segment]]=Introduction!$D$44,1,0)</f>
        <v>1</v>
      </c>
      <c r="R392" s="34">
        <v>227.79</v>
      </c>
      <c r="S39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688.84825159789773</v>
      </c>
    </row>
    <row r="393" spans="1:19" x14ac:dyDescent="0.2">
      <c r="A393" s="1" t="s">
        <v>1</v>
      </c>
      <c r="B393" s="1" t="s">
        <v>2</v>
      </c>
      <c r="C393" s="1" t="s">
        <v>70</v>
      </c>
      <c r="D393" s="39">
        <v>0.01</v>
      </c>
      <c r="E393" s="39">
        <v>3502.14</v>
      </c>
      <c r="F393" s="39">
        <v>8.73</v>
      </c>
      <c r="G393" s="39">
        <v>0.56999999999999995</v>
      </c>
      <c r="H393" s="39">
        <v>-4075.9339920000002</v>
      </c>
      <c r="I393" s="42">
        <f>IF(Table2[[#This Row],[Order Priority]]=Introduction!$B$42,1,0)</f>
        <v>1</v>
      </c>
      <c r="J393" s="42">
        <f>IF(Table2[[#This Row],[Order Priority]]=Introduction!$B$43,1,0)</f>
        <v>0</v>
      </c>
      <c r="K393" s="42">
        <f>IF(Table2[[#This Row],[Order Priority]]=Introduction!$B$44,1,0)</f>
        <v>0</v>
      </c>
      <c r="L393" s="42">
        <f>IF(Table2[[#This Row],[Order Priority]]=Introduction!$B$45,1,0)</f>
        <v>0</v>
      </c>
      <c r="M393" s="42">
        <f>IF(Table2[[#This Row],[Ship Mode]]=Introduction!$C$42,1,0)</f>
        <v>1</v>
      </c>
      <c r="N393" s="41">
        <f>IF(Table2[[#This Row],[Ship Mode]]=Introduction!$C$44,1,0)</f>
        <v>0</v>
      </c>
      <c r="O393" s="41">
        <f>IF(Table2[[#This Row],[Customer Segment]]=Introduction!$D$45,1,0)</f>
        <v>0</v>
      </c>
      <c r="P393" s="41">
        <f>IF(Table2[[#This Row],[Customer Segment]]=Introduction!$D$42,1,0)</f>
        <v>0</v>
      </c>
      <c r="Q393" s="41">
        <f>IF(Table2[[#This Row],[Customer Segment]]=Introduction!$D$44,1,0)</f>
        <v>0</v>
      </c>
      <c r="R393" s="1">
        <v>3501.79</v>
      </c>
      <c r="S39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7630.8300754334923</v>
      </c>
    </row>
    <row r="394" spans="1:19" x14ac:dyDescent="0.2">
      <c r="A394" s="1" t="s">
        <v>1</v>
      </c>
      <c r="B394" s="1" t="s">
        <v>14</v>
      </c>
      <c r="C394" s="1" t="s">
        <v>70</v>
      </c>
      <c r="D394" s="37">
        <v>0.06</v>
      </c>
      <c r="E394" s="37">
        <v>15.73</v>
      </c>
      <c r="F394" s="37">
        <v>7.42</v>
      </c>
      <c r="G394" s="37">
        <v>0.56000000000000005</v>
      </c>
      <c r="H394" s="37">
        <v>-18.558800000000002</v>
      </c>
      <c r="I394" s="42">
        <f>IF(Table2[[#This Row],[Order Priority]]=Introduction!$B$42,1,0)</f>
        <v>1</v>
      </c>
      <c r="J394" s="42">
        <f>IF(Table2[[#This Row],[Order Priority]]=Introduction!$B$43,1,0)</f>
        <v>0</v>
      </c>
      <c r="K394" s="42">
        <f>IF(Table2[[#This Row],[Order Priority]]=Introduction!$B$44,1,0)</f>
        <v>0</v>
      </c>
      <c r="L394" s="42">
        <f>IF(Table2[[#This Row],[Order Priority]]=Introduction!$B$45,1,0)</f>
        <v>0</v>
      </c>
      <c r="M394" s="42">
        <f>IF(Table2[[#This Row],[Ship Mode]]=Introduction!$C$42,1,0)</f>
        <v>0</v>
      </c>
      <c r="N394" s="41">
        <f>IF(Table2[[#This Row],[Ship Mode]]=Introduction!$C$44,1,0)</f>
        <v>1</v>
      </c>
      <c r="O394" s="41">
        <f>IF(Table2[[#This Row],[Customer Segment]]=Introduction!$D$45,1,0)</f>
        <v>0</v>
      </c>
      <c r="P394" s="41">
        <f>IF(Table2[[#This Row],[Customer Segment]]=Introduction!$D$42,1,0)</f>
        <v>0</v>
      </c>
      <c r="Q394" s="41">
        <f>IF(Table2[[#This Row],[Customer Segment]]=Introduction!$D$44,1,0)</f>
        <v>0</v>
      </c>
      <c r="R394" s="34">
        <v>63.04</v>
      </c>
      <c r="S39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588.15818404974232</v>
      </c>
    </row>
    <row r="395" spans="1:19" x14ac:dyDescent="0.2">
      <c r="A395" s="1" t="s">
        <v>1</v>
      </c>
      <c r="B395" s="1" t="s">
        <v>14</v>
      </c>
      <c r="C395" s="1" t="s">
        <v>3</v>
      </c>
      <c r="D395" s="39">
        <v>0.1</v>
      </c>
      <c r="E395" s="39">
        <v>10.89</v>
      </c>
      <c r="F395" s="39">
        <v>4.5</v>
      </c>
      <c r="G395" s="39">
        <v>0.59</v>
      </c>
      <c r="H395" s="39">
        <v>-19.2972</v>
      </c>
      <c r="I395" s="42">
        <f>IF(Table2[[#This Row],[Order Priority]]=Introduction!$B$42,1,0)</f>
        <v>1</v>
      </c>
      <c r="J395" s="42">
        <f>IF(Table2[[#This Row],[Order Priority]]=Introduction!$B$43,1,0)</f>
        <v>0</v>
      </c>
      <c r="K395" s="42">
        <f>IF(Table2[[#This Row],[Order Priority]]=Introduction!$B$44,1,0)</f>
        <v>0</v>
      </c>
      <c r="L395" s="42">
        <f>IF(Table2[[#This Row],[Order Priority]]=Introduction!$B$45,1,0)</f>
        <v>0</v>
      </c>
      <c r="M395" s="42">
        <f>IF(Table2[[#This Row],[Ship Mode]]=Introduction!$C$42,1,0)</f>
        <v>0</v>
      </c>
      <c r="N395" s="41">
        <f>IF(Table2[[#This Row],[Ship Mode]]=Introduction!$C$44,1,0)</f>
        <v>1</v>
      </c>
      <c r="O395" s="41">
        <f>IF(Table2[[#This Row],[Customer Segment]]=Introduction!$D$45,1,0)</f>
        <v>1</v>
      </c>
      <c r="P395" s="41">
        <f>IF(Table2[[#This Row],[Customer Segment]]=Introduction!$D$42,1,0)</f>
        <v>0</v>
      </c>
      <c r="Q395" s="41">
        <f>IF(Table2[[#This Row],[Customer Segment]]=Introduction!$D$44,1,0)</f>
        <v>0</v>
      </c>
      <c r="R395" s="1">
        <v>178.68</v>
      </c>
      <c r="S39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480.99594942349864</v>
      </c>
    </row>
    <row r="396" spans="1:19" x14ac:dyDescent="0.2">
      <c r="A396" s="1" t="s">
        <v>23</v>
      </c>
      <c r="B396" s="1" t="s">
        <v>14</v>
      </c>
      <c r="C396" s="1" t="s">
        <v>47</v>
      </c>
      <c r="D396" s="37">
        <v>0.03</v>
      </c>
      <c r="E396" s="37">
        <v>2.94</v>
      </c>
      <c r="F396" s="37">
        <v>0.96</v>
      </c>
      <c r="G396" s="37">
        <v>0.57999999999999996</v>
      </c>
      <c r="H396" s="37">
        <v>-4.2</v>
      </c>
      <c r="I396" s="42">
        <f>IF(Table2[[#This Row],[Order Priority]]=Introduction!$B$42,1,0)</f>
        <v>0</v>
      </c>
      <c r="J396" s="42">
        <f>IF(Table2[[#This Row],[Order Priority]]=Introduction!$B$43,1,0)</f>
        <v>0</v>
      </c>
      <c r="K396" s="42">
        <f>IF(Table2[[#This Row],[Order Priority]]=Introduction!$B$44,1,0)</f>
        <v>1</v>
      </c>
      <c r="L396" s="42">
        <f>IF(Table2[[#This Row],[Order Priority]]=Introduction!$B$45,1,0)</f>
        <v>0</v>
      </c>
      <c r="M396" s="42">
        <f>IF(Table2[[#This Row],[Ship Mode]]=Introduction!$C$42,1,0)</f>
        <v>0</v>
      </c>
      <c r="N396" s="41">
        <f>IF(Table2[[#This Row],[Ship Mode]]=Introduction!$C$44,1,0)</f>
        <v>1</v>
      </c>
      <c r="O396" s="41">
        <f>IF(Table2[[#This Row],[Customer Segment]]=Introduction!$D$45,1,0)</f>
        <v>0</v>
      </c>
      <c r="P396" s="41">
        <f>IF(Table2[[#This Row],[Customer Segment]]=Introduction!$D$42,1,0)</f>
        <v>0</v>
      </c>
      <c r="Q396" s="41">
        <f>IF(Table2[[#This Row],[Customer Segment]]=Introduction!$D$44,1,0)</f>
        <v>1</v>
      </c>
      <c r="R396" s="34">
        <v>3.51</v>
      </c>
      <c r="S39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240.88354267204073</v>
      </c>
    </row>
    <row r="397" spans="1:19" x14ac:dyDescent="0.2">
      <c r="A397" s="1" t="s">
        <v>23</v>
      </c>
      <c r="B397" s="1" t="s">
        <v>14</v>
      </c>
      <c r="C397" s="1" t="s">
        <v>47</v>
      </c>
      <c r="D397" s="39">
        <v>0.03</v>
      </c>
      <c r="E397" s="39">
        <v>2.94</v>
      </c>
      <c r="F397" s="39">
        <v>0.96</v>
      </c>
      <c r="G397" s="39">
        <v>0.57999999999999996</v>
      </c>
      <c r="H397" s="39">
        <v>-4.2</v>
      </c>
      <c r="I397" s="42">
        <f>IF(Table2[[#This Row],[Order Priority]]=Introduction!$B$42,1,0)</f>
        <v>0</v>
      </c>
      <c r="J397" s="42">
        <f>IF(Table2[[#This Row],[Order Priority]]=Introduction!$B$43,1,0)</f>
        <v>0</v>
      </c>
      <c r="K397" s="42">
        <f>IF(Table2[[#This Row],[Order Priority]]=Introduction!$B$44,1,0)</f>
        <v>1</v>
      </c>
      <c r="L397" s="42">
        <f>IF(Table2[[#This Row],[Order Priority]]=Introduction!$B$45,1,0)</f>
        <v>0</v>
      </c>
      <c r="M397" s="42">
        <f>IF(Table2[[#This Row],[Ship Mode]]=Introduction!$C$42,1,0)</f>
        <v>0</v>
      </c>
      <c r="N397" s="41">
        <f>IF(Table2[[#This Row],[Ship Mode]]=Introduction!$C$44,1,0)</f>
        <v>1</v>
      </c>
      <c r="O397" s="41">
        <f>IF(Table2[[#This Row],[Customer Segment]]=Introduction!$D$45,1,0)</f>
        <v>0</v>
      </c>
      <c r="P397" s="41">
        <f>IF(Table2[[#This Row],[Customer Segment]]=Introduction!$D$42,1,0)</f>
        <v>0</v>
      </c>
      <c r="Q397" s="41">
        <f>IF(Table2[[#This Row],[Customer Segment]]=Introduction!$D$44,1,0)</f>
        <v>1</v>
      </c>
      <c r="R397" s="1">
        <v>7.01</v>
      </c>
      <c r="S39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240.88354267204073</v>
      </c>
    </row>
    <row r="398" spans="1:19" x14ac:dyDescent="0.2">
      <c r="A398" s="1" t="s">
        <v>23</v>
      </c>
      <c r="B398" s="1" t="s">
        <v>63</v>
      </c>
      <c r="C398" s="1" t="s">
        <v>70</v>
      </c>
      <c r="D398" s="37">
        <v>7.0000000000000007E-2</v>
      </c>
      <c r="E398" s="37">
        <v>29.89</v>
      </c>
      <c r="F398" s="37">
        <v>1.99</v>
      </c>
      <c r="G398" s="37">
        <v>0.5</v>
      </c>
      <c r="H398" s="37">
        <v>258.6189</v>
      </c>
      <c r="I398" s="42">
        <f>IF(Table2[[#This Row],[Order Priority]]=Introduction!$B$42,1,0)</f>
        <v>0</v>
      </c>
      <c r="J398" s="42">
        <f>IF(Table2[[#This Row],[Order Priority]]=Introduction!$B$43,1,0)</f>
        <v>0</v>
      </c>
      <c r="K398" s="42">
        <f>IF(Table2[[#This Row],[Order Priority]]=Introduction!$B$44,1,0)</f>
        <v>1</v>
      </c>
      <c r="L398" s="42">
        <f>IF(Table2[[#This Row],[Order Priority]]=Introduction!$B$45,1,0)</f>
        <v>0</v>
      </c>
      <c r="M398" s="42">
        <f>IF(Table2[[#This Row],[Ship Mode]]=Introduction!$C$42,1,0)</f>
        <v>0</v>
      </c>
      <c r="N398" s="41">
        <f>IF(Table2[[#This Row],[Ship Mode]]=Introduction!$C$44,1,0)</f>
        <v>0</v>
      </c>
      <c r="O398" s="41">
        <f>IF(Table2[[#This Row],[Customer Segment]]=Introduction!$D$45,1,0)</f>
        <v>0</v>
      </c>
      <c r="P398" s="41">
        <f>IF(Table2[[#This Row],[Customer Segment]]=Introduction!$D$42,1,0)</f>
        <v>0</v>
      </c>
      <c r="Q398" s="41">
        <f>IF(Table2[[#This Row],[Customer Segment]]=Introduction!$D$44,1,0)</f>
        <v>0</v>
      </c>
      <c r="R398" s="34">
        <v>374.81</v>
      </c>
      <c r="S39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417.34119613863277</v>
      </c>
    </row>
    <row r="399" spans="1:19" x14ac:dyDescent="0.2">
      <c r="A399" s="1" t="s">
        <v>23</v>
      </c>
      <c r="B399" s="1" t="s">
        <v>14</v>
      </c>
      <c r="C399" s="1" t="s">
        <v>70</v>
      </c>
      <c r="D399" s="39">
        <v>0.03</v>
      </c>
      <c r="E399" s="39">
        <v>8.34</v>
      </c>
      <c r="F399" s="39">
        <v>4.82</v>
      </c>
      <c r="G399" s="39">
        <v>0.4</v>
      </c>
      <c r="H399" s="39">
        <v>-6.71</v>
      </c>
      <c r="I399" s="42">
        <f>IF(Table2[[#This Row],[Order Priority]]=Introduction!$B$42,1,0)</f>
        <v>0</v>
      </c>
      <c r="J399" s="42">
        <f>IF(Table2[[#This Row],[Order Priority]]=Introduction!$B$43,1,0)</f>
        <v>0</v>
      </c>
      <c r="K399" s="42">
        <f>IF(Table2[[#This Row],[Order Priority]]=Introduction!$B$44,1,0)</f>
        <v>1</v>
      </c>
      <c r="L399" s="42">
        <f>IF(Table2[[#This Row],[Order Priority]]=Introduction!$B$45,1,0)</f>
        <v>0</v>
      </c>
      <c r="M399" s="42">
        <f>IF(Table2[[#This Row],[Ship Mode]]=Introduction!$C$42,1,0)</f>
        <v>0</v>
      </c>
      <c r="N399" s="41">
        <f>IF(Table2[[#This Row],[Ship Mode]]=Introduction!$C$44,1,0)</f>
        <v>1</v>
      </c>
      <c r="O399" s="41">
        <f>IF(Table2[[#This Row],[Customer Segment]]=Introduction!$D$45,1,0)</f>
        <v>0</v>
      </c>
      <c r="P399" s="41">
        <f>IF(Table2[[#This Row],[Customer Segment]]=Introduction!$D$42,1,0)</f>
        <v>0</v>
      </c>
      <c r="Q399" s="41">
        <f>IF(Table2[[#This Row],[Customer Segment]]=Introduction!$D$44,1,0)</f>
        <v>0</v>
      </c>
      <c r="R399" s="1">
        <v>43.27</v>
      </c>
      <c r="S39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181.86804575468386</v>
      </c>
    </row>
    <row r="400" spans="1:19" x14ac:dyDescent="0.2">
      <c r="A400" s="1" t="s">
        <v>23</v>
      </c>
      <c r="B400" s="1" t="s">
        <v>2</v>
      </c>
      <c r="C400" s="1" t="s">
        <v>47</v>
      </c>
      <c r="D400" s="37">
        <v>0.08</v>
      </c>
      <c r="E400" s="37">
        <v>145.44999999999999</v>
      </c>
      <c r="F400" s="37">
        <v>17.850000000000001</v>
      </c>
      <c r="G400" s="37">
        <v>0.56000000000000005</v>
      </c>
      <c r="H400" s="37">
        <v>751.58</v>
      </c>
      <c r="I400" s="42">
        <f>IF(Table2[[#This Row],[Order Priority]]=Introduction!$B$42,1,0)</f>
        <v>0</v>
      </c>
      <c r="J400" s="42">
        <f>IF(Table2[[#This Row],[Order Priority]]=Introduction!$B$43,1,0)</f>
        <v>0</v>
      </c>
      <c r="K400" s="42">
        <f>IF(Table2[[#This Row],[Order Priority]]=Introduction!$B$44,1,0)</f>
        <v>1</v>
      </c>
      <c r="L400" s="42">
        <f>IF(Table2[[#This Row],[Order Priority]]=Introduction!$B$45,1,0)</f>
        <v>0</v>
      </c>
      <c r="M400" s="42">
        <f>IF(Table2[[#This Row],[Ship Mode]]=Introduction!$C$42,1,0)</f>
        <v>1</v>
      </c>
      <c r="N400" s="41">
        <f>IF(Table2[[#This Row],[Ship Mode]]=Introduction!$C$44,1,0)</f>
        <v>0</v>
      </c>
      <c r="O400" s="41">
        <f>IF(Table2[[#This Row],[Customer Segment]]=Introduction!$D$45,1,0)</f>
        <v>0</v>
      </c>
      <c r="P400" s="41">
        <f>IF(Table2[[#This Row],[Customer Segment]]=Introduction!$D$42,1,0)</f>
        <v>0</v>
      </c>
      <c r="Q400" s="41">
        <f>IF(Table2[[#This Row],[Customer Segment]]=Introduction!$D$44,1,0)</f>
        <v>1</v>
      </c>
      <c r="R400" s="34">
        <v>1117.6600000000001</v>
      </c>
      <c r="S40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2074.9258609151834</v>
      </c>
    </row>
    <row r="401" spans="1:19" x14ac:dyDescent="0.2">
      <c r="A401" s="1" t="s">
        <v>23</v>
      </c>
      <c r="B401" s="1" t="s">
        <v>2</v>
      </c>
      <c r="C401" s="1" t="s">
        <v>47</v>
      </c>
      <c r="D401" s="39">
        <v>7.0000000000000007E-2</v>
      </c>
      <c r="E401" s="39">
        <v>33.94</v>
      </c>
      <c r="F401" s="39">
        <v>19.190000000000001</v>
      </c>
      <c r="G401" s="39">
        <v>0.57999999999999996</v>
      </c>
      <c r="H401" s="39">
        <v>-157.56</v>
      </c>
      <c r="I401" s="42">
        <f>IF(Table2[[#This Row],[Order Priority]]=Introduction!$B$42,1,0)</f>
        <v>0</v>
      </c>
      <c r="J401" s="42">
        <f>IF(Table2[[#This Row],[Order Priority]]=Introduction!$B$43,1,0)</f>
        <v>0</v>
      </c>
      <c r="K401" s="42">
        <f>IF(Table2[[#This Row],[Order Priority]]=Introduction!$B$44,1,0)</f>
        <v>1</v>
      </c>
      <c r="L401" s="42">
        <f>IF(Table2[[#This Row],[Order Priority]]=Introduction!$B$45,1,0)</f>
        <v>0</v>
      </c>
      <c r="M401" s="42">
        <f>IF(Table2[[#This Row],[Ship Mode]]=Introduction!$C$42,1,0)</f>
        <v>1</v>
      </c>
      <c r="N401" s="41">
        <f>IF(Table2[[#This Row],[Ship Mode]]=Introduction!$C$44,1,0)</f>
        <v>0</v>
      </c>
      <c r="O401" s="41">
        <f>IF(Table2[[#This Row],[Customer Segment]]=Introduction!$D$45,1,0)</f>
        <v>0</v>
      </c>
      <c r="P401" s="41">
        <f>IF(Table2[[#This Row],[Customer Segment]]=Introduction!$D$42,1,0)</f>
        <v>0</v>
      </c>
      <c r="Q401" s="41">
        <f>IF(Table2[[#This Row],[Customer Segment]]=Introduction!$D$44,1,0)</f>
        <v>1</v>
      </c>
      <c r="R401" s="1">
        <v>169.46</v>
      </c>
      <c r="S40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854.83149340181274</v>
      </c>
    </row>
    <row r="402" spans="1:19" x14ac:dyDescent="0.2">
      <c r="A402" s="1" t="s">
        <v>92</v>
      </c>
      <c r="B402" s="1" t="s">
        <v>14</v>
      </c>
      <c r="C402" s="1" t="s">
        <v>3</v>
      </c>
      <c r="D402" s="37">
        <v>7.0000000000000007E-2</v>
      </c>
      <c r="E402" s="37">
        <v>1.7</v>
      </c>
      <c r="F402" s="37">
        <v>1.99</v>
      </c>
      <c r="G402" s="37">
        <v>0.51</v>
      </c>
      <c r="H402" s="37">
        <v>-51.42</v>
      </c>
      <c r="I402" s="42">
        <f>IF(Table2[[#This Row],[Order Priority]]=Introduction!$B$42,1,0)</f>
        <v>0</v>
      </c>
      <c r="J402" s="42">
        <f>IF(Table2[[#This Row],[Order Priority]]=Introduction!$B$43,1,0)</f>
        <v>0</v>
      </c>
      <c r="K402" s="42">
        <f>IF(Table2[[#This Row],[Order Priority]]=Introduction!$B$44,1,0)</f>
        <v>0</v>
      </c>
      <c r="L402" s="42">
        <f>IF(Table2[[#This Row],[Order Priority]]=Introduction!$B$45,1,0)</f>
        <v>1</v>
      </c>
      <c r="M402" s="42">
        <f>IF(Table2[[#This Row],[Ship Mode]]=Introduction!$C$42,1,0)</f>
        <v>0</v>
      </c>
      <c r="N402" s="41">
        <f>IF(Table2[[#This Row],[Ship Mode]]=Introduction!$C$44,1,0)</f>
        <v>1</v>
      </c>
      <c r="O402" s="41">
        <f>IF(Table2[[#This Row],[Customer Segment]]=Introduction!$D$45,1,0)</f>
        <v>1</v>
      </c>
      <c r="P402" s="41">
        <f>IF(Table2[[#This Row],[Customer Segment]]=Introduction!$D$42,1,0)</f>
        <v>0</v>
      </c>
      <c r="Q402" s="41">
        <f>IF(Table2[[#This Row],[Customer Segment]]=Introduction!$D$44,1,0)</f>
        <v>0</v>
      </c>
      <c r="R402" s="34">
        <v>17.420000000000002</v>
      </c>
      <c r="S40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26.015089944965421</v>
      </c>
    </row>
    <row r="403" spans="1:19" x14ac:dyDescent="0.2">
      <c r="A403" s="1" t="s">
        <v>92</v>
      </c>
      <c r="B403" s="1" t="s">
        <v>14</v>
      </c>
      <c r="C403" s="1" t="s">
        <v>15</v>
      </c>
      <c r="D403" s="39">
        <v>0.05</v>
      </c>
      <c r="E403" s="39">
        <v>12.97</v>
      </c>
      <c r="F403" s="39">
        <v>1.49</v>
      </c>
      <c r="G403" s="39">
        <v>0.35</v>
      </c>
      <c r="H403" s="39">
        <v>5.4660000000000002</v>
      </c>
      <c r="I403" s="42">
        <f>IF(Table2[[#This Row],[Order Priority]]=Introduction!$B$42,1,0)</f>
        <v>0</v>
      </c>
      <c r="J403" s="42">
        <f>IF(Table2[[#This Row],[Order Priority]]=Introduction!$B$43,1,0)</f>
        <v>0</v>
      </c>
      <c r="K403" s="42">
        <f>IF(Table2[[#This Row],[Order Priority]]=Introduction!$B$44,1,0)</f>
        <v>0</v>
      </c>
      <c r="L403" s="42">
        <f>IF(Table2[[#This Row],[Order Priority]]=Introduction!$B$45,1,0)</f>
        <v>1</v>
      </c>
      <c r="M403" s="42">
        <f>IF(Table2[[#This Row],[Ship Mode]]=Introduction!$C$42,1,0)</f>
        <v>0</v>
      </c>
      <c r="N403" s="41">
        <f>IF(Table2[[#This Row],[Ship Mode]]=Introduction!$C$44,1,0)</f>
        <v>1</v>
      </c>
      <c r="O403" s="41">
        <f>IF(Table2[[#This Row],[Customer Segment]]=Introduction!$D$45,1,0)</f>
        <v>0</v>
      </c>
      <c r="P403" s="41">
        <f>IF(Table2[[#This Row],[Customer Segment]]=Introduction!$D$42,1,0)</f>
        <v>1</v>
      </c>
      <c r="Q403" s="41">
        <f>IF(Table2[[#This Row],[Customer Segment]]=Introduction!$D$44,1,0)</f>
        <v>0</v>
      </c>
      <c r="R403" s="1">
        <v>26.37</v>
      </c>
      <c r="S40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-33.912750954356547</v>
      </c>
    </row>
    <row r="404" spans="1:19" x14ac:dyDescent="0.2">
      <c r="A404" s="1" t="s">
        <v>92</v>
      </c>
      <c r="B404" s="1" t="s">
        <v>14</v>
      </c>
      <c r="C404" s="1" t="s">
        <v>15</v>
      </c>
      <c r="D404" s="37">
        <v>0.06</v>
      </c>
      <c r="E404" s="37">
        <v>5.81</v>
      </c>
      <c r="F404" s="37">
        <v>3.37</v>
      </c>
      <c r="G404" s="37">
        <v>0.54</v>
      </c>
      <c r="H404" s="37">
        <v>-149.1182</v>
      </c>
      <c r="I404" s="42">
        <f>IF(Table2[[#This Row],[Order Priority]]=Introduction!$B$42,1,0)</f>
        <v>0</v>
      </c>
      <c r="J404" s="42">
        <f>IF(Table2[[#This Row],[Order Priority]]=Introduction!$B$43,1,0)</f>
        <v>0</v>
      </c>
      <c r="K404" s="42">
        <f>IF(Table2[[#This Row],[Order Priority]]=Introduction!$B$44,1,0)</f>
        <v>0</v>
      </c>
      <c r="L404" s="42">
        <f>IF(Table2[[#This Row],[Order Priority]]=Introduction!$B$45,1,0)</f>
        <v>1</v>
      </c>
      <c r="M404" s="42">
        <f>IF(Table2[[#This Row],[Ship Mode]]=Introduction!$C$42,1,0)</f>
        <v>0</v>
      </c>
      <c r="N404" s="41">
        <f>IF(Table2[[#This Row],[Ship Mode]]=Introduction!$C$44,1,0)</f>
        <v>1</v>
      </c>
      <c r="O404" s="41">
        <f>IF(Table2[[#This Row],[Customer Segment]]=Introduction!$D$45,1,0)</f>
        <v>0</v>
      </c>
      <c r="P404" s="41">
        <f>IF(Table2[[#This Row],[Customer Segment]]=Introduction!$D$42,1,0)</f>
        <v>1</v>
      </c>
      <c r="Q404" s="41">
        <f>IF(Table2[[#This Row],[Customer Segment]]=Introduction!$D$44,1,0)</f>
        <v>0</v>
      </c>
      <c r="R404" s="34">
        <v>53.44</v>
      </c>
      <c r="S40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-11.365971446632365</v>
      </c>
    </row>
    <row r="405" spans="1:19" x14ac:dyDescent="0.2">
      <c r="A405" s="1" t="s">
        <v>92</v>
      </c>
      <c r="B405" s="1" t="s">
        <v>14</v>
      </c>
      <c r="C405" s="1" t="s">
        <v>47</v>
      </c>
      <c r="D405" s="39">
        <v>0.05</v>
      </c>
      <c r="E405" s="39">
        <v>2.16</v>
      </c>
      <c r="F405" s="39">
        <v>6.05</v>
      </c>
      <c r="G405" s="39">
        <v>0.37</v>
      </c>
      <c r="H405" s="39">
        <v>-298.88600000000002</v>
      </c>
      <c r="I405" s="42">
        <f>IF(Table2[[#This Row],[Order Priority]]=Introduction!$B$42,1,0)</f>
        <v>0</v>
      </c>
      <c r="J405" s="42">
        <f>IF(Table2[[#This Row],[Order Priority]]=Introduction!$B$43,1,0)</f>
        <v>0</v>
      </c>
      <c r="K405" s="42">
        <f>IF(Table2[[#This Row],[Order Priority]]=Introduction!$B$44,1,0)</f>
        <v>0</v>
      </c>
      <c r="L405" s="42">
        <f>IF(Table2[[#This Row],[Order Priority]]=Introduction!$B$45,1,0)</f>
        <v>1</v>
      </c>
      <c r="M405" s="42">
        <f>IF(Table2[[#This Row],[Ship Mode]]=Introduction!$C$42,1,0)</f>
        <v>0</v>
      </c>
      <c r="N405" s="41">
        <f>IF(Table2[[#This Row],[Ship Mode]]=Introduction!$C$44,1,0)</f>
        <v>1</v>
      </c>
      <c r="O405" s="41">
        <f>IF(Table2[[#This Row],[Customer Segment]]=Introduction!$D$45,1,0)</f>
        <v>0</v>
      </c>
      <c r="P405" s="41">
        <f>IF(Table2[[#This Row],[Customer Segment]]=Introduction!$D$42,1,0)</f>
        <v>0</v>
      </c>
      <c r="Q405" s="41">
        <f>IF(Table2[[#This Row],[Customer Segment]]=Introduction!$D$44,1,0)</f>
        <v>1</v>
      </c>
      <c r="R405" s="1">
        <v>18.59</v>
      </c>
      <c r="S40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-177.41270733825101</v>
      </c>
    </row>
    <row r="406" spans="1:19" x14ac:dyDescent="0.2">
      <c r="A406" s="1" t="s">
        <v>92</v>
      </c>
      <c r="B406" s="1" t="s">
        <v>14</v>
      </c>
      <c r="C406" s="1" t="s">
        <v>47</v>
      </c>
      <c r="D406" s="37">
        <v>0.03</v>
      </c>
      <c r="E406" s="37">
        <v>6.48</v>
      </c>
      <c r="F406" s="37">
        <v>6.6</v>
      </c>
      <c r="G406" s="37">
        <v>0.37</v>
      </c>
      <c r="H406" s="37">
        <v>-145.852</v>
      </c>
      <c r="I406" s="42">
        <f>IF(Table2[[#This Row],[Order Priority]]=Introduction!$B$42,1,0)</f>
        <v>0</v>
      </c>
      <c r="J406" s="42">
        <f>IF(Table2[[#This Row],[Order Priority]]=Introduction!$B$43,1,0)</f>
        <v>0</v>
      </c>
      <c r="K406" s="42">
        <f>IF(Table2[[#This Row],[Order Priority]]=Introduction!$B$44,1,0)</f>
        <v>0</v>
      </c>
      <c r="L406" s="42">
        <f>IF(Table2[[#This Row],[Order Priority]]=Introduction!$B$45,1,0)</f>
        <v>1</v>
      </c>
      <c r="M406" s="42">
        <f>IF(Table2[[#This Row],[Ship Mode]]=Introduction!$C$42,1,0)</f>
        <v>0</v>
      </c>
      <c r="N406" s="41">
        <f>IF(Table2[[#This Row],[Ship Mode]]=Introduction!$C$44,1,0)</f>
        <v>1</v>
      </c>
      <c r="O406" s="41">
        <f>IF(Table2[[#This Row],[Customer Segment]]=Introduction!$D$45,1,0)</f>
        <v>0</v>
      </c>
      <c r="P406" s="41">
        <f>IF(Table2[[#This Row],[Customer Segment]]=Introduction!$D$42,1,0)</f>
        <v>0</v>
      </c>
      <c r="Q406" s="41">
        <f>IF(Table2[[#This Row],[Customer Segment]]=Introduction!$D$44,1,0)</f>
        <v>1</v>
      </c>
      <c r="R406" s="34">
        <v>58.83</v>
      </c>
      <c r="S40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21.251781596665719</v>
      </c>
    </row>
    <row r="407" spans="1:19" x14ac:dyDescent="0.2">
      <c r="A407" s="1" t="s">
        <v>92</v>
      </c>
      <c r="B407" s="1" t="s">
        <v>2</v>
      </c>
      <c r="C407" s="1" t="s">
        <v>47</v>
      </c>
      <c r="D407" s="39">
        <v>0.08</v>
      </c>
      <c r="E407" s="39">
        <v>146.05000000000001</v>
      </c>
      <c r="F407" s="39">
        <v>80.2</v>
      </c>
      <c r="G407" s="39">
        <v>0.71</v>
      </c>
      <c r="H407" s="39">
        <v>-27.951000000000001</v>
      </c>
      <c r="I407" s="42">
        <f>IF(Table2[[#This Row],[Order Priority]]=Introduction!$B$42,1,0)</f>
        <v>0</v>
      </c>
      <c r="J407" s="42">
        <f>IF(Table2[[#This Row],[Order Priority]]=Introduction!$B$43,1,0)</f>
        <v>0</v>
      </c>
      <c r="K407" s="42">
        <f>IF(Table2[[#This Row],[Order Priority]]=Introduction!$B$44,1,0)</f>
        <v>0</v>
      </c>
      <c r="L407" s="42">
        <f>IF(Table2[[#This Row],[Order Priority]]=Introduction!$B$45,1,0)</f>
        <v>1</v>
      </c>
      <c r="M407" s="42">
        <f>IF(Table2[[#This Row],[Ship Mode]]=Introduction!$C$42,1,0)</f>
        <v>1</v>
      </c>
      <c r="N407" s="41">
        <f>IF(Table2[[#This Row],[Ship Mode]]=Introduction!$C$44,1,0)</f>
        <v>0</v>
      </c>
      <c r="O407" s="41">
        <f>IF(Table2[[#This Row],[Customer Segment]]=Introduction!$D$45,1,0)</f>
        <v>0</v>
      </c>
      <c r="P407" s="41">
        <f>IF(Table2[[#This Row],[Customer Segment]]=Introduction!$D$42,1,0)</f>
        <v>0</v>
      </c>
      <c r="Q407" s="41">
        <f>IF(Table2[[#This Row],[Customer Segment]]=Introduction!$D$44,1,0)</f>
        <v>1</v>
      </c>
      <c r="R407" s="1">
        <v>1557.66</v>
      </c>
      <c r="S40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3059.5315104349934</v>
      </c>
    </row>
    <row r="408" spans="1:19" x14ac:dyDescent="0.2">
      <c r="A408" s="1" t="s">
        <v>92</v>
      </c>
      <c r="B408" s="1" t="s">
        <v>14</v>
      </c>
      <c r="C408" s="1" t="s">
        <v>70</v>
      </c>
      <c r="D408" s="37">
        <v>0</v>
      </c>
      <c r="E408" s="37">
        <v>4.91</v>
      </c>
      <c r="F408" s="37">
        <v>0.5</v>
      </c>
      <c r="G408" s="37">
        <v>0.36</v>
      </c>
      <c r="H408" s="37">
        <v>99.197999999999993</v>
      </c>
      <c r="I408" s="42">
        <f>IF(Table2[[#This Row],[Order Priority]]=Introduction!$B$42,1,0)</f>
        <v>0</v>
      </c>
      <c r="J408" s="42">
        <f>IF(Table2[[#This Row],[Order Priority]]=Introduction!$B$43,1,0)</f>
        <v>0</v>
      </c>
      <c r="K408" s="42">
        <f>IF(Table2[[#This Row],[Order Priority]]=Introduction!$B$44,1,0)</f>
        <v>0</v>
      </c>
      <c r="L408" s="42">
        <f>IF(Table2[[#This Row],[Order Priority]]=Introduction!$B$45,1,0)</f>
        <v>1</v>
      </c>
      <c r="M408" s="42">
        <f>IF(Table2[[#This Row],[Ship Mode]]=Introduction!$C$42,1,0)</f>
        <v>0</v>
      </c>
      <c r="N408" s="41">
        <f>IF(Table2[[#This Row],[Ship Mode]]=Introduction!$C$44,1,0)</f>
        <v>1</v>
      </c>
      <c r="O408" s="41">
        <f>IF(Table2[[#This Row],[Customer Segment]]=Introduction!$D$45,1,0)</f>
        <v>0</v>
      </c>
      <c r="P408" s="41">
        <f>IF(Table2[[#This Row],[Customer Segment]]=Introduction!$D$42,1,0)</f>
        <v>0</v>
      </c>
      <c r="Q408" s="41">
        <f>IF(Table2[[#This Row],[Customer Segment]]=Introduction!$D$44,1,0)</f>
        <v>0</v>
      </c>
      <c r="R408" s="34">
        <v>61.87</v>
      </c>
      <c r="S40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79.744405729134797</v>
      </c>
    </row>
    <row r="409" spans="1:19" x14ac:dyDescent="0.2">
      <c r="A409" s="1" t="s">
        <v>92</v>
      </c>
      <c r="B409" s="1" t="s">
        <v>14</v>
      </c>
      <c r="C409" s="1" t="s">
        <v>70</v>
      </c>
      <c r="D409" s="39">
        <v>0.01</v>
      </c>
      <c r="E409" s="39">
        <v>7.28</v>
      </c>
      <c r="F409" s="39">
        <v>11.15</v>
      </c>
      <c r="G409" s="39">
        <v>0.37</v>
      </c>
      <c r="H409" s="39">
        <v>136.03139999999999</v>
      </c>
      <c r="I409" s="42">
        <f>IF(Table2[[#This Row],[Order Priority]]=Introduction!$B$42,1,0)</f>
        <v>0</v>
      </c>
      <c r="J409" s="42">
        <f>IF(Table2[[#This Row],[Order Priority]]=Introduction!$B$43,1,0)</f>
        <v>0</v>
      </c>
      <c r="K409" s="42">
        <f>IF(Table2[[#This Row],[Order Priority]]=Introduction!$B$44,1,0)</f>
        <v>0</v>
      </c>
      <c r="L409" s="42">
        <f>IF(Table2[[#This Row],[Order Priority]]=Introduction!$B$45,1,0)</f>
        <v>1</v>
      </c>
      <c r="M409" s="42">
        <f>IF(Table2[[#This Row],[Ship Mode]]=Introduction!$C$42,1,0)</f>
        <v>0</v>
      </c>
      <c r="N409" s="41">
        <f>IF(Table2[[#This Row],[Ship Mode]]=Introduction!$C$44,1,0)</f>
        <v>1</v>
      </c>
      <c r="O409" s="41">
        <f>IF(Table2[[#This Row],[Customer Segment]]=Introduction!$D$45,1,0)</f>
        <v>0</v>
      </c>
      <c r="P409" s="41">
        <f>IF(Table2[[#This Row],[Customer Segment]]=Introduction!$D$42,1,0)</f>
        <v>0</v>
      </c>
      <c r="Q409" s="41">
        <f>IF(Table2[[#This Row],[Customer Segment]]=Introduction!$D$44,1,0)</f>
        <v>0</v>
      </c>
      <c r="R409" s="1">
        <v>48.88</v>
      </c>
      <c r="S40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420.95085561361475</v>
      </c>
    </row>
    <row r="410" spans="1:19" x14ac:dyDescent="0.2">
      <c r="A410" s="1" t="s">
        <v>92</v>
      </c>
      <c r="B410" s="1" t="s">
        <v>14</v>
      </c>
      <c r="C410" s="1" t="s">
        <v>70</v>
      </c>
      <c r="D410" s="37">
        <v>0.1</v>
      </c>
      <c r="E410" s="37">
        <v>6.68</v>
      </c>
      <c r="F410" s="37">
        <v>6.93</v>
      </c>
      <c r="G410" s="37">
        <v>0.37</v>
      </c>
      <c r="H410" s="37">
        <v>-100.072</v>
      </c>
      <c r="I410" s="42">
        <f>IF(Table2[[#This Row],[Order Priority]]=Introduction!$B$42,1,0)</f>
        <v>0</v>
      </c>
      <c r="J410" s="42">
        <f>IF(Table2[[#This Row],[Order Priority]]=Introduction!$B$43,1,0)</f>
        <v>0</v>
      </c>
      <c r="K410" s="42">
        <f>IF(Table2[[#This Row],[Order Priority]]=Introduction!$B$44,1,0)</f>
        <v>0</v>
      </c>
      <c r="L410" s="42">
        <f>IF(Table2[[#This Row],[Order Priority]]=Introduction!$B$45,1,0)</f>
        <v>1</v>
      </c>
      <c r="M410" s="42">
        <f>IF(Table2[[#This Row],[Ship Mode]]=Introduction!$C$42,1,0)</f>
        <v>0</v>
      </c>
      <c r="N410" s="41">
        <f>IF(Table2[[#This Row],[Ship Mode]]=Introduction!$C$44,1,0)</f>
        <v>1</v>
      </c>
      <c r="O410" s="41">
        <f>IF(Table2[[#This Row],[Customer Segment]]=Introduction!$D$45,1,0)</f>
        <v>0</v>
      </c>
      <c r="P410" s="41">
        <f>IF(Table2[[#This Row],[Customer Segment]]=Introduction!$D$42,1,0)</f>
        <v>0</v>
      </c>
      <c r="Q410" s="41">
        <f>IF(Table2[[#This Row],[Customer Segment]]=Introduction!$D$44,1,0)</f>
        <v>0</v>
      </c>
      <c r="R410" s="34">
        <v>21.56</v>
      </c>
      <c r="S41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1.1814575784694199</v>
      </c>
    </row>
    <row r="411" spans="1:19" x14ac:dyDescent="0.2">
      <c r="A411" s="1" t="s">
        <v>92</v>
      </c>
      <c r="B411" s="1" t="s">
        <v>14</v>
      </c>
      <c r="C411" s="1" t="s">
        <v>70</v>
      </c>
      <c r="D411" s="39">
        <v>7.0000000000000007E-2</v>
      </c>
      <c r="E411" s="39">
        <v>80.98</v>
      </c>
      <c r="F411" s="39">
        <v>7.18</v>
      </c>
      <c r="G411" s="39">
        <v>0.48</v>
      </c>
      <c r="H411" s="39">
        <v>779.47230000000002</v>
      </c>
      <c r="I411" s="42">
        <f>IF(Table2[[#This Row],[Order Priority]]=Introduction!$B$42,1,0)</f>
        <v>0</v>
      </c>
      <c r="J411" s="42">
        <f>IF(Table2[[#This Row],[Order Priority]]=Introduction!$B$43,1,0)</f>
        <v>0</v>
      </c>
      <c r="K411" s="42">
        <f>IF(Table2[[#This Row],[Order Priority]]=Introduction!$B$44,1,0)</f>
        <v>0</v>
      </c>
      <c r="L411" s="42">
        <f>IF(Table2[[#This Row],[Order Priority]]=Introduction!$B$45,1,0)</f>
        <v>1</v>
      </c>
      <c r="M411" s="42">
        <f>IF(Table2[[#This Row],[Ship Mode]]=Introduction!$C$42,1,0)</f>
        <v>0</v>
      </c>
      <c r="N411" s="41">
        <f>IF(Table2[[#This Row],[Ship Mode]]=Introduction!$C$44,1,0)</f>
        <v>1</v>
      </c>
      <c r="O411" s="41">
        <f>IF(Table2[[#This Row],[Customer Segment]]=Introduction!$D$45,1,0)</f>
        <v>0</v>
      </c>
      <c r="P411" s="41">
        <f>IF(Table2[[#This Row],[Customer Segment]]=Introduction!$D$42,1,0)</f>
        <v>0</v>
      </c>
      <c r="Q411" s="41">
        <f>IF(Table2[[#This Row],[Customer Segment]]=Introduction!$D$44,1,0)</f>
        <v>0</v>
      </c>
      <c r="R411" s="1">
        <v>1129.67</v>
      </c>
      <c r="S41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1252.8176203150451</v>
      </c>
    </row>
    <row r="412" spans="1:19" x14ac:dyDescent="0.2">
      <c r="A412" s="1" t="s">
        <v>92</v>
      </c>
      <c r="B412" s="1" t="s">
        <v>14</v>
      </c>
      <c r="C412" s="1" t="s">
        <v>3</v>
      </c>
      <c r="D412" s="37">
        <v>7.0000000000000007E-2</v>
      </c>
      <c r="E412" s="37">
        <v>14.48</v>
      </c>
      <c r="F412" s="37">
        <v>6.46</v>
      </c>
      <c r="G412" s="37">
        <v>0.38</v>
      </c>
      <c r="H412" s="37">
        <v>67.864000000000004</v>
      </c>
      <c r="I412" s="42">
        <f>IF(Table2[[#This Row],[Order Priority]]=Introduction!$B$42,1,0)</f>
        <v>0</v>
      </c>
      <c r="J412" s="42">
        <f>IF(Table2[[#This Row],[Order Priority]]=Introduction!$B$43,1,0)</f>
        <v>0</v>
      </c>
      <c r="K412" s="42">
        <f>IF(Table2[[#This Row],[Order Priority]]=Introduction!$B$44,1,0)</f>
        <v>0</v>
      </c>
      <c r="L412" s="42">
        <f>IF(Table2[[#This Row],[Order Priority]]=Introduction!$B$45,1,0)</f>
        <v>1</v>
      </c>
      <c r="M412" s="42">
        <f>IF(Table2[[#This Row],[Ship Mode]]=Introduction!$C$42,1,0)</f>
        <v>0</v>
      </c>
      <c r="N412" s="41">
        <f>IF(Table2[[#This Row],[Ship Mode]]=Introduction!$C$44,1,0)</f>
        <v>1</v>
      </c>
      <c r="O412" s="41">
        <f>IF(Table2[[#This Row],[Customer Segment]]=Introduction!$D$45,1,0)</f>
        <v>1</v>
      </c>
      <c r="P412" s="41">
        <f>IF(Table2[[#This Row],[Customer Segment]]=Introduction!$D$42,1,0)</f>
        <v>0</v>
      </c>
      <c r="Q412" s="41">
        <f>IF(Table2[[#This Row],[Customer Segment]]=Introduction!$D$44,1,0)</f>
        <v>0</v>
      </c>
      <c r="R412" s="34">
        <v>171.33</v>
      </c>
      <c r="S41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203.70092853332781</v>
      </c>
    </row>
    <row r="413" spans="1:19" x14ac:dyDescent="0.2">
      <c r="A413" s="1" t="s">
        <v>46</v>
      </c>
      <c r="B413" s="1" t="s">
        <v>14</v>
      </c>
      <c r="C413" s="1" t="s">
        <v>15</v>
      </c>
      <c r="D413" s="39">
        <v>0.08</v>
      </c>
      <c r="E413" s="39">
        <v>5.78</v>
      </c>
      <c r="F413" s="39">
        <v>5.67</v>
      </c>
      <c r="G413" s="39">
        <v>0.36</v>
      </c>
      <c r="H413" s="39">
        <v>-53.898000000000003</v>
      </c>
      <c r="I413" s="42">
        <f>IF(Table2[[#This Row],[Order Priority]]=Introduction!$B$42,1,0)</f>
        <v>0</v>
      </c>
      <c r="J413" s="42">
        <f>IF(Table2[[#This Row],[Order Priority]]=Introduction!$B$43,1,0)</f>
        <v>0</v>
      </c>
      <c r="K413" s="42">
        <f>IF(Table2[[#This Row],[Order Priority]]=Introduction!$B$44,1,0)</f>
        <v>0</v>
      </c>
      <c r="L413" s="42">
        <f>IF(Table2[[#This Row],[Order Priority]]=Introduction!$B$45,1,0)</f>
        <v>0</v>
      </c>
      <c r="M413" s="42">
        <f>IF(Table2[[#This Row],[Ship Mode]]=Introduction!$C$42,1,0)</f>
        <v>0</v>
      </c>
      <c r="N413" s="41">
        <f>IF(Table2[[#This Row],[Ship Mode]]=Introduction!$C$44,1,0)</f>
        <v>1</v>
      </c>
      <c r="O413" s="41">
        <f>IF(Table2[[#This Row],[Customer Segment]]=Introduction!$D$45,1,0)</f>
        <v>0</v>
      </c>
      <c r="P413" s="41">
        <f>IF(Table2[[#This Row],[Customer Segment]]=Introduction!$D$42,1,0)</f>
        <v>1</v>
      </c>
      <c r="Q413" s="41">
        <f>IF(Table2[[#This Row],[Customer Segment]]=Introduction!$D$44,1,0)</f>
        <v>0</v>
      </c>
      <c r="R413" s="1">
        <v>106.57</v>
      </c>
      <c r="S41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175.05468072147551</v>
      </c>
    </row>
    <row r="414" spans="1:19" x14ac:dyDescent="0.2">
      <c r="A414" s="1" t="s">
        <v>46</v>
      </c>
      <c r="B414" s="1" t="s">
        <v>14</v>
      </c>
      <c r="C414" s="1" t="s">
        <v>15</v>
      </c>
      <c r="D414" s="37">
        <v>0.01</v>
      </c>
      <c r="E414" s="37">
        <v>7.64</v>
      </c>
      <c r="F414" s="37">
        <v>1.39</v>
      </c>
      <c r="G414" s="37">
        <v>0.36</v>
      </c>
      <c r="H414" s="37">
        <v>112.1181</v>
      </c>
      <c r="I414" s="42">
        <f>IF(Table2[[#This Row],[Order Priority]]=Introduction!$B$42,1,0)</f>
        <v>0</v>
      </c>
      <c r="J414" s="42">
        <f>IF(Table2[[#This Row],[Order Priority]]=Introduction!$B$43,1,0)</f>
        <v>0</v>
      </c>
      <c r="K414" s="42">
        <f>IF(Table2[[#This Row],[Order Priority]]=Introduction!$B$44,1,0)</f>
        <v>0</v>
      </c>
      <c r="L414" s="42">
        <f>IF(Table2[[#This Row],[Order Priority]]=Introduction!$B$45,1,0)</f>
        <v>0</v>
      </c>
      <c r="M414" s="42">
        <f>IF(Table2[[#This Row],[Ship Mode]]=Introduction!$C$42,1,0)</f>
        <v>0</v>
      </c>
      <c r="N414" s="41">
        <f>IF(Table2[[#This Row],[Ship Mode]]=Introduction!$C$44,1,0)</f>
        <v>1</v>
      </c>
      <c r="O414" s="41">
        <f>IF(Table2[[#This Row],[Customer Segment]]=Introduction!$D$45,1,0)</f>
        <v>0</v>
      </c>
      <c r="P414" s="41">
        <f>IF(Table2[[#This Row],[Customer Segment]]=Introduction!$D$42,1,0)</f>
        <v>1</v>
      </c>
      <c r="Q414" s="41">
        <f>IF(Table2[[#This Row],[Customer Segment]]=Introduction!$D$44,1,0)</f>
        <v>0</v>
      </c>
      <c r="R414" s="34">
        <v>162.49</v>
      </c>
      <c r="S41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278.84947066030639</v>
      </c>
    </row>
    <row r="415" spans="1:19" x14ac:dyDescent="0.2">
      <c r="A415" s="1" t="s">
        <v>1</v>
      </c>
      <c r="B415" s="1" t="s">
        <v>2</v>
      </c>
      <c r="C415" s="1" t="s">
        <v>3</v>
      </c>
      <c r="D415" s="39">
        <v>0.06</v>
      </c>
      <c r="E415" s="39">
        <v>279.81</v>
      </c>
      <c r="F415" s="39">
        <v>23.19</v>
      </c>
      <c r="G415" s="39">
        <v>0.59</v>
      </c>
      <c r="H415" s="39">
        <v>1103.9724000000001</v>
      </c>
      <c r="I415" s="42">
        <f>IF(Table2[[#This Row],[Order Priority]]=Introduction!$B$42,1,0)</f>
        <v>1</v>
      </c>
      <c r="J415" s="42">
        <f>IF(Table2[[#This Row],[Order Priority]]=Introduction!$B$43,1,0)</f>
        <v>0</v>
      </c>
      <c r="K415" s="42">
        <f>IF(Table2[[#This Row],[Order Priority]]=Introduction!$B$44,1,0)</f>
        <v>0</v>
      </c>
      <c r="L415" s="42">
        <f>IF(Table2[[#This Row],[Order Priority]]=Introduction!$B$45,1,0)</f>
        <v>0</v>
      </c>
      <c r="M415" s="42">
        <f>IF(Table2[[#This Row],[Ship Mode]]=Introduction!$C$42,1,0)</f>
        <v>1</v>
      </c>
      <c r="N415" s="41">
        <f>IF(Table2[[#This Row],[Ship Mode]]=Introduction!$C$44,1,0)</f>
        <v>0</v>
      </c>
      <c r="O415" s="41">
        <f>IF(Table2[[#This Row],[Customer Segment]]=Introduction!$D$45,1,0)</f>
        <v>1</v>
      </c>
      <c r="P415" s="41">
        <f>IF(Table2[[#This Row],[Customer Segment]]=Introduction!$D$42,1,0)</f>
        <v>0</v>
      </c>
      <c r="Q415" s="41">
        <f>IF(Table2[[#This Row],[Customer Segment]]=Introduction!$D$44,1,0)</f>
        <v>0</v>
      </c>
      <c r="R415" s="1">
        <v>1599.96</v>
      </c>
      <c r="S41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3213.2717983567322</v>
      </c>
    </row>
    <row r="416" spans="1:19" x14ac:dyDescent="0.2">
      <c r="A416" s="1" t="s">
        <v>1</v>
      </c>
      <c r="B416" s="1" t="s">
        <v>14</v>
      </c>
      <c r="C416" s="1" t="s">
        <v>47</v>
      </c>
      <c r="D416" s="37">
        <v>0</v>
      </c>
      <c r="E416" s="37">
        <v>7.28</v>
      </c>
      <c r="F416" s="37">
        <v>1.77</v>
      </c>
      <c r="G416" s="37">
        <v>0.37</v>
      </c>
      <c r="H416" s="37">
        <v>167.16</v>
      </c>
      <c r="I416" s="42">
        <f>IF(Table2[[#This Row],[Order Priority]]=Introduction!$B$42,1,0)</f>
        <v>1</v>
      </c>
      <c r="J416" s="42">
        <f>IF(Table2[[#This Row],[Order Priority]]=Introduction!$B$43,1,0)</f>
        <v>0</v>
      </c>
      <c r="K416" s="42">
        <f>IF(Table2[[#This Row],[Order Priority]]=Introduction!$B$44,1,0)</f>
        <v>0</v>
      </c>
      <c r="L416" s="42">
        <f>IF(Table2[[#This Row],[Order Priority]]=Introduction!$B$45,1,0)</f>
        <v>0</v>
      </c>
      <c r="M416" s="42">
        <f>IF(Table2[[#This Row],[Ship Mode]]=Introduction!$C$42,1,0)</f>
        <v>0</v>
      </c>
      <c r="N416" s="41">
        <f>IF(Table2[[#This Row],[Ship Mode]]=Introduction!$C$44,1,0)</f>
        <v>1</v>
      </c>
      <c r="O416" s="41">
        <f>IF(Table2[[#This Row],[Customer Segment]]=Introduction!$D$45,1,0)</f>
        <v>0</v>
      </c>
      <c r="P416" s="41">
        <f>IF(Table2[[#This Row],[Customer Segment]]=Introduction!$D$42,1,0)</f>
        <v>0</v>
      </c>
      <c r="Q416" s="41">
        <f>IF(Table2[[#This Row],[Customer Segment]]=Introduction!$D$44,1,0)</f>
        <v>1</v>
      </c>
      <c r="R416" s="34">
        <v>53.42</v>
      </c>
      <c r="S41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507.86589617641238</v>
      </c>
    </row>
    <row r="417" spans="1:19" x14ac:dyDescent="0.2">
      <c r="A417" s="1" t="s">
        <v>23</v>
      </c>
      <c r="B417" s="1" t="s">
        <v>14</v>
      </c>
      <c r="C417" s="1" t="s">
        <v>3</v>
      </c>
      <c r="D417" s="39">
        <v>7.0000000000000007E-2</v>
      </c>
      <c r="E417" s="39">
        <v>2.88</v>
      </c>
      <c r="F417" s="39">
        <v>1.01</v>
      </c>
      <c r="G417" s="39">
        <v>0.55000000000000004</v>
      </c>
      <c r="H417" s="39">
        <v>9.59</v>
      </c>
      <c r="I417" s="42">
        <f>IF(Table2[[#This Row],[Order Priority]]=Introduction!$B$42,1,0)</f>
        <v>0</v>
      </c>
      <c r="J417" s="42">
        <f>IF(Table2[[#This Row],[Order Priority]]=Introduction!$B$43,1,0)</f>
        <v>0</v>
      </c>
      <c r="K417" s="42">
        <f>IF(Table2[[#This Row],[Order Priority]]=Introduction!$B$44,1,0)</f>
        <v>1</v>
      </c>
      <c r="L417" s="42">
        <f>IF(Table2[[#This Row],[Order Priority]]=Introduction!$B$45,1,0)</f>
        <v>0</v>
      </c>
      <c r="M417" s="42">
        <f>IF(Table2[[#This Row],[Ship Mode]]=Introduction!$C$42,1,0)</f>
        <v>0</v>
      </c>
      <c r="N417" s="41">
        <f>IF(Table2[[#This Row],[Ship Mode]]=Introduction!$C$44,1,0)</f>
        <v>1</v>
      </c>
      <c r="O417" s="41">
        <f>IF(Table2[[#This Row],[Customer Segment]]=Introduction!$D$45,1,0)</f>
        <v>1</v>
      </c>
      <c r="P417" s="41">
        <f>IF(Table2[[#This Row],[Customer Segment]]=Introduction!$D$42,1,0)</f>
        <v>0</v>
      </c>
      <c r="Q417" s="41">
        <f>IF(Table2[[#This Row],[Customer Segment]]=Introduction!$D$44,1,0)</f>
        <v>0</v>
      </c>
      <c r="R417" s="1">
        <v>34.97</v>
      </c>
      <c r="S41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165.35404870619718</v>
      </c>
    </row>
    <row r="418" spans="1:19" x14ac:dyDescent="0.2">
      <c r="A418" s="1" t="s">
        <v>23</v>
      </c>
      <c r="B418" s="1" t="s">
        <v>14</v>
      </c>
      <c r="C418" s="1" t="s">
        <v>3</v>
      </c>
      <c r="D418" s="37">
        <v>0.1</v>
      </c>
      <c r="E418" s="37">
        <v>195.99</v>
      </c>
      <c r="F418" s="37">
        <v>3.99</v>
      </c>
      <c r="G418" s="37">
        <v>0.57999999999999996</v>
      </c>
      <c r="H418" s="37">
        <v>-655.42399999999998</v>
      </c>
      <c r="I418" s="42">
        <f>IF(Table2[[#This Row],[Order Priority]]=Introduction!$B$42,1,0)</f>
        <v>0</v>
      </c>
      <c r="J418" s="42">
        <f>IF(Table2[[#This Row],[Order Priority]]=Introduction!$B$43,1,0)</f>
        <v>0</v>
      </c>
      <c r="K418" s="42">
        <f>IF(Table2[[#This Row],[Order Priority]]=Introduction!$B$44,1,0)</f>
        <v>1</v>
      </c>
      <c r="L418" s="42">
        <f>IF(Table2[[#This Row],[Order Priority]]=Introduction!$B$45,1,0)</f>
        <v>0</v>
      </c>
      <c r="M418" s="42">
        <f>IF(Table2[[#This Row],[Ship Mode]]=Introduction!$C$42,1,0)</f>
        <v>0</v>
      </c>
      <c r="N418" s="41">
        <f>IF(Table2[[#This Row],[Ship Mode]]=Introduction!$C$44,1,0)</f>
        <v>1</v>
      </c>
      <c r="O418" s="41">
        <f>IF(Table2[[#This Row],[Customer Segment]]=Introduction!$D$45,1,0)</f>
        <v>1</v>
      </c>
      <c r="P418" s="41">
        <f>IF(Table2[[#This Row],[Customer Segment]]=Introduction!$D$42,1,0)</f>
        <v>0</v>
      </c>
      <c r="Q418" s="41">
        <f>IF(Table2[[#This Row],[Customer Segment]]=Introduction!$D$44,1,0)</f>
        <v>0</v>
      </c>
      <c r="R418" s="34">
        <v>308.86</v>
      </c>
      <c r="S41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176.88574390321301</v>
      </c>
    </row>
    <row r="419" spans="1:19" x14ac:dyDescent="0.2">
      <c r="A419" s="1" t="s">
        <v>23</v>
      </c>
      <c r="B419" s="1" t="s">
        <v>14</v>
      </c>
      <c r="C419" s="1" t="s">
        <v>47</v>
      </c>
      <c r="D419" s="39">
        <v>0.09</v>
      </c>
      <c r="E419" s="39">
        <v>125.99</v>
      </c>
      <c r="F419" s="39">
        <v>2.5</v>
      </c>
      <c r="G419" s="39">
        <v>0.6</v>
      </c>
      <c r="H419" s="39">
        <v>1258.7877000000001</v>
      </c>
      <c r="I419" s="42">
        <f>IF(Table2[[#This Row],[Order Priority]]=Introduction!$B$42,1,0)</f>
        <v>0</v>
      </c>
      <c r="J419" s="42">
        <f>IF(Table2[[#This Row],[Order Priority]]=Introduction!$B$43,1,0)</f>
        <v>0</v>
      </c>
      <c r="K419" s="42">
        <f>IF(Table2[[#This Row],[Order Priority]]=Introduction!$B$44,1,0)</f>
        <v>1</v>
      </c>
      <c r="L419" s="42">
        <f>IF(Table2[[#This Row],[Order Priority]]=Introduction!$B$45,1,0)</f>
        <v>0</v>
      </c>
      <c r="M419" s="42">
        <f>IF(Table2[[#This Row],[Ship Mode]]=Introduction!$C$42,1,0)</f>
        <v>0</v>
      </c>
      <c r="N419" s="41">
        <f>IF(Table2[[#This Row],[Ship Mode]]=Introduction!$C$44,1,0)</f>
        <v>1</v>
      </c>
      <c r="O419" s="41">
        <f>IF(Table2[[#This Row],[Customer Segment]]=Introduction!$D$45,1,0)</f>
        <v>0</v>
      </c>
      <c r="P419" s="41">
        <f>IF(Table2[[#This Row],[Customer Segment]]=Introduction!$D$42,1,0)</f>
        <v>0</v>
      </c>
      <c r="Q419" s="41">
        <f>IF(Table2[[#This Row],[Customer Segment]]=Introduction!$D$44,1,0)</f>
        <v>1</v>
      </c>
      <c r="R419" s="1">
        <v>1824.33</v>
      </c>
      <c r="S41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1939.2906262165543</v>
      </c>
    </row>
    <row r="420" spans="1:19" x14ac:dyDescent="0.2">
      <c r="A420" s="1" t="s">
        <v>23</v>
      </c>
      <c r="B420" s="1" t="s">
        <v>14</v>
      </c>
      <c r="C420" s="1" t="s">
        <v>15</v>
      </c>
      <c r="D420" s="37">
        <v>0.01</v>
      </c>
      <c r="E420" s="37">
        <v>10.48</v>
      </c>
      <c r="F420" s="37">
        <v>2.89</v>
      </c>
      <c r="G420" s="37">
        <v>0.6</v>
      </c>
      <c r="H420" s="37">
        <v>60.561599999999999</v>
      </c>
      <c r="I420" s="42">
        <f>IF(Table2[[#This Row],[Order Priority]]=Introduction!$B$42,1,0)</f>
        <v>0</v>
      </c>
      <c r="J420" s="42">
        <f>IF(Table2[[#This Row],[Order Priority]]=Introduction!$B$43,1,0)</f>
        <v>0</v>
      </c>
      <c r="K420" s="42">
        <f>IF(Table2[[#This Row],[Order Priority]]=Introduction!$B$44,1,0)</f>
        <v>1</v>
      </c>
      <c r="L420" s="42">
        <f>IF(Table2[[#This Row],[Order Priority]]=Introduction!$B$45,1,0)</f>
        <v>0</v>
      </c>
      <c r="M420" s="42">
        <f>IF(Table2[[#This Row],[Ship Mode]]=Introduction!$C$42,1,0)</f>
        <v>0</v>
      </c>
      <c r="N420" s="41">
        <f>IF(Table2[[#This Row],[Ship Mode]]=Introduction!$C$44,1,0)</f>
        <v>1</v>
      </c>
      <c r="O420" s="41">
        <f>IF(Table2[[#This Row],[Customer Segment]]=Introduction!$D$45,1,0)</f>
        <v>0</v>
      </c>
      <c r="P420" s="41">
        <f>IF(Table2[[#This Row],[Customer Segment]]=Introduction!$D$42,1,0)</f>
        <v>1</v>
      </c>
      <c r="Q420" s="41">
        <f>IF(Table2[[#This Row],[Customer Segment]]=Introduction!$D$44,1,0)</f>
        <v>0</v>
      </c>
      <c r="R420" s="34">
        <v>202.38</v>
      </c>
      <c r="S42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354.63476470587983</v>
      </c>
    </row>
    <row r="421" spans="1:19" x14ac:dyDescent="0.2">
      <c r="A421" s="1" t="s">
        <v>23</v>
      </c>
      <c r="B421" s="1" t="s">
        <v>14</v>
      </c>
      <c r="C421" s="1" t="s">
        <v>15</v>
      </c>
      <c r="D421" s="39">
        <v>0.01</v>
      </c>
      <c r="E421" s="39">
        <v>10.48</v>
      </c>
      <c r="F421" s="39">
        <v>2.89</v>
      </c>
      <c r="G421" s="39">
        <v>0.6</v>
      </c>
      <c r="H421" s="39">
        <v>40.92</v>
      </c>
      <c r="I421" s="42">
        <f>IF(Table2[[#This Row],[Order Priority]]=Introduction!$B$42,1,0)</f>
        <v>0</v>
      </c>
      <c r="J421" s="42">
        <f>IF(Table2[[#This Row],[Order Priority]]=Introduction!$B$43,1,0)</f>
        <v>0</v>
      </c>
      <c r="K421" s="42">
        <f>IF(Table2[[#This Row],[Order Priority]]=Introduction!$B$44,1,0)</f>
        <v>1</v>
      </c>
      <c r="L421" s="42">
        <f>IF(Table2[[#This Row],[Order Priority]]=Introduction!$B$45,1,0)</f>
        <v>0</v>
      </c>
      <c r="M421" s="42">
        <f>IF(Table2[[#This Row],[Ship Mode]]=Introduction!$C$42,1,0)</f>
        <v>0</v>
      </c>
      <c r="N421" s="41">
        <f>IF(Table2[[#This Row],[Ship Mode]]=Introduction!$C$44,1,0)</f>
        <v>1</v>
      </c>
      <c r="O421" s="41">
        <f>IF(Table2[[#This Row],[Customer Segment]]=Introduction!$D$45,1,0)</f>
        <v>0</v>
      </c>
      <c r="P421" s="41">
        <f>IF(Table2[[#This Row],[Customer Segment]]=Introduction!$D$42,1,0)</f>
        <v>1</v>
      </c>
      <c r="Q421" s="41">
        <f>IF(Table2[[#This Row],[Customer Segment]]=Introduction!$D$44,1,0)</f>
        <v>0</v>
      </c>
      <c r="R421" s="1">
        <v>809.51</v>
      </c>
      <c r="S42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334.5212610771344</v>
      </c>
    </row>
    <row r="422" spans="1:19" x14ac:dyDescent="0.2">
      <c r="A422" s="1" t="s">
        <v>92</v>
      </c>
      <c r="B422" s="1" t="s">
        <v>14</v>
      </c>
      <c r="C422" s="1" t="s">
        <v>70</v>
      </c>
      <c r="D422" s="37">
        <v>0</v>
      </c>
      <c r="E422" s="37">
        <v>37.76</v>
      </c>
      <c r="F422" s="37">
        <v>12.9</v>
      </c>
      <c r="G422" s="37">
        <v>0.56999999999999995</v>
      </c>
      <c r="H422" s="37">
        <v>93.846800000000002</v>
      </c>
      <c r="I422" s="42">
        <f>IF(Table2[[#This Row],[Order Priority]]=Introduction!$B$42,1,0)</f>
        <v>0</v>
      </c>
      <c r="J422" s="42">
        <f>IF(Table2[[#This Row],[Order Priority]]=Introduction!$B$43,1,0)</f>
        <v>0</v>
      </c>
      <c r="K422" s="42">
        <f>IF(Table2[[#This Row],[Order Priority]]=Introduction!$B$44,1,0)</f>
        <v>0</v>
      </c>
      <c r="L422" s="42">
        <f>IF(Table2[[#This Row],[Order Priority]]=Introduction!$B$45,1,0)</f>
        <v>1</v>
      </c>
      <c r="M422" s="42">
        <f>IF(Table2[[#This Row],[Ship Mode]]=Introduction!$C$42,1,0)</f>
        <v>0</v>
      </c>
      <c r="N422" s="41">
        <f>IF(Table2[[#This Row],[Ship Mode]]=Introduction!$C$44,1,0)</f>
        <v>1</v>
      </c>
      <c r="O422" s="41">
        <f>IF(Table2[[#This Row],[Customer Segment]]=Introduction!$D$45,1,0)</f>
        <v>0</v>
      </c>
      <c r="P422" s="41">
        <f>IF(Table2[[#This Row],[Customer Segment]]=Introduction!$D$42,1,0)</f>
        <v>0</v>
      </c>
      <c r="Q422" s="41">
        <f>IF(Table2[[#This Row],[Customer Segment]]=Introduction!$D$44,1,0)</f>
        <v>0</v>
      </c>
      <c r="R422" s="34">
        <v>477.2</v>
      </c>
      <c r="S42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694.46594818577955</v>
      </c>
    </row>
    <row r="423" spans="1:19" x14ac:dyDescent="0.2">
      <c r="A423" s="1" t="s">
        <v>92</v>
      </c>
      <c r="B423" s="1" t="s">
        <v>2</v>
      </c>
      <c r="C423" s="1" t="s">
        <v>70</v>
      </c>
      <c r="D423" s="39">
        <v>0.08</v>
      </c>
      <c r="E423" s="39">
        <v>400.98</v>
      </c>
      <c r="F423" s="39">
        <v>42.52</v>
      </c>
      <c r="G423" s="39">
        <v>0.71</v>
      </c>
      <c r="H423" s="39">
        <v>3031.9724000000001</v>
      </c>
      <c r="I423" s="42">
        <f>IF(Table2[[#This Row],[Order Priority]]=Introduction!$B$42,1,0)</f>
        <v>0</v>
      </c>
      <c r="J423" s="42">
        <f>IF(Table2[[#This Row],[Order Priority]]=Introduction!$B$43,1,0)</f>
        <v>0</v>
      </c>
      <c r="K423" s="42">
        <f>IF(Table2[[#This Row],[Order Priority]]=Introduction!$B$44,1,0)</f>
        <v>0</v>
      </c>
      <c r="L423" s="42">
        <f>IF(Table2[[#This Row],[Order Priority]]=Introduction!$B$45,1,0)</f>
        <v>1</v>
      </c>
      <c r="M423" s="42">
        <f>IF(Table2[[#This Row],[Ship Mode]]=Introduction!$C$42,1,0)</f>
        <v>1</v>
      </c>
      <c r="N423" s="41">
        <f>IF(Table2[[#This Row],[Ship Mode]]=Introduction!$C$44,1,0)</f>
        <v>0</v>
      </c>
      <c r="O423" s="41">
        <f>IF(Table2[[#This Row],[Customer Segment]]=Introduction!$D$45,1,0)</f>
        <v>0</v>
      </c>
      <c r="P423" s="41">
        <f>IF(Table2[[#This Row],[Customer Segment]]=Introduction!$D$42,1,0)</f>
        <v>0</v>
      </c>
      <c r="Q423" s="41">
        <f>IF(Table2[[#This Row],[Customer Segment]]=Introduction!$D$44,1,0)</f>
        <v>0</v>
      </c>
      <c r="R423" s="1">
        <v>7840.04</v>
      </c>
      <c r="S42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5919.8225963078612</v>
      </c>
    </row>
    <row r="424" spans="1:19" x14ac:dyDescent="0.2">
      <c r="A424" s="1" t="s">
        <v>92</v>
      </c>
      <c r="B424" s="1" t="s">
        <v>14</v>
      </c>
      <c r="C424" s="1" t="s">
        <v>47</v>
      </c>
      <c r="D424" s="37">
        <v>0.04</v>
      </c>
      <c r="E424" s="37">
        <v>5.98</v>
      </c>
      <c r="F424" s="37">
        <v>5.79</v>
      </c>
      <c r="G424" s="37">
        <v>0.36</v>
      </c>
      <c r="H424" s="37">
        <v>-36.030799999999999</v>
      </c>
      <c r="I424" s="42">
        <f>IF(Table2[[#This Row],[Order Priority]]=Introduction!$B$42,1,0)</f>
        <v>0</v>
      </c>
      <c r="J424" s="42">
        <f>IF(Table2[[#This Row],[Order Priority]]=Introduction!$B$43,1,0)</f>
        <v>0</v>
      </c>
      <c r="K424" s="42">
        <f>IF(Table2[[#This Row],[Order Priority]]=Introduction!$B$44,1,0)</f>
        <v>0</v>
      </c>
      <c r="L424" s="42">
        <f>IF(Table2[[#This Row],[Order Priority]]=Introduction!$B$45,1,0)</f>
        <v>1</v>
      </c>
      <c r="M424" s="42">
        <f>IF(Table2[[#This Row],[Ship Mode]]=Introduction!$C$42,1,0)</f>
        <v>0</v>
      </c>
      <c r="N424" s="41">
        <f>IF(Table2[[#This Row],[Ship Mode]]=Introduction!$C$44,1,0)</f>
        <v>1</v>
      </c>
      <c r="O424" s="41">
        <f>IF(Table2[[#This Row],[Customer Segment]]=Introduction!$D$45,1,0)</f>
        <v>0</v>
      </c>
      <c r="P424" s="41">
        <f>IF(Table2[[#This Row],[Customer Segment]]=Introduction!$D$42,1,0)</f>
        <v>0</v>
      </c>
      <c r="Q424" s="41">
        <f>IF(Table2[[#This Row],[Customer Segment]]=Introduction!$D$44,1,0)</f>
        <v>1</v>
      </c>
      <c r="R424" s="34">
        <v>86.12</v>
      </c>
      <c r="S42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94.836830225890708</v>
      </c>
    </row>
    <row r="425" spans="1:19" x14ac:dyDescent="0.2">
      <c r="A425" s="1" t="s">
        <v>92</v>
      </c>
      <c r="B425" s="1" t="s">
        <v>14</v>
      </c>
      <c r="C425" s="1" t="s">
        <v>70</v>
      </c>
      <c r="D425" s="39">
        <v>0.08</v>
      </c>
      <c r="E425" s="39">
        <v>9.98</v>
      </c>
      <c r="F425" s="39">
        <v>12.52</v>
      </c>
      <c r="G425" s="39">
        <v>0.56999999999999995</v>
      </c>
      <c r="H425" s="39">
        <v>-102.93</v>
      </c>
      <c r="I425" s="42">
        <f>IF(Table2[[#This Row],[Order Priority]]=Introduction!$B$42,1,0)</f>
        <v>0</v>
      </c>
      <c r="J425" s="42">
        <f>IF(Table2[[#This Row],[Order Priority]]=Introduction!$B$43,1,0)</f>
        <v>0</v>
      </c>
      <c r="K425" s="42">
        <f>IF(Table2[[#This Row],[Order Priority]]=Introduction!$B$44,1,0)</f>
        <v>0</v>
      </c>
      <c r="L425" s="42">
        <f>IF(Table2[[#This Row],[Order Priority]]=Introduction!$B$45,1,0)</f>
        <v>1</v>
      </c>
      <c r="M425" s="42">
        <f>IF(Table2[[#This Row],[Ship Mode]]=Introduction!$C$42,1,0)</f>
        <v>0</v>
      </c>
      <c r="N425" s="41">
        <f>IF(Table2[[#This Row],[Ship Mode]]=Introduction!$C$44,1,0)</f>
        <v>1</v>
      </c>
      <c r="O425" s="41">
        <f>IF(Table2[[#This Row],[Customer Segment]]=Introduction!$D$45,1,0)</f>
        <v>0</v>
      </c>
      <c r="P425" s="41">
        <f>IF(Table2[[#This Row],[Customer Segment]]=Introduction!$D$42,1,0)</f>
        <v>0</v>
      </c>
      <c r="Q425" s="41">
        <f>IF(Table2[[#This Row],[Customer Segment]]=Introduction!$D$44,1,0)</f>
        <v>0</v>
      </c>
      <c r="R425" s="1">
        <v>150.24</v>
      </c>
      <c r="S42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342.55176153216473</v>
      </c>
    </row>
    <row r="426" spans="1:19" x14ac:dyDescent="0.2">
      <c r="A426" s="1" t="s">
        <v>92</v>
      </c>
      <c r="B426" s="1" t="s">
        <v>2</v>
      </c>
      <c r="C426" s="1" t="s">
        <v>3</v>
      </c>
      <c r="D426" s="37">
        <v>7.0000000000000007E-2</v>
      </c>
      <c r="E426" s="37">
        <v>500.98</v>
      </c>
      <c r="F426" s="37">
        <v>28.14</v>
      </c>
      <c r="G426" s="37">
        <v>0.38</v>
      </c>
      <c r="H426" s="37">
        <v>2699.9838</v>
      </c>
      <c r="I426" s="42">
        <f>IF(Table2[[#This Row],[Order Priority]]=Introduction!$B$42,1,0)</f>
        <v>0</v>
      </c>
      <c r="J426" s="42">
        <f>IF(Table2[[#This Row],[Order Priority]]=Introduction!$B$43,1,0)</f>
        <v>0</v>
      </c>
      <c r="K426" s="42">
        <f>IF(Table2[[#This Row],[Order Priority]]=Introduction!$B$44,1,0)</f>
        <v>0</v>
      </c>
      <c r="L426" s="42">
        <f>IF(Table2[[#This Row],[Order Priority]]=Introduction!$B$45,1,0)</f>
        <v>1</v>
      </c>
      <c r="M426" s="42">
        <f>IF(Table2[[#This Row],[Ship Mode]]=Introduction!$C$42,1,0)</f>
        <v>1</v>
      </c>
      <c r="N426" s="41">
        <f>IF(Table2[[#This Row],[Ship Mode]]=Introduction!$C$44,1,0)</f>
        <v>0</v>
      </c>
      <c r="O426" s="41">
        <f>IF(Table2[[#This Row],[Customer Segment]]=Introduction!$D$45,1,0)</f>
        <v>1</v>
      </c>
      <c r="P426" s="41">
        <f>IF(Table2[[#This Row],[Customer Segment]]=Introduction!$D$42,1,0)</f>
        <v>0</v>
      </c>
      <c r="Q426" s="41">
        <f>IF(Table2[[#This Row],[Customer Segment]]=Introduction!$D$44,1,0)</f>
        <v>0</v>
      </c>
      <c r="R426" s="34">
        <v>3913.02</v>
      </c>
      <c r="S42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5219.0026257833379</v>
      </c>
    </row>
    <row r="427" spans="1:19" x14ac:dyDescent="0.2">
      <c r="A427" s="1" t="s">
        <v>92</v>
      </c>
      <c r="B427" s="1" t="s">
        <v>14</v>
      </c>
      <c r="C427" s="1" t="s">
        <v>3</v>
      </c>
      <c r="D427" s="39">
        <v>0.1</v>
      </c>
      <c r="E427" s="39">
        <v>178.47</v>
      </c>
      <c r="F427" s="39">
        <v>19.989999999999998</v>
      </c>
      <c r="G427" s="39">
        <v>0.55000000000000004</v>
      </c>
      <c r="H427" s="39">
        <v>-170.98</v>
      </c>
      <c r="I427" s="42">
        <f>IF(Table2[[#This Row],[Order Priority]]=Introduction!$B$42,1,0)</f>
        <v>0</v>
      </c>
      <c r="J427" s="42">
        <f>IF(Table2[[#This Row],[Order Priority]]=Introduction!$B$43,1,0)</f>
        <v>0</v>
      </c>
      <c r="K427" s="42">
        <f>IF(Table2[[#This Row],[Order Priority]]=Introduction!$B$44,1,0)</f>
        <v>0</v>
      </c>
      <c r="L427" s="42">
        <f>IF(Table2[[#This Row],[Order Priority]]=Introduction!$B$45,1,0)</f>
        <v>1</v>
      </c>
      <c r="M427" s="42">
        <f>IF(Table2[[#This Row],[Ship Mode]]=Introduction!$C$42,1,0)</f>
        <v>0</v>
      </c>
      <c r="N427" s="41">
        <f>IF(Table2[[#This Row],[Ship Mode]]=Introduction!$C$44,1,0)</f>
        <v>1</v>
      </c>
      <c r="O427" s="41">
        <f>IF(Table2[[#This Row],[Customer Segment]]=Introduction!$D$45,1,0)</f>
        <v>1</v>
      </c>
      <c r="P427" s="41">
        <f>IF(Table2[[#This Row],[Customer Segment]]=Introduction!$D$42,1,0)</f>
        <v>0</v>
      </c>
      <c r="Q427" s="41">
        <f>IF(Table2[[#This Row],[Customer Segment]]=Introduction!$D$44,1,0)</f>
        <v>0</v>
      </c>
      <c r="R427" s="1">
        <v>180.14</v>
      </c>
      <c r="S42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968.3644239832156</v>
      </c>
    </row>
    <row r="428" spans="1:19" x14ac:dyDescent="0.2">
      <c r="A428" s="1" t="s">
        <v>46</v>
      </c>
      <c r="B428" s="1" t="s">
        <v>14</v>
      </c>
      <c r="C428" s="1" t="s">
        <v>47</v>
      </c>
      <c r="D428" s="37">
        <v>0.06</v>
      </c>
      <c r="E428" s="37">
        <v>64.650000000000006</v>
      </c>
      <c r="F428" s="37">
        <v>35</v>
      </c>
      <c r="G428" s="37">
        <v>0.8</v>
      </c>
      <c r="H428" s="37">
        <v>-139.28720000000001</v>
      </c>
      <c r="I428" s="42">
        <f>IF(Table2[[#This Row],[Order Priority]]=Introduction!$B$42,1,0)</f>
        <v>0</v>
      </c>
      <c r="J428" s="42">
        <f>IF(Table2[[#This Row],[Order Priority]]=Introduction!$B$43,1,0)</f>
        <v>0</v>
      </c>
      <c r="K428" s="42">
        <f>IF(Table2[[#This Row],[Order Priority]]=Introduction!$B$44,1,0)</f>
        <v>0</v>
      </c>
      <c r="L428" s="42">
        <f>IF(Table2[[#This Row],[Order Priority]]=Introduction!$B$45,1,0)</f>
        <v>0</v>
      </c>
      <c r="M428" s="42">
        <f>IF(Table2[[#This Row],[Ship Mode]]=Introduction!$C$42,1,0)</f>
        <v>0</v>
      </c>
      <c r="N428" s="41">
        <f>IF(Table2[[#This Row],[Ship Mode]]=Introduction!$C$44,1,0)</f>
        <v>1</v>
      </c>
      <c r="O428" s="41">
        <f>IF(Table2[[#This Row],[Customer Segment]]=Introduction!$D$45,1,0)</f>
        <v>0</v>
      </c>
      <c r="P428" s="41">
        <f>IF(Table2[[#This Row],[Customer Segment]]=Introduction!$D$42,1,0)</f>
        <v>0</v>
      </c>
      <c r="Q428" s="41">
        <f>IF(Table2[[#This Row],[Customer Segment]]=Introduction!$D$44,1,0)</f>
        <v>1</v>
      </c>
      <c r="R428" s="34">
        <v>277.60000000000002</v>
      </c>
      <c r="S42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1521.038518272484</v>
      </c>
    </row>
    <row r="429" spans="1:19" x14ac:dyDescent="0.2">
      <c r="A429" s="1" t="s">
        <v>46</v>
      </c>
      <c r="B429" s="1" t="s">
        <v>14</v>
      </c>
      <c r="C429" s="1" t="s">
        <v>3</v>
      </c>
      <c r="D429" s="39">
        <v>0.08</v>
      </c>
      <c r="E429" s="39">
        <v>1.68</v>
      </c>
      <c r="F429" s="39">
        <v>1.57</v>
      </c>
      <c r="G429" s="39">
        <v>0.59</v>
      </c>
      <c r="H429" s="39">
        <v>-46.25</v>
      </c>
      <c r="I429" s="42">
        <f>IF(Table2[[#This Row],[Order Priority]]=Introduction!$B$42,1,0)</f>
        <v>0</v>
      </c>
      <c r="J429" s="42">
        <f>IF(Table2[[#This Row],[Order Priority]]=Introduction!$B$43,1,0)</f>
        <v>0</v>
      </c>
      <c r="K429" s="42">
        <f>IF(Table2[[#This Row],[Order Priority]]=Introduction!$B$44,1,0)</f>
        <v>0</v>
      </c>
      <c r="L429" s="42">
        <f>IF(Table2[[#This Row],[Order Priority]]=Introduction!$B$45,1,0)</f>
        <v>0</v>
      </c>
      <c r="M429" s="42">
        <f>IF(Table2[[#This Row],[Ship Mode]]=Introduction!$C$42,1,0)</f>
        <v>0</v>
      </c>
      <c r="N429" s="41">
        <f>IF(Table2[[#This Row],[Ship Mode]]=Introduction!$C$44,1,0)</f>
        <v>1</v>
      </c>
      <c r="O429" s="41">
        <f>IF(Table2[[#This Row],[Customer Segment]]=Introduction!$D$45,1,0)</f>
        <v>1</v>
      </c>
      <c r="P429" s="41">
        <f>IF(Table2[[#This Row],[Customer Segment]]=Introduction!$D$42,1,0)</f>
        <v>0</v>
      </c>
      <c r="Q429" s="41">
        <f>IF(Table2[[#This Row],[Customer Segment]]=Introduction!$D$44,1,0)</f>
        <v>0</v>
      </c>
      <c r="R429" s="1">
        <v>148.36000000000001</v>
      </c>
      <c r="S42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267.79052791026726</v>
      </c>
    </row>
    <row r="430" spans="1:19" x14ac:dyDescent="0.2">
      <c r="A430" s="1" t="s">
        <v>1</v>
      </c>
      <c r="B430" s="1" t="s">
        <v>14</v>
      </c>
      <c r="C430" s="1" t="s">
        <v>3</v>
      </c>
      <c r="D430" s="37">
        <v>0.09</v>
      </c>
      <c r="E430" s="37">
        <v>999.99</v>
      </c>
      <c r="F430" s="37">
        <v>13.99</v>
      </c>
      <c r="G430" s="37">
        <v>0.36</v>
      </c>
      <c r="H430" s="37">
        <v>-2531.4825000000001</v>
      </c>
      <c r="I430" s="42">
        <f>IF(Table2[[#This Row],[Order Priority]]=Introduction!$B$42,1,0)</f>
        <v>1</v>
      </c>
      <c r="J430" s="42">
        <f>IF(Table2[[#This Row],[Order Priority]]=Introduction!$B$43,1,0)</f>
        <v>0</v>
      </c>
      <c r="K430" s="42">
        <f>IF(Table2[[#This Row],[Order Priority]]=Introduction!$B$44,1,0)</f>
        <v>0</v>
      </c>
      <c r="L430" s="42">
        <f>IF(Table2[[#This Row],[Order Priority]]=Introduction!$B$45,1,0)</f>
        <v>0</v>
      </c>
      <c r="M430" s="42">
        <f>IF(Table2[[#This Row],[Ship Mode]]=Introduction!$C$42,1,0)</f>
        <v>0</v>
      </c>
      <c r="N430" s="41">
        <f>IF(Table2[[#This Row],[Ship Mode]]=Introduction!$C$44,1,0)</f>
        <v>1</v>
      </c>
      <c r="O430" s="41">
        <f>IF(Table2[[#This Row],[Customer Segment]]=Introduction!$D$45,1,0)</f>
        <v>1</v>
      </c>
      <c r="P430" s="41">
        <f>IF(Table2[[#This Row],[Customer Segment]]=Introduction!$D$42,1,0)</f>
        <v>0</v>
      </c>
      <c r="Q430" s="41">
        <f>IF(Table2[[#This Row],[Customer Segment]]=Introduction!$D$44,1,0)</f>
        <v>0</v>
      </c>
      <c r="R430" s="34">
        <v>919.09</v>
      </c>
      <c r="S43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1085.2110528512615</v>
      </c>
    </row>
    <row r="431" spans="1:19" x14ac:dyDescent="0.2">
      <c r="A431" s="1" t="s">
        <v>1</v>
      </c>
      <c r="B431" s="1" t="s">
        <v>14</v>
      </c>
      <c r="C431" s="1" t="s">
        <v>3</v>
      </c>
      <c r="D431" s="39">
        <v>7.0000000000000007E-2</v>
      </c>
      <c r="E431" s="39">
        <v>4.13</v>
      </c>
      <c r="F431" s="39">
        <v>5.04</v>
      </c>
      <c r="G431" s="39">
        <v>0.38</v>
      </c>
      <c r="H431" s="39">
        <v>-76.424400000000006</v>
      </c>
      <c r="I431" s="42">
        <f>IF(Table2[[#This Row],[Order Priority]]=Introduction!$B$42,1,0)</f>
        <v>1</v>
      </c>
      <c r="J431" s="42">
        <f>IF(Table2[[#This Row],[Order Priority]]=Introduction!$B$43,1,0)</f>
        <v>0</v>
      </c>
      <c r="K431" s="42">
        <f>IF(Table2[[#This Row],[Order Priority]]=Introduction!$B$44,1,0)</f>
        <v>0</v>
      </c>
      <c r="L431" s="42">
        <f>IF(Table2[[#This Row],[Order Priority]]=Introduction!$B$45,1,0)</f>
        <v>0</v>
      </c>
      <c r="M431" s="42">
        <f>IF(Table2[[#This Row],[Ship Mode]]=Introduction!$C$42,1,0)</f>
        <v>0</v>
      </c>
      <c r="N431" s="41">
        <f>IF(Table2[[#This Row],[Ship Mode]]=Introduction!$C$44,1,0)</f>
        <v>1</v>
      </c>
      <c r="O431" s="41">
        <f>IF(Table2[[#This Row],[Customer Segment]]=Introduction!$D$45,1,0)</f>
        <v>1</v>
      </c>
      <c r="P431" s="41">
        <f>IF(Table2[[#This Row],[Customer Segment]]=Introduction!$D$42,1,0)</f>
        <v>0</v>
      </c>
      <c r="Q431" s="41">
        <f>IF(Table2[[#This Row],[Customer Segment]]=Introduction!$D$44,1,0)</f>
        <v>0</v>
      </c>
      <c r="R431" s="1">
        <v>79.06</v>
      </c>
      <c r="S43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261.51776222258172</v>
      </c>
    </row>
    <row r="432" spans="1:19" x14ac:dyDescent="0.2">
      <c r="A432" s="1" t="s">
        <v>1</v>
      </c>
      <c r="B432" s="1" t="s">
        <v>14</v>
      </c>
      <c r="C432" s="1" t="s">
        <v>3</v>
      </c>
      <c r="D432" s="37">
        <v>0</v>
      </c>
      <c r="E432" s="37">
        <v>4.4800000000000004</v>
      </c>
      <c r="F432" s="37">
        <v>2.5</v>
      </c>
      <c r="G432" s="37">
        <v>0.37</v>
      </c>
      <c r="H432" s="37">
        <v>8.7319999999999993</v>
      </c>
      <c r="I432" s="42">
        <f>IF(Table2[[#This Row],[Order Priority]]=Introduction!$B$42,1,0)</f>
        <v>1</v>
      </c>
      <c r="J432" s="42">
        <f>IF(Table2[[#This Row],[Order Priority]]=Introduction!$B$43,1,0)</f>
        <v>0</v>
      </c>
      <c r="K432" s="42">
        <f>IF(Table2[[#This Row],[Order Priority]]=Introduction!$B$44,1,0)</f>
        <v>0</v>
      </c>
      <c r="L432" s="42">
        <f>IF(Table2[[#This Row],[Order Priority]]=Introduction!$B$45,1,0)</f>
        <v>0</v>
      </c>
      <c r="M432" s="42">
        <f>IF(Table2[[#This Row],[Ship Mode]]=Introduction!$C$42,1,0)</f>
        <v>0</v>
      </c>
      <c r="N432" s="41">
        <f>IF(Table2[[#This Row],[Ship Mode]]=Introduction!$C$44,1,0)</f>
        <v>1</v>
      </c>
      <c r="O432" s="41">
        <f>IF(Table2[[#This Row],[Customer Segment]]=Introduction!$D$45,1,0)</f>
        <v>1</v>
      </c>
      <c r="P432" s="41">
        <f>IF(Table2[[#This Row],[Customer Segment]]=Introduction!$D$42,1,0)</f>
        <v>0</v>
      </c>
      <c r="Q432" s="41">
        <f>IF(Table2[[#This Row],[Customer Segment]]=Introduction!$D$44,1,0)</f>
        <v>0</v>
      </c>
      <c r="R432" s="34">
        <v>65.14</v>
      </c>
      <c r="S43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317.55966610114547</v>
      </c>
    </row>
    <row r="433" spans="1:19" x14ac:dyDescent="0.2">
      <c r="A433" s="1" t="s">
        <v>13</v>
      </c>
      <c r="B433" s="1" t="s">
        <v>14</v>
      </c>
      <c r="C433" s="1" t="s">
        <v>70</v>
      </c>
      <c r="D433" s="39">
        <v>0.02</v>
      </c>
      <c r="E433" s="39">
        <v>4.8899999999999997</v>
      </c>
      <c r="F433" s="39">
        <v>4.93</v>
      </c>
      <c r="G433" s="39">
        <v>0.66</v>
      </c>
      <c r="H433" s="39">
        <v>-56.445999999999998</v>
      </c>
      <c r="I433" s="42">
        <f>IF(Table2[[#This Row],[Order Priority]]=Introduction!$B$42,1,0)</f>
        <v>0</v>
      </c>
      <c r="J433" s="42">
        <f>IF(Table2[[#This Row],[Order Priority]]=Introduction!$B$43,1,0)</f>
        <v>1</v>
      </c>
      <c r="K433" s="42">
        <f>IF(Table2[[#This Row],[Order Priority]]=Introduction!$B$44,1,0)</f>
        <v>0</v>
      </c>
      <c r="L433" s="42">
        <f>IF(Table2[[#This Row],[Order Priority]]=Introduction!$B$45,1,0)</f>
        <v>0</v>
      </c>
      <c r="M433" s="42">
        <f>IF(Table2[[#This Row],[Ship Mode]]=Introduction!$C$42,1,0)</f>
        <v>0</v>
      </c>
      <c r="N433" s="41">
        <f>IF(Table2[[#This Row],[Ship Mode]]=Introduction!$C$44,1,0)</f>
        <v>1</v>
      </c>
      <c r="O433" s="41">
        <f>IF(Table2[[#This Row],[Customer Segment]]=Introduction!$D$45,1,0)</f>
        <v>0</v>
      </c>
      <c r="P433" s="41">
        <f>IF(Table2[[#This Row],[Customer Segment]]=Introduction!$D$42,1,0)</f>
        <v>0</v>
      </c>
      <c r="Q433" s="41">
        <f>IF(Table2[[#This Row],[Customer Segment]]=Introduction!$D$44,1,0)</f>
        <v>0</v>
      </c>
      <c r="R433" s="1">
        <v>74.010000000000005</v>
      </c>
      <c r="S43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263.62738267094505</v>
      </c>
    </row>
    <row r="434" spans="1:19" x14ac:dyDescent="0.2">
      <c r="A434" s="1" t="s">
        <v>13</v>
      </c>
      <c r="B434" s="1" t="s">
        <v>14</v>
      </c>
      <c r="C434" s="1" t="s">
        <v>70</v>
      </c>
      <c r="D434" s="37">
        <v>7.0000000000000007E-2</v>
      </c>
      <c r="E434" s="37">
        <v>10.06</v>
      </c>
      <c r="F434" s="37">
        <v>2.06</v>
      </c>
      <c r="G434" s="37">
        <v>0.39</v>
      </c>
      <c r="H434" s="37">
        <v>33.189</v>
      </c>
      <c r="I434" s="42">
        <f>IF(Table2[[#This Row],[Order Priority]]=Introduction!$B$42,1,0)</f>
        <v>0</v>
      </c>
      <c r="J434" s="42">
        <f>IF(Table2[[#This Row],[Order Priority]]=Introduction!$B$43,1,0)</f>
        <v>1</v>
      </c>
      <c r="K434" s="42">
        <f>IF(Table2[[#This Row],[Order Priority]]=Introduction!$B$44,1,0)</f>
        <v>0</v>
      </c>
      <c r="L434" s="42">
        <f>IF(Table2[[#This Row],[Order Priority]]=Introduction!$B$45,1,0)</f>
        <v>0</v>
      </c>
      <c r="M434" s="42">
        <f>IF(Table2[[#This Row],[Ship Mode]]=Introduction!$C$42,1,0)</f>
        <v>0</v>
      </c>
      <c r="N434" s="41">
        <f>IF(Table2[[#This Row],[Ship Mode]]=Introduction!$C$44,1,0)</f>
        <v>1</v>
      </c>
      <c r="O434" s="41">
        <f>IF(Table2[[#This Row],[Customer Segment]]=Introduction!$D$45,1,0)</f>
        <v>0</v>
      </c>
      <c r="P434" s="41">
        <f>IF(Table2[[#This Row],[Customer Segment]]=Introduction!$D$42,1,0)</f>
        <v>0</v>
      </c>
      <c r="Q434" s="41">
        <f>IF(Table2[[#This Row],[Customer Segment]]=Introduction!$D$44,1,0)</f>
        <v>0</v>
      </c>
      <c r="R434" s="34">
        <v>48.1</v>
      </c>
      <c r="S43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34.827937045777333</v>
      </c>
    </row>
    <row r="435" spans="1:19" x14ac:dyDescent="0.2">
      <c r="A435" s="1" t="s">
        <v>13</v>
      </c>
      <c r="B435" s="1" t="s">
        <v>2</v>
      </c>
      <c r="C435" s="1" t="s">
        <v>47</v>
      </c>
      <c r="D435" s="39">
        <v>0.02</v>
      </c>
      <c r="E435" s="39">
        <v>259.70999999999998</v>
      </c>
      <c r="F435" s="39">
        <v>66.67</v>
      </c>
      <c r="G435" s="39">
        <v>0.65</v>
      </c>
      <c r="H435" s="39">
        <v>-14.448</v>
      </c>
      <c r="I435" s="42">
        <f>IF(Table2[[#This Row],[Order Priority]]=Introduction!$B$42,1,0)</f>
        <v>0</v>
      </c>
      <c r="J435" s="42">
        <f>IF(Table2[[#This Row],[Order Priority]]=Introduction!$B$43,1,0)</f>
        <v>1</v>
      </c>
      <c r="K435" s="42">
        <f>IF(Table2[[#This Row],[Order Priority]]=Introduction!$B$44,1,0)</f>
        <v>0</v>
      </c>
      <c r="L435" s="42">
        <f>IF(Table2[[#This Row],[Order Priority]]=Introduction!$B$45,1,0)</f>
        <v>0</v>
      </c>
      <c r="M435" s="42">
        <f>IF(Table2[[#This Row],[Ship Mode]]=Introduction!$C$42,1,0)</f>
        <v>1</v>
      </c>
      <c r="N435" s="41">
        <f>IF(Table2[[#This Row],[Ship Mode]]=Introduction!$C$44,1,0)</f>
        <v>0</v>
      </c>
      <c r="O435" s="41">
        <f>IF(Table2[[#This Row],[Customer Segment]]=Introduction!$D$45,1,0)</f>
        <v>0</v>
      </c>
      <c r="P435" s="41">
        <f>IF(Table2[[#This Row],[Customer Segment]]=Introduction!$D$42,1,0)</f>
        <v>0</v>
      </c>
      <c r="Q435" s="41">
        <f>IF(Table2[[#This Row],[Customer Segment]]=Introduction!$D$44,1,0)</f>
        <v>1</v>
      </c>
      <c r="R435" s="1">
        <v>1757.15</v>
      </c>
      <c r="S43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3030.0430521890898</v>
      </c>
    </row>
    <row r="436" spans="1:19" x14ac:dyDescent="0.2">
      <c r="A436" s="1" t="s">
        <v>13</v>
      </c>
      <c r="B436" s="1" t="s">
        <v>14</v>
      </c>
      <c r="C436" s="1" t="s">
        <v>47</v>
      </c>
      <c r="D436" s="37">
        <v>0.01</v>
      </c>
      <c r="E436" s="37">
        <v>28.99</v>
      </c>
      <c r="F436" s="37">
        <v>8.59</v>
      </c>
      <c r="G436" s="37">
        <v>0.56000000000000005</v>
      </c>
      <c r="H436" s="37">
        <v>196.52328</v>
      </c>
      <c r="I436" s="42">
        <f>IF(Table2[[#This Row],[Order Priority]]=Introduction!$B$42,1,0)</f>
        <v>0</v>
      </c>
      <c r="J436" s="42">
        <f>IF(Table2[[#This Row],[Order Priority]]=Introduction!$B$43,1,0)</f>
        <v>1</v>
      </c>
      <c r="K436" s="42">
        <f>IF(Table2[[#This Row],[Order Priority]]=Introduction!$B$44,1,0)</f>
        <v>0</v>
      </c>
      <c r="L436" s="42">
        <f>IF(Table2[[#This Row],[Order Priority]]=Introduction!$B$45,1,0)</f>
        <v>0</v>
      </c>
      <c r="M436" s="42">
        <f>IF(Table2[[#This Row],[Ship Mode]]=Introduction!$C$42,1,0)</f>
        <v>0</v>
      </c>
      <c r="N436" s="41">
        <f>IF(Table2[[#This Row],[Ship Mode]]=Introduction!$C$44,1,0)</f>
        <v>1</v>
      </c>
      <c r="O436" s="41">
        <f>IF(Table2[[#This Row],[Customer Segment]]=Introduction!$D$45,1,0)</f>
        <v>0</v>
      </c>
      <c r="P436" s="41">
        <f>IF(Table2[[#This Row],[Customer Segment]]=Introduction!$D$42,1,0)</f>
        <v>0</v>
      </c>
      <c r="Q436" s="41">
        <f>IF(Table2[[#This Row],[Customer Segment]]=Introduction!$D$44,1,0)</f>
        <v>1</v>
      </c>
      <c r="R436" s="34">
        <v>556.61</v>
      </c>
      <c r="S43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653.27308699585558</v>
      </c>
    </row>
    <row r="437" spans="1:19" x14ac:dyDescent="0.2">
      <c r="A437" s="1" t="s">
        <v>13</v>
      </c>
      <c r="B437" s="1" t="s">
        <v>14</v>
      </c>
      <c r="C437" s="1" t="s">
        <v>3</v>
      </c>
      <c r="D437" s="39">
        <v>0.02</v>
      </c>
      <c r="E437" s="39">
        <v>71.37</v>
      </c>
      <c r="F437" s="39">
        <v>69</v>
      </c>
      <c r="G437" s="39">
        <v>0.68</v>
      </c>
      <c r="H437" s="39">
        <v>-439.90800000000002</v>
      </c>
      <c r="I437" s="42">
        <f>IF(Table2[[#This Row],[Order Priority]]=Introduction!$B$42,1,0)</f>
        <v>0</v>
      </c>
      <c r="J437" s="42">
        <f>IF(Table2[[#This Row],[Order Priority]]=Introduction!$B$43,1,0)</f>
        <v>1</v>
      </c>
      <c r="K437" s="42">
        <f>IF(Table2[[#This Row],[Order Priority]]=Introduction!$B$44,1,0)</f>
        <v>0</v>
      </c>
      <c r="L437" s="42">
        <f>IF(Table2[[#This Row],[Order Priority]]=Introduction!$B$45,1,0)</f>
        <v>0</v>
      </c>
      <c r="M437" s="42">
        <f>IF(Table2[[#This Row],[Ship Mode]]=Introduction!$C$42,1,0)</f>
        <v>0</v>
      </c>
      <c r="N437" s="41">
        <f>IF(Table2[[#This Row],[Ship Mode]]=Introduction!$C$44,1,0)</f>
        <v>1</v>
      </c>
      <c r="O437" s="41">
        <f>IF(Table2[[#This Row],[Customer Segment]]=Introduction!$D$45,1,0)</f>
        <v>1</v>
      </c>
      <c r="P437" s="41">
        <f>IF(Table2[[#This Row],[Customer Segment]]=Introduction!$D$42,1,0)</f>
        <v>0</v>
      </c>
      <c r="Q437" s="41">
        <f>IF(Table2[[#This Row],[Customer Segment]]=Introduction!$D$44,1,0)</f>
        <v>0</v>
      </c>
      <c r="R437" s="1">
        <v>237.62</v>
      </c>
      <c r="S43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1857.6858654071445</v>
      </c>
    </row>
    <row r="438" spans="1:19" x14ac:dyDescent="0.2">
      <c r="A438" s="1" t="s">
        <v>13</v>
      </c>
      <c r="B438" s="1" t="s">
        <v>63</v>
      </c>
      <c r="C438" s="1" t="s">
        <v>3</v>
      </c>
      <c r="D438" s="37">
        <v>0.03</v>
      </c>
      <c r="E438" s="37">
        <v>205.99</v>
      </c>
      <c r="F438" s="37">
        <v>8.99</v>
      </c>
      <c r="G438" s="37">
        <v>0.6</v>
      </c>
      <c r="H438" s="37">
        <v>1087.7159999999999</v>
      </c>
      <c r="I438" s="42">
        <f>IF(Table2[[#This Row],[Order Priority]]=Introduction!$B$42,1,0)</f>
        <v>0</v>
      </c>
      <c r="J438" s="42">
        <f>IF(Table2[[#This Row],[Order Priority]]=Introduction!$B$43,1,0)</f>
        <v>1</v>
      </c>
      <c r="K438" s="42">
        <f>IF(Table2[[#This Row],[Order Priority]]=Introduction!$B$44,1,0)</f>
        <v>0</v>
      </c>
      <c r="L438" s="42">
        <f>IF(Table2[[#This Row],[Order Priority]]=Introduction!$B$45,1,0)</f>
        <v>0</v>
      </c>
      <c r="M438" s="42">
        <f>IF(Table2[[#This Row],[Ship Mode]]=Introduction!$C$42,1,0)</f>
        <v>0</v>
      </c>
      <c r="N438" s="41">
        <f>IF(Table2[[#This Row],[Ship Mode]]=Introduction!$C$44,1,0)</f>
        <v>0</v>
      </c>
      <c r="O438" s="41">
        <f>IF(Table2[[#This Row],[Customer Segment]]=Introduction!$D$45,1,0)</f>
        <v>1</v>
      </c>
      <c r="P438" s="41">
        <f>IF(Table2[[#This Row],[Customer Segment]]=Introduction!$D$42,1,0)</f>
        <v>0</v>
      </c>
      <c r="Q438" s="41">
        <f>IF(Table2[[#This Row],[Customer Segment]]=Introduction!$D$44,1,0)</f>
        <v>0</v>
      </c>
      <c r="R438" s="34">
        <v>176.42</v>
      </c>
      <c r="S43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2029.8441523717868</v>
      </c>
    </row>
    <row r="439" spans="1:19" x14ac:dyDescent="0.2">
      <c r="A439" s="1" t="s">
        <v>23</v>
      </c>
      <c r="B439" s="1" t="s">
        <v>2</v>
      </c>
      <c r="C439" s="1" t="s">
        <v>70</v>
      </c>
      <c r="D439" s="39">
        <v>0.03</v>
      </c>
      <c r="E439" s="39">
        <v>160.97999999999999</v>
      </c>
      <c r="F439" s="39">
        <v>30</v>
      </c>
      <c r="G439" s="39">
        <v>0.62</v>
      </c>
      <c r="H439" s="39">
        <v>1273.2086999999999</v>
      </c>
      <c r="I439" s="42">
        <f>IF(Table2[[#This Row],[Order Priority]]=Introduction!$B$42,1,0)</f>
        <v>0</v>
      </c>
      <c r="J439" s="42">
        <f>IF(Table2[[#This Row],[Order Priority]]=Introduction!$B$43,1,0)</f>
        <v>0</v>
      </c>
      <c r="K439" s="42">
        <f>IF(Table2[[#This Row],[Order Priority]]=Introduction!$B$44,1,0)</f>
        <v>1</v>
      </c>
      <c r="L439" s="42">
        <f>IF(Table2[[#This Row],[Order Priority]]=Introduction!$B$45,1,0)</f>
        <v>0</v>
      </c>
      <c r="M439" s="42">
        <f>IF(Table2[[#This Row],[Ship Mode]]=Introduction!$C$42,1,0)</f>
        <v>1</v>
      </c>
      <c r="N439" s="41">
        <f>IF(Table2[[#This Row],[Ship Mode]]=Introduction!$C$44,1,0)</f>
        <v>0</v>
      </c>
      <c r="O439" s="41">
        <f>IF(Table2[[#This Row],[Customer Segment]]=Introduction!$D$45,1,0)</f>
        <v>0</v>
      </c>
      <c r="P439" s="41">
        <f>IF(Table2[[#This Row],[Customer Segment]]=Introduction!$D$42,1,0)</f>
        <v>0</v>
      </c>
      <c r="Q439" s="41">
        <f>IF(Table2[[#This Row],[Customer Segment]]=Introduction!$D$44,1,0)</f>
        <v>0</v>
      </c>
      <c r="R439" s="1">
        <v>1845.23</v>
      </c>
      <c r="S43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3046.037187219014</v>
      </c>
    </row>
    <row r="440" spans="1:19" x14ac:dyDescent="0.2">
      <c r="A440" s="1" t="s">
        <v>23</v>
      </c>
      <c r="B440" s="1" t="s">
        <v>63</v>
      </c>
      <c r="C440" s="1" t="s">
        <v>47</v>
      </c>
      <c r="D440" s="37">
        <v>0.1</v>
      </c>
      <c r="E440" s="37">
        <v>5.68</v>
      </c>
      <c r="F440" s="37">
        <v>3.6</v>
      </c>
      <c r="G440" s="37">
        <v>0.56000000000000005</v>
      </c>
      <c r="H440" s="37">
        <v>-33.2956</v>
      </c>
      <c r="I440" s="42">
        <f>IF(Table2[[#This Row],[Order Priority]]=Introduction!$B$42,1,0)</f>
        <v>0</v>
      </c>
      <c r="J440" s="42">
        <f>IF(Table2[[#This Row],[Order Priority]]=Introduction!$B$43,1,0)</f>
        <v>0</v>
      </c>
      <c r="K440" s="42">
        <f>IF(Table2[[#This Row],[Order Priority]]=Introduction!$B$44,1,0)</f>
        <v>1</v>
      </c>
      <c r="L440" s="42">
        <f>IF(Table2[[#This Row],[Order Priority]]=Introduction!$B$45,1,0)</f>
        <v>0</v>
      </c>
      <c r="M440" s="42">
        <f>IF(Table2[[#This Row],[Ship Mode]]=Introduction!$C$42,1,0)</f>
        <v>0</v>
      </c>
      <c r="N440" s="41">
        <f>IF(Table2[[#This Row],[Ship Mode]]=Introduction!$C$44,1,0)</f>
        <v>0</v>
      </c>
      <c r="O440" s="41">
        <f>IF(Table2[[#This Row],[Customer Segment]]=Introduction!$D$45,1,0)</f>
        <v>0</v>
      </c>
      <c r="P440" s="41">
        <f>IF(Table2[[#This Row],[Customer Segment]]=Introduction!$D$42,1,0)</f>
        <v>0</v>
      </c>
      <c r="Q440" s="41">
        <f>IF(Table2[[#This Row],[Customer Segment]]=Introduction!$D$44,1,0)</f>
        <v>1</v>
      </c>
      <c r="R440" s="34">
        <v>118.35</v>
      </c>
      <c r="S44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147.54338539731305</v>
      </c>
    </row>
    <row r="441" spans="1:19" x14ac:dyDescent="0.2">
      <c r="A441" s="1" t="s">
        <v>23</v>
      </c>
      <c r="B441" s="1" t="s">
        <v>14</v>
      </c>
      <c r="C441" s="1" t="s">
        <v>3</v>
      </c>
      <c r="D441" s="39">
        <v>0.01</v>
      </c>
      <c r="E441" s="39">
        <v>20.48</v>
      </c>
      <c r="F441" s="39">
        <v>6.32</v>
      </c>
      <c r="G441" s="39">
        <v>0.57999999999999996</v>
      </c>
      <c r="H441" s="39">
        <v>711.24480000000005</v>
      </c>
      <c r="I441" s="42">
        <f>IF(Table2[[#This Row],[Order Priority]]=Introduction!$B$42,1,0)</f>
        <v>0</v>
      </c>
      <c r="J441" s="42">
        <f>IF(Table2[[#This Row],[Order Priority]]=Introduction!$B$43,1,0)</f>
        <v>0</v>
      </c>
      <c r="K441" s="42">
        <f>IF(Table2[[#This Row],[Order Priority]]=Introduction!$B$44,1,0)</f>
        <v>1</v>
      </c>
      <c r="L441" s="42">
        <f>IF(Table2[[#This Row],[Order Priority]]=Introduction!$B$45,1,0)</f>
        <v>0</v>
      </c>
      <c r="M441" s="42">
        <f>IF(Table2[[#This Row],[Ship Mode]]=Introduction!$C$42,1,0)</f>
        <v>0</v>
      </c>
      <c r="N441" s="41">
        <f>IF(Table2[[#This Row],[Ship Mode]]=Introduction!$C$44,1,0)</f>
        <v>1</v>
      </c>
      <c r="O441" s="41">
        <f>IF(Table2[[#This Row],[Customer Segment]]=Introduction!$D$45,1,0)</f>
        <v>1</v>
      </c>
      <c r="P441" s="41">
        <f>IF(Table2[[#This Row],[Customer Segment]]=Introduction!$D$42,1,0)</f>
        <v>0</v>
      </c>
      <c r="Q441" s="41">
        <f>IF(Table2[[#This Row],[Customer Segment]]=Introduction!$D$44,1,0)</f>
        <v>0</v>
      </c>
      <c r="R441" s="1">
        <v>375.03</v>
      </c>
      <c r="S44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1150.3612754461085</v>
      </c>
    </row>
    <row r="442" spans="1:19" x14ac:dyDescent="0.2">
      <c r="A442" s="1" t="s">
        <v>23</v>
      </c>
      <c r="B442" s="1" t="s">
        <v>14</v>
      </c>
      <c r="C442" s="1" t="s">
        <v>3</v>
      </c>
      <c r="D442" s="37">
        <v>0.09</v>
      </c>
      <c r="E442" s="37">
        <v>1.86</v>
      </c>
      <c r="F442" s="37">
        <v>2.58</v>
      </c>
      <c r="G442" s="37">
        <v>0.82</v>
      </c>
      <c r="H442" s="37">
        <v>-1084.8469631999999</v>
      </c>
      <c r="I442" s="42">
        <f>IF(Table2[[#This Row],[Order Priority]]=Introduction!$B$42,1,0)</f>
        <v>0</v>
      </c>
      <c r="J442" s="42">
        <f>IF(Table2[[#This Row],[Order Priority]]=Introduction!$B$43,1,0)</f>
        <v>0</v>
      </c>
      <c r="K442" s="42">
        <f>IF(Table2[[#This Row],[Order Priority]]=Introduction!$B$44,1,0)</f>
        <v>1</v>
      </c>
      <c r="L442" s="42">
        <f>IF(Table2[[#This Row],[Order Priority]]=Introduction!$B$45,1,0)</f>
        <v>0</v>
      </c>
      <c r="M442" s="42">
        <f>IF(Table2[[#This Row],[Ship Mode]]=Introduction!$C$42,1,0)</f>
        <v>0</v>
      </c>
      <c r="N442" s="41">
        <f>IF(Table2[[#This Row],[Ship Mode]]=Introduction!$C$44,1,0)</f>
        <v>1</v>
      </c>
      <c r="O442" s="41">
        <f>IF(Table2[[#This Row],[Customer Segment]]=Introduction!$D$45,1,0)</f>
        <v>1</v>
      </c>
      <c r="P442" s="41">
        <f>IF(Table2[[#This Row],[Customer Segment]]=Introduction!$D$42,1,0)</f>
        <v>0</v>
      </c>
      <c r="Q442" s="41">
        <f>IF(Table2[[#This Row],[Customer Segment]]=Introduction!$D$44,1,0)</f>
        <v>0</v>
      </c>
      <c r="R442" s="34">
        <v>22.11</v>
      </c>
      <c r="S44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-703.97675529473497</v>
      </c>
    </row>
    <row r="443" spans="1:19" x14ac:dyDescent="0.2">
      <c r="A443" s="1" t="s">
        <v>23</v>
      </c>
      <c r="B443" s="1" t="s">
        <v>14</v>
      </c>
      <c r="C443" s="1" t="s">
        <v>3</v>
      </c>
      <c r="D443" s="39">
        <v>0.08</v>
      </c>
      <c r="E443" s="39">
        <v>205.99</v>
      </c>
      <c r="F443" s="39">
        <v>2.5</v>
      </c>
      <c r="G443" s="39">
        <v>0.59</v>
      </c>
      <c r="H443" s="39">
        <v>-156.77199999999999</v>
      </c>
      <c r="I443" s="42">
        <f>IF(Table2[[#This Row],[Order Priority]]=Introduction!$B$42,1,0)</f>
        <v>0</v>
      </c>
      <c r="J443" s="42">
        <f>IF(Table2[[#This Row],[Order Priority]]=Introduction!$B$43,1,0)</f>
        <v>0</v>
      </c>
      <c r="K443" s="42">
        <f>IF(Table2[[#This Row],[Order Priority]]=Introduction!$B$44,1,0)</f>
        <v>1</v>
      </c>
      <c r="L443" s="42">
        <f>IF(Table2[[#This Row],[Order Priority]]=Introduction!$B$45,1,0)</f>
        <v>0</v>
      </c>
      <c r="M443" s="42">
        <f>IF(Table2[[#This Row],[Ship Mode]]=Introduction!$C$42,1,0)</f>
        <v>0</v>
      </c>
      <c r="N443" s="41">
        <f>IF(Table2[[#This Row],[Ship Mode]]=Introduction!$C$44,1,0)</f>
        <v>1</v>
      </c>
      <c r="O443" s="41">
        <f>IF(Table2[[#This Row],[Customer Segment]]=Introduction!$D$45,1,0)</f>
        <v>1</v>
      </c>
      <c r="P443" s="41">
        <f>IF(Table2[[#This Row],[Customer Segment]]=Introduction!$D$42,1,0)</f>
        <v>0</v>
      </c>
      <c r="Q443" s="41">
        <f>IF(Table2[[#This Row],[Customer Segment]]=Introduction!$D$44,1,0)</f>
        <v>0</v>
      </c>
      <c r="R443" s="1">
        <v>2875.35</v>
      </c>
      <c r="S44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699.19596703596028</v>
      </c>
    </row>
    <row r="444" spans="1:19" x14ac:dyDescent="0.2">
      <c r="A444" s="1" t="s">
        <v>1</v>
      </c>
      <c r="B444" s="1" t="s">
        <v>14</v>
      </c>
      <c r="C444" s="1" t="s">
        <v>70</v>
      </c>
      <c r="D444" s="37">
        <v>0.08</v>
      </c>
      <c r="E444" s="37">
        <v>14.81</v>
      </c>
      <c r="F444" s="37">
        <v>13.32</v>
      </c>
      <c r="G444" s="37">
        <v>0.43</v>
      </c>
      <c r="H444" s="37">
        <v>-131.6172</v>
      </c>
      <c r="I444" s="42">
        <f>IF(Table2[[#This Row],[Order Priority]]=Introduction!$B$42,1,0)</f>
        <v>1</v>
      </c>
      <c r="J444" s="42">
        <f>IF(Table2[[#This Row],[Order Priority]]=Introduction!$B$43,1,0)</f>
        <v>0</v>
      </c>
      <c r="K444" s="42">
        <f>IF(Table2[[#This Row],[Order Priority]]=Introduction!$B$44,1,0)</f>
        <v>0</v>
      </c>
      <c r="L444" s="42">
        <f>IF(Table2[[#This Row],[Order Priority]]=Introduction!$B$45,1,0)</f>
        <v>0</v>
      </c>
      <c r="M444" s="42">
        <f>IF(Table2[[#This Row],[Ship Mode]]=Introduction!$C$42,1,0)</f>
        <v>0</v>
      </c>
      <c r="N444" s="41">
        <f>IF(Table2[[#This Row],[Ship Mode]]=Introduction!$C$44,1,0)</f>
        <v>1</v>
      </c>
      <c r="O444" s="41">
        <f>IF(Table2[[#This Row],[Customer Segment]]=Introduction!$D$45,1,0)</f>
        <v>0</v>
      </c>
      <c r="P444" s="41">
        <f>IF(Table2[[#This Row],[Customer Segment]]=Introduction!$D$42,1,0)</f>
        <v>0</v>
      </c>
      <c r="Q444" s="41">
        <f>IF(Table2[[#This Row],[Customer Segment]]=Introduction!$D$44,1,0)</f>
        <v>0</v>
      </c>
      <c r="R444" s="34">
        <v>292.18</v>
      </c>
      <c r="S44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511.30240824376114</v>
      </c>
    </row>
    <row r="445" spans="1:19" x14ac:dyDescent="0.2">
      <c r="A445" s="1" t="s">
        <v>1</v>
      </c>
      <c r="B445" s="1" t="s">
        <v>14</v>
      </c>
      <c r="C445" s="1" t="s">
        <v>70</v>
      </c>
      <c r="D445" s="39">
        <v>0.08</v>
      </c>
      <c r="E445" s="39">
        <v>14.81</v>
      </c>
      <c r="F445" s="39">
        <v>13.32</v>
      </c>
      <c r="G445" s="39">
        <v>0.43</v>
      </c>
      <c r="H445" s="39">
        <v>-253.11</v>
      </c>
      <c r="I445" s="42">
        <f>IF(Table2[[#This Row],[Order Priority]]=Introduction!$B$42,1,0)</f>
        <v>1</v>
      </c>
      <c r="J445" s="42">
        <f>IF(Table2[[#This Row],[Order Priority]]=Introduction!$B$43,1,0)</f>
        <v>0</v>
      </c>
      <c r="K445" s="42">
        <f>IF(Table2[[#This Row],[Order Priority]]=Introduction!$B$44,1,0)</f>
        <v>0</v>
      </c>
      <c r="L445" s="42">
        <f>IF(Table2[[#This Row],[Order Priority]]=Introduction!$B$45,1,0)</f>
        <v>0</v>
      </c>
      <c r="M445" s="42">
        <f>IF(Table2[[#This Row],[Ship Mode]]=Introduction!$C$42,1,0)</f>
        <v>0</v>
      </c>
      <c r="N445" s="41">
        <f>IF(Table2[[#This Row],[Ship Mode]]=Introduction!$C$44,1,0)</f>
        <v>1</v>
      </c>
      <c r="O445" s="41">
        <f>IF(Table2[[#This Row],[Customer Segment]]=Introduction!$D$45,1,0)</f>
        <v>0</v>
      </c>
      <c r="P445" s="41">
        <f>IF(Table2[[#This Row],[Customer Segment]]=Introduction!$D$42,1,0)</f>
        <v>0</v>
      </c>
      <c r="Q445" s="41">
        <f>IF(Table2[[#This Row],[Customer Segment]]=Introduction!$D$44,1,0)</f>
        <v>0</v>
      </c>
      <c r="R445" s="1">
        <v>1154.1199999999999</v>
      </c>
      <c r="S44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386.89065595950507</v>
      </c>
    </row>
    <row r="446" spans="1:19" x14ac:dyDescent="0.2">
      <c r="A446" s="1" t="s">
        <v>13</v>
      </c>
      <c r="B446" s="1" t="s">
        <v>14</v>
      </c>
      <c r="C446" s="1" t="s">
        <v>15</v>
      </c>
      <c r="D446" s="37">
        <v>0.1</v>
      </c>
      <c r="E446" s="37">
        <v>41.94</v>
      </c>
      <c r="F446" s="37">
        <v>2.99</v>
      </c>
      <c r="G446" s="37">
        <v>0.35</v>
      </c>
      <c r="H446" s="37">
        <v>164.08199999999999</v>
      </c>
      <c r="I446" s="42">
        <f>IF(Table2[[#This Row],[Order Priority]]=Introduction!$B$42,1,0)</f>
        <v>0</v>
      </c>
      <c r="J446" s="42">
        <f>IF(Table2[[#This Row],[Order Priority]]=Introduction!$B$43,1,0)</f>
        <v>1</v>
      </c>
      <c r="K446" s="42">
        <f>IF(Table2[[#This Row],[Order Priority]]=Introduction!$B$44,1,0)</f>
        <v>0</v>
      </c>
      <c r="L446" s="42">
        <f>IF(Table2[[#This Row],[Order Priority]]=Introduction!$B$45,1,0)</f>
        <v>0</v>
      </c>
      <c r="M446" s="42">
        <f>IF(Table2[[#This Row],[Ship Mode]]=Introduction!$C$42,1,0)</f>
        <v>0</v>
      </c>
      <c r="N446" s="41">
        <f>IF(Table2[[#This Row],[Ship Mode]]=Introduction!$C$44,1,0)</f>
        <v>1</v>
      </c>
      <c r="O446" s="41">
        <f>IF(Table2[[#This Row],[Customer Segment]]=Introduction!$D$45,1,0)</f>
        <v>0</v>
      </c>
      <c r="P446" s="41">
        <f>IF(Table2[[#This Row],[Customer Segment]]=Introduction!$D$42,1,0)</f>
        <v>1</v>
      </c>
      <c r="Q446" s="41">
        <f>IF(Table2[[#This Row],[Customer Segment]]=Introduction!$D$44,1,0)</f>
        <v>0</v>
      </c>
      <c r="R446" s="34">
        <v>237.8</v>
      </c>
      <c r="S44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212.44770254245341</v>
      </c>
    </row>
    <row r="447" spans="1:19" x14ac:dyDescent="0.2">
      <c r="A447" s="1" t="s">
        <v>13</v>
      </c>
      <c r="B447" s="1" t="s">
        <v>63</v>
      </c>
      <c r="C447" s="1" t="s">
        <v>3</v>
      </c>
      <c r="D447" s="39">
        <v>0.06</v>
      </c>
      <c r="E447" s="39">
        <v>6.7</v>
      </c>
      <c r="F447" s="39">
        <v>1.56</v>
      </c>
      <c r="G447" s="39">
        <v>0.52</v>
      </c>
      <c r="H447" s="39">
        <v>40.6556</v>
      </c>
      <c r="I447" s="42">
        <f>IF(Table2[[#This Row],[Order Priority]]=Introduction!$B$42,1,0)</f>
        <v>0</v>
      </c>
      <c r="J447" s="42">
        <f>IF(Table2[[#This Row],[Order Priority]]=Introduction!$B$43,1,0)</f>
        <v>1</v>
      </c>
      <c r="K447" s="42">
        <f>IF(Table2[[#This Row],[Order Priority]]=Introduction!$B$44,1,0)</f>
        <v>0</v>
      </c>
      <c r="L447" s="42">
        <f>IF(Table2[[#This Row],[Order Priority]]=Introduction!$B$45,1,0)</f>
        <v>0</v>
      </c>
      <c r="M447" s="42">
        <f>IF(Table2[[#This Row],[Ship Mode]]=Introduction!$C$42,1,0)</f>
        <v>0</v>
      </c>
      <c r="N447" s="41">
        <f>IF(Table2[[#This Row],[Ship Mode]]=Introduction!$C$44,1,0)</f>
        <v>0</v>
      </c>
      <c r="O447" s="41">
        <f>IF(Table2[[#This Row],[Customer Segment]]=Introduction!$D$45,1,0)</f>
        <v>1</v>
      </c>
      <c r="P447" s="41">
        <f>IF(Table2[[#This Row],[Customer Segment]]=Introduction!$D$42,1,0)</f>
        <v>0</v>
      </c>
      <c r="Q447" s="41">
        <f>IF(Table2[[#This Row],[Customer Segment]]=Introduction!$D$44,1,0)</f>
        <v>0</v>
      </c>
      <c r="R447" s="1">
        <v>79.39</v>
      </c>
      <c r="S44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41.536594460705217</v>
      </c>
    </row>
    <row r="448" spans="1:19" x14ac:dyDescent="0.2">
      <c r="A448" s="1" t="s">
        <v>23</v>
      </c>
      <c r="B448" s="1" t="s">
        <v>14</v>
      </c>
      <c r="C448" s="1" t="s">
        <v>15</v>
      </c>
      <c r="D448" s="37">
        <v>0.04</v>
      </c>
      <c r="E448" s="37">
        <v>19.98</v>
      </c>
      <c r="F448" s="37">
        <v>8.68</v>
      </c>
      <c r="G448" s="37">
        <v>0.37</v>
      </c>
      <c r="H448" s="37">
        <v>108</v>
      </c>
      <c r="I448" s="42">
        <f>IF(Table2[[#This Row],[Order Priority]]=Introduction!$B$42,1,0)</f>
        <v>0</v>
      </c>
      <c r="J448" s="42">
        <f>IF(Table2[[#This Row],[Order Priority]]=Introduction!$B$43,1,0)</f>
        <v>0</v>
      </c>
      <c r="K448" s="42">
        <f>IF(Table2[[#This Row],[Order Priority]]=Introduction!$B$44,1,0)</f>
        <v>1</v>
      </c>
      <c r="L448" s="42">
        <f>IF(Table2[[#This Row],[Order Priority]]=Introduction!$B$45,1,0)</f>
        <v>0</v>
      </c>
      <c r="M448" s="42">
        <f>IF(Table2[[#This Row],[Ship Mode]]=Introduction!$C$42,1,0)</f>
        <v>0</v>
      </c>
      <c r="N448" s="41">
        <f>IF(Table2[[#This Row],[Ship Mode]]=Introduction!$C$44,1,0)</f>
        <v>1</v>
      </c>
      <c r="O448" s="41">
        <f>IF(Table2[[#This Row],[Customer Segment]]=Introduction!$D$45,1,0)</f>
        <v>0</v>
      </c>
      <c r="P448" s="41">
        <f>IF(Table2[[#This Row],[Customer Segment]]=Introduction!$D$42,1,0)</f>
        <v>1</v>
      </c>
      <c r="Q448" s="41">
        <f>IF(Table2[[#This Row],[Customer Segment]]=Introduction!$D$44,1,0)</f>
        <v>0</v>
      </c>
      <c r="R448" s="34">
        <v>168.04</v>
      </c>
      <c r="S44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382.01242674595773</v>
      </c>
    </row>
    <row r="449" spans="1:19" x14ac:dyDescent="0.2">
      <c r="A449" s="1" t="s">
        <v>23</v>
      </c>
      <c r="B449" s="1" t="s">
        <v>14</v>
      </c>
      <c r="C449" s="1" t="s">
        <v>15</v>
      </c>
      <c r="D449" s="39">
        <v>0.08</v>
      </c>
      <c r="E449" s="39">
        <v>125.99</v>
      </c>
      <c r="F449" s="39">
        <v>7.69</v>
      </c>
      <c r="G449" s="39">
        <v>0.57999999999999996</v>
      </c>
      <c r="H449" s="39">
        <v>377.154</v>
      </c>
      <c r="I449" s="42">
        <f>IF(Table2[[#This Row],[Order Priority]]=Introduction!$B$42,1,0)</f>
        <v>0</v>
      </c>
      <c r="J449" s="42">
        <f>IF(Table2[[#This Row],[Order Priority]]=Introduction!$B$43,1,0)</f>
        <v>0</v>
      </c>
      <c r="K449" s="42">
        <f>IF(Table2[[#This Row],[Order Priority]]=Introduction!$B$44,1,0)</f>
        <v>1</v>
      </c>
      <c r="L449" s="42">
        <f>IF(Table2[[#This Row],[Order Priority]]=Introduction!$B$45,1,0)</f>
        <v>0</v>
      </c>
      <c r="M449" s="42">
        <f>IF(Table2[[#This Row],[Ship Mode]]=Introduction!$C$42,1,0)</f>
        <v>0</v>
      </c>
      <c r="N449" s="41">
        <f>IF(Table2[[#This Row],[Ship Mode]]=Introduction!$C$44,1,0)</f>
        <v>1</v>
      </c>
      <c r="O449" s="41">
        <f>IF(Table2[[#This Row],[Customer Segment]]=Introduction!$D$45,1,0)</f>
        <v>0</v>
      </c>
      <c r="P449" s="41">
        <f>IF(Table2[[#This Row],[Customer Segment]]=Introduction!$D$42,1,0)</f>
        <v>1</v>
      </c>
      <c r="Q449" s="41">
        <f>IF(Table2[[#This Row],[Customer Segment]]=Introduction!$D$44,1,0)</f>
        <v>0</v>
      </c>
      <c r="R449" s="1">
        <v>703.46</v>
      </c>
      <c r="S44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1110.5330948106293</v>
      </c>
    </row>
    <row r="450" spans="1:19" x14ac:dyDescent="0.2">
      <c r="A450" s="1" t="s">
        <v>92</v>
      </c>
      <c r="B450" s="1" t="s">
        <v>14</v>
      </c>
      <c r="C450" s="1" t="s">
        <v>70</v>
      </c>
      <c r="D450" s="37">
        <v>0.05</v>
      </c>
      <c r="E450" s="37">
        <v>6.68</v>
      </c>
      <c r="F450" s="37">
        <v>5.66</v>
      </c>
      <c r="G450" s="37">
        <v>0.37</v>
      </c>
      <c r="H450" s="37">
        <v>-66.48</v>
      </c>
      <c r="I450" s="42">
        <f>IF(Table2[[#This Row],[Order Priority]]=Introduction!$B$42,1,0)</f>
        <v>0</v>
      </c>
      <c r="J450" s="42">
        <f>IF(Table2[[#This Row],[Order Priority]]=Introduction!$B$43,1,0)</f>
        <v>0</v>
      </c>
      <c r="K450" s="42">
        <f>IF(Table2[[#This Row],[Order Priority]]=Introduction!$B$44,1,0)</f>
        <v>0</v>
      </c>
      <c r="L450" s="42">
        <f>IF(Table2[[#This Row],[Order Priority]]=Introduction!$B$45,1,0)</f>
        <v>1</v>
      </c>
      <c r="M450" s="42">
        <f>IF(Table2[[#This Row],[Ship Mode]]=Introduction!$C$42,1,0)</f>
        <v>0</v>
      </c>
      <c r="N450" s="41">
        <f>IF(Table2[[#This Row],[Ship Mode]]=Introduction!$C$44,1,0)</f>
        <v>1</v>
      </c>
      <c r="O450" s="41">
        <f>IF(Table2[[#This Row],[Customer Segment]]=Introduction!$D$45,1,0)</f>
        <v>0</v>
      </c>
      <c r="P450" s="41">
        <f>IF(Table2[[#This Row],[Customer Segment]]=Introduction!$D$42,1,0)</f>
        <v>0</v>
      </c>
      <c r="Q450" s="41">
        <f>IF(Table2[[#This Row],[Customer Segment]]=Introduction!$D$44,1,0)</f>
        <v>0</v>
      </c>
      <c r="R450" s="34">
        <v>320.93</v>
      </c>
      <c r="S45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33.520506778086968</v>
      </c>
    </row>
    <row r="451" spans="1:19" x14ac:dyDescent="0.2">
      <c r="A451" s="1" t="s">
        <v>92</v>
      </c>
      <c r="B451" s="1" t="s">
        <v>14</v>
      </c>
      <c r="C451" s="1" t="s">
        <v>70</v>
      </c>
      <c r="D451" s="39">
        <v>0.03</v>
      </c>
      <c r="E451" s="39">
        <v>17.7</v>
      </c>
      <c r="F451" s="39">
        <v>9.4700000000000006</v>
      </c>
      <c r="G451" s="39">
        <v>0.59</v>
      </c>
      <c r="H451" s="39">
        <v>-52.33</v>
      </c>
      <c r="I451" s="42">
        <f>IF(Table2[[#This Row],[Order Priority]]=Introduction!$B$42,1,0)</f>
        <v>0</v>
      </c>
      <c r="J451" s="42">
        <f>IF(Table2[[#This Row],[Order Priority]]=Introduction!$B$43,1,0)</f>
        <v>0</v>
      </c>
      <c r="K451" s="42">
        <f>IF(Table2[[#This Row],[Order Priority]]=Introduction!$B$44,1,0)</f>
        <v>0</v>
      </c>
      <c r="L451" s="42">
        <f>IF(Table2[[#This Row],[Order Priority]]=Introduction!$B$45,1,0)</f>
        <v>1</v>
      </c>
      <c r="M451" s="42">
        <f>IF(Table2[[#This Row],[Ship Mode]]=Introduction!$C$42,1,0)</f>
        <v>0</v>
      </c>
      <c r="N451" s="41">
        <f>IF(Table2[[#This Row],[Ship Mode]]=Introduction!$C$44,1,0)</f>
        <v>1</v>
      </c>
      <c r="O451" s="41">
        <f>IF(Table2[[#This Row],[Customer Segment]]=Introduction!$D$45,1,0)</f>
        <v>0</v>
      </c>
      <c r="P451" s="41">
        <f>IF(Table2[[#This Row],[Customer Segment]]=Introduction!$D$42,1,0)</f>
        <v>0</v>
      </c>
      <c r="Q451" s="41">
        <f>IF(Table2[[#This Row],[Customer Segment]]=Introduction!$D$44,1,0)</f>
        <v>0</v>
      </c>
      <c r="R451" s="1">
        <v>261.85000000000002</v>
      </c>
      <c r="S45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383.92119888214779</v>
      </c>
    </row>
    <row r="452" spans="1:19" x14ac:dyDescent="0.2">
      <c r="A452" s="1" t="s">
        <v>92</v>
      </c>
      <c r="B452" s="1" t="s">
        <v>14</v>
      </c>
      <c r="C452" s="1" t="s">
        <v>70</v>
      </c>
      <c r="D452" s="37">
        <v>7.0000000000000007E-2</v>
      </c>
      <c r="E452" s="37">
        <v>30.56</v>
      </c>
      <c r="F452" s="37">
        <v>2.99</v>
      </c>
      <c r="G452" s="37">
        <v>0.35</v>
      </c>
      <c r="H452" s="37">
        <v>-95.618600000000001</v>
      </c>
      <c r="I452" s="42">
        <f>IF(Table2[[#This Row],[Order Priority]]=Introduction!$B$42,1,0)</f>
        <v>0</v>
      </c>
      <c r="J452" s="42">
        <f>IF(Table2[[#This Row],[Order Priority]]=Introduction!$B$43,1,0)</f>
        <v>0</v>
      </c>
      <c r="K452" s="42">
        <f>IF(Table2[[#This Row],[Order Priority]]=Introduction!$B$44,1,0)</f>
        <v>0</v>
      </c>
      <c r="L452" s="42">
        <f>IF(Table2[[#This Row],[Order Priority]]=Introduction!$B$45,1,0)</f>
        <v>1</v>
      </c>
      <c r="M452" s="42">
        <f>IF(Table2[[#This Row],[Ship Mode]]=Introduction!$C$42,1,0)</f>
        <v>0</v>
      </c>
      <c r="N452" s="41">
        <f>IF(Table2[[#This Row],[Ship Mode]]=Introduction!$C$44,1,0)</f>
        <v>1</v>
      </c>
      <c r="O452" s="41">
        <f>IF(Table2[[#This Row],[Customer Segment]]=Introduction!$D$45,1,0)</f>
        <v>0</v>
      </c>
      <c r="P452" s="41">
        <f>IF(Table2[[#This Row],[Customer Segment]]=Introduction!$D$42,1,0)</f>
        <v>0</v>
      </c>
      <c r="Q452" s="41">
        <f>IF(Table2[[#This Row],[Customer Segment]]=Introduction!$D$44,1,0)</f>
        <v>0</v>
      </c>
      <c r="R452" s="34">
        <v>364.92</v>
      </c>
      <c r="S45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-25.135442636912487</v>
      </c>
    </row>
    <row r="453" spans="1:19" x14ac:dyDescent="0.2">
      <c r="A453" s="1" t="s">
        <v>46</v>
      </c>
      <c r="B453" s="1" t="s">
        <v>14</v>
      </c>
      <c r="C453" s="1" t="s">
        <v>3</v>
      </c>
      <c r="D453" s="39">
        <v>0.08</v>
      </c>
      <c r="E453" s="39">
        <v>65.989999999999995</v>
      </c>
      <c r="F453" s="39">
        <v>5.92</v>
      </c>
      <c r="G453" s="39">
        <v>0.57999999999999996</v>
      </c>
      <c r="H453" s="39">
        <v>624.40164000000004</v>
      </c>
      <c r="I453" s="42">
        <f>IF(Table2[[#This Row],[Order Priority]]=Introduction!$B$42,1,0)</f>
        <v>0</v>
      </c>
      <c r="J453" s="42">
        <f>IF(Table2[[#This Row],[Order Priority]]=Introduction!$B$43,1,0)</f>
        <v>0</v>
      </c>
      <c r="K453" s="42">
        <f>IF(Table2[[#This Row],[Order Priority]]=Introduction!$B$44,1,0)</f>
        <v>0</v>
      </c>
      <c r="L453" s="42">
        <f>IF(Table2[[#This Row],[Order Priority]]=Introduction!$B$45,1,0)</f>
        <v>0</v>
      </c>
      <c r="M453" s="42">
        <f>IF(Table2[[#This Row],[Ship Mode]]=Introduction!$C$42,1,0)</f>
        <v>0</v>
      </c>
      <c r="N453" s="41">
        <f>IF(Table2[[#This Row],[Ship Mode]]=Introduction!$C$44,1,0)</f>
        <v>1</v>
      </c>
      <c r="O453" s="41">
        <f>IF(Table2[[#This Row],[Customer Segment]]=Introduction!$D$45,1,0)</f>
        <v>1</v>
      </c>
      <c r="P453" s="41">
        <f>IF(Table2[[#This Row],[Customer Segment]]=Introduction!$D$42,1,0)</f>
        <v>0</v>
      </c>
      <c r="Q453" s="41">
        <f>IF(Table2[[#This Row],[Customer Segment]]=Introduction!$D$44,1,0)</f>
        <v>0</v>
      </c>
      <c r="R453" s="1">
        <v>1137.5999999999999</v>
      </c>
      <c r="S45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1267.9688932530164</v>
      </c>
    </row>
    <row r="454" spans="1:19" x14ac:dyDescent="0.2">
      <c r="A454" s="1" t="s">
        <v>13</v>
      </c>
      <c r="B454" s="1" t="s">
        <v>63</v>
      </c>
      <c r="C454" s="1" t="s">
        <v>15</v>
      </c>
      <c r="D454" s="37">
        <v>0.1</v>
      </c>
      <c r="E454" s="37">
        <v>105.98</v>
      </c>
      <c r="F454" s="37">
        <v>13.99</v>
      </c>
      <c r="G454" s="37">
        <v>0.65</v>
      </c>
      <c r="H454" s="37">
        <v>349.48500000000001</v>
      </c>
      <c r="I454" s="42">
        <f>IF(Table2[[#This Row],[Order Priority]]=Introduction!$B$42,1,0)</f>
        <v>0</v>
      </c>
      <c r="J454" s="42">
        <f>IF(Table2[[#This Row],[Order Priority]]=Introduction!$B$43,1,0)</f>
        <v>1</v>
      </c>
      <c r="K454" s="42">
        <f>IF(Table2[[#This Row],[Order Priority]]=Introduction!$B$44,1,0)</f>
        <v>0</v>
      </c>
      <c r="L454" s="42">
        <f>IF(Table2[[#This Row],[Order Priority]]=Introduction!$B$45,1,0)</f>
        <v>0</v>
      </c>
      <c r="M454" s="42">
        <f>IF(Table2[[#This Row],[Ship Mode]]=Introduction!$C$42,1,0)</f>
        <v>0</v>
      </c>
      <c r="N454" s="41">
        <f>IF(Table2[[#This Row],[Ship Mode]]=Introduction!$C$44,1,0)</f>
        <v>0</v>
      </c>
      <c r="O454" s="41">
        <f>IF(Table2[[#This Row],[Customer Segment]]=Introduction!$D$45,1,0)</f>
        <v>0</v>
      </c>
      <c r="P454" s="41">
        <f>IF(Table2[[#This Row],[Customer Segment]]=Introduction!$D$42,1,0)</f>
        <v>1</v>
      </c>
      <c r="Q454" s="41">
        <f>IF(Table2[[#This Row],[Customer Segment]]=Introduction!$D$44,1,0)</f>
        <v>0</v>
      </c>
      <c r="R454" s="34">
        <v>506.5</v>
      </c>
      <c r="S45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1074.1257782494206</v>
      </c>
    </row>
    <row r="455" spans="1:19" x14ac:dyDescent="0.2">
      <c r="A455" s="1" t="s">
        <v>46</v>
      </c>
      <c r="B455" s="1" t="s">
        <v>63</v>
      </c>
      <c r="C455" s="1" t="s">
        <v>15</v>
      </c>
      <c r="D455" s="39">
        <v>7.0000000000000007E-2</v>
      </c>
      <c r="E455" s="39">
        <v>179.99</v>
      </c>
      <c r="F455" s="39">
        <v>19.989999999999998</v>
      </c>
      <c r="G455" s="39">
        <v>0.48</v>
      </c>
      <c r="H455" s="39">
        <v>-568.53510000000006</v>
      </c>
      <c r="I455" s="42">
        <f>IF(Table2[[#This Row],[Order Priority]]=Introduction!$B$42,1,0)</f>
        <v>0</v>
      </c>
      <c r="J455" s="42">
        <f>IF(Table2[[#This Row],[Order Priority]]=Introduction!$B$43,1,0)</f>
        <v>0</v>
      </c>
      <c r="K455" s="42">
        <f>IF(Table2[[#This Row],[Order Priority]]=Introduction!$B$44,1,0)</f>
        <v>0</v>
      </c>
      <c r="L455" s="42">
        <f>IF(Table2[[#This Row],[Order Priority]]=Introduction!$B$45,1,0)</f>
        <v>0</v>
      </c>
      <c r="M455" s="42">
        <f>IF(Table2[[#This Row],[Ship Mode]]=Introduction!$C$42,1,0)</f>
        <v>0</v>
      </c>
      <c r="N455" s="41">
        <f>IF(Table2[[#This Row],[Ship Mode]]=Introduction!$C$44,1,0)</f>
        <v>0</v>
      </c>
      <c r="O455" s="41">
        <f>IF(Table2[[#This Row],[Customer Segment]]=Introduction!$D$45,1,0)</f>
        <v>0</v>
      </c>
      <c r="P455" s="41">
        <f>IF(Table2[[#This Row],[Customer Segment]]=Introduction!$D$42,1,0)</f>
        <v>1</v>
      </c>
      <c r="Q455" s="41">
        <f>IF(Table2[[#This Row],[Customer Segment]]=Introduction!$D$44,1,0)</f>
        <v>0</v>
      </c>
      <c r="R455" s="1">
        <v>718.03</v>
      </c>
      <c r="S45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613.813562252873</v>
      </c>
    </row>
    <row r="456" spans="1:19" x14ac:dyDescent="0.2">
      <c r="A456" s="1" t="s">
        <v>46</v>
      </c>
      <c r="B456" s="1" t="s">
        <v>63</v>
      </c>
      <c r="C456" s="1" t="s">
        <v>15</v>
      </c>
      <c r="D456" s="37">
        <v>7.0000000000000007E-2</v>
      </c>
      <c r="E456" s="37">
        <v>179.99</v>
      </c>
      <c r="F456" s="37">
        <v>19.989999999999998</v>
      </c>
      <c r="G456" s="37">
        <v>0.48</v>
      </c>
      <c r="H456" s="37">
        <v>-427.47</v>
      </c>
      <c r="I456" s="42">
        <f>IF(Table2[[#This Row],[Order Priority]]=Introduction!$B$42,1,0)</f>
        <v>0</v>
      </c>
      <c r="J456" s="42">
        <f>IF(Table2[[#This Row],[Order Priority]]=Introduction!$B$43,1,0)</f>
        <v>0</v>
      </c>
      <c r="K456" s="42">
        <f>IF(Table2[[#This Row],[Order Priority]]=Introduction!$B$44,1,0)</f>
        <v>0</v>
      </c>
      <c r="L456" s="42">
        <f>IF(Table2[[#This Row],[Order Priority]]=Introduction!$B$45,1,0)</f>
        <v>0</v>
      </c>
      <c r="M456" s="42">
        <f>IF(Table2[[#This Row],[Ship Mode]]=Introduction!$C$42,1,0)</f>
        <v>0</v>
      </c>
      <c r="N456" s="41">
        <f>IF(Table2[[#This Row],[Ship Mode]]=Introduction!$C$44,1,0)</f>
        <v>0</v>
      </c>
      <c r="O456" s="41">
        <f>IF(Table2[[#This Row],[Customer Segment]]=Introduction!$D$45,1,0)</f>
        <v>0</v>
      </c>
      <c r="P456" s="41">
        <f>IF(Table2[[#This Row],[Customer Segment]]=Introduction!$D$42,1,0)</f>
        <v>1</v>
      </c>
      <c r="Q456" s="41">
        <f>IF(Table2[[#This Row],[Customer Segment]]=Introduction!$D$44,1,0)</f>
        <v>0</v>
      </c>
      <c r="R456" s="34">
        <v>179.51</v>
      </c>
      <c r="S45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758.26785318331338</v>
      </c>
    </row>
    <row r="457" spans="1:19" x14ac:dyDescent="0.2">
      <c r="A457" s="1" t="s">
        <v>13</v>
      </c>
      <c r="B457" s="1" t="s">
        <v>14</v>
      </c>
      <c r="C457" s="1" t="s">
        <v>70</v>
      </c>
      <c r="D457" s="39">
        <v>0.08</v>
      </c>
      <c r="E457" s="39">
        <v>5.74</v>
      </c>
      <c r="F457" s="39">
        <v>5.01</v>
      </c>
      <c r="G457" s="39">
        <v>0.39</v>
      </c>
      <c r="H457" s="39">
        <v>-6.9308199999999998</v>
      </c>
      <c r="I457" s="42">
        <f>IF(Table2[[#This Row],[Order Priority]]=Introduction!$B$42,1,0)</f>
        <v>0</v>
      </c>
      <c r="J457" s="42">
        <f>IF(Table2[[#This Row],[Order Priority]]=Introduction!$B$43,1,0)</f>
        <v>1</v>
      </c>
      <c r="K457" s="42">
        <f>IF(Table2[[#This Row],[Order Priority]]=Introduction!$B$44,1,0)</f>
        <v>0</v>
      </c>
      <c r="L457" s="42">
        <f>IF(Table2[[#This Row],[Order Priority]]=Introduction!$B$45,1,0)</f>
        <v>0</v>
      </c>
      <c r="M457" s="42">
        <f>IF(Table2[[#This Row],[Ship Mode]]=Introduction!$C$42,1,0)</f>
        <v>0</v>
      </c>
      <c r="N457" s="41">
        <f>IF(Table2[[#This Row],[Ship Mode]]=Introduction!$C$44,1,0)</f>
        <v>1</v>
      </c>
      <c r="O457" s="41">
        <f>IF(Table2[[#This Row],[Customer Segment]]=Introduction!$D$45,1,0)</f>
        <v>0</v>
      </c>
      <c r="P457" s="41">
        <f>IF(Table2[[#This Row],[Customer Segment]]=Introduction!$D$42,1,0)</f>
        <v>0</v>
      </c>
      <c r="Q457" s="41">
        <f>IF(Table2[[#This Row],[Customer Segment]]=Introduction!$D$44,1,0)</f>
        <v>0</v>
      </c>
      <c r="R457" s="1">
        <v>7.21</v>
      </c>
      <c r="S45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55.136569711497657</v>
      </c>
    </row>
    <row r="458" spans="1:19" x14ac:dyDescent="0.2">
      <c r="A458" s="1" t="s">
        <v>23</v>
      </c>
      <c r="B458" s="1" t="s">
        <v>14</v>
      </c>
      <c r="C458" s="1" t="s">
        <v>3</v>
      </c>
      <c r="D458" s="37">
        <v>0.1</v>
      </c>
      <c r="E458" s="37">
        <v>4.13</v>
      </c>
      <c r="F458" s="37">
        <v>0.99</v>
      </c>
      <c r="G458" s="37">
        <v>0.39</v>
      </c>
      <c r="H458" s="37">
        <v>-40.53</v>
      </c>
      <c r="I458" s="42">
        <f>IF(Table2[[#This Row],[Order Priority]]=Introduction!$B$42,1,0)</f>
        <v>0</v>
      </c>
      <c r="J458" s="42">
        <f>IF(Table2[[#This Row],[Order Priority]]=Introduction!$B$43,1,0)</f>
        <v>0</v>
      </c>
      <c r="K458" s="42">
        <f>IF(Table2[[#This Row],[Order Priority]]=Introduction!$B$44,1,0)</f>
        <v>1</v>
      </c>
      <c r="L458" s="42">
        <f>IF(Table2[[#This Row],[Order Priority]]=Introduction!$B$45,1,0)</f>
        <v>0</v>
      </c>
      <c r="M458" s="42">
        <f>IF(Table2[[#This Row],[Ship Mode]]=Introduction!$C$42,1,0)</f>
        <v>0</v>
      </c>
      <c r="N458" s="41">
        <f>IF(Table2[[#This Row],[Ship Mode]]=Introduction!$C$44,1,0)</f>
        <v>1</v>
      </c>
      <c r="O458" s="41">
        <f>IF(Table2[[#This Row],[Customer Segment]]=Introduction!$D$45,1,0)</f>
        <v>1</v>
      </c>
      <c r="P458" s="41">
        <f>IF(Table2[[#This Row],[Customer Segment]]=Introduction!$D$42,1,0)</f>
        <v>0</v>
      </c>
      <c r="Q458" s="41">
        <f>IF(Table2[[#This Row],[Customer Segment]]=Introduction!$D$44,1,0)</f>
        <v>0</v>
      </c>
      <c r="R458" s="34">
        <v>52.16</v>
      </c>
      <c r="S45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-35.421023403938605</v>
      </c>
    </row>
    <row r="459" spans="1:19" x14ac:dyDescent="0.2">
      <c r="A459" s="1" t="s">
        <v>92</v>
      </c>
      <c r="B459" s="1" t="s">
        <v>14</v>
      </c>
      <c r="C459" s="1" t="s">
        <v>15</v>
      </c>
      <c r="D459" s="39">
        <v>7.0000000000000007E-2</v>
      </c>
      <c r="E459" s="39">
        <v>20.95</v>
      </c>
      <c r="F459" s="39">
        <v>5.99</v>
      </c>
      <c r="G459" s="39">
        <v>0.65</v>
      </c>
      <c r="H459" s="39">
        <v>27.234000000000002</v>
      </c>
      <c r="I459" s="42">
        <f>IF(Table2[[#This Row],[Order Priority]]=Introduction!$B$42,1,0)</f>
        <v>0</v>
      </c>
      <c r="J459" s="42">
        <f>IF(Table2[[#This Row],[Order Priority]]=Introduction!$B$43,1,0)</f>
        <v>0</v>
      </c>
      <c r="K459" s="42">
        <f>IF(Table2[[#This Row],[Order Priority]]=Introduction!$B$44,1,0)</f>
        <v>0</v>
      </c>
      <c r="L459" s="42">
        <f>IF(Table2[[#This Row],[Order Priority]]=Introduction!$B$45,1,0)</f>
        <v>1</v>
      </c>
      <c r="M459" s="42">
        <f>IF(Table2[[#This Row],[Ship Mode]]=Introduction!$C$42,1,0)</f>
        <v>0</v>
      </c>
      <c r="N459" s="41">
        <f>IF(Table2[[#This Row],[Ship Mode]]=Introduction!$C$44,1,0)</f>
        <v>1</v>
      </c>
      <c r="O459" s="41">
        <f>IF(Table2[[#This Row],[Customer Segment]]=Introduction!$D$45,1,0)</f>
        <v>0</v>
      </c>
      <c r="P459" s="41">
        <f>IF(Table2[[#This Row],[Customer Segment]]=Introduction!$D$42,1,0)</f>
        <v>1</v>
      </c>
      <c r="Q459" s="41">
        <f>IF(Table2[[#This Row],[Customer Segment]]=Introduction!$D$44,1,0)</f>
        <v>0</v>
      </c>
      <c r="R459" s="1">
        <v>391.4</v>
      </c>
      <c r="S45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373.89641621417667</v>
      </c>
    </row>
    <row r="460" spans="1:19" x14ac:dyDescent="0.2">
      <c r="A460" s="1" t="s">
        <v>46</v>
      </c>
      <c r="B460" s="1" t="s">
        <v>14</v>
      </c>
      <c r="C460" s="1" t="s">
        <v>70</v>
      </c>
      <c r="D460" s="37">
        <v>0.1</v>
      </c>
      <c r="E460" s="37">
        <v>30.98</v>
      </c>
      <c r="F460" s="37">
        <v>8.99</v>
      </c>
      <c r="G460" s="37">
        <v>0.57999999999999996</v>
      </c>
      <c r="H460" s="37">
        <v>-20.222799999999999</v>
      </c>
      <c r="I460" s="42">
        <f>IF(Table2[[#This Row],[Order Priority]]=Introduction!$B$42,1,0)</f>
        <v>0</v>
      </c>
      <c r="J460" s="42">
        <f>IF(Table2[[#This Row],[Order Priority]]=Introduction!$B$43,1,0)</f>
        <v>0</v>
      </c>
      <c r="K460" s="42">
        <f>IF(Table2[[#This Row],[Order Priority]]=Introduction!$B$44,1,0)</f>
        <v>0</v>
      </c>
      <c r="L460" s="42">
        <f>IF(Table2[[#This Row],[Order Priority]]=Introduction!$B$45,1,0)</f>
        <v>0</v>
      </c>
      <c r="M460" s="42">
        <f>IF(Table2[[#This Row],[Ship Mode]]=Introduction!$C$42,1,0)</f>
        <v>0</v>
      </c>
      <c r="N460" s="41">
        <f>IF(Table2[[#This Row],[Ship Mode]]=Introduction!$C$44,1,0)</f>
        <v>1</v>
      </c>
      <c r="O460" s="41">
        <f>IF(Table2[[#This Row],[Customer Segment]]=Introduction!$D$45,1,0)</f>
        <v>0</v>
      </c>
      <c r="P460" s="41">
        <f>IF(Table2[[#This Row],[Customer Segment]]=Introduction!$D$42,1,0)</f>
        <v>0</v>
      </c>
      <c r="Q460" s="41">
        <f>IF(Table2[[#This Row],[Customer Segment]]=Introduction!$D$44,1,0)</f>
        <v>0</v>
      </c>
      <c r="R460" s="34">
        <v>119.37</v>
      </c>
      <c r="S46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578.83701505759268</v>
      </c>
    </row>
    <row r="461" spans="1:19" x14ac:dyDescent="0.2">
      <c r="A461" s="1" t="s">
        <v>1</v>
      </c>
      <c r="B461" s="1" t="s">
        <v>14</v>
      </c>
      <c r="C461" s="1" t="s">
        <v>15</v>
      </c>
      <c r="D461" s="39">
        <v>0.01</v>
      </c>
      <c r="E461" s="39">
        <v>4.9800000000000004</v>
      </c>
      <c r="F461" s="39">
        <v>6.07</v>
      </c>
      <c r="G461" s="39">
        <v>0.36</v>
      </c>
      <c r="H461" s="39">
        <v>-69.069999999999993</v>
      </c>
      <c r="I461" s="42">
        <f>IF(Table2[[#This Row],[Order Priority]]=Introduction!$B$42,1,0)</f>
        <v>1</v>
      </c>
      <c r="J461" s="42">
        <f>IF(Table2[[#This Row],[Order Priority]]=Introduction!$B$43,1,0)</f>
        <v>0</v>
      </c>
      <c r="K461" s="42">
        <f>IF(Table2[[#This Row],[Order Priority]]=Introduction!$B$44,1,0)</f>
        <v>0</v>
      </c>
      <c r="L461" s="42">
        <f>IF(Table2[[#This Row],[Order Priority]]=Introduction!$B$45,1,0)</f>
        <v>0</v>
      </c>
      <c r="M461" s="42">
        <f>IF(Table2[[#This Row],[Ship Mode]]=Introduction!$C$42,1,0)</f>
        <v>0</v>
      </c>
      <c r="N461" s="41">
        <f>IF(Table2[[#This Row],[Ship Mode]]=Introduction!$C$44,1,0)</f>
        <v>1</v>
      </c>
      <c r="O461" s="41">
        <f>IF(Table2[[#This Row],[Customer Segment]]=Introduction!$D$45,1,0)</f>
        <v>0</v>
      </c>
      <c r="P461" s="41">
        <f>IF(Table2[[#This Row],[Customer Segment]]=Introduction!$D$42,1,0)</f>
        <v>1</v>
      </c>
      <c r="Q461" s="41">
        <f>IF(Table2[[#This Row],[Customer Segment]]=Introduction!$D$44,1,0)</f>
        <v>0</v>
      </c>
      <c r="R461" s="1">
        <v>217</v>
      </c>
      <c r="S46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303.30809437970032</v>
      </c>
    </row>
    <row r="462" spans="1:19" x14ac:dyDescent="0.2">
      <c r="A462" s="1" t="s">
        <v>1</v>
      </c>
      <c r="B462" s="1" t="s">
        <v>14</v>
      </c>
      <c r="C462" s="1" t="s">
        <v>15</v>
      </c>
      <c r="D462" s="37">
        <v>0.01</v>
      </c>
      <c r="E462" s="37">
        <v>4.9800000000000004</v>
      </c>
      <c r="F462" s="37">
        <v>6.07</v>
      </c>
      <c r="G462" s="37">
        <v>0.36</v>
      </c>
      <c r="H462" s="37">
        <v>-35.916400000000003</v>
      </c>
      <c r="I462" s="42">
        <f>IF(Table2[[#This Row],[Order Priority]]=Introduction!$B$42,1,0)</f>
        <v>1</v>
      </c>
      <c r="J462" s="42">
        <f>IF(Table2[[#This Row],[Order Priority]]=Introduction!$B$43,1,0)</f>
        <v>0</v>
      </c>
      <c r="K462" s="42">
        <f>IF(Table2[[#This Row],[Order Priority]]=Introduction!$B$44,1,0)</f>
        <v>0</v>
      </c>
      <c r="L462" s="42">
        <f>IF(Table2[[#This Row],[Order Priority]]=Introduction!$B$45,1,0)</f>
        <v>0</v>
      </c>
      <c r="M462" s="42">
        <f>IF(Table2[[#This Row],[Ship Mode]]=Introduction!$C$42,1,0)</f>
        <v>0</v>
      </c>
      <c r="N462" s="41">
        <f>IF(Table2[[#This Row],[Ship Mode]]=Introduction!$C$44,1,0)</f>
        <v>1</v>
      </c>
      <c r="O462" s="41">
        <f>IF(Table2[[#This Row],[Customer Segment]]=Introduction!$D$45,1,0)</f>
        <v>0</v>
      </c>
      <c r="P462" s="41">
        <f>IF(Table2[[#This Row],[Customer Segment]]=Introduction!$D$42,1,0)</f>
        <v>1</v>
      </c>
      <c r="Q462" s="41">
        <f>IF(Table2[[#This Row],[Customer Segment]]=Introduction!$D$44,1,0)</f>
        <v>0</v>
      </c>
      <c r="R462" s="34">
        <v>52.93</v>
      </c>
      <c r="S46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337.25823356927629</v>
      </c>
    </row>
    <row r="463" spans="1:19" x14ac:dyDescent="0.2">
      <c r="A463" s="1" t="s">
        <v>1</v>
      </c>
      <c r="B463" s="1" t="s">
        <v>14</v>
      </c>
      <c r="C463" s="1" t="s">
        <v>70</v>
      </c>
      <c r="D463" s="39">
        <v>0.01</v>
      </c>
      <c r="E463" s="39">
        <v>13.99</v>
      </c>
      <c r="F463" s="39">
        <v>7.51</v>
      </c>
      <c r="G463" s="39">
        <v>0.39</v>
      </c>
      <c r="H463" s="39">
        <v>533.74199999999996</v>
      </c>
      <c r="I463" s="42">
        <f>IF(Table2[[#This Row],[Order Priority]]=Introduction!$B$42,1,0)</f>
        <v>1</v>
      </c>
      <c r="J463" s="42">
        <f>IF(Table2[[#This Row],[Order Priority]]=Introduction!$B$43,1,0)</f>
        <v>0</v>
      </c>
      <c r="K463" s="42">
        <f>IF(Table2[[#This Row],[Order Priority]]=Introduction!$B$44,1,0)</f>
        <v>0</v>
      </c>
      <c r="L463" s="42">
        <f>IF(Table2[[#This Row],[Order Priority]]=Introduction!$B$45,1,0)</f>
        <v>0</v>
      </c>
      <c r="M463" s="42">
        <f>IF(Table2[[#This Row],[Ship Mode]]=Introduction!$C$42,1,0)</f>
        <v>0</v>
      </c>
      <c r="N463" s="41">
        <f>IF(Table2[[#This Row],[Ship Mode]]=Introduction!$C$44,1,0)</f>
        <v>1</v>
      </c>
      <c r="O463" s="41">
        <f>IF(Table2[[#This Row],[Customer Segment]]=Introduction!$D$45,1,0)</f>
        <v>0</v>
      </c>
      <c r="P463" s="41">
        <f>IF(Table2[[#This Row],[Customer Segment]]=Introduction!$D$42,1,0)</f>
        <v>0</v>
      </c>
      <c r="Q463" s="41">
        <f>IF(Table2[[#This Row],[Customer Segment]]=Introduction!$D$44,1,0)</f>
        <v>0</v>
      </c>
      <c r="R463" s="1">
        <v>29.85</v>
      </c>
      <c r="S46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1042.5049137309484</v>
      </c>
    </row>
    <row r="464" spans="1:19" x14ac:dyDescent="0.2">
      <c r="A464" s="1" t="s">
        <v>1</v>
      </c>
      <c r="B464" s="1" t="s">
        <v>63</v>
      </c>
      <c r="C464" s="1" t="s">
        <v>15</v>
      </c>
      <c r="D464" s="37">
        <v>0.01</v>
      </c>
      <c r="E464" s="37">
        <v>6.48</v>
      </c>
      <c r="F464" s="37">
        <v>6.22</v>
      </c>
      <c r="G464" s="37">
        <v>0.37</v>
      </c>
      <c r="H464" s="37">
        <v>-15.6312</v>
      </c>
      <c r="I464" s="42">
        <f>IF(Table2[[#This Row],[Order Priority]]=Introduction!$B$42,1,0)</f>
        <v>1</v>
      </c>
      <c r="J464" s="42">
        <f>IF(Table2[[#This Row],[Order Priority]]=Introduction!$B$43,1,0)</f>
        <v>0</v>
      </c>
      <c r="K464" s="42">
        <f>IF(Table2[[#This Row],[Order Priority]]=Introduction!$B$44,1,0)</f>
        <v>0</v>
      </c>
      <c r="L464" s="42">
        <f>IF(Table2[[#This Row],[Order Priority]]=Introduction!$B$45,1,0)</f>
        <v>0</v>
      </c>
      <c r="M464" s="42">
        <f>IF(Table2[[#This Row],[Ship Mode]]=Introduction!$C$42,1,0)</f>
        <v>0</v>
      </c>
      <c r="N464" s="41">
        <f>IF(Table2[[#This Row],[Ship Mode]]=Introduction!$C$44,1,0)</f>
        <v>0</v>
      </c>
      <c r="O464" s="41">
        <f>IF(Table2[[#This Row],[Customer Segment]]=Introduction!$D$45,1,0)</f>
        <v>0</v>
      </c>
      <c r="P464" s="41">
        <f>IF(Table2[[#This Row],[Customer Segment]]=Introduction!$D$42,1,0)</f>
        <v>1</v>
      </c>
      <c r="Q464" s="41">
        <f>IF(Table2[[#This Row],[Customer Segment]]=Introduction!$D$44,1,0)</f>
        <v>0</v>
      </c>
      <c r="R464" s="34">
        <v>69.459999999999994</v>
      </c>
      <c r="S46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292.97241815869654</v>
      </c>
    </row>
    <row r="465" spans="1:19" x14ac:dyDescent="0.2">
      <c r="A465" s="1" t="s">
        <v>1</v>
      </c>
      <c r="B465" s="1" t="s">
        <v>14</v>
      </c>
      <c r="C465" s="1" t="s">
        <v>15</v>
      </c>
      <c r="D465" s="39">
        <v>0.03</v>
      </c>
      <c r="E465" s="39">
        <v>85.99</v>
      </c>
      <c r="F465" s="39">
        <v>3.3</v>
      </c>
      <c r="G465" s="39">
        <v>0.37</v>
      </c>
      <c r="H465" s="39">
        <v>790.54679999999996</v>
      </c>
      <c r="I465" s="42">
        <f>IF(Table2[[#This Row],[Order Priority]]=Introduction!$B$42,1,0)</f>
        <v>1</v>
      </c>
      <c r="J465" s="42">
        <f>IF(Table2[[#This Row],[Order Priority]]=Introduction!$B$43,1,0)</f>
        <v>0</v>
      </c>
      <c r="K465" s="42">
        <f>IF(Table2[[#This Row],[Order Priority]]=Introduction!$B$44,1,0)</f>
        <v>0</v>
      </c>
      <c r="L465" s="42">
        <f>IF(Table2[[#This Row],[Order Priority]]=Introduction!$B$45,1,0)</f>
        <v>0</v>
      </c>
      <c r="M465" s="42">
        <f>IF(Table2[[#This Row],[Ship Mode]]=Introduction!$C$42,1,0)</f>
        <v>0</v>
      </c>
      <c r="N465" s="41">
        <f>IF(Table2[[#This Row],[Ship Mode]]=Introduction!$C$44,1,0)</f>
        <v>1</v>
      </c>
      <c r="O465" s="41">
        <f>IF(Table2[[#This Row],[Customer Segment]]=Introduction!$D$45,1,0)</f>
        <v>0</v>
      </c>
      <c r="P465" s="41">
        <f>IF(Table2[[#This Row],[Customer Segment]]=Introduction!$D$42,1,0)</f>
        <v>1</v>
      </c>
      <c r="Q465" s="41">
        <f>IF(Table2[[#This Row],[Customer Segment]]=Introduction!$D$44,1,0)</f>
        <v>0</v>
      </c>
      <c r="R465" s="1">
        <v>1145.72</v>
      </c>
      <c r="S46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1355.9304388547312</v>
      </c>
    </row>
    <row r="466" spans="1:19" x14ac:dyDescent="0.2">
      <c r="A466" s="1" t="s">
        <v>1</v>
      </c>
      <c r="B466" s="1" t="s">
        <v>2</v>
      </c>
      <c r="C466" s="1" t="s">
        <v>15</v>
      </c>
      <c r="D466" s="37">
        <v>0.04</v>
      </c>
      <c r="E466" s="37">
        <v>296.18</v>
      </c>
      <c r="F466" s="37">
        <v>154.12</v>
      </c>
      <c r="G466" s="37">
        <v>0.76</v>
      </c>
      <c r="H466" s="37">
        <v>-87.998040000000003</v>
      </c>
      <c r="I466" s="42">
        <f>IF(Table2[[#This Row],[Order Priority]]=Introduction!$B$42,1,0)</f>
        <v>1</v>
      </c>
      <c r="J466" s="42">
        <f>IF(Table2[[#This Row],[Order Priority]]=Introduction!$B$43,1,0)</f>
        <v>0</v>
      </c>
      <c r="K466" s="42">
        <f>IF(Table2[[#This Row],[Order Priority]]=Introduction!$B$44,1,0)</f>
        <v>0</v>
      </c>
      <c r="L466" s="42">
        <f>IF(Table2[[#This Row],[Order Priority]]=Introduction!$B$45,1,0)</f>
        <v>0</v>
      </c>
      <c r="M466" s="42">
        <f>IF(Table2[[#This Row],[Ship Mode]]=Introduction!$C$42,1,0)</f>
        <v>1</v>
      </c>
      <c r="N466" s="41">
        <f>IF(Table2[[#This Row],[Ship Mode]]=Introduction!$C$44,1,0)</f>
        <v>0</v>
      </c>
      <c r="O466" s="41">
        <f>IF(Table2[[#This Row],[Customer Segment]]=Introduction!$D$45,1,0)</f>
        <v>0</v>
      </c>
      <c r="P466" s="41">
        <f>IF(Table2[[#This Row],[Customer Segment]]=Introduction!$D$42,1,0)</f>
        <v>1</v>
      </c>
      <c r="Q466" s="41">
        <f>IF(Table2[[#This Row],[Customer Segment]]=Introduction!$D$44,1,0)</f>
        <v>0</v>
      </c>
      <c r="R466" s="34">
        <v>5768.12</v>
      </c>
      <c r="S46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5797.3918340030614</v>
      </c>
    </row>
    <row r="467" spans="1:19" x14ac:dyDescent="0.2">
      <c r="A467" s="1" t="s">
        <v>13</v>
      </c>
      <c r="B467" s="1" t="s">
        <v>14</v>
      </c>
      <c r="C467" s="1" t="s">
        <v>47</v>
      </c>
      <c r="D467" s="39">
        <v>0.04</v>
      </c>
      <c r="E467" s="39">
        <v>11.34</v>
      </c>
      <c r="F467" s="39">
        <v>5.01</v>
      </c>
      <c r="G467" s="39">
        <v>0.36</v>
      </c>
      <c r="H467" s="39">
        <v>-189.22399999999999</v>
      </c>
      <c r="I467" s="42">
        <f>IF(Table2[[#This Row],[Order Priority]]=Introduction!$B$42,1,0)</f>
        <v>0</v>
      </c>
      <c r="J467" s="42">
        <f>IF(Table2[[#This Row],[Order Priority]]=Introduction!$B$43,1,0)</f>
        <v>1</v>
      </c>
      <c r="K467" s="42">
        <f>IF(Table2[[#This Row],[Order Priority]]=Introduction!$B$44,1,0)</f>
        <v>0</v>
      </c>
      <c r="L467" s="42">
        <f>IF(Table2[[#This Row],[Order Priority]]=Introduction!$B$45,1,0)</f>
        <v>0</v>
      </c>
      <c r="M467" s="42">
        <f>IF(Table2[[#This Row],[Ship Mode]]=Introduction!$C$42,1,0)</f>
        <v>0</v>
      </c>
      <c r="N467" s="41">
        <f>IF(Table2[[#This Row],[Ship Mode]]=Introduction!$C$44,1,0)</f>
        <v>1</v>
      </c>
      <c r="O467" s="41">
        <f>IF(Table2[[#This Row],[Customer Segment]]=Introduction!$D$45,1,0)</f>
        <v>0</v>
      </c>
      <c r="P467" s="41">
        <f>IF(Table2[[#This Row],[Customer Segment]]=Introduction!$D$42,1,0)</f>
        <v>0</v>
      </c>
      <c r="Q467" s="41">
        <f>IF(Table2[[#This Row],[Customer Segment]]=Introduction!$D$44,1,0)</f>
        <v>1</v>
      </c>
      <c r="R467" s="1">
        <v>115.53</v>
      </c>
      <c r="S46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-82.053394841209524</v>
      </c>
    </row>
    <row r="468" spans="1:19" x14ac:dyDescent="0.2">
      <c r="A468" s="1" t="s">
        <v>23</v>
      </c>
      <c r="B468" s="1" t="s">
        <v>14</v>
      </c>
      <c r="C468" s="1" t="s">
        <v>47</v>
      </c>
      <c r="D468" s="37">
        <v>0.02</v>
      </c>
      <c r="E468" s="37">
        <v>55.99</v>
      </c>
      <c r="F468" s="37">
        <v>3.3</v>
      </c>
      <c r="G468" s="37">
        <v>0.59</v>
      </c>
      <c r="H468" s="37">
        <v>525.20039999999995</v>
      </c>
      <c r="I468" s="42">
        <f>IF(Table2[[#This Row],[Order Priority]]=Introduction!$B$42,1,0)</f>
        <v>0</v>
      </c>
      <c r="J468" s="42">
        <f>IF(Table2[[#This Row],[Order Priority]]=Introduction!$B$43,1,0)</f>
        <v>0</v>
      </c>
      <c r="K468" s="42">
        <f>IF(Table2[[#This Row],[Order Priority]]=Introduction!$B$44,1,0)</f>
        <v>1</v>
      </c>
      <c r="L468" s="42">
        <f>IF(Table2[[#This Row],[Order Priority]]=Introduction!$B$45,1,0)</f>
        <v>0</v>
      </c>
      <c r="M468" s="42">
        <f>IF(Table2[[#This Row],[Ship Mode]]=Introduction!$C$42,1,0)</f>
        <v>0</v>
      </c>
      <c r="N468" s="41">
        <f>IF(Table2[[#This Row],[Ship Mode]]=Introduction!$C$44,1,0)</f>
        <v>1</v>
      </c>
      <c r="O468" s="41">
        <f>IF(Table2[[#This Row],[Customer Segment]]=Introduction!$D$45,1,0)</f>
        <v>0</v>
      </c>
      <c r="P468" s="41">
        <f>IF(Table2[[#This Row],[Customer Segment]]=Introduction!$D$42,1,0)</f>
        <v>0</v>
      </c>
      <c r="Q468" s="41">
        <f>IF(Table2[[#This Row],[Customer Segment]]=Introduction!$D$44,1,0)</f>
        <v>1</v>
      </c>
      <c r="R468" s="34">
        <v>761.16</v>
      </c>
      <c r="S46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1028.8144304415955</v>
      </c>
    </row>
    <row r="469" spans="1:19" x14ac:dyDescent="0.2">
      <c r="A469" s="1" t="s">
        <v>23</v>
      </c>
      <c r="B469" s="1" t="s">
        <v>63</v>
      </c>
      <c r="C469" s="1" t="s">
        <v>47</v>
      </c>
      <c r="D469" s="39">
        <v>0</v>
      </c>
      <c r="E469" s="39">
        <v>22.38</v>
      </c>
      <c r="F469" s="39">
        <v>15.1</v>
      </c>
      <c r="G469" s="39">
        <v>0.38</v>
      </c>
      <c r="H469" s="39">
        <v>-52.646999999999998</v>
      </c>
      <c r="I469" s="42">
        <f>IF(Table2[[#This Row],[Order Priority]]=Introduction!$B$42,1,0)</f>
        <v>0</v>
      </c>
      <c r="J469" s="42">
        <f>IF(Table2[[#This Row],[Order Priority]]=Introduction!$B$43,1,0)</f>
        <v>0</v>
      </c>
      <c r="K469" s="42">
        <f>IF(Table2[[#This Row],[Order Priority]]=Introduction!$B$44,1,0)</f>
        <v>1</v>
      </c>
      <c r="L469" s="42">
        <f>IF(Table2[[#This Row],[Order Priority]]=Introduction!$B$45,1,0)</f>
        <v>0</v>
      </c>
      <c r="M469" s="42">
        <f>IF(Table2[[#This Row],[Ship Mode]]=Introduction!$C$42,1,0)</f>
        <v>0</v>
      </c>
      <c r="N469" s="41">
        <f>IF(Table2[[#This Row],[Ship Mode]]=Introduction!$C$44,1,0)</f>
        <v>0</v>
      </c>
      <c r="O469" s="41">
        <f>IF(Table2[[#This Row],[Customer Segment]]=Introduction!$D$45,1,0)</f>
        <v>0</v>
      </c>
      <c r="P469" s="41">
        <f>IF(Table2[[#This Row],[Customer Segment]]=Introduction!$D$42,1,0)</f>
        <v>0</v>
      </c>
      <c r="Q469" s="41">
        <f>IF(Table2[[#This Row],[Customer Segment]]=Introduction!$D$44,1,0)</f>
        <v>1</v>
      </c>
      <c r="R469" s="1">
        <v>682.68</v>
      </c>
      <c r="S46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414.3743501785226</v>
      </c>
    </row>
    <row r="470" spans="1:19" x14ac:dyDescent="0.2">
      <c r="A470" s="1" t="s">
        <v>23</v>
      </c>
      <c r="B470" s="1" t="s">
        <v>14</v>
      </c>
      <c r="C470" s="1" t="s">
        <v>47</v>
      </c>
      <c r="D470" s="37">
        <v>7.0000000000000007E-2</v>
      </c>
      <c r="E470" s="37">
        <v>5.98</v>
      </c>
      <c r="F470" s="37">
        <v>4.6900000000000004</v>
      </c>
      <c r="G470" s="37">
        <v>0.68</v>
      </c>
      <c r="H470" s="37">
        <v>-24.44</v>
      </c>
      <c r="I470" s="42">
        <f>IF(Table2[[#This Row],[Order Priority]]=Introduction!$B$42,1,0)</f>
        <v>0</v>
      </c>
      <c r="J470" s="42">
        <f>IF(Table2[[#This Row],[Order Priority]]=Introduction!$B$43,1,0)</f>
        <v>0</v>
      </c>
      <c r="K470" s="42">
        <f>IF(Table2[[#This Row],[Order Priority]]=Introduction!$B$44,1,0)</f>
        <v>1</v>
      </c>
      <c r="L470" s="42">
        <f>IF(Table2[[#This Row],[Order Priority]]=Introduction!$B$45,1,0)</f>
        <v>0</v>
      </c>
      <c r="M470" s="42">
        <f>IF(Table2[[#This Row],[Ship Mode]]=Introduction!$C$42,1,0)</f>
        <v>0</v>
      </c>
      <c r="N470" s="41">
        <f>IF(Table2[[#This Row],[Ship Mode]]=Introduction!$C$44,1,0)</f>
        <v>1</v>
      </c>
      <c r="O470" s="41">
        <f>IF(Table2[[#This Row],[Customer Segment]]=Introduction!$D$45,1,0)</f>
        <v>0</v>
      </c>
      <c r="P470" s="41">
        <f>IF(Table2[[#This Row],[Customer Segment]]=Introduction!$D$42,1,0)</f>
        <v>0</v>
      </c>
      <c r="Q470" s="41">
        <f>IF(Table2[[#This Row],[Customer Segment]]=Introduction!$D$44,1,0)</f>
        <v>1</v>
      </c>
      <c r="R470" s="34">
        <v>73.44</v>
      </c>
      <c r="S47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389.46170313232915</v>
      </c>
    </row>
    <row r="471" spans="1:19" x14ac:dyDescent="0.2">
      <c r="A471" s="1" t="s">
        <v>23</v>
      </c>
      <c r="B471" s="1" t="s">
        <v>14</v>
      </c>
      <c r="C471" s="1" t="s">
        <v>47</v>
      </c>
      <c r="D471" s="39">
        <v>0.02</v>
      </c>
      <c r="E471" s="39">
        <v>55.99</v>
      </c>
      <c r="F471" s="39">
        <v>3.3</v>
      </c>
      <c r="G471" s="39">
        <v>0.59</v>
      </c>
      <c r="H471" s="39">
        <v>366.50700000000001</v>
      </c>
      <c r="I471" s="42">
        <f>IF(Table2[[#This Row],[Order Priority]]=Introduction!$B$42,1,0)</f>
        <v>0</v>
      </c>
      <c r="J471" s="42">
        <f>IF(Table2[[#This Row],[Order Priority]]=Introduction!$B$43,1,0)</f>
        <v>0</v>
      </c>
      <c r="K471" s="42">
        <f>IF(Table2[[#This Row],[Order Priority]]=Introduction!$B$44,1,0)</f>
        <v>1</v>
      </c>
      <c r="L471" s="42">
        <f>IF(Table2[[#This Row],[Order Priority]]=Introduction!$B$45,1,0)</f>
        <v>0</v>
      </c>
      <c r="M471" s="42">
        <f>IF(Table2[[#This Row],[Ship Mode]]=Introduction!$C$42,1,0)</f>
        <v>0</v>
      </c>
      <c r="N471" s="41">
        <f>IF(Table2[[#This Row],[Ship Mode]]=Introduction!$C$44,1,0)</f>
        <v>1</v>
      </c>
      <c r="O471" s="41">
        <f>IF(Table2[[#This Row],[Customer Segment]]=Introduction!$D$45,1,0)</f>
        <v>0</v>
      </c>
      <c r="P471" s="41">
        <f>IF(Table2[[#This Row],[Customer Segment]]=Introduction!$D$42,1,0)</f>
        <v>0</v>
      </c>
      <c r="Q471" s="41">
        <f>IF(Table2[[#This Row],[Customer Segment]]=Introduction!$D$44,1,0)</f>
        <v>1</v>
      </c>
      <c r="R471" s="1">
        <v>2997.07</v>
      </c>
      <c r="S47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866.30830686928209</v>
      </c>
    </row>
    <row r="472" spans="1:19" x14ac:dyDescent="0.2">
      <c r="A472" s="1" t="s">
        <v>23</v>
      </c>
      <c r="B472" s="1" t="s">
        <v>14</v>
      </c>
      <c r="C472" s="1" t="s">
        <v>47</v>
      </c>
      <c r="D472" s="37">
        <v>7.0000000000000007E-2</v>
      </c>
      <c r="E472" s="37">
        <v>5.98</v>
      </c>
      <c r="F472" s="37">
        <v>4.6900000000000004</v>
      </c>
      <c r="G472" s="37">
        <v>0.68</v>
      </c>
      <c r="H472" s="37">
        <v>-12.7088</v>
      </c>
      <c r="I472" s="42">
        <f>IF(Table2[[#This Row],[Order Priority]]=Introduction!$B$42,1,0)</f>
        <v>0</v>
      </c>
      <c r="J472" s="42">
        <f>IF(Table2[[#This Row],[Order Priority]]=Introduction!$B$43,1,0)</f>
        <v>0</v>
      </c>
      <c r="K472" s="42">
        <f>IF(Table2[[#This Row],[Order Priority]]=Introduction!$B$44,1,0)</f>
        <v>1</v>
      </c>
      <c r="L472" s="42">
        <f>IF(Table2[[#This Row],[Order Priority]]=Introduction!$B$45,1,0)</f>
        <v>0</v>
      </c>
      <c r="M472" s="42">
        <f>IF(Table2[[#This Row],[Ship Mode]]=Introduction!$C$42,1,0)</f>
        <v>0</v>
      </c>
      <c r="N472" s="41">
        <f>IF(Table2[[#This Row],[Ship Mode]]=Introduction!$C$44,1,0)</f>
        <v>1</v>
      </c>
      <c r="O472" s="41">
        <f>IF(Table2[[#This Row],[Customer Segment]]=Introduction!$D$45,1,0)</f>
        <v>0</v>
      </c>
      <c r="P472" s="41">
        <f>IF(Table2[[#This Row],[Customer Segment]]=Introduction!$D$42,1,0)</f>
        <v>0</v>
      </c>
      <c r="Q472" s="41">
        <f>IF(Table2[[#This Row],[Customer Segment]]=Introduction!$D$44,1,0)</f>
        <v>1</v>
      </c>
      <c r="R472" s="34">
        <v>20.03</v>
      </c>
      <c r="S47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401.47475368674111</v>
      </c>
    </row>
    <row r="473" spans="1:19" x14ac:dyDescent="0.2">
      <c r="A473" s="1" t="s">
        <v>23</v>
      </c>
      <c r="B473" s="1" t="s">
        <v>14</v>
      </c>
      <c r="C473" s="1" t="s">
        <v>70</v>
      </c>
      <c r="D473" s="39">
        <v>0.08</v>
      </c>
      <c r="E473" s="39">
        <v>6.48</v>
      </c>
      <c r="F473" s="39">
        <v>6.81</v>
      </c>
      <c r="G473" s="39">
        <v>0.36</v>
      </c>
      <c r="H473" s="39">
        <v>-94.59</v>
      </c>
      <c r="I473" s="42">
        <f>IF(Table2[[#This Row],[Order Priority]]=Introduction!$B$42,1,0)</f>
        <v>0</v>
      </c>
      <c r="J473" s="42">
        <f>IF(Table2[[#This Row],[Order Priority]]=Introduction!$B$43,1,0)</f>
        <v>0</v>
      </c>
      <c r="K473" s="42">
        <f>IF(Table2[[#This Row],[Order Priority]]=Introduction!$B$44,1,0)</f>
        <v>1</v>
      </c>
      <c r="L473" s="42">
        <f>IF(Table2[[#This Row],[Order Priority]]=Introduction!$B$45,1,0)</f>
        <v>0</v>
      </c>
      <c r="M473" s="42">
        <f>IF(Table2[[#This Row],[Ship Mode]]=Introduction!$C$42,1,0)</f>
        <v>0</v>
      </c>
      <c r="N473" s="41">
        <f>IF(Table2[[#This Row],[Ship Mode]]=Introduction!$C$44,1,0)</f>
        <v>1</v>
      </c>
      <c r="O473" s="41">
        <f>IF(Table2[[#This Row],[Customer Segment]]=Introduction!$D$45,1,0)</f>
        <v>0</v>
      </c>
      <c r="P473" s="41">
        <f>IF(Table2[[#This Row],[Customer Segment]]=Introduction!$D$42,1,0)</f>
        <v>0</v>
      </c>
      <c r="Q473" s="41">
        <f>IF(Table2[[#This Row],[Customer Segment]]=Introduction!$D$44,1,0)</f>
        <v>0</v>
      </c>
      <c r="R473" s="1">
        <v>382.33</v>
      </c>
      <c r="S47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74.761955414852821</v>
      </c>
    </row>
    <row r="474" spans="1:19" x14ac:dyDescent="0.2">
      <c r="A474" s="1" t="s">
        <v>23</v>
      </c>
      <c r="B474" s="1" t="s">
        <v>2</v>
      </c>
      <c r="C474" s="1" t="s">
        <v>70</v>
      </c>
      <c r="D474" s="37">
        <v>0.09</v>
      </c>
      <c r="E474" s="37">
        <v>20.98</v>
      </c>
      <c r="F474" s="37">
        <v>53.03</v>
      </c>
      <c r="G474" s="37">
        <v>0.78</v>
      </c>
      <c r="H474" s="37">
        <v>-293.74</v>
      </c>
      <c r="I474" s="42">
        <f>IF(Table2[[#This Row],[Order Priority]]=Introduction!$B$42,1,0)</f>
        <v>0</v>
      </c>
      <c r="J474" s="42">
        <f>IF(Table2[[#This Row],[Order Priority]]=Introduction!$B$43,1,0)</f>
        <v>0</v>
      </c>
      <c r="K474" s="42">
        <f>IF(Table2[[#This Row],[Order Priority]]=Introduction!$B$44,1,0)</f>
        <v>1</v>
      </c>
      <c r="L474" s="42">
        <f>IF(Table2[[#This Row],[Order Priority]]=Introduction!$B$45,1,0)</f>
        <v>0</v>
      </c>
      <c r="M474" s="42">
        <f>IF(Table2[[#This Row],[Ship Mode]]=Introduction!$C$42,1,0)</f>
        <v>1</v>
      </c>
      <c r="N474" s="41">
        <f>IF(Table2[[#This Row],[Ship Mode]]=Introduction!$C$44,1,0)</f>
        <v>0</v>
      </c>
      <c r="O474" s="41">
        <f>IF(Table2[[#This Row],[Customer Segment]]=Introduction!$D$45,1,0)</f>
        <v>0</v>
      </c>
      <c r="P474" s="41">
        <f>IF(Table2[[#This Row],[Customer Segment]]=Introduction!$D$42,1,0)</f>
        <v>0</v>
      </c>
      <c r="Q474" s="41">
        <f>IF(Table2[[#This Row],[Customer Segment]]=Introduction!$D$44,1,0)</f>
        <v>0</v>
      </c>
      <c r="R474" s="34">
        <v>356.61</v>
      </c>
      <c r="S47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1732.6700299283359</v>
      </c>
    </row>
    <row r="475" spans="1:19" x14ac:dyDescent="0.2">
      <c r="A475" s="1" t="s">
        <v>23</v>
      </c>
      <c r="B475" s="1" t="s">
        <v>14</v>
      </c>
      <c r="C475" s="1" t="s">
        <v>70</v>
      </c>
      <c r="D475" s="39">
        <v>0.08</v>
      </c>
      <c r="E475" s="39">
        <v>6.48</v>
      </c>
      <c r="F475" s="39">
        <v>6.81</v>
      </c>
      <c r="G475" s="39">
        <v>0.36</v>
      </c>
      <c r="H475" s="39">
        <v>-49.186799999999998</v>
      </c>
      <c r="I475" s="42">
        <f>IF(Table2[[#This Row],[Order Priority]]=Introduction!$B$42,1,0)</f>
        <v>0</v>
      </c>
      <c r="J475" s="42">
        <f>IF(Table2[[#This Row],[Order Priority]]=Introduction!$B$43,1,0)</f>
        <v>0</v>
      </c>
      <c r="K475" s="42">
        <f>IF(Table2[[#This Row],[Order Priority]]=Introduction!$B$44,1,0)</f>
        <v>1</v>
      </c>
      <c r="L475" s="42">
        <f>IF(Table2[[#This Row],[Order Priority]]=Introduction!$B$45,1,0)</f>
        <v>0</v>
      </c>
      <c r="M475" s="42">
        <f>IF(Table2[[#This Row],[Ship Mode]]=Introduction!$C$42,1,0)</f>
        <v>0</v>
      </c>
      <c r="N475" s="41">
        <f>IF(Table2[[#This Row],[Ship Mode]]=Introduction!$C$44,1,0)</f>
        <v>1</v>
      </c>
      <c r="O475" s="41">
        <f>IF(Table2[[#This Row],[Customer Segment]]=Introduction!$D$45,1,0)</f>
        <v>0</v>
      </c>
      <c r="P475" s="41">
        <f>IF(Table2[[#This Row],[Customer Segment]]=Introduction!$D$42,1,0)</f>
        <v>0</v>
      </c>
      <c r="Q475" s="41">
        <f>IF(Table2[[#This Row],[Customer Segment]]=Introduction!$D$44,1,0)</f>
        <v>0</v>
      </c>
      <c r="R475" s="1">
        <v>92.29</v>
      </c>
      <c r="S47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121.25600009332376</v>
      </c>
    </row>
    <row r="476" spans="1:19" x14ac:dyDescent="0.2">
      <c r="A476" s="1" t="s">
        <v>23</v>
      </c>
      <c r="B476" s="1" t="s">
        <v>2</v>
      </c>
      <c r="C476" s="1" t="s">
        <v>70</v>
      </c>
      <c r="D476" s="37">
        <v>0.09</v>
      </c>
      <c r="E476" s="37">
        <v>20.98</v>
      </c>
      <c r="F476" s="37">
        <v>53.03</v>
      </c>
      <c r="G476" s="37">
        <v>0.78</v>
      </c>
      <c r="H476" s="37">
        <v>-152.7448</v>
      </c>
      <c r="I476" s="42">
        <f>IF(Table2[[#This Row],[Order Priority]]=Introduction!$B$42,1,0)</f>
        <v>0</v>
      </c>
      <c r="J476" s="42">
        <f>IF(Table2[[#This Row],[Order Priority]]=Introduction!$B$43,1,0)</f>
        <v>0</v>
      </c>
      <c r="K476" s="42">
        <f>IF(Table2[[#This Row],[Order Priority]]=Introduction!$B$44,1,0)</f>
        <v>1</v>
      </c>
      <c r="L476" s="42">
        <f>IF(Table2[[#This Row],[Order Priority]]=Introduction!$B$45,1,0)</f>
        <v>0</v>
      </c>
      <c r="M476" s="42">
        <f>IF(Table2[[#This Row],[Ship Mode]]=Introduction!$C$42,1,0)</f>
        <v>1</v>
      </c>
      <c r="N476" s="41">
        <f>IF(Table2[[#This Row],[Ship Mode]]=Introduction!$C$44,1,0)</f>
        <v>0</v>
      </c>
      <c r="O476" s="41">
        <f>IF(Table2[[#This Row],[Customer Segment]]=Introduction!$D$45,1,0)</f>
        <v>0</v>
      </c>
      <c r="P476" s="41">
        <f>IF(Table2[[#This Row],[Customer Segment]]=Introduction!$D$42,1,0)</f>
        <v>0</v>
      </c>
      <c r="Q476" s="41">
        <f>IF(Table2[[#This Row],[Customer Segment]]=Introduction!$D$44,1,0)</f>
        <v>0</v>
      </c>
      <c r="R476" s="34">
        <v>82.29</v>
      </c>
      <c r="S47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1877.0527414607816</v>
      </c>
    </row>
    <row r="477" spans="1:19" x14ac:dyDescent="0.2">
      <c r="A477" s="1" t="s">
        <v>92</v>
      </c>
      <c r="B477" s="1" t="s">
        <v>14</v>
      </c>
      <c r="C477" s="1" t="s">
        <v>70</v>
      </c>
      <c r="D477" s="39">
        <v>0.06</v>
      </c>
      <c r="E477" s="39">
        <v>6.37</v>
      </c>
      <c r="F477" s="39">
        <v>5.19</v>
      </c>
      <c r="G477" s="39">
        <v>0.38</v>
      </c>
      <c r="H477" s="39">
        <v>-48.219499999999996</v>
      </c>
      <c r="I477" s="42">
        <f>IF(Table2[[#This Row],[Order Priority]]=Introduction!$B$42,1,0)</f>
        <v>0</v>
      </c>
      <c r="J477" s="42">
        <f>IF(Table2[[#This Row],[Order Priority]]=Introduction!$B$43,1,0)</f>
        <v>0</v>
      </c>
      <c r="K477" s="42">
        <f>IF(Table2[[#This Row],[Order Priority]]=Introduction!$B$44,1,0)</f>
        <v>0</v>
      </c>
      <c r="L477" s="42">
        <f>IF(Table2[[#This Row],[Order Priority]]=Introduction!$B$45,1,0)</f>
        <v>1</v>
      </c>
      <c r="M477" s="42">
        <f>IF(Table2[[#This Row],[Ship Mode]]=Introduction!$C$42,1,0)</f>
        <v>0</v>
      </c>
      <c r="N477" s="41">
        <f>IF(Table2[[#This Row],[Ship Mode]]=Introduction!$C$44,1,0)</f>
        <v>1</v>
      </c>
      <c r="O477" s="41">
        <f>IF(Table2[[#This Row],[Customer Segment]]=Introduction!$D$45,1,0)</f>
        <v>0</v>
      </c>
      <c r="P477" s="41">
        <f>IF(Table2[[#This Row],[Customer Segment]]=Introduction!$D$42,1,0)</f>
        <v>0</v>
      </c>
      <c r="Q477" s="41">
        <f>IF(Table2[[#This Row],[Customer Segment]]=Introduction!$D$44,1,0)</f>
        <v>0</v>
      </c>
      <c r="R477" s="1">
        <v>37.700000000000003</v>
      </c>
      <c r="S47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39.961401422897808</v>
      </c>
    </row>
    <row r="478" spans="1:19" x14ac:dyDescent="0.2">
      <c r="A478" s="1" t="s">
        <v>92</v>
      </c>
      <c r="B478" s="1" t="s">
        <v>14</v>
      </c>
      <c r="C478" s="1" t="s">
        <v>70</v>
      </c>
      <c r="D478" s="37">
        <v>0</v>
      </c>
      <c r="E478" s="37">
        <v>20.28</v>
      </c>
      <c r="F478" s="37">
        <v>14.39</v>
      </c>
      <c r="G478" s="37">
        <v>0.47</v>
      </c>
      <c r="H478" s="37">
        <v>15.678000000000001</v>
      </c>
      <c r="I478" s="42">
        <f>IF(Table2[[#This Row],[Order Priority]]=Introduction!$B$42,1,0)</f>
        <v>0</v>
      </c>
      <c r="J478" s="42">
        <f>IF(Table2[[#This Row],[Order Priority]]=Introduction!$B$43,1,0)</f>
        <v>0</v>
      </c>
      <c r="K478" s="42">
        <f>IF(Table2[[#This Row],[Order Priority]]=Introduction!$B$44,1,0)</f>
        <v>0</v>
      </c>
      <c r="L478" s="42">
        <f>IF(Table2[[#This Row],[Order Priority]]=Introduction!$B$45,1,0)</f>
        <v>1</v>
      </c>
      <c r="M478" s="42">
        <f>IF(Table2[[#This Row],[Ship Mode]]=Introduction!$C$42,1,0)</f>
        <v>0</v>
      </c>
      <c r="N478" s="41">
        <f>IF(Table2[[#This Row],[Ship Mode]]=Introduction!$C$44,1,0)</f>
        <v>1</v>
      </c>
      <c r="O478" s="41">
        <f>IF(Table2[[#This Row],[Customer Segment]]=Introduction!$D$45,1,0)</f>
        <v>0</v>
      </c>
      <c r="P478" s="41">
        <f>IF(Table2[[#This Row],[Customer Segment]]=Introduction!$D$42,1,0)</f>
        <v>0</v>
      </c>
      <c r="Q478" s="41">
        <f>IF(Table2[[#This Row],[Customer Segment]]=Introduction!$D$44,1,0)</f>
        <v>0</v>
      </c>
      <c r="R478" s="34">
        <v>237.83</v>
      </c>
      <c r="S47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517.71541458013053</v>
      </c>
    </row>
    <row r="479" spans="1:19" x14ac:dyDescent="0.2">
      <c r="A479" s="1" t="s">
        <v>46</v>
      </c>
      <c r="B479" s="1" t="s">
        <v>14</v>
      </c>
      <c r="C479" s="1" t="s">
        <v>47</v>
      </c>
      <c r="D479" s="39">
        <v>0.03</v>
      </c>
      <c r="E479" s="39">
        <v>5.98</v>
      </c>
      <c r="F479" s="39">
        <v>3.85</v>
      </c>
      <c r="G479" s="39">
        <v>0.68</v>
      </c>
      <c r="H479" s="39">
        <v>-76.106800000000007</v>
      </c>
      <c r="I479" s="42">
        <f>IF(Table2[[#This Row],[Order Priority]]=Introduction!$B$42,1,0)</f>
        <v>0</v>
      </c>
      <c r="J479" s="42">
        <f>IF(Table2[[#This Row],[Order Priority]]=Introduction!$B$43,1,0)</f>
        <v>0</v>
      </c>
      <c r="K479" s="42">
        <f>IF(Table2[[#This Row],[Order Priority]]=Introduction!$B$44,1,0)</f>
        <v>0</v>
      </c>
      <c r="L479" s="42">
        <f>IF(Table2[[#This Row],[Order Priority]]=Introduction!$B$45,1,0)</f>
        <v>0</v>
      </c>
      <c r="M479" s="42">
        <f>IF(Table2[[#This Row],[Ship Mode]]=Introduction!$C$42,1,0)</f>
        <v>0</v>
      </c>
      <c r="N479" s="41">
        <f>IF(Table2[[#This Row],[Ship Mode]]=Introduction!$C$44,1,0)</f>
        <v>1</v>
      </c>
      <c r="O479" s="41">
        <f>IF(Table2[[#This Row],[Customer Segment]]=Introduction!$D$45,1,0)</f>
        <v>0</v>
      </c>
      <c r="P479" s="41">
        <f>IF(Table2[[#This Row],[Customer Segment]]=Introduction!$D$42,1,0)</f>
        <v>0</v>
      </c>
      <c r="Q479" s="41">
        <f>IF(Table2[[#This Row],[Customer Segment]]=Introduction!$D$44,1,0)</f>
        <v>1</v>
      </c>
      <c r="R479" s="1">
        <v>38.54</v>
      </c>
      <c r="S47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461.03096490512797</v>
      </c>
    </row>
    <row r="480" spans="1:19" x14ac:dyDescent="0.2">
      <c r="A480" s="1" t="s">
        <v>1</v>
      </c>
      <c r="B480" s="1" t="s">
        <v>2</v>
      </c>
      <c r="C480" s="1" t="s">
        <v>70</v>
      </c>
      <c r="D480" s="37">
        <v>7.0000000000000007E-2</v>
      </c>
      <c r="E480" s="37">
        <v>270.98</v>
      </c>
      <c r="F480" s="37">
        <v>50</v>
      </c>
      <c r="G480" s="37">
        <v>0.77</v>
      </c>
      <c r="H480" s="37">
        <v>27.725999999999999</v>
      </c>
      <c r="I480" s="42">
        <f>IF(Table2[[#This Row],[Order Priority]]=Introduction!$B$42,1,0)</f>
        <v>1</v>
      </c>
      <c r="J480" s="42">
        <f>IF(Table2[[#This Row],[Order Priority]]=Introduction!$B$43,1,0)</f>
        <v>0</v>
      </c>
      <c r="K480" s="42">
        <f>IF(Table2[[#This Row],[Order Priority]]=Introduction!$B$44,1,0)</f>
        <v>0</v>
      </c>
      <c r="L480" s="42">
        <f>IF(Table2[[#This Row],[Order Priority]]=Introduction!$B$45,1,0)</f>
        <v>0</v>
      </c>
      <c r="M480" s="42">
        <f>IF(Table2[[#This Row],[Ship Mode]]=Introduction!$C$42,1,0)</f>
        <v>1</v>
      </c>
      <c r="N480" s="41">
        <f>IF(Table2[[#This Row],[Ship Mode]]=Introduction!$C$44,1,0)</f>
        <v>0</v>
      </c>
      <c r="O480" s="41">
        <f>IF(Table2[[#This Row],[Customer Segment]]=Introduction!$D$45,1,0)</f>
        <v>0</v>
      </c>
      <c r="P480" s="41">
        <f>IF(Table2[[#This Row],[Customer Segment]]=Introduction!$D$42,1,0)</f>
        <v>0</v>
      </c>
      <c r="Q480" s="41">
        <f>IF(Table2[[#This Row],[Customer Segment]]=Introduction!$D$44,1,0)</f>
        <v>0</v>
      </c>
      <c r="R480" s="34">
        <v>2439.37</v>
      </c>
      <c r="S48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2976.5540047982254</v>
      </c>
    </row>
    <row r="481" spans="1:19" x14ac:dyDescent="0.2">
      <c r="A481" s="1" t="s">
        <v>1</v>
      </c>
      <c r="B481" s="1" t="s">
        <v>2</v>
      </c>
      <c r="C481" s="1" t="s">
        <v>70</v>
      </c>
      <c r="D481" s="39">
        <v>7.0000000000000007E-2</v>
      </c>
      <c r="E481" s="39">
        <v>270.98</v>
      </c>
      <c r="F481" s="39">
        <v>50</v>
      </c>
      <c r="G481" s="39">
        <v>0.77</v>
      </c>
      <c r="H481" s="39">
        <v>-96.05</v>
      </c>
      <c r="I481" s="42">
        <f>IF(Table2[[#This Row],[Order Priority]]=Introduction!$B$42,1,0)</f>
        <v>1</v>
      </c>
      <c r="J481" s="42">
        <f>IF(Table2[[#This Row],[Order Priority]]=Introduction!$B$43,1,0)</f>
        <v>0</v>
      </c>
      <c r="K481" s="42">
        <f>IF(Table2[[#This Row],[Order Priority]]=Introduction!$B$44,1,0)</f>
        <v>0</v>
      </c>
      <c r="L481" s="42">
        <f>IF(Table2[[#This Row],[Order Priority]]=Introduction!$B$45,1,0)</f>
        <v>0</v>
      </c>
      <c r="M481" s="42">
        <f>IF(Table2[[#This Row],[Ship Mode]]=Introduction!$C$42,1,0)</f>
        <v>1</v>
      </c>
      <c r="N481" s="41">
        <f>IF(Table2[[#This Row],[Ship Mode]]=Introduction!$C$44,1,0)</f>
        <v>0</v>
      </c>
      <c r="O481" s="41">
        <f>IF(Table2[[#This Row],[Customer Segment]]=Introduction!$D$45,1,0)</f>
        <v>0</v>
      </c>
      <c r="P481" s="41">
        <f>IF(Table2[[#This Row],[Customer Segment]]=Introduction!$D$42,1,0)</f>
        <v>0</v>
      </c>
      <c r="Q481" s="41">
        <f>IF(Table2[[#This Row],[Customer Segment]]=Introduction!$D$44,1,0)</f>
        <v>0</v>
      </c>
      <c r="R481" s="1">
        <v>9757.48</v>
      </c>
      <c r="S48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2849.8041969846258</v>
      </c>
    </row>
    <row r="482" spans="1:19" x14ac:dyDescent="0.2">
      <c r="A482" s="1" t="s">
        <v>13</v>
      </c>
      <c r="B482" s="1" t="s">
        <v>14</v>
      </c>
      <c r="C482" s="1" t="s">
        <v>15</v>
      </c>
      <c r="D482" s="37">
        <v>0.1</v>
      </c>
      <c r="E482" s="37">
        <v>4.13</v>
      </c>
      <c r="F482" s="37">
        <v>0.99</v>
      </c>
      <c r="G482" s="37">
        <v>0.39</v>
      </c>
      <c r="H482" s="37">
        <v>-1.0711999999999999</v>
      </c>
      <c r="I482" s="42">
        <f>IF(Table2[[#This Row],[Order Priority]]=Introduction!$B$42,1,0)</f>
        <v>0</v>
      </c>
      <c r="J482" s="42">
        <f>IF(Table2[[#This Row],[Order Priority]]=Introduction!$B$43,1,0)</f>
        <v>1</v>
      </c>
      <c r="K482" s="42">
        <f>IF(Table2[[#This Row],[Order Priority]]=Introduction!$B$44,1,0)</f>
        <v>0</v>
      </c>
      <c r="L482" s="42">
        <f>IF(Table2[[#This Row],[Order Priority]]=Introduction!$B$45,1,0)</f>
        <v>0</v>
      </c>
      <c r="M482" s="42">
        <f>IF(Table2[[#This Row],[Ship Mode]]=Introduction!$C$42,1,0)</f>
        <v>0</v>
      </c>
      <c r="N482" s="41">
        <f>IF(Table2[[#This Row],[Ship Mode]]=Introduction!$C$44,1,0)</f>
        <v>1</v>
      </c>
      <c r="O482" s="41">
        <f>IF(Table2[[#This Row],[Customer Segment]]=Introduction!$D$45,1,0)</f>
        <v>0</v>
      </c>
      <c r="P482" s="41">
        <f>IF(Table2[[#This Row],[Customer Segment]]=Introduction!$D$42,1,0)</f>
        <v>1</v>
      </c>
      <c r="Q482" s="41">
        <f>IF(Table2[[#This Row],[Customer Segment]]=Introduction!$D$44,1,0)</f>
        <v>0</v>
      </c>
      <c r="R482" s="34">
        <v>8.3000000000000007</v>
      </c>
      <c r="S48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-97.170127379952703</v>
      </c>
    </row>
    <row r="483" spans="1:19" x14ac:dyDescent="0.2">
      <c r="A483" s="1" t="s">
        <v>13</v>
      </c>
      <c r="B483" s="1" t="s">
        <v>14</v>
      </c>
      <c r="C483" s="1" t="s">
        <v>15</v>
      </c>
      <c r="D483" s="39">
        <v>0.04</v>
      </c>
      <c r="E483" s="39">
        <v>4.9800000000000004</v>
      </c>
      <c r="F483" s="39">
        <v>0.49</v>
      </c>
      <c r="G483" s="39">
        <v>0.39</v>
      </c>
      <c r="H483" s="39">
        <v>4.4104000000000001</v>
      </c>
      <c r="I483" s="42">
        <f>IF(Table2[[#This Row],[Order Priority]]=Introduction!$B$42,1,0)</f>
        <v>0</v>
      </c>
      <c r="J483" s="42">
        <f>IF(Table2[[#This Row],[Order Priority]]=Introduction!$B$43,1,0)</f>
        <v>1</v>
      </c>
      <c r="K483" s="42">
        <f>IF(Table2[[#This Row],[Order Priority]]=Introduction!$B$44,1,0)</f>
        <v>0</v>
      </c>
      <c r="L483" s="42">
        <f>IF(Table2[[#This Row],[Order Priority]]=Introduction!$B$45,1,0)</f>
        <v>0</v>
      </c>
      <c r="M483" s="42">
        <f>IF(Table2[[#This Row],[Ship Mode]]=Introduction!$C$42,1,0)</f>
        <v>0</v>
      </c>
      <c r="N483" s="41">
        <f>IF(Table2[[#This Row],[Ship Mode]]=Introduction!$C$44,1,0)</f>
        <v>1</v>
      </c>
      <c r="O483" s="41">
        <f>IF(Table2[[#This Row],[Customer Segment]]=Introduction!$D$45,1,0)</f>
        <v>0</v>
      </c>
      <c r="P483" s="41">
        <f>IF(Table2[[#This Row],[Customer Segment]]=Introduction!$D$42,1,0)</f>
        <v>1</v>
      </c>
      <c r="Q483" s="41">
        <f>IF(Table2[[#This Row],[Customer Segment]]=Introduction!$D$44,1,0)</f>
        <v>0</v>
      </c>
      <c r="R483" s="1">
        <v>10.039999999999999</v>
      </c>
      <c r="S48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-63.062966798593784</v>
      </c>
    </row>
    <row r="484" spans="1:19" x14ac:dyDescent="0.2">
      <c r="A484" s="1" t="s">
        <v>13</v>
      </c>
      <c r="B484" s="1" t="s">
        <v>2</v>
      </c>
      <c r="C484" s="1" t="s">
        <v>70</v>
      </c>
      <c r="D484" s="37">
        <v>0.09</v>
      </c>
      <c r="E484" s="37">
        <v>260.98</v>
      </c>
      <c r="F484" s="37">
        <v>41.91</v>
      </c>
      <c r="G484" s="37">
        <v>0.59</v>
      </c>
      <c r="H484" s="37">
        <v>1307.2692</v>
      </c>
      <c r="I484" s="42">
        <f>IF(Table2[[#This Row],[Order Priority]]=Introduction!$B$42,1,0)</f>
        <v>0</v>
      </c>
      <c r="J484" s="42">
        <f>IF(Table2[[#This Row],[Order Priority]]=Introduction!$B$43,1,0)</f>
        <v>1</v>
      </c>
      <c r="K484" s="42">
        <f>IF(Table2[[#This Row],[Order Priority]]=Introduction!$B$44,1,0)</f>
        <v>0</v>
      </c>
      <c r="L484" s="42">
        <f>IF(Table2[[#This Row],[Order Priority]]=Introduction!$B$45,1,0)</f>
        <v>0</v>
      </c>
      <c r="M484" s="42">
        <f>IF(Table2[[#This Row],[Ship Mode]]=Introduction!$C$42,1,0)</f>
        <v>1</v>
      </c>
      <c r="N484" s="41">
        <f>IF(Table2[[#This Row],[Ship Mode]]=Introduction!$C$44,1,0)</f>
        <v>0</v>
      </c>
      <c r="O484" s="41">
        <f>IF(Table2[[#This Row],[Customer Segment]]=Introduction!$D$45,1,0)</f>
        <v>0</v>
      </c>
      <c r="P484" s="41">
        <f>IF(Table2[[#This Row],[Customer Segment]]=Introduction!$D$42,1,0)</f>
        <v>0</v>
      </c>
      <c r="Q484" s="41">
        <f>IF(Table2[[#This Row],[Customer Segment]]=Introduction!$D$44,1,0)</f>
        <v>0</v>
      </c>
      <c r="R484" s="34">
        <v>3377.06</v>
      </c>
      <c r="S48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3576.5755390848826</v>
      </c>
    </row>
    <row r="485" spans="1:19" x14ac:dyDescent="0.2">
      <c r="A485" s="1" t="s">
        <v>13</v>
      </c>
      <c r="B485" s="1" t="s">
        <v>14</v>
      </c>
      <c r="C485" s="1" t="s">
        <v>70</v>
      </c>
      <c r="D485" s="39">
        <v>0.01</v>
      </c>
      <c r="E485" s="39">
        <v>10.52</v>
      </c>
      <c r="F485" s="39">
        <v>7.94</v>
      </c>
      <c r="G485" s="39">
        <v>0.52</v>
      </c>
      <c r="H485" s="39">
        <v>-15.8184</v>
      </c>
      <c r="I485" s="42">
        <f>IF(Table2[[#This Row],[Order Priority]]=Introduction!$B$42,1,0)</f>
        <v>0</v>
      </c>
      <c r="J485" s="42">
        <f>IF(Table2[[#This Row],[Order Priority]]=Introduction!$B$43,1,0)</f>
        <v>1</v>
      </c>
      <c r="K485" s="42">
        <f>IF(Table2[[#This Row],[Order Priority]]=Introduction!$B$44,1,0)</f>
        <v>0</v>
      </c>
      <c r="L485" s="42">
        <f>IF(Table2[[#This Row],[Order Priority]]=Introduction!$B$45,1,0)</f>
        <v>0</v>
      </c>
      <c r="M485" s="42">
        <f>IF(Table2[[#This Row],[Ship Mode]]=Introduction!$C$42,1,0)</f>
        <v>0</v>
      </c>
      <c r="N485" s="41">
        <f>IF(Table2[[#This Row],[Ship Mode]]=Introduction!$C$44,1,0)</f>
        <v>1</v>
      </c>
      <c r="O485" s="41">
        <f>IF(Table2[[#This Row],[Customer Segment]]=Introduction!$D$45,1,0)</f>
        <v>0</v>
      </c>
      <c r="P485" s="41">
        <f>IF(Table2[[#This Row],[Customer Segment]]=Introduction!$D$42,1,0)</f>
        <v>0</v>
      </c>
      <c r="Q485" s="41">
        <f>IF(Table2[[#This Row],[Customer Segment]]=Introduction!$D$44,1,0)</f>
        <v>0</v>
      </c>
      <c r="R485" s="1">
        <v>123.93</v>
      </c>
      <c r="S48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296.30794551473491</v>
      </c>
    </row>
    <row r="486" spans="1:19" x14ac:dyDescent="0.2">
      <c r="A486" s="1" t="s">
        <v>13</v>
      </c>
      <c r="B486" s="1" t="s">
        <v>63</v>
      </c>
      <c r="C486" s="1" t="s">
        <v>70</v>
      </c>
      <c r="D486" s="37">
        <v>0.02</v>
      </c>
      <c r="E486" s="37">
        <v>5.98</v>
      </c>
      <c r="F486" s="37">
        <v>7.5</v>
      </c>
      <c r="G486" s="37">
        <v>0.4</v>
      </c>
      <c r="H486" s="37">
        <v>-55.8324</v>
      </c>
      <c r="I486" s="42">
        <f>IF(Table2[[#This Row],[Order Priority]]=Introduction!$B$42,1,0)</f>
        <v>0</v>
      </c>
      <c r="J486" s="42">
        <f>IF(Table2[[#This Row],[Order Priority]]=Introduction!$B$43,1,0)</f>
        <v>1</v>
      </c>
      <c r="K486" s="42">
        <f>IF(Table2[[#This Row],[Order Priority]]=Introduction!$B$44,1,0)</f>
        <v>0</v>
      </c>
      <c r="L486" s="42">
        <f>IF(Table2[[#This Row],[Order Priority]]=Introduction!$B$45,1,0)</f>
        <v>0</v>
      </c>
      <c r="M486" s="42">
        <f>IF(Table2[[#This Row],[Ship Mode]]=Introduction!$C$42,1,0)</f>
        <v>0</v>
      </c>
      <c r="N486" s="41">
        <f>IF(Table2[[#This Row],[Ship Mode]]=Introduction!$C$44,1,0)</f>
        <v>0</v>
      </c>
      <c r="O486" s="41">
        <f>IF(Table2[[#This Row],[Customer Segment]]=Introduction!$D$45,1,0)</f>
        <v>0</v>
      </c>
      <c r="P486" s="41">
        <f>IF(Table2[[#This Row],[Customer Segment]]=Introduction!$D$42,1,0)</f>
        <v>0</v>
      </c>
      <c r="Q486" s="41">
        <f>IF(Table2[[#This Row],[Customer Segment]]=Introduction!$D$44,1,0)</f>
        <v>0</v>
      </c>
      <c r="R486" s="34">
        <v>93.96</v>
      </c>
      <c r="S48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40.380312628601274</v>
      </c>
    </row>
    <row r="487" spans="1:19" x14ac:dyDescent="0.2">
      <c r="A487" s="1" t="s">
        <v>13</v>
      </c>
      <c r="B487" s="1" t="s">
        <v>2</v>
      </c>
      <c r="C487" s="1" t="s">
        <v>15</v>
      </c>
      <c r="D487" s="39">
        <v>0.01</v>
      </c>
      <c r="E487" s="39">
        <v>2036.48</v>
      </c>
      <c r="F487" s="39">
        <v>14.7</v>
      </c>
      <c r="G487" s="39">
        <v>0.55000000000000004</v>
      </c>
      <c r="H487" s="39">
        <v>-1596.7457999999999</v>
      </c>
      <c r="I487" s="42">
        <f>IF(Table2[[#This Row],[Order Priority]]=Introduction!$B$42,1,0)</f>
        <v>0</v>
      </c>
      <c r="J487" s="42">
        <f>IF(Table2[[#This Row],[Order Priority]]=Introduction!$B$43,1,0)</f>
        <v>1</v>
      </c>
      <c r="K487" s="42">
        <f>IF(Table2[[#This Row],[Order Priority]]=Introduction!$B$44,1,0)</f>
        <v>0</v>
      </c>
      <c r="L487" s="42">
        <f>IF(Table2[[#This Row],[Order Priority]]=Introduction!$B$45,1,0)</f>
        <v>0</v>
      </c>
      <c r="M487" s="42">
        <f>IF(Table2[[#This Row],[Ship Mode]]=Introduction!$C$42,1,0)</f>
        <v>1</v>
      </c>
      <c r="N487" s="41">
        <f>IF(Table2[[#This Row],[Ship Mode]]=Introduction!$C$44,1,0)</f>
        <v>0</v>
      </c>
      <c r="O487" s="41">
        <f>IF(Table2[[#This Row],[Customer Segment]]=Introduction!$D$45,1,0)</f>
        <v>0</v>
      </c>
      <c r="P487" s="41">
        <f>IF(Table2[[#This Row],[Customer Segment]]=Introduction!$D$42,1,0)</f>
        <v>1</v>
      </c>
      <c r="Q487" s="41">
        <f>IF(Table2[[#This Row],[Customer Segment]]=Introduction!$D$44,1,0)</f>
        <v>0</v>
      </c>
      <c r="R487" s="1">
        <v>3786.84</v>
      </c>
      <c r="S48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5404.3601945868904</v>
      </c>
    </row>
    <row r="488" spans="1:19" x14ac:dyDescent="0.2">
      <c r="A488" s="1" t="s">
        <v>13</v>
      </c>
      <c r="B488" s="1" t="s">
        <v>63</v>
      </c>
      <c r="C488" s="1" t="s">
        <v>15</v>
      </c>
      <c r="D488" s="37">
        <v>0.05</v>
      </c>
      <c r="E488" s="37">
        <v>205.99</v>
      </c>
      <c r="F488" s="37">
        <v>8.99</v>
      </c>
      <c r="G488" s="37">
        <v>0.57999999999999996</v>
      </c>
      <c r="H488" s="37">
        <v>111.05249999999999</v>
      </c>
      <c r="I488" s="42">
        <f>IF(Table2[[#This Row],[Order Priority]]=Introduction!$B$42,1,0)</f>
        <v>0</v>
      </c>
      <c r="J488" s="42">
        <f>IF(Table2[[#This Row],[Order Priority]]=Introduction!$B$43,1,0)</f>
        <v>1</v>
      </c>
      <c r="K488" s="42">
        <f>IF(Table2[[#This Row],[Order Priority]]=Introduction!$B$44,1,0)</f>
        <v>0</v>
      </c>
      <c r="L488" s="42">
        <f>IF(Table2[[#This Row],[Order Priority]]=Introduction!$B$45,1,0)</f>
        <v>0</v>
      </c>
      <c r="M488" s="42">
        <f>IF(Table2[[#This Row],[Ship Mode]]=Introduction!$C$42,1,0)</f>
        <v>0</v>
      </c>
      <c r="N488" s="41">
        <f>IF(Table2[[#This Row],[Ship Mode]]=Introduction!$C$44,1,0)</f>
        <v>0</v>
      </c>
      <c r="O488" s="41">
        <f>IF(Table2[[#This Row],[Customer Segment]]=Introduction!$D$45,1,0)</f>
        <v>0</v>
      </c>
      <c r="P488" s="41">
        <f>IF(Table2[[#This Row],[Customer Segment]]=Introduction!$D$42,1,0)</f>
        <v>1</v>
      </c>
      <c r="Q488" s="41">
        <f>IF(Table2[[#This Row],[Customer Segment]]=Introduction!$D$44,1,0)</f>
        <v>0</v>
      </c>
      <c r="R488" s="34">
        <v>2118.9899999999998</v>
      </c>
      <c r="S48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979.97600633525064</v>
      </c>
    </row>
    <row r="489" spans="1:19" x14ac:dyDescent="0.2">
      <c r="A489" s="1" t="s">
        <v>13</v>
      </c>
      <c r="B489" s="1" t="s">
        <v>14</v>
      </c>
      <c r="C489" s="1" t="s">
        <v>15</v>
      </c>
      <c r="D489" s="39">
        <v>0.08</v>
      </c>
      <c r="E489" s="39">
        <v>205.99</v>
      </c>
      <c r="F489" s="39">
        <v>8.99</v>
      </c>
      <c r="G489" s="39">
        <v>0.56000000000000005</v>
      </c>
      <c r="H489" s="39">
        <v>-1963.752</v>
      </c>
      <c r="I489" s="42">
        <f>IF(Table2[[#This Row],[Order Priority]]=Introduction!$B$42,1,0)</f>
        <v>0</v>
      </c>
      <c r="J489" s="42">
        <f>IF(Table2[[#This Row],[Order Priority]]=Introduction!$B$43,1,0)</f>
        <v>1</v>
      </c>
      <c r="K489" s="42">
        <f>IF(Table2[[#This Row],[Order Priority]]=Introduction!$B$44,1,0)</f>
        <v>0</v>
      </c>
      <c r="L489" s="42">
        <f>IF(Table2[[#This Row],[Order Priority]]=Introduction!$B$45,1,0)</f>
        <v>0</v>
      </c>
      <c r="M489" s="42">
        <f>IF(Table2[[#This Row],[Ship Mode]]=Introduction!$C$42,1,0)</f>
        <v>0</v>
      </c>
      <c r="N489" s="41">
        <f>IF(Table2[[#This Row],[Ship Mode]]=Introduction!$C$44,1,0)</f>
        <v>1</v>
      </c>
      <c r="O489" s="41">
        <f>IF(Table2[[#This Row],[Customer Segment]]=Introduction!$D$45,1,0)</f>
        <v>0</v>
      </c>
      <c r="P489" s="41">
        <f>IF(Table2[[#This Row],[Customer Segment]]=Introduction!$D$42,1,0)</f>
        <v>1</v>
      </c>
      <c r="Q489" s="41">
        <f>IF(Table2[[#This Row],[Customer Segment]]=Introduction!$D$44,1,0)</f>
        <v>0</v>
      </c>
      <c r="R489" s="1">
        <v>837.64</v>
      </c>
      <c r="S48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-1098.9101292979603</v>
      </c>
    </row>
    <row r="490" spans="1:19" x14ac:dyDescent="0.2">
      <c r="A490" s="1" t="s">
        <v>92</v>
      </c>
      <c r="B490" s="1" t="s">
        <v>2</v>
      </c>
      <c r="C490" s="1" t="s">
        <v>47</v>
      </c>
      <c r="D490" s="37">
        <v>0.06</v>
      </c>
      <c r="E490" s="37">
        <v>90.97</v>
      </c>
      <c r="F490" s="37">
        <v>14</v>
      </c>
      <c r="G490" s="37">
        <v>0.36</v>
      </c>
      <c r="H490" s="37">
        <v>47.334000000000003</v>
      </c>
      <c r="I490" s="42">
        <f>IF(Table2[[#This Row],[Order Priority]]=Introduction!$B$42,1,0)</f>
        <v>0</v>
      </c>
      <c r="J490" s="42">
        <f>IF(Table2[[#This Row],[Order Priority]]=Introduction!$B$43,1,0)</f>
        <v>0</v>
      </c>
      <c r="K490" s="42">
        <f>IF(Table2[[#This Row],[Order Priority]]=Introduction!$B$44,1,0)</f>
        <v>0</v>
      </c>
      <c r="L490" s="42">
        <f>IF(Table2[[#This Row],[Order Priority]]=Introduction!$B$45,1,0)</f>
        <v>1</v>
      </c>
      <c r="M490" s="42">
        <f>IF(Table2[[#This Row],[Ship Mode]]=Introduction!$C$42,1,0)</f>
        <v>1</v>
      </c>
      <c r="N490" s="41">
        <f>IF(Table2[[#This Row],[Ship Mode]]=Introduction!$C$44,1,0)</f>
        <v>0</v>
      </c>
      <c r="O490" s="41">
        <f>IF(Table2[[#This Row],[Customer Segment]]=Introduction!$D$45,1,0)</f>
        <v>0</v>
      </c>
      <c r="P490" s="41">
        <f>IF(Table2[[#This Row],[Customer Segment]]=Introduction!$D$42,1,0)</f>
        <v>0</v>
      </c>
      <c r="Q490" s="41">
        <f>IF(Table2[[#This Row],[Customer Segment]]=Introduction!$D$44,1,0)</f>
        <v>1</v>
      </c>
      <c r="R490" s="34">
        <v>1263.3499999999999</v>
      </c>
      <c r="S49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856.62775631458373</v>
      </c>
    </row>
    <row r="491" spans="1:19" x14ac:dyDescent="0.2">
      <c r="A491" s="1" t="s">
        <v>46</v>
      </c>
      <c r="B491" s="1" t="s">
        <v>14</v>
      </c>
      <c r="C491" s="1" t="s">
        <v>47</v>
      </c>
      <c r="D491" s="39">
        <v>0.03</v>
      </c>
      <c r="E491" s="39">
        <v>37.94</v>
      </c>
      <c r="F491" s="39">
        <v>5.08</v>
      </c>
      <c r="G491" s="39">
        <v>0.38</v>
      </c>
      <c r="H491" s="39">
        <v>-7.5244</v>
      </c>
      <c r="I491" s="42">
        <f>IF(Table2[[#This Row],[Order Priority]]=Introduction!$B$42,1,0)</f>
        <v>0</v>
      </c>
      <c r="J491" s="42">
        <f>IF(Table2[[#This Row],[Order Priority]]=Introduction!$B$43,1,0)</f>
        <v>0</v>
      </c>
      <c r="K491" s="42">
        <f>IF(Table2[[#This Row],[Order Priority]]=Introduction!$B$44,1,0)</f>
        <v>0</v>
      </c>
      <c r="L491" s="42">
        <f>IF(Table2[[#This Row],[Order Priority]]=Introduction!$B$45,1,0)</f>
        <v>0</v>
      </c>
      <c r="M491" s="42">
        <f>IF(Table2[[#This Row],[Ship Mode]]=Introduction!$C$42,1,0)</f>
        <v>0</v>
      </c>
      <c r="N491" s="41">
        <f>IF(Table2[[#This Row],[Ship Mode]]=Introduction!$C$44,1,0)</f>
        <v>1</v>
      </c>
      <c r="O491" s="41">
        <f>IF(Table2[[#This Row],[Customer Segment]]=Introduction!$D$45,1,0)</f>
        <v>0</v>
      </c>
      <c r="P491" s="41">
        <f>IF(Table2[[#This Row],[Customer Segment]]=Introduction!$D$42,1,0)</f>
        <v>0</v>
      </c>
      <c r="Q491" s="41">
        <f>IF(Table2[[#This Row],[Customer Segment]]=Introduction!$D$44,1,0)</f>
        <v>1</v>
      </c>
      <c r="R491" s="1">
        <v>39.97</v>
      </c>
      <c r="S49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416.0386339420574</v>
      </c>
    </row>
    <row r="492" spans="1:19" x14ac:dyDescent="0.2">
      <c r="A492" s="1" t="s">
        <v>13</v>
      </c>
      <c r="B492" s="1" t="s">
        <v>14</v>
      </c>
      <c r="C492" s="1" t="s">
        <v>3</v>
      </c>
      <c r="D492" s="37">
        <v>0.04</v>
      </c>
      <c r="E492" s="37">
        <v>2.98</v>
      </c>
      <c r="F492" s="37">
        <v>1.58</v>
      </c>
      <c r="G492" s="37">
        <v>0.39</v>
      </c>
      <c r="H492" s="37">
        <v>2.63</v>
      </c>
      <c r="I492" s="42">
        <f>IF(Table2[[#This Row],[Order Priority]]=Introduction!$B$42,1,0)</f>
        <v>0</v>
      </c>
      <c r="J492" s="42">
        <f>IF(Table2[[#This Row],[Order Priority]]=Introduction!$B$43,1,0)</f>
        <v>1</v>
      </c>
      <c r="K492" s="42">
        <f>IF(Table2[[#This Row],[Order Priority]]=Introduction!$B$44,1,0)</f>
        <v>0</v>
      </c>
      <c r="L492" s="42">
        <f>IF(Table2[[#This Row],[Order Priority]]=Introduction!$B$45,1,0)</f>
        <v>0</v>
      </c>
      <c r="M492" s="42">
        <f>IF(Table2[[#This Row],[Ship Mode]]=Introduction!$C$42,1,0)</f>
        <v>0</v>
      </c>
      <c r="N492" s="41">
        <f>IF(Table2[[#This Row],[Ship Mode]]=Introduction!$C$44,1,0)</f>
        <v>1</v>
      </c>
      <c r="O492" s="41">
        <f>IF(Table2[[#This Row],[Customer Segment]]=Introduction!$D$45,1,0)</f>
        <v>1</v>
      </c>
      <c r="P492" s="41">
        <f>IF(Table2[[#This Row],[Customer Segment]]=Introduction!$D$42,1,0)</f>
        <v>0</v>
      </c>
      <c r="Q492" s="41">
        <f>IF(Table2[[#This Row],[Customer Segment]]=Introduction!$D$44,1,0)</f>
        <v>0</v>
      </c>
      <c r="R492" s="34">
        <v>18.8</v>
      </c>
      <c r="S49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-21.126462768243375</v>
      </c>
    </row>
    <row r="493" spans="1:19" x14ac:dyDescent="0.2">
      <c r="A493" s="1" t="s">
        <v>13</v>
      </c>
      <c r="B493" s="1" t="s">
        <v>14</v>
      </c>
      <c r="C493" s="1" t="s">
        <v>3</v>
      </c>
      <c r="D493" s="39">
        <v>0.05</v>
      </c>
      <c r="E493" s="39">
        <v>115.99</v>
      </c>
      <c r="F493" s="39">
        <v>2.5</v>
      </c>
      <c r="G493" s="39">
        <v>0.55000000000000004</v>
      </c>
      <c r="H493" s="39">
        <v>652.73310000000004</v>
      </c>
      <c r="I493" s="42">
        <f>IF(Table2[[#This Row],[Order Priority]]=Introduction!$B$42,1,0)</f>
        <v>0</v>
      </c>
      <c r="J493" s="42">
        <f>IF(Table2[[#This Row],[Order Priority]]=Introduction!$B$43,1,0)</f>
        <v>1</v>
      </c>
      <c r="K493" s="42">
        <f>IF(Table2[[#This Row],[Order Priority]]=Introduction!$B$44,1,0)</f>
        <v>0</v>
      </c>
      <c r="L493" s="42">
        <f>IF(Table2[[#This Row],[Order Priority]]=Introduction!$B$45,1,0)</f>
        <v>0</v>
      </c>
      <c r="M493" s="42">
        <f>IF(Table2[[#This Row],[Ship Mode]]=Introduction!$C$42,1,0)</f>
        <v>0</v>
      </c>
      <c r="N493" s="41">
        <f>IF(Table2[[#This Row],[Ship Mode]]=Introduction!$C$44,1,0)</f>
        <v>1</v>
      </c>
      <c r="O493" s="41">
        <f>IF(Table2[[#This Row],[Customer Segment]]=Introduction!$D$45,1,0)</f>
        <v>1</v>
      </c>
      <c r="P493" s="41">
        <f>IF(Table2[[#This Row],[Customer Segment]]=Introduction!$D$42,1,0)</f>
        <v>0</v>
      </c>
      <c r="Q493" s="41">
        <f>IF(Table2[[#This Row],[Customer Segment]]=Introduction!$D$44,1,0)</f>
        <v>0</v>
      </c>
      <c r="R493" s="1">
        <v>945.99</v>
      </c>
      <c r="S49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1150.4852349330406</v>
      </c>
    </row>
    <row r="494" spans="1:19" x14ac:dyDescent="0.2">
      <c r="A494" s="1" t="s">
        <v>13</v>
      </c>
      <c r="B494" s="1" t="s">
        <v>14</v>
      </c>
      <c r="C494" s="1" t="s">
        <v>70</v>
      </c>
      <c r="D494" s="37">
        <v>0.1</v>
      </c>
      <c r="E494" s="37">
        <v>58.1</v>
      </c>
      <c r="F494" s="37">
        <v>1.49</v>
      </c>
      <c r="G494" s="37">
        <v>0.38</v>
      </c>
      <c r="H494" s="37">
        <v>113.6499</v>
      </c>
      <c r="I494" s="42">
        <f>IF(Table2[[#This Row],[Order Priority]]=Introduction!$B$42,1,0)</f>
        <v>0</v>
      </c>
      <c r="J494" s="42">
        <f>IF(Table2[[#This Row],[Order Priority]]=Introduction!$B$43,1,0)</f>
        <v>1</v>
      </c>
      <c r="K494" s="42">
        <f>IF(Table2[[#This Row],[Order Priority]]=Introduction!$B$44,1,0)</f>
        <v>0</v>
      </c>
      <c r="L494" s="42">
        <f>IF(Table2[[#This Row],[Order Priority]]=Introduction!$B$45,1,0)</f>
        <v>0</v>
      </c>
      <c r="M494" s="42">
        <f>IF(Table2[[#This Row],[Ship Mode]]=Introduction!$C$42,1,0)</f>
        <v>0</v>
      </c>
      <c r="N494" s="41">
        <f>IF(Table2[[#This Row],[Ship Mode]]=Introduction!$C$44,1,0)</f>
        <v>1</v>
      </c>
      <c r="O494" s="41">
        <f>IF(Table2[[#This Row],[Customer Segment]]=Introduction!$D$45,1,0)</f>
        <v>0</v>
      </c>
      <c r="P494" s="41">
        <f>IF(Table2[[#This Row],[Customer Segment]]=Introduction!$D$42,1,0)</f>
        <v>0</v>
      </c>
      <c r="Q494" s="41">
        <f>IF(Table2[[#This Row],[Customer Segment]]=Introduction!$D$44,1,0)</f>
        <v>0</v>
      </c>
      <c r="R494" s="34">
        <v>164.71</v>
      </c>
      <c r="S49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223.84829149473805</v>
      </c>
    </row>
    <row r="495" spans="1:19" x14ac:dyDescent="0.2">
      <c r="A495" s="1" t="s">
        <v>13</v>
      </c>
      <c r="B495" s="1" t="s">
        <v>14</v>
      </c>
      <c r="C495" s="1" t="s">
        <v>70</v>
      </c>
      <c r="D495" s="39">
        <v>0.01</v>
      </c>
      <c r="E495" s="39">
        <v>80.48</v>
      </c>
      <c r="F495" s="39">
        <v>4.5</v>
      </c>
      <c r="G495" s="39">
        <v>0.55000000000000004</v>
      </c>
      <c r="H495" s="39">
        <v>-35.474400000000003</v>
      </c>
      <c r="I495" s="42">
        <f>IF(Table2[[#This Row],[Order Priority]]=Introduction!$B$42,1,0)</f>
        <v>0</v>
      </c>
      <c r="J495" s="42">
        <f>IF(Table2[[#This Row],[Order Priority]]=Introduction!$B$43,1,0)</f>
        <v>1</v>
      </c>
      <c r="K495" s="42">
        <f>IF(Table2[[#This Row],[Order Priority]]=Introduction!$B$44,1,0)</f>
        <v>0</v>
      </c>
      <c r="L495" s="42">
        <f>IF(Table2[[#This Row],[Order Priority]]=Introduction!$B$45,1,0)</f>
        <v>0</v>
      </c>
      <c r="M495" s="42">
        <f>IF(Table2[[#This Row],[Ship Mode]]=Introduction!$C$42,1,0)</f>
        <v>0</v>
      </c>
      <c r="N495" s="41">
        <f>IF(Table2[[#This Row],[Ship Mode]]=Introduction!$C$44,1,0)</f>
        <v>1</v>
      </c>
      <c r="O495" s="41">
        <f>IF(Table2[[#This Row],[Customer Segment]]=Introduction!$D$45,1,0)</f>
        <v>0</v>
      </c>
      <c r="P495" s="41">
        <f>IF(Table2[[#This Row],[Customer Segment]]=Introduction!$D$42,1,0)</f>
        <v>0</v>
      </c>
      <c r="Q495" s="41">
        <f>IF(Table2[[#This Row],[Customer Segment]]=Introduction!$D$44,1,0)</f>
        <v>0</v>
      </c>
      <c r="R495" s="1">
        <v>79.680000000000007</v>
      </c>
      <c r="S49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425.23282966459681</v>
      </c>
    </row>
    <row r="496" spans="1:19" x14ac:dyDescent="0.2">
      <c r="A496" s="1" t="s">
        <v>13</v>
      </c>
      <c r="B496" s="1" t="s">
        <v>2</v>
      </c>
      <c r="C496" s="1" t="s">
        <v>3</v>
      </c>
      <c r="D496" s="37">
        <v>0.05</v>
      </c>
      <c r="E496" s="37">
        <v>120.98</v>
      </c>
      <c r="F496" s="37">
        <v>30</v>
      </c>
      <c r="G496" s="37">
        <v>0.64</v>
      </c>
      <c r="H496" s="37">
        <v>-78.759200000000007</v>
      </c>
      <c r="I496" s="42">
        <f>IF(Table2[[#This Row],[Order Priority]]=Introduction!$B$42,1,0)</f>
        <v>0</v>
      </c>
      <c r="J496" s="42">
        <f>IF(Table2[[#This Row],[Order Priority]]=Introduction!$B$43,1,0)</f>
        <v>1</v>
      </c>
      <c r="K496" s="42">
        <f>IF(Table2[[#This Row],[Order Priority]]=Introduction!$B$44,1,0)</f>
        <v>0</v>
      </c>
      <c r="L496" s="42">
        <f>IF(Table2[[#This Row],[Order Priority]]=Introduction!$B$45,1,0)</f>
        <v>0</v>
      </c>
      <c r="M496" s="42">
        <f>IF(Table2[[#This Row],[Ship Mode]]=Introduction!$C$42,1,0)</f>
        <v>1</v>
      </c>
      <c r="N496" s="41">
        <f>IF(Table2[[#This Row],[Ship Mode]]=Introduction!$C$44,1,0)</f>
        <v>0</v>
      </c>
      <c r="O496" s="41">
        <f>IF(Table2[[#This Row],[Customer Segment]]=Introduction!$D$45,1,0)</f>
        <v>1</v>
      </c>
      <c r="P496" s="41">
        <f>IF(Table2[[#This Row],[Customer Segment]]=Introduction!$D$42,1,0)</f>
        <v>0</v>
      </c>
      <c r="Q496" s="41">
        <f>IF(Table2[[#This Row],[Customer Segment]]=Introduction!$D$44,1,0)</f>
        <v>0</v>
      </c>
      <c r="R496" s="34">
        <v>251.06</v>
      </c>
      <c r="S49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1448.3737751765982</v>
      </c>
    </row>
    <row r="497" spans="1:19" x14ac:dyDescent="0.2">
      <c r="A497" s="1" t="s">
        <v>23</v>
      </c>
      <c r="B497" s="1" t="s">
        <v>14</v>
      </c>
      <c r="C497" s="1" t="s">
        <v>3</v>
      </c>
      <c r="D497" s="39">
        <v>0.1</v>
      </c>
      <c r="E497" s="39">
        <v>7.31</v>
      </c>
      <c r="F497" s="39">
        <v>0.49</v>
      </c>
      <c r="G497" s="39">
        <v>0.38</v>
      </c>
      <c r="H497" s="39">
        <v>19.064699999999998</v>
      </c>
      <c r="I497" s="42">
        <f>IF(Table2[[#This Row],[Order Priority]]=Introduction!$B$42,1,0)</f>
        <v>0</v>
      </c>
      <c r="J497" s="42">
        <f>IF(Table2[[#This Row],[Order Priority]]=Introduction!$B$43,1,0)</f>
        <v>0</v>
      </c>
      <c r="K497" s="42">
        <f>IF(Table2[[#This Row],[Order Priority]]=Introduction!$B$44,1,0)</f>
        <v>1</v>
      </c>
      <c r="L497" s="42">
        <f>IF(Table2[[#This Row],[Order Priority]]=Introduction!$B$45,1,0)</f>
        <v>0</v>
      </c>
      <c r="M497" s="42">
        <f>IF(Table2[[#This Row],[Ship Mode]]=Introduction!$C$42,1,0)</f>
        <v>0</v>
      </c>
      <c r="N497" s="41">
        <f>IF(Table2[[#This Row],[Ship Mode]]=Introduction!$C$44,1,0)</f>
        <v>1</v>
      </c>
      <c r="O497" s="41">
        <f>IF(Table2[[#This Row],[Customer Segment]]=Introduction!$D$45,1,0)</f>
        <v>1</v>
      </c>
      <c r="P497" s="41">
        <f>IF(Table2[[#This Row],[Customer Segment]]=Introduction!$D$42,1,0)</f>
        <v>0</v>
      </c>
      <c r="Q497" s="41">
        <f>IF(Table2[[#This Row],[Customer Segment]]=Introduction!$D$44,1,0)</f>
        <v>0</v>
      </c>
      <c r="R497" s="1">
        <v>27.63</v>
      </c>
      <c r="S49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13.437469536150086</v>
      </c>
    </row>
    <row r="498" spans="1:19" x14ac:dyDescent="0.2">
      <c r="A498" s="1" t="s">
        <v>23</v>
      </c>
      <c r="B498" s="1" t="s">
        <v>14</v>
      </c>
      <c r="C498" s="1" t="s">
        <v>3</v>
      </c>
      <c r="D498" s="37">
        <v>0.08</v>
      </c>
      <c r="E498" s="37">
        <v>6.7</v>
      </c>
      <c r="F498" s="37">
        <v>1.56</v>
      </c>
      <c r="G498" s="37">
        <v>0.52</v>
      </c>
      <c r="H498" s="37">
        <v>10.56</v>
      </c>
      <c r="I498" s="42">
        <f>IF(Table2[[#This Row],[Order Priority]]=Introduction!$B$42,1,0)</f>
        <v>0</v>
      </c>
      <c r="J498" s="42">
        <f>IF(Table2[[#This Row],[Order Priority]]=Introduction!$B$43,1,0)</f>
        <v>0</v>
      </c>
      <c r="K498" s="42">
        <f>IF(Table2[[#This Row],[Order Priority]]=Introduction!$B$44,1,0)</f>
        <v>1</v>
      </c>
      <c r="L498" s="42">
        <f>IF(Table2[[#This Row],[Order Priority]]=Introduction!$B$45,1,0)</f>
        <v>0</v>
      </c>
      <c r="M498" s="42">
        <f>IF(Table2[[#This Row],[Ship Mode]]=Introduction!$C$42,1,0)</f>
        <v>0</v>
      </c>
      <c r="N498" s="41">
        <f>IF(Table2[[#This Row],[Ship Mode]]=Introduction!$C$44,1,0)</f>
        <v>1</v>
      </c>
      <c r="O498" s="41">
        <f>IF(Table2[[#This Row],[Customer Segment]]=Introduction!$D$45,1,0)</f>
        <v>1</v>
      </c>
      <c r="P498" s="41">
        <f>IF(Table2[[#This Row],[Customer Segment]]=Introduction!$D$42,1,0)</f>
        <v>0</v>
      </c>
      <c r="Q498" s="41">
        <f>IF(Table2[[#This Row],[Customer Segment]]=Introduction!$D$44,1,0)</f>
        <v>0</v>
      </c>
      <c r="R498" s="34">
        <v>31.21</v>
      </c>
      <c r="S49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161.97381923631406</v>
      </c>
    </row>
    <row r="499" spans="1:19" x14ac:dyDescent="0.2">
      <c r="A499" s="1" t="s">
        <v>92</v>
      </c>
      <c r="B499" s="1" t="s">
        <v>14</v>
      </c>
      <c r="C499" s="1" t="s">
        <v>15</v>
      </c>
      <c r="D499" s="39">
        <v>0</v>
      </c>
      <c r="E499" s="39">
        <v>55.99</v>
      </c>
      <c r="F499" s="39">
        <v>2.5</v>
      </c>
      <c r="G499" s="39">
        <v>0.83</v>
      </c>
      <c r="H499" s="39">
        <v>-121.05808</v>
      </c>
      <c r="I499" s="42">
        <f>IF(Table2[[#This Row],[Order Priority]]=Introduction!$B$42,1,0)</f>
        <v>0</v>
      </c>
      <c r="J499" s="42">
        <f>IF(Table2[[#This Row],[Order Priority]]=Introduction!$B$43,1,0)</f>
        <v>0</v>
      </c>
      <c r="K499" s="42">
        <f>IF(Table2[[#This Row],[Order Priority]]=Introduction!$B$44,1,0)</f>
        <v>0</v>
      </c>
      <c r="L499" s="42">
        <f>IF(Table2[[#This Row],[Order Priority]]=Introduction!$B$45,1,0)</f>
        <v>1</v>
      </c>
      <c r="M499" s="42">
        <f>IF(Table2[[#This Row],[Ship Mode]]=Introduction!$C$42,1,0)</f>
        <v>0</v>
      </c>
      <c r="N499" s="41">
        <f>IF(Table2[[#This Row],[Ship Mode]]=Introduction!$C$44,1,0)</f>
        <v>1</v>
      </c>
      <c r="O499" s="41">
        <f>IF(Table2[[#This Row],[Customer Segment]]=Introduction!$D$45,1,0)</f>
        <v>0</v>
      </c>
      <c r="P499" s="41">
        <f>IF(Table2[[#This Row],[Customer Segment]]=Introduction!$D$42,1,0)</f>
        <v>1</v>
      </c>
      <c r="Q499" s="41">
        <f>IF(Table2[[#This Row],[Customer Segment]]=Introduction!$D$44,1,0)</f>
        <v>0</v>
      </c>
      <c r="R499" s="1">
        <v>52.1</v>
      </c>
      <c r="S49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431.23848961731147</v>
      </c>
    </row>
    <row r="500" spans="1:19" x14ac:dyDescent="0.2">
      <c r="A500" s="1" t="s">
        <v>92</v>
      </c>
      <c r="B500" s="1" t="s">
        <v>14</v>
      </c>
      <c r="C500" s="1" t="s">
        <v>47</v>
      </c>
      <c r="D500" s="37">
        <v>0.03</v>
      </c>
      <c r="E500" s="37">
        <v>12.53</v>
      </c>
      <c r="F500" s="37">
        <v>7.17</v>
      </c>
      <c r="G500" s="37">
        <v>0.38</v>
      </c>
      <c r="H500" s="37">
        <v>-20.320499999999999</v>
      </c>
      <c r="I500" s="42">
        <f>IF(Table2[[#This Row],[Order Priority]]=Introduction!$B$42,1,0)</f>
        <v>0</v>
      </c>
      <c r="J500" s="42">
        <f>IF(Table2[[#This Row],[Order Priority]]=Introduction!$B$43,1,0)</f>
        <v>0</v>
      </c>
      <c r="K500" s="42">
        <f>IF(Table2[[#This Row],[Order Priority]]=Introduction!$B$44,1,0)</f>
        <v>0</v>
      </c>
      <c r="L500" s="42">
        <f>IF(Table2[[#This Row],[Order Priority]]=Introduction!$B$45,1,0)</f>
        <v>1</v>
      </c>
      <c r="M500" s="42">
        <f>IF(Table2[[#This Row],[Ship Mode]]=Introduction!$C$42,1,0)</f>
        <v>0</v>
      </c>
      <c r="N500" s="41">
        <f>IF(Table2[[#This Row],[Ship Mode]]=Introduction!$C$44,1,0)</f>
        <v>1</v>
      </c>
      <c r="O500" s="41">
        <f>IF(Table2[[#This Row],[Customer Segment]]=Introduction!$D$45,1,0)</f>
        <v>0</v>
      </c>
      <c r="P500" s="41">
        <f>IF(Table2[[#This Row],[Customer Segment]]=Introduction!$D$42,1,0)</f>
        <v>0</v>
      </c>
      <c r="Q500" s="41">
        <f>IF(Table2[[#This Row],[Customer Segment]]=Introduction!$D$44,1,0)</f>
        <v>1</v>
      </c>
      <c r="R500" s="34">
        <v>19.32</v>
      </c>
      <c r="S50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192.82124427713524</v>
      </c>
    </row>
    <row r="501" spans="1:19" x14ac:dyDescent="0.2">
      <c r="A501" s="1" t="s">
        <v>92</v>
      </c>
      <c r="B501" s="1" t="s">
        <v>14</v>
      </c>
      <c r="C501" s="1" t="s">
        <v>15</v>
      </c>
      <c r="D501" s="39">
        <v>0.05</v>
      </c>
      <c r="E501" s="39">
        <v>6.48</v>
      </c>
      <c r="F501" s="39">
        <v>8.19</v>
      </c>
      <c r="G501" s="39">
        <v>0.37</v>
      </c>
      <c r="H501" s="39">
        <v>-164.18</v>
      </c>
      <c r="I501" s="42">
        <f>IF(Table2[[#This Row],[Order Priority]]=Introduction!$B$42,1,0)</f>
        <v>0</v>
      </c>
      <c r="J501" s="42">
        <f>IF(Table2[[#This Row],[Order Priority]]=Introduction!$B$43,1,0)</f>
        <v>0</v>
      </c>
      <c r="K501" s="42">
        <f>IF(Table2[[#This Row],[Order Priority]]=Introduction!$B$44,1,0)</f>
        <v>0</v>
      </c>
      <c r="L501" s="42">
        <f>IF(Table2[[#This Row],[Order Priority]]=Introduction!$B$45,1,0)</f>
        <v>1</v>
      </c>
      <c r="M501" s="42">
        <f>IF(Table2[[#This Row],[Ship Mode]]=Introduction!$C$42,1,0)</f>
        <v>0</v>
      </c>
      <c r="N501" s="41">
        <f>IF(Table2[[#This Row],[Ship Mode]]=Introduction!$C$44,1,0)</f>
        <v>1</v>
      </c>
      <c r="O501" s="41">
        <f>IF(Table2[[#This Row],[Customer Segment]]=Introduction!$D$45,1,0)</f>
        <v>0</v>
      </c>
      <c r="P501" s="41">
        <f>IF(Table2[[#This Row],[Customer Segment]]=Introduction!$D$42,1,0)</f>
        <v>1</v>
      </c>
      <c r="Q501" s="41">
        <f>IF(Table2[[#This Row],[Customer Segment]]=Introduction!$D$44,1,0)</f>
        <v>0</v>
      </c>
      <c r="R501" s="1">
        <v>58.5</v>
      </c>
      <c r="S50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-26.161638967413502</v>
      </c>
    </row>
    <row r="502" spans="1:19" x14ac:dyDescent="0.2">
      <c r="A502" s="1" t="s">
        <v>92</v>
      </c>
      <c r="B502" s="1" t="s">
        <v>14</v>
      </c>
      <c r="C502" s="1" t="s">
        <v>47</v>
      </c>
      <c r="D502" s="37">
        <v>0.06</v>
      </c>
      <c r="E502" s="37">
        <v>7.1</v>
      </c>
      <c r="F502" s="37">
        <v>6.05</v>
      </c>
      <c r="G502" s="37">
        <v>0.39</v>
      </c>
      <c r="H502" s="37">
        <v>-42.170499999999997</v>
      </c>
      <c r="I502" s="42">
        <f>IF(Table2[[#This Row],[Order Priority]]=Introduction!$B$42,1,0)</f>
        <v>0</v>
      </c>
      <c r="J502" s="42">
        <f>IF(Table2[[#This Row],[Order Priority]]=Introduction!$B$43,1,0)</f>
        <v>0</v>
      </c>
      <c r="K502" s="42">
        <f>IF(Table2[[#This Row],[Order Priority]]=Introduction!$B$44,1,0)</f>
        <v>0</v>
      </c>
      <c r="L502" s="42">
        <f>IF(Table2[[#This Row],[Order Priority]]=Introduction!$B$45,1,0)</f>
        <v>1</v>
      </c>
      <c r="M502" s="42">
        <f>IF(Table2[[#This Row],[Ship Mode]]=Introduction!$C$42,1,0)</f>
        <v>0</v>
      </c>
      <c r="N502" s="41">
        <f>IF(Table2[[#This Row],[Ship Mode]]=Introduction!$C$44,1,0)</f>
        <v>1</v>
      </c>
      <c r="O502" s="41">
        <f>IF(Table2[[#This Row],[Customer Segment]]=Introduction!$D$45,1,0)</f>
        <v>0</v>
      </c>
      <c r="P502" s="41">
        <f>IF(Table2[[#This Row],[Customer Segment]]=Introduction!$D$42,1,0)</f>
        <v>0</v>
      </c>
      <c r="Q502" s="41">
        <f>IF(Table2[[#This Row],[Customer Segment]]=Introduction!$D$44,1,0)</f>
        <v>1</v>
      </c>
      <c r="R502" s="34">
        <v>29.99</v>
      </c>
      <c r="S50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110.96374366128759</v>
      </c>
    </row>
    <row r="503" spans="1:19" x14ac:dyDescent="0.2">
      <c r="A503" s="1" t="s">
        <v>46</v>
      </c>
      <c r="B503" s="1" t="s">
        <v>14</v>
      </c>
      <c r="C503" s="1" t="s">
        <v>47</v>
      </c>
      <c r="D503" s="39">
        <v>0.04</v>
      </c>
      <c r="E503" s="39">
        <v>150.97999999999999</v>
      </c>
      <c r="F503" s="39">
        <v>13.99</v>
      </c>
      <c r="G503" s="39">
        <v>0.38</v>
      </c>
      <c r="H503" s="39">
        <v>606.05460000000005</v>
      </c>
      <c r="I503" s="42">
        <f>IF(Table2[[#This Row],[Order Priority]]=Introduction!$B$42,1,0)</f>
        <v>0</v>
      </c>
      <c r="J503" s="42">
        <f>IF(Table2[[#This Row],[Order Priority]]=Introduction!$B$43,1,0)</f>
        <v>0</v>
      </c>
      <c r="K503" s="42">
        <f>IF(Table2[[#This Row],[Order Priority]]=Introduction!$B$44,1,0)</f>
        <v>0</v>
      </c>
      <c r="L503" s="42">
        <f>IF(Table2[[#This Row],[Order Priority]]=Introduction!$B$45,1,0)</f>
        <v>0</v>
      </c>
      <c r="M503" s="42">
        <f>IF(Table2[[#This Row],[Ship Mode]]=Introduction!$C$42,1,0)</f>
        <v>0</v>
      </c>
      <c r="N503" s="41">
        <f>IF(Table2[[#This Row],[Ship Mode]]=Introduction!$C$44,1,0)</f>
        <v>1</v>
      </c>
      <c r="O503" s="41">
        <f>IF(Table2[[#This Row],[Customer Segment]]=Introduction!$D$45,1,0)</f>
        <v>0</v>
      </c>
      <c r="P503" s="41">
        <f>IF(Table2[[#This Row],[Customer Segment]]=Introduction!$D$42,1,0)</f>
        <v>0</v>
      </c>
      <c r="Q503" s="41">
        <f>IF(Table2[[#This Row],[Customer Segment]]=Introduction!$D$44,1,0)</f>
        <v>1</v>
      </c>
      <c r="R503" s="1">
        <v>878.34</v>
      </c>
      <c r="S50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1638.1916579477538</v>
      </c>
    </row>
    <row r="504" spans="1:19" x14ac:dyDescent="0.2">
      <c r="A504" s="1" t="s">
        <v>46</v>
      </c>
      <c r="B504" s="1" t="s">
        <v>14</v>
      </c>
      <c r="C504" s="1" t="s">
        <v>47</v>
      </c>
      <c r="D504" s="37">
        <v>0.04</v>
      </c>
      <c r="E504" s="37">
        <v>176.19</v>
      </c>
      <c r="F504" s="37">
        <v>11.87</v>
      </c>
      <c r="G504" s="37">
        <v>0.62</v>
      </c>
      <c r="H504" s="37">
        <v>320.10000000000002</v>
      </c>
      <c r="I504" s="42">
        <f>IF(Table2[[#This Row],[Order Priority]]=Introduction!$B$42,1,0)</f>
        <v>0</v>
      </c>
      <c r="J504" s="42">
        <f>IF(Table2[[#This Row],[Order Priority]]=Introduction!$B$43,1,0)</f>
        <v>0</v>
      </c>
      <c r="K504" s="42">
        <f>IF(Table2[[#This Row],[Order Priority]]=Introduction!$B$44,1,0)</f>
        <v>0</v>
      </c>
      <c r="L504" s="42">
        <f>IF(Table2[[#This Row],[Order Priority]]=Introduction!$B$45,1,0)</f>
        <v>0</v>
      </c>
      <c r="M504" s="42">
        <f>IF(Table2[[#This Row],[Ship Mode]]=Introduction!$C$42,1,0)</f>
        <v>0</v>
      </c>
      <c r="N504" s="41">
        <f>IF(Table2[[#This Row],[Ship Mode]]=Introduction!$C$44,1,0)</f>
        <v>1</v>
      </c>
      <c r="O504" s="41">
        <f>IF(Table2[[#This Row],[Customer Segment]]=Introduction!$D$45,1,0)</f>
        <v>0</v>
      </c>
      <c r="P504" s="41">
        <f>IF(Table2[[#This Row],[Customer Segment]]=Introduction!$D$42,1,0)</f>
        <v>0</v>
      </c>
      <c r="Q504" s="41">
        <f>IF(Table2[[#This Row],[Customer Segment]]=Introduction!$D$44,1,0)</f>
        <v>1</v>
      </c>
      <c r="R504" s="34">
        <v>676.57</v>
      </c>
      <c r="S50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1565.2428647972542</v>
      </c>
    </row>
    <row r="505" spans="1:19" x14ac:dyDescent="0.2">
      <c r="A505" s="1" t="s">
        <v>1</v>
      </c>
      <c r="B505" s="1" t="s">
        <v>2</v>
      </c>
      <c r="C505" s="1" t="s">
        <v>47</v>
      </c>
      <c r="D505" s="39">
        <v>0.02</v>
      </c>
      <c r="E505" s="39">
        <v>120.98</v>
      </c>
      <c r="F505" s="39">
        <v>58.64</v>
      </c>
      <c r="G505" s="39">
        <v>0.75</v>
      </c>
      <c r="H505" s="39">
        <v>-1330.5</v>
      </c>
      <c r="I505" s="42">
        <f>IF(Table2[[#This Row],[Order Priority]]=Introduction!$B$42,1,0)</f>
        <v>1</v>
      </c>
      <c r="J505" s="42">
        <f>IF(Table2[[#This Row],[Order Priority]]=Introduction!$B$43,1,0)</f>
        <v>0</v>
      </c>
      <c r="K505" s="42">
        <f>IF(Table2[[#This Row],[Order Priority]]=Introduction!$B$44,1,0)</f>
        <v>0</v>
      </c>
      <c r="L505" s="42">
        <f>IF(Table2[[#This Row],[Order Priority]]=Introduction!$B$45,1,0)</f>
        <v>0</v>
      </c>
      <c r="M505" s="42">
        <f>IF(Table2[[#This Row],[Ship Mode]]=Introduction!$C$42,1,0)</f>
        <v>1</v>
      </c>
      <c r="N505" s="41">
        <f>IF(Table2[[#This Row],[Ship Mode]]=Introduction!$C$44,1,0)</f>
        <v>0</v>
      </c>
      <c r="O505" s="41">
        <f>IF(Table2[[#This Row],[Customer Segment]]=Introduction!$D$45,1,0)</f>
        <v>0</v>
      </c>
      <c r="P505" s="41">
        <f>IF(Table2[[#This Row],[Customer Segment]]=Introduction!$D$42,1,0)</f>
        <v>0</v>
      </c>
      <c r="Q505" s="41">
        <f>IF(Table2[[#This Row],[Customer Segment]]=Introduction!$D$44,1,0)</f>
        <v>1</v>
      </c>
      <c r="R505" s="1">
        <v>1370.99</v>
      </c>
      <c r="S50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1401.3806307947796</v>
      </c>
    </row>
    <row r="506" spans="1:19" x14ac:dyDescent="0.2">
      <c r="A506" s="1" t="s">
        <v>1</v>
      </c>
      <c r="B506" s="1" t="s">
        <v>14</v>
      </c>
      <c r="C506" s="1" t="s">
        <v>47</v>
      </c>
      <c r="D506" s="37">
        <v>0.03</v>
      </c>
      <c r="E506" s="37">
        <v>194.3</v>
      </c>
      <c r="F506" s="37">
        <v>11.54</v>
      </c>
      <c r="G506" s="37">
        <v>0.59</v>
      </c>
      <c r="H506" s="37">
        <v>2861.01</v>
      </c>
      <c r="I506" s="42">
        <f>IF(Table2[[#This Row],[Order Priority]]=Introduction!$B$42,1,0)</f>
        <v>1</v>
      </c>
      <c r="J506" s="42">
        <f>IF(Table2[[#This Row],[Order Priority]]=Introduction!$B$43,1,0)</f>
        <v>0</v>
      </c>
      <c r="K506" s="42">
        <f>IF(Table2[[#This Row],[Order Priority]]=Introduction!$B$44,1,0)</f>
        <v>0</v>
      </c>
      <c r="L506" s="42">
        <f>IF(Table2[[#This Row],[Order Priority]]=Introduction!$B$45,1,0)</f>
        <v>0</v>
      </c>
      <c r="M506" s="42">
        <f>IF(Table2[[#This Row],[Ship Mode]]=Introduction!$C$42,1,0)</f>
        <v>0</v>
      </c>
      <c r="N506" s="41">
        <f>IF(Table2[[#This Row],[Ship Mode]]=Introduction!$C$44,1,0)</f>
        <v>1</v>
      </c>
      <c r="O506" s="41">
        <f>IF(Table2[[#This Row],[Customer Segment]]=Introduction!$D$45,1,0)</f>
        <v>0</v>
      </c>
      <c r="P506" s="41">
        <f>IF(Table2[[#This Row],[Customer Segment]]=Introduction!$D$42,1,0)</f>
        <v>0</v>
      </c>
      <c r="Q506" s="41">
        <f>IF(Table2[[#This Row],[Customer Segment]]=Introduction!$D$44,1,0)</f>
        <v>1</v>
      </c>
      <c r="R506" s="34">
        <v>8549.0400000000009</v>
      </c>
      <c r="S50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4285.4757732524631</v>
      </c>
    </row>
    <row r="507" spans="1:19" x14ac:dyDescent="0.2">
      <c r="A507" s="1" t="s">
        <v>1</v>
      </c>
      <c r="B507" s="1" t="s">
        <v>14</v>
      </c>
      <c r="C507" s="1" t="s">
        <v>47</v>
      </c>
      <c r="D507" s="39">
        <v>0.03</v>
      </c>
      <c r="E507" s="39">
        <v>194.3</v>
      </c>
      <c r="F507" s="39">
        <v>11.54</v>
      </c>
      <c r="G507" s="39">
        <v>0.59</v>
      </c>
      <c r="H507" s="39">
        <v>1544.9306999999999</v>
      </c>
      <c r="I507" s="42">
        <f>IF(Table2[[#This Row],[Order Priority]]=Introduction!$B$42,1,0)</f>
        <v>1</v>
      </c>
      <c r="J507" s="42">
        <f>IF(Table2[[#This Row],[Order Priority]]=Introduction!$B$43,1,0)</f>
        <v>0</v>
      </c>
      <c r="K507" s="42">
        <f>IF(Table2[[#This Row],[Order Priority]]=Introduction!$B$44,1,0)</f>
        <v>0</v>
      </c>
      <c r="L507" s="42">
        <f>IF(Table2[[#This Row],[Order Priority]]=Introduction!$B$45,1,0)</f>
        <v>0</v>
      </c>
      <c r="M507" s="42">
        <f>IF(Table2[[#This Row],[Ship Mode]]=Introduction!$C$42,1,0)</f>
        <v>0</v>
      </c>
      <c r="N507" s="41">
        <f>IF(Table2[[#This Row],[Ship Mode]]=Introduction!$C$44,1,0)</f>
        <v>1</v>
      </c>
      <c r="O507" s="41">
        <f>IF(Table2[[#This Row],[Customer Segment]]=Introduction!$D$45,1,0)</f>
        <v>0</v>
      </c>
      <c r="P507" s="41">
        <f>IF(Table2[[#This Row],[Customer Segment]]=Introduction!$D$42,1,0)</f>
        <v>0</v>
      </c>
      <c r="Q507" s="41">
        <f>IF(Table2[[#This Row],[Customer Segment]]=Introduction!$D$44,1,0)</f>
        <v>1</v>
      </c>
      <c r="R507" s="1">
        <v>2239.0300000000002</v>
      </c>
      <c r="S50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2937.7767173574871</v>
      </c>
    </row>
    <row r="508" spans="1:19" x14ac:dyDescent="0.2">
      <c r="A508" s="1" t="s">
        <v>13</v>
      </c>
      <c r="B508" s="1" t="s">
        <v>2</v>
      </c>
      <c r="C508" s="1" t="s">
        <v>15</v>
      </c>
      <c r="D508" s="37">
        <v>0.03</v>
      </c>
      <c r="E508" s="37">
        <v>124.49</v>
      </c>
      <c r="F508" s="37">
        <v>51.94</v>
      </c>
      <c r="G508" s="37">
        <v>0.63</v>
      </c>
      <c r="H508" s="37">
        <v>-4.0179999999999998</v>
      </c>
      <c r="I508" s="42">
        <f>IF(Table2[[#This Row],[Order Priority]]=Introduction!$B$42,1,0)</f>
        <v>0</v>
      </c>
      <c r="J508" s="42">
        <f>IF(Table2[[#This Row],[Order Priority]]=Introduction!$B$43,1,0)</f>
        <v>1</v>
      </c>
      <c r="K508" s="42">
        <f>IF(Table2[[#This Row],[Order Priority]]=Introduction!$B$44,1,0)</f>
        <v>0</v>
      </c>
      <c r="L508" s="42">
        <f>IF(Table2[[#This Row],[Order Priority]]=Introduction!$B$45,1,0)</f>
        <v>0</v>
      </c>
      <c r="M508" s="42">
        <f>IF(Table2[[#This Row],[Ship Mode]]=Introduction!$C$42,1,0)</f>
        <v>1</v>
      </c>
      <c r="N508" s="41">
        <f>IF(Table2[[#This Row],[Ship Mode]]=Introduction!$C$44,1,0)</f>
        <v>0</v>
      </c>
      <c r="O508" s="41">
        <f>IF(Table2[[#This Row],[Customer Segment]]=Introduction!$D$45,1,0)</f>
        <v>0</v>
      </c>
      <c r="P508" s="41">
        <f>IF(Table2[[#This Row],[Customer Segment]]=Introduction!$D$42,1,0)</f>
        <v>1</v>
      </c>
      <c r="Q508" s="41">
        <f>IF(Table2[[#This Row],[Customer Segment]]=Introduction!$D$44,1,0)</f>
        <v>0</v>
      </c>
      <c r="R508" s="34">
        <v>894.88</v>
      </c>
      <c r="S50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2127.3211589428465</v>
      </c>
    </row>
    <row r="509" spans="1:19" x14ac:dyDescent="0.2">
      <c r="A509" s="1" t="s">
        <v>13</v>
      </c>
      <c r="B509" s="1" t="s">
        <v>2</v>
      </c>
      <c r="C509" s="1" t="s">
        <v>47</v>
      </c>
      <c r="D509" s="39">
        <v>0.05</v>
      </c>
      <c r="E509" s="39">
        <v>80.97</v>
      </c>
      <c r="F509" s="39">
        <v>30.06</v>
      </c>
      <c r="G509" s="39">
        <v>0.4</v>
      </c>
      <c r="H509" s="39">
        <v>565.17999999999995</v>
      </c>
      <c r="I509" s="42">
        <f>IF(Table2[[#This Row],[Order Priority]]=Introduction!$B$42,1,0)</f>
        <v>0</v>
      </c>
      <c r="J509" s="42">
        <f>IF(Table2[[#This Row],[Order Priority]]=Introduction!$B$43,1,0)</f>
        <v>1</v>
      </c>
      <c r="K509" s="42">
        <f>IF(Table2[[#This Row],[Order Priority]]=Introduction!$B$44,1,0)</f>
        <v>0</v>
      </c>
      <c r="L509" s="42">
        <f>IF(Table2[[#This Row],[Order Priority]]=Introduction!$B$45,1,0)</f>
        <v>0</v>
      </c>
      <c r="M509" s="42">
        <f>IF(Table2[[#This Row],[Ship Mode]]=Introduction!$C$42,1,0)</f>
        <v>1</v>
      </c>
      <c r="N509" s="41">
        <f>IF(Table2[[#This Row],[Ship Mode]]=Introduction!$C$44,1,0)</f>
        <v>0</v>
      </c>
      <c r="O509" s="41">
        <f>IF(Table2[[#This Row],[Customer Segment]]=Introduction!$D$45,1,0)</f>
        <v>0</v>
      </c>
      <c r="P509" s="41">
        <f>IF(Table2[[#This Row],[Customer Segment]]=Introduction!$D$42,1,0)</f>
        <v>0</v>
      </c>
      <c r="Q509" s="41">
        <f>IF(Table2[[#This Row],[Customer Segment]]=Introduction!$D$44,1,0)</f>
        <v>1</v>
      </c>
      <c r="R509" s="1">
        <v>904.25</v>
      </c>
      <c r="S50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1824.0756703754776</v>
      </c>
    </row>
    <row r="510" spans="1:19" x14ac:dyDescent="0.2">
      <c r="A510" s="1" t="s">
        <v>13</v>
      </c>
      <c r="B510" s="1" t="s">
        <v>14</v>
      </c>
      <c r="C510" s="1" t="s">
        <v>47</v>
      </c>
      <c r="D510" s="37">
        <v>0</v>
      </c>
      <c r="E510" s="37">
        <v>6.48</v>
      </c>
      <c r="F510" s="37">
        <v>10.050000000000001</v>
      </c>
      <c r="G510" s="37">
        <v>0.37</v>
      </c>
      <c r="H510" s="37">
        <v>-38.72</v>
      </c>
      <c r="I510" s="42">
        <f>IF(Table2[[#This Row],[Order Priority]]=Introduction!$B$42,1,0)</f>
        <v>0</v>
      </c>
      <c r="J510" s="42">
        <f>IF(Table2[[#This Row],[Order Priority]]=Introduction!$B$43,1,0)</f>
        <v>1</v>
      </c>
      <c r="K510" s="42">
        <f>IF(Table2[[#This Row],[Order Priority]]=Introduction!$B$44,1,0)</f>
        <v>0</v>
      </c>
      <c r="L510" s="42">
        <f>IF(Table2[[#This Row],[Order Priority]]=Introduction!$B$45,1,0)</f>
        <v>0</v>
      </c>
      <c r="M510" s="42">
        <f>IF(Table2[[#This Row],[Ship Mode]]=Introduction!$C$42,1,0)</f>
        <v>0</v>
      </c>
      <c r="N510" s="41">
        <f>IF(Table2[[#This Row],[Ship Mode]]=Introduction!$C$44,1,0)</f>
        <v>1</v>
      </c>
      <c r="O510" s="41">
        <f>IF(Table2[[#This Row],[Customer Segment]]=Introduction!$D$45,1,0)</f>
        <v>0</v>
      </c>
      <c r="P510" s="41">
        <f>IF(Table2[[#This Row],[Customer Segment]]=Introduction!$D$42,1,0)</f>
        <v>0</v>
      </c>
      <c r="Q510" s="41">
        <f>IF(Table2[[#This Row],[Customer Segment]]=Introduction!$D$44,1,0)</f>
        <v>1</v>
      </c>
      <c r="R510" s="34">
        <v>16.309999999999999</v>
      </c>
      <c r="S51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230.88703322563686</v>
      </c>
    </row>
    <row r="511" spans="1:19" x14ac:dyDescent="0.2">
      <c r="A511" s="1" t="s">
        <v>92</v>
      </c>
      <c r="B511" s="1" t="s">
        <v>14</v>
      </c>
      <c r="C511" s="1" t="s">
        <v>70</v>
      </c>
      <c r="D511" s="39">
        <v>7.0000000000000007E-2</v>
      </c>
      <c r="E511" s="39">
        <v>5.98</v>
      </c>
      <c r="F511" s="39">
        <v>5.46</v>
      </c>
      <c r="G511" s="39">
        <v>0.36</v>
      </c>
      <c r="H511" s="39">
        <v>46.65</v>
      </c>
      <c r="I511" s="42">
        <f>IF(Table2[[#This Row],[Order Priority]]=Introduction!$B$42,1,0)</f>
        <v>0</v>
      </c>
      <c r="J511" s="42">
        <f>IF(Table2[[#This Row],[Order Priority]]=Introduction!$B$43,1,0)</f>
        <v>0</v>
      </c>
      <c r="K511" s="42">
        <f>IF(Table2[[#This Row],[Order Priority]]=Introduction!$B$44,1,0)</f>
        <v>0</v>
      </c>
      <c r="L511" s="42">
        <f>IF(Table2[[#This Row],[Order Priority]]=Introduction!$B$45,1,0)</f>
        <v>1</v>
      </c>
      <c r="M511" s="42">
        <f>IF(Table2[[#This Row],[Ship Mode]]=Introduction!$C$42,1,0)</f>
        <v>0</v>
      </c>
      <c r="N511" s="41">
        <f>IF(Table2[[#This Row],[Ship Mode]]=Introduction!$C$44,1,0)</f>
        <v>1</v>
      </c>
      <c r="O511" s="41">
        <f>IF(Table2[[#This Row],[Customer Segment]]=Introduction!$D$45,1,0)</f>
        <v>0</v>
      </c>
      <c r="P511" s="41">
        <f>IF(Table2[[#This Row],[Customer Segment]]=Introduction!$D$42,1,0)</f>
        <v>0</v>
      </c>
      <c r="Q511" s="41">
        <f>IF(Table2[[#This Row],[Customer Segment]]=Introduction!$D$44,1,0)</f>
        <v>0</v>
      </c>
      <c r="R511" s="1">
        <v>32.76</v>
      </c>
      <c r="S51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120.11882801974068</v>
      </c>
    </row>
    <row r="512" spans="1:19" x14ac:dyDescent="0.2">
      <c r="A512" s="1" t="s">
        <v>92</v>
      </c>
      <c r="B512" s="1" t="s">
        <v>14</v>
      </c>
      <c r="C512" s="1" t="s">
        <v>70</v>
      </c>
      <c r="D512" s="37">
        <v>0.1</v>
      </c>
      <c r="E512" s="37">
        <v>7.28</v>
      </c>
      <c r="F512" s="37">
        <v>5.47</v>
      </c>
      <c r="G512" s="37">
        <v>0.35</v>
      </c>
      <c r="H512" s="37">
        <v>167.334</v>
      </c>
      <c r="I512" s="42">
        <f>IF(Table2[[#This Row],[Order Priority]]=Introduction!$B$42,1,0)</f>
        <v>0</v>
      </c>
      <c r="J512" s="42">
        <f>IF(Table2[[#This Row],[Order Priority]]=Introduction!$B$43,1,0)</f>
        <v>0</v>
      </c>
      <c r="K512" s="42">
        <f>IF(Table2[[#This Row],[Order Priority]]=Introduction!$B$44,1,0)</f>
        <v>0</v>
      </c>
      <c r="L512" s="42">
        <f>IF(Table2[[#This Row],[Order Priority]]=Introduction!$B$45,1,0)</f>
        <v>1</v>
      </c>
      <c r="M512" s="42">
        <f>IF(Table2[[#This Row],[Ship Mode]]=Introduction!$C$42,1,0)</f>
        <v>0</v>
      </c>
      <c r="N512" s="41">
        <f>IF(Table2[[#This Row],[Ship Mode]]=Introduction!$C$44,1,0)</f>
        <v>1</v>
      </c>
      <c r="O512" s="41">
        <f>IF(Table2[[#This Row],[Customer Segment]]=Introduction!$D$45,1,0)</f>
        <v>0</v>
      </c>
      <c r="P512" s="41">
        <f>IF(Table2[[#This Row],[Customer Segment]]=Introduction!$D$42,1,0)</f>
        <v>0</v>
      </c>
      <c r="Q512" s="41">
        <f>IF(Table2[[#This Row],[Customer Segment]]=Introduction!$D$44,1,0)</f>
        <v>0</v>
      </c>
      <c r="R512" s="34">
        <v>83.14</v>
      </c>
      <c r="S51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219.91486415589557</v>
      </c>
    </row>
    <row r="513" spans="1:19" x14ac:dyDescent="0.2">
      <c r="A513" s="1" t="s">
        <v>1</v>
      </c>
      <c r="B513" s="1" t="s">
        <v>14</v>
      </c>
      <c r="C513" s="1" t="s">
        <v>47</v>
      </c>
      <c r="D513" s="39">
        <v>0.05</v>
      </c>
      <c r="E513" s="39">
        <v>16.98</v>
      </c>
      <c r="F513" s="39">
        <v>7.78</v>
      </c>
      <c r="G513" s="39">
        <v>0.56999999999999995</v>
      </c>
      <c r="H513" s="39">
        <v>-47.28</v>
      </c>
      <c r="I513" s="42">
        <f>IF(Table2[[#This Row],[Order Priority]]=Introduction!$B$42,1,0)</f>
        <v>1</v>
      </c>
      <c r="J513" s="42">
        <f>IF(Table2[[#This Row],[Order Priority]]=Introduction!$B$43,1,0)</f>
        <v>0</v>
      </c>
      <c r="K513" s="42">
        <f>IF(Table2[[#This Row],[Order Priority]]=Introduction!$B$44,1,0)</f>
        <v>0</v>
      </c>
      <c r="L513" s="42">
        <f>IF(Table2[[#This Row],[Order Priority]]=Introduction!$B$45,1,0)</f>
        <v>0</v>
      </c>
      <c r="M513" s="42">
        <f>IF(Table2[[#This Row],[Ship Mode]]=Introduction!$C$42,1,0)</f>
        <v>0</v>
      </c>
      <c r="N513" s="41">
        <f>IF(Table2[[#This Row],[Ship Mode]]=Introduction!$C$44,1,0)</f>
        <v>1</v>
      </c>
      <c r="O513" s="41">
        <f>IF(Table2[[#This Row],[Customer Segment]]=Introduction!$D$45,1,0)</f>
        <v>0</v>
      </c>
      <c r="P513" s="41">
        <f>IF(Table2[[#This Row],[Customer Segment]]=Introduction!$D$42,1,0)</f>
        <v>0</v>
      </c>
      <c r="Q513" s="41">
        <f>IF(Table2[[#This Row],[Customer Segment]]=Introduction!$D$44,1,0)</f>
        <v>1</v>
      </c>
      <c r="R513" s="1">
        <v>761.67</v>
      </c>
      <c r="S51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617.97291496405353</v>
      </c>
    </row>
    <row r="514" spans="1:19" x14ac:dyDescent="0.2">
      <c r="A514" s="1" t="s">
        <v>1</v>
      </c>
      <c r="B514" s="1" t="s">
        <v>14</v>
      </c>
      <c r="C514" s="1" t="s">
        <v>47</v>
      </c>
      <c r="D514" s="37">
        <v>0.03</v>
      </c>
      <c r="E514" s="37">
        <v>115.99</v>
      </c>
      <c r="F514" s="37">
        <v>4.2300000000000004</v>
      </c>
      <c r="G514" s="37">
        <v>0.56000000000000005</v>
      </c>
      <c r="H514" s="37">
        <v>722.24099999999999</v>
      </c>
      <c r="I514" s="42">
        <f>IF(Table2[[#This Row],[Order Priority]]=Introduction!$B$42,1,0)</f>
        <v>1</v>
      </c>
      <c r="J514" s="42">
        <f>IF(Table2[[#This Row],[Order Priority]]=Introduction!$B$43,1,0)</f>
        <v>0</v>
      </c>
      <c r="K514" s="42">
        <f>IF(Table2[[#This Row],[Order Priority]]=Introduction!$B$44,1,0)</f>
        <v>0</v>
      </c>
      <c r="L514" s="42">
        <f>IF(Table2[[#This Row],[Order Priority]]=Introduction!$B$45,1,0)</f>
        <v>0</v>
      </c>
      <c r="M514" s="42">
        <f>IF(Table2[[#This Row],[Ship Mode]]=Introduction!$C$42,1,0)</f>
        <v>0</v>
      </c>
      <c r="N514" s="41">
        <f>IF(Table2[[#This Row],[Ship Mode]]=Introduction!$C$44,1,0)</f>
        <v>1</v>
      </c>
      <c r="O514" s="41">
        <f>IF(Table2[[#This Row],[Customer Segment]]=Introduction!$D$45,1,0)</f>
        <v>0</v>
      </c>
      <c r="P514" s="41">
        <f>IF(Table2[[#This Row],[Customer Segment]]=Introduction!$D$42,1,0)</f>
        <v>0</v>
      </c>
      <c r="Q514" s="41">
        <f>IF(Table2[[#This Row],[Customer Segment]]=Introduction!$D$44,1,0)</f>
        <v>1</v>
      </c>
      <c r="R514" s="34">
        <v>5014.07</v>
      </c>
      <c r="S51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1622.9831934029353</v>
      </c>
    </row>
    <row r="515" spans="1:19" x14ac:dyDescent="0.2">
      <c r="A515" s="1" t="s">
        <v>1</v>
      </c>
      <c r="B515" s="1" t="s">
        <v>14</v>
      </c>
      <c r="C515" s="1" t="s">
        <v>47</v>
      </c>
      <c r="D515" s="39">
        <v>0.05</v>
      </c>
      <c r="E515" s="39">
        <v>16.98</v>
      </c>
      <c r="F515" s="39">
        <v>7.78</v>
      </c>
      <c r="G515" s="39">
        <v>0.56999999999999995</v>
      </c>
      <c r="H515" s="39">
        <v>-161</v>
      </c>
      <c r="I515" s="42">
        <f>IF(Table2[[#This Row],[Order Priority]]=Introduction!$B$42,1,0)</f>
        <v>1</v>
      </c>
      <c r="J515" s="42">
        <f>IF(Table2[[#This Row],[Order Priority]]=Introduction!$B$43,1,0)</f>
        <v>0</v>
      </c>
      <c r="K515" s="42">
        <f>IF(Table2[[#This Row],[Order Priority]]=Introduction!$B$44,1,0)</f>
        <v>0</v>
      </c>
      <c r="L515" s="42">
        <f>IF(Table2[[#This Row],[Order Priority]]=Introduction!$B$45,1,0)</f>
        <v>0</v>
      </c>
      <c r="M515" s="42">
        <f>IF(Table2[[#This Row],[Ship Mode]]=Introduction!$C$42,1,0)</f>
        <v>0</v>
      </c>
      <c r="N515" s="41">
        <f>IF(Table2[[#This Row],[Ship Mode]]=Introduction!$C$44,1,0)</f>
        <v>1</v>
      </c>
      <c r="O515" s="41">
        <f>IF(Table2[[#This Row],[Customer Segment]]=Introduction!$D$45,1,0)</f>
        <v>0</v>
      </c>
      <c r="P515" s="41">
        <f>IF(Table2[[#This Row],[Customer Segment]]=Introduction!$D$42,1,0)</f>
        <v>0</v>
      </c>
      <c r="Q515" s="41">
        <f>IF(Table2[[#This Row],[Customer Segment]]=Introduction!$D$44,1,0)</f>
        <v>1</v>
      </c>
      <c r="R515" s="1">
        <v>186.19</v>
      </c>
      <c r="S51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501.52070981473122</v>
      </c>
    </row>
    <row r="516" spans="1:19" x14ac:dyDescent="0.2">
      <c r="A516" s="1" t="s">
        <v>1</v>
      </c>
      <c r="B516" s="1" t="s">
        <v>14</v>
      </c>
      <c r="C516" s="1" t="s">
        <v>47</v>
      </c>
      <c r="D516" s="37">
        <v>0.03</v>
      </c>
      <c r="E516" s="37">
        <v>115.99</v>
      </c>
      <c r="F516" s="37">
        <v>4.2300000000000004</v>
      </c>
      <c r="G516" s="37">
        <v>0.56000000000000005</v>
      </c>
      <c r="H516" s="37">
        <v>848.3646</v>
      </c>
      <c r="I516" s="42">
        <f>IF(Table2[[#This Row],[Order Priority]]=Introduction!$B$42,1,0)</f>
        <v>1</v>
      </c>
      <c r="J516" s="42">
        <f>IF(Table2[[#This Row],[Order Priority]]=Introduction!$B$43,1,0)</f>
        <v>0</v>
      </c>
      <c r="K516" s="42">
        <f>IF(Table2[[#This Row],[Order Priority]]=Introduction!$B$44,1,0)</f>
        <v>0</v>
      </c>
      <c r="L516" s="42">
        <f>IF(Table2[[#This Row],[Order Priority]]=Introduction!$B$45,1,0)</f>
        <v>0</v>
      </c>
      <c r="M516" s="42">
        <f>IF(Table2[[#This Row],[Ship Mode]]=Introduction!$C$42,1,0)</f>
        <v>0</v>
      </c>
      <c r="N516" s="41">
        <f>IF(Table2[[#This Row],[Ship Mode]]=Introduction!$C$44,1,0)</f>
        <v>1</v>
      </c>
      <c r="O516" s="41">
        <f>IF(Table2[[#This Row],[Customer Segment]]=Introduction!$D$45,1,0)</f>
        <v>0</v>
      </c>
      <c r="P516" s="41">
        <f>IF(Table2[[#This Row],[Customer Segment]]=Introduction!$D$42,1,0)</f>
        <v>0</v>
      </c>
      <c r="Q516" s="41">
        <f>IF(Table2[[#This Row],[Customer Segment]]=Introduction!$D$44,1,0)</f>
        <v>1</v>
      </c>
      <c r="R516" s="34">
        <v>1227.94</v>
      </c>
      <c r="S51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1752.1370040023994</v>
      </c>
    </row>
    <row r="517" spans="1:19" x14ac:dyDescent="0.2">
      <c r="A517" s="1" t="s">
        <v>1</v>
      </c>
      <c r="B517" s="1" t="s">
        <v>14</v>
      </c>
      <c r="C517" s="1" t="s">
        <v>47</v>
      </c>
      <c r="D517" s="39">
        <v>0.05</v>
      </c>
      <c r="E517" s="39">
        <v>2.08</v>
      </c>
      <c r="F517" s="39">
        <v>2.56</v>
      </c>
      <c r="G517" s="39">
        <v>0.55000000000000004</v>
      </c>
      <c r="H517" s="39">
        <v>-1045.0160000000001</v>
      </c>
      <c r="I517" s="42">
        <f>IF(Table2[[#This Row],[Order Priority]]=Introduction!$B$42,1,0)</f>
        <v>1</v>
      </c>
      <c r="J517" s="42">
        <f>IF(Table2[[#This Row],[Order Priority]]=Introduction!$B$43,1,0)</f>
        <v>0</v>
      </c>
      <c r="K517" s="42">
        <f>IF(Table2[[#This Row],[Order Priority]]=Introduction!$B$44,1,0)</f>
        <v>0</v>
      </c>
      <c r="L517" s="42">
        <f>IF(Table2[[#This Row],[Order Priority]]=Introduction!$B$45,1,0)</f>
        <v>0</v>
      </c>
      <c r="M517" s="42">
        <f>IF(Table2[[#This Row],[Ship Mode]]=Introduction!$C$42,1,0)</f>
        <v>0</v>
      </c>
      <c r="N517" s="41">
        <f>IF(Table2[[#This Row],[Ship Mode]]=Introduction!$C$44,1,0)</f>
        <v>1</v>
      </c>
      <c r="O517" s="41">
        <f>IF(Table2[[#This Row],[Customer Segment]]=Introduction!$D$45,1,0)</f>
        <v>0</v>
      </c>
      <c r="P517" s="41">
        <f>IF(Table2[[#This Row],[Customer Segment]]=Introduction!$D$42,1,0)</f>
        <v>0</v>
      </c>
      <c r="Q517" s="41">
        <f>IF(Table2[[#This Row],[Customer Segment]]=Introduction!$D$44,1,0)</f>
        <v>1</v>
      </c>
      <c r="R517" s="1">
        <v>40.93</v>
      </c>
      <c r="S51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-611.31978821076768</v>
      </c>
    </row>
    <row r="518" spans="1:19" x14ac:dyDescent="0.2">
      <c r="A518" s="1" t="s">
        <v>1</v>
      </c>
      <c r="B518" s="1" t="s">
        <v>2</v>
      </c>
      <c r="C518" s="1" t="s">
        <v>47</v>
      </c>
      <c r="D518" s="37">
        <v>0.09</v>
      </c>
      <c r="E518" s="37">
        <v>348.21</v>
      </c>
      <c r="F518" s="37">
        <v>40.19</v>
      </c>
      <c r="G518" s="37">
        <v>0.62</v>
      </c>
      <c r="H518" s="37">
        <v>-93.85</v>
      </c>
      <c r="I518" s="42">
        <f>IF(Table2[[#This Row],[Order Priority]]=Introduction!$B$42,1,0)</f>
        <v>1</v>
      </c>
      <c r="J518" s="42">
        <f>IF(Table2[[#This Row],[Order Priority]]=Introduction!$B$43,1,0)</f>
        <v>0</v>
      </c>
      <c r="K518" s="42">
        <f>IF(Table2[[#This Row],[Order Priority]]=Introduction!$B$44,1,0)</f>
        <v>0</v>
      </c>
      <c r="L518" s="42">
        <f>IF(Table2[[#This Row],[Order Priority]]=Introduction!$B$45,1,0)</f>
        <v>0</v>
      </c>
      <c r="M518" s="42">
        <f>IF(Table2[[#This Row],[Ship Mode]]=Introduction!$C$42,1,0)</f>
        <v>1</v>
      </c>
      <c r="N518" s="41">
        <f>IF(Table2[[#This Row],[Ship Mode]]=Introduction!$C$44,1,0)</f>
        <v>0</v>
      </c>
      <c r="O518" s="41">
        <f>IF(Table2[[#This Row],[Customer Segment]]=Introduction!$D$45,1,0)</f>
        <v>0</v>
      </c>
      <c r="P518" s="41">
        <f>IF(Table2[[#This Row],[Customer Segment]]=Introduction!$D$42,1,0)</f>
        <v>0</v>
      </c>
      <c r="Q518" s="41">
        <f>IF(Table2[[#This Row],[Customer Segment]]=Introduction!$D$44,1,0)</f>
        <v>1</v>
      </c>
      <c r="R518" s="34">
        <v>662.8</v>
      </c>
      <c r="S51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2715.4349891015022</v>
      </c>
    </row>
    <row r="519" spans="1:19" x14ac:dyDescent="0.2">
      <c r="A519" s="1" t="s">
        <v>1</v>
      </c>
      <c r="B519" s="1" t="s">
        <v>2</v>
      </c>
      <c r="C519" s="1" t="s">
        <v>47</v>
      </c>
      <c r="D519" s="39">
        <v>0.09</v>
      </c>
      <c r="E519" s="39">
        <v>348.21</v>
      </c>
      <c r="F519" s="39">
        <v>40.19</v>
      </c>
      <c r="G519" s="39">
        <v>0.62</v>
      </c>
      <c r="H519" s="39">
        <v>-93.85</v>
      </c>
      <c r="I519" s="42">
        <f>IF(Table2[[#This Row],[Order Priority]]=Introduction!$B$42,1,0)</f>
        <v>1</v>
      </c>
      <c r="J519" s="42">
        <f>IF(Table2[[#This Row],[Order Priority]]=Introduction!$B$43,1,0)</f>
        <v>0</v>
      </c>
      <c r="K519" s="42">
        <f>IF(Table2[[#This Row],[Order Priority]]=Introduction!$B$44,1,0)</f>
        <v>0</v>
      </c>
      <c r="L519" s="42">
        <f>IF(Table2[[#This Row],[Order Priority]]=Introduction!$B$45,1,0)</f>
        <v>0</v>
      </c>
      <c r="M519" s="42">
        <f>IF(Table2[[#This Row],[Ship Mode]]=Introduction!$C$42,1,0)</f>
        <v>1</v>
      </c>
      <c r="N519" s="41">
        <f>IF(Table2[[#This Row],[Ship Mode]]=Introduction!$C$44,1,0)</f>
        <v>0</v>
      </c>
      <c r="O519" s="41">
        <f>IF(Table2[[#This Row],[Customer Segment]]=Introduction!$D$45,1,0)</f>
        <v>0</v>
      </c>
      <c r="P519" s="41">
        <f>IF(Table2[[#This Row],[Customer Segment]]=Introduction!$D$42,1,0)</f>
        <v>0</v>
      </c>
      <c r="Q519" s="41">
        <f>IF(Table2[[#This Row],[Customer Segment]]=Introduction!$D$44,1,0)</f>
        <v>1</v>
      </c>
      <c r="R519" s="1">
        <v>2651.21</v>
      </c>
      <c r="S51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2715.4349891015022</v>
      </c>
    </row>
    <row r="520" spans="1:19" x14ac:dyDescent="0.2">
      <c r="A520" s="1" t="s">
        <v>1</v>
      </c>
      <c r="B520" s="1" t="s">
        <v>14</v>
      </c>
      <c r="C520" s="1" t="s">
        <v>15</v>
      </c>
      <c r="D520" s="37">
        <v>0.09</v>
      </c>
      <c r="E520" s="37">
        <v>1.82</v>
      </c>
      <c r="F520" s="37">
        <v>0.83</v>
      </c>
      <c r="G520" s="37">
        <v>0.56999999999999995</v>
      </c>
      <c r="H520" s="37">
        <v>-6.734</v>
      </c>
      <c r="I520" s="42">
        <f>IF(Table2[[#This Row],[Order Priority]]=Introduction!$B$42,1,0)</f>
        <v>1</v>
      </c>
      <c r="J520" s="42">
        <f>IF(Table2[[#This Row],[Order Priority]]=Introduction!$B$43,1,0)</f>
        <v>0</v>
      </c>
      <c r="K520" s="42">
        <f>IF(Table2[[#This Row],[Order Priority]]=Introduction!$B$44,1,0)</f>
        <v>0</v>
      </c>
      <c r="L520" s="42">
        <f>IF(Table2[[#This Row],[Order Priority]]=Introduction!$B$45,1,0)</f>
        <v>0</v>
      </c>
      <c r="M520" s="42">
        <f>IF(Table2[[#This Row],[Ship Mode]]=Introduction!$C$42,1,0)</f>
        <v>0</v>
      </c>
      <c r="N520" s="41">
        <f>IF(Table2[[#This Row],[Ship Mode]]=Introduction!$C$44,1,0)</f>
        <v>1</v>
      </c>
      <c r="O520" s="41">
        <f>IF(Table2[[#This Row],[Customer Segment]]=Introduction!$D$45,1,0)</f>
        <v>0</v>
      </c>
      <c r="P520" s="41">
        <f>IF(Table2[[#This Row],[Customer Segment]]=Introduction!$D$42,1,0)</f>
        <v>1</v>
      </c>
      <c r="Q520" s="41">
        <f>IF(Table2[[#This Row],[Customer Segment]]=Introduction!$D$44,1,0)</f>
        <v>0</v>
      </c>
      <c r="R520" s="34">
        <v>36.82</v>
      </c>
      <c r="S52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334.0922575580621</v>
      </c>
    </row>
    <row r="521" spans="1:19" x14ac:dyDescent="0.2">
      <c r="A521" s="1" t="s">
        <v>1</v>
      </c>
      <c r="B521" s="1" t="s">
        <v>14</v>
      </c>
      <c r="C521" s="1" t="s">
        <v>15</v>
      </c>
      <c r="D521" s="39">
        <v>0.08</v>
      </c>
      <c r="E521" s="39">
        <v>4.4800000000000004</v>
      </c>
      <c r="F521" s="39">
        <v>2.5</v>
      </c>
      <c r="G521" s="39">
        <v>0.37</v>
      </c>
      <c r="H521" s="39">
        <v>-3.2448000000000001</v>
      </c>
      <c r="I521" s="42">
        <f>IF(Table2[[#This Row],[Order Priority]]=Introduction!$B$42,1,0)</f>
        <v>1</v>
      </c>
      <c r="J521" s="42">
        <f>IF(Table2[[#This Row],[Order Priority]]=Introduction!$B$43,1,0)</f>
        <v>0</v>
      </c>
      <c r="K521" s="42">
        <f>IF(Table2[[#This Row],[Order Priority]]=Introduction!$B$44,1,0)</f>
        <v>0</v>
      </c>
      <c r="L521" s="42">
        <f>IF(Table2[[#This Row],[Order Priority]]=Introduction!$B$45,1,0)</f>
        <v>0</v>
      </c>
      <c r="M521" s="42">
        <f>IF(Table2[[#This Row],[Ship Mode]]=Introduction!$C$42,1,0)</f>
        <v>0</v>
      </c>
      <c r="N521" s="41">
        <f>IF(Table2[[#This Row],[Ship Mode]]=Introduction!$C$44,1,0)</f>
        <v>1</v>
      </c>
      <c r="O521" s="41">
        <f>IF(Table2[[#This Row],[Customer Segment]]=Introduction!$D$45,1,0)</f>
        <v>0</v>
      </c>
      <c r="P521" s="41">
        <f>IF(Table2[[#This Row],[Customer Segment]]=Introduction!$D$42,1,0)</f>
        <v>1</v>
      </c>
      <c r="Q521" s="41">
        <f>IF(Table2[[#This Row],[Customer Segment]]=Introduction!$D$44,1,0)</f>
        <v>0</v>
      </c>
      <c r="R521" s="1">
        <v>80.2</v>
      </c>
      <c r="S52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232.52885772579464</v>
      </c>
    </row>
    <row r="522" spans="1:19" x14ac:dyDescent="0.2">
      <c r="A522" s="1" t="s">
        <v>13</v>
      </c>
      <c r="B522" s="1" t="s">
        <v>14</v>
      </c>
      <c r="C522" s="1" t="s">
        <v>3</v>
      </c>
      <c r="D522" s="37">
        <v>0.01</v>
      </c>
      <c r="E522" s="37">
        <v>8.33</v>
      </c>
      <c r="F522" s="37">
        <v>1.99</v>
      </c>
      <c r="G522" s="37">
        <v>0.52</v>
      </c>
      <c r="H522" s="37">
        <v>15.895200000000001</v>
      </c>
      <c r="I522" s="42">
        <f>IF(Table2[[#This Row],[Order Priority]]=Introduction!$B$42,1,0)</f>
        <v>0</v>
      </c>
      <c r="J522" s="42">
        <f>IF(Table2[[#This Row],[Order Priority]]=Introduction!$B$43,1,0)</f>
        <v>1</v>
      </c>
      <c r="K522" s="42">
        <f>IF(Table2[[#This Row],[Order Priority]]=Introduction!$B$44,1,0)</f>
        <v>0</v>
      </c>
      <c r="L522" s="42">
        <f>IF(Table2[[#This Row],[Order Priority]]=Introduction!$B$45,1,0)</f>
        <v>0</v>
      </c>
      <c r="M522" s="42">
        <f>IF(Table2[[#This Row],[Ship Mode]]=Introduction!$C$42,1,0)</f>
        <v>0</v>
      </c>
      <c r="N522" s="41">
        <f>IF(Table2[[#This Row],[Ship Mode]]=Introduction!$C$44,1,0)</f>
        <v>1</v>
      </c>
      <c r="O522" s="41">
        <f>IF(Table2[[#This Row],[Customer Segment]]=Introduction!$D$45,1,0)</f>
        <v>1</v>
      </c>
      <c r="P522" s="41">
        <f>IF(Table2[[#This Row],[Customer Segment]]=Introduction!$D$42,1,0)</f>
        <v>0</v>
      </c>
      <c r="Q522" s="41">
        <f>IF(Table2[[#This Row],[Customer Segment]]=Introduction!$D$44,1,0)</f>
        <v>0</v>
      </c>
      <c r="R522" s="34">
        <v>70.16</v>
      </c>
      <c r="S52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148.43113375727327</v>
      </c>
    </row>
    <row r="523" spans="1:19" x14ac:dyDescent="0.2">
      <c r="A523" s="1" t="s">
        <v>13</v>
      </c>
      <c r="B523" s="1" t="s">
        <v>14</v>
      </c>
      <c r="C523" s="1" t="s">
        <v>3</v>
      </c>
      <c r="D523" s="39">
        <v>0.04</v>
      </c>
      <c r="E523" s="39">
        <v>85.99</v>
      </c>
      <c r="F523" s="39">
        <v>0.99</v>
      </c>
      <c r="G523" s="39">
        <v>0.55000000000000004</v>
      </c>
      <c r="H523" s="39">
        <v>855.99329999999998</v>
      </c>
      <c r="I523" s="42">
        <f>IF(Table2[[#This Row],[Order Priority]]=Introduction!$B$42,1,0)</f>
        <v>0</v>
      </c>
      <c r="J523" s="42">
        <f>IF(Table2[[#This Row],[Order Priority]]=Introduction!$B$43,1,0)</f>
        <v>1</v>
      </c>
      <c r="K523" s="42">
        <f>IF(Table2[[#This Row],[Order Priority]]=Introduction!$B$44,1,0)</f>
        <v>0</v>
      </c>
      <c r="L523" s="42">
        <f>IF(Table2[[#This Row],[Order Priority]]=Introduction!$B$45,1,0)</f>
        <v>0</v>
      </c>
      <c r="M523" s="42">
        <f>IF(Table2[[#This Row],[Ship Mode]]=Introduction!$C$42,1,0)</f>
        <v>0</v>
      </c>
      <c r="N523" s="41">
        <f>IF(Table2[[#This Row],[Ship Mode]]=Introduction!$C$44,1,0)</f>
        <v>1</v>
      </c>
      <c r="O523" s="41">
        <f>IF(Table2[[#This Row],[Customer Segment]]=Introduction!$D$45,1,0)</f>
        <v>1</v>
      </c>
      <c r="P523" s="41">
        <f>IF(Table2[[#This Row],[Customer Segment]]=Introduction!$D$42,1,0)</f>
        <v>0</v>
      </c>
      <c r="Q523" s="41">
        <f>IF(Table2[[#This Row],[Customer Segment]]=Introduction!$D$44,1,0)</f>
        <v>0</v>
      </c>
      <c r="R523" s="1">
        <v>1240.57</v>
      </c>
      <c r="S52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1229.5066181076038</v>
      </c>
    </row>
    <row r="524" spans="1:19" x14ac:dyDescent="0.2">
      <c r="A524" s="1" t="s">
        <v>13</v>
      </c>
      <c r="B524" s="1" t="s">
        <v>14</v>
      </c>
      <c r="C524" s="1" t="s">
        <v>3</v>
      </c>
      <c r="D524" s="37">
        <v>0.01</v>
      </c>
      <c r="E524" s="37">
        <v>8.33</v>
      </c>
      <c r="F524" s="37">
        <v>1.99</v>
      </c>
      <c r="G524" s="37">
        <v>0.52</v>
      </c>
      <c r="H524" s="37">
        <v>10.74</v>
      </c>
      <c r="I524" s="42">
        <f>IF(Table2[[#This Row],[Order Priority]]=Introduction!$B$42,1,0)</f>
        <v>0</v>
      </c>
      <c r="J524" s="42">
        <f>IF(Table2[[#This Row],[Order Priority]]=Introduction!$B$43,1,0)</f>
        <v>1</v>
      </c>
      <c r="K524" s="42">
        <f>IF(Table2[[#This Row],[Order Priority]]=Introduction!$B$44,1,0)</f>
        <v>0</v>
      </c>
      <c r="L524" s="42">
        <f>IF(Table2[[#This Row],[Order Priority]]=Introduction!$B$45,1,0)</f>
        <v>0</v>
      </c>
      <c r="M524" s="42">
        <f>IF(Table2[[#This Row],[Ship Mode]]=Introduction!$C$42,1,0)</f>
        <v>0</v>
      </c>
      <c r="N524" s="41">
        <f>IF(Table2[[#This Row],[Ship Mode]]=Introduction!$C$44,1,0)</f>
        <v>1</v>
      </c>
      <c r="O524" s="41">
        <f>IF(Table2[[#This Row],[Customer Segment]]=Introduction!$D$45,1,0)</f>
        <v>1</v>
      </c>
      <c r="P524" s="41">
        <f>IF(Table2[[#This Row],[Customer Segment]]=Introduction!$D$42,1,0)</f>
        <v>0</v>
      </c>
      <c r="Q524" s="41">
        <f>IF(Table2[[#This Row],[Customer Segment]]=Introduction!$D$44,1,0)</f>
        <v>0</v>
      </c>
      <c r="R524" s="34">
        <v>280.62</v>
      </c>
      <c r="S52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143.15207635324774</v>
      </c>
    </row>
    <row r="525" spans="1:19" x14ac:dyDescent="0.2">
      <c r="A525" s="1" t="s">
        <v>13</v>
      </c>
      <c r="B525" s="1" t="s">
        <v>14</v>
      </c>
      <c r="C525" s="1" t="s">
        <v>15</v>
      </c>
      <c r="D525" s="39">
        <v>0.06</v>
      </c>
      <c r="E525" s="39">
        <v>175.99</v>
      </c>
      <c r="F525" s="39">
        <v>8.99</v>
      </c>
      <c r="G525" s="39">
        <v>0.56999999999999995</v>
      </c>
      <c r="H525" s="39">
        <v>48.47148</v>
      </c>
      <c r="I525" s="42">
        <f>IF(Table2[[#This Row],[Order Priority]]=Introduction!$B$42,1,0)</f>
        <v>0</v>
      </c>
      <c r="J525" s="42">
        <f>IF(Table2[[#This Row],[Order Priority]]=Introduction!$B$43,1,0)</f>
        <v>1</v>
      </c>
      <c r="K525" s="42">
        <f>IF(Table2[[#This Row],[Order Priority]]=Introduction!$B$44,1,0)</f>
        <v>0</v>
      </c>
      <c r="L525" s="42">
        <f>IF(Table2[[#This Row],[Order Priority]]=Introduction!$B$45,1,0)</f>
        <v>0</v>
      </c>
      <c r="M525" s="42">
        <f>IF(Table2[[#This Row],[Ship Mode]]=Introduction!$C$42,1,0)</f>
        <v>0</v>
      </c>
      <c r="N525" s="41">
        <f>IF(Table2[[#This Row],[Ship Mode]]=Introduction!$C$44,1,0)</f>
        <v>1</v>
      </c>
      <c r="O525" s="41">
        <f>IF(Table2[[#This Row],[Customer Segment]]=Introduction!$D$45,1,0)</f>
        <v>0</v>
      </c>
      <c r="P525" s="41">
        <f>IF(Table2[[#This Row],[Customer Segment]]=Introduction!$D$42,1,0)</f>
        <v>1</v>
      </c>
      <c r="Q525" s="41">
        <f>IF(Table2[[#This Row],[Customer Segment]]=Introduction!$D$44,1,0)</f>
        <v>0</v>
      </c>
      <c r="R525" s="1">
        <v>1013.84</v>
      </c>
      <c r="S52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889.19182223234816</v>
      </c>
    </row>
    <row r="526" spans="1:19" x14ac:dyDescent="0.2">
      <c r="A526" s="1" t="s">
        <v>23</v>
      </c>
      <c r="B526" s="1" t="s">
        <v>14</v>
      </c>
      <c r="C526" s="1" t="s">
        <v>47</v>
      </c>
      <c r="D526" s="37">
        <v>0.04</v>
      </c>
      <c r="E526" s="37">
        <v>60.65</v>
      </c>
      <c r="F526" s="37">
        <v>12.23</v>
      </c>
      <c r="G526" s="37">
        <v>0.64</v>
      </c>
      <c r="H526" s="37">
        <v>116.5063</v>
      </c>
      <c r="I526" s="42">
        <f>IF(Table2[[#This Row],[Order Priority]]=Introduction!$B$42,1,0)</f>
        <v>0</v>
      </c>
      <c r="J526" s="42">
        <f>IF(Table2[[#This Row],[Order Priority]]=Introduction!$B$43,1,0)</f>
        <v>0</v>
      </c>
      <c r="K526" s="42">
        <f>IF(Table2[[#This Row],[Order Priority]]=Introduction!$B$44,1,0)</f>
        <v>1</v>
      </c>
      <c r="L526" s="42">
        <f>IF(Table2[[#This Row],[Order Priority]]=Introduction!$B$45,1,0)</f>
        <v>0</v>
      </c>
      <c r="M526" s="42">
        <f>IF(Table2[[#This Row],[Ship Mode]]=Introduction!$C$42,1,0)</f>
        <v>0</v>
      </c>
      <c r="N526" s="41">
        <f>IF(Table2[[#This Row],[Ship Mode]]=Introduction!$C$44,1,0)</f>
        <v>1</v>
      </c>
      <c r="O526" s="41">
        <f>IF(Table2[[#This Row],[Customer Segment]]=Introduction!$D$45,1,0)</f>
        <v>0</v>
      </c>
      <c r="P526" s="41">
        <f>IF(Table2[[#This Row],[Customer Segment]]=Introduction!$D$42,1,0)</f>
        <v>0</v>
      </c>
      <c r="Q526" s="41">
        <f>IF(Table2[[#This Row],[Customer Segment]]=Introduction!$D$44,1,0)</f>
        <v>1</v>
      </c>
      <c r="R526" s="34">
        <v>256.77</v>
      </c>
      <c r="S52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900.06352437078556</v>
      </c>
    </row>
    <row r="527" spans="1:19" x14ac:dyDescent="0.2">
      <c r="A527" s="1" t="s">
        <v>23</v>
      </c>
      <c r="B527" s="1" t="s">
        <v>14</v>
      </c>
      <c r="C527" s="1" t="s">
        <v>47</v>
      </c>
      <c r="D527" s="39">
        <v>0.04</v>
      </c>
      <c r="E527" s="39">
        <v>60.65</v>
      </c>
      <c r="F527" s="39">
        <v>12.23</v>
      </c>
      <c r="G527" s="39">
        <v>0.64</v>
      </c>
      <c r="H527" s="39">
        <v>44.2911</v>
      </c>
      <c r="I527" s="42">
        <f>IF(Table2[[#This Row],[Order Priority]]=Introduction!$B$42,1,0)</f>
        <v>0</v>
      </c>
      <c r="J527" s="42">
        <f>IF(Table2[[#This Row],[Order Priority]]=Introduction!$B$43,1,0)</f>
        <v>0</v>
      </c>
      <c r="K527" s="42">
        <f>IF(Table2[[#This Row],[Order Priority]]=Introduction!$B$44,1,0)</f>
        <v>1</v>
      </c>
      <c r="L527" s="42">
        <f>IF(Table2[[#This Row],[Order Priority]]=Introduction!$B$45,1,0)</f>
        <v>0</v>
      </c>
      <c r="M527" s="42">
        <f>IF(Table2[[#This Row],[Ship Mode]]=Introduction!$C$42,1,0)</f>
        <v>0</v>
      </c>
      <c r="N527" s="41">
        <f>IF(Table2[[#This Row],[Ship Mode]]=Introduction!$C$44,1,0)</f>
        <v>1</v>
      </c>
      <c r="O527" s="41">
        <f>IF(Table2[[#This Row],[Customer Segment]]=Introduction!$D$45,1,0)</f>
        <v>0</v>
      </c>
      <c r="P527" s="41">
        <f>IF(Table2[[#This Row],[Customer Segment]]=Introduction!$D$42,1,0)</f>
        <v>0</v>
      </c>
      <c r="Q527" s="41">
        <f>IF(Table2[[#This Row],[Customer Segment]]=Introduction!$D$44,1,0)</f>
        <v>1</v>
      </c>
      <c r="R527" s="1">
        <v>64.19</v>
      </c>
      <c r="S52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826.11330202379872</v>
      </c>
    </row>
    <row r="528" spans="1:19" x14ac:dyDescent="0.2">
      <c r="A528" s="1" t="s">
        <v>46</v>
      </c>
      <c r="B528" s="1" t="s">
        <v>2</v>
      </c>
      <c r="C528" s="1" t="s">
        <v>15</v>
      </c>
      <c r="D528" s="37">
        <v>0</v>
      </c>
      <c r="E528" s="37">
        <v>236.97</v>
      </c>
      <c r="F528" s="37">
        <v>59.24</v>
      </c>
      <c r="G528" s="37">
        <v>0.61</v>
      </c>
      <c r="H528" s="37">
        <v>1192.04</v>
      </c>
      <c r="I528" s="42">
        <f>IF(Table2[[#This Row],[Order Priority]]=Introduction!$B$42,1,0)</f>
        <v>0</v>
      </c>
      <c r="J528" s="42">
        <f>IF(Table2[[#This Row],[Order Priority]]=Introduction!$B$43,1,0)</f>
        <v>0</v>
      </c>
      <c r="K528" s="42">
        <f>IF(Table2[[#This Row],[Order Priority]]=Introduction!$B$44,1,0)</f>
        <v>0</v>
      </c>
      <c r="L528" s="42">
        <f>IF(Table2[[#This Row],[Order Priority]]=Introduction!$B$45,1,0)</f>
        <v>0</v>
      </c>
      <c r="M528" s="42">
        <f>IF(Table2[[#This Row],[Ship Mode]]=Introduction!$C$42,1,0)</f>
        <v>1</v>
      </c>
      <c r="N528" s="41">
        <f>IF(Table2[[#This Row],[Ship Mode]]=Introduction!$C$44,1,0)</f>
        <v>0</v>
      </c>
      <c r="O528" s="41">
        <f>IF(Table2[[#This Row],[Customer Segment]]=Introduction!$D$45,1,0)</f>
        <v>0</v>
      </c>
      <c r="P528" s="41">
        <f>IF(Table2[[#This Row],[Customer Segment]]=Introduction!$D$42,1,0)</f>
        <v>1</v>
      </c>
      <c r="Q528" s="41">
        <f>IF(Table2[[#This Row],[Customer Segment]]=Introduction!$D$44,1,0)</f>
        <v>0</v>
      </c>
      <c r="R528" s="34">
        <v>1769.91</v>
      </c>
      <c r="S52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4113.021289994741</v>
      </c>
    </row>
    <row r="529" spans="1:19" x14ac:dyDescent="0.2">
      <c r="A529" s="1" t="s">
        <v>46</v>
      </c>
      <c r="B529" s="1" t="s">
        <v>2</v>
      </c>
      <c r="C529" s="1" t="s">
        <v>15</v>
      </c>
      <c r="D529" s="39">
        <v>0</v>
      </c>
      <c r="E529" s="39">
        <v>236.97</v>
      </c>
      <c r="F529" s="39">
        <v>59.24</v>
      </c>
      <c r="G529" s="39">
        <v>0.61</v>
      </c>
      <c r="H529" s="39">
        <v>1192.04</v>
      </c>
      <c r="I529" s="42">
        <f>IF(Table2[[#This Row],[Order Priority]]=Introduction!$B$42,1,0)</f>
        <v>0</v>
      </c>
      <c r="J529" s="42">
        <f>IF(Table2[[#This Row],[Order Priority]]=Introduction!$B$43,1,0)</f>
        <v>0</v>
      </c>
      <c r="K529" s="42">
        <f>IF(Table2[[#This Row],[Order Priority]]=Introduction!$B$44,1,0)</f>
        <v>0</v>
      </c>
      <c r="L529" s="42">
        <f>IF(Table2[[#This Row],[Order Priority]]=Introduction!$B$45,1,0)</f>
        <v>0</v>
      </c>
      <c r="M529" s="42">
        <f>IF(Table2[[#This Row],[Ship Mode]]=Introduction!$C$42,1,0)</f>
        <v>1</v>
      </c>
      <c r="N529" s="41">
        <f>IF(Table2[[#This Row],[Ship Mode]]=Introduction!$C$44,1,0)</f>
        <v>0</v>
      </c>
      <c r="O529" s="41">
        <f>IF(Table2[[#This Row],[Customer Segment]]=Introduction!$D$45,1,0)</f>
        <v>0</v>
      </c>
      <c r="P529" s="41">
        <f>IF(Table2[[#This Row],[Customer Segment]]=Introduction!$D$42,1,0)</f>
        <v>1</v>
      </c>
      <c r="Q529" s="41">
        <f>IF(Table2[[#This Row],[Customer Segment]]=Introduction!$D$44,1,0)</f>
        <v>0</v>
      </c>
      <c r="R529" s="1">
        <v>6686.34</v>
      </c>
      <c r="S52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4113.021289994741</v>
      </c>
    </row>
    <row r="530" spans="1:19" x14ac:dyDescent="0.2">
      <c r="A530" s="1" t="s">
        <v>46</v>
      </c>
      <c r="B530" s="1" t="s">
        <v>14</v>
      </c>
      <c r="C530" s="1" t="s">
        <v>15</v>
      </c>
      <c r="D530" s="37">
        <v>0.04</v>
      </c>
      <c r="E530" s="37">
        <v>6.28</v>
      </c>
      <c r="F530" s="37">
        <v>5.41</v>
      </c>
      <c r="G530" s="37">
        <v>0.53</v>
      </c>
      <c r="H530" s="37">
        <v>-38.380000000000003</v>
      </c>
      <c r="I530" s="42">
        <f>IF(Table2[[#This Row],[Order Priority]]=Introduction!$B$42,1,0)</f>
        <v>0</v>
      </c>
      <c r="J530" s="42">
        <f>IF(Table2[[#This Row],[Order Priority]]=Introduction!$B$43,1,0)</f>
        <v>0</v>
      </c>
      <c r="K530" s="42">
        <f>IF(Table2[[#This Row],[Order Priority]]=Introduction!$B$44,1,0)</f>
        <v>0</v>
      </c>
      <c r="L530" s="42">
        <f>IF(Table2[[#This Row],[Order Priority]]=Introduction!$B$45,1,0)</f>
        <v>0</v>
      </c>
      <c r="M530" s="42">
        <f>IF(Table2[[#This Row],[Ship Mode]]=Introduction!$C$42,1,0)</f>
        <v>0</v>
      </c>
      <c r="N530" s="41">
        <f>IF(Table2[[#This Row],[Ship Mode]]=Introduction!$C$44,1,0)</f>
        <v>1</v>
      </c>
      <c r="O530" s="41">
        <f>IF(Table2[[#This Row],[Customer Segment]]=Introduction!$D$45,1,0)</f>
        <v>0</v>
      </c>
      <c r="P530" s="41">
        <f>IF(Table2[[#This Row],[Customer Segment]]=Introduction!$D$42,1,0)</f>
        <v>1</v>
      </c>
      <c r="Q530" s="41">
        <f>IF(Table2[[#This Row],[Customer Segment]]=Introduction!$D$44,1,0)</f>
        <v>0</v>
      </c>
      <c r="R530" s="34">
        <v>284.48</v>
      </c>
      <c r="S53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353.06068318029645</v>
      </c>
    </row>
    <row r="531" spans="1:19" x14ac:dyDescent="0.2">
      <c r="A531" s="1" t="s">
        <v>46</v>
      </c>
      <c r="B531" s="1" t="s">
        <v>14</v>
      </c>
      <c r="C531" s="1" t="s">
        <v>15</v>
      </c>
      <c r="D531" s="39">
        <v>0.04</v>
      </c>
      <c r="E531" s="39">
        <v>6.28</v>
      </c>
      <c r="F531" s="39">
        <v>5.41</v>
      </c>
      <c r="G531" s="39">
        <v>0.53</v>
      </c>
      <c r="H531" s="39">
        <v>-19.957599999999999</v>
      </c>
      <c r="I531" s="42">
        <f>IF(Table2[[#This Row],[Order Priority]]=Introduction!$B$42,1,0)</f>
        <v>0</v>
      </c>
      <c r="J531" s="42">
        <f>IF(Table2[[#This Row],[Order Priority]]=Introduction!$B$43,1,0)</f>
        <v>0</v>
      </c>
      <c r="K531" s="42">
        <f>IF(Table2[[#This Row],[Order Priority]]=Introduction!$B$44,1,0)</f>
        <v>0</v>
      </c>
      <c r="L531" s="42">
        <f>IF(Table2[[#This Row],[Order Priority]]=Introduction!$B$45,1,0)</f>
        <v>0</v>
      </c>
      <c r="M531" s="42">
        <f>IF(Table2[[#This Row],[Ship Mode]]=Introduction!$C$42,1,0)</f>
        <v>0</v>
      </c>
      <c r="N531" s="41">
        <f>IF(Table2[[#This Row],[Ship Mode]]=Introduction!$C$44,1,0)</f>
        <v>1</v>
      </c>
      <c r="O531" s="41">
        <f>IF(Table2[[#This Row],[Customer Segment]]=Introduction!$D$45,1,0)</f>
        <v>0</v>
      </c>
      <c r="P531" s="41">
        <f>IF(Table2[[#This Row],[Customer Segment]]=Introduction!$D$42,1,0)</f>
        <v>1</v>
      </c>
      <c r="Q531" s="41">
        <f>IF(Table2[[#This Row],[Customer Segment]]=Introduction!$D$44,1,0)</f>
        <v>0</v>
      </c>
      <c r="R531" s="1">
        <v>72.77</v>
      </c>
      <c r="S53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371.92569464831331</v>
      </c>
    </row>
    <row r="532" spans="1:19" x14ac:dyDescent="0.2">
      <c r="A532" s="1" t="s">
        <v>1</v>
      </c>
      <c r="B532" s="1" t="s">
        <v>14</v>
      </c>
      <c r="C532" s="1" t="s">
        <v>47</v>
      </c>
      <c r="D532" s="37">
        <v>0.06</v>
      </c>
      <c r="E532" s="37">
        <v>9.48</v>
      </c>
      <c r="F532" s="37">
        <v>7.29</v>
      </c>
      <c r="G532" s="37">
        <v>0.45</v>
      </c>
      <c r="H532" s="37">
        <v>-53.809600000000003</v>
      </c>
      <c r="I532" s="42">
        <f>IF(Table2[[#This Row],[Order Priority]]=Introduction!$B$42,1,0)</f>
        <v>1</v>
      </c>
      <c r="J532" s="42">
        <f>IF(Table2[[#This Row],[Order Priority]]=Introduction!$B$43,1,0)</f>
        <v>0</v>
      </c>
      <c r="K532" s="42">
        <f>IF(Table2[[#This Row],[Order Priority]]=Introduction!$B$44,1,0)</f>
        <v>0</v>
      </c>
      <c r="L532" s="42">
        <f>IF(Table2[[#This Row],[Order Priority]]=Introduction!$B$45,1,0)</f>
        <v>0</v>
      </c>
      <c r="M532" s="42">
        <f>IF(Table2[[#This Row],[Ship Mode]]=Introduction!$C$42,1,0)</f>
        <v>0</v>
      </c>
      <c r="N532" s="41">
        <f>IF(Table2[[#This Row],[Ship Mode]]=Introduction!$C$44,1,0)</f>
        <v>1</v>
      </c>
      <c r="O532" s="41">
        <f>IF(Table2[[#This Row],[Customer Segment]]=Introduction!$D$45,1,0)</f>
        <v>0</v>
      </c>
      <c r="P532" s="41">
        <f>IF(Table2[[#This Row],[Customer Segment]]=Introduction!$D$42,1,0)</f>
        <v>0</v>
      </c>
      <c r="Q532" s="41">
        <f>IF(Table2[[#This Row],[Customer Segment]]=Introduction!$D$44,1,0)</f>
        <v>1</v>
      </c>
      <c r="R532" s="34">
        <v>211.15</v>
      </c>
      <c r="S53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467.89388774621597</v>
      </c>
    </row>
    <row r="533" spans="1:19" x14ac:dyDescent="0.2">
      <c r="A533" s="1" t="s">
        <v>1</v>
      </c>
      <c r="B533" s="1" t="s">
        <v>14</v>
      </c>
      <c r="C533" s="1" t="s">
        <v>15</v>
      </c>
      <c r="D533" s="39">
        <v>0.03</v>
      </c>
      <c r="E533" s="39">
        <v>3.8</v>
      </c>
      <c r="F533" s="39">
        <v>1.49</v>
      </c>
      <c r="G533" s="39">
        <v>0.38</v>
      </c>
      <c r="H533" s="39">
        <v>15.2745</v>
      </c>
      <c r="I533" s="42">
        <f>IF(Table2[[#This Row],[Order Priority]]=Introduction!$B$42,1,0)</f>
        <v>1</v>
      </c>
      <c r="J533" s="42">
        <f>IF(Table2[[#This Row],[Order Priority]]=Introduction!$B$43,1,0)</f>
        <v>0</v>
      </c>
      <c r="K533" s="42">
        <f>IF(Table2[[#This Row],[Order Priority]]=Introduction!$B$44,1,0)</f>
        <v>0</v>
      </c>
      <c r="L533" s="42">
        <f>IF(Table2[[#This Row],[Order Priority]]=Introduction!$B$45,1,0)</f>
        <v>0</v>
      </c>
      <c r="M533" s="42">
        <f>IF(Table2[[#This Row],[Ship Mode]]=Introduction!$C$42,1,0)</f>
        <v>0</v>
      </c>
      <c r="N533" s="41">
        <f>IF(Table2[[#This Row],[Ship Mode]]=Introduction!$C$44,1,0)</f>
        <v>1</v>
      </c>
      <c r="O533" s="41">
        <f>IF(Table2[[#This Row],[Customer Segment]]=Introduction!$D$45,1,0)</f>
        <v>0</v>
      </c>
      <c r="P533" s="41">
        <f>IF(Table2[[#This Row],[Customer Segment]]=Introduction!$D$42,1,0)</f>
        <v>1</v>
      </c>
      <c r="Q533" s="41">
        <f>IF(Table2[[#This Row],[Customer Segment]]=Introduction!$D$44,1,0)</f>
        <v>0</v>
      </c>
      <c r="R533" s="1">
        <v>24.27</v>
      </c>
      <c r="S53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262.80058337520427</v>
      </c>
    </row>
    <row r="534" spans="1:19" x14ac:dyDescent="0.2">
      <c r="A534" s="1" t="s">
        <v>1</v>
      </c>
      <c r="B534" s="1" t="s">
        <v>14</v>
      </c>
      <c r="C534" s="1" t="s">
        <v>15</v>
      </c>
      <c r="D534" s="37">
        <v>7.0000000000000007E-2</v>
      </c>
      <c r="E534" s="37">
        <v>7.98</v>
      </c>
      <c r="F534" s="37">
        <v>1.25</v>
      </c>
      <c r="G534" s="37">
        <v>0.35</v>
      </c>
      <c r="H534" s="37">
        <v>26.585699999999999</v>
      </c>
      <c r="I534" s="42">
        <f>IF(Table2[[#This Row],[Order Priority]]=Introduction!$B$42,1,0)</f>
        <v>1</v>
      </c>
      <c r="J534" s="42">
        <f>IF(Table2[[#This Row],[Order Priority]]=Introduction!$B$43,1,0)</f>
        <v>0</v>
      </c>
      <c r="K534" s="42">
        <f>IF(Table2[[#This Row],[Order Priority]]=Introduction!$B$44,1,0)</f>
        <v>0</v>
      </c>
      <c r="L534" s="42">
        <f>IF(Table2[[#This Row],[Order Priority]]=Introduction!$B$45,1,0)</f>
        <v>0</v>
      </c>
      <c r="M534" s="42">
        <f>IF(Table2[[#This Row],[Ship Mode]]=Introduction!$C$42,1,0)</f>
        <v>0</v>
      </c>
      <c r="N534" s="41">
        <f>IF(Table2[[#This Row],[Ship Mode]]=Introduction!$C$44,1,0)</f>
        <v>1</v>
      </c>
      <c r="O534" s="41">
        <f>IF(Table2[[#This Row],[Customer Segment]]=Introduction!$D$45,1,0)</f>
        <v>0</v>
      </c>
      <c r="P534" s="41">
        <f>IF(Table2[[#This Row],[Customer Segment]]=Introduction!$D$42,1,0)</f>
        <v>1</v>
      </c>
      <c r="Q534" s="41">
        <f>IF(Table2[[#This Row],[Customer Segment]]=Introduction!$D$44,1,0)</f>
        <v>0</v>
      </c>
      <c r="R534" s="34">
        <v>38.53</v>
      </c>
      <c r="S53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229.47770207626286</v>
      </c>
    </row>
    <row r="535" spans="1:19" x14ac:dyDescent="0.2">
      <c r="A535" s="1" t="s">
        <v>1</v>
      </c>
      <c r="B535" s="1" t="s">
        <v>2</v>
      </c>
      <c r="C535" s="1" t="s">
        <v>15</v>
      </c>
      <c r="D535" s="39">
        <v>7.0000000000000007E-2</v>
      </c>
      <c r="E535" s="39">
        <v>417.4</v>
      </c>
      <c r="F535" s="39">
        <v>75.23</v>
      </c>
      <c r="G535" s="39">
        <v>0.79</v>
      </c>
      <c r="H535" s="39">
        <v>-575.35199999999998</v>
      </c>
      <c r="I535" s="42">
        <f>IF(Table2[[#This Row],[Order Priority]]=Introduction!$B$42,1,0)</f>
        <v>1</v>
      </c>
      <c r="J535" s="42">
        <f>IF(Table2[[#This Row],[Order Priority]]=Introduction!$B$43,1,0)</f>
        <v>0</v>
      </c>
      <c r="K535" s="42">
        <f>IF(Table2[[#This Row],[Order Priority]]=Introduction!$B$44,1,0)</f>
        <v>0</v>
      </c>
      <c r="L535" s="42">
        <f>IF(Table2[[#This Row],[Order Priority]]=Introduction!$B$45,1,0)</f>
        <v>0</v>
      </c>
      <c r="M535" s="42">
        <f>IF(Table2[[#This Row],[Ship Mode]]=Introduction!$C$42,1,0)</f>
        <v>1</v>
      </c>
      <c r="N535" s="41">
        <f>IF(Table2[[#This Row],[Ship Mode]]=Introduction!$C$44,1,0)</f>
        <v>0</v>
      </c>
      <c r="O535" s="41">
        <f>IF(Table2[[#This Row],[Customer Segment]]=Introduction!$D$45,1,0)</f>
        <v>0</v>
      </c>
      <c r="P535" s="41">
        <f>IF(Table2[[#This Row],[Customer Segment]]=Introduction!$D$42,1,0)</f>
        <v>1</v>
      </c>
      <c r="Q535" s="41">
        <f>IF(Table2[[#This Row],[Customer Segment]]=Introduction!$D$44,1,0)</f>
        <v>0</v>
      </c>
      <c r="R535" s="1">
        <v>4910.72</v>
      </c>
      <c r="S53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3502.7748044514901</v>
      </c>
    </row>
    <row r="536" spans="1:19" x14ac:dyDescent="0.2">
      <c r="A536" s="1" t="s">
        <v>1</v>
      </c>
      <c r="B536" s="1" t="s">
        <v>14</v>
      </c>
      <c r="C536" s="1" t="s">
        <v>70</v>
      </c>
      <c r="D536" s="37">
        <v>0.02</v>
      </c>
      <c r="E536" s="37">
        <v>4.9800000000000004</v>
      </c>
      <c r="F536" s="37">
        <v>0.49</v>
      </c>
      <c r="G536" s="37">
        <v>0.39</v>
      </c>
      <c r="H536" s="37">
        <v>-52.863999999999997</v>
      </c>
      <c r="I536" s="42">
        <f>IF(Table2[[#This Row],[Order Priority]]=Introduction!$B$42,1,0)</f>
        <v>1</v>
      </c>
      <c r="J536" s="42">
        <f>IF(Table2[[#This Row],[Order Priority]]=Introduction!$B$43,1,0)</f>
        <v>0</v>
      </c>
      <c r="K536" s="42">
        <f>IF(Table2[[#This Row],[Order Priority]]=Introduction!$B$44,1,0)</f>
        <v>0</v>
      </c>
      <c r="L536" s="42">
        <f>IF(Table2[[#This Row],[Order Priority]]=Introduction!$B$45,1,0)</f>
        <v>0</v>
      </c>
      <c r="M536" s="42">
        <f>IF(Table2[[#This Row],[Ship Mode]]=Introduction!$C$42,1,0)</f>
        <v>0</v>
      </c>
      <c r="N536" s="41">
        <f>IF(Table2[[#This Row],[Ship Mode]]=Introduction!$C$44,1,0)</f>
        <v>1</v>
      </c>
      <c r="O536" s="41">
        <f>IF(Table2[[#This Row],[Customer Segment]]=Introduction!$D$45,1,0)</f>
        <v>0</v>
      </c>
      <c r="P536" s="41">
        <f>IF(Table2[[#This Row],[Customer Segment]]=Introduction!$D$42,1,0)</f>
        <v>0</v>
      </c>
      <c r="Q536" s="41">
        <f>IF(Table2[[#This Row],[Customer Segment]]=Introduction!$D$44,1,0)</f>
        <v>0</v>
      </c>
      <c r="R536" s="34">
        <v>87.11</v>
      </c>
      <c r="S53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212.93877713852225</v>
      </c>
    </row>
    <row r="537" spans="1:19" x14ac:dyDescent="0.2">
      <c r="A537" s="1" t="s">
        <v>1</v>
      </c>
      <c r="B537" s="1" t="s">
        <v>14</v>
      </c>
      <c r="C537" s="1" t="s">
        <v>70</v>
      </c>
      <c r="D537" s="39">
        <v>0.01</v>
      </c>
      <c r="E537" s="39">
        <v>20.99</v>
      </c>
      <c r="F537" s="39">
        <v>0.99</v>
      </c>
      <c r="G537" s="39">
        <v>0.83</v>
      </c>
      <c r="H537" s="39">
        <v>45.378</v>
      </c>
      <c r="I537" s="42">
        <f>IF(Table2[[#This Row],[Order Priority]]=Introduction!$B$42,1,0)</f>
        <v>1</v>
      </c>
      <c r="J537" s="42">
        <f>IF(Table2[[#This Row],[Order Priority]]=Introduction!$B$43,1,0)</f>
        <v>0</v>
      </c>
      <c r="K537" s="42">
        <f>IF(Table2[[#This Row],[Order Priority]]=Introduction!$B$44,1,0)</f>
        <v>0</v>
      </c>
      <c r="L537" s="42">
        <f>IF(Table2[[#This Row],[Order Priority]]=Introduction!$B$45,1,0)</f>
        <v>0</v>
      </c>
      <c r="M537" s="42">
        <f>IF(Table2[[#This Row],[Ship Mode]]=Introduction!$C$42,1,0)</f>
        <v>0</v>
      </c>
      <c r="N537" s="41">
        <f>IF(Table2[[#This Row],[Ship Mode]]=Introduction!$C$44,1,0)</f>
        <v>1</v>
      </c>
      <c r="O537" s="41">
        <f>IF(Table2[[#This Row],[Customer Segment]]=Introduction!$D$45,1,0)</f>
        <v>0</v>
      </c>
      <c r="P537" s="41">
        <f>IF(Table2[[#This Row],[Customer Segment]]=Introduction!$D$42,1,0)</f>
        <v>0</v>
      </c>
      <c r="Q537" s="41">
        <f>IF(Table2[[#This Row],[Customer Segment]]=Introduction!$D$44,1,0)</f>
        <v>0</v>
      </c>
      <c r="R537" s="1">
        <v>170.46</v>
      </c>
      <c r="S53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749.85221535539904</v>
      </c>
    </row>
    <row r="538" spans="1:19" x14ac:dyDescent="0.2">
      <c r="A538" s="1" t="s">
        <v>13</v>
      </c>
      <c r="B538" s="1" t="s">
        <v>14</v>
      </c>
      <c r="C538" s="1" t="s">
        <v>70</v>
      </c>
      <c r="D538" s="37">
        <v>0.1</v>
      </c>
      <c r="E538" s="37">
        <v>7.31</v>
      </c>
      <c r="F538" s="37">
        <v>0.49</v>
      </c>
      <c r="G538" s="37">
        <v>0.38</v>
      </c>
      <c r="H538" s="37">
        <v>55.020600000000002</v>
      </c>
      <c r="I538" s="42">
        <f>IF(Table2[[#This Row],[Order Priority]]=Introduction!$B$42,1,0)</f>
        <v>0</v>
      </c>
      <c r="J538" s="42">
        <f>IF(Table2[[#This Row],[Order Priority]]=Introduction!$B$43,1,0)</f>
        <v>1</v>
      </c>
      <c r="K538" s="42">
        <f>IF(Table2[[#This Row],[Order Priority]]=Introduction!$B$44,1,0)</f>
        <v>0</v>
      </c>
      <c r="L538" s="42">
        <f>IF(Table2[[#This Row],[Order Priority]]=Introduction!$B$45,1,0)</f>
        <v>0</v>
      </c>
      <c r="M538" s="42">
        <f>IF(Table2[[#This Row],[Ship Mode]]=Introduction!$C$42,1,0)</f>
        <v>0</v>
      </c>
      <c r="N538" s="41">
        <f>IF(Table2[[#This Row],[Ship Mode]]=Introduction!$C$44,1,0)</f>
        <v>1</v>
      </c>
      <c r="O538" s="41">
        <f>IF(Table2[[#This Row],[Customer Segment]]=Introduction!$D$45,1,0)</f>
        <v>0</v>
      </c>
      <c r="P538" s="41">
        <f>IF(Table2[[#This Row],[Customer Segment]]=Introduction!$D$42,1,0)</f>
        <v>0</v>
      </c>
      <c r="Q538" s="41">
        <f>IF(Table2[[#This Row],[Customer Segment]]=Introduction!$D$44,1,0)</f>
        <v>0</v>
      </c>
      <c r="R538" s="34">
        <v>79.739999999999995</v>
      </c>
      <c r="S53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-22.962953540133398</v>
      </c>
    </row>
    <row r="539" spans="1:19" x14ac:dyDescent="0.2">
      <c r="A539" s="1" t="s">
        <v>13</v>
      </c>
      <c r="B539" s="1" t="s">
        <v>14</v>
      </c>
      <c r="C539" s="1" t="s">
        <v>70</v>
      </c>
      <c r="D539" s="39">
        <v>0.1</v>
      </c>
      <c r="E539" s="39">
        <v>20.99</v>
      </c>
      <c r="F539" s="39">
        <v>2.5</v>
      </c>
      <c r="G539" s="39">
        <v>0.81</v>
      </c>
      <c r="H539" s="39">
        <v>-43.65504</v>
      </c>
      <c r="I539" s="42">
        <f>IF(Table2[[#This Row],[Order Priority]]=Introduction!$B$42,1,0)</f>
        <v>0</v>
      </c>
      <c r="J539" s="42">
        <f>IF(Table2[[#This Row],[Order Priority]]=Introduction!$B$43,1,0)</f>
        <v>1</v>
      </c>
      <c r="K539" s="42">
        <f>IF(Table2[[#This Row],[Order Priority]]=Introduction!$B$44,1,0)</f>
        <v>0</v>
      </c>
      <c r="L539" s="42">
        <f>IF(Table2[[#This Row],[Order Priority]]=Introduction!$B$45,1,0)</f>
        <v>0</v>
      </c>
      <c r="M539" s="42">
        <f>IF(Table2[[#This Row],[Ship Mode]]=Introduction!$C$42,1,0)</f>
        <v>0</v>
      </c>
      <c r="N539" s="41">
        <f>IF(Table2[[#This Row],[Ship Mode]]=Introduction!$C$44,1,0)</f>
        <v>1</v>
      </c>
      <c r="O539" s="41">
        <f>IF(Table2[[#This Row],[Customer Segment]]=Introduction!$D$45,1,0)</f>
        <v>0</v>
      </c>
      <c r="P539" s="41">
        <f>IF(Table2[[#This Row],[Customer Segment]]=Introduction!$D$42,1,0)</f>
        <v>0</v>
      </c>
      <c r="Q539" s="41">
        <f>IF(Table2[[#This Row],[Customer Segment]]=Introduction!$D$44,1,0)</f>
        <v>0</v>
      </c>
      <c r="R539" s="1">
        <v>392.45</v>
      </c>
      <c r="S53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331.81664033301456</v>
      </c>
    </row>
    <row r="540" spans="1:19" x14ac:dyDescent="0.2">
      <c r="A540" s="1" t="s">
        <v>23</v>
      </c>
      <c r="B540" s="1" t="s">
        <v>14</v>
      </c>
      <c r="C540" s="1" t="s">
        <v>70</v>
      </c>
      <c r="D540" s="37">
        <v>7.0000000000000007E-2</v>
      </c>
      <c r="E540" s="37">
        <v>9.7100000000000009</v>
      </c>
      <c r="F540" s="37">
        <v>9.4499999999999993</v>
      </c>
      <c r="G540" s="37">
        <v>0.6</v>
      </c>
      <c r="H540" s="37">
        <v>-81.77</v>
      </c>
      <c r="I540" s="42">
        <f>IF(Table2[[#This Row],[Order Priority]]=Introduction!$B$42,1,0)</f>
        <v>0</v>
      </c>
      <c r="J540" s="42">
        <f>IF(Table2[[#This Row],[Order Priority]]=Introduction!$B$43,1,0)</f>
        <v>0</v>
      </c>
      <c r="K540" s="42">
        <f>IF(Table2[[#This Row],[Order Priority]]=Introduction!$B$44,1,0)</f>
        <v>1</v>
      </c>
      <c r="L540" s="42">
        <f>IF(Table2[[#This Row],[Order Priority]]=Introduction!$B$45,1,0)</f>
        <v>0</v>
      </c>
      <c r="M540" s="42">
        <f>IF(Table2[[#This Row],[Ship Mode]]=Introduction!$C$42,1,0)</f>
        <v>0</v>
      </c>
      <c r="N540" s="41">
        <f>IF(Table2[[#This Row],[Ship Mode]]=Introduction!$C$44,1,0)</f>
        <v>1</v>
      </c>
      <c r="O540" s="41">
        <f>IF(Table2[[#This Row],[Customer Segment]]=Introduction!$D$45,1,0)</f>
        <v>0</v>
      </c>
      <c r="P540" s="41">
        <f>IF(Table2[[#This Row],[Customer Segment]]=Introduction!$D$42,1,0)</f>
        <v>0</v>
      </c>
      <c r="Q540" s="41">
        <f>IF(Table2[[#This Row],[Customer Segment]]=Introduction!$D$44,1,0)</f>
        <v>0</v>
      </c>
      <c r="R540" s="34">
        <v>31.44</v>
      </c>
      <c r="S54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377.07050985499518</v>
      </c>
    </row>
    <row r="541" spans="1:19" x14ac:dyDescent="0.2">
      <c r="A541" s="1" t="s">
        <v>23</v>
      </c>
      <c r="B541" s="1" t="s">
        <v>2</v>
      </c>
      <c r="C541" s="1" t="s">
        <v>15</v>
      </c>
      <c r="D541" s="39">
        <v>0.04</v>
      </c>
      <c r="E541" s="39">
        <v>880.98</v>
      </c>
      <c r="F541" s="39">
        <v>44.55</v>
      </c>
      <c r="G541" s="39">
        <v>0.62</v>
      </c>
      <c r="H541" s="39">
        <v>4233.2587999999996</v>
      </c>
      <c r="I541" s="42">
        <f>IF(Table2[[#This Row],[Order Priority]]=Introduction!$B$42,1,0)</f>
        <v>0</v>
      </c>
      <c r="J541" s="42">
        <f>IF(Table2[[#This Row],[Order Priority]]=Introduction!$B$43,1,0)</f>
        <v>0</v>
      </c>
      <c r="K541" s="42">
        <f>IF(Table2[[#This Row],[Order Priority]]=Introduction!$B$44,1,0)</f>
        <v>1</v>
      </c>
      <c r="L541" s="42">
        <f>IF(Table2[[#This Row],[Order Priority]]=Introduction!$B$45,1,0)</f>
        <v>0</v>
      </c>
      <c r="M541" s="42">
        <f>IF(Table2[[#This Row],[Ship Mode]]=Introduction!$C$42,1,0)</f>
        <v>1</v>
      </c>
      <c r="N541" s="41">
        <f>IF(Table2[[#This Row],[Ship Mode]]=Introduction!$C$44,1,0)</f>
        <v>0</v>
      </c>
      <c r="O541" s="41">
        <f>IF(Table2[[#This Row],[Customer Segment]]=Introduction!$D$45,1,0)</f>
        <v>0</v>
      </c>
      <c r="P541" s="41">
        <f>IF(Table2[[#This Row],[Customer Segment]]=Introduction!$D$42,1,0)</f>
        <v>1</v>
      </c>
      <c r="Q541" s="41">
        <f>IF(Table2[[#This Row],[Customer Segment]]=Introduction!$D$44,1,0)</f>
        <v>0</v>
      </c>
      <c r="R541" s="1">
        <v>6901.25</v>
      </c>
      <c r="S54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8699.6994016227218</v>
      </c>
    </row>
    <row r="542" spans="1:19" x14ac:dyDescent="0.2">
      <c r="A542" s="1" t="s">
        <v>23</v>
      </c>
      <c r="B542" s="1" t="s">
        <v>14</v>
      </c>
      <c r="C542" s="1" t="s">
        <v>15</v>
      </c>
      <c r="D542" s="37">
        <v>7.0000000000000007E-2</v>
      </c>
      <c r="E542" s="37">
        <v>13.4</v>
      </c>
      <c r="F542" s="37">
        <v>4.95</v>
      </c>
      <c r="G542" s="37">
        <v>0.37</v>
      </c>
      <c r="H542" s="37">
        <v>102.76860000000001</v>
      </c>
      <c r="I542" s="42">
        <f>IF(Table2[[#This Row],[Order Priority]]=Introduction!$B$42,1,0)</f>
        <v>0</v>
      </c>
      <c r="J542" s="42">
        <f>IF(Table2[[#This Row],[Order Priority]]=Introduction!$B$43,1,0)</f>
        <v>0</v>
      </c>
      <c r="K542" s="42">
        <f>IF(Table2[[#This Row],[Order Priority]]=Introduction!$B$44,1,0)</f>
        <v>1</v>
      </c>
      <c r="L542" s="42">
        <f>IF(Table2[[#This Row],[Order Priority]]=Introduction!$B$45,1,0)</f>
        <v>0</v>
      </c>
      <c r="M542" s="42">
        <f>IF(Table2[[#This Row],[Ship Mode]]=Introduction!$C$42,1,0)</f>
        <v>0</v>
      </c>
      <c r="N542" s="41">
        <f>IF(Table2[[#This Row],[Ship Mode]]=Introduction!$C$44,1,0)</f>
        <v>1</v>
      </c>
      <c r="O542" s="41">
        <f>IF(Table2[[#This Row],[Customer Segment]]=Introduction!$D$45,1,0)</f>
        <v>0</v>
      </c>
      <c r="P542" s="41">
        <f>IF(Table2[[#This Row],[Customer Segment]]=Introduction!$D$42,1,0)</f>
        <v>1</v>
      </c>
      <c r="Q542" s="41">
        <f>IF(Table2[[#This Row],[Customer Segment]]=Introduction!$D$44,1,0)</f>
        <v>0</v>
      </c>
      <c r="R542" s="34">
        <v>148.94</v>
      </c>
      <c r="S54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233.11911875931645</v>
      </c>
    </row>
    <row r="543" spans="1:19" x14ac:dyDescent="0.2">
      <c r="A543" s="1" t="s">
        <v>23</v>
      </c>
      <c r="B543" s="1" t="s">
        <v>14</v>
      </c>
      <c r="C543" s="1" t="s">
        <v>15</v>
      </c>
      <c r="D543" s="39">
        <v>0.01</v>
      </c>
      <c r="E543" s="39">
        <v>15.99</v>
      </c>
      <c r="F543" s="39">
        <v>11.28</v>
      </c>
      <c r="G543" s="39">
        <v>0.38</v>
      </c>
      <c r="H543" s="39">
        <v>-36.671543999999997</v>
      </c>
      <c r="I543" s="42">
        <f>IF(Table2[[#This Row],[Order Priority]]=Introduction!$B$42,1,0)</f>
        <v>0</v>
      </c>
      <c r="J543" s="42">
        <f>IF(Table2[[#This Row],[Order Priority]]=Introduction!$B$43,1,0)</f>
        <v>0</v>
      </c>
      <c r="K543" s="42">
        <f>IF(Table2[[#This Row],[Order Priority]]=Introduction!$B$44,1,0)</f>
        <v>1</v>
      </c>
      <c r="L543" s="42">
        <f>IF(Table2[[#This Row],[Order Priority]]=Introduction!$B$45,1,0)</f>
        <v>0</v>
      </c>
      <c r="M543" s="42">
        <f>IF(Table2[[#This Row],[Ship Mode]]=Introduction!$C$42,1,0)</f>
        <v>0</v>
      </c>
      <c r="N543" s="41">
        <f>IF(Table2[[#This Row],[Ship Mode]]=Introduction!$C$44,1,0)</f>
        <v>1</v>
      </c>
      <c r="O543" s="41">
        <f>IF(Table2[[#This Row],[Customer Segment]]=Introduction!$D$45,1,0)</f>
        <v>0</v>
      </c>
      <c r="P543" s="41">
        <f>IF(Table2[[#This Row],[Customer Segment]]=Introduction!$D$42,1,0)</f>
        <v>1</v>
      </c>
      <c r="Q543" s="41">
        <f>IF(Table2[[#This Row],[Customer Segment]]=Introduction!$D$44,1,0)</f>
        <v>0</v>
      </c>
      <c r="R543" s="1">
        <v>200.68</v>
      </c>
      <c r="S54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321.36297683607785</v>
      </c>
    </row>
    <row r="544" spans="1:19" x14ac:dyDescent="0.2">
      <c r="A544" s="1" t="s">
        <v>23</v>
      </c>
      <c r="B544" s="1" t="s">
        <v>63</v>
      </c>
      <c r="C544" s="1" t="s">
        <v>3</v>
      </c>
      <c r="D544" s="37">
        <v>0.09</v>
      </c>
      <c r="E544" s="37">
        <v>8.74</v>
      </c>
      <c r="F544" s="37">
        <v>1.39</v>
      </c>
      <c r="G544" s="37">
        <v>0.38</v>
      </c>
      <c r="H544" s="37">
        <v>23.616</v>
      </c>
      <c r="I544" s="42">
        <f>IF(Table2[[#This Row],[Order Priority]]=Introduction!$B$42,1,0)</f>
        <v>0</v>
      </c>
      <c r="J544" s="42">
        <f>IF(Table2[[#This Row],[Order Priority]]=Introduction!$B$43,1,0)</f>
        <v>0</v>
      </c>
      <c r="K544" s="42">
        <f>IF(Table2[[#This Row],[Order Priority]]=Introduction!$B$44,1,0)</f>
        <v>1</v>
      </c>
      <c r="L544" s="42">
        <f>IF(Table2[[#This Row],[Order Priority]]=Introduction!$B$45,1,0)</f>
        <v>0</v>
      </c>
      <c r="M544" s="42">
        <f>IF(Table2[[#This Row],[Ship Mode]]=Introduction!$C$42,1,0)</f>
        <v>0</v>
      </c>
      <c r="N544" s="41">
        <f>IF(Table2[[#This Row],[Ship Mode]]=Introduction!$C$44,1,0)</f>
        <v>0</v>
      </c>
      <c r="O544" s="41">
        <f>IF(Table2[[#This Row],[Customer Segment]]=Introduction!$D$45,1,0)</f>
        <v>1</v>
      </c>
      <c r="P544" s="41">
        <f>IF(Table2[[#This Row],[Customer Segment]]=Introduction!$D$42,1,0)</f>
        <v>0</v>
      </c>
      <c r="Q544" s="41">
        <f>IF(Table2[[#This Row],[Customer Segment]]=Introduction!$D$44,1,0)</f>
        <v>0</v>
      </c>
      <c r="R544" s="34">
        <v>11.78</v>
      </c>
      <c r="S54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-28.153527234113913</v>
      </c>
    </row>
    <row r="545" spans="1:19" x14ac:dyDescent="0.2">
      <c r="A545" s="1" t="s">
        <v>23</v>
      </c>
      <c r="B545" s="1" t="s">
        <v>14</v>
      </c>
      <c r="C545" s="1" t="s">
        <v>3</v>
      </c>
      <c r="D545" s="39">
        <v>0.09</v>
      </c>
      <c r="E545" s="39">
        <v>18.97</v>
      </c>
      <c r="F545" s="39">
        <v>9.0299999999999994</v>
      </c>
      <c r="G545" s="39">
        <v>0.37</v>
      </c>
      <c r="H545" s="39">
        <v>-1748.0119999999999</v>
      </c>
      <c r="I545" s="42">
        <f>IF(Table2[[#This Row],[Order Priority]]=Introduction!$B$42,1,0)</f>
        <v>0</v>
      </c>
      <c r="J545" s="42">
        <f>IF(Table2[[#This Row],[Order Priority]]=Introduction!$B$43,1,0)</f>
        <v>0</v>
      </c>
      <c r="K545" s="42">
        <f>IF(Table2[[#This Row],[Order Priority]]=Introduction!$B$44,1,0)</f>
        <v>1</v>
      </c>
      <c r="L545" s="42">
        <f>IF(Table2[[#This Row],[Order Priority]]=Introduction!$B$45,1,0)</f>
        <v>0</v>
      </c>
      <c r="M545" s="42">
        <f>IF(Table2[[#This Row],[Ship Mode]]=Introduction!$C$42,1,0)</f>
        <v>0</v>
      </c>
      <c r="N545" s="41">
        <f>IF(Table2[[#This Row],[Ship Mode]]=Introduction!$C$44,1,0)</f>
        <v>1</v>
      </c>
      <c r="O545" s="41">
        <f>IF(Table2[[#This Row],[Customer Segment]]=Introduction!$D$45,1,0)</f>
        <v>1</v>
      </c>
      <c r="P545" s="41">
        <f>IF(Table2[[#This Row],[Customer Segment]]=Introduction!$D$42,1,0)</f>
        <v>0</v>
      </c>
      <c r="Q545" s="41">
        <f>IF(Table2[[#This Row],[Customer Segment]]=Introduction!$D$44,1,0)</f>
        <v>0</v>
      </c>
      <c r="R545" s="1">
        <v>20.96</v>
      </c>
      <c r="S54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-1525.2251397801535</v>
      </c>
    </row>
    <row r="546" spans="1:19" x14ac:dyDescent="0.2">
      <c r="A546" s="1" t="s">
        <v>92</v>
      </c>
      <c r="B546" s="1" t="s">
        <v>63</v>
      </c>
      <c r="C546" s="1" t="s">
        <v>70</v>
      </c>
      <c r="D546" s="37">
        <v>7.0000000000000007E-2</v>
      </c>
      <c r="E546" s="37">
        <v>42.98</v>
      </c>
      <c r="F546" s="37">
        <v>4.62</v>
      </c>
      <c r="G546" s="37">
        <v>0.56000000000000005</v>
      </c>
      <c r="H546" s="37">
        <v>565.38599999999997</v>
      </c>
      <c r="I546" s="42">
        <f>IF(Table2[[#This Row],[Order Priority]]=Introduction!$B$42,1,0)</f>
        <v>0</v>
      </c>
      <c r="J546" s="42">
        <f>IF(Table2[[#This Row],[Order Priority]]=Introduction!$B$43,1,0)</f>
        <v>0</v>
      </c>
      <c r="K546" s="42">
        <f>IF(Table2[[#This Row],[Order Priority]]=Introduction!$B$44,1,0)</f>
        <v>0</v>
      </c>
      <c r="L546" s="42">
        <f>IF(Table2[[#This Row],[Order Priority]]=Introduction!$B$45,1,0)</f>
        <v>1</v>
      </c>
      <c r="M546" s="42">
        <f>IF(Table2[[#This Row],[Ship Mode]]=Introduction!$C$42,1,0)</f>
        <v>0</v>
      </c>
      <c r="N546" s="41">
        <f>IF(Table2[[#This Row],[Ship Mode]]=Introduction!$C$44,1,0)</f>
        <v>0</v>
      </c>
      <c r="O546" s="41">
        <f>IF(Table2[[#This Row],[Customer Segment]]=Introduction!$D$45,1,0)</f>
        <v>0</v>
      </c>
      <c r="P546" s="41">
        <f>IF(Table2[[#This Row],[Customer Segment]]=Introduction!$D$42,1,0)</f>
        <v>0</v>
      </c>
      <c r="Q546" s="41">
        <f>IF(Table2[[#This Row],[Customer Segment]]=Introduction!$D$44,1,0)</f>
        <v>0</v>
      </c>
      <c r="R546" s="34">
        <v>819.4</v>
      </c>
      <c r="S54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828.04916947876768</v>
      </c>
    </row>
    <row r="547" spans="1:19" x14ac:dyDescent="0.2">
      <c r="A547" s="1" t="s">
        <v>92</v>
      </c>
      <c r="B547" s="1" t="s">
        <v>2</v>
      </c>
      <c r="C547" s="1" t="s">
        <v>70</v>
      </c>
      <c r="D547" s="39">
        <v>0.03</v>
      </c>
      <c r="E547" s="39">
        <v>89.99</v>
      </c>
      <c r="F547" s="39">
        <v>42</v>
      </c>
      <c r="G547" s="39">
        <v>0.66</v>
      </c>
      <c r="H547" s="39">
        <v>-230.9528</v>
      </c>
      <c r="I547" s="42">
        <f>IF(Table2[[#This Row],[Order Priority]]=Introduction!$B$42,1,0)</f>
        <v>0</v>
      </c>
      <c r="J547" s="42">
        <f>IF(Table2[[#This Row],[Order Priority]]=Introduction!$B$43,1,0)</f>
        <v>0</v>
      </c>
      <c r="K547" s="42">
        <f>IF(Table2[[#This Row],[Order Priority]]=Introduction!$B$44,1,0)</f>
        <v>0</v>
      </c>
      <c r="L547" s="42">
        <f>IF(Table2[[#This Row],[Order Priority]]=Introduction!$B$45,1,0)</f>
        <v>1</v>
      </c>
      <c r="M547" s="42">
        <f>IF(Table2[[#This Row],[Ship Mode]]=Introduction!$C$42,1,0)</f>
        <v>1</v>
      </c>
      <c r="N547" s="41">
        <f>IF(Table2[[#This Row],[Ship Mode]]=Introduction!$C$44,1,0)</f>
        <v>0</v>
      </c>
      <c r="O547" s="41">
        <f>IF(Table2[[#This Row],[Customer Segment]]=Introduction!$D$45,1,0)</f>
        <v>0</v>
      </c>
      <c r="P547" s="41">
        <f>IF(Table2[[#This Row],[Customer Segment]]=Introduction!$D$42,1,0)</f>
        <v>0</v>
      </c>
      <c r="Q547" s="41">
        <f>IF(Table2[[#This Row],[Customer Segment]]=Introduction!$D$44,1,0)</f>
        <v>0</v>
      </c>
      <c r="R547" s="1">
        <v>1809.75</v>
      </c>
      <c r="S54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1581.2272745248563</v>
      </c>
    </row>
    <row r="548" spans="1:19" x14ac:dyDescent="0.2">
      <c r="A548" s="1" t="s">
        <v>46</v>
      </c>
      <c r="B548" s="1" t="s">
        <v>14</v>
      </c>
      <c r="C548" s="1" t="s">
        <v>15</v>
      </c>
      <c r="D548" s="37">
        <v>0.1</v>
      </c>
      <c r="E548" s="37">
        <v>78.69</v>
      </c>
      <c r="F548" s="37">
        <v>19.989999999999998</v>
      </c>
      <c r="G548" s="37">
        <v>0.43</v>
      </c>
      <c r="H548" s="37">
        <v>465.43950000000001</v>
      </c>
      <c r="I548" s="42">
        <f>IF(Table2[[#This Row],[Order Priority]]=Introduction!$B$42,1,0)</f>
        <v>0</v>
      </c>
      <c r="J548" s="42">
        <f>IF(Table2[[#This Row],[Order Priority]]=Introduction!$B$43,1,0)</f>
        <v>0</v>
      </c>
      <c r="K548" s="42">
        <f>IF(Table2[[#This Row],[Order Priority]]=Introduction!$B$44,1,0)</f>
        <v>0</v>
      </c>
      <c r="L548" s="42">
        <f>IF(Table2[[#This Row],[Order Priority]]=Introduction!$B$45,1,0)</f>
        <v>0</v>
      </c>
      <c r="M548" s="42">
        <f>IF(Table2[[#This Row],[Ship Mode]]=Introduction!$C$42,1,0)</f>
        <v>0</v>
      </c>
      <c r="N548" s="41">
        <f>IF(Table2[[#This Row],[Ship Mode]]=Introduction!$C$44,1,0)</f>
        <v>1</v>
      </c>
      <c r="O548" s="41">
        <f>IF(Table2[[#This Row],[Customer Segment]]=Introduction!$D$45,1,0)</f>
        <v>0</v>
      </c>
      <c r="P548" s="41">
        <f>IF(Table2[[#This Row],[Customer Segment]]=Introduction!$D$42,1,0)</f>
        <v>1</v>
      </c>
      <c r="Q548" s="41">
        <f>IF(Table2[[#This Row],[Customer Segment]]=Introduction!$D$44,1,0)</f>
        <v>0</v>
      </c>
      <c r="R548" s="34">
        <v>674.55</v>
      </c>
      <c r="S54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1376.0709861282603</v>
      </c>
    </row>
    <row r="549" spans="1:19" x14ac:dyDescent="0.2">
      <c r="A549" s="1" t="s">
        <v>23</v>
      </c>
      <c r="B549" s="1" t="s">
        <v>14</v>
      </c>
      <c r="C549" s="1" t="s">
        <v>47</v>
      </c>
      <c r="D549" s="39">
        <v>0.04</v>
      </c>
      <c r="E549" s="39">
        <v>8.6</v>
      </c>
      <c r="F549" s="39">
        <v>6.19</v>
      </c>
      <c r="G549" s="39">
        <v>0.38</v>
      </c>
      <c r="H549" s="39">
        <v>-63.813499999999998</v>
      </c>
      <c r="I549" s="42">
        <f>IF(Table2[[#This Row],[Order Priority]]=Introduction!$B$42,1,0)</f>
        <v>0</v>
      </c>
      <c r="J549" s="42">
        <f>IF(Table2[[#This Row],[Order Priority]]=Introduction!$B$43,1,0)</f>
        <v>0</v>
      </c>
      <c r="K549" s="42">
        <f>IF(Table2[[#This Row],[Order Priority]]=Introduction!$B$44,1,0)</f>
        <v>1</v>
      </c>
      <c r="L549" s="42">
        <f>IF(Table2[[#This Row],[Order Priority]]=Introduction!$B$45,1,0)</f>
        <v>0</v>
      </c>
      <c r="M549" s="42">
        <f>IF(Table2[[#This Row],[Ship Mode]]=Introduction!$C$42,1,0)</f>
        <v>0</v>
      </c>
      <c r="N549" s="41">
        <f>IF(Table2[[#This Row],[Ship Mode]]=Introduction!$C$44,1,0)</f>
        <v>1</v>
      </c>
      <c r="O549" s="41">
        <f>IF(Table2[[#This Row],[Customer Segment]]=Introduction!$D$45,1,0)</f>
        <v>0</v>
      </c>
      <c r="P549" s="41">
        <f>IF(Table2[[#This Row],[Customer Segment]]=Introduction!$D$42,1,0)</f>
        <v>0</v>
      </c>
      <c r="Q549" s="41">
        <f>IF(Table2[[#This Row],[Customer Segment]]=Introduction!$D$44,1,0)</f>
        <v>1</v>
      </c>
      <c r="R549" s="1">
        <v>311.66000000000003</v>
      </c>
      <c r="S54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169.28017201714533</v>
      </c>
    </row>
    <row r="550" spans="1:19" x14ac:dyDescent="0.2">
      <c r="A550" s="1" t="s">
        <v>23</v>
      </c>
      <c r="B550" s="1" t="s">
        <v>14</v>
      </c>
      <c r="C550" s="1" t="s">
        <v>47</v>
      </c>
      <c r="D550" s="37">
        <v>7.0000000000000007E-2</v>
      </c>
      <c r="E550" s="37">
        <v>699.99</v>
      </c>
      <c r="F550" s="37">
        <v>24.49</v>
      </c>
      <c r="G550" s="37">
        <v>0.54</v>
      </c>
      <c r="H550" s="37">
        <v>325.29000000000002</v>
      </c>
      <c r="I550" s="42">
        <f>IF(Table2[[#This Row],[Order Priority]]=Introduction!$B$42,1,0)</f>
        <v>0</v>
      </c>
      <c r="J550" s="42">
        <f>IF(Table2[[#This Row],[Order Priority]]=Introduction!$B$43,1,0)</f>
        <v>0</v>
      </c>
      <c r="K550" s="42">
        <f>IF(Table2[[#This Row],[Order Priority]]=Introduction!$B$44,1,0)</f>
        <v>1</v>
      </c>
      <c r="L550" s="42">
        <f>IF(Table2[[#This Row],[Order Priority]]=Introduction!$B$45,1,0)</f>
        <v>0</v>
      </c>
      <c r="M550" s="42">
        <f>IF(Table2[[#This Row],[Ship Mode]]=Introduction!$C$42,1,0)</f>
        <v>0</v>
      </c>
      <c r="N550" s="41">
        <f>IF(Table2[[#This Row],[Ship Mode]]=Introduction!$C$44,1,0)</f>
        <v>1</v>
      </c>
      <c r="O550" s="41">
        <f>IF(Table2[[#This Row],[Customer Segment]]=Introduction!$D$45,1,0)</f>
        <v>0</v>
      </c>
      <c r="P550" s="41">
        <f>IF(Table2[[#This Row],[Customer Segment]]=Introduction!$D$42,1,0)</f>
        <v>0</v>
      </c>
      <c r="Q550" s="41">
        <f>IF(Table2[[#This Row],[Customer Segment]]=Introduction!$D$44,1,0)</f>
        <v>1</v>
      </c>
      <c r="R550" s="34">
        <v>9862.51</v>
      </c>
      <c r="S55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3352.9427080346682</v>
      </c>
    </row>
    <row r="551" spans="1:19" x14ac:dyDescent="0.2">
      <c r="A551" s="1" t="s">
        <v>23</v>
      </c>
      <c r="B551" s="1" t="s">
        <v>14</v>
      </c>
      <c r="C551" s="1" t="s">
        <v>47</v>
      </c>
      <c r="D551" s="39">
        <v>0.04</v>
      </c>
      <c r="E551" s="39">
        <v>8.6</v>
      </c>
      <c r="F551" s="39">
        <v>6.19</v>
      </c>
      <c r="G551" s="39">
        <v>0.38</v>
      </c>
      <c r="H551" s="39">
        <v>-63.813499999999998</v>
      </c>
      <c r="I551" s="42">
        <f>IF(Table2[[#This Row],[Order Priority]]=Introduction!$B$42,1,0)</f>
        <v>0</v>
      </c>
      <c r="J551" s="42">
        <f>IF(Table2[[#This Row],[Order Priority]]=Introduction!$B$43,1,0)</f>
        <v>0</v>
      </c>
      <c r="K551" s="42">
        <f>IF(Table2[[#This Row],[Order Priority]]=Introduction!$B$44,1,0)</f>
        <v>1</v>
      </c>
      <c r="L551" s="42">
        <f>IF(Table2[[#This Row],[Order Priority]]=Introduction!$B$45,1,0)</f>
        <v>0</v>
      </c>
      <c r="M551" s="42">
        <f>IF(Table2[[#This Row],[Ship Mode]]=Introduction!$C$42,1,0)</f>
        <v>0</v>
      </c>
      <c r="N551" s="41">
        <f>IF(Table2[[#This Row],[Ship Mode]]=Introduction!$C$44,1,0)</f>
        <v>1</v>
      </c>
      <c r="O551" s="41">
        <f>IF(Table2[[#This Row],[Customer Segment]]=Introduction!$D$45,1,0)</f>
        <v>0</v>
      </c>
      <c r="P551" s="41">
        <f>IF(Table2[[#This Row],[Customer Segment]]=Introduction!$D$42,1,0)</f>
        <v>0</v>
      </c>
      <c r="Q551" s="41">
        <f>IF(Table2[[#This Row],[Customer Segment]]=Introduction!$D$44,1,0)</f>
        <v>1</v>
      </c>
      <c r="R551" s="1">
        <v>75.81</v>
      </c>
      <c r="S55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169.28017201714533</v>
      </c>
    </row>
    <row r="552" spans="1:19" x14ac:dyDescent="0.2">
      <c r="A552" s="1" t="s">
        <v>23</v>
      </c>
      <c r="B552" s="1" t="s">
        <v>14</v>
      </c>
      <c r="C552" s="1" t="s">
        <v>47</v>
      </c>
      <c r="D552" s="37">
        <v>7.0000000000000007E-2</v>
      </c>
      <c r="E552" s="37">
        <v>699.99</v>
      </c>
      <c r="F552" s="37">
        <v>24.49</v>
      </c>
      <c r="G552" s="37">
        <v>0.54</v>
      </c>
      <c r="H552" s="37">
        <v>325.29000000000002</v>
      </c>
      <c r="I552" s="42">
        <f>IF(Table2[[#This Row],[Order Priority]]=Introduction!$B$42,1,0)</f>
        <v>0</v>
      </c>
      <c r="J552" s="42">
        <f>IF(Table2[[#This Row],[Order Priority]]=Introduction!$B$43,1,0)</f>
        <v>0</v>
      </c>
      <c r="K552" s="42">
        <f>IF(Table2[[#This Row],[Order Priority]]=Introduction!$B$44,1,0)</f>
        <v>1</v>
      </c>
      <c r="L552" s="42">
        <f>IF(Table2[[#This Row],[Order Priority]]=Introduction!$B$45,1,0)</f>
        <v>0</v>
      </c>
      <c r="M552" s="42">
        <f>IF(Table2[[#This Row],[Ship Mode]]=Introduction!$C$42,1,0)</f>
        <v>0</v>
      </c>
      <c r="N552" s="41">
        <f>IF(Table2[[#This Row],[Ship Mode]]=Introduction!$C$44,1,0)</f>
        <v>1</v>
      </c>
      <c r="O552" s="41">
        <f>IF(Table2[[#This Row],[Customer Segment]]=Introduction!$D$45,1,0)</f>
        <v>0</v>
      </c>
      <c r="P552" s="41">
        <f>IF(Table2[[#This Row],[Customer Segment]]=Introduction!$D$42,1,0)</f>
        <v>0</v>
      </c>
      <c r="Q552" s="41">
        <f>IF(Table2[[#This Row],[Customer Segment]]=Introduction!$D$44,1,0)</f>
        <v>1</v>
      </c>
      <c r="R552" s="34">
        <v>2630</v>
      </c>
      <c r="S55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3352.9427080346682</v>
      </c>
    </row>
    <row r="553" spans="1:19" x14ac:dyDescent="0.2">
      <c r="A553" s="1" t="s">
        <v>23</v>
      </c>
      <c r="B553" s="1" t="s">
        <v>14</v>
      </c>
      <c r="C553" s="1" t="s">
        <v>70</v>
      </c>
      <c r="D553" s="39">
        <v>0.1</v>
      </c>
      <c r="E553" s="39">
        <v>11.58</v>
      </c>
      <c r="F553" s="39">
        <v>6.97</v>
      </c>
      <c r="G553" s="39">
        <v>0.35</v>
      </c>
      <c r="H553" s="39">
        <v>-8.3979999999999997</v>
      </c>
      <c r="I553" s="42">
        <f>IF(Table2[[#This Row],[Order Priority]]=Introduction!$B$42,1,0)</f>
        <v>0</v>
      </c>
      <c r="J553" s="42">
        <f>IF(Table2[[#This Row],[Order Priority]]=Introduction!$B$43,1,0)</f>
        <v>0</v>
      </c>
      <c r="K553" s="42">
        <f>IF(Table2[[#This Row],[Order Priority]]=Introduction!$B$44,1,0)</f>
        <v>1</v>
      </c>
      <c r="L553" s="42">
        <f>IF(Table2[[#This Row],[Order Priority]]=Introduction!$B$45,1,0)</f>
        <v>0</v>
      </c>
      <c r="M553" s="42">
        <f>IF(Table2[[#This Row],[Ship Mode]]=Introduction!$C$42,1,0)</f>
        <v>0</v>
      </c>
      <c r="N553" s="41">
        <f>IF(Table2[[#This Row],[Ship Mode]]=Introduction!$C$44,1,0)</f>
        <v>1</v>
      </c>
      <c r="O553" s="41">
        <f>IF(Table2[[#This Row],[Customer Segment]]=Introduction!$D$45,1,0)</f>
        <v>0</v>
      </c>
      <c r="P553" s="41">
        <f>IF(Table2[[#This Row],[Customer Segment]]=Introduction!$D$42,1,0)</f>
        <v>0</v>
      </c>
      <c r="Q553" s="41">
        <f>IF(Table2[[#This Row],[Customer Segment]]=Introduction!$D$44,1,0)</f>
        <v>0</v>
      </c>
      <c r="R553" s="1">
        <v>14.53</v>
      </c>
      <c r="S55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161.89765444968464</v>
      </c>
    </row>
    <row r="554" spans="1:19" x14ac:dyDescent="0.2">
      <c r="A554" s="1" t="s">
        <v>92</v>
      </c>
      <c r="B554" s="1" t="s">
        <v>2</v>
      </c>
      <c r="C554" s="1" t="s">
        <v>47</v>
      </c>
      <c r="D554" s="37">
        <v>0.02</v>
      </c>
      <c r="E554" s="37">
        <v>160.97999999999999</v>
      </c>
      <c r="F554" s="37">
        <v>30</v>
      </c>
      <c r="G554" s="37">
        <v>0.62</v>
      </c>
      <c r="H554" s="37">
        <v>-51.116</v>
      </c>
      <c r="I554" s="42">
        <f>IF(Table2[[#This Row],[Order Priority]]=Introduction!$B$42,1,0)</f>
        <v>0</v>
      </c>
      <c r="J554" s="42">
        <f>IF(Table2[[#This Row],[Order Priority]]=Introduction!$B$43,1,0)</f>
        <v>0</v>
      </c>
      <c r="K554" s="42">
        <f>IF(Table2[[#This Row],[Order Priority]]=Introduction!$B$44,1,0)</f>
        <v>0</v>
      </c>
      <c r="L554" s="42">
        <f>IF(Table2[[#This Row],[Order Priority]]=Introduction!$B$45,1,0)</f>
        <v>1</v>
      </c>
      <c r="M554" s="42">
        <f>IF(Table2[[#This Row],[Ship Mode]]=Introduction!$C$42,1,0)</f>
        <v>1</v>
      </c>
      <c r="N554" s="41">
        <f>IF(Table2[[#This Row],[Ship Mode]]=Introduction!$C$44,1,0)</f>
        <v>0</v>
      </c>
      <c r="O554" s="41">
        <f>IF(Table2[[#This Row],[Customer Segment]]=Introduction!$D$45,1,0)</f>
        <v>0</v>
      </c>
      <c r="P554" s="41">
        <f>IF(Table2[[#This Row],[Customer Segment]]=Introduction!$D$42,1,0)</f>
        <v>0</v>
      </c>
      <c r="Q554" s="41">
        <f>IF(Table2[[#This Row],[Customer Segment]]=Introduction!$D$44,1,0)</f>
        <v>1</v>
      </c>
      <c r="R554" s="34">
        <v>192.49</v>
      </c>
      <c r="S55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1659.9369299118346</v>
      </c>
    </row>
    <row r="555" spans="1:19" x14ac:dyDescent="0.2">
      <c r="A555" s="1" t="s">
        <v>92</v>
      </c>
      <c r="B555" s="1" t="s">
        <v>14</v>
      </c>
      <c r="C555" s="1" t="s">
        <v>3</v>
      </c>
      <c r="D555" s="39">
        <v>0</v>
      </c>
      <c r="E555" s="39">
        <v>7.1</v>
      </c>
      <c r="F555" s="39">
        <v>6.05</v>
      </c>
      <c r="G555" s="39">
        <v>0.39</v>
      </c>
      <c r="H555" s="39">
        <v>-60.145000000000003</v>
      </c>
      <c r="I555" s="42">
        <f>IF(Table2[[#This Row],[Order Priority]]=Introduction!$B$42,1,0)</f>
        <v>0</v>
      </c>
      <c r="J555" s="42">
        <f>IF(Table2[[#This Row],[Order Priority]]=Introduction!$B$43,1,0)</f>
        <v>0</v>
      </c>
      <c r="K555" s="42">
        <f>IF(Table2[[#This Row],[Order Priority]]=Introduction!$B$44,1,0)</f>
        <v>0</v>
      </c>
      <c r="L555" s="42">
        <f>IF(Table2[[#This Row],[Order Priority]]=Introduction!$B$45,1,0)</f>
        <v>1</v>
      </c>
      <c r="M555" s="42">
        <f>IF(Table2[[#This Row],[Ship Mode]]=Introduction!$C$42,1,0)</f>
        <v>0</v>
      </c>
      <c r="N555" s="41">
        <f>IF(Table2[[#This Row],[Ship Mode]]=Introduction!$C$44,1,0)</f>
        <v>1</v>
      </c>
      <c r="O555" s="41">
        <f>IF(Table2[[#This Row],[Customer Segment]]=Introduction!$D$45,1,0)</f>
        <v>1</v>
      </c>
      <c r="P555" s="41">
        <f>IF(Table2[[#This Row],[Customer Segment]]=Introduction!$D$42,1,0)</f>
        <v>0</v>
      </c>
      <c r="Q555" s="41">
        <f>IF(Table2[[#This Row],[Customer Segment]]=Introduction!$D$44,1,0)</f>
        <v>0</v>
      </c>
      <c r="R555" s="1">
        <v>208.83</v>
      </c>
      <c r="S55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92.732014615572822</v>
      </c>
    </row>
    <row r="556" spans="1:19" x14ac:dyDescent="0.2">
      <c r="A556" s="1" t="s">
        <v>92</v>
      </c>
      <c r="B556" s="1" t="s">
        <v>63</v>
      </c>
      <c r="C556" s="1" t="s">
        <v>3</v>
      </c>
      <c r="D556" s="37">
        <v>0.01</v>
      </c>
      <c r="E556" s="37">
        <v>4.9800000000000004</v>
      </c>
      <c r="F556" s="37">
        <v>4.62</v>
      </c>
      <c r="G556" s="37">
        <v>0.64</v>
      </c>
      <c r="H556" s="37">
        <v>-111.72</v>
      </c>
      <c r="I556" s="42">
        <f>IF(Table2[[#This Row],[Order Priority]]=Introduction!$B$42,1,0)</f>
        <v>0</v>
      </c>
      <c r="J556" s="42">
        <f>IF(Table2[[#This Row],[Order Priority]]=Introduction!$B$43,1,0)</f>
        <v>0</v>
      </c>
      <c r="K556" s="42">
        <f>IF(Table2[[#This Row],[Order Priority]]=Introduction!$B$44,1,0)</f>
        <v>0</v>
      </c>
      <c r="L556" s="42">
        <f>IF(Table2[[#This Row],[Order Priority]]=Introduction!$B$45,1,0)</f>
        <v>1</v>
      </c>
      <c r="M556" s="42">
        <f>IF(Table2[[#This Row],[Ship Mode]]=Introduction!$C$42,1,0)</f>
        <v>0</v>
      </c>
      <c r="N556" s="41">
        <f>IF(Table2[[#This Row],[Ship Mode]]=Introduction!$C$44,1,0)</f>
        <v>0</v>
      </c>
      <c r="O556" s="41">
        <f>IF(Table2[[#This Row],[Customer Segment]]=Introduction!$D$45,1,0)</f>
        <v>1</v>
      </c>
      <c r="P556" s="41">
        <f>IF(Table2[[#This Row],[Customer Segment]]=Introduction!$D$42,1,0)</f>
        <v>0</v>
      </c>
      <c r="Q556" s="41">
        <f>IF(Table2[[#This Row],[Customer Segment]]=Introduction!$D$44,1,0)</f>
        <v>0</v>
      </c>
      <c r="R556" s="34">
        <v>228.3</v>
      </c>
      <c r="S55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112.72298342204236</v>
      </c>
    </row>
    <row r="557" spans="1:19" x14ac:dyDescent="0.2">
      <c r="A557" s="1" t="s">
        <v>92</v>
      </c>
      <c r="B557" s="1" t="s">
        <v>14</v>
      </c>
      <c r="C557" s="1" t="s">
        <v>3</v>
      </c>
      <c r="D557" s="39">
        <v>0.06</v>
      </c>
      <c r="E557" s="39">
        <v>5.68</v>
      </c>
      <c r="F557" s="39">
        <v>1.39</v>
      </c>
      <c r="G557" s="39">
        <v>0.38</v>
      </c>
      <c r="H557" s="39">
        <v>33.01</v>
      </c>
      <c r="I557" s="42">
        <f>IF(Table2[[#This Row],[Order Priority]]=Introduction!$B$42,1,0)</f>
        <v>0</v>
      </c>
      <c r="J557" s="42">
        <f>IF(Table2[[#This Row],[Order Priority]]=Introduction!$B$43,1,0)</f>
        <v>0</v>
      </c>
      <c r="K557" s="42">
        <f>IF(Table2[[#This Row],[Order Priority]]=Introduction!$B$44,1,0)</f>
        <v>0</v>
      </c>
      <c r="L557" s="42">
        <f>IF(Table2[[#This Row],[Order Priority]]=Introduction!$B$45,1,0)</f>
        <v>1</v>
      </c>
      <c r="M557" s="42">
        <f>IF(Table2[[#This Row],[Ship Mode]]=Introduction!$C$42,1,0)</f>
        <v>0</v>
      </c>
      <c r="N557" s="41">
        <f>IF(Table2[[#This Row],[Ship Mode]]=Introduction!$C$44,1,0)</f>
        <v>1</v>
      </c>
      <c r="O557" s="41">
        <f>IF(Table2[[#This Row],[Customer Segment]]=Introduction!$D$45,1,0)</f>
        <v>1</v>
      </c>
      <c r="P557" s="41">
        <f>IF(Table2[[#This Row],[Customer Segment]]=Introduction!$D$42,1,0)</f>
        <v>0</v>
      </c>
      <c r="Q557" s="41">
        <f>IF(Table2[[#This Row],[Customer Segment]]=Introduction!$D$44,1,0)</f>
        <v>0</v>
      </c>
      <c r="R557" s="1">
        <v>129.53</v>
      </c>
      <c r="S55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6.9145002538353673</v>
      </c>
    </row>
    <row r="558" spans="1:19" x14ac:dyDescent="0.2">
      <c r="A558" s="1" t="s">
        <v>92</v>
      </c>
      <c r="B558" s="1" t="s">
        <v>63</v>
      </c>
      <c r="C558" s="1" t="s">
        <v>3</v>
      </c>
      <c r="D558" s="37">
        <v>0.01</v>
      </c>
      <c r="E558" s="37">
        <v>4.9800000000000004</v>
      </c>
      <c r="F558" s="37">
        <v>4.62</v>
      </c>
      <c r="G558" s="37">
        <v>0.64</v>
      </c>
      <c r="H558" s="37">
        <v>-111.72</v>
      </c>
      <c r="I558" s="42">
        <f>IF(Table2[[#This Row],[Order Priority]]=Introduction!$B$42,1,0)</f>
        <v>0</v>
      </c>
      <c r="J558" s="42">
        <f>IF(Table2[[#This Row],[Order Priority]]=Introduction!$B$43,1,0)</f>
        <v>0</v>
      </c>
      <c r="K558" s="42">
        <f>IF(Table2[[#This Row],[Order Priority]]=Introduction!$B$44,1,0)</f>
        <v>0</v>
      </c>
      <c r="L558" s="42">
        <f>IF(Table2[[#This Row],[Order Priority]]=Introduction!$B$45,1,0)</f>
        <v>1</v>
      </c>
      <c r="M558" s="42">
        <f>IF(Table2[[#This Row],[Ship Mode]]=Introduction!$C$42,1,0)</f>
        <v>0</v>
      </c>
      <c r="N558" s="41">
        <f>IF(Table2[[#This Row],[Ship Mode]]=Introduction!$C$44,1,0)</f>
        <v>0</v>
      </c>
      <c r="O558" s="41">
        <f>IF(Table2[[#This Row],[Customer Segment]]=Introduction!$D$45,1,0)</f>
        <v>1</v>
      </c>
      <c r="P558" s="41">
        <f>IF(Table2[[#This Row],[Customer Segment]]=Introduction!$D$42,1,0)</f>
        <v>0</v>
      </c>
      <c r="Q558" s="41">
        <f>IF(Table2[[#This Row],[Customer Segment]]=Introduction!$D$44,1,0)</f>
        <v>0</v>
      </c>
      <c r="R558" s="34">
        <v>55.68</v>
      </c>
      <c r="S55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112.72298342204236</v>
      </c>
    </row>
    <row r="559" spans="1:19" x14ac:dyDescent="0.2">
      <c r="A559" s="1" t="s">
        <v>92</v>
      </c>
      <c r="B559" s="1" t="s">
        <v>14</v>
      </c>
      <c r="C559" s="1" t="s">
        <v>47</v>
      </c>
      <c r="D559" s="39">
        <v>0</v>
      </c>
      <c r="E559" s="39">
        <v>209.37</v>
      </c>
      <c r="F559" s="39">
        <v>69</v>
      </c>
      <c r="G559" s="39">
        <v>0.79</v>
      </c>
      <c r="H559" s="39">
        <v>-263.11192907999998</v>
      </c>
      <c r="I559" s="42">
        <f>IF(Table2[[#This Row],[Order Priority]]=Introduction!$B$42,1,0)</f>
        <v>0</v>
      </c>
      <c r="J559" s="42">
        <f>IF(Table2[[#This Row],[Order Priority]]=Introduction!$B$43,1,0)</f>
        <v>0</v>
      </c>
      <c r="K559" s="42">
        <f>IF(Table2[[#This Row],[Order Priority]]=Introduction!$B$44,1,0)</f>
        <v>0</v>
      </c>
      <c r="L559" s="42">
        <f>IF(Table2[[#This Row],[Order Priority]]=Introduction!$B$45,1,0)</f>
        <v>1</v>
      </c>
      <c r="M559" s="42">
        <f>IF(Table2[[#This Row],[Ship Mode]]=Introduction!$C$42,1,0)</f>
        <v>0</v>
      </c>
      <c r="N559" s="41">
        <f>IF(Table2[[#This Row],[Ship Mode]]=Introduction!$C$44,1,0)</f>
        <v>1</v>
      </c>
      <c r="O559" s="41">
        <f>IF(Table2[[#This Row],[Customer Segment]]=Introduction!$D$45,1,0)</f>
        <v>0</v>
      </c>
      <c r="P559" s="41">
        <f>IF(Table2[[#This Row],[Customer Segment]]=Introduction!$D$42,1,0)</f>
        <v>0</v>
      </c>
      <c r="Q559" s="41">
        <f>IF(Table2[[#This Row],[Customer Segment]]=Introduction!$D$44,1,0)</f>
        <v>1</v>
      </c>
      <c r="R559" s="1">
        <v>1959.88</v>
      </c>
      <c r="S55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2630.4821184929356</v>
      </c>
    </row>
    <row r="560" spans="1:19" x14ac:dyDescent="0.2">
      <c r="A560" s="1" t="s">
        <v>46</v>
      </c>
      <c r="B560" s="1" t="s">
        <v>63</v>
      </c>
      <c r="C560" s="1" t="s">
        <v>70</v>
      </c>
      <c r="D560" s="37">
        <v>0.05</v>
      </c>
      <c r="E560" s="37">
        <v>25.99</v>
      </c>
      <c r="F560" s="37">
        <v>5.37</v>
      </c>
      <c r="G560" s="37">
        <v>0.56000000000000005</v>
      </c>
      <c r="H560" s="37">
        <v>220.35720000000001</v>
      </c>
      <c r="I560" s="42">
        <f>IF(Table2[[#This Row],[Order Priority]]=Introduction!$B$42,1,0)</f>
        <v>0</v>
      </c>
      <c r="J560" s="42">
        <f>IF(Table2[[#This Row],[Order Priority]]=Introduction!$B$43,1,0)</f>
        <v>0</v>
      </c>
      <c r="K560" s="42">
        <f>IF(Table2[[#This Row],[Order Priority]]=Introduction!$B$44,1,0)</f>
        <v>0</v>
      </c>
      <c r="L560" s="42">
        <f>IF(Table2[[#This Row],[Order Priority]]=Introduction!$B$45,1,0)</f>
        <v>0</v>
      </c>
      <c r="M560" s="42">
        <f>IF(Table2[[#This Row],[Ship Mode]]=Introduction!$C$42,1,0)</f>
        <v>0</v>
      </c>
      <c r="N560" s="41">
        <f>IF(Table2[[#This Row],[Ship Mode]]=Introduction!$C$44,1,0)</f>
        <v>0</v>
      </c>
      <c r="O560" s="41">
        <f>IF(Table2[[#This Row],[Customer Segment]]=Introduction!$D$45,1,0)</f>
        <v>0</v>
      </c>
      <c r="P560" s="41">
        <f>IF(Table2[[#This Row],[Customer Segment]]=Introduction!$D$42,1,0)</f>
        <v>0</v>
      </c>
      <c r="Q560" s="41">
        <f>IF(Table2[[#This Row],[Customer Segment]]=Introduction!$D$44,1,0)</f>
        <v>0</v>
      </c>
      <c r="R560" s="34">
        <v>451.35</v>
      </c>
      <c r="S56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643.71053022354283</v>
      </c>
    </row>
    <row r="561" spans="1:19" x14ac:dyDescent="0.2">
      <c r="A561" s="1" t="s">
        <v>1</v>
      </c>
      <c r="B561" s="1" t="s">
        <v>63</v>
      </c>
      <c r="C561" s="1" t="s">
        <v>70</v>
      </c>
      <c r="D561" s="39">
        <v>0.05</v>
      </c>
      <c r="E561" s="39">
        <v>6.04</v>
      </c>
      <c r="F561" s="39">
        <v>2.14</v>
      </c>
      <c r="G561" s="39">
        <v>0.38</v>
      </c>
      <c r="H561" s="39">
        <v>-4.1399999999999997</v>
      </c>
      <c r="I561" s="42">
        <f>IF(Table2[[#This Row],[Order Priority]]=Introduction!$B$42,1,0)</f>
        <v>1</v>
      </c>
      <c r="J561" s="42">
        <f>IF(Table2[[#This Row],[Order Priority]]=Introduction!$B$43,1,0)</f>
        <v>0</v>
      </c>
      <c r="K561" s="42">
        <f>IF(Table2[[#This Row],[Order Priority]]=Introduction!$B$44,1,0)</f>
        <v>0</v>
      </c>
      <c r="L561" s="42">
        <f>IF(Table2[[#This Row],[Order Priority]]=Introduction!$B$45,1,0)</f>
        <v>0</v>
      </c>
      <c r="M561" s="42">
        <f>IF(Table2[[#This Row],[Ship Mode]]=Introduction!$C$42,1,0)</f>
        <v>0</v>
      </c>
      <c r="N561" s="41">
        <f>IF(Table2[[#This Row],[Ship Mode]]=Introduction!$C$44,1,0)</f>
        <v>0</v>
      </c>
      <c r="O561" s="41">
        <f>IF(Table2[[#This Row],[Customer Segment]]=Introduction!$D$45,1,0)</f>
        <v>0</v>
      </c>
      <c r="P561" s="41">
        <f>IF(Table2[[#This Row],[Customer Segment]]=Introduction!$D$42,1,0)</f>
        <v>0</v>
      </c>
      <c r="Q561" s="41">
        <f>IF(Table2[[#This Row],[Customer Segment]]=Introduction!$D$44,1,0)</f>
        <v>0</v>
      </c>
      <c r="R561" s="1">
        <v>8.41</v>
      </c>
      <c r="S56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201.40660028376581</v>
      </c>
    </row>
    <row r="562" spans="1:19" x14ac:dyDescent="0.2">
      <c r="A562" s="1" t="s">
        <v>13</v>
      </c>
      <c r="B562" s="1" t="s">
        <v>14</v>
      </c>
      <c r="C562" s="1" t="s">
        <v>15</v>
      </c>
      <c r="D562" s="37">
        <v>0.04</v>
      </c>
      <c r="E562" s="37">
        <v>62.18</v>
      </c>
      <c r="F562" s="37">
        <v>10.84</v>
      </c>
      <c r="G562" s="37">
        <v>0.63</v>
      </c>
      <c r="H562" s="37">
        <v>125.8077</v>
      </c>
      <c r="I562" s="42">
        <f>IF(Table2[[#This Row],[Order Priority]]=Introduction!$B$42,1,0)</f>
        <v>0</v>
      </c>
      <c r="J562" s="42">
        <f>IF(Table2[[#This Row],[Order Priority]]=Introduction!$B$43,1,0)</f>
        <v>1</v>
      </c>
      <c r="K562" s="42">
        <f>IF(Table2[[#This Row],[Order Priority]]=Introduction!$B$44,1,0)</f>
        <v>0</v>
      </c>
      <c r="L562" s="42">
        <f>IF(Table2[[#This Row],[Order Priority]]=Introduction!$B$45,1,0)</f>
        <v>0</v>
      </c>
      <c r="M562" s="42">
        <f>IF(Table2[[#This Row],[Ship Mode]]=Introduction!$C$42,1,0)</f>
        <v>0</v>
      </c>
      <c r="N562" s="41">
        <f>IF(Table2[[#This Row],[Ship Mode]]=Introduction!$C$44,1,0)</f>
        <v>1</v>
      </c>
      <c r="O562" s="41">
        <f>IF(Table2[[#This Row],[Customer Segment]]=Introduction!$D$45,1,0)</f>
        <v>0</v>
      </c>
      <c r="P562" s="41">
        <f>IF(Table2[[#This Row],[Customer Segment]]=Introduction!$D$42,1,0)</f>
        <v>1</v>
      </c>
      <c r="Q562" s="41">
        <f>IF(Table2[[#This Row],[Customer Segment]]=Introduction!$D$44,1,0)</f>
        <v>0</v>
      </c>
      <c r="R562" s="34">
        <v>182.33</v>
      </c>
      <c r="S56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726.01998427567366</v>
      </c>
    </row>
    <row r="563" spans="1:19" x14ac:dyDescent="0.2">
      <c r="A563" s="1" t="s">
        <v>13</v>
      </c>
      <c r="B563" s="1" t="s">
        <v>14</v>
      </c>
      <c r="C563" s="1" t="s">
        <v>70</v>
      </c>
      <c r="D563" s="39">
        <v>0.03</v>
      </c>
      <c r="E563" s="39">
        <v>40.99</v>
      </c>
      <c r="F563" s="39">
        <v>19.989999999999998</v>
      </c>
      <c r="G563" s="39">
        <v>0.36</v>
      </c>
      <c r="H563" s="39">
        <v>395.30799999999999</v>
      </c>
      <c r="I563" s="42">
        <f>IF(Table2[[#This Row],[Order Priority]]=Introduction!$B$42,1,0)</f>
        <v>0</v>
      </c>
      <c r="J563" s="42">
        <f>IF(Table2[[#This Row],[Order Priority]]=Introduction!$B$43,1,0)</f>
        <v>1</v>
      </c>
      <c r="K563" s="42">
        <f>IF(Table2[[#This Row],[Order Priority]]=Introduction!$B$44,1,0)</f>
        <v>0</v>
      </c>
      <c r="L563" s="42">
        <f>IF(Table2[[#This Row],[Order Priority]]=Introduction!$B$45,1,0)</f>
        <v>0</v>
      </c>
      <c r="M563" s="42">
        <f>IF(Table2[[#This Row],[Ship Mode]]=Introduction!$C$42,1,0)</f>
        <v>0</v>
      </c>
      <c r="N563" s="41">
        <f>IF(Table2[[#This Row],[Ship Mode]]=Introduction!$C$44,1,0)</f>
        <v>1</v>
      </c>
      <c r="O563" s="41">
        <f>IF(Table2[[#This Row],[Customer Segment]]=Introduction!$D$45,1,0)</f>
        <v>0</v>
      </c>
      <c r="P563" s="41">
        <f>IF(Table2[[#This Row],[Customer Segment]]=Introduction!$D$42,1,0)</f>
        <v>0</v>
      </c>
      <c r="Q563" s="41">
        <f>IF(Table2[[#This Row],[Customer Segment]]=Introduction!$D$44,1,0)</f>
        <v>0</v>
      </c>
      <c r="R563" s="1">
        <v>885.65</v>
      </c>
      <c r="S56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999.62772656021184</v>
      </c>
    </row>
    <row r="564" spans="1:19" x14ac:dyDescent="0.2">
      <c r="A564" s="1" t="s">
        <v>1</v>
      </c>
      <c r="B564" s="1" t="s">
        <v>14</v>
      </c>
      <c r="C564" s="1" t="s">
        <v>70</v>
      </c>
      <c r="D564" s="37">
        <v>0.01</v>
      </c>
      <c r="E564" s="37">
        <v>15.99</v>
      </c>
      <c r="F564" s="37">
        <v>13.18</v>
      </c>
      <c r="G564" s="37">
        <v>0.37</v>
      </c>
      <c r="H564" s="37">
        <v>-99.43544</v>
      </c>
      <c r="I564" s="42">
        <f>IF(Table2[[#This Row],[Order Priority]]=Introduction!$B$42,1,0)</f>
        <v>1</v>
      </c>
      <c r="J564" s="42">
        <f>IF(Table2[[#This Row],[Order Priority]]=Introduction!$B$43,1,0)</f>
        <v>0</v>
      </c>
      <c r="K564" s="42">
        <f>IF(Table2[[#This Row],[Order Priority]]=Introduction!$B$44,1,0)</f>
        <v>0</v>
      </c>
      <c r="L564" s="42">
        <f>IF(Table2[[#This Row],[Order Priority]]=Introduction!$B$45,1,0)</f>
        <v>0</v>
      </c>
      <c r="M564" s="42">
        <f>IF(Table2[[#This Row],[Ship Mode]]=Introduction!$C$42,1,0)</f>
        <v>0</v>
      </c>
      <c r="N564" s="41">
        <f>IF(Table2[[#This Row],[Ship Mode]]=Introduction!$C$44,1,0)</f>
        <v>1</v>
      </c>
      <c r="O564" s="41">
        <f>IF(Table2[[#This Row],[Customer Segment]]=Introduction!$D$45,1,0)</f>
        <v>0</v>
      </c>
      <c r="P564" s="41">
        <f>IF(Table2[[#This Row],[Customer Segment]]=Introduction!$D$42,1,0)</f>
        <v>0</v>
      </c>
      <c r="Q564" s="41">
        <f>IF(Table2[[#This Row],[Customer Segment]]=Introduction!$D$44,1,0)</f>
        <v>0</v>
      </c>
      <c r="R564" s="34">
        <v>377.44</v>
      </c>
      <c r="S56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540.47268885934136</v>
      </c>
    </row>
    <row r="565" spans="1:19" x14ac:dyDescent="0.2">
      <c r="A565" s="1" t="s">
        <v>1</v>
      </c>
      <c r="B565" s="1" t="s">
        <v>14</v>
      </c>
      <c r="C565" s="1" t="s">
        <v>47</v>
      </c>
      <c r="D565" s="39">
        <v>0.06</v>
      </c>
      <c r="E565" s="39">
        <v>47.98</v>
      </c>
      <c r="F565" s="39">
        <v>3.61</v>
      </c>
      <c r="G565" s="39">
        <v>0.71</v>
      </c>
      <c r="H565" s="39">
        <v>596.80799999999999</v>
      </c>
      <c r="I565" s="42">
        <f>IF(Table2[[#This Row],[Order Priority]]=Introduction!$B$42,1,0)</f>
        <v>1</v>
      </c>
      <c r="J565" s="42">
        <f>IF(Table2[[#This Row],[Order Priority]]=Introduction!$B$43,1,0)</f>
        <v>0</v>
      </c>
      <c r="K565" s="42">
        <f>IF(Table2[[#This Row],[Order Priority]]=Introduction!$B$44,1,0)</f>
        <v>0</v>
      </c>
      <c r="L565" s="42">
        <f>IF(Table2[[#This Row],[Order Priority]]=Introduction!$B$45,1,0)</f>
        <v>0</v>
      </c>
      <c r="M565" s="42">
        <f>IF(Table2[[#This Row],[Ship Mode]]=Introduction!$C$42,1,0)</f>
        <v>0</v>
      </c>
      <c r="N565" s="41">
        <f>IF(Table2[[#This Row],[Ship Mode]]=Introduction!$C$44,1,0)</f>
        <v>1</v>
      </c>
      <c r="O565" s="41">
        <f>IF(Table2[[#This Row],[Customer Segment]]=Introduction!$D$45,1,0)</f>
        <v>0</v>
      </c>
      <c r="P565" s="41">
        <f>IF(Table2[[#This Row],[Customer Segment]]=Introduction!$D$42,1,0)</f>
        <v>0</v>
      </c>
      <c r="Q565" s="41">
        <f>IF(Table2[[#This Row],[Customer Segment]]=Introduction!$D$44,1,0)</f>
        <v>1</v>
      </c>
      <c r="R565" s="1">
        <v>97.96</v>
      </c>
      <c r="S56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1369.1653209317337</v>
      </c>
    </row>
    <row r="566" spans="1:19" x14ac:dyDescent="0.2">
      <c r="A566" s="1" t="s">
        <v>13</v>
      </c>
      <c r="B566" s="1" t="s">
        <v>14</v>
      </c>
      <c r="C566" s="1" t="s">
        <v>47</v>
      </c>
      <c r="D566" s="37">
        <v>0.01</v>
      </c>
      <c r="E566" s="37">
        <v>5.44</v>
      </c>
      <c r="F566" s="37">
        <v>7.46</v>
      </c>
      <c r="G566" s="37">
        <v>0.36</v>
      </c>
      <c r="H566" s="37">
        <v>-18.478200000000001</v>
      </c>
      <c r="I566" s="42">
        <f>IF(Table2[[#This Row],[Order Priority]]=Introduction!$B$42,1,0)</f>
        <v>0</v>
      </c>
      <c r="J566" s="42">
        <f>IF(Table2[[#This Row],[Order Priority]]=Introduction!$B$43,1,0)</f>
        <v>1</v>
      </c>
      <c r="K566" s="42">
        <f>IF(Table2[[#This Row],[Order Priority]]=Introduction!$B$44,1,0)</f>
        <v>0</v>
      </c>
      <c r="L566" s="42">
        <f>IF(Table2[[#This Row],[Order Priority]]=Introduction!$B$45,1,0)</f>
        <v>0</v>
      </c>
      <c r="M566" s="42">
        <f>IF(Table2[[#This Row],[Ship Mode]]=Introduction!$C$42,1,0)</f>
        <v>0</v>
      </c>
      <c r="N566" s="41">
        <f>IF(Table2[[#This Row],[Ship Mode]]=Introduction!$C$44,1,0)</f>
        <v>1</v>
      </c>
      <c r="O566" s="41">
        <f>IF(Table2[[#This Row],[Customer Segment]]=Introduction!$D$45,1,0)</f>
        <v>0</v>
      </c>
      <c r="P566" s="41">
        <f>IF(Table2[[#This Row],[Customer Segment]]=Introduction!$D$42,1,0)</f>
        <v>0</v>
      </c>
      <c r="Q566" s="41">
        <f>IF(Table2[[#This Row],[Customer Segment]]=Introduction!$D$44,1,0)</f>
        <v>1</v>
      </c>
      <c r="R566" s="34">
        <v>19.68</v>
      </c>
      <c r="S56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161.85052299254954</v>
      </c>
    </row>
    <row r="567" spans="1:19" x14ac:dyDescent="0.2">
      <c r="A567" s="1" t="s">
        <v>13</v>
      </c>
      <c r="B567" s="1" t="s">
        <v>2</v>
      </c>
      <c r="C567" s="1" t="s">
        <v>47</v>
      </c>
      <c r="D567" s="39">
        <v>0.02</v>
      </c>
      <c r="E567" s="39">
        <v>549.99</v>
      </c>
      <c r="F567" s="39">
        <v>49</v>
      </c>
      <c r="G567" s="39">
        <v>0.35</v>
      </c>
      <c r="H567" s="39">
        <v>-381.84120000000001</v>
      </c>
      <c r="I567" s="42">
        <f>IF(Table2[[#This Row],[Order Priority]]=Introduction!$B$42,1,0)</f>
        <v>0</v>
      </c>
      <c r="J567" s="42">
        <f>IF(Table2[[#This Row],[Order Priority]]=Introduction!$B$43,1,0)</f>
        <v>1</v>
      </c>
      <c r="K567" s="42">
        <f>IF(Table2[[#This Row],[Order Priority]]=Introduction!$B$44,1,0)</f>
        <v>0</v>
      </c>
      <c r="L567" s="42">
        <f>IF(Table2[[#This Row],[Order Priority]]=Introduction!$B$45,1,0)</f>
        <v>0</v>
      </c>
      <c r="M567" s="42">
        <f>IF(Table2[[#This Row],[Ship Mode]]=Introduction!$C$42,1,0)</f>
        <v>1</v>
      </c>
      <c r="N567" s="41">
        <f>IF(Table2[[#This Row],[Ship Mode]]=Introduction!$C$44,1,0)</f>
        <v>0</v>
      </c>
      <c r="O567" s="41">
        <f>IF(Table2[[#This Row],[Customer Segment]]=Introduction!$D$45,1,0)</f>
        <v>0</v>
      </c>
      <c r="P567" s="41">
        <f>IF(Table2[[#This Row],[Customer Segment]]=Introduction!$D$42,1,0)</f>
        <v>0</v>
      </c>
      <c r="Q567" s="41">
        <f>IF(Table2[[#This Row],[Customer Segment]]=Introduction!$D$44,1,0)</f>
        <v>1</v>
      </c>
      <c r="R567" s="1">
        <v>9798.84</v>
      </c>
      <c r="S56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2825.5787911858865</v>
      </c>
    </row>
    <row r="568" spans="1:19" x14ac:dyDescent="0.2">
      <c r="A568" s="1" t="s">
        <v>13</v>
      </c>
      <c r="B568" s="1" t="s">
        <v>63</v>
      </c>
      <c r="C568" s="1" t="s">
        <v>47</v>
      </c>
      <c r="D568" s="37">
        <v>0.03</v>
      </c>
      <c r="E568" s="37">
        <v>22.01</v>
      </c>
      <c r="F568" s="37">
        <v>5.53</v>
      </c>
      <c r="G568" s="37">
        <v>0.59</v>
      </c>
      <c r="H568" s="37">
        <v>12.5504</v>
      </c>
      <c r="I568" s="42">
        <f>IF(Table2[[#This Row],[Order Priority]]=Introduction!$B$42,1,0)</f>
        <v>0</v>
      </c>
      <c r="J568" s="42">
        <f>IF(Table2[[#This Row],[Order Priority]]=Introduction!$B$43,1,0)</f>
        <v>1</v>
      </c>
      <c r="K568" s="42">
        <f>IF(Table2[[#This Row],[Order Priority]]=Introduction!$B$44,1,0)</f>
        <v>0</v>
      </c>
      <c r="L568" s="42">
        <f>IF(Table2[[#This Row],[Order Priority]]=Introduction!$B$45,1,0)</f>
        <v>0</v>
      </c>
      <c r="M568" s="42">
        <f>IF(Table2[[#This Row],[Ship Mode]]=Introduction!$C$42,1,0)</f>
        <v>0</v>
      </c>
      <c r="N568" s="41">
        <f>IF(Table2[[#This Row],[Ship Mode]]=Introduction!$C$44,1,0)</f>
        <v>0</v>
      </c>
      <c r="O568" s="41">
        <f>IF(Table2[[#This Row],[Customer Segment]]=Introduction!$D$45,1,0)</f>
        <v>0</v>
      </c>
      <c r="P568" s="41">
        <f>IF(Table2[[#This Row],[Customer Segment]]=Introduction!$D$42,1,0)</f>
        <v>0</v>
      </c>
      <c r="Q568" s="41">
        <f>IF(Table2[[#This Row],[Customer Segment]]=Introduction!$D$44,1,0)</f>
        <v>1</v>
      </c>
      <c r="R568" s="34">
        <v>154.11000000000001</v>
      </c>
      <c r="S56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287.93701600306497</v>
      </c>
    </row>
    <row r="569" spans="1:19" x14ac:dyDescent="0.2">
      <c r="A569" s="1" t="s">
        <v>13</v>
      </c>
      <c r="B569" s="1" t="s">
        <v>14</v>
      </c>
      <c r="C569" s="1" t="s">
        <v>47</v>
      </c>
      <c r="D569" s="39">
        <v>0.09</v>
      </c>
      <c r="E569" s="39">
        <v>34.76</v>
      </c>
      <c r="F569" s="39">
        <v>8.2200000000000006</v>
      </c>
      <c r="G569" s="39">
        <v>0.56999999999999995</v>
      </c>
      <c r="H569" s="39">
        <v>45.3324</v>
      </c>
      <c r="I569" s="42">
        <f>IF(Table2[[#This Row],[Order Priority]]=Introduction!$B$42,1,0)</f>
        <v>0</v>
      </c>
      <c r="J569" s="42">
        <f>IF(Table2[[#This Row],[Order Priority]]=Introduction!$B$43,1,0)</f>
        <v>1</v>
      </c>
      <c r="K569" s="42">
        <f>IF(Table2[[#This Row],[Order Priority]]=Introduction!$B$44,1,0)</f>
        <v>0</v>
      </c>
      <c r="L569" s="42">
        <f>IF(Table2[[#This Row],[Order Priority]]=Introduction!$B$45,1,0)</f>
        <v>0</v>
      </c>
      <c r="M569" s="42">
        <f>IF(Table2[[#This Row],[Ship Mode]]=Introduction!$C$42,1,0)</f>
        <v>0</v>
      </c>
      <c r="N569" s="41">
        <f>IF(Table2[[#This Row],[Ship Mode]]=Introduction!$C$44,1,0)</f>
        <v>1</v>
      </c>
      <c r="O569" s="41">
        <f>IF(Table2[[#This Row],[Customer Segment]]=Introduction!$D$45,1,0)</f>
        <v>0</v>
      </c>
      <c r="P569" s="41">
        <f>IF(Table2[[#This Row],[Customer Segment]]=Introduction!$D$42,1,0)</f>
        <v>0</v>
      </c>
      <c r="Q569" s="41">
        <f>IF(Table2[[#This Row],[Customer Segment]]=Introduction!$D$44,1,0)</f>
        <v>1</v>
      </c>
      <c r="R569" s="1">
        <v>242.97</v>
      </c>
      <c r="S56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461.74632843711015</v>
      </c>
    </row>
    <row r="570" spans="1:19" x14ac:dyDescent="0.2">
      <c r="A570" s="1" t="s">
        <v>92</v>
      </c>
      <c r="B570" s="1" t="s">
        <v>14</v>
      </c>
      <c r="C570" s="1" t="s">
        <v>47</v>
      </c>
      <c r="D570" s="37">
        <v>0.05</v>
      </c>
      <c r="E570" s="37">
        <v>5.18</v>
      </c>
      <c r="F570" s="37">
        <v>2.04</v>
      </c>
      <c r="G570" s="37">
        <v>0.36</v>
      </c>
      <c r="H570" s="37">
        <v>34.010399999999997</v>
      </c>
      <c r="I570" s="42">
        <f>IF(Table2[[#This Row],[Order Priority]]=Introduction!$B$42,1,0)</f>
        <v>0</v>
      </c>
      <c r="J570" s="42">
        <f>IF(Table2[[#This Row],[Order Priority]]=Introduction!$B$43,1,0)</f>
        <v>0</v>
      </c>
      <c r="K570" s="42">
        <f>IF(Table2[[#This Row],[Order Priority]]=Introduction!$B$44,1,0)</f>
        <v>0</v>
      </c>
      <c r="L570" s="42">
        <f>IF(Table2[[#This Row],[Order Priority]]=Introduction!$B$45,1,0)</f>
        <v>1</v>
      </c>
      <c r="M570" s="42">
        <f>IF(Table2[[#This Row],[Ship Mode]]=Introduction!$C$42,1,0)</f>
        <v>0</v>
      </c>
      <c r="N570" s="41">
        <f>IF(Table2[[#This Row],[Ship Mode]]=Introduction!$C$44,1,0)</f>
        <v>1</v>
      </c>
      <c r="O570" s="41">
        <f>IF(Table2[[#This Row],[Customer Segment]]=Introduction!$D$45,1,0)</f>
        <v>0</v>
      </c>
      <c r="P570" s="41">
        <f>IF(Table2[[#This Row],[Customer Segment]]=Introduction!$D$42,1,0)</f>
        <v>0</v>
      </c>
      <c r="Q570" s="41">
        <f>IF(Table2[[#This Row],[Customer Segment]]=Introduction!$D$44,1,0)</f>
        <v>1</v>
      </c>
      <c r="R570" s="34">
        <v>53.54</v>
      </c>
      <c r="S57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53.798347044229729</v>
      </c>
    </row>
    <row r="571" spans="1:19" x14ac:dyDescent="0.2">
      <c r="A571" s="1" t="s">
        <v>92</v>
      </c>
      <c r="B571" s="1" t="s">
        <v>14</v>
      </c>
      <c r="C571" s="1" t="s">
        <v>47</v>
      </c>
      <c r="D571" s="39">
        <v>0</v>
      </c>
      <c r="E571" s="39">
        <v>175.99</v>
      </c>
      <c r="F571" s="39">
        <v>4.99</v>
      </c>
      <c r="G571" s="39">
        <v>0.59</v>
      </c>
      <c r="H571" s="39">
        <v>1656.6555000000001</v>
      </c>
      <c r="I571" s="42">
        <f>IF(Table2[[#This Row],[Order Priority]]=Introduction!$B$42,1,0)</f>
        <v>0</v>
      </c>
      <c r="J571" s="42">
        <f>IF(Table2[[#This Row],[Order Priority]]=Introduction!$B$43,1,0)</f>
        <v>0</v>
      </c>
      <c r="K571" s="42">
        <f>IF(Table2[[#This Row],[Order Priority]]=Introduction!$B$44,1,0)</f>
        <v>0</v>
      </c>
      <c r="L571" s="42">
        <f>IF(Table2[[#This Row],[Order Priority]]=Introduction!$B$45,1,0)</f>
        <v>1</v>
      </c>
      <c r="M571" s="42">
        <f>IF(Table2[[#This Row],[Ship Mode]]=Introduction!$C$42,1,0)</f>
        <v>0</v>
      </c>
      <c r="N571" s="41">
        <f>IF(Table2[[#This Row],[Ship Mode]]=Introduction!$C$44,1,0)</f>
        <v>1</v>
      </c>
      <c r="O571" s="41">
        <f>IF(Table2[[#This Row],[Customer Segment]]=Introduction!$D$45,1,0)</f>
        <v>0</v>
      </c>
      <c r="P571" s="41">
        <f>IF(Table2[[#This Row],[Customer Segment]]=Introduction!$D$42,1,0)</f>
        <v>0</v>
      </c>
      <c r="Q571" s="41">
        <f>IF(Table2[[#This Row],[Customer Segment]]=Introduction!$D$44,1,0)</f>
        <v>1</v>
      </c>
      <c r="R571" s="1">
        <v>2400.9499999999998</v>
      </c>
      <c r="S57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2556.356693929506</v>
      </c>
    </row>
    <row r="572" spans="1:19" x14ac:dyDescent="0.2">
      <c r="A572" s="1" t="s">
        <v>46</v>
      </c>
      <c r="B572" s="1" t="s">
        <v>2</v>
      </c>
      <c r="C572" s="1" t="s">
        <v>70</v>
      </c>
      <c r="D572" s="37">
        <v>0.09</v>
      </c>
      <c r="E572" s="37">
        <v>355.98</v>
      </c>
      <c r="F572" s="37">
        <v>58.92</v>
      </c>
      <c r="G572" s="37">
        <v>0.64</v>
      </c>
      <c r="H572" s="37">
        <v>1240.25</v>
      </c>
      <c r="I572" s="42">
        <f>IF(Table2[[#This Row],[Order Priority]]=Introduction!$B$42,1,0)</f>
        <v>0</v>
      </c>
      <c r="J572" s="42">
        <f>IF(Table2[[#This Row],[Order Priority]]=Introduction!$B$43,1,0)</f>
        <v>0</v>
      </c>
      <c r="K572" s="42">
        <f>IF(Table2[[#This Row],[Order Priority]]=Introduction!$B$44,1,0)</f>
        <v>0</v>
      </c>
      <c r="L572" s="42">
        <f>IF(Table2[[#This Row],[Order Priority]]=Introduction!$B$45,1,0)</f>
        <v>0</v>
      </c>
      <c r="M572" s="42">
        <f>IF(Table2[[#This Row],[Ship Mode]]=Introduction!$C$42,1,0)</f>
        <v>1</v>
      </c>
      <c r="N572" s="41">
        <f>IF(Table2[[#This Row],[Ship Mode]]=Introduction!$C$44,1,0)</f>
        <v>0</v>
      </c>
      <c r="O572" s="41">
        <f>IF(Table2[[#This Row],[Customer Segment]]=Introduction!$D$45,1,0)</f>
        <v>0</v>
      </c>
      <c r="P572" s="41">
        <f>IF(Table2[[#This Row],[Customer Segment]]=Introduction!$D$42,1,0)</f>
        <v>0</v>
      </c>
      <c r="Q572" s="41">
        <f>IF(Table2[[#This Row],[Customer Segment]]=Introduction!$D$44,1,0)</f>
        <v>0</v>
      </c>
      <c r="R572" s="34">
        <v>10554.63</v>
      </c>
      <c r="S57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4520.8199625065554</v>
      </c>
    </row>
    <row r="573" spans="1:19" x14ac:dyDescent="0.2">
      <c r="A573" s="1" t="s">
        <v>46</v>
      </c>
      <c r="B573" s="1" t="s">
        <v>2</v>
      </c>
      <c r="C573" s="1" t="s">
        <v>70</v>
      </c>
      <c r="D573" s="39">
        <v>0.04</v>
      </c>
      <c r="E573" s="39">
        <v>218.75</v>
      </c>
      <c r="F573" s="39">
        <v>69.64</v>
      </c>
      <c r="G573" s="39">
        <v>0.77</v>
      </c>
      <c r="H573" s="39">
        <v>-533.23199999999997</v>
      </c>
      <c r="I573" s="42">
        <f>IF(Table2[[#This Row],[Order Priority]]=Introduction!$B$42,1,0)</f>
        <v>0</v>
      </c>
      <c r="J573" s="42">
        <f>IF(Table2[[#This Row],[Order Priority]]=Introduction!$B$43,1,0)</f>
        <v>0</v>
      </c>
      <c r="K573" s="42">
        <f>IF(Table2[[#This Row],[Order Priority]]=Introduction!$B$44,1,0)</f>
        <v>0</v>
      </c>
      <c r="L573" s="42">
        <f>IF(Table2[[#This Row],[Order Priority]]=Introduction!$B$45,1,0)</f>
        <v>0</v>
      </c>
      <c r="M573" s="42">
        <f>IF(Table2[[#This Row],[Ship Mode]]=Introduction!$C$42,1,0)</f>
        <v>1</v>
      </c>
      <c r="N573" s="41">
        <f>IF(Table2[[#This Row],[Ship Mode]]=Introduction!$C$44,1,0)</f>
        <v>0</v>
      </c>
      <c r="O573" s="41">
        <f>IF(Table2[[#This Row],[Customer Segment]]=Introduction!$D$45,1,0)</f>
        <v>0</v>
      </c>
      <c r="P573" s="41">
        <f>IF(Table2[[#This Row],[Customer Segment]]=Introduction!$D$42,1,0)</f>
        <v>0</v>
      </c>
      <c r="Q573" s="41">
        <f>IF(Table2[[#This Row],[Customer Segment]]=Introduction!$D$44,1,0)</f>
        <v>0</v>
      </c>
      <c r="R573" s="1">
        <v>1749.64</v>
      </c>
      <c r="S57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2712.1527158779245</v>
      </c>
    </row>
    <row r="574" spans="1:19" x14ac:dyDescent="0.2">
      <c r="A574" s="1" t="s">
        <v>46</v>
      </c>
      <c r="B574" s="1" t="s">
        <v>2</v>
      </c>
      <c r="C574" s="1" t="s">
        <v>70</v>
      </c>
      <c r="D574" s="37">
        <v>0.09</v>
      </c>
      <c r="E574" s="37">
        <v>355.98</v>
      </c>
      <c r="F574" s="37">
        <v>58.92</v>
      </c>
      <c r="G574" s="37">
        <v>0.64</v>
      </c>
      <c r="H574" s="37">
        <v>1240.25</v>
      </c>
      <c r="I574" s="42">
        <f>IF(Table2[[#This Row],[Order Priority]]=Introduction!$B$42,1,0)</f>
        <v>0</v>
      </c>
      <c r="J574" s="42">
        <f>IF(Table2[[#This Row],[Order Priority]]=Introduction!$B$43,1,0)</f>
        <v>0</v>
      </c>
      <c r="K574" s="42">
        <f>IF(Table2[[#This Row],[Order Priority]]=Introduction!$B$44,1,0)</f>
        <v>0</v>
      </c>
      <c r="L574" s="42">
        <f>IF(Table2[[#This Row],[Order Priority]]=Introduction!$B$45,1,0)</f>
        <v>0</v>
      </c>
      <c r="M574" s="42">
        <f>IF(Table2[[#This Row],[Ship Mode]]=Introduction!$C$42,1,0)</f>
        <v>1</v>
      </c>
      <c r="N574" s="41">
        <f>IF(Table2[[#This Row],[Ship Mode]]=Introduction!$C$44,1,0)</f>
        <v>0</v>
      </c>
      <c r="O574" s="41">
        <f>IF(Table2[[#This Row],[Customer Segment]]=Introduction!$D$45,1,0)</f>
        <v>0</v>
      </c>
      <c r="P574" s="41">
        <f>IF(Table2[[#This Row],[Customer Segment]]=Introduction!$D$42,1,0)</f>
        <v>0</v>
      </c>
      <c r="Q574" s="41">
        <f>IF(Table2[[#This Row],[Customer Segment]]=Introduction!$D$44,1,0)</f>
        <v>0</v>
      </c>
      <c r="R574" s="34">
        <v>2814.57</v>
      </c>
      <c r="S57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4520.8199625065554</v>
      </c>
    </row>
    <row r="575" spans="1:19" x14ac:dyDescent="0.2">
      <c r="A575" s="1" t="s">
        <v>13</v>
      </c>
      <c r="B575" s="1" t="s">
        <v>14</v>
      </c>
      <c r="C575" s="1" t="s">
        <v>3</v>
      </c>
      <c r="D575" s="39">
        <v>0.05</v>
      </c>
      <c r="E575" s="39">
        <v>4.28</v>
      </c>
      <c r="F575" s="39">
        <v>5.17</v>
      </c>
      <c r="G575" s="39">
        <v>0.4</v>
      </c>
      <c r="H575" s="39">
        <v>-104.57</v>
      </c>
      <c r="I575" s="42">
        <f>IF(Table2[[#This Row],[Order Priority]]=Introduction!$B$42,1,0)</f>
        <v>0</v>
      </c>
      <c r="J575" s="42">
        <f>IF(Table2[[#This Row],[Order Priority]]=Introduction!$B$43,1,0)</f>
        <v>1</v>
      </c>
      <c r="K575" s="42">
        <f>IF(Table2[[#This Row],[Order Priority]]=Introduction!$B$44,1,0)</f>
        <v>0</v>
      </c>
      <c r="L575" s="42">
        <f>IF(Table2[[#This Row],[Order Priority]]=Introduction!$B$45,1,0)</f>
        <v>0</v>
      </c>
      <c r="M575" s="42">
        <f>IF(Table2[[#This Row],[Ship Mode]]=Introduction!$C$42,1,0)</f>
        <v>0</v>
      </c>
      <c r="N575" s="41">
        <f>IF(Table2[[#This Row],[Ship Mode]]=Introduction!$C$44,1,0)</f>
        <v>1</v>
      </c>
      <c r="O575" s="41">
        <f>IF(Table2[[#This Row],[Customer Segment]]=Introduction!$D$45,1,0)</f>
        <v>1</v>
      </c>
      <c r="P575" s="41">
        <f>IF(Table2[[#This Row],[Customer Segment]]=Introduction!$D$42,1,0)</f>
        <v>0</v>
      </c>
      <c r="Q575" s="41">
        <f>IF(Table2[[#This Row],[Customer Segment]]=Introduction!$D$44,1,0)</f>
        <v>0</v>
      </c>
      <c r="R575" s="1">
        <v>38.58</v>
      </c>
      <c r="S57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-25.900193525233281</v>
      </c>
    </row>
    <row r="576" spans="1:19" x14ac:dyDescent="0.2">
      <c r="A576" s="1" t="s">
        <v>13</v>
      </c>
      <c r="B576" s="1" t="s">
        <v>14</v>
      </c>
      <c r="C576" s="1" t="s">
        <v>15</v>
      </c>
      <c r="D576" s="37">
        <v>0.03</v>
      </c>
      <c r="E576" s="37">
        <v>39.479999999999997</v>
      </c>
      <c r="F576" s="37">
        <v>1.99</v>
      </c>
      <c r="G576" s="37">
        <v>0.54</v>
      </c>
      <c r="H576" s="37">
        <v>317.08949999999999</v>
      </c>
      <c r="I576" s="42">
        <f>IF(Table2[[#This Row],[Order Priority]]=Introduction!$B$42,1,0)</f>
        <v>0</v>
      </c>
      <c r="J576" s="42">
        <f>IF(Table2[[#This Row],[Order Priority]]=Introduction!$B$43,1,0)</f>
        <v>1</v>
      </c>
      <c r="K576" s="42">
        <f>IF(Table2[[#This Row],[Order Priority]]=Introduction!$B$44,1,0)</f>
        <v>0</v>
      </c>
      <c r="L576" s="42">
        <f>IF(Table2[[#This Row],[Order Priority]]=Introduction!$B$45,1,0)</f>
        <v>0</v>
      </c>
      <c r="M576" s="42">
        <f>IF(Table2[[#This Row],[Ship Mode]]=Introduction!$C$42,1,0)</f>
        <v>0</v>
      </c>
      <c r="N576" s="41">
        <f>IF(Table2[[#This Row],[Ship Mode]]=Introduction!$C$44,1,0)</f>
        <v>1</v>
      </c>
      <c r="O576" s="41">
        <f>IF(Table2[[#This Row],[Customer Segment]]=Introduction!$D$45,1,0)</f>
        <v>0</v>
      </c>
      <c r="P576" s="41">
        <f>IF(Table2[[#This Row],[Customer Segment]]=Introduction!$D$42,1,0)</f>
        <v>1</v>
      </c>
      <c r="Q576" s="41">
        <f>IF(Table2[[#This Row],[Customer Segment]]=Introduction!$D$44,1,0)</f>
        <v>0</v>
      </c>
      <c r="R576" s="34">
        <v>459.55</v>
      </c>
      <c r="S57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537.96801894149667</v>
      </c>
    </row>
    <row r="577" spans="1:19" x14ac:dyDescent="0.2">
      <c r="A577" s="1" t="s">
        <v>13</v>
      </c>
      <c r="B577" s="1" t="s">
        <v>14</v>
      </c>
      <c r="C577" s="1" t="s">
        <v>70</v>
      </c>
      <c r="D577" s="39">
        <v>0.05</v>
      </c>
      <c r="E577" s="39">
        <v>11.29</v>
      </c>
      <c r="F577" s="39">
        <v>5.03</v>
      </c>
      <c r="G577" s="39">
        <v>0.59</v>
      </c>
      <c r="H577" s="39">
        <v>-35.26</v>
      </c>
      <c r="I577" s="42">
        <f>IF(Table2[[#This Row],[Order Priority]]=Introduction!$B$42,1,0)</f>
        <v>0</v>
      </c>
      <c r="J577" s="42">
        <f>IF(Table2[[#This Row],[Order Priority]]=Introduction!$B$43,1,0)</f>
        <v>1</v>
      </c>
      <c r="K577" s="42">
        <f>IF(Table2[[#This Row],[Order Priority]]=Introduction!$B$44,1,0)</f>
        <v>0</v>
      </c>
      <c r="L577" s="42">
        <f>IF(Table2[[#This Row],[Order Priority]]=Introduction!$B$45,1,0)</f>
        <v>0</v>
      </c>
      <c r="M577" s="42">
        <f>IF(Table2[[#This Row],[Ship Mode]]=Introduction!$C$42,1,0)</f>
        <v>0</v>
      </c>
      <c r="N577" s="41">
        <f>IF(Table2[[#This Row],[Ship Mode]]=Introduction!$C$44,1,0)</f>
        <v>1</v>
      </c>
      <c r="O577" s="41">
        <f>IF(Table2[[#This Row],[Customer Segment]]=Introduction!$D$45,1,0)</f>
        <v>0</v>
      </c>
      <c r="P577" s="41">
        <f>IF(Table2[[#This Row],[Customer Segment]]=Introduction!$D$42,1,0)</f>
        <v>0</v>
      </c>
      <c r="Q577" s="41">
        <f>IF(Table2[[#This Row],[Customer Segment]]=Introduction!$D$44,1,0)</f>
        <v>0</v>
      </c>
      <c r="R577" s="1">
        <v>90.46</v>
      </c>
      <c r="S57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230.13061224197875</v>
      </c>
    </row>
    <row r="578" spans="1:19" x14ac:dyDescent="0.2">
      <c r="A578" s="1" t="s">
        <v>23</v>
      </c>
      <c r="B578" s="1" t="s">
        <v>14</v>
      </c>
      <c r="C578" s="1" t="s">
        <v>15</v>
      </c>
      <c r="D578" s="37">
        <v>0.01</v>
      </c>
      <c r="E578" s="37">
        <v>65.989999999999995</v>
      </c>
      <c r="F578" s="37">
        <v>5.31</v>
      </c>
      <c r="G578" s="37">
        <v>0.56999999999999995</v>
      </c>
      <c r="H578" s="37">
        <v>250.36272</v>
      </c>
      <c r="I578" s="42">
        <f>IF(Table2[[#This Row],[Order Priority]]=Introduction!$B$42,1,0)</f>
        <v>0</v>
      </c>
      <c r="J578" s="42">
        <f>IF(Table2[[#This Row],[Order Priority]]=Introduction!$B$43,1,0)</f>
        <v>0</v>
      </c>
      <c r="K578" s="42">
        <f>IF(Table2[[#This Row],[Order Priority]]=Introduction!$B$44,1,0)</f>
        <v>1</v>
      </c>
      <c r="L578" s="42">
        <f>IF(Table2[[#This Row],[Order Priority]]=Introduction!$B$45,1,0)</f>
        <v>0</v>
      </c>
      <c r="M578" s="42">
        <f>IF(Table2[[#This Row],[Ship Mode]]=Introduction!$C$42,1,0)</f>
        <v>0</v>
      </c>
      <c r="N578" s="41">
        <f>IF(Table2[[#This Row],[Ship Mode]]=Introduction!$C$44,1,0)</f>
        <v>1</v>
      </c>
      <c r="O578" s="41">
        <f>IF(Table2[[#This Row],[Customer Segment]]=Introduction!$D$45,1,0)</f>
        <v>0</v>
      </c>
      <c r="P578" s="41">
        <f>IF(Table2[[#This Row],[Customer Segment]]=Introduction!$D$42,1,0)</f>
        <v>1</v>
      </c>
      <c r="Q578" s="41">
        <f>IF(Table2[[#This Row],[Customer Segment]]=Introduction!$D$44,1,0)</f>
        <v>0</v>
      </c>
      <c r="R578" s="34">
        <v>536.9</v>
      </c>
      <c r="S57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764.87027038806252</v>
      </c>
    </row>
    <row r="579" spans="1:19" x14ac:dyDescent="0.2">
      <c r="A579" s="1" t="s">
        <v>23</v>
      </c>
      <c r="B579" s="1" t="s">
        <v>14</v>
      </c>
      <c r="C579" s="1" t="s">
        <v>70</v>
      </c>
      <c r="D579" s="39">
        <v>0.1</v>
      </c>
      <c r="E579" s="39">
        <v>54.1</v>
      </c>
      <c r="F579" s="39">
        <v>19.989999999999998</v>
      </c>
      <c r="G579" s="39">
        <v>0.59</v>
      </c>
      <c r="H579" s="39">
        <v>34.067999999999998</v>
      </c>
      <c r="I579" s="42">
        <f>IF(Table2[[#This Row],[Order Priority]]=Introduction!$B$42,1,0)</f>
        <v>0</v>
      </c>
      <c r="J579" s="42">
        <f>IF(Table2[[#This Row],[Order Priority]]=Introduction!$B$43,1,0)</f>
        <v>0</v>
      </c>
      <c r="K579" s="42">
        <f>IF(Table2[[#This Row],[Order Priority]]=Introduction!$B$44,1,0)</f>
        <v>1</v>
      </c>
      <c r="L579" s="42">
        <f>IF(Table2[[#This Row],[Order Priority]]=Introduction!$B$45,1,0)</f>
        <v>0</v>
      </c>
      <c r="M579" s="42">
        <f>IF(Table2[[#This Row],[Ship Mode]]=Introduction!$C$42,1,0)</f>
        <v>0</v>
      </c>
      <c r="N579" s="41">
        <f>IF(Table2[[#This Row],[Ship Mode]]=Introduction!$C$44,1,0)</f>
        <v>1</v>
      </c>
      <c r="O579" s="41">
        <f>IF(Table2[[#This Row],[Customer Segment]]=Introduction!$D$45,1,0)</f>
        <v>0</v>
      </c>
      <c r="P579" s="41">
        <f>IF(Table2[[#This Row],[Customer Segment]]=Introduction!$D$42,1,0)</f>
        <v>0</v>
      </c>
      <c r="Q579" s="41">
        <f>IF(Table2[[#This Row],[Customer Segment]]=Introduction!$D$44,1,0)</f>
        <v>0</v>
      </c>
      <c r="R579" s="1">
        <v>469.59</v>
      </c>
      <c r="S57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897.95495759572191</v>
      </c>
    </row>
    <row r="580" spans="1:19" x14ac:dyDescent="0.2">
      <c r="A580" s="1" t="s">
        <v>46</v>
      </c>
      <c r="B580" s="1" t="s">
        <v>14</v>
      </c>
      <c r="C580" s="1" t="s">
        <v>70</v>
      </c>
      <c r="D580" s="37">
        <v>0</v>
      </c>
      <c r="E580" s="37">
        <v>5.98</v>
      </c>
      <c r="F580" s="37">
        <v>0.96</v>
      </c>
      <c r="G580" s="37">
        <v>0.6</v>
      </c>
      <c r="H580" s="37">
        <v>38.039700000000003</v>
      </c>
      <c r="I580" s="42">
        <f>IF(Table2[[#This Row],[Order Priority]]=Introduction!$B$42,1,0)</f>
        <v>0</v>
      </c>
      <c r="J580" s="42">
        <f>IF(Table2[[#This Row],[Order Priority]]=Introduction!$B$43,1,0)</f>
        <v>0</v>
      </c>
      <c r="K580" s="42">
        <f>IF(Table2[[#This Row],[Order Priority]]=Introduction!$B$44,1,0)</f>
        <v>0</v>
      </c>
      <c r="L580" s="42">
        <f>IF(Table2[[#This Row],[Order Priority]]=Introduction!$B$45,1,0)</f>
        <v>0</v>
      </c>
      <c r="M580" s="42">
        <f>IF(Table2[[#This Row],[Ship Mode]]=Introduction!$C$42,1,0)</f>
        <v>0</v>
      </c>
      <c r="N580" s="41">
        <f>IF(Table2[[#This Row],[Ship Mode]]=Introduction!$C$44,1,0)</f>
        <v>1</v>
      </c>
      <c r="O580" s="41">
        <f>IF(Table2[[#This Row],[Customer Segment]]=Introduction!$D$45,1,0)</f>
        <v>0</v>
      </c>
      <c r="P580" s="41">
        <f>IF(Table2[[#This Row],[Customer Segment]]=Introduction!$D$42,1,0)</f>
        <v>0</v>
      </c>
      <c r="Q580" s="41">
        <f>IF(Table2[[#This Row],[Customer Segment]]=Introduction!$D$44,1,0)</f>
        <v>0</v>
      </c>
      <c r="R580" s="34">
        <v>55.13</v>
      </c>
      <c r="S58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420.93355079334577</v>
      </c>
    </row>
    <row r="581" spans="1:19" x14ac:dyDescent="0.2">
      <c r="A581" s="1" t="s">
        <v>46</v>
      </c>
      <c r="B581" s="1" t="s">
        <v>14</v>
      </c>
      <c r="C581" s="1" t="s">
        <v>70</v>
      </c>
      <c r="D581" s="39">
        <v>0.02</v>
      </c>
      <c r="E581" s="39">
        <v>5.98</v>
      </c>
      <c r="F581" s="39">
        <v>5.46</v>
      </c>
      <c r="G581" s="39">
        <v>0.36</v>
      </c>
      <c r="H581" s="39">
        <v>-47.12</v>
      </c>
      <c r="I581" s="42">
        <f>IF(Table2[[#This Row],[Order Priority]]=Introduction!$B$42,1,0)</f>
        <v>0</v>
      </c>
      <c r="J581" s="42">
        <f>IF(Table2[[#This Row],[Order Priority]]=Introduction!$B$43,1,0)</f>
        <v>0</v>
      </c>
      <c r="K581" s="42">
        <f>IF(Table2[[#This Row],[Order Priority]]=Introduction!$B$44,1,0)</f>
        <v>0</v>
      </c>
      <c r="L581" s="42">
        <f>IF(Table2[[#This Row],[Order Priority]]=Introduction!$B$45,1,0)</f>
        <v>0</v>
      </c>
      <c r="M581" s="42">
        <f>IF(Table2[[#This Row],[Ship Mode]]=Introduction!$C$42,1,0)</f>
        <v>0</v>
      </c>
      <c r="N581" s="41">
        <f>IF(Table2[[#This Row],[Ship Mode]]=Introduction!$C$44,1,0)</f>
        <v>1</v>
      </c>
      <c r="O581" s="41">
        <f>IF(Table2[[#This Row],[Customer Segment]]=Introduction!$D$45,1,0)</f>
        <v>0</v>
      </c>
      <c r="P581" s="41">
        <f>IF(Table2[[#This Row],[Customer Segment]]=Introduction!$D$42,1,0)</f>
        <v>0</v>
      </c>
      <c r="Q581" s="41">
        <f>IF(Table2[[#This Row],[Customer Segment]]=Introduction!$D$44,1,0)</f>
        <v>0</v>
      </c>
      <c r="R581" s="1">
        <v>44.8</v>
      </c>
      <c r="S58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245.40397478604694</v>
      </c>
    </row>
    <row r="582" spans="1:19" x14ac:dyDescent="0.2">
      <c r="A582" s="1" t="s">
        <v>46</v>
      </c>
      <c r="B582" s="1" t="s">
        <v>14</v>
      </c>
      <c r="C582" s="1" t="s">
        <v>47</v>
      </c>
      <c r="D582" s="37">
        <v>7.0000000000000007E-2</v>
      </c>
      <c r="E582" s="37">
        <v>31.78</v>
      </c>
      <c r="F582" s="37">
        <v>1.99</v>
      </c>
      <c r="G582" s="37">
        <v>0.42</v>
      </c>
      <c r="H582" s="37">
        <v>265.11180000000002</v>
      </c>
      <c r="I582" s="42">
        <f>IF(Table2[[#This Row],[Order Priority]]=Introduction!$B$42,1,0)</f>
        <v>0</v>
      </c>
      <c r="J582" s="42">
        <f>IF(Table2[[#This Row],[Order Priority]]=Introduction!$B$43,1,0)</f>
        <v>0</v>
      </c>
      <c r="K582" s="42">
        <f>IF(Table2[[#This Row],[Order Priority]]=Introduction!$B$44,1,0)</f>
        <v>0</v>
      </c>
      <c r="L582" s="42">
        <f>IF(Table2[[#This Row],[Order Priority]]=Introduction!$B$45,1,0)</f>
        <v>0</v>
      </c>
      <c r="M582" s="42">
        <f>IF(Table2[[#This Row],[Ship Mode]]=Introduction!$C$42,1,0)</f>
        <v>0</v>
      </c>
      <c r="N582" s="41">
        <f>IF(Table2[[#This Row],[Ship Mode]]=Introduction!$C$44,1,0)</f>
        <v>1</v>
      </c>
      <c r="O582" s="41">
        <f>IF(Table2[[#This Row],[Customer Segment]]=Introduction!$D$45,1,0)</f>
        <v>0</v>
      </c>
      <c r="P582" s="41">
        <f>IF(Table2[[#This Row],[Customer Segment]]=Introduction!$D$42,1,0)</f>
        <v>0</v>
      </c>
      <c r="Q582" s="41">
        <f>IF(Table2[[#This Row],[Customer Segment]]=Introduction!$D$44,1,0)</f>
        <v>1</v>
      </c>
      <c r="R582" s="34">
        <v>384.22</v>
      </c>
      <c r="S58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597.33297586552669</v>
      </c>
    </row>
    <row r="583" spans="1:19" x14ac:dyDescent="0.2">
      <c r="A583" s="1" t="s">
        <v>46</v>
      </c>
      <c r="B583" s="1" t="s">
        <v>14</v>
      </c>
      <c r="C583" s="1" t="s">
        <v>47</v>
      </c>
      <c r="D583" s="39">
        <v>0</v>
      </c>
      <c r="E583" s="39">
        <v>5.98</v>
      </c>
      <c r="F583" s="39">
        <v>2.5</v>
      </c>
      <c r="G583" s="39">
        <v>0.36</v>
      </c>
      <c r="H583" s="39">
        <v>9.5608000000000004</v>
      </c>
      <c r="I583" s="42">
        <f>IF(Table2[[#This Row],[Order Priority]]=Introduction!$B$42,1,0)</f>
        <v>0</v>
      </c>
      <c r="J583" s="42">
        <f>IF(Table2[[#This Row],[Order Priority]]=Introduction!$B$43,1,0)</f>
        <v>0</v>
      </c>
      <c r="K583" s="42">
        <f>IF(Table2[[#This Row],[Order Priority]]=Introduction!$B$44,1,0)</f>
        <v>0</v>
      </c>
      <c r="L583" s="42">
        <f>IF(Table2[[#This Row],[Order Priority]]=Introduction!$B$45,1,0)</f>
        <v>0</v>
      </c>
      <c r="M583" s="42">
        <f>IF(Table2[[#This Row],[Ship Mode]]=Introduction!$C$42,1,0)</f>
        <v>0</v>
      </c>
      <c r="N583" s="41">
        <f>IF(Table2[[#This Row],[Ship Mode]]=Introduction!$C$44,1,0)</f>
        <v>1</v>
      </c>
      <c r="O583" s="41">
        <f>IF(Table2[[#This Row],[Customer Segment]]=Introduction!$D$45,1,0)</f>
        <v>0</v>
      </c>
      <c r="P583" s="41">
        <f>IF(Table2[[#This Row],[Customer Segment]]=Introduction!$D$42,1,0)</f>
        <v>0</v>
      </c>
      <c r="Q583" s="41">
        <f>IF(Table2[[#This Row],[Customer Segment]]=Introduction!$D$44,1,0)</f>
        <v>1</v>
      </c>
      <c r="R583" s="1">
        <v>31.64</v>
      </c>
      <c r="S58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265.29000571254261</v>
      </c>
    </row>
    <row r="584" spans="1:19" x14ac:dyDescent="0.2">
      <c r="A584" s="1" t="s">
        <v>46</v>
      </c>
      <c r="B584" s="1" t="s">
        <v>63</v>
      </c>
      <c r="C584" s="1" t="s">
        <v>47</v>
      </c>
      <c r="D584" s="37">
        <v>0.1</v>
      </c>
      <c r="E584" s="37">
        <v>35.99</v>
      </c>
      <c r="F584" s="37">
        <v>1.1000000000000001</v>
      </c>
      <c r="G584" s="37">
        <v>0.55000000000000004</v>
      </c>
      <c r="H584" s="37">
        <v>390.09840000000003</v>
      </c>
      <c r="I584" s="42">
        <f>IF(Table2[[#This Row],[Order Priority]]=Introduction!$B$42,1,0)</f>
        <v>0</v>
      </c>
      <c r="J584" s="42">
        <f>IF(Table2[[#This Row],[Order Priority]]=Introduction!$B$43,1,0)</f>
        <v>0</v>
      </c>
      <c r="K584" s="42">
        <f>IF(Table2[[#This Row],[Order Priority]]=Introduction!$B$44,1,0)</f>
        <v>0</v>
      </c>
      <c r="L584" s="42">
        <f>IF(Table2[[#This Row],[Order Priority]]=Introduction!$B$45,1,0)</f>
        <v>0</v>
      </c>
      <c r="M584" s="42">
        <f>IF(Table2[[#This Row],[Ship Mode]]=Introduction!$C$42,1,0)</f>
        <v>0</v>
      </c>
      <c r="N584" s="41">
        <f>IF(Table2[[#This Row],[Ship Mode]]=Introduction!$C$44,1,0)</f>
        <v>0</v>
      </c>
      <c r="O584" s="41">
        <f>IF(Table2[[#This Row],[Customer Segment]]=Introduction!$D$45,1,0)</f>
        <v>0</v>
      </c>
      <c r="P584" s="41">
        <f>IF(Table2[[#This Row],[Customer Segment]]=Introduction!$D$42,1,0)</f>
        <v>0</v>
      </c>
      <c r="Q584" s="41">
        <f>IF(Table2[[#This Row],[Customer Segment]]=Introduction!$D$44,1,0)</f>
        <v>1</v>
      </c>
      <c r="R584" s="34">
        <v>565.36</v>
      </c>
      <c r="S58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719.92697068486905</v>
      </c>
    </row>
    <row r="585" spans="1:19" x14ac:dyDescent="0.2">
      <c r="A585" s="1" t="s">
        <v>13</v>
      </c>
      <c r="B585" s="1" t="s">
        <v>14</v>
      </c>
      <c r="C585" s="1" t="s">
        <v>15</v>
      </c>
      <c r="D585" s="39">
        <v>0.03</v>
      </c>
      <c r="E585" s="39">
        <v>4.0599999999999996</v>
      </c>
      <c r="F585" s="39">
        <v>6.89</v>
      </c>
      <c r="G585" s="39">
        <v>0.6</v>
      </c>
      <c r="H585" s="39">
        <v>-246.27610000000001</v>
      </c>
      <c r="I585" s="42">
        <f>IF(Table2[[#This Row],[Order Priority]]=Introduction!$B$42,1,0)</f>
        <v>0</v>
      </c>
      <c r="J585" s="42">
        <f>IF(Table2[[#This Row],[Order Priority]]=Introduction!$B$43,1,0)</f>
        <v>1</v>
      </c>
      <c r="K585" s="42">
        <f>IF(Table2[[#This Row],[Order Priority]]=Introduction!$B$44,1,0)</f>
        <v>0</v>
      </c>
      <c r="L585" s="42">
        <f>IF(Table2[[#This Row],[Order Priority]]=Introduction!$B$45,1,0)</f>
        <v>0</v>
      </c>
      <c r="M585" s="42">
        <f>IF(Table2[[#This Row],[Ship Mode]]=Introduction!$C$42,1,0)</f>
        <v>0</v>
      </c>
      <c r="N585" s="41">
        <f>IF(Table2[[#This Row],[Ship Mode]]=Introduction!$C$44,1,0)</f>
        <v>1</v>
      </c>
      <c r="O585" s="41">
        <f>IF(Table2[[#This Row],[Customer Segment]]=Introduction!$D$45,1,0)</f>
        <v>0</v>
      </c>
      <c r="P585" s="41">
        <f>IF(Table2[[#This Row],[Customer Segment]]=Introduction!$D$42,1,0)</f>
        <v>1</v>
      </c>
      <c r="Q585" s="41">
        <f>IF(Table2[[#This Row],[Customer Segment]]=Introduction!$D$44,1,0)</f>
        <v>0</v>
      </c>
      <c r="R585" s="1">
        <v>159.88999999999999</v>
      </c>
      <c r="S58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35.393896468198925</v>
      </c>
    </row>
    <row r="586" spans="1:19" x14ac:dyDescent="0.2">
      <c r="A586" s="1" t="s">
        <v>13</v>
      </c>
      <c r="B586" s="1" t="s">
        <v>14</v>
      </c>
      <c r="C586" s="1" t="s">
        <v>15</v>
      </c>
      <c r="D586" s="37">
        <v>0.01</v>
      </c>
      <c r="E586" s="37">
        <v>3.75</v>
      </c>
      <c r="F586" s="37">
        <v>0.5</v>
      </c>
      <c r="G586" s="37">
        <v>0.37</v>
      </c>
      <c r="H586" s="37">
        <v>55.194600000000001</v>
      </c>
      <c r="I586" s="42">
        <f>IF(Table2[[#This Row],[Order Priority]]=Introduction!$B$42,1,0)</f>
        <v>0</v>
      </c>
      <c r="J586" s="42">
        <f>IF(Table2[[#This Row],[Order Priority]]=Introduction!$B$43,1,0)</f>
        <v>1</v>
      </c>
      <c r="K586" s="42">
        <f>IF(Table2[[#This Row],[Order Priority]]=Introduction!$B$44,1,0)</f>
        <v>0</v>
      </c>
      <c r="L586" s="42">
        <f>IF(Table2[[#This Row],[Order Priority]]=Introduction!$B$45,1,0)</f>
        <v>0</v>
      </c>
      <c r="M586" s="42">
        <f>IF(Table2[[#This Row],[Ship Mode]]=Introduction!$C$42,1,0)</f>
        <v>0</v>
      </c>
      <c r="N586" s="41">
        <f>IF(Table2[[#This Row],[Ship Mode]]=Introduction!$C$44,1,0)</f>
        <v>1</v>
      </c>
      <c r="O586" s="41">
        <f>IF(Table2[[#This Row],[Customer Segment]]=Introduction!$D$45,1,0)</f>
        <v>0</v>
      </c>
      <c r="P586" s="41">
        <f>IF(Table2[[#This Row],[Customer Segment]]=Introduction!$D$42,1,0)</f>
        <v>1</v>
      </c>
      <c r="Q586" s="41">
        <f>IF(Table2[[#This Row],[Customer Segment]]=Introduction!$D$44,1,0)</f>
        <v>0</v>
      </c>
      <c r="R586" s="34">
        <v>180.48</v>
      </c>
      <c r="S58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-11.434562296236955</v>
      </c>
    </row>
    <row r="587" spans="1:19" x14ac:dyDescent="0.2">
      <c r="A587" s="1" t="s">
        <v>13</v>
      </c>
      <c r="B587" s="1" t="s">
        <v>14</v>
      </c>
      <c r="C587" s="1" t="s">
        <v>15</v>
      </c>
      <c r="D587" s="39">
        <v>0.02</v>
      </c>
      <c r="E587" s="39">
        <v>10.68</v>
      </c>
      <c r="F587" s="39">
        <v>13.04</v>
      </c>
      <c r="G587" s="39">
        <v>0.6</v>
      </c>
      <c r="H587" s="39">
        <v>-307.29649999999998</v>
      </c>
      <c r="I587" s="42">
        <f>IF(Table2[[#This Row],[Order Priority]]=Introduction!$B$42,1,0)</f>
        <v>0</v>
      </c>
      <c r="J587" s="42">
        <f>IF(Table2[[#This Row],[Order Priority]]=Introduction!$B$43,1,0)</f>
        <v>1</v>
      </c>
      <c r="K587" s="42">
        <f>IF(Table2[[#This Row],[Order Priority]]=Introduction!$B$44,1,0)</f>
        <v>0</v>
      </c>
      <c r="L587" s="42">
        <f>IF(Table2[[#This Row],[Order Priority]]=Introduction!$B$45,1,0)</f>
        <v>0</v>
      </c>
      <c r="M587" s="42">
        <f>IF(Table2[[#This Row],[Ship Mode]]=Introduction!$C$42,1,0)</f>
        <v>0</v>
      </c>
      <c r="N587" s="41">
        <f>IF(Table2[[#This Row],[Ship Mode]]=Introduction!$C$44,1,0)</f>
        <v>1</v>
      </c>
      <c r="O587" s="41">
        <f>IF(Table2[[#This Row],[Customer Segment]]=Introduction!$D$45,1,0)</f>
        <v>0</v>
      </c>
      <c r="P587" s="41">
        <f>IF(Table2[[#This Row],[Customer Segment]]=Introduction!$D$42,1,0)</f>
        <v>1</v>
      </c>
      <c r="Q587" s="41">
        <f>IF(Table2[[#This Row],[Customer Segment]]=Introduction!$D$44,1,0)</f>
        <v>0</v>
      </c>
      <c r="R587" s="1">
        <v>350.48</v>
      </c>
      <c r="S58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170.23942106527088</v>
      </c>
    </row>
    <row r="588" spans="1:19" x14ac:dyDescent="0.2">
      <c r="A588" s="1" t="s">
        <v>13</v>
      </c>
      <c r="B588" s="1" t="s">
        <v>14</v>
      </c>
      <c r="C588" s="1" t="s">
        <v>15</v>
      </c>
      <c r="D588" s="37">
        <v>0.03</v>
      </c>
      <c r="E588" s="37">
        <v>4.0599999999999996</v>
      </c>
      <c r="F588" s="37">
        <v>6.89</v>
      </c>
      <c r="G588" s="37">
        <v>0.6</v>
      </c>
      <c r="H588" s="37">
        <v>-185.17</v>
      </c>
      <c r="I588" s="42">
        <f>IF(Table2[[#This Row],[Order Priority]]=Introduction!$B$42,1,0)</f>
        <v>0</v>
      </c>
      <c r="J588" s="42">
        <f>IF(Table2[[#This Row],[Order Priority]]=Introduction!$B$43,1,0)</f>
        <v>1</v>
      </c>
      <c r="K588" s="42">
        <f>IF(Table2[[#This Row],[Order Priority]]=Introduction!$B$44,1,0)</f>
        <v>0</v>
      </c>
      <c r="L588" s="42">
        <f>IF(Table2[[#This Row],[Order Priority]]=Introduction!$B$45,1,0)</f>
        <v>0</v>
      </c>
      <c r="M588" s="42">
        <f>IF(Table2[[#This Row],[Ship Mode]]=Introduction!$C$42,1,0)</f>
        <v>0</v>
      </c>
      <c r="N588" s="41">
        <f>IF(Table2[[#This Row],[Ship Mode]]=Introduction!$C$44,1,0)</f>
        <v>1</v>
      </c>
      <c r="O588" s="41">
        <f>IF(Table2[[#This Row],[Customer Segment]]=Introduction!$D$45,1,0)</f>
        <v>0</v>
      </c>
      <c r="P588" s="41">
        <f>IF(Table2[[#This Row],[Customer Segment]]=Introduction!$D$42,1,0)</f>
        <v>1</v>
      </c>
      <c r="Q588" s="41">
        <f>IF(Table2[[#This Row],[Customer Segment]]=Introduction!$D$44,1,0)</f>
        <v>0</v>
      </c>
      <c r="R588" s="34">
        <v>38.89</v>
      </c>
      <c r="S58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97.968114662667915</v>
      </c>
    </row>
    <row r="589" spans="1:19" x14ac:dyDescent="0.2">
      <c r="A589" s="1" t="s">
        <v>13</v>
      </c>
      <c r="B589" s="1" t="s">
        <v>14</v>
      </c>
      <c r="C589" s="1" t="s">
        <v>15</v>
      </c>
      <c r="D589" s="39">
        <v>0.01</v>
      </c>
      <c r="E589" s="39">
        <v>3.75</v>
      </c>
      <c r="F589" s="39">
        <v>0.5</v>
      </c>
      <c r="G589" s="39">
        <v>0.37</v>
      </c>
      <c r="H589" s="39">
        <v>31.1328</v>
      </c>
      <c r="I589" s="42">
        <f>IF(Table2[[#This Row],[Order Priority]]=Introduction!$B$42,1,0)</f>
        <v>0</v>
      </c>
      <c r="J589" s="42">
        <f>IF(Table2[[#This Row],[Order Priority]]=Introduction!$B$43,1,0)</f>
        <v>1</v>
      </c>
      <c r="K589" s="42">
        <f>IF(Table2[[#This Row],[Order Priority]]=Introduction!$B$44,1,0)</f>
        <v>0</v>
      </c>
      <c r="L589" s="42">
        <f>IF(Table2[[#This Row],[Order Priority]]=Introduction!$B$45,1,0)</f>
        <v>0</v>
      </c>
      <c r="M589" s="42">
        <f>IF(Table2[[#This Row],[Ship Mode]]=Introduction!$C$42,1,0)</f>
        <v>0</v>
      </c>
      <c r="N589" s="41">
        <f>IF(Table2[[#This Row],[Ship Mode]]=Introduction!$C$44,1,0)</f>
        <v>1</v>
      </c>
      <c r="O589" s="41">
        <f>IF(Table2[[#This Row],[Customer Segment]]=Introduction!$D$45,1,0)</f>
        <v>0</v>
      </c>
      <c r="P589" s="41">
        <f>IF(Table2[[#This Row],[Customer Segment]]=Introduction!$D$42,1,0)</f>
        <v>1</v>
      </c>
      <c r="Q589" s="41">
        <f>IF(Table2[[#This Row],[Customer Segment]]=Introduction!$D$44,1,0)</f>
        <v>0</v>
      </c>
      <c r="R589" s="1">
        <v>45.12</v>
      </c>
      <c r="S58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-36.074464423056916</v>
      </c>
    </row>
    <row r="590" spans="1:19" x14ac:dyDescent="0.2">
      <c r="A590" s="1" t="s">
        <v>13</v>
      </c>
      <c r="B590" s="1" t="s">
        <v>14</v>
      </c>
      <c r="C590" s="1" t="s">
        <v>15</v>
      </c>
      <c r="D590" s="37">
        <v>0.02</v>
      </c>
      <c r="E590" s="37">
        <v>10.68</v>
      </c>
      <c r="F590" s="37">
        <v>13.04</v>
      </c>
      <c r="G590" s="37">
        <v>0.6</v>
      </c>
      <c r="H590" s="37">
        <v>-231.05</v>
      </c>
      <c r="I590" s="42">
        <f>IF(Table2[[#This Row],[Order Priority]]=Introduction!$B$42,1,0)</f>
        <v>0</v>
      </c>
      <c r="J590" s="42">
        <f>IF(Table2[[#This Row],[Order Priority]]=Introduction!$B$43,1,0)</f>
        <v>1</v>
      </c>
      <c r="K590" s="42">
        <f>IF(Table2[[#This Row],[Order Priority]]=Introduction!$B$44,1,0)</f>
        <v>0</v>
      </c>
      <c r="L590" s="42">
        <f>IF(Table2[[#This Row],[Order Priority]]=Introduction!$B$45,1,0)</f>
        <v>0</v>
      </c>
      <c r="M590" s="42">
        <f>IF(Table2[[#This Row],[Ship Mode]]=Introduction!$C$42,1,0)</f>
        <v>0</v>
      </c>
      <c r="N590" s="41">
        <f>IF(Table2[[#This Row],[Ship Mode]]=Introduction!$C$44,1,0)</f>
        <v>1</v>
      </c>
      <c r="O590" s="41">
        <f>IF(Table2[[#This Row],[Customer Segment]]=Introduction!$D$45,1,0)</f>
        <v>0</v>
      </c>
      <c r="P590" s="41">
        <f>IF(Table2[[#This Row],[Customer Segment]]=Introduction!$D$42,1,0)</f>
        <v>1</v>
      </c>
      <c r="Q590" s="41">
        <f>IF(Table2[[#This Row],[Customer Segment]]=Introduction!$D$44,1,0)</f>
        <v>0</v>
      </c>
      <c r="R590" s="34">
        <v>90.45</v>
      </c>
      <c r="S59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248.31779830689771</v>
      </c>
    </row>
    <row r="591" spans="1:19" x14ac:dyDescent="0.2">
      <c r="A591" s="1" t="s">
        <v>13</v>
      </c>
      <c r="B591" s="1" t="s">
        <v>63</v>
      </c>
      <c r="C591" s="1" t="s">
        <v>70</v>
      </c>
      <c r="D591" s="39">
        <v>0.05</v>
      </c>
      <c r="E591" s="39">
        <v>19.23</v>
      </c>
      <c r="F591" s="39">
        <v>6.15</v>
      </c>
      <c r="G591" s="39">
        <v>0.44</v>
      </c>
      <c r="H591" s="39">
        <v>-2133.2779999999998</v>
      </c>
      <c r="I591" s="42">
        <f>IF(Table2[[#This Row],[Order Priority]]=Introduction!$B$42,1,0)</f>
        <v>0</v>
      </c>
      <c r="J591" s="42">
        <f>IF(Table2[[#This Row],[Order Priority]]=Introduction!$B$43,1,0)</f>
        <v>1</v>
      </c>
      <c r="K591" s="42">
        <f>IF(Table2[[#This Row],[Order Priority]]=Introduction!$B$44,1,0)</f>
        <v>0</v>
      </c>
      <c r="L591" s="42">
        <f>IF(Table2[[#This Row],[Order Priority]]=Introduction!$B$45,1,0)</f>
        <v>0</v>
      </c>
      <c r="M591" s="42">
        <f>IF(Table2[[#This Row],[Ship Mode]]=Introduction!$C$42,1,0)</f>
        <v>0</v>
      </c>
      <c r="N591" s="41">
        <f>IF(Table2[[#This Row],[Ship Mode]]=Introduction!$C$44,1,0)</f>
        <v>0</v>
      </c>
      <c r="O591" s="41">
        <f>IF(Table2[[#This Row],[Customer Segment]]=Introduction!$D$45,1,0)</f>
        <v>0</v>
      </c>
      <c r="P591" s="41">
        <f>IF(Table2[[#This Row],[Customer Segment]]=Introduction!$D$42,1,0)</f>
        <v>0</v>
      </c>
      <c r="Q591" s="41">
        <f>IF(Table2[[#This Row],[Customer Segment]]=Introduction!$D$44,1,0)</f>
        <v>0</v>
      </c>
      <c r="R591" s="1">
        <v>119.78</v>
      </c>
      <c r="S59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-2069.3537704583446</v>
      </c>
    </row>
    <row r="592" spans="1:19" x14ac:dyDescent="0.2">
      <c r="A592" s="1" t="s">
        <v>92</v>
      </c>
      <c r="B592" s="1" t="s">
        <v>14</v>
      </c>
      <c r="C592" s="1" t="s">
        <v>3</v>
      </c>
      <c r="D592" s="37">
        <v>7.0000000000000007E-2</v>
      </c>
      <c r="E592" s="37">
        <v>5.81</v>
      </c>
      <c r="F592" s="37">
        <v>8.49</v>
      </c>
      <c r="G592" s="37">
        <v>0.39</v>
      </c>
      <c r="H592" s="37">
        <v>-243.23650000000001</v>
      </c>
      <c r="I592" s="42">
        <f>IF(Table2[[#This Row],[Order Priority]]=Introduction!$B$42,1,0)</f>
        <v>0</v>
      </c>
      <c r="J592" s="42">
        <f>IF(Table2[[#This Row],[Order Priority]]=Introduction!$B$43,1,0)</f>
        <v>0</v>
      </c>
      <c r="K592" s="42">
        <f>IF(Table2[[#This Row],[Order Priority]]=Introduction!$B$44,1,0)</f>
        <v>0</v>
      </c>
      <c r="L592" s="42">
        <f>IF(Table2[[#This Row],[Order Priority]]=Introduction!$B$45,1,0)</f>
        <v>1</v>
      </c>
      <c r="M592" s="42">
        <f>IF(Table2[[#This Row],[Ship Mode]]=Introduction!$C$42,1,0)</f>
        <v>0</v>
      </c>
      <c r="N592" s="41">
        <f>IF(Table2[[#This Row],[Ship Mode]]=Introduction!$C$44,1,0)</f>
        <v>1</v>
      </c>
      <c r="O592" s="41">
        <f>IF(Table2[[#This Row],[Customer Segment]]=Introduction!$D$45,1,0)</f>
        <v>1</v>
      </c>
      <c r="P592" s="41">
        <f>IF(Table2[[#This Row],[Customer Segment]]=Introduction!$D$42,1,0)</f>
        <v>0</v>
      </c>
      <c r="Q592" s="41">
        <f>IF(Table2[[#This Row],[Customer Segment]]=Introduction!$D$44,1,0)</f>
        <v>0</v>
      </c>
      <c r="R592" s="34">
        <v>58.8</v>
      </c>
      <c r="S59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-77.618908999990637</v>
      </c>
    </row>
    <row r="593" spans="1:19" x14ac:dyDescent="0.2">
      <c r="A593" s="1" t="s">
        <v>92</v>
      </c>
      <c r="B593" s="1" t="s">
        <v>14</v>
      </c>
      <c r="C593" s="1" t="s">
        <v>3</v>
      </c>
      <c r="D593" s="39">
        <v>0.04</v>
      </c>
      <c r="E593" s="39">
        <v>9.65</v>
      </c>
      <c r="F593" s="39">
        <v>6.22</v>
      </c>
      <c r="G593" s="39">
        <v>0.55000000000000004</v>
      </c>
      <c r="H593" s="39">
        <v>-53.62</v>
      </c>
      <c r="I593" s="42">
        <f>IF(Table2[[#This Row],[Order Priority]]=Introduction!$B$42,1,0)</f>
        <v>0</v>
      </c>
      <c r="J593" s="42">
        <f>IF(Table2[[#This Row],[Order Priority]]=Introduction!$B$43,1,0)</f>
        <v>0</v>
      </c>
      <c r="K593" s="42">
        <f>IF(Table2[[#This Row],[Order Priority]]=Introduction!$B$44,1,0)</f>
        <v>0</v>
      </c>
      <c r="L593" s="42">
        <f>IF(Table2[[#This Row],[Order Priority]]=Introduction!$B$45,1,0)</f>
        <v>1</v>
      </c>
      <c r="M593" s="42">
        <f>IF(Table2[[#This Row],[Ship Mode]]=Introduction!$C$42,1,0)</f>
        <v>0</v>
      </c>
      <c r="N593" s="41">
        <f>IF(Table2[[#This Row],[Ship Mode]]=Introduction!$C$44,1,0)</f>
        <v>1</v>
      </c>
      <c r="O593" s="41">
        <f>IF(Table2[[#This Row],[Customer Segment]]=Introduction!$D$45,1,0)</f>
        <v>1</v>
      </c>
      <c r="P593" s="41">
        <f>IF(Table2[[#This Row],[Customer Segment]]=Introduction!$D$42,1,0)</f>
        <v>0</v>
      </c>
      <c r="Q593" s="41">
        <f>IF(Table2[[#This Row],[Customer Segment]]=Introduction!$D$44,1,0)</f>
        <v>0</v>
      </c>
      <c r="R593" s="1">
        <v>120.47</v>
      </c>
      <c r="S59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218.65793085657273</v>
      </c>
    </row>
    <row r="594" spans="1:19" x14ac:dyDescent="0.2">
      <c r="A594" s="1" t="s">
        <v>46</v>
      </c>
      <c r="B594" s="1" t="s">
        <v>14</v>
      </c>
      <c r="C594" s="1" t="s">
        <v>47</v>
      </c>
      <c r="D594" s="37">
        <v>0.04</v>
      </c>
      <c r="E594" s="37">
        <v>11.5</v>
      </c>
      <c r="F594" s="37">
        <v>7.19</v>
      </c>
      <c r="G594" s="37">
        <v>0.4</v>
      </c>
      <c r="H594" s="37">
        <v>-23.357880000000002</v>
      </c>
      <c r="I594" s="42">
        <f>IF(Table2[[#This Row],[Order Priority]]=Introduction!$B$42,1,0)</f>
        <v>0</v>
      </c>
      <c r="J594" s="42">
        <f>IF(Table2[[#This Row],[Order Priority]]=Introduction!$B$43,1,0)</f>
        <v>0</v>
      </c>
      <c r="K594" s="42">
        <f>IF(Table2[[#This Row],[Order Priority]]=Introduction!$B$44,1,0)</f>
        <v>0</v>
      </c>
      <c r="L594" s="42">
        <f>IF(Table2[[#This Row],[Order Priority]]=Introduction!$B$45,1,0)</f>
        <v>0</v>
      </c>
      <c r="M594" s="42">
        <f>IF(Table2[[#This Row],[Ship Mode]]=Introduction!$C$42,1,0)</f>
        <v>0</v>
      </c>
      <c r="N594" s="41">
        <f>IF(Table2[[#This Row],[Ship Mode]]=Introduction!$C$44,1,0)</f>
        <v>1</v>
      </c>
      <c r="O594" s="41">
        <f>IF(Table2[[#This Row],[Customer Segment]]=Introduction!$D$45,1,0)</f>
        <v>0</v>
      </c>
      <c r="P594" s="41">
        <f>IF(Table2[[#This Row],[Customer Segment]]=Introduction!$D$42,1,0)</f>
        <v>0</v>
      </c>
      <c r="Q594" s="41">
        <f>IF(Table2[[#This Row],[Customer Segment]]=Introduction!$D$44,1,0)</f>
        <v>1</v>
      </c>
      <c r="R594" s="34">
        <v>157.81</v>
      </c>
      <c r="S59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385.31788663833652</v>
      </c>
    </row>
    <row r="595" spans="1:19" x14ac:dyDescent="0.2">
      <c r="A595" s="1" t="s">
        <v>46</v>
      </c>
      <c r="B595" s="1" t="s">
        <v>14</v>
      </c>
      <c r="C595" s="1" t="s">
        <v>47</v>
      </c>
      <c r="D595" s="39">
        <v>0.02</v>
      </c>
      <c r="E595" s="39">
        <v>15.7</v>
      </c>
      <c r="F595" s="39">
        <v>11.25</v>
      </c>
      <c r="G595" s="39">
        <v>0.6</v>
      </c>
      <c r="H595" s="39">
        <v>-18.241599999999998</v>
      </c>
      <c r="I595" s="42">
        <f>IF(Table2[[#This Row],[Order Priority]]=Introduction!$B$42,1,0)</f>
        <v>0</v>
      </c>
      <c r="J595" s="42">
        <f>IF(Table2[[#This Row],[Order Priority]]=Introduction!$B$43,1,0)</f>
        <v>0</v>
      </c>
      <c r="K595" s="42">
        <f>IF(Table2[[#This Row],[Order Priority]]=Introduction!$B$44,1,0)</f>
        <v>0</v>
      </c>
      <c r="L595" s="42">
        <f>IF(Table2[[#This Row],[Order Priority]]=Introduction!$B$45,1,0)</f>
        <v>0</v>
      </c>
      <c r="M595" s="42">
        <f>IF(Table2[[#This Row],[Ship Mode]]=Introduction!$C$42,1,0)</f>
        <v>0</v>
      </c>
      <c r="N595" s="41">
        <f>IF(Table2[[#This Row],[Ship Mode]]=Introduction!$C$44,1,0)</f>
        <v>1</v>
      </c>
      <c r="O595" s="41">
        <f>IF(Table2[[#This Row],[Customer Segment]]=Introduction!$D$45,1,0)</f>
        <v>0</v>
      </c>
      <c r="P595" s="41">
        <f>IF(Table2[[#This Row],[Customer Segment]]=Introduction!$D$42,1,0)</f>
        <v>0</v>
      </c>
      <c r="Q595" s="41">
        <f>IF(Table2[[#This Row],[Customer Segment]]=Introduction!$D$44,1,0)</f>
        <v>1</v>
      </c>
      <c r="R595" s="1">
        <v>19.440000000000001</v>
      </c>
      <c r="S59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695.38571849534935</v>
      </c>
    </row>
    <row r="596" spans="1:19" x14ac:dyDescent="0.2">
      <c r="A596" s="1" t="s">
        <v>46</v>
      </c>
      <c r="B596" s="1" t="s">
        <v>2</v>
      </c>
      <c r="C596" s="1" t="s">
        <v>47</v>
      </c>
      <c r="D596" s="37">
        <v>0.05</v>
      </c>
      <c r="E596" s="37">
        <v>225.02</v>
      </c>
      <c r="F596" s="37">
        <v>28.66</v>
      </c>
      <c r="G596" s="37">
        <v>0.72</v>
      </c>
      <c r="H596" s="37">
        <v>1428.9104</v>
      </c>
      <c r="I596" s="42">
        <f>IF(Table2[[#This Row],[Order Priority]]=Introduction!$B$42,1,0)</f>
        <v>0</v>
      </c>
      <c r="J596" s="42">
        <f>IF(Table2[[#This Row],[Order Priority]]=Introduction!$B$43,1,0)</f>
        <v>0</v>
      </c>
      <c r="K596" s="42">
        <f>IF(Table2[[#This Row],[Order Priority]]=Introduction!$B$44,1,0)</f>
        <v>0</v>
      </c>
      <c r="L596" s="42">
        <f>IF(Table2[[#This Row],[Order Priority]]=Introduction!$B$45,1,0)</f>
        <v>0</v>
      </c>
      <c r="M596" s="42">
        <f>IF(Table2[[#This Row],[Ship Mode]]=Introduction!$C$42,1,0)</f>
        <v>1</v>
      </c>
      <c r="N596" s="41">
        <f>IF(Table2[[#This Row],[Ship Mode]]=Introduction!$C$44,1,0)</f>
        <v>0</v>
      </c>
      <c r="O596" s="41">
        <f>IF(Table2[[#This Row],[Customer Segment]]=Introduction!$D$45,1,0)</f>
        <v>0</v>
      </c>
      <c r="P596" s="41">
        <f>IF(Table2[[#This Row],[Customer Segment]]=Introduction!$D$42,1,0)</f>
        <v>0</v>
      </c>
      <c r="Q596" s="41">
        <f>IF(Table2[[#This Row],[Customer Segment]]=Introduction!$D$44,1,0)</f>
        <v>1</v>
      </c>
      <c r="R596" s="34">
        <v>4636.63</v>
      </c>
      <c r="S59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3590.69318881956</v>
      </c>
    </row>
    <row r="597" spans="1:19" x14ac:dyDescent="0.2">
      <c r="A597" s="1" t="s">
        <v>1</v>
      </c>
      <c r="B597" s="1" t="s">
        <v>14</v>
      </c>
      <c r="C597" s="1" t="s">
        <v>3</v>
      </c>
      <c r="D597" s="39">
        <v>0.02</v>
      </c>
      <c r="E597" s="39">
        <v>49.99</v>
      </c>
      <c r="F597" s="39">
        <v>19.989999999999998</v>
      </c>
      <c r="G597" s="39">
        <v>0.41</v>
      </c>
      <c r="H597" s="39">
        <v>-76.89</v>
      </c>
      <c r="I597" s="42">
        <f>IF(Table2[[#This Row],[Order Priority]]=Introduction!$B$42,1,0)</f>
        <v>1</v>
      </c>
      <c r="J597" s="42">
        <f>IF(Table2[[#This Row],[Order Priority]]=Introduction!$B$43,1,0)</f>
        <v>0</v>
      </c>
      <c r="K597" s="42">
        <f>IF(Table2[[#This Row],[Order Priority]]=Introduction!$B$44,1,0)</f>
        <v>0</v>
      </c>
      <c r="L597" s="42">
        <f>IF(Table2[[#This Row],[Order Priority]]=Introduction!$B$45,1,0)</f>
        <v>0</v>
      </c>
      <c r="M597" s="42">
        <f>IF(Table2[[#This Row],[Ship Mode]]=Introduction!$C$42,1,0)</f>
        <v>0</v>
      </c>
      <c r="N597" s="41">
        <f>IF(Table2[[#This Row],[Ship Mode]]=Introduction!$C$44,1,0)</f>
        <v>1</v>
      </c>
      <c r="O597" s="41">
        <f>IF(Table2[[#This Row],[Customer Segment]]=Introduction!$D$45,1,0)</f>
        <v>1</v>
      </c>
      <c r="P597" s="41">
        <f>IF(Table2[[#This Row],[Customer Segment]]=Introduction!$D$42,1,0)</f>
        <v>0</v>
      </c>
      <c r="Q597" s="41">
        <f>IF(Table2[[#This Row],[Customer Segment]]=Introduction!$D$44,1,0)</f>
        <v>0</v>
      </c>
      <c r="R597" s="1">
        <v>901.81</v>
      </c>
      <c r="S59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875.91407907759049</v>
      </c>
    </row>
    <row r="598" spans="1:19" x14ac:dyDescent="0.2">
      <c r="A598" s="1" t="s">
        <v>1</v>
      </c>
      <c r="B598" s="1" t="s">
        <v>14</v>
      </c>
      <c r="C598" s="1" t="s">
        <v>3</v>
      </c>
      <c r="D598" s="37">
        <v>0.02</v>
      </c>
      <c r="E598" s="37">
        <v>49.99</v>
      </c>
      <c r="F598" s="37">
        <v>19.989999999999998</v>
      </c>
      <c r="G598" s="37">
        <v>0.41</v>
      </c>
      <c r="H598" s="37">
        <v>-76.89</v>
      </c>
      <c r="I598" s="42">
        <f>IF(Table2[[#This Row],[Order Priority]]=Introduction!$B$42,1,0)</f>
        <v>1</v>
      </c>
      <c r="J598" s="42">
        <f>IF(Table2[[#This Row],[Order Priority]]=Introduction!$B$43,1,0)</f>
        <v>0</v>
      </c>
      <c r="K598" s="42">
        <f>IF(Table2[[#This Row],[Order Priority]]=Introduction!$B$44,1,0)</f>
        <v>0</v>
      </c>
      <c r="L598" s="42">
        <f>IF(Table2[[#This Row],[Order Priority]]=Introduction!$B$45,1,0)</f>
        <v>0</v>
      </c>
      <c r="M598" s="42">
        <f>IF(Table2[[#This Row],[Ship Mode]]=Introduction!$C$42,1,0)</f>
        <v>0</v>
      </c>
      <c r="N598" s="41">
        <f>IF(Table2[[#This Row],[Ship Mode]]=Introduction!$C$44,1,0)</f>
        <v>1</v>
      </c>
      <c r="O598" s="41">
        <f>IF(Table2[[#This Row],[Customer Segment]]=Introduction!$D$45,1,0)</f>
        <v>1</v>
      </c>
      <c r="P598" s="41">
        <f>IF(Table2[[#This Row],[Customer Segment]]=Introduction!$D$42,1,0)</f>
        <v>0</v>
      </c>
      <c r="Q598" s="41">
        <f>IF(Table2[[#This Row],[Customer Segment]]=Introduction!$D$44,1,0)</f>
        <v>0</v>
      </c>
      <c r="R598" s="34">
        <v>250.5</v>
      </c>
      <c r="S59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875.91407907759049</v>
      </c>
    </row>
    <row r="599" spans="1:19" x14ac:dyDescent="0.2">
      <c r="A599" s="1" t="s">
        <v>1</v>
      </c>
      <c r="B599" s="1" t="s">
        <v>2</v>
      </c>
      <c r="C599" s="1" t="s">
        <v>3</v>
      </c>
      <c r="D599" s="39">
        <v>0</v>
      </c>
      <c r="E599" s="39">
        <v>100.89</v>
      </c>
      <c r="F599" s="39">
        <v>42</v>
      </c>
      <c r="G599" s="39">
        <v>0.61</v>
      </c>
      <c r="H599" s="39">
        <v>1500.12</v>
      </c>
      <c r="I599" s="42">
        <f>IF(Table2[[#This Row],[Order Priority]]=Introduction!$B$42,1,0)</f>
        <v>1</v>
      </c>
      <c r="J599" s="42">
        <f>IF(Table2[[#This Row],[Order Priority]]=Introduction!$B$43,1,0)</f>
        <v>0</v>
      </c>
      <c r="K599" s="42">
        <f>IF(Table2[[#This Row],[Order Priority]]=Introduction!$B$44,1,0)</f>
        <v>0</v>
      </c>
      <c r="L599" s="42">
        <f>IF(Table2[[#This Row],[Order Priority]]=Introduction!$B$45,1,0)</f>
        <v>0</v>
      </c>
      <c r="M599" s="42">
        <f>IF(Table2[[#This Row],[Ship Mode]]=Introduction!$C$42,1,0)</f>
        <v>1</v>
      </c>
      <c r="N599" s="41">
        <f>IF(Table2[[#This Row],[Ship Mode]]=Introduction!$C$44,1,0)</f>
        <v>0</v>
      </c>
      <c r="O599" s="41">
        <f>IF(Table2[[#This Row],[Customer Segment]]=Introduction!$D$45,1,0)</f>
        <v>1</v>
      </c>
      <c r="P599" s="41">
        <f>IF(Table2[[#This Row],[Customer Segment]]=Introduction!$D$42,1,0)</f>
        <v>0</v>
      </c>
      <c r="Q599" s="41">
        <f>IF(Table2[[#This Row],[Customer Segment]]=Introduction!$D$44,1,0)</f>
        <v>0</v>
      </c>
      <c r="R599" s="1">
        <v>1608.11</v>
      </c>
      <c r="S59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3634.5194451691982</v>
      </c>
    </row>
    <row r="600" spans="1:19" x14ac:dyDescent="0.2">
      <c r="A600" s="1" t="s">
        <v>13</v>
      </c>
      <c r="B600" s="1" t="s">
        <v>14</v>
      </c>
      <c r="C600" s="1" t="s">
        <v>3</v>
      </c>
      <c r="D600" s="37">
        <v>0.04</v>
      </c>
      <c r="E600" s="37">
        <v>4.37</v>
      </c>
      <c r="F600" s="37">
        <v>5.15</v>
      </c>
      <c r="G600" s="37">
        <v>0.59</v>
      </c>
      <c r="H600" s="37">
        <v>-74.479600000000005</v>
      </c>
      <c r="I600" s="42">
        <f>IF(Table2[[#This Row],[Order Priority]]=Introduction!$B$42,1,0)</f>
        <v>0</v>
      </c>
      <c r="J600" s="42">
        <f>IF(Table2[[#This Row],[Order Priority]]=Introduction!$B$43,1,0)</f>
        <v>1</v>
      </c>
      <c r="K600" s="42">
        <f>IF(Table2[[#This Row],[Order Priority]]=Introduction!$B$44,1,0)</f>
        <v>0</v>
      </c>
      <c r="L600" s="42">
        <f>IF(Table2[[#This Row],[Order Priority]]=Introduction!$B$45,1,0)</f>
        <v>0</v>
      </c>
      <c r="M600" s="42">
        <f>IF(Table2[[#This Row],[Ship Mode]]=Introduction!$C$42,1,0)</f>
        <v>0</v>
      </c>
      <c r="N600" s="41">
        <f>IF(Table2[[#This Row],[Ship Mode]]=Introduction!$C$44,1,0)</f>
        <v>1</v>
      </c>
      <c r="O600" s="41">
        <f>IF(Table2[[#This Row],[Customer Segment]]=Introduction!$D$45,1,0)</f>
        <v>1</v>
      </c>
      <c r="P600" s="41">
        <f>IF(Table2[[#This Row],[Customer Segment]]=Introduction!$D$42,1,0)</f>
        <v>0</v>
      </c>
      <c r="Q600" s="41">
        <f>IF(Table2[[#This Row],[Customer Segment]]=Introduction!$D$44,1,0)</f>
        <v>0</v>
      </c>
      <c r="R600" s="34">
        <v>78.59</v>
      </c>
      <c r="S60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169.17567224658811</v>
      </c>
    </row>
    <row r="601" spans="1:19" x14ac:dyDescent="0.2">
      <c r="A601" s="1" t="s">
        <v>13</v>
      </c>
      <c r="B601" s="1" t="s">
        <v>14</v>
      </c>
      <c r="C601" s="1" t="s">
        <v>3</v>
      </c>
      <c r="D601" s="39">
        <v>0.09</v>
      </c>
      <c r="E601" s="39">
        <v>155.99</v>
      </c>
      <c r="F601" s="39">
        <v>8.99</v>
      </c>
      <c r="G601" s="39">
        <v>0.57999999999999996</v>
      </c>
      <c r="H601" s="39">
        <v>-232.22056000000001</v>
      </c>
      <c r="I601" s="42">
        <f>IF(Table2[[#This Row],[Order Priority]]=Introduction!$B$42,1,0)</f>
        <v>0</v>
      </c>
      <c r="J601" s="42">
        <f>IF(Table2[[#This Row],[Order Priority]]=Introduction!$B$43,1,0)</f>
        <v>1</v>
      </c>
      <c r="K601" s="42">
        <f>IF(Table2[[#This Row],[Order Priority]]=Introduction!$B$44,1,0)</f>
        <v>0</v>
      </c>
      <c r="L601" s="42">
        <f>IF(Table2[[#This Row],[Order Priority]]=Introduction!$B$45,1,0)</f>
        <v>0</v>
      </c>
      <c r="M601" s="42">
        <f>IF(Table2[[#This Row],[Ship Mode]]=Introduction!$C$42,1,0)</f>
        <v>0</v>
      </c>
      <c r="N601" s="41">
        <f>IF(Table2[[#This Row],[Ship Mode]]=Introduction!$C$44,1,0)</f>
        <v>1</v>
      </c>
      <c r="O601" s="41">
        <f>IF(Table2[[#This Row],[Customer Segment]]=Introduction!$D$45,1,0)</f>
        <v>1</v>
      </c>
      <c r="P601" s="41">
        <f>IF(Table2[[#This Row],[Customer Segment]]=Introduction!$D$42,1,0)</f>
        <v>0</v>
      </c>
      <c r="Q601" s="41">
        <f>IF(Table2[[#This Row],[Customer Segment]]=Introduction!$D$44,1,0)</f>
        <v>0</v>
      </c>
      <c r="R601" s="1">
        <v>497.11</v>
      </c>
      <c r="S60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547.47825712306258</v>
      </c>
    </row>
    <row r="602" spans="1:19" x14ac:dyDescent="0.2">
      <c r="A602" s="1" t="s">
        <v>23</v>
      </c>
      <c r="B602" s="1" t="s">
        <v>63</v>
      </c>
      <c r="C602" s="1" t="s">
        <v>47</v>
      </c>
      <c r="D602" s="37">
        <v>0.1</v>
      </c>
      <c r="E602" s="37">
        <v>4.91</v>
      </c>
      <c r="F602" s="37">
        <v>0.5</v>
      </c>
      <c r="G602" s="37">
        <v>0.36</v>
      </c>
      <c r="H602" s="37">
        <v>35.279699999999998</v>
      </c>
      <c r="I602" s="42">
        <f>IF(Table2[[#This Row],[Order Priority]]=Introduction!$B$42,1,0)</f>
        <v>0</v>
      </c>
      <c r="J602" s="42">
        <f>IF(Table2[[#This Row],[Order Priority]]=Introduction!$B$43,1,0)</f>
        <v>0</v>
      </c>
      <c r="K602" s="42">
        <f>IF(Table2[[#This Row],[Order Priority]]=Introduction!$B$44,1,0)</f>
        <v>1</v>
      </c>
      <c r="L602" s="42">
        <f>IF(Table2[[#This Row],[Order Priority]]=Introduction!$B$45,1,0)</f>
        <v>0</v>
      </c>
      <c r="M602" s="42">
        <f>IF(Table2[[#This Row],[Ship Mode]]=Introduction!$C$42,1,0)</f>
        <v>0</v>
      </c>
      <c r="N602" s="41">
        <f>IF(Table2[[#This Row],[Ship Mode]]=Introduction!$C$44,1,0)</f>
        <v>0</v>
      </c>
      <c r="O602" s="41">
        <f>IF(Table2[[#This Row],[Customer Segment]]=Introduction!$D$45,1,0)</f>
        <v>0</v>
      </c>
      <c r="P602" s="41">
        <f>IF(Table2[[#This Row],[Customer Segment]]=Introduction!$D$42,1,0)</f>
        <v>0</v>
      </c>
      <c r="Q602" s="41">
        <f>IF(Table2[[#This Row],[Customer Segment]]=Introduction!$D$44,1,0)</f>
        <v>1</v>
      </c>
      <c r="R602" s="34">
        <v>51.13</v>
      </c>
      <c r="S60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-36.565031280874422</v>
      </c>
    </row>
    <row r="603" spans="1:19" x14ac:dyDescent="0.2">
      <c r="A603" s="1" t="s">
        <v>46</v>
      </c>
      <c r="B603" s="1" t="s">
        <v>2</v>
      </c>
      <c r="C603" s="1" t="s">
        <v>70</v>
      </c>
      <c r="D603" s="39">
        <v>7.0000000000000007E-2</v>
      </c>
      <c r="E603" s="39">
        <v>2036.48</v>
      </c>
      <c r="F603" s="39">
        <v>14.7</v>
      </c>
      <c r="G603" s="39">
        <v>0.55000000000000004</v>
      </c>
      <c r="H603" s="39">
        <v>4073.25</v>
      </c>
      <c r="I603" s="42">
        <f>IF(Table2[[#This Row],[Order Priority]]=Introduction!$B$42,1,0)</f>
        <v>0</v>
      </c>
      <c r="J603" s="42">
        <f>IF(Table2[[#This Row],[Order Priority]]=Introduction!$B$43,1,0)</f>
        <v>0</v>
      </c>
      <c r="K603" s="42">
        <f>IF(Table2[[#This Row],[Order Priority]]=Introduction!$B$44,1,0)</f>
        <v>0</v>
      </c>
      <c r="L603" s="42">
        <f>IF(Table2[[#This Row],[Order Priority]]=Introduction!$B$45,1,0)</f>
        <v>0</v>
      </c>
      <c r="M603" s="42">
        <f>IF(Table2[[#This Row],[Ship Mode]]=Introduction!$C$42,1,0)</f>
        <v>1</v>
      </c>
      <c r="N603" s="41">
        <f>IF(Table2[[#This Row],[Ship Mode]]=Introduction!$C$44,1,0)</f>
        <v>0</v>
      </c>
      <c r="O603" s="41">
        <f>IF(Table2[[#This Row],[Customer Segment]]=Introduction!$D$45,1,0)</f>
        <v>0</v>
      </c>
      <c r="P603" s="41">
        <f>IF(Table2[[#This Row],[Customer Segment]]=Introduction!$D$42,1,0)</f>
        <v>0</v>
      </c>
      <c r="Q603" s="41">
        <f>IF(Table2[[#This Row],[Customer Segment]]=Introduction!$D$44,1,0)</f>
        <v>0</v>
      </c>
      <c r="R603" s="1">
        <v>43046.2</v>
      </c>
      <c r="S60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11403.384818915732</v>
      </c>
    </row>
    <row r="604" spans="1:19" x14ac:dyDescent="0.2">
      <c r="A604" s="1" t="s">
        <v>46</v>
      </c>
      <c r="B604" s="1" t="s">
        <v>2</v>
      </c>
      <c r="C604" s="1" t="s">
        <v>70</v>
      </c>
      <c r="D604" s="37">
        <v>7.0000000000000007E-2</v>
      </c>
      <c r="E604" s="37">
        <v>2036.48</v>
      </c>
      <c r="F604" s="37">
        <v>14.7</v>
      </c>
      <c r="G604" s="37">
        <v>0.55000000000000004</v>
      </c>
      <c r="H604" s="37">
        <v>6028.41</v>
      </c>
      <c r="I604" s="42">
        <f>IF(Table2[[#This Row],[Order Priority]]=Introduction!$B$42,1,0)</f>
        <v>0</v>
      </c>
      <c r="J604" s="42">
        <f>IF(Table2[[#This Row],[Order Priority]]=Introduction!$B$43,1,0)</f>
        <v>0</v>
      </c>
      <c r="K604" s="42">
        <f>IF(Table2[[#This Row],[Order Priority]]=Introduction!$B$44,1,0)</f>
        <v>0</v>
      </c>
      <c r="L604" s="42">
        <f>IF(Table2[[#This Row],[Order Priority]]=Introduction!$B$45,1,0)</f>
        <v>0</v>
      </c>
      <c r="M604" s="42">
        <f>IF(Table2[[#This Row],[Ship Mode]]=Introduction!$C$42,1,0)</f>
        <v>1</v>
      </c>
      <c r="N604" s="41">
        <f>IF(Table2[[#This Row],[Ship Mode]]=Introduction!$C$44,1,0)</f>
        <v>0</v>
      </c>
      <c r="O604" s="41">
        <f>IF(Table2[[#This Row],[Customer Segment]]=Introduction!$D$45,1,0)</f>
        <v>0</v>
      </c>
      <c r="P604" s="41">
        <f>IF(Table2[[#This Row],[Customer Segment]]=Introduction!$D$42,1,0)</f>
        <v>0</v>
      </c>
      <c r="Q604" s="41">
        <f>IF(Table2[[#This Row],[Customer Segment]]=Introduction!$D$44,1,0)</f>
        <v>0</v>
      </c>
      <c r="R604" s="34">
        <v>10331.09</v>
      </c>
      <c r="S60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13405.518950288835</v>
      </c>
    </row>
    <row r="605" spans="1:19" x14ac:dyDescent="0.2">
      <c r="A605" s="1" t="s">
        <v>1</v>
      </c>
      <c r="B605" s="1" t="s">
        <v>2</v>
      </c>
      <c r="C605" s="1" t="s">
        <v>15</v>
      </c>
      <c r="D605" s="39">
        <v>0.03</v>
      </c>
      <c r="E605" s="39">
        <v>150.88999999999999</v>
      </c>
      <c r="F605" s="39">
        <v>60.2</v>
      </c>
      <c r="G605" s="39">
        <v>0.77</v>
      </c>
      <c r="H605" s="39">
        <v>-677.87199999999996</v>
      </c>
      <c r="I605" s="42">
        <f>IF(Table2[[#This Row],[Order Priority]]=Introduction!$B$42,1,0)</f>
        <v>1</v>
      </c>
      <c r="J605" s="42">
        <f>IF(Table2[[#This Row],[Order Priority]]=Introduction!$B$43,1,0)</f>
        <v>0</v>
      </c>
      <c r="K605" s="42">
        <f>IF(Table2[[#This Row],[Order Priority]]=Introduction!$B$44,1,0)</f>
        <v>0</v>
      </c>
      <c r="L605" s="42">
        <f>IF(Table2[[#This Row],[Order Priority]]=Introduction!$B$45,1,0)</f>
        <v>0</v>
      </c>
      <c r="M605" s="42">
        <f>IF(Table2[[#This Row],[Ship Mode]]=Introduction!$C$42,1,0)</f>
        <v>1</v>
      </c>
      <c r="N605" s="41">
        <f>IF(Table2[[#This Row],[Ship Mode]]=Introduction!$C$44,1,0)</f>
        <v>0</v>
      </c>
      <c r="O605" s="41">
        <f>IF(Table2[[#This Row],[Customer Segment]]=Introduction!$D$45,1,0)</f>
        <v>0</v>
      </c>
      <c r="P605" s="41">
        <f>IF(Table2[[#This Row],[Customer Segment]]=Introduction!$D$42,1,0)</f>
        <v>1</v>
      </c>
      <c r="Q605" s="41">
        <f>IF(Table2[[#This Row],[Customer Segment]]=Introduction!$D$44,1,0)</f>
        <v>0</v>
      </c>
      <c r="R605" s="1">
        <v>3596.03</v>
      </c>
      <c r="S60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2157.1595809895975</v>
      </c>
    </row>
    <row r="606" spans="1:19" x14ac:dyDescent="0.2">
      <c r="A606" s="1" t="s">
        <v>13</v>
      </c>
      <c r="B606" s="1" t="s">
        <v>14</v>
      </c>
      <c r="C606" s="1" t="s">
        <v>70</v>
      </c>
      <c r="D606" s="37">
        <v>0.08</v>
      </c>
      <c r="E606" s="37">
        <v>34.99</v>
      </c>
      <c r="F606" s="37">
        <v>7.73</v>
      </c>
      <c r="G606" s="37">
        <v>0.59</v>
      </c>
      <c r="H606" s="37">
        <v>144.69</v>
      </c>
      <c r="I606" s="42">
        <f>IF(Table2[[#This Row],[Order Priority]]=Introduction!$B$42,1,0)</f>
        <v>0</v>
      </c>
      <c r="J606" s="42">
        <f>IF(Table2[[#This Row],[Order Priority]]=Introduction!$B$43,1,0)</f>
        <v>1</v>
      </c>
      <c r="K606" s="42">
        <f>IF(Table2[[#This Row],[Order Priority]]=Introduction!$B$44,1,0)</f>
        <v>0</v>
      </c>
      <c r="L606" s="42">
        <f>IF(Table2[[#This Row],[Order Priority]]=Introduction!$B$45,1,0)</f>
        <v>0</v>
      </c>
      <c r="M606" s="42">
        <f>IF(Table2[[#This Row],[Ship Mode]]=Introduction!$C$42,1,0)</f>
        <v>0</v>
      </c>
      <c r="N606" s="41">
        <f>IF(Table2[[#This Row],[Ship Mode]]=Introduction!$C$44,1,0)</f>
        <v>1</v>
      </c>
      <c r="O606" s="41">
        <f>IF(Table2[[#This Row],[Customer Segment]]=Introduction!$D$45,1,0)</f>
        <v>0</v>
      </c>
      <c r="P606" s="41">
        <f>IF(Table2[[#This Row],[Customer Segment]]=Introduction!$D$42,1,0)</f>
        <v>0</v>
      </c>
      <c r="Q606" s="41">
        <f>IF(Table2[[#This Row],[Customer Segment]]=Introduction!$D$44,1,0)</f>
        <v>0</v>
      </c>
      <c r="R606" s="34">
        <v>424.68</v>
      </c>
      <c r="S60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543.4613671650892</v>
      </c>
    </row>
    <row r="607" spans="1:19" x14ac:dyDescent="0.2">
      <c r="A607" s="1" t="s">
        <v>13</v>
      </c>
      <c r="B607" s="1" t="s">
        <v>14</v>
      </c>
      <c r="C607" s="1" t="s">
        <v>70</v>
      </c>
      <c r="D607" s="39">
        <v>0.04</v>
      </c>
      <c r="E607" s="39">
        <v>55.48</v>
      </c>
      <c r="F607" s="39">
        <v>6.79</v>
      </c>
      <c r="G607" s="39">
        <v>0.37</v>
      </c>
      <c r="H607" s="39">
        <v>376.88490000000002</v>
      </c>
      <c r="I607" s="42">
        <f>IF(Table2[[#This Row],[Order Priority]]=Introduction!$B$42,1,0)</f>
        <v>0</v>
      </c>
      <c r="J607" s="42">
        <f>IF(Table2[[#This Row],[Order Priority]]=Introduction!$B$43,1,0)</f>
        <v>1</v>
      </c>
      <c r="K607" s="42">
        <f>IF(Table2[[#This Row],[Order Priority]]=Introduction!$B$44,1,0)</f>
        <v>0</v>
      </c>
      <c r="L607" s="42">
        <f>IF(Table2[[#This Row],[Order Priority]]=Introduction!$B$45,1,0)</f>
        <v>0</v>
      </c>
      <c r="M607" s="42">
        <f>IF(Table2[[#This Row],[Ship Mode]]=Introduction!$C$42,1,0)</f>
        <v>0</v>
      </c>
      <c r="N607" s="41">
        <f>IF(Table2[[#This Row],[Ship Mode]]=Introduction!$C$44,1,0)</f>
        <v>1</v>
      </c>
      <c r="O607" s="41">
        <f>IF(Table2[[#This Row],[Customer Segment]]=Introduction!$D$45,1,0)</f>
        <v>0</v>
      </c>
      <c r="P607" s="41">
        <f>IF(Table2[[#This Row],[Customer Segment]]=Introduction!$D$42,1,0)</f>
        <v>0</v>
      </c>
      <c r="Q607" s="41">
        <f>IF(Table2[[#This Row],[Customer Segment]]=Introduction!$D$44,1,0)</f>
        <v>0</v>
      </c>
      <c r="R607" s="1">
        <v>546.21</v>
      </c>
      <c r="S60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663.02580720447327</v>
      </c>
    </row>
    <row r="608" spans="1:19" x14ac:dyDescent="0.2">
      <c r="A608" s="1" t="s">
        <v>92</v>
      </c>
      <c r="B608" s="1" t="s">
        <v>14</v>
      </c>
      <c r="C608" s="1" t="s">
        <v>47</v>
      </c>
      <c r="D608" s="37">
        <v>0</v>
      </c>
      <c r="E608" s="37">
        <v>47.9</v>
      </c>
      <c r="F608" s="37">
        <v>5.86</v>
      </c>
      <c r="G608" s="37">
        <v>0.37</v>
      </c>
      <c r="H608" s="37">
        <v>638.38109999999995</v>
      </c>
      <c r="I608" s="42">
        <f>IF(Table2[[#This Row],[Order Priority]]=Introduction!$B$42,1,0)</f>
        <v>0</v>
      </c>
      <c r="J608" s="42">
        <f>IF(Table2[[#This Row],[Order Priority]]=Introduction!$B$43,1,0)</f>
        <v>0</v>
      </c>
      <c r="K608" s="42">
        <f>IF(Table2[[#This Row],[Order Priority]]=Introduction!$B$44,1,0)</f>
        <v>0</v>
      </c>
      <c r="L608" s="42">
        <f>IF(Table2[[#This Row],[Order Priority]]=Introduction!$B$45,1,0)</f>
        <v>1</v>
      </c>
      <c r="M608" s="42">
        <f>IF(Table2[[#This Row],[Ship Mode]]=Introduction!$C$42,1,0)</f>
        <v>0</v>
      </c>
      <c r="N608" s="41">
        <f>IF(Table2[[#This Row],[Ship Mode]]=Introduction!$C$44,1,0)</f>
        <v>1</v>
      </c>
      <c r="O608" s="41">
        <f>IF(Table2[[#This Row],[Customer Segment]]=Introduction!$D$45,1,0)</f>
        <v>0</v>
      </c>
      <c r="P608" s="41">
        <f>IF(Table2[[#This Row],[Customer Segment]]=Introduction!$D$42,1,0)</f>
        <v>0</v>
      </c>
      <c r="Q608" s="41">
        <f>IF(Table2[[#This Row],[Customer Segment]]=Introduction!$D$44,1,0)</f>
        <v>1</v>
      </c>
      <c r="R608" s="34">
        <v>925.19</v>
      </c>
      <c r="S60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953.47483351932203</v>
      </c>
    </row>
    <row r="609" spans="1:19" x14ac:dyDescent="0.2">
      <c r="A609" s="1" t="s">
        <v>46</v>
      </c>
      <c r="B609" s="1" t="s">
        <v>2</v>
      </c>
      <c r="C609" s="1" t="s">
        <v>70</v>
      </c>
      <c r="D609" s="39">
        <v>0</v>
      </c>
      <c r="E609" s="39">
        <v>442.14</v>
      </c>
      <c r="F609" s="39">
        <v>14.7</v>
      </c>
      <c r="G609" s="39">
        <v>0.56000000000000005</v>
      </c>
      <c r="H609" s="39">
        <v>3294.8258999999998</v>
      </c>
      <c r="I609" s="42">
        <f>IF(Table2[[#This Row],[Order Priority]]=Introduction!$B$42,1,0)</f>
        <v>0</v>
      </c>
      <c r="J609" s="42">
        <f>IF(Table2[[#This Row],[Order Priority]]=Introduction!$B$43,1,0)</f>
        <v>0</v>
      </c>
      <c r="K609" s="42">
        <f>IF(Table2[[#This Row],[Order Priority]]=Introduction!$B$44,1,0)</f>
        <v>0</v>
      </c>
      <c r="L609" s="42">
        <f>IF(Table2[[#This Row],[Order Priority]]=Introduction!$B$45,1,0)</f>
        <v>0</v>
      </c>
      <c r="M609" s="42">
        <f>IF(Table2[[#This Row],[Ship Mode]]=Introduction!$C$42,1,0)</f>
        <v>1</v>
      </c>
      <c r="N609" s="41">
        <f>IF(Table2[[#This Row],[Ship Mode]]=Introduction!$C$44,1,0)</f>
        <v>0</v>
      </c>
      <c r="O609" s="41">
        <f>IF(Table2[[#This Row],[Customer Segment]]=Introduction!$D$45,1,0)</f>
        <v>0</v>
      </c>
      <c r="P609" s="41">
        <f>IF(Table2[[#This Row],[Customer Segment]]=Introduction!$D$42,1,0)</f>
        <v>0</v>
      </c>
      <c r="Q609" s="41">
        <f>IF(Table2[[#This Row],[Customer Segment]]=Introduction!$D$44,1,0)</f>
        <v>0</v>
      </c>
      <c r="R609" s="1">
        <v>4775.1099999999997</v>
      </c>
      <c r="S60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5665.4818953949807</v>
      </c>
    </row>
    <row r="610" spans="1:19" x14ac:dyDescent="0.2">
      <c r="A610" s="1" t="s">
        <v>46</v>
      </c>
      <c r="B610" s="1" t="s">
        <v>14</v>
      </c>
      <c r="C610" s="1" t="s">
        <v>70</v>
      </c>
      <c r="D610" s="37">
        <v>0.01</v>
      </c>
      <c r="E610" s="37">
        <v>5.18</v>
      </c>
      <c r="F610" s="37">
        <v>2.04</v>
      </c>
      <c r="G610" s="37">
        <v>0.36</v>
      </c>
      <c r="H610" s="37">
        <v>-17.654</v>
      </c>
      <c r="I610" s="42">
        <f>IF(Table2[[#This Row],[Order Priority]]=Introduction!$B$42,1,0)</f>
        <v>0</v>
      </c>
      <c r="J610" s="42">
        <f>IF(Table2[[#This Row],[Order Priority]]=Introduction!$B$43,1,0)</f>
        <v>0</v>
      </c>
      <c r="K610" s="42">
        <f>IF(Table2[[#This Row],[Order Priority]]=Introduction!$B$44,1,0)</f>
        <v>0</v>
      </c>
      <c r="L610" s="42">
        <f>IF(Table2[[#This Row],[Order Priority]]=Introduction!$B$45,1,0)</f>
        <v>0</v>
      </c>
      <c r="M610" s="42">
        <f>IF(Table2[[#This Row],[Ship Mode]]=Introduction!$C$42,1,0)</f>
        <v>0</v>
      </c>
      <c r="N610" s="41">
        <f>IF(Table2[[#This Row],[Ship Mode]]=Introduction!$C$44,1,0)</f>
        <v>1</v>
      </c>
      <c r="O610" s="41">
        <f>IF(Table2[[#This Row],[Customer Segment]]=Introduction!$D$45,1,0)</f>
        <v>0</v>
      </c>
      <c r="P610" s="41">
        <f>IF(Table2[[#This Row],[Customer Segment]]=Introduction!$D$42,1,0)</f>
        <v>0</v>
      </c>
      <c r="Q610" s="41">
        <f>IF(Table2[[#This Row],[Customer Segment]]=Introduction!$D$44,1,0)</f>
        <v>0</v>
      </c>
      <c r="R610" s="34">
        <v>28.46</v>
      </c>
      <c r="S61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185.15320514438869</v>
      </c>
    </row>
    <row r="611" spans="1:19" x14ac:dyDescent="0.2">
      <c r="A611" s="1" t="s">
        <v>46</v>
      </c>
      <c r="B611" s="1" t="s">
        <v>14</v>
      </c>
      <c r="C611" s="1" t="s">
        <v>15</v>
      </c>
      <c r="D611" s="39">
        <v>0.05</v>
      </c>
      <c r="E611" s="39">
        <v>4.9800000000000004</v>
      </c>
      <c r="F611" s="39">
        <v>4.62</v>
      </c>
      <c r="G611" s="39">
        <v>0.64</v>
      </c>
      <c r="H611" s="39">
        <v>-98.35</v>
      </c>
      <c r="I611" s="42">
        <f>IF(Table2[[#This Row],[Order Priority]]=Introduction!$B$42,1,0)</f>
        <v>0</v>
      </c>
      <c r="J611" s="42">
        <f>IF(Table2[[#This Row],[Order Priority]]=Introduction!$B$43,1,0)</f>
        <v>0</v>
      </c>
      <c r="K611" s="42">
        <f>IF(Table2[[#This Row],[Order Priority]]=Introduction!$B$44,1,0)</f>
        <v>0</v>
      </c>
      <c r="L611" s="42">
        <f>IF(Table2[[#This Row],[Order Priority]]=Introduction!$B$45,1,0)</f>
        <v>0</v>
      </c>
      <c r="M611" s="42">
        <f>IF(Table2[[#This Row],[Ship Mode]]=Introduction!$C$42,1,0)</f>
        <v>0</v>
      </c>
      <c r="N611" s="41">
        <f>IF(Table2[[#This Row],[Ship Mode]]=Introduction!$C$44,1,0)</f>
        <v>1</v>
      </c>
      <c r="O611" s="41">
        <f>IF(Table2[[#This Row],[Customer Segment]]=Introduction!$D$45,1,0)</f>
        <v>0</v>
      </c>
      <c r="P611" s="41">
        <f>IF(Table2[[#This Row],[Customer Segment]]=Introduction!$D$42,1,0)</f>
        <v>1</v>
      </c>
      <c r="Q611" s="41">
        <f>IF(Table2[[#This Row],[Customer Segment]]=Introduction!$D$44,1,0)</f>
        <v>0</v>
      </c>
      <c r="R611" s="1">
        <v>34.32</v>
      </c>
      <c r="S61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350.56348570033401</v>
      </c>
    </row>
    <row r="612" spans="1:19" x14ac:dyDescent="0.2">
      <c r="A612" s="1" t="s">
        <v>46</v>
      </c>
      <c r="B612" s="1" t="s">
        <v>14</v>
      </c>
      <c r="C612" s="1" t="s">
        <v>15</v>
      </c>
      <c r="D612" s="37">
        <v>0.02</v>
      </c>
      <c r="E612" s="37">
        <v>34.229999999999997</v>
      </c>
      <c r="F612" s="37">
        <v>5.0199999999999996</v>
      </c>
      <c r="G612" s="37">
        <v>0.55000000000000004</v>
      </c>
      <c r="H612" s="37">
        <v>270.79050000000001</v>
      </c>
      <c r="I612" s="42">
        <f>IF(Table2[[#This Row],[Order Priority]]=Introduction!$B$42,1,0)</f>
        <v>0</v>
      </c>
      <c r="J612" s="42">
        <f>IF(Table2[[#This Row],[Order Priority]]=Introduction!$B$43,1,0)</f>
        <v>0</v>
      </c>
      <c r="K612" s="42">
        <f>IF(Table2[[#This Row],[Order Priority]]=Introduction!$B$44,1,0)</f>
        <v>0</v>
      </c>
      <c r="L612" s="42">
        <f>IF(Table2[[#This Row],[Order Priority]]=Introduction!$B$45,1,0)</f>
        <v>0</v>
      </c>
      <c r="M612" s="42">
        <f>IF(Table2[[#This Row],[Ship Mode]]=Introduction!$C$42,1,0)</f>
        <v>0</v>
      </c>
      <c r="N612" s="41">
        <f>IF(Table2[[#This Row],[Ship Mode]]=Introduction!$C$44,1,0)</f>
        <v>1</v>
      </c>
      <c r="O612" s="41">
        <f>IF(Table2[[#This Row],[Customer Segment]]=Introduction!$D$45,1,0)</f>
        <v>0</v>
      </c>
      <c r="P612" s="41">
        <f>IF(Table2[[#This Row],[Customer Segment]]=Introduction!$D$42,1,0)</f>
        <v>1</v>
      </c>
      <c r="Q612" s="41">
        <f>IF(Table2[[#This Row],[Customer Segment]]=Introduction!$D$44,1,0)</f>
        <v>0</v>
      </c>
      <c r="R612" s="34">
        <v>392.45</v>
      </c>
      <c r="S61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776.29259662848369</v>
      </c>
    </row>
    <row r="613" spans="1:19" x14ac:dyDescent="0.2">
      <c r="A613" s="1" t="s">
        <v>46</v>
      </c>
      <c r="B613" s="1" t="s">
        <v>14</v>
      </c>
      <c r="C613" s="1" t="s">
        <v>3</v>
      </c>
      <c r="D613" s="39">
        <v>0.08</v>
      </c>
      <c r="E613" s="39">
        <v>9.68</v>
      </c>
      <c r="F613" s="39">
        <v>2.0299999999999998</v>
      </c>
      <c r="G613" s="39">
        <v>0.37</v>
      </c>
      <c r="H613" s="39">
        <v>-536.24199999999996</v>
      </c>
      <c r="I613" s="42">
        <f>IF(Table2[[#This Row],[Order Priority]]=Introduction!$B$42,1,0)</f>
        <v>0</v>
      </c>
      <c r="J613" s="42">
        <f>IF(Table2[[#This Row],[Order Priority]]=Introduction!$B$43,1,0)</f>
        <v>0</v>
      </c>
      <c r="K613" s="42">
        <f>IF(Table2[[#This Row],[Order Priority]]=Introduction!$B$44,1,0)</f>
        <v>0</v>
      </c>
      <c r="L613" s="42">
        <f>IF(Table2[[#This Row],[Order Priority]]=Introduction!$B$45,1,0)</f>
        <v>0</v>
      </c>
      <c r="M613" s="42">
        <f>IF(Table2[[#This Row],[Ship Mode]]=Introduction!$C$42,1,0)</f>
        <v>0</v>
      </c>
      <c r="N613" s="41">
        <f>IF(Table2[[#This Row],[Ship Mode]]=Introduction!$C$44,1,0)</f>
        <v>1</v>
      </c>
      <c r="O613" s="41">
        <f>IF(Table2[[#This Row],[Customer Segment]]=Introduction!$D$45,1,0)</f>
        <v>1</v>
      </c>
      <c r="P613" s="41">
        <f>IF(Table2[[#This Row],[Customer Segment]]=Introduction!$D$42,1,0)</f>
        <v>0</v>
      </c>
      <c r="Q613" s="41">
        <f>IF(Table2[[#This Row],[Customer Segment]]=Introduction!$D$44,1,0)</f>
        <v>0</v>
      </c>
      <c r="R613" s="1">
        <v>10.94</v>
      </c>
      <c r="S61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-379.05483044418531</v>
      </c>
    </row>
    <row r="614" spans="1:19" x14ac:dyDescent="0.2">
      <c r="A614" s="1" t="s">
        <v>46</v>
      </c>
      <c r="B614" s="1" t="s">
        <v>2</v>
      </c>
      <c r="C614" s="1" t="s">
        <v>3</v>
      </c>
      <c r="D614" s="37">
        <v>0.04</v>
      </c>
      <c r="E614" s="37">
        <v>150.97999999999999</v>
      </c>
      <c r="F614" s="37">
        <v>16.010000000000002</v>
      </c>
      <c r="G614" s="37">
        <v>0.7</v>
      </c>
      <c r="H614" s="37">
        <v>-125.86</v>
      </c>
      <c r="I614" s="42">
        <f>IF(Table2[[#This Row],[Order Priority]]=Introduction!$B$42,1,0)</f>
        <v>0</v>
      </c>
      <c r="J614" s="42">
        <f>IF(Table2[[#This Row],[Order Priority]]=Introduction!$B$43,1,0)</f>
        <v>0</v>
      </c>
      <c r="K614" s="42">
        <f>IF(Table2[[#This Row],[Order Priority]]=Introduction!$B$44,1,0)</f>
        <v>0</v>
      </c>
      <c r="L614" s="42">
        <f>IF(Table2[[#This Row],[Order Priority]]=Introduction!$B$45,1,0)</f>
        <v>0</v>
      </c>
      <c r="M614" s="42">
        <f>IF(Table2[[#This Row],[Ship Mode]]=Introduction!$C$42,1,0)</f>
        <v>1</v>
      </c>
      <c r="N614" s="41">
        <f>IF(Table2[[#This Row],[Ship Mode]]=Introduction!$C$44,1,0)</f>
        <v>0</v>
      </c>
      <c r="O614" s="41">
        <f>IF(Table2[[#This Row],[Customer Segment]]=Introduction!$D$45,1,0)</f>
        <v>1</v>
      </c>
      <c r="P614" s="41">
        <f>IF(Table2[[#This Row],[Customer Segment]]=Introduction!$D$42,1,0)</f>
        <v>0</v>
      </c>
      <c r="Q614" s="41">
        <f>IF(Table2[[#This Row],[Customer Segment]]=Introduction!$D$44,1,0)</f>
        <v>0</v>
      </c>
      <c r="R614" s="34">
        <v>731.38</v>
      </c>
      <c r="S61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1367.4592688402699</v>
      </c>
    </row>
    <row r="615" spans="1:19" x14ac:dyDescent="0.2">
      <c r="A615" s="1" t="s">
        <v>1</v>
      </c>
      <c r="B615" s="1" t="s">
        <v>14</v>
      </c>
      <c r="C615" s="1" t="s">
        <v>70</v>
      </c>
      <c r="D615" s="39">
        <v>0.04</v>
      </c>
      <c r="E615" s="39">
        <v>1.74</v>
      </c>
      <c r="F615" s="39">
        <v>4.08</v>
      </c>
      <c r="G615" s="39">
        <v>0.53</v>
      </c>
      <c r="H615" s="39">
        <v>9.2520000000000007</v>
      </c>
      <c r="I615" s="42">
        <f>IF(Table2[[#This Row],[Order Priority]]=Introduction!$B$42,1,0)</f>
        <v>1</v>
      </c>
      <c r="J615" s="42">
        <f>IF(Table2[[#This Row],[Order Priority]]=Introduction!$B$43,1,0)</f>
        <v>0</v>
      </c>
      <c r="K615" s="42">
        <f>IF(Table2[[#This Row],[Order Priority]]=Introduction!$B$44,1,0)</f>
        <v>0</v>
      </c>
      <c r="L615" s="42">
        <f>IF(Table2[[#This Row],[Order Priority]]=Introduction!$B$45,1,0)</f>
        <v>0</v>
      </c>
      <c r="M615" s="42">
        <f>IF(Table2[[#This Row],[Ship Mode]]=Introduction!$C$42,1,0)</f>
        <v>0</v>
      </c>
      <c r="N615" s="41">
        <f>IF(Table2[[#This Row],[Ship Mode]]=Introduction!$C$44,1,0)</f>
        <v>1</v>
      </c>
      <c r="O615" s="41">
        <f>IF(Table2[[#This Row],[Customer Segment]]=Introduction!$D$45,1,0)</f>
        <v>0</v>
      </c>
      <c r="P615" s="41">
        <f>IF(Table2[[#This Row],[Customer Segment]]=Introduction!$D$42,1,0)</f>
        <v>0</v>
      </c>
      <c r="Q615" s="41">
        <f>IF(Table2[[#This Row],[Customer Segment]]=Introduction!$D$44,1,0)</f>
        <v>0</v>
      </c>
      <c r="R615" s="1">
        <v>29.08</v>
      </c>
      <c r="S61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468.76988164059389</v>
      </c>
    </row>
    <row r="616" spans="1:19" x14ac:dyDescent="0.2">
      <c r="A616" s="1" t="s">
        <v>1</v>
      </c>
      <c r="B616" s="1" t="s">
        <v>2</v>
      </c>
      <c r="C616" s="1" t="s">
        <v>70</v>
      </c>
      <c r="D616" s="37">
        <v>0.01</v>
      </c>
      <c r="E616" s="37">
        <v>119.99</v>
      </c>
      <c r="F616" s="37">
        <v>56.14</v>
      </c>
      <c r="G616" s="37">
        <v>0.39</v>
      </c>
      <c r="H616" s="37">
        <v>-1197.0419999999999</v>
      </c>
      <c r="I616" s="42">
        <f>IF(Table2[[#This Row],[Order Priority]]=Introduction!$B$42,1,0)</f>
        <v>1</v>
      </c>
      <c r="J616" s="42">
        <f>IF(Table2[[#This Row],[Order Priority]]=Introduction!$B$43,1,0)</f>
        <v>0</v>
      </c>
      <c r="K616" s="42">
        <f>IF(Table2[[#This Row],[Order Priority]]=Introduction!$B$44,1,0)</f>
        <v>0</v>
      </c>
      <c r="L616" s="42">
        <f>IF(Table2[[#This Row],[Order Priority]]=Introduction!$B$45,1,0)</f>
        <v>0</v>
      </c>
      <c r="M616" s="42">
        <f>IF(Table2[[#This Row],[Ship Mode]]=Introduction!$C$42,1,0)</f>
        <v>1</v>
      </c>
      <c r="N616" s="41">
        <f>IF(Table2[[#This Row],[Ship Mode]]=Introduction!$C$44,1,0)</f>
        <v>0</v>
      </c>
      <c r="O616" s="41">
        <f>IF(Table2[[#This Row],[Customer Segment]]=Introduction!$D$45,1,0)</f>
        <v>0</v>
      </c>
      <c r="P616" s="41">
        <f>IF(Table2[[#This Row],[Customer Segment]]=Introduction!$D$42,1,0)</f>
        <v>0</v>
      </c>
      <c r="Q616" s="41">
        <f>IF(Table2[[#This Row],[Customer Segment]]=Introduction!$D$44,1,0)</f>
        <v>0</v>
      </c>
      <c r="R616" s="34">
        <v>2569.5700000000002</v>
      </c>
      <c r="S61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1142.7879300325012</v>
      </c>
    </row>
    <row r="617" spans="1:19" x14ac:dyDescent="0.2">
      <c r="A617" s="1" t="s">
        <v>1</v>
      </c>
      <c r="B617" s="1" t="s">
        <v>14</v>
      </c>
      <c r="C617" s="1" t="s">
        <v>70</v>
      </c>
      <c r="D617" s="39">
        <v>0.01</v>
      </c>
      <c r="E617" s="39">
        <v>13.79</v>
      </c>
      <c r="F617" s="39">
        <v>8.7799999999999994</v>
      </c>
      <c r="G617" s="39">
        <v>0.43</v>
      </c>
      <c r="H617" s="39">
        <v>-36.770000000000003</v>
      </c>
      <c r="I617" s="42">
        <f>IF(Table2[[#This Row],[Order Priority]]=Introduction!$B$42,1,0)</f>
        <v>1</v>
      </c>
      <c r="J617" s="42">
        <f>IF(Table2[[#This Row],[Order Priority]]=Introduction!$B$43,1,0)</f>
        <v>0</v>
      </c>
      <c r="K617" s="42">
        <f>IF(Table2[[#This Row],[Order Priority]]=Introduction!$B$44,1,0)</f>
        <v>0</v>
      </c>
      <c r="L617" s="42">
        <f>IF(Table2[[#This Row],[Order Priority]]=Introduction!$B$45,1,0)</f>
        <v>0</v>
      </c>
      <c r="M617" s="42">
        <f>IF(Table2[[#This Row],[Ship Mode]]=Introduction!$C$42,1,0)</f>
        <v>0</v>
      </c>
      <c r="N617" s="41">
        <f>IF(Table2[[#This Row],[Ship Mode]]=Introduction!$C$44,1,0)</f>
        <v>1</v>
      </c>
      <c r="O617" s="41">
        <f>IF(Table2[[#This Row],[Customer Segment]]=Introduction!$D$45,1,0)</f>
        <v>0</v>
      </c>
      <c r="P617" s="41">
        <f>IF(Table2[[#This Row],[Customer Segment]]=Introduction!$D$42,1,0)</f>
        <v>0</v>
      </c>
      <c r="Q617" s="41">
        <f>IF(Table2[[#This Row],[Customer Segment]]=Introduction!$D$44,1,0)</f>
        <v>0</v>
      </c>
      <c r="R617" s="1">
        <v>56.68</v>
      </c>
      <c r="S61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526.00863850311373</v>
      </c>
    </row>
    <row r="618" spans="1:19" x14ac:dyDescent="0.2">
      <c r="A618" s="1" t="s">
        <v>1</v>
      </c>
      <c r="B618" s="1" t="s">
        <v>14</v>
      </c>
      <c r="C618" s="1" t="s">
        <v>70</v>
      </c>
      <c r="D618" s="37">
        <v>0.04</v>
      </c>
      <c r="E618" s="37">
        <v>33.29</v>
      </c>
      <c r="F618" s="37">
        <v>8.74</v>
      </c>
      <c r="G618" s="37">
        <v>0.61</v>
      </c>
      <c r="H618" s="37">
        <v>87.03</v>
      </c>
      <c r="I618" s="42">
        <f>IF(Table2[[#This Row],[Order Priority]]=Introduction!$B$42,1,0)</f>
        <v>1</v>
      </c>
      <c r="J618" s="42">
        <f>IF(Table2[[#This Row],[Order Priority]]=Introduction!$B$43,1,0)</f>
        <v>0</v>
      </c>
      <c r="K618" s="42">
        <f>IF(Table2[[#This Row],[Order Priority]]=Introduction!$B$44,1,0)</f>
        <v>0</v>
      </c>
      <c r="L618" s="42">
        <f>IF(Table2[[#This Row],[Order Priority]]=Introduction!$B$45,1,0)</f>
        <v>0</v>
      </c>
      <c r="M618" s="42">
        <f>IF(Table2[[#This Row],[Ship Mode]]=Introduction!$C$42,1,0)</f>
        <v>0</v>
      </c>
      <c r="N618" s="41">
        <f>IF(Table2[[#This Row],[Ship Mode]]=Introduction!$C$44,1,0)</f>
        <v>1</v>
      </c>
      <c r="O618" s="41">
        <f>IF(Table2[[#This Row],[Customer Segment]]=Introduction!$D$45,1,0)</f>
        <v>0</v>
      </c>
      <c r="P618" s="41">
        <f>IF(Table2[[#This Row],[Customer Segment]]=Introduction!$D$42,1,0)</f>
        <v>0</v>
      </c>
      <c r="Q618" s="41">
        <f>IF(Table2[[#This Row],[Customer Segment]]=Introduction!$D$44,1,0)</f>
        <v>0</v>
      </c>
      <c r="R618" s="34">
        <v>273.33999999999997</v>
      </c>
      <c r="S61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842.56230163214195</v>
      </c>
    </row>
    <row r="619" spans="1:19" x14ac:dyDescent="0.2">
      <c r="A619" s="1" t="s">
        <v>13</v>
      </c>
      <c r="B619" s="1" t="s">
        <v>2</v>
      </c>
      <c r="C619" s="1" t="s">
        <v>70</v>
      </c>
      <c r="D619" s="39">
        <v>0.01</v>
      </c>
      <c r="E619" s="39">
        <v>20.98</v>
      </c>
      <c r="F619" s="39">
        <v>53.03</v>
      </c>
      <c r="G619" s="39">
        <v>0.78</v>
      </c>
      <c r="H619" s="39">
        <v>-282.08179999999999</v>
      </c>
      <c r="I619" s="42">
        <f>IF(Table2[[#This Row],[Order Priority]]=Introduction!$B$42,1,0)</f>
        <v>0</v>
      </c>
      <c r="J619" s="42">
        <f>IF(Table2[[#This Row],[Order Priority]]=Introduction!$B$43,1,0)</f>
        <v>1</v>
      </c>
      <c r="K619" s="42">
        <f>IF(Table2[[#This Row],[Order Priority]]=Introduction!$B$44,1,0)</f>
        <v>0</v>
      </c>
      <c r="L619" s="42">
        <f>IF(Table2[[#This Row],[Order Priority]]=Introduction!$B$45,1,0)</f>
        <v>0</v>
      </c>
      <c r="M619" s="42">
        <f>IF(Table2[[#This Row],[Ship Mode]]=Introduction!$C$42,1,0)</f>
        <v>1</v>
      </c>
      <c r="N619" s="41">
        <f>IF(Table2[[#This Row],[Ship Mode]]=Introduction!$C$44,1,0)</f>
        <v>0</v>
      </c>
      <c r="O619" s="41">
        <f>IF(Table2[[#This Row],[Customer Segment]]=Introduction!$D$45,1,0)</f>
        <v>0</v>
      </c>
      <c r="P619" s="41">
        <f>IF(Table2[[#This Row],[Customer Segment]]=Introduction!$D$42,1,0)</f>
        <v>0</v>
      </c>
      <c r="Q619" s="41">
        <f>IF(Table2[[#This Row],[Customer Segment]]=Introduction!$D$44,1,0)</f>
        <v>0</v>
      </c>
      <c r="R619" s="1">
        <v>123</v>
      </c>
      <c r="S61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1715.2186535581802</v>
      </c>
    </row>
    <row r="620" spans="1:19" x14ac:dyDescent="0.2">
      <c r="A620" s="1" t="s">
        <v>13</v>
      </c>
      <c r="B620" s="1" t="s">
        <v>14</v>
      </c>
      <c r="C620" s="1" t="s">
        <v>15</v>
      </c>
      <c r="D620" s="37">
        <v>0.1</v>
      </c>
      <c r="E620" s="37">
        <v>209.37</v>
      </c>
      <c r="F620" s="37">
        <v>69</v>
      </c>
      <c r="G620" s="37">
        <v>0.79</v>
      </c>
      <c r="H620" s="37">
        <v>-165.59492040000001</v>
      </c>
      <c r="I620" s="42">
        <f>IF(Table2[[#This Row],[Order Priority]]=Introduction!$B$42,1,0)</f>
        <v>0</v>
      </c>
      <c r="J620" s="42">
        <f>IF(Table2[[#This Row],[Order Priority]]=Introduction!$B$43,1,0)</f>
        <v>1</v>
      </c>
      <c r="K620" s="42">
        <f>IF(Table2[[#This Row],[Order Priority]]=Introduction!$B$44,1,0)</f>
        <v>0</v>
      </c>
      <c r="L620" s="42">
        <f>IF(Table2[[#This Row],[Order Priority]]=Introduction!$B$45,1,0)</f>
        <v>0</v>
      </c>
      <c r="M620" s="42">
        <f>IF(Table2[[#This Row],[Ship Mode]]=Introduction!$C$42,1,0)</f>
        <v>0</v>
      </c>
      <c r="N620" s="41">
        <f>IF(Table2[[#This Row],[Ship Mode]]=Introduction!$C$44,1,0)</f>
        <v>1</v>
      </c>
      <c r="O620" s="41">
        <f>IF(Table2[[#This Row],[Customer Segment]]=Introduction!$D$45,1,0)</f>
        <v>0</v>
      </c>
      <c r="P620" s="41">
        <f>IF(Table2[[#This Row],[Customer Segment]]=Introduction!$D$42,1,0)</f>
        <v>1</v>
      </c>
      <c r="Q620" s="41">
        <f>IF(Table2[[#This Row],[Customer Segment]]=Introduction!$D$44,1,0)</f>
        <v>0</v>
      </c>
      <c r="R620" s="34">
        <v>2125.12</v>
      </c>
      <c r="S62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2589.631715511362</v>
      </c>
    </row>
    <row r="621" spans="1:19" x14ac:dyDescent="0.2">
      <c r="A621" s="1" t="s">
        <v>13</v>
      </c>
      <c r="B621" s="1" t="s">
        <v>14</v>
      </c>
      <c r="C621" s="1" t="s">
        <v>15</v>
      </c>
      <c r="D621" s="39">
        <v>7.0000000000000007E-2</v>
      </c>
      <c r="E621" s="39">
        <v>4.9800000000000004</v>
      </c>
      <c r="F621" s="39">
        <v>4.7</v>
      </c>
      <c r="G621" s="39">
        <v>0.38</v>
      </c>
      <c r="H621" s="39">
        <v>-21.684000000000001</v>
      </c>
      <c r="I621" s="42">
        <f>IF(Table2[[#This Row],[Order Priority]]=Introduction!$B$42,1,0)</f>
        <v>0</v>
      </c>
      <c r="J621" s="42">
        <f>IF(Table2[[#This Row],[Order Priority]]=Introduction!$B$43,1,0)</f>
        <v>1</v>
      </c>
      <c r="K621" s="42">
        <f>IF(Table2[[#This Row],[Order Priority]]=Introduction!$B$44,1,0)</f>
        <v>0</v>
      </c>
      <c r="L621" s="42">
        <f>IF(Table2[[#This Row],[Order Priority]]=Introduction!$B$45,1,0)</f>
        <v>0</v>
      </c>
      <c r="M621" s="42">
        <f>IF(Table2[[#This Row],[Ship Mode]]=Introduction!$C$42,1,0)</f>
        <v>0</v>
      </c>
      <c r="N621" s="41">
        <f>IF(Table2[[#This Row],[Ship Mode]]=Introduction!$C$44,1,0)</f>
        <v>1</v>
      </c>
      <c r="O621" s="41">
        <f>IF(Table2[[#This Row],[Customer Segment]]=Introduction!$D$45,1,0)</f>
        <v>0</v>
      </c>
      <c r="P621" s="41">
        <f>IF(Table2[[#This Row],[Customer Segment]]=Introduction!$D$42,1,0)</f>
        <v>1</v>
      </c>
      <c r="Q621" s="41">
        <f>IF(Table2[[#This Row],[Customer Segment]]=Introduction!$D$44,1,0)</f>
        <v>0</v>
      </c>
      <c r="R621" s="1">
        <v>45.05</v>
      </c>
      <c r="S62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-1.5596666929959113</v>
      </c>
    </row>
    <row r="622" spans="1:19" x14ac:dyDescent="0.2">
      <c r="A622" s="1" t="s">
        <v>92</v>
      </c>
      <c r="B622" s="1" t="s">
        <v>2</v>
      </c>
      <c r="C622" s="1" t="s">
        <v>70</v>
      </c>
      <c r="D622" s="37">
        <v>0.02</v>
      </c>
      <c r="E622" s="37">
        <v>146.05000000000001</v>
      </c>
      <c r="F622" s="37">
        <v>80.2</v>
      </c>
      <c r="G622" s="37">
        <v>0.71</v>
      </c>
      <c r="H622" s="37">
        <v>-101.19199999999999</v>
      </c>
      <c r="I622" s="42">
        <f>IF(Table2[[#This Row],[Order Priority]]=Introduction!$B$42,1,0)</f>
        <v>0</v>
      </c>
      <c r="J622" s="42">
        <f>IF(Table2[[#This Row],[Order Priority]]=Introduction!$B$43,1,0)</f>
        <v>0</v>
      </c>
      <c r="K622" s="42">
        <f>IF(Table2[[#This Row],[Order Priority]]=Introduction!$B$44,1,0)</f>
        <v>0</v>
      </c>
      <c r="L622" s="42">
        <f>IF(Table2[[#This Row],[Order Priority]]=Introduction!$B$45,1,0)</f>
        <v>1</v>
      </c>
      <c r="M622" s="42">
        <f>IF(Table2[[#This Row],[Ship Mode]]=Introduction!$C$42,1,0)</f>
        <v>1</v>
      </c>
      <c r="N622" s="41">
        <f>IF(Table2[[#This Row],[Ship Mode]]=Introduction!$C$44,1,0)</f>
        <v>0</v>
      </c>
      <c r="O622" s="41">
        <f>IF(Table2[[#This Row],[Customer Segment]]=Introduction!$D$45,1,0)</f>
        <v>0</v>
      </c>
      <c r="P622" s="41">
        <f>IF(Table2[[#This Row],[Customer Segment]]=Introduction!$D$42,1,0)</f>
        <v>0</v>
      </c>
      <c r="Q622" s="41">
        <f>IF(Table2[[#This Row],[Customer Segment]]=Introduction!$D$44,1,0)</f>
        <v>0</v>
      </c>
      <c r="R622" s="34">
        <v>798.69</v>
      </c>
      <c r="S62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2993.742059919342</v>
      </c>
    </row>
    <row r="623" spans="1:19" x14ac:dyDescent="0.2">
      <c r="A623" s="1" t="s">
        <v>92</v>
      </c>
      <c r="B623" s="1" t="s">
        <v>14</v>
      </c>
      <c r="C623" s="1" t="s">
        <v>70</v>
      </c>
      <c r="D623" s="39">
        <v>0.06</v>
      </c>
      <c r="E623" s="39">
        <v>65.989999999999995</v>
      </c>
      <c r="F623" s="39">
        <v>5.92</v>
      </c>
      <c r="G623" s="39">
        <v>0.55000000000000004</v>
      </c>
      <c r="H623" s="39">
        <v>-3.3319999999999999</v>
      </c>
      <c r="I623" s="42">
        <f>IF(Table2[[#This Row],[Order Priority]]=Introduction!$B$42,1,0)</f>
        <v>0</v>
      </c>
      <c r="J623" s="42">
        <f>IF(Table2[[#This Row],[Order Priority]]=Introduction!$B$43,1,0)</f>
        <v>0</v>
      </c>
      <c r="K623" s="42">
        <f>IF(Table2[[#This Row],[Order Priority]]=Introduction!$B$44,1,0)</f>
        <v>0</v>
      </c>
      <c r="L623" s="42">
        <f>IF(Table2[[#This Row],[Order Priority]]=Introduction!$B$45,1,0)</f>
        <v>1</v>
      </c>
      <c r="M623" s="42">
        <f>IF(Table2[[#This Row],[Ship Mode]]=Introduction!$C$42,1,0)</f>
        <v>0</v>
      </c>
      <c r="N623" s="41">
        <f>IF(Table2[[#This Row],[Ship Mode]]=Introduction!$C$44,1,0)</f>
        <v>1</v>
      </c>
      <c r="O623" s="41">
        <f>IF(Table2[[#This Row],[Customer Segment]]=Introduction!$D$45,1,0)</f>
        <v>0</v>
      </c>
      <c r="P623" s="41">
        <f>IF(Table2[[#This Row],[Customer Segment]]=Introduction!$D$42,1,0)</f>
        <v>0</v>
      </c>
      <c r="Q623" s="41">
        <f>IF(Table2[[#This Row],[Customer Segment]]=Introduction!$D$44,1,0)</f>
        <v>0</v>
      </c>
      <c r="R623" s="1">
        <v>792.11</v>
      </c>
      <c r="S62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434.20526406453178</v>
      </c>
    </row>
    <row r="624" spans="1:19" x14ac:dyDescent="0.2">
      <c r="A624" s="1" t="s">
        <v>1</v>
      </c>
      <c r="B624" s="1" t="s">
        <v>63</v>
      </c>
      <c r="C624" s="1" t="s">
        <v>70</v>
      </c>
      <c r="D624" s="37">
        <v>0.03</v>
      </c>
      <c r="E624" s="37">
        <v>48.58</v>
      </c>
      <c r="F624" s="37">
        <v>3.99</v>
      </c>
      <c r="G624" s="37">
        <v>0.56000000000000005</v>
      </c>
      <c r="H624" s="37">
        <v>100.1328</v>
      </c>
      <c r="I624" s="42">
        <f>IF(Table2[[#This Row],[Order Priority]]=Introduction!$B$42,1,0)</f>
        <v>1</v>
      </c>
      <c r="J624" s="42">
        <f>IF(Table2[[#This Row],[Order Priority]]=Introduction!$B$43,1,0)</f>
        <v>0</v>
      </c>
      <c r="K624" s="42">
        <f>IF(Table2[[#This Row],[Order Priority]]=Introduction!$B$44,1,0)</f>
        <v>0</v>
      </c>
      <c r="L624" s="42">
        <f>IF(Table2[[#This Row],[Order Priority]]=Introduction!$B$45,1,0)</f>
        <v>0</v>
      </c>
      <c r="M624" s="42">
        <f>IF(Table2[[#This Row],[Ship Mode]]=Introduction!$C$42,1,0)</f>
        <v>0</v>
      </c>
      <c r="N624" s="41">
        <f>IF(Table2[[#This Row],[Ship Mode]]=Introduction!$C$44,1,0)</f>
        <v>0</v>
      </c>
      <c r="O624" s="41">
        <f>IF(Table2[[#This Row],[Customer Segment]]=Introduction!$D$45,1,0)</f>
        <v>0</v>
      </c>
      <c r="P624" s="41">
        <f>IF(Table2[[#This Row],[Customer Segment]]=Introduction!$D$42,1,0)</f>
        <v>0</v>
      </c>
      <c r="Q624" s="41">
        <f>IF(Table2[[#This Row],[Customer Segment]]=Introduction!$D$44,1,0)</f>
        <v>0</v>
      </c>
      <c r="R624" s="34">
        <v>145.12</v>
      </c>
      <c r="S62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655.43258171355512</v>
      </c>
    </row>
    <row r="625" spans="1:19" x14ac:dyDescent="0.2">
      <c r="A625" s="1" t="s">
        <v>1</v>
      </c>
      <c r="B625" s="1" t="s">
        <v>2</v>
      </c>
      <c r="C625" s="1" t="s">
        <v>47</v>
      </c>
      <c r="D625" s="39">
        <v>0</v>
      </c>
      <c r="E625" s="39">
        <v>300.98</v>
      </c>
      <c r="F625" s="39">
        <v>164.73</v>
      </c>
      <c r="G625" s="39">
        <v>0.56000000000000005</v>
      </c>
      <c r="H625" s="39">
        <v>2653.2914999999998</v>
      </c>
      <c r="I625" s="42">
        <f>IF(Table2[[#This Row],[Order Priority]]=Introduction!$B$42,1,0)</f>
        <v>1</v>
      </c>
      <c r="J625" s="42">
        <f>IF(Table2[[#This Row],[Order Priority]]=Introduction!$B$43,1,0)</f>
        <v>0</v>
      </c>
      <c r="K625" s="42">
        <f>IF(Table2[[#This Row],[Order Priority]]=Introduction!$B$44,1,0)</f>
        <v>0</v>
      </c>
      <c r="L625" s="42">
        <f>IF(Table2[[#This Row],[Order Priority]]=Introduction!$B$45,1,0)</f>
        <v>0</v>
      </c>
      <c r="M625" s="42">
        <f>IF(Table2[[#This Row],[Ship Mode]]=Introduction!$C$42,1,0)</f>
        <v>1</v>
      </c>
      <c r="N625" s="41">
        <f>IF(Table2[[#This Row],[Ship Mode]]=Introduction!$C$44,1,0)</f>
        <v>0</v>
      </c>
      <c r="O625" s="41">
        <f>IF(Table2[[#This Row],[Customer Segment]]=Introduction!$D$45,1,0)</f>
        <v>0</v>
      </c>
      <c r="P625" s="41">
        <f>IF(Table2[[#This Row],[Customer Segment]]=Introduction!$D$42,1,0)</f>
        <v>0</v>
      </c>
      <c r="Q625" s="41">
        <f>IF(Table2[[#This Row],[Customer Segment]]=Introduction!$D$44,1,0)</f>
        <v>1</v>
      </c>
      <c r="R625" s="1">
        <v>3845.35</v>
      </c>
      <c r="S62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8832.4071707588646</v>
      </c>
    </row>
    <row r="626" spans="1:19" x14ac:dyDescent="0.2">
      <c r="A626" s="1" t="s">
        <v>1</v>
      </c>
      <c r="B626" s="1" t="s">
        <v>14</v>
      </c>
      <c r="C626" s="1" t="s">
        <v>47</v>
      </c>
      <c r="D626" s="37">
        <v>0.09</v>
      </c>
      <c r="E626" s="37">
        <v>2.94</v>
      </c>
      <c r="F626" s="37">
        <v>0.96</v>
      </c>
      <c r="G626" s="37">
        <v>0.57999999999999996</v>
      </c>
      <c r="H626" s="37">
        <v>-1.84</v>
      </c>
      <c r="I626" s="42">
        <f>IF(Table2[[#This Row],[Order Priority]]=Introduction!$B$42,1,0)</f>
        <v>1</v>
      </c>
      <c r="J626" s="42">
        <f>IF(Table2[[#This Row],[Order Priority]]=Introduction!$B$43,1,0)</f>
        <v>0</v>
      </c>
      <c r="K626" s="42">
        <f>IF(Table2[[#This Row],[Order Priority]]=Introduction!$B$44,1,0)</f>
        <v>0</v>
      </c>
      <c r="L626" s="42">
        <f>IF(Table2[[#This Row],[Order Priority]]=Introduction!$B$45,1,0)</f>
        <v>0</v>
      </c>
      <c r="M626" s="42">
        <f>IF(Table2[[#This Row],[Ship Mode]]=Introduction!$C$42,1,0)</f>
        <v>0</v>
      </c>
      <c r="N626" s="41">
        <f>IF(Table2[[#This Row],[Ship Mode]]=Introduction!$C$44,1,0)</f>
        <v>1</v>
      </c>
      <c r="O626" s="41">
        <f>IF(Table2[[#This Row],[Customer Segment]]=Introduction!$D$45,1,0)</f>
        <v>0</v>
      </c>
      <c r="P626" s="41">
        <f>IF(Table2[[#This Row],[Customer Segment]]=Introduction!$D$42,1,0)</f>
        <v>0</v>
      </c>
      <c r="Q626" s="41">
        <f>IF(Table2[[#This Row],[Customer Segment]]=Introduction!$D$44,1,0)</f>
        <v>1</v>
      </c>
      <c r="R626" s="34">
        <v>3.77</v>
      </c>
      <c r="S62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413.89280726456616</v>
      </c>
    </row>
    <row r="627" spans="1:19" x14ac:dyDescent="0.2">
      <c r="A627" s="1" t="s">
        <v>13</v>
      </c>
      <c r="B627" s="1" t="s">
        <v>14</v>
      </c>
      <c r="C627" s="1" t="s">
        <v>47</v>
      </c>
      <c r="D627" s="39">
        <v>0</v>
      </c>
      <c r="E627" s="39">
        <v>195.99</v>
      </c>
      <c r="F627" s="39">
        <v>8.99</v>
      </c>
      <c r="G627" s="39">
        <v>0.6</v>
      </c>
      <c r="H627" s="39">
        <v>114.88200000000001</v>
      </c>
      <c r="I627" s="42">
        <f>IF(Table2[[#This Row],[Order Priority]]=Introduction!$B$42,1,0)</f>
        <v>0</v>
      </c>
      <c r="J627" s="42">
        <f>IF(Table2[[#This Row],[Order Priority]]=Introduction!$B$43,1,0)</f>
        <v>1</v>
      </c>
      <c r="K627" s="42">
        <f>IF(Table2[[#This Row],[Order Priority]]=Introduction!$B$44,1,0)</f>
        <v>0</v>
      </c>
      <c r="L627" s="42">
        <f>IF(Table2[[#This Row],[Order Priority]]=Introduction!$B$45,1,0)</f>
        <v>0</v>
      </c>
      <c r="M627" s="42">
        <f>IF(Table2[[#This Row],[Ship Mode]]=Introduction!$C$42,1,0)</f>
        <v>0</v>
      </c>
      <c r="N627" s="41">
        <f>IF(Table2[[#This Row],[Ship Mode]]=Introduction!$C$44,1,0)</f>
        <v>1</v>
      </c>
      <c r="O627" s="41">
        <f>IF(Table2[[#This Row],[Customer Segment]]=Introduction!$D$45,1,0)</f>
        <v>0</v>
      </c>
      <c r="P627" s="41">
        <f>IF(Table2[[#This Row],[Customer Segment]]=Introduction!$D$42,1,0)</f>
        <v>0</v>
      </c>
      <c r="Q627" s="41">
        <f>IF(Table2[[#This Row],[Customer Segment]]=Introduction!$D$44,1,0)</f>
        <v>1</v>
      </c>
      <c r="R627" s="1">
        <v>882.93</v>
      </c>
      <c r="S62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1143.8221229638957</v>
      </c>
    </row>
    <row r="628" spans="1:19" x14ac:dyDescent="0.2">
      <c r="A628" s="1" t="s">
        <v>92</v>
      </c>
      <c r="B628" s="1" t="s">
        <v>14</v>
      </c>
      <c r="C628" s="1" t="s">
        <v>15</v>
      </c>
      <c r="D628" s="37">
        <v>0.02</v>
      </c>
      <c r="E628" s="37">
        <v>4.0599999999999996</v>
      </c>
      <c r="F628" s="37">
        <v>6.89</v>
      </c>
      <c r="G628" s="37">
        <v>0.6</v>
      </c>
      <c r="H628" s="37">
        <v>-93.735200000000006</v>
      </c>
      <c r="I628" s="42">
        <f>IF(Table2[[#This Row],[Order Priority]]=Introduction!$B$42,1,0)</f>
        <v>0</v>
      </c>
      <c r="J628" s="42">
        <f>IF(Table2[[#This Row],[Order Priority]]=Introduction!$B$43,1,0)</f>
        <v>0</v>
      </c>
      <c r="K628" s="42">
        <f>IF(Table2[[#This Row],[Order Priority]]=Introduction!$B$44,1,0)</f>
        <v>0</v>
      </c>
      <c r="L628" s="42">
        <f>IF(Table2[[#This Row],[Order Priority]]=Introduction!$B$45,1,0)</f>
        <v>1</v>
      </c>
      <c r="M628" s="42">
        <f>IF(Table2[[#This Row],[Ship Mode]]=Introduction!$C$42,1,0)</f>
        <v>0</v>
      </c>
      <c r="N628" s="41">
        <f>IF(Table2[[#This Row],[Ship Mode]]=Introduction!$C$44,1,0)</f>
        <v>1</v>
      </c>
      <c r="O628" s="41">
        <f>IF(Table2[[#This Row],[Customer Segment]]=Introduction!$D$45,1,0)</f>
        <v>0</v>
      </c>
      <c r="P628" s="41">
        <f>IF(Table2[[#This Row],[Customer Segment]]=Introduction!$D$42,1,0)</f>
        <v>1</v>
      </c>
      <c r="Q628" s="41">
        <f>IF(Table2[[#This Row],[Customer Segment]]=Introduction!$D$44,1,0)</f>
        <v>0</v>
      </c>
      <c r="R628" s="34">
        <v>66.81</v>
      </c>
      <c r="S62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213.45967068111239</v>
      </c>
    </row>
    <row r="629" spans="1:19" x14ac:dyDescent="0.2">
      <c r="A629" s="1" t="s">
        <v>46</v>
      </c>
      <c r="B629" s="1" t="s">
        <v>2</v>
      </c>
      <c r="C629" s="1" t="s">
        <v>47</v>
      </c>
      <c r="D629" s="39">
        <v>0.05</v>
      </c>
      <c r="E629" s="39">
        <v>124.49</v>
      </c>
      <c r="F629" s="39">
        <v>51.94</v>
      </c>
      <c r="G629" s="39">
        <v>0.63</v>
      </c>
      <c r="H629" s="39">
        <v>-44.163600000000002</v>
      </c>
      <c r="I629" s="42">
        <f>IF(Table2[[#This Row],[Order Priority]]=Introduction!$B$42,1,0)</f>
        <v>0</v>
      </c>
      <c r="J629" s="42">
        <f>IF(Table2[[#This Row],[Order Priority]]=Introduction!$B$43,1,0)</f>
        <v>0</v>
      </c>
      <c r="K629" s="42">
        <f>IF(Table2[[#This Row],[Order Priority]]=Introduction!$B$44,1,0)</f>
        <v>0</v>
      </c>
      <c r="L629" s="42">
        <f>IF(Table2[[#This Row],[Order Priority]]=Introduction!$B$45,1,0)</f>
        <v>0</v>
      </c>
      <c r="M629" s="42">
        <f>IF(Table2[[#This Row],[Ship Mode]]=Introduction!$C$42,1,0)</f>
        <v>1</v>
      </c>
      <c r="N629" s="41">
        <f>IF(Table2[[#This Row],[Ship Mode]]=Introduction!$C$44,1,0)</f>
        <v>0</v>
      </c>
      <c r="O629" s="41">
        <f>IF(Table2[[#This Row],[Customer Segment]]=Introduction!$D$45,1,0)</f>
        <v>0</v>
      </c>
      <c r="P629" s="41">
        <f>IF(Table2[[#This Row],[Customer Segment]]=Introduction!$D$42,1,0)</f>
        <v>0</v>
      </c>
      <c r="Q629" s="41">
        <f>IF(Table2[[#This Row],[Customer Segment]]=Introduction!$D$44,1,0)</f>
        <v>1</v>
      </c>
      <c r="R629" s="1">
        <v>120.12</v>
      </c>
      <c r="S62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2335.8867845850991</v>
      </c>
    </row>
    <row r="630" spans="1:19" x14ac:dyDescent="0.2">
      <c r="A630" s="1" t="s">
        <v>46</v>
      </c>
      <c r="B630" s="1" t="s">
        <v>14</v>
      </c>
      <c r="C630" s="1" t="s">
        <v>70</v>
      </c>
      <c r="D630" s="37">
        <v>0.03</v>
      </c>
      <c r="E630" s="37">
        <v>7.64</v>
      </c>
      <c r="F630" s="37">
        <v>5.83</v>
      </c>
      <c r="G630" s="37">
        <v>0.36</v>
      </c>
      <c r="H630" s="37">
        <v>-15.090400000000001</v>
      </c>
      <c r="I630" s="42">
        <f>IF(Table2[[#This Row],[Order Priority]]=Introduction!$B$42,1,0)</f>
        <v>0</v>
      </c>
      <c r="J630" s="42">
        <f>IF(Table2[[#This Row],[Order Priority]]=Introduction!$B$43,1,0)</f>
        <v>0</v>
      </c>
      <c r="K630" s="42">
        <f>IF(Table2[[#This Row],[Order Priority]]=Introduction!$B$44,1,0)</f>
        <v>0</v>
      </c>
      <c r="L630" s="42">
        <f>IF(Table2[[#This Row],[Order Priority]]=Introduction!$B$45,1,0)</f>
        <v>0</v>
      </c>
      <c r="M630" s="42">
        <f>IF(Table2[[#This Row],[Ship Mode]]=Introduction!$C$42,1,0)</f>
        <v>0</v>
      </c>
      <c r="N630" s="41">
        <f>IF(Table2[[#This Row],[Ship Mode]]=Introduction!$C$44,1,0)</f>
        <v>1</v>
      </c>
      <c r="O630" s="41">
        <f>IF(Table2[[#This Row],[Customer Segment]]=Introduction!$D$45,1,0)</f>
        <v>0</v>
      </c>
      <c r="P630" s="41">
        <f>IF(Table2[[#This Row],[Customer Segment]]=Introduction!$D$42,1,0)</f>
        <v>0</v>
      </c>
      <c r="Q630" s="41">
        <f>IF(Table2[[#This Row],[Customer Segment]]=Introduction!$D$44,1,0)</f>
        <v>0</v>
      </c>
      <c r="R630" s="34">
        <v>96.86</v>
      </c>
      <c r="S63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287.02234916054022</v>
      </c>
    </row>
    <row r="631" spans="1:19" x14ac:dyDescent="0.2">
      <c r="A631" s="1" t="s">
        <v>13</v>
      </c>
      <c r="B631" s="1" t="s">
        <v>14</v>
      </c>
      <c r="C631" s="1" t="s">
        <v>15</v>
      </c>
      <c r="D631" s="39">
        <v>0.05</v>
      </c>
      <c r="E631" s="39">
        <v>52.4</v>
      </c>
      <c r="F631" s="39">
        <v>16.11</v>
      </c>
      <c r="G631" s="39">
        <v>0.39</v>
      </c>
      <c r="H631" s="39">
        <v>592.52650000000006</v>
      </c>
      <c r="I631" s="42">
        <f>IF(Table2[[#This Row],[Order Priority]]=Introduction!$B$42,1,0)</f>
        <v>0</v>
      </c>
      <c r="J631" s="42">
        <f>IF(Table2[[#This Row],[Order Priority]]=Introduction!$B$43,1,0)</f>
        <v>1</v>
      </c>
      <c r="K631" s="42">
        <f>IF(Table2[[#This Row],[Order Priority]]=Introduction!$B$44,1,0)</f>
        <v>0</v>
      </c>
      <c r="L631" s="42">
        <f>IF(Table2[[#This Row],[Order Priority]]=Introduction!$B$45,1,0)</f>
        <v>0</v>
      </c>
      <c r="M631" s="42">
        <f>IF(Table2[[#This Row],[Ship Mode]]=Introduction!$C$42,1,0)</f>
        <v>0</v>
      </c>
      <c r="N631" s="41">
        <f>IF(Table2[[#This Row],[Ship Mode]]=Introduction!$C$44,1,0)</f>
        <v>1</v>
      </c>
      <c r="O631" s="41">
        <f>IF(Table2[[#This Row],[Customer Segment]]=Introduction!$D$45,1,0)</f>
        <v>0</v>
      </c>
      <c r="P631" s="41">
        <f>IF(Table2[[#This Row],[Customer Segment]]=Introduction!$D$42,1,0)</f>
        <v>1</v>
      </c>
      <c r="Q631" s="41">
        <f>IF(Table2[[#This Row],[Customer Segment]]=Introduction!$D$44,1,0)</f>
        <v>0</v>
      </c>
      <c r="R631" s="1">
        <v>4556.63</v>
      </c>
      <c r="S63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1112.8764153298621</v>
      </c>
    </row>
    <row r="632" spans="1:19" x14ac:dyDescent="0.2">
      <c r="A632" s="1" t="s">
        <v>13</v>
      </c>
      <c r="B632" s="1" t="s">
        <v>63</v>
      </c>
      <c r="C632" s="1" t="s">
        <v>15</v>
      </c>
      <c r="D632" s="37">
        <v>0.05</v>
      </c>
      <c r="E632" s="37">
        <v>36.549999999999997</v>
      </c>
      <c r="F632" s="37">
        <v>13.89</v>
      </c>
      <c r="G632" s="37">
        <v>0.41</v>
      </c>
      <c r="H632" s="37">
        <v>232.8</v>
      </c>
      <c r="I632" s="42">
        <f>IF(Table2[[#This Row],[Order Priority]]=Introduction!$B$42,1,0)</f>
        <v>0</v>
      </c>
      <c r="J632" s="42">
        <f>IF(Table2[[#This Row],[Order Priority]]=Introduction!$B$43,1,0)</f>
        <v>1</v>
      </c>
      <c r="K632" s="42">
        <f>IF(Table2[[#This Row],[Order Priority]]=Introduction!$B$44,1,0)</f>
        <v>0</v>
      </c>
      <c r="L632" s="42">
        <f>IF(Table2[[#This Row],[Order Priority]]=Introduction!$B$45,1,0)</f>
        <v>0</v>
      </c>
      <c r="M632" s="42">
        <f>IF(Table2[[#This Row],[Ship Mode]]=Introduction!$C$42,1,0)</f>
        <v>0</v>
      </c>
      <c r="N632" s="41">
        <f>IF(Table2[[#This Row],[Ship Mode]]=Introduction!$C$44,1,0)</f>
        <v>0</v>
      </c>
      <c r="O632" s="41">
        <f>IF(Table2[[#This Row],[Customer Segment]]=Introduction!$D$45,1,0)</f>
        <v>0</v>
      </c>
      <c r="P632" s="41">
        <f>IF(Table2[[#This Row],[Customer Segment]]=Introduction!$D$42,1,0)</f>
        <v>1</v>
      </c>
      <c r="Q632" s="41">
        <f>IF(Table2[[#This Row],[Customer Segment]]=Introduction!$D$44,1,0)</f>
        <v>0</v>
      </c>
      <c r="R632" s="34">
        <v>2948.61</v>
      </c>
      <c r="S63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567.89483847284612</v>
      </c>
    </row>
    <row r="633" spans="1:19" x14ac:dyDescent="0.2">
      <c r="A633" s="1" t="s">
        <v>13</v>
      </c>
      <c r="B633" s="1" t="s">
        <v>14</v>
      </c>
      <c r="C633" s="1" t="s">
        <v>15</v>
      </c>
      <c r="D633" s="39">
        <v>0.1</v>
      </c>
      <c r="E633" s="39">
        <v>15.14</v>
      </c>
      <c r="F633" s="39">
        <v>4.53</v>
      </c>
      <c r="G633" s="39">
        <v>0.81</v>
      </c>
      <c r="H633" s="39">
        <v>-24.897600000000001</v>
      </c>
      <c r="I633" s="42">
        <f>IF(Table2[[#This Row],[Order Priority]]=Introduction!$B$42,1,0)</f>
        <v>0</v>
      </c>
      <c r="J633" s="42">
        <f>IF(Table2[[#This Row],[Order Priority]]=Introduction!$B$43,1,0)</f>
        <v>1</v>
      </c>
      <c r="K633" s="42">
        <f>IF(Table2[[#This Row],[Order Priority]]=Introduction!$B$44,1,0)</f>
        <v>0</v>
      </c>
      <c r="L633" s="42">
        <f>IF(Table2[[#This Row],[Order Priority]]=Introduction!$B$45,1,0)</f>
        <v>0</v>
      </c>
      <c r="M633" s="42">
        <f>IF(Table2[[#This Row],[Ship Mode]]=Introduction!$C$42,1,0)</f>
        <v>0</v>
      </c>
      <c r="N633" s="41">
        <f>IF(Table2[[#This Row],[Ship Mode]]=Introduction!$C$44,1,0)</f>
        <v>1</v>
      </c>
      <c r="O633" s="41">
        <f>IF(Table2[[#This Row],[Customer Segment]]=Introduction!$D$45,1,0)</f>
        <v>0</v>
      </c>
      <c r="P633" s="41">
        <f>IF(Table2[[#This Row],[Customer Segment]]=Introduction!$D$42,1,0)</f>
        <v>1</v>
      </c>
      <c r="Q633" s="41">
        <f>IF(Table2[[#This Row],[Customer Segment]]=Introduction!$D$44,1,0)</f>
        <v>0</v>
      </c>
      <c r="R633" s="1">
        <v>75.17</v>
      </c>
      <c r="S63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359.86779403616612</v>
      </c>
    </row>
    <row r="634" spans="1:19" x14ac:dyDescent="0.2">
      <c r="A634" s="1" t="s">
        <v>13</v>
      </c>
      <c r="B634" s="1" t="s">
        <v>14</v>
      </c>
      <c r="C634" s="1" t="s">
        <v>15</v>
      </c>
      <c r="D634" s="37">
        <v>0.05</v>
      </c>
      <c r="E634" s="37">
        <v>52.4</v>
      </c>
      <c r="F634" s="37">
        <v>16.11</v>
      </c>
      <c r="G634" s="37">
        <v>0.39</v>
      </c>
      <c r="H634" s="37">
        <v>776.77440000000001</v>
      </c>
      <c r="I634" s="42">
        <f>IF(Table2[[#This Row],[Order Priority]]=Introduction!$B$42,1,0)</f>
        <v>0</v>
      </c>
      <c r="J634" s="42">
        <f>IF(Table2[[#This Row],[Order Priority]]=Introduction!$B$43,1,0)</f>
        <v>1</v>
      </c>
      <c r="K634" s="42">
        <f>IF(Table2[[#This Row],[Order Priority]]=Introduction!$B$44,1,0)</f>
        <v>0</v>
      </c>
      <c r="L634" s="42">
        <f>IF(Table2[[#This Row],[Order Priority]]=Introduction!$B$45,1,0)</f>
        <v>0</v>
      </c>
      <c r="M634" s="42">
        <f>IF(Table2[[#This Row],[Ship Mode]]=Introduction!$C$42,1,0)</f>
        <v>0</v>
      </c>
      <c r="N634" s="41">
        <f>IF(Table2[[#This Row],[Ship Mode]]=Introduction!$C$44,1,0)</f>
        <v>1</v>
      </c>
      <c r="O634" s="41">
        <f>IF(Table2[[#This Row],[Customer Segment]]=Introduction!$D$45,1,0)</f>
        <v>0</v>
      </c>
      <c r="P634" s="41">
        <f>IF(Table2[[#This Row],[Customer Segment]]=Introduction!$D$42,1,0)</f>
        <v>1</v>
      </c>
      <c r="Q634" s="41">
        <f>IF(Table2[[#This Row],[Customer Segment]]=Introduction!$D$44,1,0)</f>
        <v>0</v>
      </c>
      <c r="R634" s="34">
        <v>1125.76</v>
      </c>
      <c r="S63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1301.5510042247956</v>
      </c>
    </row>
    <row r="635" spans="1:19" x14ac:dyDescent="0.2">
      <c r="A635" s="1" t="s">
        <v>13</v>
      </c>
      <c r="B635" s="1" t="s">
        <v>63</v>
      </c>
      <c r="C635" s="1" t="s">
        <v>15</v>
      </c>
      <c r="D635" s="39">
        <v>0.05</v>
      </c>
      <c r="E635" s="39">
        <v>36.549999999999997</v>
      </c>
      <c r="F635" s="39">
        <v>13.89</v>
      </c>
      <c r="G635" s="39">
        <v>0.41</v>
      </c>
      <c r="H635" s="39">
        <v>344.54399999999998</v>
      </c>
      <c r="I635" s="42">
        <f>IF(Table2[[#This Row],[Order Priority]]=Introduction!$B$42,1,0)</f>
        <v>0</v>
      </c>
      <c r="J635" s="42">
        <f>IF(Table2[[#This Row],[Order Priority]]=Introduction!$B$43,1,0)</f>
        <v>1</v>
      </c>
      <c r="K635" s="42">
        <f>IF(Table2[[#This Row],[Order Priority]]=Introduction!$B$44,1,0)</f>
        <v>0</v>
      </c>
      <c r="L635" s="42">
        <f>IF(Table2[[#This Row],[Order Priority]]=Introduction!$B$45,1,0)</f>
        <v>0</v>
      </c>
      <c r="M635" s="42">
        <f>IF(Table2[[#This Row],[Ship Mode]]=Introduction!$C$42,1,0)</f>
        <v>0</v>
      </c>
      <c r="N635" s="41">
        <f>IF(Table2[[#This Row],[Ship Mode]]=Introduction!$C$44,1,0)</f>
        <v>0</v>
      </c>
      <c r="O635" s="41">
        <f>IF(Table2[[#This Row],[Customer Segment]]=Introduction!$D$45,1,0)</f>
        <v>0</v>
      </c>
      <c r="P635" s="41">
        <f>IF(Table2[[#This Row],[Customer Segment]]=Introduction!$D$42,1,0)</f>
        <v>1</v>
      </c>
      <c r="Q635" s="41">
        <f>IF(Table2[[#This Row],[Customer Segment]]=Introduction!$D$44,1,0)</f>
        <v>0</v>
      </c>
      <c r="R635" s="1">
        <v>746.03</v>
      </c>
      <c r="S63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682.32356879474094</v>
      </c>
    </row>
    <row r="636" spans="1:19" x14ac:dyDescent="0.2">
      <c r="A636" s="1" t="s">
        <v>13</v>
      </c>
      <c r="B636" s="1" t="s">
        <v>14</v>
      </c>
      <c r="C636" s="1" t="s">
        <v>70</v>
      </c>
      <c r="D636" s="37">
        <v>0.06</v>
      </c>
      <c r="E636" s="37">
        <v>8.33</v>
      </c>
      <c r="F636" s="37">
        <v>1.99</v>
      </c>
      <c r="G636" s="37">
        <v>0.52</v>
      </c>
      <c r="H636" s="37">
        <v>-344.82</v>
      </c>
      <c r="I636" s="42">
        <f>IF(Table2[[#This Row],[Order Priority]]=Introduction!$B$42,1,0)</f>
        <v>0</v>
      </c>
      <c r="J636" s="42">
        <f>IF(Table2[[#This Row],[Order Priority]]=Introduction!$B$43,1,0)</f>
        <v>1</v>
      </c>
      <c r="K636" s="42">
        <f>IF(Table2[[#This Row],[Order Priority]]=Introduction!$B$44,1,0)</f>
        <v>0</v>
      </c>
      <c r="L636" s="42">
        <f>IF(Table2[[#This Row],[Order Priority]]=Introduction!$B$45,1,0)</f>
        <v>0</v>
      </c>
      <c r="M636" s="42">
        <f>IF(Table2[[#This Row],[Ship Mode]]=Introduction!$C$42,1,0)</f>
        <v>0</v>
      </c>
      <c r="N636" s="41">
        <f>IF(Table2[[#This Row],[Ship Mode]]=Introduction!$C$44,1,0)</f>
        <v>1</v>
      </c>
      <c r="O636" s="41">
        <f>IF(Table2[[#This Row],[Customer Segment]]=Introduction!$D$45,1,0)</f>
        <v>0</v>
      </c>
      <c r="P636" s="41">
        <f>IF(Table2[[#This Row],[Customer Segment]]=Introduction!$D$42,1,0)</f>
        <v>0</v>
      </c>
      <c r="Q636" s="41">
        <f>IF(Table2[[#This Row],[Customer Segment]]=Introduction!$D$44,1,0)</f>
        <v>0</v>
      </c>
      <c r="R636" s="34">
        <v>8.49</v>
      </c>
      <c r="S63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-244.95585876652132</v>
      </c>
    </row>
    <row r="637" spans="1:19" x14ac:dyDescent="0.2">
      <c r="A637" s="1" t="s">
        <v>23</v>
      </c>
      <c r="B637" s="1" t="s">
        <v>14</v>
      </c>
      <c r="C637" s="1" t="s">
        <v>70</v>
      </c>
      <c r="D637" s="39">
        <v>0.1</v>
      </c>
      <c r="E637" s="39">
        <v>50.98</v>
      </c>
      <c r="F637" s="39">
        <v>22.24</v>
      </c>
      <c r="G637" s="39">
        <v>0.55000000000000004</v>
      </c>
      <c r="H637" s="39">
        <v>98.12</v>
      </c>
      <c r="I637" s="42">
        <f>IF(Table2[[#This Row],[Order Priority]]=Introduction!$B$42,1,0)</f>
        <v>0</v>
      </c>
      <c r="J637" s="42">
        <f>IF(Table2[[#This Row],[Order Priority]]=Introduction!$B$43,1,0)</f>
        <v>0</v>
      </c>
      <c r="K637" s="42">
        <f>IF(Table2[[#This Row],[Order Priority]]=Introduction!$B$44,1,0)</f>
        <v>1</v>
      </c>
      <c r="L637" s="42">
        <f>IF(Table2[[#This Row],[Order Priority]]=Introduction!$B$45,1,0)</f>
        <v>0</v>
      </c>
      <c r="M637" s="42">
        <f>IF(Table2[[#This Row],[Ship Mode]]=Introduction!$C$42,1,0)</f>
        <v>0</v>
      </c>
      <c r="N637" s="41">
        <f>IF(Table2[[#This Row],[Ship Mode]]=Introduction!$C$44,1,0)</f>
        <v>1</v>
      </c>
      <c r="O637" s="41">
        <f>IF(Table2[[#This Row],[Customer Segment]]=Introduction!$D$45,1,0)</f>
        <v>0</v>
      </c>
      <c r="P637" s="41">
        <f>IF(Table2[[#This Row],[Customer Segment]]=Introduction!$D$42,1,0)</f>
        <v>0</v>
      </c>
      <c r="Q637" s="41">
        <f>IF(Table2[[#This Row],[Customer Segment]]=Introduction!$D$44,1,0)</f>
        <v>0</v>
      </c>
      <c r="R637" s="1">
        <v>300.63</v>
      </c>
      <c r="S63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982.71151716078839</v>
      </c>
    </row>
    <row r="638" spans="1:19" x14ac:dyDescent="0.2">
      <c r="A638" s="1" t="s">
        <v>92</v>
      </c>
      <c r="B638" s="1" t="s">
        <v>14</v>
      </c>
      <c r="C638" s="1" t="s">
        <v>70</v>
      </c>
      <c r="D638" s="37">
        <v>7.0000000000000007E-2</v>
      </c>
      <c r="E638" s="37">
        <v>2.61</v>
      </c>
      <c r="F638" s="37">
        <v>0.5</v>
      </c>
      <c r="G638" s="37">
        <v>0.39</v>
      </c>
      <c r="H638" s="37">
        <v>10.798500000000001</v>
      </c>
      <c r="I638" s="42">
        <f>IF(Table2[[#This Row],[Order Priority]]=Introduction!$B$42,1,0)</f>
        <v>0</v>
      </c>
      <c r="J638" s="42">
        <f>IF(Table2[[#This Row],[Order Priority]]=Introduction!$B$43,1,0)</f>
        <v>0</v>
      </c>
      <c r="K638" s="42">
        <f>IF(Table2[[#This Row],[Order Priority]]=Introduction!$B$44,1,0)</f>
        <v>0</v>
      </c>
      <c r="L638" s="42">
        <f>IF(Table2[[#This Row],[Order Priority]]=Introduction!$B$45,1,0)</f>
        <v>1</v>
      </c>
      <c r="M638" s="42">
        <f>IF(Table2[[#This Row],[Ship Mode]]=Introduction!$C$42,1,0)</f>
        <v>0</v>
      </c>
      <c r="N638" s="41">
        <f>IF(Table2[[#This Row],[Ship Mode]]=Introduction!$C$44,1,0)</f>
        <v>1</v>
      </c>
      <c r="O638" s="41">
        <f>IF(Table2[[#This Row],[Customer Segment]]=Introduction!$D$45,1,0)</f>
        <v>0</v>
      </c>
      <c r="P638" s="41">
        <f>IF(Table2[[#This Row],[Customer Segment]]=Introduction!$D$42,1,0)</f>
        <v>0</v>
      </c>
      <c r="Q638" s="41">
        <f>IF(Table2[[#This Row],[Customer Segment]]=Introduction!$D$44,1,0)</f>
        <v>0</v>
      </c>
      <c r="R638" s="34">
        <v>15.65</v>
      </c>
      <c r="S63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-39.308467608336926</v>
      </c>
    </row>
    <row r="639" spans="1:19" x14ac:dyDescent="0.2">
      <c r="A639" s="1" t="s">
        <v>46</v>
      </c>
      <c r="B639" s="1" t="s">
        <v>63</v>
      </c>
      <c r="C639" s="1" t="s">
        <v>70</v>
      </c>
      <c r="D639" s="39">
        <v>0.04</v>
      </c>
      <c r="E639" s="39">
        <v>29.18</v>
      </c>
      <c r="F639" s="39">
        <v>8.5500000000000007</v>
      </c>
      <c r="G639" s="39">
        <v>0.42</v>
      </c>
      <c r="H639" s="39">
        <v>201.7353</v>
      </c>
      <c r="I639" s="42">
        <f>IF(Table2[[#This Row],[Order Priority]]=Introduction!$B$42,1,0)</f>
        <v>0</v>
      </c>
      <c r="J639" s="42">
        <f>IF(Table2[[#This Row],[Order Priority]]=Introduction!$B$43,1,0)</f>
        <v>0</v>
      </c>
      <c r="K639" s="42">
        <f>IF(Table2[[#This Row],[Order Priority]]=Introduction!$B$44,1,0)</f>
        <v>0</v>
      </c>
      <c r="L639" s="42">
        <f>IF(Table2[[#This Row],[Order Priority]]=Introduction!$B$45,1,0)</f>
        <v>0</v>
      </c>
      <c r="M639" s="42">
        <f>IF(Table2[[#This Row],[Ship Mode]]=Introduction!$C$42,1,0)</f>
        <v>0</v>
      </c>
      <c r="N639" s="41">
        <f>IF(Table2[[#This Row],[Ship Mode]]=Introduction!$C$44,1,0)</f>
        <v>0</v>
      </c>
      <c r="O639" s="41">
        <f>IF(Table2[[#This Row],[Customer Segment]]=Introduction!$D$45,1,0)</f>
        <v>0</v>
      </c>
      <c r="P639" s="41">
        <f>IF(Table2[[#This Row],[Customer Segment]]=Introduction!$D$42,1,0)</f>
        <v>0</v>
      </c>
      <c r="Q639" s="41">
        <f>IF(Table2[[#This Row],[Customer Segment]]=Introduction!$D$44,1,0)</f>
        <v>0</v>
      </c>
      <c r="R639" s="1">
        <v>292.37</v>
      </c>
      <c r="S63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612.77182123136458</v>
      </c>
    </row>
    <row r="640" spans="1:19" x14ac:dyDescent="0.2">
      <c r="A640" s="1" t="s">
        <v>46</v>
      </c>
      <c r="B640" s="1" t="s">
        <v>14</v>
      </c>
      <c r="C640" s="1" t="s">
        <v>70</v>
      </c>
      <c r="D640" s="37">
        <v>0</v>
      </c>
      <c r="E640" s="37">
        <v>80.98</v>
      </c>
      <c r="F640" s="37">
        <v>35</v>
      </c>
      <c r="G640" s="37">
        <v>0.83</v>
      </c>
      <c r="H640" s="37">
        <v>-684.78</v>
      </c>
      <c r="I640" s="42">
        <f>IF(Table2[[#This Row],[Order Priority]]=Introduction!$B$42,1,0)</f>
        <v>0</v>
      </c>
      <c r="J640" s="42">
        <f>IF(Table2[[#This Row],[Order Priority]]=Introduction!$B$43,1,0)</f>
        <v>0</v>
      </c>
      <c r="K640" s="42">
        <f>IF(Table2[[#This Row],[Order Priority]]=Introduction!$B$44,1,0)</f>
        <v>0</v>
      </c>
      <c r="L640" s="42">
        <f>IF(Table2[[#This Row],[Order Priority]]=Introduction!$B$45,1,0)</f>
        <v>0</v>
      </c>
      <c r="M640" s="42">
        <f>IF(Table2[[#This Row],[Ship Mode]]=Introduction!$C$42,1,0)</f>
        <v>0</v>
      </c>
      <c r="N640" s="41">
        <f>IF(Table2[[#This Row],[Ship Mode]]=Introduction!$C$44,1,0)</f>
        <v>1</v>
      </c>
      <c r="O640" s="41">
        <f>IF(Table2[[#This Row],[Customer Segment]]=Introduction!$D$45,1,0)</f>
        <v>0</v>
      </c>
      <c r="P640" s="41">
        <f>IF(Table2[[#This Row],[Customer Segment]]=Introduction!$D$42,1,0)</f>
        <v>0</v>
      </c>
      <c r="Q640" s="41">
        <f>IF(Table2[[#This Row],[Customer Segment]]=Introduction!$D$44,1,0)</f>
        <v>0</v>
      </c>
      <c r="R640" s="34">
        <v>682.79</v>
      </c>
      <c r="S64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1047.7513505714301</v>
      </c>
    </row>
    <row r="641" spans="1:19" x14ac:dyDescent="0.2">
      <c r="A641" s="1" t="s">
        <v>1</v>
      </c>
      <c r="B641" s="1" t="s">
        <v>14</v>
      </c>
      <c r="C641" s="1" t="s">
        <v>47</v>
      </c>
      <c r="D641" s="39">
        <v>0.09</v>
      </c>
      <c r="E641" s="39">
        <v>35.99</v>
      </c>
      <c r="F641" s="39">
        <v>5.99</v>
      </c>
      <c r="G641" s="39">
        <v>0.38</v>
      </c>
      <c r="H641" s="39">
        <v>114.3165</v>
      </c>
      <c r="I641" s="42">
        <f>IF(Table2[[#This Row],[Order Priority]]=Introduction!$B$42,1,0)</f>
        <v>1</v>
      </c>
      <c r="J641" s="42">
        <f>IF(Table2[[#This Row],[Order Priority]]=Introduction!$B$43,1,0)</f>
        <v>0</v>
      </c>
      <c r="K641" s="42">
        <f>IF(Table2[[#This Row],[Order Priority]]=Introduction!$B$44,1,0)</f>
        <v>0</v>
      </c>
      <c r="L641" s="42">
        <f>IF(Table2[[#This Row],[Order Priority]]=Introduction!$B$45,1,0)</f>
        <v>0</v>
      </c>
      <c r="M641" s="42">
        <f>IF(Table2[[#This Row],[Ship Mode]]=Introduction!$C$42,1,0)</f>
        <v>0</v>
      </c>
      <c r="N641" s="41">
        <f>IF(Table2[[#This Row],[Ship Mode]]=Introduction!$C$44,1,0)</f>
        <v>1</v>
      </c>
      <c r="O641" s="41">
        <f>IF(Table2[[#This Row],[Customer Segment]]=Introduction!$D$45,1,0)</f>
        <v>0</v>
      </c>
      <c r="P641" s="41">
        <f>IF(Table2[[#This Row],[Customer Segment]]=Introduction!$D$42,1,0)</f>
        <v>0</v>
      </c>
      <c r="Q641" s="41">
        <f>IF(Table2[[#This Row],[Customer Segment]]=Introduction!$D$44,1,0)</f>
        <v>1</v>
      </c>
      <c r="R641" s="1">
        <v>151.6</v>
      </c>
      <c r="S64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609.18063754822117</v>
      </c>
    </row>
    <row r="642" spans="1:19" x14ac:dyDescent="0.2">
      <c r="A642" s="1" t="s">
        <v>1</v>
      </c>
      <c r="B642" s="1" t="s">
        <v>14</v>
      </c>
      <c r="C642" s="1" t="s">
        <v>47</v>
      </c>
      <c r="D642" s="37">
        <v>0.08</v>
      </c>
      <c r="E642" s="37">
        <v>55.48</v>
      </c>
      <c r="F642" s="37">
        <v>6.79</v>
      </c>
      <c r="G642" s="37">
        <v>0.37</v>
      </c>
      <c r="H642" s="37">
        <v>147.75659999999999</v>
      </c>
      <c r="I642" s="42">
        <f>IF(Table2[[#This Row],[Order Priority]]=Introduction!$B$42,1,0)</f>
        <v>1</v>
      </c>
      <c r="J642" s="42">
        <f>IF(Table2[[#This Row],[Order Priority]]=Introduction!$B$43,1,0)</f>
        <v>0</v>
      </c>
      <c r="K642" s="42">
        <f>IF(Table2[[#This Row],[Order Priority]]=Introduction!$B$44,1,0)</f>
        <v>0</v>
      </c>
      <c r="L642" s="42">
        <f>IF(Table2[[#This Row],[Order Priority]]=Introduction!$B$45,1,0)</f>
        <v>0</v>
      </c>
      <c r="M642" s="42">
        <f>IF(Table2[[#This Row],[Ship Mode]]=Introduction!$C$42,1,0)</f>
        <v>0</v>
      </c>
      <c r="N642" s="41">
        <f>IF(Table2[[#This Row],[Ship Mode]]=Introduction!$C$44,1,0)</f>
        <v>1</v>
      </c>
      <c r="O642" s="41">
        <f>IF(Table2[[#This Row],[Customer Segment]]=Introduction!$D$45,1,0)</f>
        <v>0</v>
      </c>
      <c r="P642" s="41">
        <f>IF(Table2[[#This Row],[Customer Segment]]=Introduction!$D$42,1,0)</f>
        <v>0</v>
      </c>
      <c r="Q642" s="41">
        <f>IF(Table2[[#This Row],[Customer Segment]]=Introduction!$D$44,1,0)</f>
        <v>1</v>
      </c>
      <c r="R642" s="34">
        <v>214.14</v>
      </c>
      <c r="S64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724.89777902984395</v>
      </c>
    </row>
    <row r="643" spans="1:19" x14ac:dyDescent="0.2">
      <c r="A643" s="1" t="s">
        <v>1</v>
      </c>
      <c r="B643" s="1" t="s">
        <v>2</v>
      </c>
      <c r="C643" s="1" t="s">
        <v>70</v>
      </c>
      <c r="D643" s="39">
        <v>7.0000000000000007E-2</v>
      </c>
      <c r="E643" s="39">
        <v>226.67</v>
      </c>
      <c r="F643" s="39">
        <v>28.16</v>
      </c>
      <c r="G643" s="39">
        <v>0.59</v>
      </c>
      <c r="H643" s="39">
        <v>53.114400000000003</v>
      </c>
      <c r="I643" s="42">
        <f>IF(Table2[[#This Row],[Order Priority]]=Introduction!$B$42,1,0)</f>
        <v>1</v>
      </c>
      <c r="J643" s="42">
        <f>IF(Table2[[#This Row],[Order Priority]]=Introduction!$B$43,1,0)</f>
        <v>0</v>
      </c>
      <c r="K643" s="42">
        <f>IF(Table2[[#This Row],[Order Priority]]=Introduction!$B$44,1,0)</f>
        <v>0</v>
      </c>
      <c r="L643" s="42">
        <f>IF(Table2[[#This Row],[Order Priority]]=Introduction!$B$45,1,0)</f>
        <v>0</v>
      </c>
      <c r="M643" s="42">
        <f>IF(Table2[[#This Row],[Ship Mode]]=Introduction!$C$42,1,0)</f>
        <v>1</v>
      </c>
      <c r="N643" s="41">
        <f>IF(Table2[[#This Row],[Ship Mode]]=Introduction!$C$44,1,0)</f>
        <v>0</v>
      </c>
      <c r="O643" s="41">
        <f>IF(Table2[[#This Row],[Customer Segment]]=Introduction!$D$45,1,0)</f>
        <v>0</v>
      </c>
      <c r="P643" s="41">
        <f>IF(Table2[[#This Row],[Customer Segment]]=Introduction!$D$42,1,0)</f>
        <v>0</v>
      </c>
      <c r="Q643" s="41">
        <f>IF(Table2[[#This Row],[Customer Segment]]=Introduction!$D$44,1,0)</f>
        <v>0</v>
      </c>
      <c r="R643" s="1">
        <v>255.83</v>
      </c>
      <c r="S64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2110.4649765480526</v>
      </c>
    </row>
    <row r="644" spans="1:19" x14ac:dyDescent="0.2">
      <c r="A644" s="1" t="s">
        <v>1</v>
      </c>
      <c r="B644" s="1" t="s">
        <v>2</v>
      </c>
      <c r="C644" s="1" t="s">
        <v>70</v>
      </c>
      <c r="D644" s="37">
        <v>0.08</v>
      </c>
      <c r="E644" s="37">
        <v>20.98</v>
      </c>
      <c r="F644" s="37">
        <v>53.03</v>
      </c>
      <c r="G644" s="37">
        <v>0.78</v>
      </c>
      <c r="H644" s="37">
        <v>8.7420000000000009</v>
      </c>
      <c r="I644" s="42">
        <f>IF(Table2[[#This Row],[Order Priority]]=Introduction!$B$42,1,0)</f>
        <v>1</v>
      </c>
      <c r="J644" s="42">
        <f>IF(Table2[[#This Row],[Order Priority]]=Introduction!$B$43,1,0)</f>
        <v>0</v>
      </c>
      <c r="K644" s="42">
        <f>IF(Table2[[#This Row],[Order Priority]]=Introduction!$B$44,1,0)</f>
        <v>0</v>
      </c>
      <c r="L644" s="42">
        <f>IF(Table2[[#This Row],[Order Priority]]=Introduction!$B$45,1,0)</f>
        <v>0</v>
      </c>
      <c r="M644" s="42">
        <f>IF(Table2[[#This Row],[Ship Mode]]=Introduction!$C$42,1,0)</f>
        <v>1</v>
      </c>
      <c r="N644" s="41">
        <f>IF(Table2[[#This Row],[Ship Mode]]=Introduction!$C$44,1,0)</f>
        <v>0</v>
      </c>
      <c r="O644" s="41">
        <f>IF(Table2[[#This Row],[Customer Segment]]=Introduction!$D$45,1,0)</f>
        <v>0</v>
      </c>
      <c r="P644" s="41">
        <f>IF(Table2[[#This Row],[Customer Segment]]=Introduction!$D$42,1,0)</f>
        <v>0</v>
      </c>
      <c r="Q644" s="41">
        <f>IF(Table2[[#This Row],[Customer Segment]]=Introduction!$D$44,1,0)</f>
        <v>0</v>
      </c>
      <c r="R644" s="34">
        <v>421.18</v>
      </c>
      <c r="S64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2259.2706659135465</v>
      </c>
    </row>
    <row r="645" spans="1:19" x14ac:dyDescent="0.2">
      <c r="A645" s="1" t="s">
        <v>1</v>
      </c>
      <c r="B645" s="1" t="s">
        <v>14</v>
      </c>
      <c r="C645" s="1" t="s">
        <v>70</v>
      </c>
      <c r="D645" s="39">
        <v>0.02</v>
      </c>
      <c r="E645" s="39">
        <v>5.34</v>
      </c>
      <c r="F645" s="39">
        <v>2.99</v>
      </c>
      <c r="G645" s="39">
        <v>0.38</v>
      </c>
      <c r="H645" s="39">
        <v>5.2954999999999997</v>
      </c>
      <c r="I645" s="42">
        <f>IF(Table2[[#This Row],[Order Priority]]=Introduction!$B$42,1,0)</f>
        <v>1</v>
      </c>
      <c r="J645" s="42">
        <f>IF(Table2[[#This Row],[Order Priority]]=Introduction!$B$43,1,0)</f>
        <v>0</v>
      </c>
      <c r="K645" s="42">
        <f>IF(Table2[[#This Row],[Order Priority]]=Introduction!$B$44,1,0)</f>
        <v>0</v>
      </c>
      <c r="L645" s="42">
        <f>IF(Table2[[#This Row],[Order Priority]]=Introduction!$B$45,1,0)</f>
        <v>0</v>
      </c>
      <c r="M645" s="42">
        <f>IF(Table2[[#This Row],[Ship Mode]]=Introduction!$C$42,1,0)</f>
        <v>0</v>
      </c>
      <c r="N645" s="41">
        <f>IF(Table2[[#This Row],[Ship Mode]]=Introduction!$C$44,1,0)</f>
        <v>1</v>
      </c>
      <c r="O645" s="41">
        <f>IF(Table2[[#This Row],[Customer Segment]]=Introduction!$D$45,1,0)</f>
        <v>0</v>
      </c>
      <c r="P645" s="41">
        <f>IF(Table2[[#This Row],[Customer Segment]]=Introduction!$D$42,1,0)</f>
        <v>0</v>
      </c>
      <c r="Q645" s="41">
        <f>IF(Table2[[#This Row],[Customer Segment]]=Introduction!$D$44,1,0)</f>
        <v>0</v>
      </c>
      <c r="R645" s="1">
        <v>34.729999999999997</v>
      </c>
      <c r="S64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334.41006841444323</v>
      </c>
    </row>
    <row r="646" spans="1:19" x14ac:dyDescent="0.2">
      <c r="A646" s="1" t="s">
        <v>1</v>
      </c>
      <c r="B646" s="1" t="s">
        <v>14</v>
      </c>
      <c r="C646" s="1" t="s">
        <v>70</v>
      </c>
      <c r="D646" s="37">
        <v>0.03</v>
      </c>
      <c r="E646" s="37">
        <v>40.98</v>
      </c>
      <c r="F646" s="37">
        <v>7.47</v>
      </c>
      <c r="G646" s="37">
        <v>0.37</v>
      </c>
      <c r="H646" s="37">
        <v>170.79570000000001</v>
      </c>
      <c r="I646" s="42">
        <f>IF(Table2[[#This Row],[Order Priority]]=Introduction!$B$42,1,0)</f>
        <v>1</v>
      </c>
      <c r="J646" s="42">
        <f>IF(Table2[[#This Row],[Order Priority]]=Introduction!$B$43,1,0)</f>
        <v>0</v>
      </c>
      <c r="K646" s="42">
        <f>IF(Table2[[#This Row],[Order Priority]]=Introduction!$B$44,1,0)</f>
        <v>0</v>
      </c>
      <c r="L646" s="42">
        <f>IF(Table2[[#This Row],[Order Priority]]=Introduction!$B$45,1,0)</f>
        <v>0</v>
      </c>
      <c r="M646" s="42">
        <f>IF(Table2[[#This Row],[Ship Mode]]=Introduction!$C$42,1,0)</f>
        <v>0</v>
      </c>
      <c r="N646" s="41">
        <f>IF(Table2[[#This Row],[Ship Mode]]=Introduction!$C$44,1,0)</f>
        <v>1</v>
      </c>
      <c r="O646" s="41">
        <f>IF(Table2[[#This Row],[Customer Segment]]=Introduction!$D$45,1,0)</f>
        <v>0</v>
      </c>
      <c r="P646" s="41">
        <f>IF(Table2[[#This Row],[Customer Segment]]=Introduction!$D$42,1,0)</f>
        <v>0</v>
      </c>
      <c r="Q646" s="41">
        <f>IF(Table2[[#This Row],[Customer Segment]]=Introduction!$D$44,1,0)</f>
        <v>0</v>
      </c>
      <c r="R646" s="34">
        <v>247.53</v>
      </c>
      <c r="S64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724.45694686104628</v>
      </c>
    </row>
    <row r="647" spans="1:19" x14ac:dyDescent="0.2">
      <c r="A647" s="1" t="s">
        <v>13</v>
      </c>
      <c r="B647" s="1" t="s">
        <v>14</v>
      </c>
      <c r="C647" s="1" t="s">
        <v>70</v>
      </c>
      <c r="D647" s="39">
        <v>0.08</v>
      </c>
      <c r="E647" s="39">
        <v>415.88</v>
      </c>
      <c r="F647" s="39">
        <v>11.37</v>
      </c>
      <c r="G647" s="39">
        <v>0.56999999999999995</v>
      </c>
      <c r="H647" s="39">
        <v>-269.08440000000002</v>
      </c>
      <c r="I647" s="42">
        <f>IF(Table2[[#This Row],[Order Priority]]=Introduction!$B$42,1,0)</f>
        <v>0</v>
      </c>
      <c r="J647" s="42">
        <f>IF(Table2[[#This Row],[Order Priority]]=Introduction!$B$43,1,0)</f>
        <v>1</v>
      </c>
      <c r="K647" s="42">
        <f>IF(Table2[[#This Row],[Order Priority]]=Introduction!$B$44,1,0)</f>
        <v>0</v>
      </c>
      <c r="L647" s="42">
        <f>IF(Table2[[#This Row],[Order Priority]]=Introduction!$B$45,1,0)</f>
        <v>0</v>
      </c>
      <c r="M647" s="42">
        <f>IF(Table2[[#This Row],[Ship Mode]]=Introduction!$C$42,1,0)</f>
        <v>0</v>
      </c>
      <c r="N647" s="41">
        <f>IF(Table2[[#This Row],[Ship Mode]]=Introduction!$C$44,1,0)</f>
        <v>1</v>
      </c>
      <c r="O647" s="41">
        <f>IF(Table2[[#This Row],[Customer Segment]]=Introduction!$D$45,1,0)</f>
        <v>0</v>
      </c>
      <c r="P647" s="41">
        <f>IF(Table2[[#This Row],[Customer Segment]]=Introduction!$D$42,1,0)</f>
        <v>0</v>
      </c>
      <c r="Q647" s="41">
        <f>IF(Table2[[#This Row],[Customer Segment]]=Introduction!$D$44,1,0)</f>
        <v>0</v>
      </c>
      <c r="R647" s="1">
        <v>405.57</v>
      </c>
      <c r="S64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1397.1245309832502</v>
      </c>
    </row>
    <row r="648" spans="1:19" x14ac:dyDescent="0.2">
      <c r="A648" s="1" t="s">
        <v>13</v>
      </c>
      <c r="B648" s="1" t="s">
        <v>14</v>
      </c>
      <c r="C648" s="1" t="s">
        <v>15</v>
      </c>
      <c r="D648" s="37">
        <v>0.1</v>
      </c>
      <c r="E648" s="37">
        <v>3.6</v>
      </c>
      <c r="F648" s="37">
        <v>2.2000000000000002</v>
      </c>
      <c r="G648" s="37">
        <v>0.39</v>
      </c>
      <c r="H648" s="37">
        <v>-8.2799999999999994</v>
      </c>
      <c r="I648" s="42">
        <f>IF(Table2[[#This Row],[Order Priority]]=Introduction!$B$42,1,0)</f>
        <v>0</v>
      </c>
      <c r="J648" s="42">
        <f>IF(Table2[[#This Row],[Order Priority]]=Introduction!$B$43,1,0)</f>
        <v>1</v>
      </c>
      <c r="K648" s="42">
        <f>IF(Table2[[#This Row],[Order Priority]]=Introduction!$B$44,1,0)</f>
        <v>0</v>
      </c>
      <c r="L648" s="42">
        <f>IF(Table2[[#This Row],[Order Priority]]=Introduction!$B$45,1,0)</f>
        <v>0</v>
      </c>
      <c r="M648" s="42">
        <f>IF(Table2[[#This Row],[Ship Mode]]=Introduction!$C$42,1,0)</f>
        <v>0</v>
      </c>
      <c r="N648" s="41">
        <f>IF(Table2[[#This Row],[Ship Mode]]=Introduction!$C$44,1,0)</f>
        <v>1</v>
      </c>
      <c r="O648" s="41">
        <f>IF(Table2[[#This Row],[Customer Segment]]=Introduction!$D$45,1,0)</f>
        <v>0</v>
      </c>
      <c r="P648" s="41">
        <f>IF(Table2[[#This Row],[Customer Segment]]=Introduction!$D$42,1,0)</f>
        <v>1</v>
      </c>
      <c r="Q648" s="41">
        <f>IF(Table2[[#This Row],[Customer Segment]]=Introduction!$D$44,1,0)</f>
        <v>0</v>
      </c>
      <c r="R648" s="34">
        <v>6.97</v>
      </c>
      <c r="S64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-72.769099527465954</v>
      </c>
    </row>
    <row r="649" spans="1:19" x14ac:dyDescent="0.2">
      <c r="A649" s="1" t="s">
        <v>23</v>
      </c>
      <c r="B649" s="1" t="s">
        <v>63</v>
      </c>
      <c r="C649" s="1" t="s">
        <v>70</v>
      </c>
      <c r="D649" s="39">
        <v>0.04</v>
      </c>
      <c r="E649" s="39">
        <v>6.48</v>
      </c>
      <c r="F649" s="39">
        <v>5.16</v>
      </c>
      <c r="G649" s="39">
        <v>0.37</v>
      </c>
      <c r="H649" s="39">
        <v>-11.1332</v>
      </c>
      <c r="I649" s="42">
        <f>IF(Table2[[#This Row],[Order Priority]]=Introduction!$B$42,1,0)</f>
        <v>0</v>
      </c>
      <c r="J649" s="42">
        <f>IF(Table2[[#This Row],[Order Priority]]=Introduction!$B$43,1,0)</f>
        <v>0</v>
      </c>
      <c r="K649" s="42">
        <f>IF(Table2[[#This Row],[Order Priority]]=Introduction!$B$44,1,0)</f>
        <v>1</v>
      </c>
      <c r="L649" s="42">
        <f>IF(Table2[[#This Row],[Order Priority]]=Introduction!$B$45,1,0)</f>
        <v>0</v>
      </c>
      <c r="M649" s="42">
        <f>IF(Table2[[#This Row],[Ship Mode]]=Introduction!$C$42,1,0)</f>
        <v>0</v>
      </c>
      <c r="N649" s="41">
        <f>IF(Table2[[#This Row],[Ship Mode]]=Introduction!$C$44,1,0)</f>
        <v>0</v>
      </c>
      <c r="O649" s="41">
        <f>IF(Table2[[#This Row],[Customer Segment]]=Introduction!$D$45,1,0)</f>
        <v>0</v>
      </c>
      <c r="P649" s="41">
        <f>IF(Table2[[#This Row],[Customer Segment]]=Introduction!$D$42,1,0)</f>
        <v>0</v>
      </c>
      <c r="Q649" s="41">
        <f>IF(Table2[[#This Row],[Customer Segment]]=Introduction!$D$44,1,0)</f>
        <v>0</v>
      </c>
      <c r="R649" s="1">
        <v>86.79</v>
      </c>
      <c r="S64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67.148455093499962</v>
      </c>
    </row>
    <row r="650" spans="1:19" x14ac:dyDescent="0.2">
      <c r="A650" s="1" t="s">
        <v>92</v>
      </c>
      <c r="B650" s="1" t="s">
        <v>14</v>
      </c>
      <c r="C650" s="1" t="s">
        <v>47</v>
      </c>
      <c r="D650" s="37">
        <v>0.1</v>
      </c>
      <c r="E650" s="37">
        <v>6.88</v>
      </c>
      <c r="F650" s="37">
        <v>2</v>
      </c>
      <c r="G650" s="37">
        <v>0.39</v>
      </c>
      <c r="H650" s="37">
        <v>18.420000000000002</v>
      </c>
      <c r="I650" s="42">
        <f>IF(Table2[[#This Row],[Order Priority]]=Introduction!$B$42,1,0)</f>
        <v>0</v>
      </c>
      <c r="J650" s="42">
        <f>IF(Table2[[#This Row],[Order Priority]]=Introduction!$B$43,1,0)</f>
        <v>0</v>
      </c>
      <c r="K650" s="42">
        <f>IF(Table2[[#This Row],[Order Priority]]=Introduction!$B$44,1,0)</f>
        <v>0</v>
      </c>
      <c r="L650" s="42">
        <f>IF(Table2[[#This Row],[Order Priority]]=Introduction!$B$45,1,0)</f>
        <v>1</v>
      </c>
      <c r="M650" s="42">
        <f>IF(Table2[[#This Row],[Ship Mode]]=Introduction!$C$42,1,0)</f>
        <v>0</v>
      </c>
      <c r="N650" s="41">
        <f>IF(Table2[[#This Row],[Ship Mode]]=Introduction!$C$44,1,0)</f>
        <v>1</v>
      </c>
      <c r="O650" s="41">
        <f>IF(Table2[[#This Row],[Customer Segment]]=Introduction!$D$45,1,0)</f>
        <v>0</v>
      </c>
      <c r="P650" s="41">
        <f>IF(Table2[[#This Row],[Customer Segment]]=Introduction!$D$42,1,0)</f>
        <v>0</v>
      </c>
      <c r="Q650" s="41">
        <f>IF(Table2[[#This Row],[Customer Segment]]=Introduction!$D$44,1,0)</f>
        <v>1</v>
      </c>
      <c r="R650" s="34">
        <v>31.46</v>
      </c>
      <c r="S65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33.947771676963683</v>
      </c>
    </row>
    <row r="651" spans="1:19" x14ac:dyDescent="0.2">
      <c r="A651" s="1" t="s">
        <v>92</v>
      </c>
      <c r="B651" s="1" t="s">
        <v>14</v>
      </c>
      <c r="C651" s="1" t="s">
        <v>47</v>
      </c>
      <c r="D651" s="39">
        <v>0.06</v>
      </c>
      <c r="E651" s="39">
        <v>195.99</v>
      </c>
      <c r="F651" s="39">
        <v>8.99</v>
      </c>
      <c r="G651" s="39">
        <v>0.6</v>
      </c>
      <c r="H651" s="39">
        <v>349.47</v>
      </c>
      <c r="I651" s="42">
        <f>IF(Table2[[#This Row],[Order Priority]]=Introduction!$B$42,1,0)</f>
        <v>0</v>
      </c>
      <c r="J651" s="42">
        <f>IF(Table2[[#This Row],[Order Priority]]=Introduction!$B$43,1,0)</f>
        <v>0</v>
      </c>
      <c r="K651" s="42">
        <f>IF(Table2[[#This Row],[Order Priority]]=Introduction!$B$44,1,0)</f>
        <v>0</v>
      </c>
      <c r="L651" s="42">
        <f>IF(Table2[[#This Row],[Order Priority]]=Introduction!$B$45,1,0)</f>
        <v>1</v>
      </c>
      <c r="M651" s="42">
        <f>IF(Table2[[#This Row],[Ship Mode]]=Introduction!$C$42,1,0)</f>
        <v>0</v>
      </c>
      <c r="N651" s="41">
        <f>IF(Table2[[#This Row],[Ship Mode]]=Introduction!$C$44,1,0)</f>
        <v>1</v>
      </c>
      <c r="O651" s="41">
        <f>IF(Table2[[#This Row],[Customer Segment]]=Introduction!$D$45,1,0)</f>
        <v>0</v>
      </c>
      <c r="P651" s="41">
        <f>IF(Table2[[#This Row],[Customer Segment]]=Introduction!$D$42,1,0)</f>
        <v>0</v>
      </c>
      <c r="Q651" s="41">
        <f>IF(Table2[[#This Row],[Customer Segment]]=Introduction!$D$44,1,0)</f>
        <v>1</v>
      </c>
      <c r="R651" s="1">
        <v>948.97</v>
      </c>
      <c r="S65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1359.6475144838423</v>
      </c>
    </row>
    <row r="652" spans="1:19" x14ac:dyDescent="0.2">
      <c r="A652" s="1" t="s">
        <v>92</v>
      </c>
      <c r="B652" s="1" t="s">
        <v>14</v>
      </c>
      <c r="C652" s="1" t="s">
        <v>15</v>
      </c>
      <c r="D652" s="37">
        <v>7.0000000000000007E-2</v>
      </c>
      <c r="E652" s="37">
        <v>8.33</v>
      </c>
      <c r="F652" s="37">
        <v>1.99</v>
      </c>
      <c r="G652" s="37">
        <v>0.52</v>
      </c>
      <c r="H652" s="37">
        <v>11.95</v>
      </c>
      <c r="I652" s="42">
        <f>IF(Table2[[#This Row],[Order Priority]]=Introduction!$B$42,1,0)</f>
        <v>0</v>
      </c>
      <c r="J652" s="42">
        <f>IF(Table2[[#This Row],[Order Priority]]=Introduction!$B$43,1,0)</f>
        <v>0</v>
      </c>
      <c r="K652" s="42">
        <f>IF(Table2[[#This Row],[Order Priority]]=Introduction!$B$44,1,0)</f>
        <v>0</v>
      </c>
      <c r="L652" s="42">
        <f>IF(Table2[[#This Row],[Order Priority]]=Introduction!$B$45,1,0)</f>
        <v>1</v>
      </c>
      <c r="M652" s="42">
        <f>IF(Table2[[#This Row],[Ship Mode]]=Introduction!$C$42,1,0)</f>
        <v>0</v>
      </c>
      <c r="N652" s="41">
        <f>IF(Table2[[#This Row],[Ship Mode]]=Introduction!$C$44,1,0)</f>
        <v>1</v>
      </c>
      <c r="O652" s="41">
        <f>IF(Table2[[#This Row],[Customer Segment]]=Introduction!$D$45,1,0)</f>
        <v>0</v>
      </c>
      <c r="P652" s="41">
        <f>IF(Table2[[#This Row],[Customer Segment]]=Introduction!$D$42,1,0)</f>
        <v>1</v>
      </c>
      <c r="Q652" s="41">
        <f>IF(Table2[[#This Row],[Customer Segment]]=Introduction!$D$44,1,0)</f>
        <v>0</v>
      </c>
      <c r="R652" s="34">
        <v>50.28</v>
      </c>
      <c r="S65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100.09324834848698</v>
      </c>
    </row>
    <row r="653" spans="1:19" x14ac:dyDescent="0.2">
      <c r="A653" s="1" t="s">
        <v>92</v>
      </c>
      <c r="B653" s="1" t="s">
        <v>14</v>
      </c>
      <c r="C653" s="1" t="s">
        <v>15</v>
      </c>
      <c r="D653" s="39">
        <v>0.03</v>
      </c>
      <c r="E653" s="39">
        <v>499.99</v>
      </c>
      <c r="F653" s="39">
        <v>24.49</v>
      </c>
      <c r="G653" s="39">
        <v>0.36</v>
      </c>
      <c r="H653" s="39">
        <v>1773.6105</v>
      </c>
      <c r="I653" s="42">
        <f>IF(Table2[[#This Row],[Order Priority]]=Introduction!$B$42,1,0)</f>
        <v>0</v>
      </c>
      <c r="J653" s="42">
        <f>IF(Table2[[#This Row],[Order Priority]]=Introduction!$B$43,1,0)</f>
        <v>0</v>
      </c>
      <c r="K653" s="42">
        <f>IF(Table2[[#This Row],[Order Priority]]=Introduction!$B$44,1,0)</f>
        <v>0</v>
      </c>
      <c r="L653" s="42">
        <f>IF(Table2[[#This Row],[Order Priority]]=Introduction!$B$45,1,0)</f>
        <v>1</v>
      </c>
      <c r="M653" s="42">
        <f>IF(Table2[[#This Row],[Ship Mode]]=Introduction!$C$42,1,0)</f>
        <v>0</v>
      </c>
      <c r="N653" s="41">
        <f>IF(Table2[[#This Row],[Ship Mode]]=Introduction!$C$44,1,0)</f>
        <v>1</v>
      </c>
      <c r="O653" s="41">
        <f>IF(Table2[[#This Row],[Customer Segment]]=Introduction!$D$45,1,0)</f>
        <v>0</v>
      </c>
      <c r="P653" s="41">
        <f>IF(Table2[[#This Row],[Customer Segment]]=Introduction!$D$42,1,0)</f>
        <v>1</v>
      </c>
      <c r="Q653" s="41">
        <f>IF(Table2[[#This Row],[Customer Segment]]=Introduction!$D$44,1,0)</f>
        <v>0</v>
      </c>
      <c r="R653" s="1">
        <v>2570.4499999999998</v>
      </c>
      <c r="S65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3959.8654317679316</v>
      </c>
    </row>
    <row r="654" spans="1:19" x14ac:dyDescent="0.2">
      <c r="A654" s="1" t="s">
        <v>1</v>
      </c>
      <c r="B654" s="1" t="s">
        <v>14</v>
      </c>
      <c r="C654" s="1" t="s">
        <v>47</v>
      </c>
      <c r="D654" s="37">
        <v>0.03</v>
      </c>
      <c r="E654" s="37">
        <v>11.99</v>
      </c>
      <c r="F654" s="37">
        <v>5.99</v>
      </c>
      <c r="G654" s="37">
        <v>0.36</v>
      </c>
      <c r="H654" s="37">
        <v>-216.02979999999999</v>
      </c>
      <c r="I654" s="42">
        <f>IF(Table2[[#This Row],[Order Priority]]=Introduction!$B$42,1,0)</f>
        <v>1</v>
      </c>
      <c r="J654" s="42">
        <f>IF(Table2[[#This Row],[Order Priority]]=Introduction!$B$43,1,0)</f>
        <v>0</v>
      </c>
      <c r="K654" s="42">
        <f>IF(Table2[[#This Row],[Order Priority]]=Introduction!$B$44,1,0)</f>
        <v>0</v>
      </c>
      <c r="L654" s="42">
        <f>IF(Table2[[#This Row],[Order Priority]]=Introduction!$B$45,1,0)</f>
        <v>0</v>
      </c>
      <c r="M654" s="42">
        <f>IF(Table2[[#This Row],[Ship Mode]]=Introduction!$C$42,1,0)</f>
        <v>0</v>
      </c>
      <c r="N654" s="41">
        <f>IF(Table2[[#This Row],[Ship Mode]]=Introduction!$C$44,1,0)</f>
        <v>1</v>
      </c>
      <c r="O654" s="41">
        <f>IF(Table2[[#This Row],[Customer Segment]]=Introduction!$D$45,1,0)</f>
        <v>0</v>
      </c>
      <c r="P654" s="41">
        <f>IF(Table2[[#This Row],[Customer Segment]]=Introduction!$D$42,1,0)</f>
        <v>0</v>
      </c>
      <c r="Q654" s="41">
        <f>IF(Table2[[#This Row],[Customer Segment]]=Introduction!$D$44,1,0)</f>
        <v>1</v>
      </c>
      <c r="R654" s="34">
        <v>83.72</v>
      </c>
      <c r="S65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218.72797185930361</v>
      </c>
    </row>
    <row r="655" spans="1:19" x14ac:dyDescent="0.2">
      <c r="A655" s="1" t="s">
        <v>13</v>
      </c>
      <c r="B655" s="1" t="s">
        <v>14</v>
      </c>
      <c r="C655" s="1" t="s">
        <v>3</v>
      </c>
      <c r="D655" s="39">
        <v>0.02</v>
      </c>
      <c r="E655" s="39">
        <v>40.99</v>
      </c>
      <c r="F655" s="39">
        <v>17.48</v>
      </c>
      <c r="G655" s="39">
        <v>0.36</v>
      </c>
      <c r="H655" s="39">
        <v>551.09280000000001</v>
      </c>
      <c r="I655" s="42">
        <f>IF(Table2[[#This Row],[Order Priority]]=Introduction!$B$42,1,0)</f>
        <v>0</v>
      </c>
      <c r="J655" s="42">
        <f>IF(Table2[[#This Row],[Order Priority]]=Introduction!$B$43,1,0)</f>
        <v>1</v>
      </c>
      <c r="K655" s="42">
        <f>IF(Table2[[#This Row],[Order Priority]]=Introduction!$B$44,1,0)</f>
        <v>0</v>
      </c>
      <c r="L655" s="42">
        <f>IF(Table2[[#This Row],[Order Priority]]=Introduction!$B$45,1,0)</f>
        <v>0</v>
      </c>
      <c r="M655" s="42">
        <f>IF(Table2[[#This Row],[Ship Mode]]=Introduction!$C$42,1,0)</f>
        <v>0</v>
      </c>
      <c r="N655" s="41">
        <f>IF(Table2[[#This Row],[Ship Mode]]=Introduction!$C$44,1,0)</f>
        <v>1</v>
      </c>
      <c r="O655" s="41">
        <f>IF(Table2[[#This Row],[Customer Segment]]=Introduction!$D$45,1,0)</f>
        <v>1</v>
      </c>
      <c r="P655" s="41">
        <f>IF(Table2[[#This Row],[Customer Segment]]=Introduction!$D$42,1,0)</f>
        <v>0</v>
      </c>
      <c r="Q655" s="41">
        <f>IF(Table2[[#This Row],[Customer Segment]]=Introduction!$D$44,1,0)</f>
        <v>0</v>
      </c>
      <c r="R655" s="1">
        <v>950.43</v>
      </c>
      <c r="S65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1087.352405725323</v>
      </c>
    </row>
    <row r="656" spans="1:19" x14ac:dyDescent="0.2">
      <c r="A656" s="1" t="s">
        <v>13</v>
      </c>
      <c r="B656" s="1" t="s">
        <v>14</v>
      </c>
      <c r="C656" s="1" t="s">
        <v>47</v>
      </c>
      <c r="D656" s="37">
        <v>0</v>
      </c>
      <c r="E656" s="37">
        <v>6.68</v>
      </c>
      <c r="F656" s="37">
        <v>5.66</v>
      </c>
      <c r="G656" s="37">
        <v>0.37</v>
      </c>
      <c r="H656" s="37">
        <v>-76.94</v>
      </c>
      <c r="I656" s="42">
        <f>IF(Table2[[#This Row],[Order Priority]]=Introduction!$B$42,1,0)</f>
        <v>0</v>
      </c>
      <c r="J656" s="42">
        <f>IF(Table2[[#This Row],[Order Priority]]=Introduction!$B$43,1,0)</f>
        <v>1</v>
      </c>
      <c r="K656" s="42">
        <f>IF(Table2[[#This Row],[Order Priority]]=Introduction!$B$44,1,0)</f>
        <v>0</v>
      </c>
      <c r="L656" s="42">
        <f>IF(Table2[[#This Row],[Order Priority]]=Introduction!$B$45,1,0)</f>
        <v>0</v>
      </c>
      <c r="M656" s="42">
        <f>IF(Table2[[#This Row],[Ship Mode]]=Introduction!$C$42,1,0)</f>
        <v>0</v>
      </c>
      <c r="N656" s="41">
        <f>IF(Table2[[#This Row],[Ship Mode]]=Introduction!$C$44,1,0)</f>
        <v>1</v>
      </c>
      <c r="O656" s="41">
        <f>IF(Table2[[#This Row],[Customer Segment]]=Introduction!$D$45,1,0)</f>
        <v>0</v>
      </c>
      <c r="P656" s="41">
        <f>IF(Table2[[#This Row],[Customer Segment]]=Introduction!$D$42,1,0)</f>
        <v>0</v>
      </c>
      <c r="Q656" s="41">
        <f>IF(Table2[[#This Row],[Customer Segment]]=Introduction!$D$44,1,0)</f>
        <v>1</v>
      </c>
      <c r="R656" s="34">
        <v>617.4</v>
      </c>
      <c r="S65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71.038680332503958</v>
      </c>
    </row>
    <row r="657" spans="1:19" x14ac:dyDescent="0.2">
      <c r="A657" s="1" t="s">
        <v>13</v>
      </c>
      <c r="B657" s="1" t="s">
        <v>14</v>
      </c>
      <c r="C657" s="1" t="s">
        <v>47</v>
      </c>
      <c r="D657" s="39">
        <v>0</v>
      </c>
      <c r="E657" s="39">
        <v>6.68</v>
      </c>
      <c r="F657" s="39">
        <v>5.66</v>
      </c>
      <c r="G657" s="39">
        <v>0.37</v>
      </c>
      <c r="H657" s="39">
        <v>-40.008800000000001</v>
      </c>
      <c r="I657" s="42">
        <f>IF(Table2[[#This Row],[Order Priority]]=Introduction!$B$42,1,0)</f>
        <v>0</v>
      </c>
      <c r="J657" s="42">
        <f>IF(Table2[[#This Row],[Order Priority]]=Introduction!$B$43,1,0)</f>
        <v>1</v>
      </c>
      <c r="K657" s="42">
        <f>IF(Table2[[#This Row],[Order Priority]]=Introduction!$B$44,1,0)</f>
        <v>0</v>
      </c>
      <c r="L657" s="42">
        <f>IF(Table2[[#This Row],[Order Priority]]=Introduction!$B$45,1,0)</f>
        <v>0</v>
      </c>
      <c r="M657" s="42">
        <f>IF(Table2[[#This Row],[Ship Mode]]=Introduction!$C$42,1,0)</f>
        <v>0</v>
      </c>
      <c r="N657" s="41">
        <f>IF(Table2[[#This Row],[Ship Mode]]=Introduction!$C$44,1,0)</f>
        <v>1</v>
      </c>
      <c r="O657" s="41">
        <f>IF(Table2[[#This Row],[Customer Segment]]=Introduction!$D$45,1,0)</f>
        <v>0</v>
      </c>
      <c r="P657" s="41">
        <f>IF(Table2[[#This Row],[Customer Segment]]=Introduction!$D$42,1,0)</f>
        <v>0</v>
      </c>
      <c r="Q657" s="41">
        <f>IF(Table2[[#This Row],[Customer Segment]]=Introduction!$D$44,1,0)</f>
        <v>1</v>
      </c>
      <c r="R657" s="1">
        <v>157.78</v>
      </c>
      <c r="S65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108.85717909095149</v>
      </c>
    </row>
    <row r="658" spans="1:19" x14ac:dyDescent="0.2">
      <c r="A658" s="1" t="s">
        <v>23</v>
      </c>
      <c r="B658" s="1" t="s">
        <v>2</v>
      </c>
      <c r="C658" s="1" t="s">
        <v>70</v>
      </c>
      <c r="D658" s="37">
        <v>0.06</v>
      </c>
      <c r="E658" s="37">
        <v>130.97999999999999</v>
      </c>
      <c r="F658" s="37">
        <v>54.74</v>
      </c>
      <c r="G658" s="37">
        <v>0.69</v>
      </c>
      <c r="H658" s="37">
        <v>14.76</v>
      </c>
      <c r="I658" s="42">
        <f>IF(Table2[[#This Row],[Order Priority]]=Introduction!$B$42,1,0)</f>
        <v>0</v>
      </c>
      <c r="J658" s="42">
        <f>IF(Table2[[#This Row],[Order Priority]]=Introduction!$B$43,1,0)</f>
        <v>0</v>
      </c>
      <c r="K658" s="42">
        <f>IF(Table2[[#This Row],[Order Priority]]=Introduction!$B$44,1,0)</f>
        <v>1</v>
      </c>
      <c r="L658" s="42">
        <f>IF(Table2[[#This Row],[Order Priority]]=Introduction!$B$45,1,0)</f>
        <v>0</v>
      </c>
      <c r="M658" s="42">
        <f>IF(Table2[[#This Row],[Ship Mode]]=Introduction!$C$42,1,0)</f>
        <v>1</v>
      </c>
      <c r="N658" s="41">
        <f>IF(Table2[[#This Row],[Ship Mode]]=Introduction!$C$44,1,0)</f>
        <v>0</v>
      </c>
      <c r="O658" s="41">
        <f>IF(Table2[[#This Row],[Customer Segment]]=Introduction!$D$45,1,0)</f>
        <v>0</v>
      </c>
      <c r="P658" s="41">
        <f>IF(Table2[[#This Row],[Customer Segment]]=Introduction!$D$42,1,0)</f>
        <v>0</v>
      </c>
      <c r="Q658" s="41">
        <f>IF(Table2[[#This Row],[Customer Segment]]=Introduction!$D$44,1,0)</f>
        <v>0</v>
      </c>
      <c r="R658" s="34">
        <v>411.64</v>
      </c>
      <c r="S65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2385.5131807065227</v>
      </c>
    </row>
    <row r="659" spans="1:19" x14ac:dyDescent="0.2">
      <c r="A659" s="1" t="s">
        <v>23</v>
      </c>
      <c r="B659" s="1" t="s">
        <v>14</v>
      </c>
      <c r="C659" s="1" t="s">
        <v>15</v>
      </c>
      <c r="D659" s="39">
        <v>0.04</v>
      </c>
      <c r="E659" s="39">
        <v>8.5</v>
      </c>
      <c r="F659" s="39">
        <v>1.99</v>
      </c>
      <c r="G659" s="39">
        <v>0.49</v>
      </c>
      <c r="H659" s="39">
        <v>43.275199999999998</v>
      </c>
      <c r="I659" s="42">
        <f>IF(Table2[[#This Row],[Order Priority]]=Introduction!$B$42,1,0)</f>
        <v>0</v>
      </c>
      <c r="J659" s="42">
        <f>IF(Table2[[#This Row],[Order Priority]]=Introduction!$B$43,1,0)</f>
        <v>0</v>
      </c>
      <c r="K659" s="42">
        <f>IF(Table2[[#This Row],[Order Priority]]=Introduction!$B$44,1,0)</f>
        <v>1</v>
      </c>
      <c r="L659" s="42">
        <f>IF(Table2[[#This Row],[Order Priority]]=Introduction!$B$45,1,0)</f>
        <v>0</v>
      </c>
      <c r="M659" s="42">
        <f>IF(Table2[[#This Row],[Ship Mode]]=Introduction!$C$42,1,0)</f>
        <v>0</v>
      </c>
      <c r="N659" s="41">
        <f>IF(Table2[[#This Row],[Ship Mode]]=Introduction!$C$44,1,0)</f>
        <v>1</v>
      </c>
      <c r="O659" s="41">
        <f>IF(Table2[[#This Row],[Customer Segment]]=Introduction!$D$45,1,0)</f>
        <v>0</v>
      </c>
      <c r="P659" s="41">
        <f>IF(Table2[[#This Row],[Customer Segment]]=Introduction!$D$42,1,0)</f>
        <v>1</v>
      </c>
      <c r="Q659" s="41">
        <f>IF(Table2[[#This Row],[Customer Segment]]=Introduction!$D$44,1,0)</f>
        <v>0</v>
      </c>
      <c r="R659" s="1">
        <v>118.57</v>
      </c>
      <c r="S65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194.59855590817384</v>
      </c>
    </row>
    <row r="660" spans="1:19" x14ac:dyDescent="0.2">
      <c r="A660" s="1" t="s">
        <v>23</v>
      </c>
      <c r="B660" s="1" t="s">
        <v>14</v>
      </c>
      <c r="C660" s="1" t="s">
        <v>15</v>
      </c>
      <c r="D660" s="37">
        <v>0.1</v>
      </c>
      <c r="E660" s="37">
        <v>15.99</v>
      </c>
      <c r="F660" s="37">
        <v>9.4</v>
      </c>
      <c r="G660" s="37">
        <v>0.49</v>
      </c>
      <c r="H660" s="37">
        <v>-36.214619999999996</v>
      </c>
      <c r="I660" s="42">
        <f>IF(Table2[[#This Row],[Order Priority]]=Introduction!$B$42,1,0)</f>
        <v>0</v>
      </c>
      <c r="J660" s="42">
        <f>IF(Table2[[#This Row],[Order Priority]]=Introduction!$B$43,1,0)</f>
        <v>0</v>
      </c>
      <c r="K660" s="42">
        <f>IF(Table2[[#This Row],[Order Priority]]=Introduction!$B$44,1,0)</f>
        <v>1</v>
      </c>
      <c r="L660" s="42">
        <f>IF(Table2[[#This Row],[Order Priority]]=Introduction!$B$45,1,0)</f>
        <v>0</v>
      </c>
      <c r="M660" s="42">
        <f>IF(Table2[[#This Row],[Ship Mode]]=Introduction!$C$42,1,0)</f>
        <v>0</v>
      </c>
      <c r="N660" s="41">
        <f>IF(Table2[[#This Row],[Ship Mode]]=Introduction!$C$44,1,0)</f>
        <v>1</v>
      </c>
      <c r="O660" s="41">
        <f>IF(Table2[[#This Row],[Customer Segment]]=Introduction!$D$45,1,0)</f>
        <v>0</v>
      </c>
      <c r="P660" s="41">
        <f>IF(Table2[[#This Row],[Customer Segment]]=Introduction!$D$42,1,0)</f>
        <v>1</v>
      </c>
      <c r="Q660" s="41">
        <f>IF(Table2[[#This Row],[Customer Segment]]=Introduction!$D$44,1,0)</f>
        <v>0</v>
      </c>
      <c r="R660" s="34">
        <v>79.47</v>
      </c>
      <c r="S66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301.82363338042609</v>
      </c>
    </row>
    <row r="661" spans="1:19" x14ac:dyDescent="0.2">
      <c r="A661" s="1" t="s">
        <v>23</v>
      </c>
      <c r="B661" s="1" t="s">
        <v>14</v>
      </c>
      <c r="C661" s="1" t="s">
        <v>15</v>
      </c>
      <c r="D661" s="39">
        <v>0.09</v>
      </c>
      <c r="E661" s="39">
        <v>95.99</v>
      </c>
      <c r="F661" s="39">
        <v>8.99</v>
      </c>
      <c r="G661" s="39">
        <v>0.56999999999999995</v>
      </c>
      <c r="H661" s="39">
        <v>7.0329600000000001</v>
      </c>
      <c r="I661" s="42">
        <f>IF(Table2[[#This Row],[Order Priority]]=Introduction!$B$42,1,0)</f>
        <v>0</v>
      </c>
      <c r="J661" s="42">
        <f>IF(Table2[[#This Row],[Order Priority]]=Introduction!$B$43,1,0)</f>
        <v>0</v>
      </c>
      <c r="K661" s="42">
        <f>IF(Table2[[#This Row],[Order Priority]]=Introduction!$B$44,1,0)</f>
        <v>1</v>
      </c>
      <c r="L661" s="42">
        <f>IF(Table2[[#This Row],[Order Priority]]=Introduction!$B$45,1,0)</f>
        <v>0</v>
      </c>
      <c r="M661" s="42">
        <f>IF(Table2[[#This Row],[Ship Mode]]=Introduction!$C$42,1,0)</f>
        <v>0</v>
      </c>
      <c r="N661" s="41">
        <f>IF(Table2[[#This Row],[Ship Mode]]=Introduction!$C$44,1,0)</f>
        <v>1</v>
      </c>
      <c r="O661" s="41">
        <f>IF(Table2[[#This Row],[Customer Segment]]=Introduction!$D$45,1,0)</f>
        <v>0</v>
      </c>
      <c r="P661" s="41">
        <f>IF(Table2[[#This Row],[Customer Segment]]=Introduction!$D$42,1,0)</f>
        <v>1</v>
      </c>
      <c r="Q661" s="41">
        <f>IF(Table2[[#This Row],[Customer Segment]]=Introduction!$D$44,1,0)</f>
        <v>0</v>
      </c>
      <c r="R661" s="1">
        <v>627.28</v>
      </c>
      <c r="S66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658.53528237382875</v>
      </c>
    </row>
    <row r="662" spans="1:19" x14ac:dyDescent="0.2">
      <c r="A662" s="1" t="s">
        <v>92</v>
      </c>
      <c r="B662" s="1" t="s">
        <v>14</v>
      </c>
      <c r="C662" s="1" t="s">
        <v>70</v>
      </c>
      <c r="D662" s="37">
        <v>0.04</v>
      </c>
      <c r="E662" s="37">
        <v>2.08</v>
      </c>
      <c r="F662" s="37">
        <v>1.49</v>
      </c>
      <c r="G662" s="37">
        <v>0.36</v>
      </c>
      <c r="H662" s="37">
        <v>-3.71956</v>
      </c>
      <c r="I662" s="42">
        <f>IF(Table2[[#This Row],[Order Priority]]=Introduction!$B$42,1,0)</f>
        <v>0</v>
      </c>
      <c r="J662" s="42">
        <f>IF(Table2[[#This Row],[Order Priority]]=Introduction!$B$43,1,0)</f>
        <v>0</v>
      </c>
      <c r="K662" s="42">
        <f>IF(Table2[[#This Row],[Order Priority]]=Introduction!$B$44,1,0)</f>
        <v>0</v>
      </c>
      <c r="L662" s="42">
        <f>IF(Table2[[#This Row],[Order Priority]]=Introduction!$B$45,1,0)</f>
        <v>1</v>
      </c>
      <c r="M662" s="42">
        <f>IF(Table2[[#This Row],[Ship Mode]]=Introduction!$C$42,1,0)</f>
        <v>0</v>
      </c>
      <c r="N662" s="41">
        <f>IF(Table2[[#This Row],[Ship Mode]]=Introduction!$C$44,1,0)</f>
        <v>1</v>
      </c>
      <c r="O662" s="41">
        <f>IF(Table2[[#This Row],[Customer Segment]]=Introduction!$D$45,1,0)</f>
        <v>0</v>
      </c>
      <c r="P662" s="41">
        <f>IF(Table2[[#This Row],[Customer Segment]]=Introduction!$D$42,1,0)</f>
        <v>0</v>
      </c>
      <c r="Q662" s="41">
        <f>IF(Table2[[#This Row],[Customer Segment]]=Introduction!$D$44,1,0)</f>
        <v>0</v>
      </c>
      <c r="R662" s="34">
        <v>14.77</v>
      </c>
      <c r="S66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-33.583314619408313</v>
      </c>
    </row>
    <row r="663" spans="1:19" x14ac:dyDescent="0.2">
      <c r="A663" s="1" t="s">
        <v>92</v>
      </c>
      <c r="B663" s="1" t="s">
        <v>63</v>
      </c>
      <c r="C663" s="1" t="s">
        <v>70</v>
      </c>
      <c r="D663" s="39">
        <v>0.02</v>
      </c>
      <c r="E663" s="39">
        <v>53.98</v>
      </c>
      <c r="F663" s="39">
        <v>5.5</v>
      </c>
      <c r="G663" s="39">
        <v>0.62</v>
      </c>
      <c r="H663" s="39">
        <v>101.97199999999999</v>
      </c>
      <c r="I663" s="42">
        <f>IF(Table2[[#This Row],[Order Priority]]=Introduction!$B$42,1,0)</f>
        <v>0</v>
      </c>
      <c r="J663" s="42">
        <f>IF(Table2[[#This Row],[Order Priority]]=Introduction!$B$43,1,0)</f>
        <v>0</v>
      </c>
      <c r="K663" s="42">
        <f>IF(Table2[[#This Row],[Order Priority]]=Introduction!$B$44,1,0)</f>
        <v>0</v>
      </c>
      <c r="L663" s="42">
        <f>IF(Table2[[#This Row],[Order Priority]]=Introduction!$B$45,1,0)</f>
        <v>1</v>
      </c>
      <c r="M663" s="42">
        <f>IF(Table2[[#This Row],[Ship Mode]]=Introduction!$C$42,1,0)</f>
        <v>0</v>
      </c>
      <c r="N663" s="41">
        <f>IF(Table2[[#This Row],[Ship Mode]]=Introduction!$C$44,1,0)</f>
        <v>0</v>
      </c>
      <c r="O663" s="41">
        <f>IF(Table2[[#This Row],[Customer Segment]]=Introduction!$D$45,1,0)</f>
        <v>0</v>
      </c>
      <c r="P663" s="41">
        <f>IF(Table2[[#This Row],[Customer Segment]]=Introduction!$D$42,1,0)</f>
        <v>0</v>
      </c>
      <c r="Q663" s="41">
        <f>IF(Table2[[#This Row],[Customer Segment]]=Introduction!$D$44,1,0)</f>
        <v>0</v>
      </c>
      <c r="R663" s="1">
        <v>438.33</v>
      </c>
      <c r="S66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495.20184586248342</v>
      </c>
    </row>
    <row r="664" spans="1:19" x14ac:dyDescent="0.2">
      <c r="A664" s="1" t="s">
        <v>92</v>
      </c>
      <c r="B664" s="1" t="s">
        <v>14</v>
      </c>
      <c r="C664" s="1" t="s">
        <v>70</v>
      </c>
      <c r="D664" s="37">
        <v>0.05</v>
      </c>
      <c r="E664" s="37">
        <v>4.9800000000000004</v>
      </c>
      <c r="F664" s="37">
        <v>5.0199999999999996</v>
      </c>
      <c r="G664" s="37">
        <v>0.38</v>
      </c>
      <c r="H664" s="37">
        <v>-16.634799999999998</v>
      </c>
      <c r="I664" s="42">
        <f>IF(Table2[[#This Row],[Order Priority]]=Introduction!$B$42,1,0)</f>
        <v>0</v>
      </c>
      <c r="J664" s="42">
        <f>IF(Table2[[#This Row],[Order Priority]]=Introduction!$B$43,1,0)</f>
        <v>0</v>
      </c>
      <c r="K664" s="42">
        <f>IF(Table2[[#This Row],[Order Priority]]=Introduction!$B$44,1,0)</f>
        <v>0</v>
      </c>
      <c r="L664" s="42">
        <f>IF(Table2[[#This Row],[Order Priority]]=Introduction!$B$45,1,0)</f>
        <v>1</v>
      </c>
      <c r="M664" s="42">
        <f>IF(Table2[[#This Row],[Ship Mode]]=Introduction!$C$42,1,0)</f>
        <v>0</v>
      </c>
      <c r="N664" s="41">
        <f>IF(Table2[[#This Row],[Ship Mode]]=Introduction!$C$44,1,0)</f>
        <v>1</v>
      </c>
      <c r="O664" s="41">
        <f>IF(Table2[[#This Row],[Customer Segment]]=Introduction!$D$45,1,0)</f>
        <v>0</v>
      </c>
      <c r="P664" s="41">
        <f>IF(Table2[[#This Row],[Customer Segment]]=Introduction!$D$42,1,0)</f>
        <v>0</v>
      </c>
      <c r="Q664" s="41">
        <f>IF(Table2[[#This Row],[Customer Segment]]=Introduction!$D$44,1,0)</f>
        <v>0</v>
      </c>
      <c r="R664" s="34">
        <v>38.11</v>
      </c>
      <c r="S66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69.85953298756408</v>
      </c>
    </row>
    <row r="665" spans="1:19" x14ac:dyDescent="0.2">
      <c r="A665" s="1" t="s">
        <v>23</v>
      </c>
      <c r="B665" s="1" t="s">
        <v>2</v>
      </c>
      <c r="C665" s="1" t="s">
        <v>70</v>
      </c>
      <c r="D665" s="39">
        <v>0.03</v>
      </c>
      <c r="E665" s="39">
        <v>284.98</v>
      </c>
      <c r="F665" s="39">
        <v>69.55</v>
      </c>
      <c r="G665" s="39">
        <v>0.6</v>
      </c>
      <c r="H665" s="39">
        <v>-116.584</v>
      </c>
      <c r="I665" s="42">
        <f>IF(Table2[[#This Row],[Order Priority]]=Introduction!$B$42,1,0)</f>
        <v>0</v>
      </c>
      <c r="J665" s="42">
        <f>IF(Table2[[#This Row],[Order Priority]]=Introduction!$B$43,1,0)</f>
        <v>0</v>
      </c>
      <c r="K665" s="42">
        <f>IF(Table2[[#This Row],[Order Priority]]=Introduction!$B$44,1,0)</f>
        <v>1</v>
      </c>
      <c r="L665" s="42">
        <f>IF(Table2[[#This Row],[Order Priority]]=Introduction!$B$45,1,0)</f>
        <v>0</v>
      </c>
      <c r="M665" s="42">
        <f>IF(Table2[[#This Row],[Ship Mode]]=Introduction!$C$42,1,0)</f>
        <v>1</v>
      </c>
      <c r="N665" s="41">
        <f>IF(Table2[[#This Row],[Ship Mode]]=Introduction!$C$44,1,0)</f>
        <v>0</v>
      </c>
      <c r="O665" s="41">
        <f>IF(Table2[[#This Row],[Customer Segment]]=Introduction!$D$45,1,0)</f>
        <v>0</v>
      </c>
      <c r="P665" s="41">
        <f>IF(Table2[[#This Row],[Customer Segment]]=Introduction!$D$42,1,0)</f>
        <v>0</v>
      </c>
      <c r="Q665" s="41">
        <f>IF(Table2[[#This Row],[Customer Segment]]=Introduction!$D$44,1,0)</f>
        <v>0</v>
      </c>
      <c r="R665" s="1">
        <v>619.38</v>
      </c>
      <c r="S66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3087.8799085563383</v>
      </c>
    </row>
    <row r="666" spans="1:19" x14ac:dyDescent="0.2">
      <c r="A666" s="1" t="s">
        <v>23</v>
      </c>
      <c r="B666" s="1" t="s">
        <v>14</v>
      </c>
      <c r="C666" s="1" t="s">
        <v>70</v>
      </c>
      <c r="D666" s="37">
        <v>0</v>
      </c>
      <c r="E666" s="37">
        <v>12.99</v>
      </c>
      <c r="F666" s="37">
        <v>14.37</v>
      </c>
      <c r="G666" s="37">
        <v>0.73</v>
      </c>
      <c r="H666" s="37">
        <v>12.896100000000001</v>
      </c>
      <c r="I666" s="42">
        <f>IF(Table2[[#This Row],[Order Priority]]=Introduction!$B$42,1,0)</f>
        <v>0</v>
      </c>
      <c r="J666" s="42">
        <f>IF(Table2[[#This Row],[Order Priority]]=Introduction!$B$43,1,0)</f>
        <v>0</v>
      </c>
      <c r="K666" s="42">
        <f>IF(Table2[[#This Row],[Order Priority]]=Introduction!$B$44,1,0)</f>
        <v>1</v>
      </c>
      <c r="L666" s="42">
        <f>IF(Table2[[#This Row],[Order Priority]]=Introduction!$B$45,1,0)</f>
        <v>0</v>
      </c>
      <c r="M666" s="42">
        <f>IF(Table2[[#This Row],[Ship Mode]]=Introduction!$C$42,1,0)</f>
        <v>0</v>
      </c>
      <c r="N666" s="41">
        <f>IF(Table2[[#This Row],[Ship Mode]]=Introduction!$C$44,1,0)</f>
        <v>1</v>
      </c>
      <c r="O666" s="41">
        <f>IF(Table2[[#This Row],[Customer Segment]]=Introduction!$D$45,1,0)</f>
        <v>0</v>
      </c>
      <c r="P666" s="41">
        <f>IF(Table2[[#This Row],[Customer Segment]]=Introduction!$D$42,1,0)</f>
        <v>0</v>
      </c>
      <c r="Q666" s="41">
        <f>IF(Table2[[#This Row],[Customer Segment]]=Introduction!$D$44,1,0)</f>
        <v>0</v>
      </c>
      <c r="R666" s="34">
        <v>18.690000000000001</v>
      </c>
      <c r="S66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774.58605093743222</v>
      </c>
    </row>
    <row r="667" spans="1:19" x14ac:dyDescent="0.2">
      <c r="A667" s="1" t="s">
        <v>23</v>
      </c>
      <c r="B667" s="1" t="s">
        <v>14</v>
      </c>
      <c r="C667" s="1" t="s">
        <v>15</v>
      </c>
      <c r="D667" s="39">
        <v>0.09</v>
      </c>
      <c r="E667" s="39">
        <v>14.2</v>
      </c>
      <c r="F667" s="39">
        <v>5.3</v>
      </c>
      <c r="G667" s="39">
        <v>0.46</v>
      </c>
      <c r="H667" s="39">
        <v>-324.73</v>
      </c>
      <c r="I667" s="42">
        <f>IF(Table2[[#This Row],[Order Priority]]=Introduction!$B$42,1,0)</f>
        <v>0</v>
      </c>
      <c r="J667" s="42">
        <f>IF(Table2[[#This Row],[Order Priority]]=Introduction!$B$43,1,0)</f>
        <v>0</v>
      </c>
      <c r="K667" s="42">
        <f>IF(Table2[[#This Row],[Order Priority]]=Introduction!$B$44,1,0)</f>
        <v>1</v>
      </c>
      <c r="L667" s="42">
        <f>IF(Table2[[#This Row],[Order Priority]]=Introduction!$B$45,1,0)</f>
        <v>0</v>
      </c>
      <c r="M667" s="42">
        <f>IF(Table2[[#This Row],[Ship Mode]]=Introduction!$C$42,1,0)</f>
        <v>0</v>
      </c>
      <c r="N667" s="41">
        <f>IF(Table2[[#This Row],[Ship Mode]]=Introduction!$C$44,1,0)</f>
        <v>1</v>
      </c>
      <c r="O667" s="41">
        <f>IF(Table2[[#This Row],[Customer Segment]]=Introduction!$D$45,1,0)</f>
        <v>0</v>
      </c>
      <c r="P667" s="41">
        <f>IF(Table2[[#This Row],[Customer Segment]]=Introduction!$D$42,1,0)</f>
        <v>1</v>
      </c>
      <c r="Q667" s="41">
        <f>IF(Table2[[#This Row],[Customer Segment]]=Introduction!$D$44,1,0)</f>
        <v>0</v>
      </c>
      <c r="R667" s="1">
        <v>55.08</v>
      </c>
      <c r="S66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-130.88036304317964</v>
      </c>
    </row>
    <row r="668" spans="1:19" x14ac:dyDescent="0.2">
      <c r="A668" s="1" t="s">
        <v>23</v>
      </c>
      <c r="B668" s="1" t="s">
        <v>14</v>
      </c>
      <c r="C668" s="1" t="s">
        <v>70</v>
      </c>
      <c r="D668" s="37">
        <v>0.06</v>
      </c>
      <c r="E668" s="37">
        <v>19.23</v>
      </c>
      <c r="F668" s="37">
        <v>6.15</v>
      </c>
      <c r="G668" s="37">
        <v>0.44</v>
      </c>
      <c r="H668" s="37">
        <v>-25.38</v>
      </c>
      <c r="I668" s="42">
        <f>IF(Table2[[#This Row],[Order Priority]]=Introduction!$B$42,1,0)</f>
        <v>0</v>
      </c>
      <c r="J668" s="42">
        <f>IF(Table2[[#This Row],[Order Priority]]=Introduction!$B$43,1,0)</f>
        <v>0</v>
      </c>
      <c r="K668" s="42">
        <f>IF(Table2[[#This Row],[Order Priority]]=Introduction!$B$44,1,0)</f>
        <v>1</v>
      </c>
      <c r="L668" s="42">
        <f>IF(Table2[[#This Row],[Order Priority]]=Introduction!$B$45,1,0)</f>
        <v>0</v>
      </c>
      <c r="M668" s="42">
        <f>IF(Table2[[#This Row],[Ship Mode]]=Introduction!$C$42,1,0)</f>
        <v>0</v>
      </c>
      <c r="N668" s="41">
        <f>IF(Table2[[#This Row],[Ship Mode]]=Introduction!$C$44,1,0)</f>
        <v>1</v>
      </c>
      <c r="O668" s="41">
        <f>IF(Table2[[#This Row],[Customer Segment]]=Introduction!$D$45,1,0)</f>
        <v>0</v>
      </c>
      <c r="P668" s="41">
        <f>IF(Table2[[#This Row],[Customer Segment]]=Introduction!$D$42,1,0)</f>
        <v>0</v>
      </c>
      <c r="Q668" s="41">
        <f>IF(Table2[[#This Row],[Customer Segment]]=Introduction!$D$44,1,0)</f>
        <v>0</v>
      </c>
      <c r="R668" s="34">
        <v>84.6</v>
      </c>
      <c r="S66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247.05228408325544</v>
      </c>
    </row>
    <row r="669" spans="1:19" x14ac:dyDescent="0.2">
      <c r="A669" s="1" t="s">
        <v>23</v>
      </c>
      <c r="B669" s="1" t="s">
        <v>14</v>
      </c>
      <c r="C669" s="1" t="s">
        <v>15</v>
      </c>
      <c r="D669" s="39">
        <v>0.06</v>
      </c>
      <c r="E669" s="39">
        <v>2.89</v>
      </c>
      <c r="F669" s="39">
        <v>0.5</v>
      </c>
      <c r="G669" s="39">
        <v>0.38</v>
      </c>
      <c r="H669" s="39">
        <v>9.6117000000000008</v>
      </c>
      <c r="I669" s="42">
        <f>IF(Table2[[#This Row],[Order Priority]]=Introduction!$B$42,1,0)</f>
        <v>0</v>
      </c>
      <c r="J669" s="42">
        <f>IF(Table2[[#This Row],[Order Priority]]=Introduction!$B$43,1,0)</f>
        <v>0</v>
      </c>
      <c r="K669" s="42">
        <f>IF(Table2[[#This Row],[Order Priority]]=Introduction!$B$44,1,0)</f>
        <v>1</v>
      </c>
      <c r="L669" s="42">
        <f>IF(Table2[[#This Row],[Order Priority]]=Introduction!$B$45,1,0)</f>
        <v>0</v>
      </c>
      <c r="M669" s="42">
        <f>IF(Table2[[#This Row],[Ship Mode]]=Introduction!$C$42,1,0)</f>
        <v>0</v>
      </c>
      <c r="N669" s="41">
        <f>IF(Table2[[#This Row],[Ship Mode]]=Introduction!$C$44,1,0)</f>
        <v>1</v>
      </c>
      <c r="O669" s="41">
        <f>IF(Table2[[#This Row],[Customer Segment]]=Introduction!$D$45,1,0)</f>
        <v>0</v>
      </c>
      <c r="P669" s="41">
        <f>IF(Table2[[#This Row],[Customer Segment]]=Introduction!$D$42,1,0)</f>
        <v>1</v>
      </c>
      <c r="Q669" s="41">
        <f>IF(Table2[[#This Row],[Customer Segment]]=Introduction!$D$44,1,0)</f>
        <v>0</v>
      </c>
      <c r="R669" s="1">
        <v>13.93</v>
      </c>
      <c r="S66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-3.2804764920187566</v>
      </c>
    </row>
    <row r="670" spans="1:19" x14ac:dyDescent="0.2">
      <c r="A670" s="1" t="s">
        <v>23</v>
      </c>
      <c r="B670" s="1" t="s">
        <v>14</v>
      </c>
      <c r="C670" s="1" t="s">
        <v>70</v>
      </c>
      <c r="D670" s="37">
        <v>0.1</v>
      </c>
      <c r="E670" s="37">
        <v>120.98</v>
      </c>
      <c r="F670" s="37">
        <v>9.07</v>
      </c>
      <c r="G670" s="37">
        <v>0.35</v>
      </c>
      <c r="H670" s="37">
        <v>379.3965</v>
      </c>
      <c r="I670" s="42">
        <f>IF(Table2[[#This Row],[Order Priority]]=Introduction!$B$42,1,0)</f>
        <v>0</v>
      </c>
      <c r="J670" s="42">
        <f>IF(Table2[[#This Row],[Order Priority]]=Introduction!$B$43,1,0)</f>
        <v>0</v>
      </c>
      <c r="K670" s="42">
        <f>IF(Table2[[#This Row],[Order Priority]]=Introduction!$B$44,1,0)</f>
        <v>1</v>
      </c>
      <c r="L670" s="42">
        <f>IF(Table2[[#This Row],[Order Priority]]=Introduction!$B$45,1,0)</f>
        <v>0</v>
      </c>
      <c r="M670" s="42">
        <f>IF(Table2[[#This Row],[Ship Mode]]=Introduction!$C$42,1,0)</f>
        <v>0</v>
      </c>
      <c r="N670" s="41">
        <f>IF(Table2[[#This Row],[Ship Mode]]=Introduction!$C$44,1,0)</f>
        <v>1</v>
      </c>
      <c r="O670" s="41">
        <f>IF(Table2[[#This Row],[Customer Segment]]=Introduction!$D$45,1,0)</f>
        <v>0</v>
      </c>
      <c r="P670" s="41">
        <f>IF(Table2[[#This Row],[Customer Segment]]=Introduction!$D$42,1,0)</f>
        <v>0</v>
      </c>
      <c r="Q670" s="41">
        <f>IF(Table2[[#This Row],[Customer Segment]]=Introduction!$D$44,1,0)</f>
        <v>0</v>
      </c>
      <c r="R670" s="34">
        <v>549.85</v>
      </c>
      <c r="S67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959.82123263888673</v>
      </c>
    </row>
    <row r="671" spans="1:19" x14ac:dyDescent="0.2">
      <c r="A671" s="1" t="s">
        <v>23</v>
      </c>
      <c r="B671" s="1" t="s">
        <v>63</v>
      </c>
      <c r="C671" s="1" t="s">
        <v>70</v>
      </c>
      <c r="D671" s="39">
        <v>0.08</v>
      </c>
      <c r="E671" s="39">
        <v>8.32</v>
      </c>
      <c r="F671" s="39">
        <v>2.38</v>
      </c>
      <c r="G671" s="39">
        <v>0.74</v>
      </c>
      <c r="H671" s="39">
        <v>-41.83</v>
      </c>
      <c r="I671" s="42">
        <f>IF(Table2[[#This Row],[Order Priority]]=Introduction!$B$42,1,0)</f>
        <v>0</v>
      </c>
      <c r="J671" s="42">
        <f>IF(Table2[[#This Row],[Order Priority]]=Introduction!$B$43,1,0)</f>
        <v>0</v>
      </c>
      <c r="K671" s="42">
        <f>IF(Table2[[#This Row],[Order Priority]]=Introduction!$B$44,1,0)</f>
        <v>1</v>
      </c>
      <c r="L671" s="42">
        <f>IF(Table2[[#This Row],[Order Priority]]=Introduction!$B$45,1,0)</f>
        <v>0</v>
      </c>
      <c r="M671" s="42">
        <f>IF(Table2[[#This Row],[Ship Mode]]=Introduction!$C$42,1,0)</f>
        <v>0</v>
      </c>
      <c r="N671" s="41">
        <f>IF(Table2[[#This Row],[Ship Mode]]=Introduction!$C$44,1,0)</f>
        <v>0</v>
      </c>
      <c r="O671" s="41">
        <f>IF(Table2[[#This Row],[Customer Segment]]=Introduction!$D$45,1,0)</f>
        <v>0</v>
      </c>
      <c r="P671" s="41">
        <f>IF(Table2[[#This Row],[Customer Segment]]=Introduction!$D$42,1,0)</f>
        <v>0</v>
      </c>
      <c r="Q671" s="41">
        <f>IF(Table2[[#This Row],[Customer Segment]]=Introduction!$D$44,1,0)</f>
        <v>0</v>
      </c>
      <c r="R671" s="1">
        <v>48.99</v>
      </c>
      <c r="S67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245.7462795177602</v>
      </c>
    </row>
    <row r="672" spans="1:19" x14ac:dyDescent="0.2">
      <c r="A672" s="1" t="s">
        <v>23</v>
      </c>
      <c r="B672" s="1" t="s">
        <v>14</v>
      </c>
      <c r="C672" s="1" t="s">
        <v>70</v>
      </c>
      <c r="D672" s="37">
        <v>0.1</v>
      </c>
      <c r="E672" s="37">
        <v>125.99</v>
      </c>
      <c r="F672" s="37">
        <v>4.2</v>
      </c>
      <c r="G672" s="37">
        <v>0.59</v>
      </c>
      <c r="H672" s="37">
        <v>372.40199999999999</v>
      </c>
      <c r="I672" s="42">
        <f>IF(Table2[[#This Row],[Order Priority]]=Introduction!$B$42,1,0)</f>
        <v>0</v>
      </c>
      <c r="J672" s="42">
        <f>IF(Table2[[#This Row],[Order Priority]]=Introduction!$B$43,1,0)</f>
        <v>0</v>
      </c>
      <c r="K672" s="42">
        <f>IF(Table2[[#This Row],[Order Priority]]=Introduction!$B$44,1,0)</f>
        <v>1</v>
      </c>
      <c r="L672" s="42">
        <f>IF(Table2[[#This Row],[Order Priority]]=Introduction!$B$45,1,0)</f>
        <v>0</v>
      </c>
      <c r="M672" s="42">
        <f>IF(Table2[[#This Row],[Ship Mode]]=Introduction!$C$42,1,0)</f>
        <v>0</v>
      </c>
      <c r="N672" s="41">
        <f>IF(Table2[[#This Row],[Ship Mode]]=Introduction!$C$44,1,0)</f>
        <v>1</v>
      </c>
      <c r="O672" s="41">
        <f>IF(Table2[[#This Row],[Customer Segment]]=Introduction!$D$45,1,0)</f>
        <v>0</v>
      </c>
      <c r="P672" s="41">
        <f>IF(Table2[[#This Row],[Customer Segment]]=Introduction!$D$42,1,0)</f>
        <v>0</v>
      </c>
      <c r="Q672" s="41">
        <f>IF(Table2[[#This Row],[Customer Segment]]=Introduction!$D$44,1,0)</f>
        <v>0</v>
      </c>
      <c r="R672" s="34">
        <v>681.42</v>
      </c>
      <c r="S67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1033.2364113371673</v>
      </c>
    </row>
    <row r="673" spans="1:19" x14ac:dyDescent="0.2">
      <c r="A673" s="1" t="s">
        <v>92</v>
      </c>
      <c r="B673" s="1" t="s">
        <v>63</v>
      </c>
      <c r="C673" s="1" t="s">
        <v>47</v>
      </c>
      <c r="D673" s="39">
        <v>0.01</v>
      </c>
      <c r="E673" s="39">
        <v>6.48</v>
      </c>
      <c r="F673" s="39">
        <v>6.57</v>
      </c>
      <c r="G673" s="39">
        <v>0.37</v>
      </c>
      <c r="H673" s="39">
        <v>-46.5244</v>
      </c>
      <c r="I673" s="42">
        <f>IF(Table2[[#This Row],[Order Priority]]=Introduction!$B$42,1,0)</f>
        <v>0</v>
      </c>
      <c r="J673" s="42">
        <f>IF(Table2[[#This Row],[Order Priority]]=Introduction!$B$43,1,0)</f>
        <v>0</v>
      </c>
      <c r="K673" s="42">
        <f>IF(Table2[[#This Row],[Order Priority]]=Introduction!$B$44,1,0)</f>
        <v>0</v>
      </c>
      <c r="L673" s="42">
        <f>IF(Table2[[#This Row],[Order Priority]]=Introduction!$B$45,1,0)</f>
        <v>1</v>
      </c>
      <c r="M673" s="42">
        <f>IF(Table2[[#This Row],[Ship Mode]]=Introduction!$C$42,1,0)</f>
        <v>0</v>
      </c>
      <c r="N673" s="41">
        <f>IF(Table2[[#This Row],[Ship Mode]]=Introduction!$C$44,1,0)</f>
        <v>0</v>
      </c>
      <c r="O673" s="41">
        <f>IF(Table2[[#This Row],[Customer Segment]]=Introduction!$D$45,1,0)</f>
        <v>0</v>
      </c>
      <c r="P673" s="41">
        <f>IF(Table2[[#This Row],[Customer Segment]]=Introduction!$D$42,1,0)</f>
        <v>0</v>
      </c>
      <c r="Q673" s="41">
        <f>IF(Table2[[#This Row],[Customer Segment]]=Introduction!$D$44,1,0)</f>
        <v>1</v>
      </c>
      <c r="R673" s="1">
        <v>127.83</v>
      </c>
      <c r="S67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53.137510944417016</v>
      </c>
    </row>
    <row r="674" spans="1:19" x14ac:dyDescent="0.2">
      <c r="A674" s="1" t="s">
        <v>92</v>
      </c>
      <c r="B674" s="1" t="s">
        <v>14</v>
      </c>
      <c r="C674" s="1" t="s">
        <v>70</v>
      </c>
      <c r="D674" s="37">
        <v>0.05</v>
      </c>
      <c r="E674" s="37">
        <v>20.99</v>
      </c>
      <c r="F674" s="37">
        <v>4.8099999999999996</v>
      </c>
      <c r="G674" s="37">
        <v>0.57999999999999996</v>
      </c>
      <c r="H674" s="37">
        <v>4.9017600000000003</v>
      </c>
      <c r="I674" s="42">
        <f>IF(Table2[[#This Row],[Order Priority]]=Introduction!$B$42,1,0)</f>
        <v>0</v>
      </c>
      <c r="J674" s="42">
        <f>IF(Table2[[#This Row],[Order Priority]]=Introduction!$B$43,1,0)</f>
        <v>0</v>
      </c>
      <c r="K674" s="42">
        <f>IF(Table2[[#This Row],[Order Priority]]=Introduction!$B$44,1,0)</f>
        <v>0</v>
      </c>
      <c r="L674" s="42">
        <f>IF(Table2[[#This Row],[Order Priority]]=Introduction!$B$45,1,0)</f>
        <v>1</v>
      </c>
      <c r="M674" s="42">
        <f>IF(Table2[[#This Row],[Ship Mode]]=Introduction!$C$42,1,0)</f>
        <v>0</v>
      </c>
      <c r="N674" s="41">
        <f>IF(Table2[[#This Row],[Ship Mode]]=Introduction!$C$44,1,0)</f>
        <v>1</v>
      </c>
      <c r="O674" s="41">
        <f>IF(Table2[[#This Row],[Customer Segment]]=Introduction!$D$45,1,0)</f>
        <v>0</v>
      </c>
      <c r="P674" s="41">
        <f>IF(Table2[[#This Row],[Customer Segment]]=Introduction!$D$42,1,0)</f>
        <v>0</v>
      </c>
      <c r="Q674" s="41">
        <f>IF(Table2[[#This Row],[Customer Segment]]=Introduction!$D$44,1,0)</f>
        <v>0</v>
      </c>
      <c r="R674" s="34">
        <v>199.43</v>
      </c>
      <c r="S67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302.50817610848571</v>
      </c>
    </row>
    <row r="675" spans="1:19" x14ac:dyDescent="0.2">
      <c r="A675" s="1" t="s">
        <v>92</v>
      </c>
      <c r="B675" s="1" t="s">
        <v>14</v>
      </c>
      <c r="C675" s="1" t="s">
        <v>15</v>
      </c>
      <c r="D675" s="39">
        <v>0</v>
      </c>
      <c r="E675" s="39">
        <v>6.37</v>
      </c>
      <c r="F675" s="39">
        <v>5.19</v>
      </c>
      <c r="G675" s="39">
        <v>0.38</v>
      </c>
      <c r="H675" s="39">
        <v>-27.1492</v>
      </c>
      <c r="I675" s="42">
        <f>IF(Table2[[#This Row],[Order Priority]]=Introduction!$B$42,1,0)</f>
        <v>0</v>
      </c>
      <c r="J675" s="42">
        <f>IF(Table2[[#This Row],[Order Priority]]=Introduction!$B$43,1,0)</f>
        <v>0</v>
      </c>
      <c r="K675" s="42">
        <f>IF(Table2[[#This Row],[Order Priority]]=Introduction!$B$44,1,0)</f>
        <v>0</v>
      </c>
      <c r="L675" s="42">
        <f>IF(Table2[[#This Row],[Order Priority]]=Introduction!$B$45,1,0)</f>
        <v>1</v>
      </c>
      <c r="M675" s="42">
        <f>IF(Table2[[#This Row],[Ship Mode]]=Introduction!$C$42,1,0)</f>
        <v>0</v>
      </c>
      <c r="N675" s="41">
        <f>IF(Table2[[#This Row],[Ship Mode]]=Introduction!$C$44,1,0)</f>
        <v>1</v>
      </c>
      <c r="O675" s="41">
        <f>IF(Table2[[#This Row],[Customer Segment]]=Introduction!$D$45,1,0)</f>
        <v>0</v>
      </c>
      <c r="P675" s="41">
        <f>IF(Table2[[#This Row],[Customer Segment]]=Introduction!$D$42,1,0)</f>
        <v>1</v>
      </c>
      <c r="Q675" s="41">
        <f>IF(Table2[[#This Row],[Customer Segment]]=Introduction!$D$44,1,0)</f>
        <v>0</v>
      </c>
      <c r="R675" s="1">
        <v>99.75</v>
      </c>
      <c r="S67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72.252524461271747</v>
      </c>
    </row>
    <row r="676" spans="1:19" x14ac:dyDescent="0.2">
      <c r="A676" s="1" t="s">
        <v>92</v>
      </c>
      <c r="B676" s="1" t="s">
        <v>14</v>
      </c>
      <c r="C676" s="1" t="s">
        <v>47</v>
      </c>
      <c r="D676" s="37">
        <v>0.04</v>
      </c>
      <c r="E676" s="37">
        <v>17.239999999999998</v>
      </c>
      <c r="F676" s="37">
        <v>3.26</v>
      </c>
      <c r="G676" s="37">
        <v>0.56000000000000005</v>
      </c>
      <c r="H676" s="37">
        <v>47.73</v>
      </c>
      <c r="I676" s="42">
        <f>IF(Table2[[#This Row],[Order Priority]]=Introduction!$B$42,1,0)</f>
        <v>0</v>
      </c>
      <c r="J676" s="42">
        <f>IF(Table2[[#This Row],[Order Priority]]=Introduction!$B$43,1,0)</f>
        <v>0</v>
      </c>
      <c r="K676" s="42">
        <f>IF(Table2[[#This Row],[Order Priority]]=Introduction!$B$44,1,0)</f>
        <v>0</v>
      </c>
      <c r="L676" s="42">
        <f>IF(Table2[[#This Row],[Order Priority]]=Introduction!$B$45,1,0)</f>
        <v>1</v>
      </c>
      <c r="M676" s="42">
        <f>IF(Table2[[#This Row],[Ship Mode]]=Introduction!$C$42,1,0)</f>
        <v>0</v>
      </c>
      <c r="N676" s="41">
        <f>IF(Table2[[#This Row],[Ship Mode]]=Introduction!$C$44,1,0)</f>
        <v>1</v>
      </c>
      <c r="O676" s="41">
        <f>IF(Table2[[#This Row],[Customer Segment]]=Introduction!$D$45,1,0)</f>
        <v>0</v>
      </c>
      <c r="P676" s="41">
        <f>IF(Table2[[#This Row],[Customer Segment]]=Introduction!$D$42,1,0)</f>
        <v>0</v>
      </c>
      <c r="Q676" s="41">
        <f>IF(Table2[[#This Row],[Customer Segment]]=Introduction!$D$44,1,0)</f>
        <v>1</v>
      </c>
      <c r="R676" s="34">
        <v>119.6</v>
      </c>
      <c r="S67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312.19883098084608</v>
      </c>
    </row>
    <row r="677" spans="1:19" x14ac:dyDescent="0.2">
      <c r="A677" s="1" t="s">
        <v>46</v>
      </c>
      <c r="B677" s="1" t="s">
        <v>14</v>
      </c>
      <c r="C677" s="1" t="s">
        <v>70</v>
      </c>
      <c r="D677" s="39">
        <v>0</v>
      </c>
      <c r="E677" s="39">
        <v>8.5</v>
      </c>
      <c r="F677" s="39">
        <v>1.99</v>
      </c>
      <c r="G677" s="39">
        <v>0.49</v>
      </c>
      <c r="H677" s="39">
        <v>71.735600000000005</v>
      </c>
      <c r="I677" s="42">
        <f>IF(Table2[[#This Row],[Order Priority]]=Introduction!$B$42,1,0)</f>
        <v>0</v>
      </c>
      <c r="J677" s="42">
        <f>IF(Table2[[#This Row],[Order Priority]]=Introduction!$B$43,1,0)</f>
        <v>0</v>
      </c>
      <c r="K677" s="42">
        <f>IF(Table2[[#This Row],[Order Priority]]=Introduction!$B$44,1,0)</f>
        <v>0</v>
      </c>
      <c r="L677" s="42">
        <f>IF(Table2[[#This Row],[Order Priority]]=Introduction!$B$45,1,0)</f>
        <v>0</v>
      </c>
      <c r="M677" s="42">
        <f>IF(Table2[[#This Row],[Ship Mode]]=Introduction!$C$42,1,0)</f>
        <v>0</v>
      </c>
      <c r="N677" s="41">
        <f>IF(Table2[[#This Row],[Ship Mode]]=Introduction!$C$44,1,0)</f>
        <v>1</v>
      </c>
      <c r="O677" s="41">
        <f>IF(Table2[[#This Row],[Customer Segment]]=Introduction!$D$45,1,0)</f>
        <v>0</v>
      </c>
      <c r="P677" s="41">
        <f>IF(Table2[[#This Row],[Customer Segment]]=Introduction!$D$42,1,0)</f>
        <v>0</v>
      </c>
      <c r="Q677" s="41">
        <f>IF(Table2[[#This Row],[Customer Segment]]=Introduction!$D$44,1,0)</f>
        <v>0</v>
      </c>
      <c r="R677" s="1">
        <v>122.25</v>
      </c>
      <c r="S67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400.37292201374572</v>
      </c>
    </row>
    <row r="678" spans="1:19" x14ac:dyDescent="0.2">
      <c r="A678" s="1" t="s">
        <v>46</v>
      </c>
      <c r="B678" s="1" t="s">
        <v>14</v>
      </c>
      <c r="C678" s="1" t="s">
        <v>70</v>
      </c>
      <c r="D678" s="37">
        <v>0.03</v>
      </c>
      <c r="E678" s="37">
        <v>95.43</v>
      </c>
      <c r="F678" s="37">
        <v>19.989999999999998</v>
      </c>
      <c r="G678" s="37">
        <v>0.79</v>
      </c>
      <c r="H678" s="37">
        <v>-79.320800000000006</v>
      </c>
      <c r="I678" s="42">
        <f>IF(Table2[[#This Row],[Order Priority]]=Introduction!$B$42,1,0)</f>
        <v>0</v>
      </c>
      <c r="J678" s="42">
        <f>IF(Table2[[#This Row],[Order Priority]]=Introduction!$B$43,1,0)</f>
        <v>0</v>
      </c>
      <c r="K678" s="42">
        <f>IF(Table2[[#This Row],[Order Priority]]=Introduction!$B$44,1,0)</f>
        <v>0</v>
      </c>
      <c r="L678" s="42">
        <f>IF(Table2[[#This Row],[Order Priority]]=Introduction!$B$45,1,0)</f>
        <v>0</v>
      </c>
      <c r="M678" s="42">
        <f>IF(Table2[[#This Row],[Ship Mode]]=Introduction!$C$42,1,0)</f>
        <v>0</v>
      </c>
      <c r="N678" s="41">
        <f>IF(Table2[[#This Row],[Ship Mode]]=Introduction!$C$44,1,0)</f>
        <v>1</v>
      </c>
      <c r="O678" s="41">
        <f>IF(Table2[[#This Row],[Customer Segment]]=Introduction!$D$45,1,0)</f>
        <v>0</v>
      </c>
      <c r="P678" s="41">
        <f>IF(Table2[[#This Row],[Customer Segment]]=Introduction!$D$42,1,0)</f>
        <v>0</v>
      </c>
      <c r="Q678" s="41">
        <f>IF(Table2[[#This Row],[Customer Segment]]=Introduction!$D$44,1,0)</f>
        <v>0</v>
      </c>
      <c r="R678" s="34">
        <v>206.09</v>
      </c>
      <c r="S67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1245.0924411714536</v>
      </c>
    </row>
    <row r="679" spans="1:19" x14ac:dyDescent="0.2">
      <c r="A679" s="1" t="s">
        <v>46</v>
      </c>
      <c r="B679" s="1" t="s">
        <v>14</v>
      </c>
      <c r="C679" s="1" t="s">
        <v>70</v>
      </c>
      <c r="D679" s="39">
        <v>0.05</v>
      </c>
      <c r="E679" s="39">
        <v>9.65</v>
      </c>
      <c r="F679" s="39">
        <v>6.22</v>
      </c>
      <c r="G679" s="39">
        <v>0.55000000000000004</v>
      </c>
      <c r="H679" s="39">
        <v>-14.6432</v>
      </c>
      <c r="I679" s="42">
        <f>IF(Table2[[#This Row],[Order Priority]]=Introduction!$B$42,1,0)</f>
        <v>0</v>
      </c>
      <c r="J679" s="42">
        <f>IF(Table2[[#This Row],[Order Priority]]=Introduction!$B$43,1,0)</f>
        <v>0</v>
      </c>
      <c r="K679" s="42">
        <f>IF(Table2[[#This Row],[Order Priority]]=Introduction!$B$44,1,0)</f>
        <v>0</v>
      </c>
      <c r="L679" s="42">
        <f>IF(Table2[[#This Row],[Order Priority]]=Introduction!$B$45,1,0)</f>
        <v>0</v>
      </c>
      <c r="M679" s="42">
        <f>IF(Table2[[#This Row],[Ship Mode]]=Introduction!$C$42,1,0)</f>
        <v>0</v>
      </c>
      <c r="N679" s="41">
        <f>IF(Table2[[#This Row],[Ship Mode]]=Introduction!$C$44,1,0)</f>
        <v>1</v>
      </c>
      <c r="O679" s="41">
        <f>IF(Table2[[#This Row],[Customer Segment]]=Introduction!$D$45,1,0)</f>
        <v>0</v>
      </c>
      <c r="P679" s="41">
        <f>IF(Table2[[#This Row],[Customer Segment]]=Introduction!$D$42,1,0)</f>
        <v>0</v>
      </c>
      <c r="Q679" s="41">
        <f>IF(Table2[[#This Row],[Customer Segment]]=Introduction!$D$44,1,0)</f>
        <v>0</v>
      </c>
      <c r="R679" s="1">
        <v>151.34</v>
      </c>
      <c r="S67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449.26547704020982</v>
      </c>
    </row>
    <row r="680" spans="1:19" x14ac:dyDescent="0.2">
      <c r="A680" s="1" t="s">
        <v>46</v>
      </c>
      <c r="B680" s="1" t="s">
        <v>63</v>
      </c>
      <c r="C680" s="1" t="s">
        <v>47</v>
      </c>
      <c r="D680" s="37">
        <v>0.05</v>
      </c>
      <c r="E680" s="37">
        <v>34.979999999999997</v>
      </c>
      <c r="F680" s="37">
        <v>7.53</v>
      </c>
      <c r="G680" s="37">
        <v>0.76</v>
      </c>
      <c r="H680" s="37">
        <v>-32.666400000000003</v>
      </c>
      <c r="I680" s="42">
        <f>IF(Table2[[#This Row],[Order Priority]]=Introduction!$B$42,1,0)</f>
        <v>0</v>
      </c>
      <c r="J680" s="42">
        <f>IF(Table2[[#This Row],[Order Priority]]=Introduction!$B$43,1,0)</f>
        <v>0</v>
      </c>
      <c r="K680" s="42">
        <f>IF(Table2[[#This Row],[Order Priority]]=Introduction!$B$44,1,0)</f>
        <v>0</v>
      </c>
      <c r="L680" s="42">
        <f>IF(Table2[[#This Row],[Order Priority]]=Introduction!$B$45,1,0)</f>
        <v>0</v>
      </c>
      <c r="M680" s="42">
        <f>IF(Table2[[#This Row],[Ship Mode]]=Introduction!$C$42,1,0)</f>
        <v>0</v>
      </c>
      <c r="N680" s="41">
        <f>IF(Table2[[#This Row],[Ship Mode]]=Introduction!$C$44,1,0)</f>
        <v>0</v>
      </c>
      <c r="O680" s="41">
        <f>IF(Table2[[#This Row],[Customer Segment]]=Introduction!$D$45,1,0)</f>
        <v>0</v>
      </c>
      <c r="P680" s="41">
        <f>IF(Table2[[#This Row],[Customer Segment]]=Introduction!$D$42,1,0)</f>
        <v>0</v>
      </c>
      <c r="Q680" s="41">
        <f>IF(Table2[[#This Row],[Customer Segment]]=Introduction!$D$44,1,0)</f>
        <v>1</v>
      </c>
      <c r="R680" s="34">
        <v>581.08000000000004</v>
      </c>
      <c r="S68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669.15197934482842</v>
      </c>
    </row>
    <row r="681" spans="1:19" x14ac:dyDescent="0.2">
      <c r="A681" s="1" t="s">
        <v>46</v>
      </c>
      <c r="B681" s="1" t="s">
        <v>14</v>
      </c>
      <c r="C681" s="1" t="s">
        <v>47</v>
      </c>
      <c r="D681" s="39">
        <v>0</v>
      </c>
      <c r="E681" s="39">
        <v>3.14</v>
      </c>
      <c r="F681" s="39">
        <v>1.92</v>
      </c>
      <c r="G681" s="39">
        <v>0.84</v>
      </c>
      <c r="H681" s="39">
        <v>-13.135199999999999</v>
      </c>
      <c r="I681" s="42">
        <f>IF(Table2[[#This Row],[Order Priority]]=Introduction!$B$42,1,0)</f>
        <v>0</v>
      </c>
      <c r="J681" s="42">
        <f>IF(Table2[[#This Row],[Order Priority]]=Introduction!$B$43,1,0)</f>
        <v>0</v>
      </c>
      <c r="K681" s="42">
        <f>IF(Table2[[#This Row],[Order Priority]]=Introduction!$B$44,1,0)</f>
        <v>0</v>
      </c>
      <c r="L681" s="42">
        <f>IF(Table2[[#This Row],[Order Priority]]=Introduction!$B$45,1,0)</f>
        <v>0</v>
      </c>
      <c r="M681" s="42">
        <f>IF(Table2[[#This Row],[Ship Mode]]=Introduction!$C$42,1,0)</f>
        <v>0</v>
      </c>
      <c r="N681" s="41">
        <f>IF(Table2[[#This Row],[Ship Mode]]=Introduction!$C$44,1,0)</f>
        <v>1</v>
      </c>
      <c r="O681" s="41">
        <f>IF(Table2[[#This Row],[Customer Segment]]=Introduction!$D$45,1,0)</f>
        <v>0</v>
      </c>
      <c r="P681" s="41">
        <f>IF(Table2[[#This Row],[Customer Segment]]=Introduction!$D$42,1,0)</f>
        <v>0</v>
      </c>
      <c r="Q681" s="41">
        <f>IF(Table2[[#This Row],[Customer Segment]]=Introduction!$D$44,1,0)</f>
        <v>1</v>
      </c>
      <c r="R681" s="1">
        <v>27.53</v>
      </c>
      <c r="S68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616.08793387974708</v>
      </c>
    </row>
    <row r="682" spans="1:19" x14ac:dyDescent="0.2">
      <c r="A682" s="1" t="s">
        <v>46</v>
      </c>
      <c r="B682" s="1" t="s">
        <v>14</v>
      </c>
      <c r="C682" s="1" t="s">
        <v>3</v>
      </c>
      <c r="D682" s="37">
        <v>0.1</v>
      </c>
      <c r="E682" s="37">
        <v>11.55</v>
      </c>
      <c r="F682" s="37">
        <v>2.36</v>
      </c>
      <c r="G682" s="37">
        <v>0.55000000000000004</v>
      </c>
      <c r="H682" s="37">
        <v>69.767200000000003</v>
      </c>
      <c r="I682" s="42">
        <f>IF(Table2[[#This Row],[Order Priority]]=Introduction!$B$42,1,0)</f>
        <v>0</v>
      </c>
      <c r="J682" s="42">
        <f>IF(Table2[[#This Row],[Order Priority]]=Introduction!$B$43,1,0)</f>
        <v>0</v>
      </c>
      <c r="K682" s="42">
        <f>IF(Table2[[#This Row],[Order Priority]]=Introduction!$B$44,1,0)</f>
        <v>0</v>
      </c>
      <c r="L682" s="42">
        <f>IF(Table2[[#This Row],[Order Priority]]=Introduction!$B$45,1,0)</f>
        <v>0</v>
      </c>
      <c r="M682" s="42">
        <f>IF(Table2[[#This Row],[Ship Mode]]=Introduction!$C$42,1,0)</f>
        <v>0</v>
      </c>
      <c r="N682" s="41">
        <f>IF(Table2[[#This Row],[Ship Mode]]=Introduction!$C$44,1,0)</f>
        <v>1</v>
      </c>
      <c r="O682" s="41">
        <f>IF(Table2[[#This Row],[Customer Segment]]=Introduction!$D$45,1,0)</f>
        <v>1</v>
      </c>
      <c r="P682" s="41">
        <f>IF(Table2[[#This Row],[Customer Segment]]=Introduction!$D$42,1,0)</f>
        <v>0</v>
      </c>
      <c r="Q682" s="41">
        <f>IF(Table2[[#This Row],[Customer Segment]]=Introduction!$D$44,1,0)</f>
        <v>0</v>
      </c>
      <c r="R682" s="34">
        <v>135.77000000000001</v>
      </c>
      <c r="S68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392.89051800223837</v>
      </c>
    </row>
    <row r="683" spans="1:19" x14ac:dyDescent="0.2">
      <c r="A683" s="1" t="s">
        <v>1</v>
      </c>
      <c r="B683" s="1" t="s">
        <v>63</v>
      </c>
      <c r="C683" s="1" t="s">
        <v>47</v>
      </c>
      <c r="D683" s="39">
        <v>0.09</v>
      </c>
      <c r="E683" s="39">
        <v>90.98</v>
      </c>
      <c r="F683" s="39">
        <v>56.2</v>
      </c>
      <c r="G683" s="39">
        <v>0.74</v>
      </c>
      <c r="H683" s="39">
        <v>-1570.32</v>
      </c>
      <c r="I683" s="42">
        <f>IF(Table2[[#This Row],[Order Priority]]=Introduction!$B$42,1,0)</f>
        <v>1</v>
      </c>
      <c r="J683" s="42">
        <f>IF(Table2[[#This Row],[Order Priority]]=Introduction!$B$43,1,0)</f>
        <v>0</v>
      </c>
      <c r="K683" s="42">
        <f>IF(Table2[[#This Row],[Order Priority]]=Introduction!$B$44,1,0)</f>
        <v>0</v>
      </c>
      <c r="L683" s="42">
        <f>IF(Table2[[#This Row],[Order Priority]]=Introduction!$B$45,1,0)</f>
        <v>0</v>
      </c>
      <c r="M683" s="42">
        <f>IF(Table2[[#This Row],[Ship Mode]]=Introduction!$C$42,1,0)</f>
        <v>0</v>
      </c>
      <c r="N683" s="41">
        <f>IF(Table2[[#This Row],[Ship Mode]]=Introduction!$C$44,1,0)</f>
        <v>0</v>
      </c>
      <c r="O683" s="41">
        <f>IF(Table2[[#This Row],[Customer Segment]]=Introduction!$D$45,1,0)</f>
        <v>0</v>
      </c>
      <c r="P683" s="41">
        <f>IF(Table2[[#This Row],[Customer Segment]]=Introduction!$D$42,1,0)</f>
        <v>0</v>
      </c>
      <c r="Q683" s="41">
        <f>IF(Table2[[#This Row],[Customer Segment]]=Introduction!$D$44,1,0)</f>
        <v>1</v>
      </c>
      <c r="R683" s="1">
        <v>1782.44</v>
      </c>
      <c r="S68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661.14467667218162</v>
      </c>
    </row>
    <row r="684" spans="1:19" x14ac:dyDescent="0.2">
      <c r="A684" s="1" t="s">
        <v>1</v>
      </c>
      <c r="B684" s="1" t="s">
        <v>14</v>
      </c>
      <c r="C684" s="1" t="s">
        <v>47</v>
      </c>
      <c r="D684" s="37">
        <v>0.09</v>
      </c>
      <c r="E684" s="37">
        <v>28.48</v>
      </c>
      <c r="F684" s="37">
        <v>1.99</v>
      </c>
      <c r="G684" s="37">
        <v>0.4</v>
      </c>
      <c r="H684" s="37">
        <v>-17.149999999999999</v>
      </c>
      <c r="I684" s="42">
        <f>IF(Table2[[#This Row],[Order Priority]]=Introduction!$B$42,1,0)</f>
        <v>1</v>
      </c>
      <c r="J684" s="42">
        <f>IF(Table2[[#This Row],[Order Priority]]=Introduction!$B$43,1,0)</f>
        <v>0</v>
      </c>
      <c r="K684" s="42">
        <f>IF(Table2[[#This Row],[Order Priority]]=Introduction!$B$44,1,0)</f>
        <v>0</v>
      </c>
      <c r="L684" s="42">
        <f>IF(Table2[[#This Row],[Order Priority]]=Introduction!$B$45,1,0)</f>
        <v>0</v>
      </c>
      <c r="M684" s="42">
        <f>IF(Table2[[#This Row],[Ship Mode]]=Introduction!$C$42,1,0)</f>
        <v>0</v>
      </c>
      <c r="N684" s="41">
        <f>IF(Table2[[#This Row],[Ship Mode]]=Introduction!$C$44,1,0)</f>
        <v>1</v>
      </c>
      <c r="O684" s="41">
        <f>IF(Table2[[#This Row],[Customer Segment]]=Introduction!$D$45,1,0)</f>
        <v>0</v>
      </c>
      <c r="P684" s="41">
        <f>IF(Table2[[#This Row],[Customer Segment]]=Introduction!$D$42,1,0)</f>
        <v>0</v>
      </c>
      <c r="Q684" s="41">
        <f>IF(Table2[[#This Row],[Customer Segment]]=Introduction!$D$44,1,0)</f>
        <v>1</v>
      </c>
      <c r="R684" s="34">
        <v>160.16999999999999</v>
      </c>
      <c r="S68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357.0917081304496</v>
      </c>
    </row>
    <row r="685" spans="1:19" x14ac:dyDescent="0.2">
      <c r="A685" s="1" t="s">
        <v>1</v>
      </c>
      <c r="B685" s="1" t="s">
        <v>14</v>
      </c>
      <c r="C685" s="1" t="s">
        <v>47</v>
      </c>
      <c r="D685" s="39">
        <v>0</v>
      </c>
      <c r="E685" s="39">
        <v>2.08</v>
      </c>
      <c r="F685" s="39">
        <v>5.33</v>
      </c>
      <c r="G685" s="39">
        <v>0.43</v>
      </c>
      <c r="H685" s="39">
        <v>-29.54</v>
      </c>
      <c r="I685" s="42">
        <f>IF(Table2[[#This Row],[Order Priority]]=Introduction!$B$42,1,0)</f>
        <v>1</v>
      </c>
      <c r="J685" s="42">
        <f>IF(Table2[[#This Row],[Order Priority]]=Introduction!$B$43,1,0)</f>
        <v>0</v>
      </c>
      <c r="K685" s="42">
        <f>IF(Table2[[#This Row],[Order Priority]]=Introduction!$B$44,1,0)</f>
        <v>0</v>
      </c>
      <c r="L685" s="42">
        <f>IF(Table2[[#This Row],[Order Priority]]=Introduction!$B$45,1,0)</f>
        <v>0</v>
      </c>
      <c r="M685" s="42">
        <f>IF(Table2[[#This Row],[Ship Mode]]=Introduction!$C$42,1,0)</f>
        <v>0</v>
      </c>
      <c r="N685" s="41">
        <f>IF(Table2[[#This Row],[Ship Mode]]=Introduction!$C$44,1,0)</f>
        <v>1</v>
      </c>
      <c r="O685" s="41">
        <f>IF(Table2[[#This Row],[Customer Segment]]=Introduction!$D$45,1,0)</f>
        <v>0</v>
      </c>
      <c r="P685" s="41">
        <f>IF(Table2[[#This Row],[Customer Segment]]=Introduction!$D$42,1,0)</f>
        <v>0</v>
      </c>
      <c r="Q685" s="41">
        <f>IF(Table2[[#This Row],[Customer Segment]]=Introduction!$D$44,1,0)</f>
        <v>1</v>
      </c>
      <c r="R685" s="1">
        <v>7.47</v>
      </c>
      <c r="S68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438.41462380731161</v>
      </c>
    </row>
    <row r="686" spans="1:19" x14ac:dyDescent="0.2">
      <c r="A686" s="1" t="s">
        <v>1</v>
      </c>
      <c r="B686" s="1" t="s">
        <v>63</v>
      </c>
      <c r="C686" s="1" t="s">
        <v>47</v>
      </c>
      <c r="D686" s="37">
        <v>0.06</v>
      </c>
      <c r="E686" s="37">
        <v>45.99</v>
      </c>
      <c r="F686" s="37">
        <v>4.99</v>
      </c>
      <c r="G686" s="37">
        <v>0.56000000000000005</v>
      </c>
      <c r="H686" s="37">
        <v>-329.78399999999999</v>
      </c>
      <c r="I686" s="42">
        <f>IF(Table2[[#This Row],[Order Priority]]=Introduction!$B$42,1,0)</f>
        <v>1</v>
      </c>
      <c r="J686" s="42">
        <f>IF(Table2[[#This Row],[Order Priority]]=Introduction!$B$43,1,0)</f>
        <v>0</v>
      </c>
      <c r="K686" s="42">
        <f>IF(Table2[[#This Row],[Order Priority]]=Introduction!$B$44,1,0)</f>
        <v>0</v>
      </c>
      <c r="L686" s="42">
        <f>IF(Table2[[#This Row],[Order Priority]]=Introduction!$B$45,1,0)</f>
        <v>0</v>
      </c>
      <c r="M686" s="42">
        <f>IF(Table2[[#This Row],[Ship Mode]]=Introduction!$C$42,1,0)</f>
        <v>0</v>
      </c>
      <c r="N686" s="41">
        <f>IF(Table2[[#This Row],[Ship Mode]]=Introduction!$C$44,1,0)</f>
        <v>0</v>
      </c>
      <c r="O686" s="41">
        <f>IF(Table2[[#This Row],[Customer Segment]]=Introduction!$D$45,1,0)</f>
        <v>0</v>
      </c>
      <c r="P686" s="41">
        <f>IF(Table2[[#This Row],[Customer Segment]]=Introduction!$D$42,1,0)</f>
        <v>0</v>
      </c>
      <c r="Q686" s="41">
        <f>IF(Table2[[#This Row],[Customer Segment]]=Introduction!$D$44,1,0)</f>
        <v>1</v>
      </c>
      <c r="R686" s="34">
        <v>370.81</v>
      </c>
      <c r="S68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245.32509012256392</v>
      </c>
    </row>
    <row r="687" spans="1:19" x14ac:dyDescent="0.2">
      <c r="A687" s="1" t="s">
        <v>1</v>
      </c>
      <c r="B687" s="1" t="s">
        <v>14</v>
      </c>
      <c r="C687" s="1" t="s">
        <v>70</v>
      </c>
      <c r="D687" s="39">
        <v>7.0000000000000007E-2</v>
      </c>
      <c r="E687" s="39">
        <v>40.98</v>
      </c>
      <c r="F687" s="39">
        <v>7.47</v>
      </c>
      <c r="G687" s="39">
        <v>0.37</v>
      </c>
      <c r="H687" s="39">
        <v>54.901499999999999</v>
      </c>
      <c r="I687" s="42">
        <f>IF(Table2[[#This Row],[Order Priority]]=Introduction!$B$42,1,0)</f>
        <v>1</v>
      </c>
      <c r="J687" s="42">
        <f>IF(Table2[[#This Row],[Order Priority]]=Introduction!$B$43,1,0)</f>
        <v>0</v>
      </c>
      <c r="K687" s="42">
        <f>IF(Table2[[#This Row],[Order Priority]]=Introduction!$B$44,1,0)</f>
        <v>0</v>
      </c>
      <c r="L687" s="42">
        <f>IF(Table2[[#This Row],[Order Priority]]=Introduction!$B$45,1,0)</f>
        <v>0</v>
      </c>
      <c r="M687" s="42">
        <f>IF(Table2[[#This Row],[Ship Mode]]=Introduction!$C$42,1,0)</f>
        <v>0</v>
      </c>
      <c r="N687" s="41">
        <f>IF(Table2[[#This Row],[Ship Mode]]=Introduction!$C$44,1,0)</f>
        <v>1</v>
      </c>
      <c r="O687" s="41">
        <f>IF(Table2[[#This Row],[Customer Segment]]=Introduction!$D$45,1,0)</f>
        <v>0</v>
      </c>
      <c r="P687" s="41">
        <f>IF(Table2[[#This Row],[Customer Segment]]=Introduction!$D$42,1,0)</f>
        <v>0</v>
      </c>
      <c r="Q687" s="41">
        <f>IF(Table2[[#This Row],[Customer Segment]]=Introduction!$D$44,1,0)</f>
        <v>0</v>
      </c>
      <c r="R687" s="1">
        <v>81.900000000000006</v>
      </c>
      <c r="S68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579.34474867763697</v>
      </c>
    </row>
    <row r="688" spans="1:19" x14ac:dyDescent="0.2">
      <c r="A688" s="1" t="s">
        <v>1</v>
      </c>
      <c r="B688" s="1" t="s">
        <v>14</v>
      </c>
      <c r="C688" s="1" t="s">
        <v>70</v>
      </c>
      <c r="D688" s="37">
        <v>7.0000000000000007E-2</v>
      </c>
      <c r="E688" s="37">
        <v>40.98</v>
      </c>
      <c r="F688" s="37">
        <v>7.47</v>
      </c>
      <c r="G688" s="37">
        <v>0.37</v>
      </c>
      <c r="H688" s="37">
        <v>54.901499999999999</v>
      </c>
      <c r="I688" s="42">
        <f>IF(Table2[[#This Row],[Order Priority]]=Introduction!$B$42,1,0)</f>
        <v>1</v>
      </c>
      <c r="J688" s="42">
        <f>IF(Table2[[#This Row],[Order Priority]]=Introduction!$B$43,1,0)</f>
        <v>0</v>
      </c>
      <c r="K688" s="42">
        <f>IF(Table2[[#This Row],[Order Priority]]=Introduction!$B$44,1,0)</f>
        <v>0</v>
      </c>
      <c r="L688" s="42">
        <f>IF(Table2[[#This Row],[Order Priority]]=Introduction!$B$45,1,0)</f>
        <v>0</v>
      </c>
      <c r="M688" s="42">
        <f>IF(Table2[[#This Row],[Ship Mode]]=Introduction!$C$42,1,0)</f>
        <v>0</v>
      </c>
      <c r="N688" s="41">
        <f>IF(Table2[[#This Row],[Ship Mode]]=Introduction!$C$44,1,0)</f>
        <v>1</v>
      </c>
      <c r="O688" s="41">
        <f>IF(Table2[[#This Row],[Customer Segment]]=Introduction!$D$45,1,0)</f>
        <v>0</v>
      </c>
      <c r="P688" s="41">
        <f>IF(Table2[[#This Row],[Customer Segment]]=Introduction!$D$42,1,0)</f>
        <v>0</v>
      </c>
      <c r="Q688" s="41">
        <f>IF(Table2[[#This Row],[Customer Segment]]=Introduction!$D$44,1,0)</f>
        <v>0</v>
      </c>
      <c r="R688" s="34">
        <v>327.61</v>
      </c>
      <c r="S68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579.34474867763697</v>
      </c>
    </row>
    <row r="689" spans="1:19" x14ac:dyDescent="0.2">
      <c r="A689" s="1" t="s">
        <v>1</v>
      </c>
      <c r="B689" s="1" t="s">
        <v>14</v>
      </c>
      <c r="C689" s="1" t="s">
        <v>15</v>
      </c>
      <c r="D689" s="39">
        <v>0.1</v>
      </c>
      <c r="E689" s="39">
        <v>6.74</v>
      </c>
      <c r="F689" s="39">
        <v>1.72</v>
      </c>
      <c r="G689" s="39">
        <v>0.35</v>
      </c>
      <c r="H689" s="39">
        <v>65.41</v>
      </c>
      <c r="I689" s="42">
        <f>IF(Table2[[#This Row],[Order Priority]]=Introduction!$B$42,1,0)</f>
        <v>1</v>
      </c>
      <c r="J689" s="42">
        <f>IF(Table2[[#This Row],[Order Priority]]=Introduction!$B$43,1,0)</f>
        <v>0</v>
      </c>
      <c r="K689" s="42">
        <f>IF(Table2[[#This Row],[Order Priority]]=Introduction!$B$44,1,0)</f>
        <v>0</v>
      </c>
      <c r="L689" s="42">
        <f>IF(Table2[[#This Row],[Order Priority]]=Introduction!$B$45,1,0)</f>
        <v>0</v>
      </c>
      <c r="M689" s="42">
        <f>IF(Table2[[#This Row],[Ship Mode]]=Introduction!$C$42,1,0)</f>
        <v>0</v>
      </c>
      <c r="N689" s="41">
        <f>IF(Table2[[#This Row],[Ship Mode]]=Introduction!$C$44,1,0)</f>
        <v>1</v>
      </c>
      <c r="O689" s="41">
        <f>IF(Table2[[#This Row],[Customer Segment]]=Introduction!$D$45,1,0)</f>
        <v>0</v>
      </c>
      <c r="P689" s="41">
        <f>IF(Table2[[#This Row],[Customer Segment]]=Introduction!$D$42,1,0)</f>
        <v>1</v>
      </c>
      <c r="Q689" s="41">
        <f>IF(Table2[[#This Row],[Customer Segment]]=Introduction!$D$44,1,0)</f>
        <v>0</v>
      </c>
      <c r="R689" s="1">
        <v>98.17</v>
      </c>
      <c r="S68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258.51497114357318</v>
      </c>
    </row>
    <row r="690" spans="1:19" x14ac:dyDescent="0.2">
      <c r="A690" s="1" t="s">
        <v>13</v>
      </c>
      <c r="B690" s="1" t="s">
        <v>14</v>
      </c>
      <c r="C690" s="1" t="s">
        <v>70</v>
      </c>
      <c r="D690" s="37">
        <v>0.02</v>
      </c>
      <c r="E690" s="37">
        <v>11.34</v>
      </c>
      <c r="F690" s="37">
        <v>11.25</v>
      </c>
      <c r="G690" s="37">
        <v>0.36</v>
      </c>
      <c r="H690" s="37">
        <v>-155.21</v>
      </c>
      <c r="I690" s="42">
        <f>IF(Table2[[#This Row],[Order Priority]]=Introduction!$B$42,1,0)</f>
        <v>0</v>
      </c>
      <c r="J690" s="42">
        <f>IF(Table2[[#This Row],[Order Priority]]=Introduction!$B$43,1,0)</f>
        <v>1</v>
      </c>
      <c r="K690" s="42">
        <f>IF(Table2[[#This Row],[Order Priority]]=Introduction!$B$44,1,0)</f>
        <v>0</v>
      </c>
      <c r="L690" s="42">
        <f>IF(Table2[[#This Row],[Order Priority]]=Introduction!$B$45,1,0)</f>
        <v>0</v>
      </c>
      <c r="M690" s="42">
        <f>IF(Table2[[#This Row],[Ship Mode]]=Introduction!$C$42,1,0)</f>
        <v>0</v>
      </c>
      <c r="N690" s="41">
        <f>IF(Table2[[#This Row],[Ship Mode]]=Introduction!$C$44,1,0)</f>
        <v>1</v>
      </c>
      <c r="O690" s="41">
        <f>IF(Table2[[#This Row],[Customer Segment]]=Introduction!$D$45,1,0)</f>
        <v>0</v>
      </c>
      <c r="P690" s="41">
        <f>IF(Table2[[#This Row],[Customer Segment]]=Introduction!$D$42,1,0)</f>
        <v>0</v>
      </c>
      <c r="Q690" s="41">
        <f>IF(Table2[[#This Row],[Customer Segment]]=Introduction!$D$44,1,0)</f>
        <v>0</v>
      </c>
      <c r="R690" s="34">
        <v>105.75</v>
      </c>
      <c r="S69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108.02499049119245</v>
      </c>
    </row>
    <row r="691" spans="1:19" x14ac:dyDescent="0.2">
      <c r="A691" s="1" t="s">
        <v>13</v>
      </c>
      <c r="B691" s="1" t="s">
        <v>14</v>
      </c>
      <c r="C691" s="1" t="s">
        <v>15</v>
      </c>
      <c r="D691" s="39">
        <v>0.06</v>
      </c>
      <c r="E691" s="39">
        <v>19.98</v>
      </c>
      <c r="F691" s="39">
        <v>10.49</v>
      </c>
      <c r="G691" s="39">
        <v>0.49</v>
      </c>
      <c r="H691" s="39">
        <v>514.17719999999997</v>
      </c>
      <c r="I691" s="42">
        <f>IF(Table2[[#This Row],[Order Priority]]=Introduction!$B$42,1,0)</f>
        <v>0</v>
      </c>
      <c r="J691" s="42">
        <f>IF(Table2[[#This Row],[Order Priority]]=Introduction!$B$43,1,0)</f>
        <v>1</v>
      </c>
      <c r="K691" s="42">
        <f>IF(Table2[[#This Row],[Order Priority]]=Introduction!$B$44,1,0)</f>
        <v>0</v>
      </c>
      <c r="L691" s="42">
        <f>IF(Table2[[#This Row],[Order Priority]]=Introduction!$B$45,1,0)</f>
        <v>0</v>
      </c>
      <c r="M691" s="42">
        <f>IF(Table2[[#This Row],[Ship Mode]]=Introduction!$C$42,1,0)</f>
        <v>0</v>
      </c>
      <c r="N691" s="41">
        <f>IF(Table2[[#This Row],[Ship Mode]]=Introduction!$C$44,1,0)</f>
        <v>1</v>
      </c>
      <c r="O691" s="41">
        <f>IF(Table2[[#This Row],[Customer Segment]]=Introduction!$D$45,1,0)</f>
        <v>0</v>
      </c>
      <c r="P691" s="41">
        <f>IF(Table2[[#This Row],[Customer Segment]]=Introduction!$D$42,1,0)</f>
        <v>1</v>
      </c>
      <c r="Q691" s="41">
        <f>IF(Table2[[#This Row],[Customer Segment]]=Introduction!$D$44,1,0)</f>
        <v>0</v>
      </c>
      <c r="R691" s="1">
        <v>103.37</v>
      </c>
      <c r="S69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852.24404187140101</v>
      </c>
    </row>
    <row r="692" spans="1:19" x14ac:dyDescent="0.2">
      <c r="A692" s="1" t="s">
        <v>13</v>
      </c>
      <c r="B692" s="1" t="s">
        <v>14</v>
      </c>
      <c r="C692" s="1" t="s">
        <v>15</v>
      </c>
      <c r="D692" s="37">
        <v>0.08</v>
      </c>
      <c r="E692" s="37">
        <v>1.76</v>
      </c>
      <c r="F692" s="37">
        <v>4.8600000000000003</v>
      </c>
      <c r="G692" s="37">
        <v>0.41</v>
      </c>
      <c r="H692" s="37">
        <v>235.65600000000001</v>
      </c>
      <c r="I692" s="42">
        <f>IF(Table2[[#This Row],[Order Priority]]=Introduction!$B$42,1,0)</f>
        <v>0</v>
      </c>
      <c r="J692" s="42">
        <f>IF(Table2[[#This Row],[Order Priority]]=Introduction!$B$43,1,0)</f>
        <v>1</v>
      </c>
      <c r="K692" s="42">
        <f>IF(Table2[[#This Row],[Order Priority]]=Introduction!$B$44,1,0)</f>
        <v>0</v>
      </c>
      <c r="L692" s="42">
        <f>IF(Table2[[#This Row],[Order Priority]]=Introduction!$B$45,1,0)</f>
        <v>0</v>
      </c>
      <c r="M692" s="42">
        <f>IF(Table2[[#This Row],[Ship Mode]]=Introduction!$C$42,1,0)</f>
        <v>0</v>
      </c>
      <c r="N692" s="41">
        <f>IF(Table2[[#This Row],[Ship Mode]]=Introduction!$C$44,1,0)</f>
        <v>1</v>
      </c>
      <c r="O692" s="41">
        <f>IF(Table2[[#This Row],[Customer Segment]]=Introduction!$D$45,1,0)</f>
        <v>0</v>
      </c>
      <c r="P692" s="41">
        <f>IF(Table2[[#This Row],[Customer Segment]]=Introduction!$D$42,1,0)</f>
        <v>1</v>
      </c>
      <c r="Q692" s="41">
        <f>IF(Table2[[#This Row],[Customer Segment]]=Introduction!$D$44,1,0)</f>
        <v>0</v>
      </c>
      <c r="R692" s="34">
        <v>40.22</v>
      </c>
      <c r="S69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274.62370933775134</v>
      </c>
    </row>
    <row r="693" spans="1:19" x14ac:dyDescent="0.2">
      <c r="A693" s="1" t="s">
        <v>13</v>
      </c>
      <c r="B693" s="1" t="s">
        <v>14</v>
      </c>
      <c r="C693" s="1" t="s">
        <v>47</v>
      </c>
      <c r="D693" s="39">
        <v>0.08</v>
      </c>
      <c r="E693" s="39">
        <v>22.23</v>
      </c>
      <c r="F693" s="39">
        <v>3.63</v>
      </c>
      <c r="G693" s="39">
        <v>0.52</v>
      </c>
      <c r="H693" s="39">
        <v>-29.61</v>
      </c>
      <c r="I693" s="42">
        <f>IF(Table2[[#This Row],[Order Priority]]=Introduction!$B$42,1,0)</f>
        <v>0</v>
      </c>
      <c r="J693" s="42">
        <f>IF(Table2[[#This Row],[Order Priority]]=Introduction!$B$43,1,0)</f>
        <v>1</v>
      </c>
      <c r="K693" s="42">
        <f>IF(Table2[[#This Row],[Order Priority]]=Introduction!$B$44,1,0)</f>
        <v>0</v>
      </c>
      <c r="L693" s="42">
        <f>IF(Table2[[#This Row],[Order Priority]]=Introduction!$B$45,1,0)</f>
        <v>0</v>
      </c>
      <c r="M693" s="42">
        <f>IF(Table2[[#This Row],[Ship Mode]]=Introduction!$C$42,1,0)</f>
        <v>0</v>
      </c>
      <c r="N693" s="41">
        <f>IF(Table2[[#This Row],[Ship Mode]]=Introduction!$C$44,1,0)</f>
        <v>1</v>
      </c>
      <c r="O693" s="41">
        <f>IF(Table2[[#This Row],[Customer Segment]]=Introduction!$D$45,1,0)</f>
        <v>0</v>
      </c>
      <c r="P693" s="41">
        <f>IF(Table2[[#This Row],[Customer Segment]]=Introduction!$D$42,1,0)</f>
        <v>0</v>
      </c>
      <c r="Q693" s="41">
        <f>IF(Table2[[#This Row],[Customer Segment]]=Introduction!$D$44,1,0)</f>
        <v>1</v>
      </c>
      <c r="R693" s="1">
        <v>210.33</v>
      </c>
      <c r="S69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183.9292948337677</v>
      </c>
    </row>
    <row r="694" spans="1:19" x14ac:dyDescent="0.2">
      <c r="A694" s="1" t="s">
        <v>23</v>
      </c>
      <c r="B694" s="1" t="s">
        <v>2</v>
      </c>
      <c r="C694" s="1" t="s">
        <v>47</v>
      </c>
      <c r="D694" s="37">
        <v>0.09</v>
      </c>
      <c r="E694" s="37">
        <v>90.97</v>
      </c>
      <c r="F694" s="37">
        <v>14</v>
      </c>
      <c r="G694" s="37">
        <v>0.36</v>
      </c>
      <c r="H694" s="37">
        <v>35.29</v>
      </c>
      <c r="I694" s="42">
        <f>IF(Table2[[#This Row],[Order Priority]]=Introduction!$B$42,1,0)</f>
        <v>0</v>
      </c>
      <c r="J694" s="42">
        <f>IF(Table2[[#This Row],[Order Priority]]=Introduction!$B$43,1,0)</f>
        <v>0</v>
      </c>
      <c r="K694" s="42">
        <f>IF(Table2[[#This Row],[Order Priority]]=Introduction!$B$44,1,0)</f>
        <v>1</v>
      </c>
      <c r="L694" s="42">
        <f>IF(Table2[[#This Row],[Order Priority]]=Introduction!$B$45,1,0)</f>
        <v>0</v>
      </c>
      <c r="M694" s="42">
        <f>IF(Table2[[#This Row],[Ship Mode]]=Introduction!$C$42,1,0)</f>
        <v>1</v>
      </c>
      <c r="N694" s="41">
        <f>IF(Table2[[#This Row],[Ship Mode]]=Introduction!$C$44,1,0)</f>
        <v>0</v>
      </c>
      <c r="O694" s="41">
        <f>IF(Table2[[#This Row],[Customer Segment]]=Introduction!$D$45,1,0)</f>
        <v>0</v>
      </c>
      <c r="P694" s="41">
        <f>IF(Table2[[#This Row],[Customer Segment]]=Introduction!$D$42,1,0)</f>
        <v>0</v>
      </c>
      <c r="Q694" s="41">
        <f>IF(Table2[[#This Row],[Customer Segment]]=Introduction!$D$44,1,0)</f>
        <v>1</v>
      </c>
      <c r="R694" s="34">
        <v>260</v>
      </c>
      <c r="S69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891.47442912621125</v>
      </c>
    </row>
    <row r="695" spans="1:19" x14ac:dyDescent="0.2">
      <c r="A695" s="1" t="s">
        <v>92</v>
      </c>
      <c r="B695" s="1" t="s">
        <v>63</v>
      </c>
      <c r="C695" s="1" t="s">
        <v>70</v>
      </c>
      <c r="D695" s="39">
        <v>0.06</v>
      </c>
      <c r="E695" s="39">
        <v>3499.99</v>
      </c>
      <c r="F695" s="39">
        <v>24.49</v>
      </c>
      <c r="G695" s="39">
        <v>0.37</v>
      </c>
      <c r="H695" s="39">
        <v>-68.432000000000002</v>
      </c>
      <c r="I695" s="42">
        <f>IF(Table2[[#This Row],[Order Priority]]=Introduction!$B$42,1,0)</f>
        <v>0</v>
      </c>
      <c r="J695" s="42">
        <f>IF(Table2[[#This Row],[Order Priority]]=Introduction!$B$43,1,0)</f>
        <v>0</v>
      </c>
      <c r="K695" s="42">
        <f>IF(Table2[[#This Row],[Order Priority]]=Introduction!$B$44,1,0)</f>
        <v>0</v>
      </c>
      <c r="L695" s="42">
        <f>IF(Table2[[#This Row],[Order Priority]]=Introduction!$B$45,1,0)</f>
        <v>1</v>
      </c>
      <c r="M695" s="42">
        <f>IF(Table2[[#This Row],[Ship Mode]]=Introduction!$C$42,1,0)</f>
        <v>0</v>
      </c>
      <c r="N695" s="41">
        <f>IF(Table2[[#This Row],[Ship Mode]]=Introduction!$C$44,1,0)</f>
        <v>0</v>
      </c>
      <c r="O695" s="41">
        <f>IF(Table2[[#This Row],[Customer Segment]]=Introduction!$D$45,1,0)</f>
        <v>0</v>
      </c>
      <c r="P695" s="41">
        <f>IF(Table2[[#This Row],[Customer Segment]]=Introduction!$D$42,1,0)</f>
        <v>0</v>
      </c>
      <c r="Q695" s="41">
        <f>IF(Table2[[#This Row],[Customer Segment]]=Introduction!$D$44,1,0)</f>
        <v>0</v>
      </c>
      <c r="R695" s="1">
        <v>3550.28</v>
      </c>
      <c r="S69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11408.29985301928</v>
      </c>
    </row>
    <row r="696" spans="1:19" x14ac:dyDescent="0.2">
      <c r="A696" s="1" t="s">
        <v>46</v>
      </c>
      <c r="B696" s="1" t="s">
        <v>14</v>
      </c>
      <c r="C696" s="1" t="s">
        <v>47</v>
      </c>
      <c r="D696" s="37">
        <v>0.09</v>
      </c>
      <c r="E696" s="37">
        <v>5.78</v>
      </c>
      <c r="F696" s="37">
        <v>5.67</v>
      </c>
      <c r="G696" s="37">
        <v>0.36</v>
      </c>
      <c r="H696" s="37">
        <v>-7.96</v>
      </c>
      <c r="I696" s="42">
        <f>IF(Table2[[#This Row],[Order Priority]]=Introduction!$B$42,1,0)</f>
        <v>0</v>
      </c>
      <c r="J696" s="42">
        <f>IF(Table2[[#This Row],[Order Priority]]=Introduction!$B$43,1,0)</f>
        <v>0</v>
      </c>
      <c r="K696" s="42">
        <f>IF(Table2[[#This Row],[Order Priority]]=Introduction!$B$44,1,0)</f>
        <v>0</v>
      </c>
      <c r="L696" s="42">
        <f>IF(Table2[[#This Row],[Order Priority]]=Introduction!$B$45,1,0)</f>
        <v>0</v>
      </c>
      <c r="M696" s="42">
        <f>IF(Table2[[#This Row],[Ship Mode]]=Introduction!$C$42,1,0)</f>
        <v>0</v>
      </c>
      <c r="N696" s="41">
        <f>IF(Table2[[#This Row],[Ship Mode]]=Introduction!$C$44,1,0)</f>
        <v>1</v>
      </c>
      <c r="O696" s="41">
        <f>IF(Table2[[#This Row],[Customer Segment]]=Introduction!$D$45,1,0)</f>
        <v>0</v>
      </c>
      <c r="P696" s="41">
        <f>IF(Table2[[#This Row],[Customer Segment]]=Introduction!$D$42,1,0)</f>
        <v>0</v>
      </c>
      <c r="Q696" s="41">
        <f>IF(Table2[[#This Row],[Customer Segment]]=Introduction!$D$44,1,0)</f>
        <v>1</v>
      </c>
      <c r="R696" s="34">
        <v>11.35</v>
      </c>
      <c r="S69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274.86284292718904</v>
      </c>
    </row>
    <row r="697" spans="1:19" x14ac:dyDescent="0.2">
      <c r="A697" s="1" t="s">
        <v>46</v>
      </c>
      <c r="B697" s="1" t="s">
        <v>2</v>
      </c>
      <c r="C697" s="1" t="s">
        <v>47</v>
      </c>
      <c r="D697" s="39">
        <v>0.05</v>
      </c>
      <c r="E697" s="39">
        <v>535.64</v>
      </c>
      <c r="F697" s="39">
        <v>14.7</v>
      </c>
      <c r="G697" s="39">
        <v>0.59</v>
      </c>
      <c r="H697" s="39">
        <v>4407.4399999999996</v>
      </c>
      <c r="I697" s="42">
        <f>IF(Table2[[#This Row],[Order Priority]]=Introduction!$B$42,1,0)</f>
        <v>0</v>
      </c>
      <c r="J697" s="42">
        <f>IF(Table2[[#This Row],[Order Priority]]=Introduction!$B$43,1,0)</f>
        <v>0</v>
      </c>
      <c r="K697" s="42">
        <f>IF(Table2[[#This Row],[Order Priority]]=Introduction!$B$44,1,0)</f>
        <v>0</v>
      </c>
      <c r="L697" s="42">
        <f>IF(Table2[[#This Row],[Order Priority]]=Introduction!$B$45,1,0)</f>
        <v>0</v>
      </c>
      <c r="M697" s="42">
        <f>IF(Table2[[#This Row],[Ship Mode]]=Introduction!$C$42,1,0)</f>
        <v>1</v>
      </c>
      <c r="N697" s="41">
        <f>IF(Table2[[#This Row],[Ship Mode]]=Introduction!$C$44,1,0)</f>
        <v>0</v>
      </c>
      <c r="O697" s="41">
        <f>IF(Table2[[#This Row],[Customer Segment]]=Introduction!$D$45,1,0)</f>
        <v>0</v>
      </c>
      <c r="P697" s="41">
        <f>IF(Table2[[#This Row],[Customer Segment]]=Introduction!$D$42,1,0)</f>
        <v>0</v>
      </c>
      <c r="Q697" s="41">
        <f>IF(Table2[[#This Row],[Customer Segment]]=Introduction!$D$44,1,0)</f>
        <v>1</v>
      </c>
      <c r="R697" s="1">
        <v>7029.1</v>
      </c>
      <c r="S69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7120.1119589645805</v>
      </c>
    </row>
    <row r="698" spans="1:19" x14ac:dyDescent="0.2">
      <c r="A698" s="1" t="s">
        <v>13</v>
      </c>
      <c r="B698" s="1" t="s">
        <v>2</v>
      </c>
      <c r="C698" s="1" t="s">
        <v>3</v>
      </c>
      <c r="D698" s="37">
        <v>0.08</v>
      </c>
      <c r="E698" s="37">
        <v>170.98</v>
      </c>
      <c r="F698" s="37">
        <v>35.89</v>
      </c>
      <c r="G698" s="37">
        <v>0.66</v>
      </c>
      <c r="H698" s="37">
        <v>-119.812</v>
      </c>
      <c r="I698" s="42">
        <f>IF(Table2[[#This Row],[Order Priority]]=Introduction!$B$42,1,0)</f>
        <v>0</v>
      </c>
      <c r="J698" s="42">
        <f>IF(Table2[[#This Row],[Order Priority]]=Introduction!$B$43,1,0)</f>
        <v>1</v>
      </c>
      <c r="K698" s="42">
        <f>IF(Table2[[#This Row],[Order Priority]]=Introduction!$B$44,1,0)</f>
        <v>0</v>
      </c>
      <c r="L698" s="42">
        <f>IF(Table2[[#This Row],[Order Priority]]=Introduction!$B$45,1,0)</f>
        <v>0</v>
      </c>
      <c r="M698" s="42">
        <f>IF(Table2[[#This Row],[Ship Mode]]=Introduction!$C$42,1,0)</f>
        <v>1</v>
      </c>
      <c r="N698" s="41">
        <f>IF(Table2[[#This Row],[Ship Mode]]=Introduction!$C$44,1,0)</f>
        <v>0</v>
      </c>
      <c r="O698" s="41">
        <f>IF(Table2[[#This Row],[Customer Segment]]=Introduction!$D$45,1,0)</f>
        <v>1</v>
      </c>
      <c r="P698" s="41">
        <f>IF(Table2[[#This Row],[Customer Segment]]=Introduction!$D$42,1,0)</f>
        <v>0</v>
      </c>
      <c r="Q698" s="41">
        <f>IF(Table2[[#This Row],[Customer Segment]]=Introduction!$D$44,1,0)</f>
        <v>0</v>
      </c>
      <c r="R698" s="34">
        <v>199.48</v>
      </c>
      <c r="S69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1722.5876845233422</v>
      </c>
    </row>
    <row r="699" spans="1:19" x14ac:dyDescent="0.2">
      <c r="A699" s="1" t="s">
        <v>46</v>
      </c>
      <c r="B699" s="1" t="s">
        <v>14</v>
      </c>
      <c r="C699" s="1" t="s">
        <v>3</v>
      </c>
      <c r="D699" s="39">
        <v>0</v>
      </c>
      <c r="E699" s="39">
        <v>3.69</v>
      </c>
      <c r="F699" s="39">
        <v>0.5</v>
      </c>
      <c r="G699" s="39">
        <v>0.38</v>
      </c>
      <c r="H699" s="39">
        <v>-37.5291</v>
      </c>
      <c r="I699" s="42">
        <f>IF(Table2[[#This Row],[Order Priority]]=Introduction!$B$42,1,0)</f>
        <v>0</v>
      </c>
      <c r="J699" s="42">
        <f>IF(Table2[[#This Row],[Order Priority]]=Introduction!$B$43,1,0)</f>
        <v>0</v>
      </c>
      <c r="K699" s="42">
        <f>IF(Table2[[#This Row],[Order Priority]]=Introduction!$B$44,1,0)</f>
        <v>0</v>
      </c>
      <c r="L699" s="42">
        <f>IF(Table2[[#This Row],[Order Priority]]=Introduction!$B$45,1,0)</f>
        <v>0</v>
      </c>
      <c r="M699" s="42">
        <f>IF(Table2[[#This Row],[Ship Mode]]=Introduction!$C$42,1,0)</f>
        <v>0</v>
      </c>
      <c r="N699" s="41">
        <f>IF(Table2[[#This Row],[Ship Mode]]=Introduction!$C$44,1,0)</f>
        <v>1</v>
      </c>
      <c r="O699" s="41">
        <f>IF(Table2[[#This Row],[Customer Segment]]=Introduction!$D$45,1,0)</f>
        <v>1</v>
      </c>
      <c r="P699" s="41">
        <f>IF(Table2[[#This Row],[Customer Segment]]=Introduction!$D$42,1,0)</f>
        <v>0</v>
      </c>
      <c r="Q699" s="41">
        <f>IF(Table2[[#This Row],[Customer Segment]]=Introduction!$D$44,1,0)</f>
        <v>0</v>
      </c>
      <c r="R699" s="1">
        <v>4</v>
      </c>
      <c r="S69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131.76303868784791</v>
      </c>
    </row>
    <row r="700" spans="1:19" x14ac:dyDescent="0.2">
      <c r="A700" s="1" t="s">
        <v>46</v>
      </c>
      <c r="B700" s="1" t="s">
        <v>63</v>
      </c>
      <c r="C700" s="1" t="s">
        <v>3</v>
      </c>
      <c r="D700" s="37">
        <v>0.02</v>
      </c>
      <c r="E700" s="37">
        <v>175.99</v>
      </c>
      <c r="F700" s="37">
        <v>4.99</v>
      </c>
      <c r="G700" s="37">
        <v>0.59</v>
      </c>
      <c r="H700" s="37">
        <v>101.49</v>
      </c>
      <c r="I700" s="42">
        <f>IF(Table2[[#This Row],[Order Priority]]=Introduction!$B$42,1,0)</f>
        <v>0</v>
      </c>
      <c r="J700" s="42">
        <f>IF(Table2[[#This Row],[Order Priority]]=Introduction!$B$43,1,0)</f>
        <v>0</v>
      </c>
      <c r="K700" s="42">
        <f>IF(Table2[[#This Row],[Order Priority]]=Introduction!$B$44,1,0)</f>
        <v>0</v>
      </c>
      <c r="L700" s="42">
        <f>IF(Table2[[#This Row],[Order Priority]]=Introduction!$B$45,1,0)</f>
        <v>0</v>
      </c>
      <c r="M700" s="42">
        <f>IF(Table2[[#This Row],[Ship Mode]]=Introduction!$C$42,1,0)</f>
        <v>0</v>
      </c>
      <c r="N700" s="41">
        <f>IF(Table2[[#This Row],[Ship Mode]]=Introduction!$C$44,1,0)</f>
        <v>0</v>
      </c>
      <c r="O700" s="41">
        <f>IF(Table2[[#This Row],[Customer Segment]]=Introduction!$D$45,1,0)</f>
        <v>1</v>
      </c>
      <c r="P700" s="41">
        <f>IF(Table2[[#This Row],[Customer Segment]]=Introduction!$D$42,1,0)</f>
        <v>0</v>
      </c>
      <c r="Q700" s="41">
        <f>IF(Table2[[#This Row],[Customer Segment]]=Introduction!$D$44,1,0)</f>
        <v>0</v>
      </c>
      <c r="R700" s="34">
        <v>589.79999999999995</v>
      </c>
      <c r="S70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1017.1849356240723</v>
      </c>
    </row>
    <row r="701" spans="1:19" x14ac:dyDescent="0.2">
      <c r="A701" s="1" t="s">
        <v>46</v>
      </c>
      <c r="B701" s="1" t="s">
        <v>63</v>
      </c>
      <c r="C701" s="1" t="s">
        <v>15</v>
      </c>
      <c r="D701" s="39">
        <v>0</v>
      </c>
      <c r="E701" s="39">
        <v>8.33</v>
      </c>
      <c r="F701" s="39">
        <v>1.99</v>
      </c>
      <c r="G701" s="39">
        <v>0.52</v>
      </c>
      <c r="H701" s="39">
        <v>74.181899999999999</v>
      </c>
      <c r="I701" s="42">
        <f>IF(Table2[[#This Row],[Order Priority]]=Introduction!$B$42,1,0)</f>
        <v>0</v>
      </c>
      <c r="J701" s="42">
        <f>IF(Table2[[#This Row],[Order Priority]]=Introduction!$B$43,1,0)</f>
        <v>0</v>
      </c>
      <c r="K701" s="42">
        <f>IF(Table2[[#This Row],[Order Priority]]=Introduction!$B$44,1,0)</f>
        <v>0</v>
      </c>
      <c r="L701" s="42">
        <f>IF(Table2[[#This Row],[Order Priority]]=Introduction!$B$45,1,0)</f>
        <v>0</v>
      </c>
      <c r="M701" s="42">
        <f>IF(Table2[[#This Row],[Ship Mode]]=Introduction!$C$42,1,0)</f>
        <v>0</v>
      </c>
      <c r="N701" s="41">
        <f>IF(Table2[[#This Row],[Ship Mode]]=Introduction!$C$44,1,0)</f>
        <v>0</v>
      </c>
      <c r="O701" s="41">
        <f>IF(Table2[[#This Row],[Customer Segment]]=Introduction!$D$45,1,0)</f>
        <v>0</v>
      </c>
      <c r="P701" s="41">
        <f>IF(Table2[[#This Row],[Customer Segment]]=Introduction!$D$42,1,0)</f>
        <v>1</v>
      </c>
      <c r="Q701" s="41">
        <f>IF(Table2[[#This Row],[Customer Segment]]=Introduction!$D$44,1,0)</f>
        <v>0</v>
      </c>
      <c r="R701" s="1">
        <v>107.51</v>
      </c>
      <c r="S70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316.12924581297483</v>
      </c>
    </row>
    <row r="702" spans="1:19" x14ac:dyDescent="0.2">
      <c r="A702" s="1" t="s">
        <v>46</v>
      </c>
      <c r="B702" s="1" t="s">
        <v>63</v>
      </c>
      <c r="C702" s="1" t="s">
        <v>15</v>
      </c>
      <c r="D702" s="37">
        <v>0</v>
      </c>
      <c r="E702" s="37">
        <v>8.33</v>
      </c>
      <c r="F702" s="37">
        <v>1.99</v>
      </c>
      <c r="G702" s="37">
        <v>0.52</v>
      </c>
      <c r="H702" s="37">
        <v>82.31</v>
      </c>
      <c r="I702" s="42">
        <f>IF(Table2[[#This Row],[Order Priority]]=Introduction!$B$42,1,0)</f>
        <v>0</v>
      </c>
      <c r="J702" s="42">
        <f>IF(Table2[[#This Row],[Order Priority]]=Introduction!$B$43,1,0)</f>
        <v>0</v>
      </c>
      <c r="K702" s="42">
        <f>IF(Table2[[#This Row],[Order Priority]]=Introduction!$B$44,1,0)</f>
        <v>0</v>
      </c>
      <c r="L702" s="42">
        <f>IF(Table2[[#This Row],[Order Priority]]=Introduction!$B$45,1,0)</f>
        <v>0</v>
      </c>
      <c r="M702" s="42">
        <f>IF(Table2[[#This Row],[Ship Mode]]=Introduction!$C$42,1,0)</f>
        <v>0</v>
      </c>
      <c r="N702" s="41">
        <f>IF(Table2[[#This Row],[Ship Mode]]=Introduction!$C$44,1,0)</f>
        <v>0</v>
      </c>
      <c r="O702" s="41">
        <f>IF(Table2[[#This Row],[Customer Segment]]=Introduction!$D$45,1,0)</f>
        <v>0</v>
      </c>
      <c r="P702" s="41">
        <f>IF(Table2[[#This Row],[Customer Segment]]=Introduction!$D$42,1,0)</f>
        <v>1</v>
      </c>
      <c r="Q702" s="41">
        <f>IF(Table2[[#This Row],[Customer Segment]]=Introduction!$D$44,1,0)</f>
        <v>0</v>
      </c>
      <c r="R702" s="34">
        <v>421.08</v>
      </c>
      <c r="S70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324.45262928707092</v>
      </c>
    </row>
    <row r="703" spans="1:19" x14ac:dyDescent="0.2">
      <c r="A703" s="1" t="s">
        <v>46</v>
      </c>
      <c r="B703" s="1" t="s">
        <v>2</v>
      </c>
      <c r="C703" s="1" t="s">
        <v>15</v>
      </c>
      <c r="D703" s="39">
        <v>0.06</v>
      </c>
      <c r="E703" s="39">
        <v>355.98</v>
      </c>
      <c r="F703" s="39">
        <v>58.92</v>
      </c>
      <c r="G703" s="39">
        <v>0.64</v>
      </c>
      <c r="H703" s="39">
        <v>1660.92</v>
      </c>
      <c r="I703" s="42">
        <f>IF(Table2[[#This Row],[Order Priority]]=Introduction!$B$42,1,0)</f>
        <v>0</v>
      </c>
      <c r="J703" s="42">
        <f>IF(Table2[[#This Row],[Order Priority]]=Introduction!$B$43,1,0)</f>
        <v>0</v>
      </c>
      <c r="K703" s="42">
        <f>IF(Table2[[#This Row],[Order Priority]]=Introduction!$B$44,1,0)</f>
        <v>0</v>
      </c>
      <c r="L703" s="42">
        <f>IF(Table2[[#This Row],[Order Priority]]=Introduction!$B$45,1,0)</f>
        <v>0</v>
      </c>
      <c r="M703" s="42">
        <f>IF(Table2[[#This Row],[Ship Mode]]=Introduction!$C$42,1,0)</f>
        <v>1</v>
      </c>
      <c r="N703" s="41">
        <f>IF(Table2[[#This Row],[Ship Mode]]=Introduction!$C$44,1,0)</f>
        <v>0</v>
      </c>
      <c r="O703" s="41">
        <f>IF(Table2[[#This Row],[Customer Segment]]=Introduction!$D$45,1,0)</f>
        <v>0</v>
      </c>
      <c r="P703" s="41">
        <f>IF(Table2[[#This Row],[Customer Segment]]=Introduction!$D$42,1,0)</f>
        <v>1</v>
      </c>
      <c r="Q703" s="41">
        <f>IF(Table2[[#This Row],[Customer Segment]]=Introduction!$D$44,1,0)</f>
        <v>0</v>
      </c>
      <c r="R703" s="1">
        <v>5086.08</v>
      </c>
      <c r="S70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4942.4862897698422</v>
      </c>
    </row>
    <row r="704" spans="1:19" x14ac:dyDescent="0.2">
      <c r="A704" s="1" t="s">
        <v>23</v>
      </c>
      <c r="B704" s="1" t="s">
        <v>14</v>
      </c>
      <c r="C704" s="1" t="s">
        <v>70</v>
      </c>
      <c r="D704" s="37">
        <v>0.08</v>
      </c>
      <c r="E704" s="37">
        <v>2.08</v>
      </c>
      <c r="F704" s="37">
        <v>5.33</v>
      </c>
      <c r="G704" s="37">
        <v>0.43</v>
      </c>
      <c r="H704" s="37">
        <v>-129.01</v>
      </c>
      <c r="I704" s="42">
        <f>IF(Table2[[#This Row],[Order Priority]]=Introduction!$B$42,1,0)</f>
        <v>0</v>
      </c>
      <c r="J704" s="42">
        <f>IF(Table2[[#This Row],[Order Priority]]=Introduction!$B$43,1,0)</f>
        <v>0</v>
      </c>
      <c r="K704" s="42">
        <f>IF(Table2[[#This Row],[Order Priority]]=Introduction!$B$44,1,0)</f>
        <v>1</v>
      </c>
      <c r="L704" s="42">
        <f>IF(Table2[[#This Row],[Order Priority]]=Introduction!$B$45,1,0)</f>
        <v>0</v>
      </c>
      <c r="M704" s="42">
        <f>IF(Table2[[#This Row],[Ship Mode]]=Introduction!$C$42,1,0)</f>
        <v>0</v>
      </c>
      <c r="N704" s="41">
        <f>IF(Table2[[#This Row],[Ship Mode]]=Introduction!$C$44,1,0)</f>
        <v>1</v>
      </c>
      <c r="O704" s="41">
        <f>IF(Table2[[#This Row],[Customer Segment]]=Introduction!$D$45,1,0)</f>
        <v>0</v>
      </c>
      <c r="P704" s="41">
        <f>IF(Table2[[#This Row],[Customer Segment]]=Introduction!$D$42,1,0)</f>
        <v>0</v>
      </c>
      <c r="Q704" s="41">
        <f>IF(Table2[[#This Row],[Customer Segment]]=Introduction!$D$44,1,0)</f>
        <v>0</v>
      </c>
      <c r="R704" s="34">
        <v>19.670000000000002</v>
      </c>
      <c r="S70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43.005657189174826</v>
      </c>
    </row>
    <row r="705" spans="1:19" x14ac:dyDescent="0.2">
      <c r="A705" s="1" t="s">
        <v>46</v>
      </c>
      <c r="B705" s="1" t="s">
        <v>14</v>
      </c>
      <c r="C705" s="1" t="s">
        <v>70</v>
      </c>
      <c r="D705" s="39">
        <v>0.05</v>
      </c>
      <c r="E705" s="39">
        <v>10.98</v>
      </c>
      <c r="F705" s="39">
        <v>4.8</v>
      </c>
      <c r="G705" s="39">
        <v>0.36</v>
      </c>
      <c r="H705" s="39">
        <v>90.62</v>
      </c>
      <c r="I705" s="42">
        <f>IF(Table2[[#This Row],[Order Priority]]=Introduction!$B$42,1,0)</f>
        <v>0</v>
      </c>
      <c r="J705" s="42">
        <f>IF(Table2[[#This Row],[Order Priority]]=Introduction!$B$43,1,0)</f>
        <v>0</v>
      </c>
      <c r="K705" s="42">
        <f>IF(Table2[[#This Row],[Order Priority]]=Introduction!$B$44,1,0)</f>
        <v>0</v>
      </c>
      <c r="L705" s="42">
        <f>IF(Table2[[#This Row],[Order Priority]]=Introduction!$B$45,1,0)</f>
        <v>0</v>
      </c>
      <c r="M705" s="42">
        <f>IF(Table2[[#This Row],[Ship Mode]]=Introduction!$C$42,1,0)</f>
        <v>0</v>
      </c>
      <c r="N705" s="41">
        <f>IF(Table2[[#This Row],[Ship Mode]]=Introduction!$C$44,1,0)</f>
        <v>1</v>
      </c>
      <c r="O705" s="41">
        <f>IF(Table2[[#This Row],[Customer Segment]]=Introduction!$D$45,1,0)</f>
        <v>0</v>
      </c>
      <c r="P705" s="41">
        <f>IF(Table2[[#This Row],[Customer Segment]]=Introduction!$D$42,1,0)</f>
        <v>0</v>
      </c>
      <c r="Q705" s="41">
        <f>IF(Table2[[#This Row],[Customer Segment]]=Introduction!$D$44,1,0)</f>
        <v>0</v>
      </c>
      <c r="R705" s="1">
        <v>243.11</v>
      </c>
      <c r="S70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364.05202079708511</v>
      </c>
    </row>
    <row r="706" spans="1:19" x14ac:dyDescent="0.2">
      <c r="A706" s="1" t="s">
        <v>1</v>
      </c>
      <c r="B706" s="1" t="s">
        <v>2</v>
      </c>
      <c r="C706" s="1" t="s">
        <v>15</v>
      </c>
      <c r="D706" s="37">
        <v>0.02</v>
      </c>
      <c r="E706" s="37">
        <v>280.98</v>
      </c>
      <c r="F706" s="37">
        <v>57</v>
      </c>
      <c r="G706" s="37">
        <v>0.78</v>
      </c>
      <c r="H706" s="37">
        <v>1141.7940000000001</v>
      </c>
      <c r="I706" s="42">
        <f>IF(Table2[[#This Row],[Order Priority]]=Introduction!$B$42,1,0)</f>
        <v>1</v>
      </c>
      <c r="J706" s="42">
        <f>IF(Table2[[#This Row],[Order Priority]]=Introduction!$B$43,1,0)</f>
        <v>0</v>
      </c>
      <c r="K706" s="42">
        <f>IF(Table2[[#This Row],[Order Priority]]=Introduction!$B$44,1,0)</f>
        <v>0</v>
      </c>
      <c r="L706" s="42">
        <f>IF(Table2[[#This Row],[Order Priority]]=Introduction!$B$45,1,0)</f>
        <v>0</v>
      </c>
      <c r="M706" s="42">
        <f>IF(Table2[[#This Row],[Ship Mode]]=Introduction!$C$42,1,0)</f>
        <v>1</v>
      </c>
      <c r="N706" s="41">
        <f>IF(Table2[[#This Row],[Ship Mode]]=Introduction!$C$44,1,0)</f>
        <v>0</v>
      </c>
      <c r="O706" s="41">
        <f>IF(Table2[[#This Row],[Customer Segment]]=Introduction!$D$45,1,0)</f>
        <v>0</v>
      </c>
      <c r="P706" s="41">
        <f>IF(Table2[[#This Row],[Customer Segment]]=Introduction!$D$42,1,0)</f>
        <v>1</v>
      </c>
      <c r="Q706" s="41">
        <f>IF(Table2[[#This Row],[Customer Segment]]=Introduction!$D$44,1,0)</f>
        <v>0</v>
      </c>
      <c r="R706" s="34">
        <v>1128.74</v>
      </c>
      <c r="S70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4354.6135082589117</v>
      </c>
    </row>
    <row r="707" spans="1:19" x14ac:dyDescent="0.2">
      <c r="A707" s="1" t="s">
        <v>1</v>
      </c>
      <c r="B707" s="1" t="s">
        <v>14</v>
      </c>
      <c r="C707" s="1" t="s">
        <v>70</v>
      </c>
      <c r="D707" s="39">
        <v>0.08</v>
      </c>
      <c r="E707" s="39">
        <v>5.4</v>
      </c>
      <c r="F707" s="39">
        <v>7.78</v>
      </c>
      <c r="G707" s="39">
        <v>0.37</v>
      </c>
      <c r="H707" s="39">
        <v>-44.067999999999998</v>
      </c>
      <c r="I707" s="42">
        <f>IF(Table2[[#This Row],[Order Priority]]=Introduction!$B$42,1,0)</f>
        <v>1</v>
      </c>
      <c r="J707" s="42">
        <f>IF(Table2[[#This Row],[Order Priority]]=Introduction!$B$43,1,0)</f>
        <v>0</v>
      </c>
      <c r="K707" s="42">
        <f>IF(Table2[[#This Row],[Order Priority]]=Introduction!$B$44,1,0)</f>
        <v>0</v>
      </c>
      <c r="L707" s="42">
        <f>IF(Table2[[#This Row],[Order Priority]]=Introduction!$B$45,1,0)</f>
        <v>0</v>
      </c>
      <c r="M707" s="42">
        <f>IF(Table2[[#This Row],[Ship Mode]]=Introduction!$C$42,1,0)</f>
        <v>0</v>
      </c>
      <c r="N707" s="41">
        <f>IF(Table2[[#This Row],[Ship Mode]]=Introduction!$C$44,1,0)</f>
        <v>1</v>
      </c>
      <c r="O707" s="41">
        <f>IF(Table2[[#This Row],[Customer Segment]]=Introduction!$D$45,1,0)</f>
        <v>0</v>
      </c>
      <c r="P707" s="41">
        <f>IF(Table2[[#This Row],[Customer Segment]]=Introduction!$D$42,1,0)</f>
        <v>0</v>
      </c>
      <c r="Q707" s="41">
        <f>IF(Table2[[#This Row],[Customer Segment]]=Introduction!$D$44,1,0)</f>
        <v>0</v>
      </c>
      <c r="R707" s="1">
        <v>25.35</v>
      </c>
      <c r="S70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368.47885503462538</v>
      </c>
    </row>
    <row r="708" spans="1:19" x14ac:dyDescent="0.2">
      <c r="A708" s="1" t="s">
        <v>1</v>
      </c>
      <c r="B708" s="1" t="s">
        <v>63</v>
      </c>
      <c r="C708" s="1" t="s">
        <v>70</v>
      </c>
      <c r="D708" s="37">
        <v>0.09</v>
      </c>
      <c r="E708" s="37">
        <v>8.4600000000000009</v>
      </c>
      <c r="F708" s="37">
        <v>8.99</v>
      </c>
      <c r="G708" s="37">
        <v>0.79</v>
      </c>
      <c r="H708" s="37">
        <v>-100.51</v>
      </c>
      <c r="I708" s="42">
        <f>IF(Table2[[#This Row],[Order Priority]]=Introduction!$B$42,1,0)</f>
        <v>1</v>
      </c>
      <c r="J708" s="42">
        <f>IF(Table2[[#This Row],[Order Priority]]=Introduction!$B$43,1,0)</f>
        <v>0</v>
      </c>
      <c r="K708" s="42">
        <f>IF(Table2[[#This Row],[Order Priority]]=Introduction!$B$44,1,0)</f>
        <v>0</v>
      </c>
      <c r="L708" s="42">
        <f>IF(Table2[[#This Row],[Order Priority]]=Introduction!$B$45,1,0)</f>
        <v>0</v>
      </c>
      <c r="M708" s="42">
        <f>IF(Table2[[#This Row],[Ship Mode]]=Introduction!$C$42,1,0)</f>
        <v>0</v>
      </c>
      <c r="N708" s="41">
        <f>IF(Table2[[#This Row],[Ship Mode]]=Introduction!$C$44,1,0)</f>
        <v>0</v>
      </c>
      <c r="O708" s="41">
        <f>IF(Table2[[#This Row],[Customer Segment]]=Introduction!$D$45,1,0)</f>
        <v>0</v>
      </c>
      <c r="P708" s="41">
        <f>IF(Table2[[#This Row],[Customer Segment]]=Introduction!$D$42,1,0)</f>
        <v>0</v>
      </c>
      <c r="Q708" s="41">
        <f>IF(Table2[[#This Row],[Customer Segment]]=Introduction!$D$44,1,0)</f>
        <v>0</v>
      </c>
      <c r="R708" s="34">
        <v>45.03</v>
      </c>
      <c r="S70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613.98486817710295</v>
      </c>
    </row>
    <row r="709" spans="1:19" x14ac:dyDescent="0.2">
      <c r="A709" s="1" t="s">
        <v>1</v>
      </c>
      <c r="B709" s="1" t="s">
        <v>14</v>
      </c>
      <c r="C709" s="1" t="s">
        <v>70</v>
      </c>
      <c r="D709" s="39">
        <v>0.21</v>
      </c>
      <c r="E709" s="39">
        <v>14.98</v>
      </c>
      <c r="F709" s="39">
        <v>8.99</v>
      </c>
      <c r="G709" s="39">
        <v>0.39</v>
      </c>
      <c r="H709" s="39">
        <v>-17.75</v>
      </c>
      <c r="I709" s="42">
        <f>IF(Table2[[#This Row],[Order Priority]]=Introduction!$B$42,1,0)</f>
        <v>1</v>
      </c>
      <c r="J709" s="42">
        <f>IF(Table2[[#This Row],[Order Priority]]=Introduction!$B$43,1,0)</f>
        <v>0</v>
      </c>
      <c r="K709" s="42">
        <f>IF(Table2[[#This Row],[Order Priority]]=Introduction!$B$44,1,0)</f>
        <v>0</v>
      </c>
      <c r="L709" s="42">
        <f>IF(Table2[[#This Row],[Order Priority]]=Introduction!$B$45,1,0)</f>
        <v>0</v>
      </c>
      <c r="M709" s="42">
        <f>IF(Table2[[#This Row],[Ship Mode]]=Introduction!$C$42,1,0)</f>
        <v>0</v>
      </c>
      <c r="N709" s="41">
        <f>IF(Table2[[#This Row],[Ship Mode]]=Introduction!$C$44,1,0)</f>
        <v>1</v>
      </c>
      <c r="O709" s="41">
        <f>IF(Table2[[#This Row],[Customer Segment]]=Introduction!$D$45,1,0)</f>
        <v>0</v>
      </c>
      <c r="P709" s="41">
        <f>IF(Table2[[#This Row],[Customer Segment]]=Introduction!$D$42,1,0)</f>
        <v>0</v>
      </c>
      <c r="Q709" s="41">
        <f>IF(Table2[[#This Row],[Customer Segment]]=Introduction!$D$44,1,0)</f>
        <v>0</v>
      </c>
      <c r="R709" s="1">
        <v>153.87</v>
      </c>
      <c r="S70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389.60321306253087</v>
      </c>
    </row>
    <row r="710" spans="1:19" x14ac:dyDescent="0.2">
      <c r="A710" s="1" t="s">
        <v>1</v>
      </c>
      <c r="B710" s="1" t="s">
        <v>14</v>
      </c>
      <c r="C710" s="1" t="s">
        <v>70</v>
      </c>
      <c r="D710" s="37">
        <v>0.04</v>
      </c>
      <c r="E710" s="37">
        <v>155.99</v>
      </c>
      <c r="F710" s="37">
        <v>8.08</v>
      </c>
      <c r="G710" s="37">
        <v>0.6</v>
      </c>
      <c r="H710" s="37">
        <v>1374.9480000000001</v>
      </c>
      <c r="I710" s="42">
        <f>IF(Table2[[#This Row],[Order Priority]]=Introduction!$B$42,1,0)</f>
        <v>1</v>
      </c>
      <c r="J710" s="42">
        <f>IF(Table2[[#This Row],[Order Priority]]=Introduction!$B$43,1,0)</f>
        <v>0</v>
      </c>
      <c r="K710" s="42">
        <f>IF(Table2[[#This Row],[Order Priority]]=Introduction!$B$44,1,0)</f>
        <v>0</v>
      </c>
      <c r="L710" s="42">
        <f>IF(Table2[[#This Row],[Order Priority]]=Introduction!$B$45,1,0)</f>
        <v>0</v>
      </c>
      <c r="M710" s="42">
        <f>IF(Table2[[#This Row],[Ship Mode]]=Introduction!$C$42,1,0)</f>
        <v>0</v>
      </c>
      <c r="N710" s="41">
        <f>IF(Table2[[#This Row],[Ship Mode]]=Introduction!$C$44,1,0)</f>
        <v>1</v>
      </c>
      <c r="O710" s="41">
        <f>IF(Table2[[#This Row],[Customer Segment]]=Introduction!$D$45,1,0)</f>
        <v>0</v>
      </c>
      <c r="P710" s="41">
        <f>IF(Table2[[#This Row],[Customer Segment]]=Introduction!$D$42,1,0)</f>
        <v>0</v>
      </c>
      <c r="Q710" s="41">
        <f>IF(Table2[[#This Row],[Customer Segment]]=Introduction!$D$44,1,0)</f>
        <v>0</v>
      </c>
      <c r="R710" s="34">
        <v>2800.33</v>
      </c>
      <c r="S71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2519.3103015437073</v>
      </c>
    </row>
    <row r="711" spans="1:19" x14ac:dyDescent="0.2">
      <c r="A711" s="1" t="s">
        <v>23</v>
      </c>
      <c r="B711" s="1" t="s">
        <v>14</v>
      </c>
      <c r="C711" s="1" t="s">
        <v>3</v>
      </c>
      <c r="D711" s="39">
        <v>0.06</v>
      </c>
      <c r="E711" s="39">
        <v>10.14</v>
      </c>
      <c r="F711" s="39">
        <v>2.27</v>
      </c>
      <c r="G711" s="39">
        <v>0.36</v>
      </c>
      <c r="H711" s="39">
        <v>-3.88</v>
      </c>
      <c r="I711" s="42">
        <f>IF(Table2[[#This Row],[Order Priority]]=Introduction!$B$42,1,0)</f>
        <v>0</v>
      </c>
      <c r="J711" s="42">
        <f>IF(Table2[[#This Row],[Order Priority]]=Introduction!$B$43,1,0)</f>
        <v>0</v>
      </c>
      <c r="K711" s="42">
        <f>IF(Table2[[#This Row],[Order Priority]]=Introduction!$B$44,1,0)</f>
        <v>1</v>
      </c>
      <c r="L711" s="42">
        <f>IF(Table2[[#This Row],[Order Priority]]=Introduction!$B$45,1,0)</f>
        <v>0</v>
      </c>
      <c r="M711" s="42">
        <f>IF(Table2[[#This Row],[Ship Mode]]=Introduction!$C$42,1,0)</f>
        <v>0</v>
      </c>
      <c r="N711" s="41">
        <f>IF(Table2[[#This Row],[Ship Mode]]=Introduction!$C$44,1,0)</f>
        <v>1</v>
      </c>
      <c r="O711" s="41">
        <f>IF(Table2[[#This Row],[Customer Segment]]=Introduction!$D$45,1,0)</f>
        <v>1</v>
      </c>
      <c r="P711" s="41">
        <f>IF(Table2[[#This Row],[Customer Segment]]=Introduction!$D$42,1,0)</f>
        <v>0</v>
      </c>
      <c r="Q711" s="41">
        <f>IF(Table2[[#This Row],[Customer Segment]]=Introduction!$D$44,1,0)</f>
        <v>0</v>
      </c>
      <c r="R711" s="1">
        <v>12.18</v>
      </c>
      <c r="S71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57.816306756793082</v>
      </c>
    </row>
    <row r="712" spans="1:19" x14ac:dyDescent="0.2">
      <c r="A712" s="1" t="s">
        <v>23</v>
      </c>
      <c r="B712" s="1" t="s">
        <v>14</v>
      </c>
      <c r="C712" s="1" t="s">
        <v>70</v>
      </c>
      <c r="D712" s="37">
        <v>0.1</v>
      </c>
      <c r="E712" s="37">
        <v>205.99</v>
      </c>
      <c r="F712" s="37">
        <v>8.99</v>
      </c>
      <c r="G712" s="37">
        <v>0.56000000000000005</v>
      </c>
      <c r="H712" s="37">
        <v>147</v>
      </c>
      <c r="I712" s="42">
        <f>IF(Table2[[#This Row],[Order Priority]]=Introduction!$B$42,1,0)</f>
        <v>0</v>
      </c>
      <c r="J712" s="42">
        <f>IF(Table2[[#This Row],[Order Priority]]=Introduction!$B$43,1,0)</f>
        <v>0</v>
      </c>
      <c r="K712" s="42">
        <f>IF(Table2[[#This Row],[Order Priority]]=Introduction!$B$44,1,0)</f>
        <v>1</v>
      </c>
      <c r="L712" s="42">
        <f>IF(Table2[[#This Row],[Order Priority]]=Introduction!$B$45,1,0)</f>
        <v>0</v>
      </c>
      <c r="M712" s="42">
        <f>IF(Table2[[#This Row],[Ship Mode]]=Introduction!$C$42,1,0)</f>
        <v>0</v>
      </c>
      <c r="N712" s="41">
        <f>IF(Table2[[#This Row],[Ship Mode]]=Introduction!$C$44,1,0)</f>
        <v>1</v>
      </c>
      <c r="O712" s="41">
        <f>IF(Table2[[#This Row],[Customer Segment]]=Introduction!$D$45,1,0)</f>
        <v>0</v>
      </c>
      <c r="P712" s="41">
        <f>IF(Table2[[#This Row],[Customer Segment]]=Introduction!$D$42,1,0)</f>
        <v>0</v>
      </c>
      <c r="Q712" s="41">
        <f>IF(Table2[[#This Row],[Customer Segment]]=Introduction!$D$44,1,0)</f>
        <v>0</v>
      </c>
      <c r="R712" s="34">
        <v>324.62</v>
      </c>
      <c r="S71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1160.5299603842809</v>
      </c>
    </row>
    <row r="713" spans="1:19" x14ac:dyDescent="0.2">
      <c r="A713" s="1" t="s">
        <v>92</v>
      </c>
      <c r="B713" s="1" t="s">
        <v>14</v>
      </c>
      <c r="C713" s="1" t="s">
        <v>70</v>
      </c>
      <c r="D713" s="39">
        <v>0.06</v>
      </c>
      <c r="E713" s="39">
        <v>175.99</v>
      </c>
      <c r="F713" s="39">
        <v>8.99</v>
      </c>
      <c r="G713" s="39">
        <v>0.56999999999999995</v>
      </c>
      <c r="H713" s="39">
        <v>2031.5070000000001</v>
      </c>
      <c r="I713" s="42">
        <f>IF(Table2[[#This Row],[Order Priority]]=Introduction!$B$42,1,0)</f>
        <v>0</v>
      </c>
      <c r="J713" s="42">
        <f>IF(Table2[[#This Row],[Order Priority]]=Introduction!$B$43,1,0)</f>
        <v>0</v>
      </c>
      <c r="K713" s="42">
        <f>IF(Table2[[#This Row],[Order Priority]]=Introduction!$B$44,1,0)</f>
        <v>0</v>
      </c>
      <c r="L713" s="42">
        <f>IF(Table2[[#This Row],[Order Priority]]=Introduction!$B$45,1,0)</f>
        <v>1</v>
      </c>
      <c r="M713" s="42">
        <f>IF(Table2[[#This Row],[Ship Mode]]=Introduction!$C$42,1,0)</f>
        <v>0</v>
      </c>
      <c r="N713" s="41">
        <f>IF(Table2[[#This Row],[Ship Mode]]=Introduction!$C$44,1,0)</f>
        <v>1</v>
      </c>
      <c r="O713" s="41">
        <f>IF(Table2[[#This Row],[Customer Segment]]=Introduction!$D$45,1,0)</f>
        <v>0</v>
      </c>
      <c r="P713" s="41">
        <f>IF(Table2[[#This Row],[Customer Segment]]=Introduction!$D$42,1,0)</f>
        <v>0</v>
      </c>
      <c r="Q713" s="41">
        <f>IF(Table2[[#This Row],[Customer Segment]]=Introduction!$D$44,1,0)</f>
        <v>0</v>
      </c>
      <c r="R713" s="1">
        <v>3363.53</v>
      </c>
      <c r="S71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2964.0585235333356</v>
      </c>
    </row>
    <row r="714" spans="1:19" x14ac:dyDescent="0.2">
      <c r="A714" s="1" t="s">
        <v>92</v>
      </c>
      <c r="B714" s="1" t="s">
        <v>14</v>
      </c>
      <c r="C714" s="1" t="s">
        <v>70</v>
      </c>
      <c r="D714" s="37">
        <v>0.01</v>
      </c>
      <c r="E714" s="37">
        <v>3.95</v>
      </c>
      <c r="F714" s="37">
        <v>5.13</v>
      </c>
      <c r="G714" s="37">
        <v>0.59</v>
      </c>
      <c r="H714" s="37">
        <v>-19.93</v>
      </c>
      <c r="I714" s="42">
        <f>IF(Table2[[#This Row],[Order Priority]]=Introduction!$B$42,1,0)</f>
        <v>0</v>
      </c>
      <c r="J714" s="42">
        <f>IF(Table2[[#This Row],[Order Priority]]=Introduction!$B$43,1,0)</f>
        <v>0</v>
      </c>
      <c r="K714" s="42">
        <f>IF(Table2[[#This Row],[Order Priority]]=Introduction!$B$44,1,0)</f>
        <v>0</v>
      </c>
      <c r="L714" s="42">
        <f>IF(Table2[[#This Row],[Order Priority]]=Introduction!$B$45,1,0)</f>
        <v>1</v>
      </c>
      <c r="M714" s="42">
        <f>IF(Table2[[#This Row],[Ship Mode]]=Introduction!$C$42,1,0)</f>
        <v>0</v>
      </c>
      <c r="N714" s="41">
        <f>IF(Table2[[#This Row],[Ship Mode]]=Introduction!$C$44,1,0)</f>
        <v>1</v>
      </c>
      <c r="O714" s="41">
        <f>IF(Table2[[#This Row],[Customer Segment]]=Introduction!$D$45,1,0)</f>
        <v>0</v>
      </c>
      <c r="P714" s="41">
        <f>IF(Table2[[#This Row],[Customer Segment]]=Introduction!$D$42,1,0)</f>
        <v>0</v>
      </c>
      <c r="Q714" s="41">
        <f>IF(Table2[[#This Row],[Customer Segment]]=Introduction!$D$44,1,0)</f>
        <v>0</v>
      </c>
      <c r="R714" s="34">
        <v>10.11</v>
      </c>
      <c r="S71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267.28048830700811</v>
      </c>
    </row>
    <row r="715" spans="1:19" x14ac:dyDescent="0.2">
      <c r="A715" s="1" t="s">
        <v>92</v>
      </c>
      <c r="B715" s="1" t="s">
        <v>14</v>
      </c>
      <c r="C715" s="1" t="s">
        <v>70</v>
      </c>
      <c r="D715" s="39">
        <v>0.02</v>
      </c>
      <c r="E715" s="39">
        <v>367.99</v>
      </c>
      <c r="F715" s="39">
        <v>19.989999999999998</v>
      </c>
      <c r="G715" s="39">
        <v>0.4</v>
      </c>
      <c r="H715" s="39">
        <v>4568.6072999999997</v>
      </c>
      <c r="I715" s="42">
        <f>IF(Table2[[#This Row],[Order Priority]]=Introduction!$B$42,1,0)</f>
        <v>0</v>
      </c>
      <c r="J715" s="42">
        <f>IF(Table2[[#This Row],[Order Priority]]=Introduction!$B$43,1,0)</f>
        <v>0</v>
      </c>
      <c r="K715" s="42">
        <f>IF(Table2[[#This Row],[Order Priority]]=Introduction!$B$44,1,0)</f>
        <v>0</v>
      </c>
      <c r="L715" s="42">
        <f>IF(Table2[[#This Row],[Order Priority]]=Introduction!$B$45,1,0)</f>
        <v>1</v>
      </c>
      <c r="M715" s="42">
        <f>IF(Table2[[#This Row],[Ship Mode]]=Introduction!$C$42,1,0)</f>
        <v>0</v>
      </c>
      <c r="N715" s="41">
        <f>IF(Table2[[#This Row],[Ship Mode]]=Introduction!$C$44,1,0)</f>
        <v>1</v>
      </c>
      <c r="O715" s="41">
        <f>IF(Table2[[#This Row],[Customer Segment]]=Introduction!$D$45,1,0)</f>
        <v>0</v>
      </c>
      <c r="P715" s="41">
        <f>IF(Table2[[#This Row],[Customer Segment]]=Introduction!$D$42,1,0)</f>
        <v>0</v>
      </c>
      <c r="Q715" s="41">
        <f>IF(Table2[[#This Row],[Customer Segment]]=Introduction!$D$44,1,0)</f>
        <v>0</v>
      </c>
      <c r="R715" s="1">
        <v>6621.17</v>
      </c>
      <c r="S71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6352.8493012720182</v>
      </c>
    </row>
    <row r="716" spans="1:19" x14ac:dyDescent="0.2">
      <c r="A716" s="1" t="s">
        <v>92</v>
      </c>
      <c r="B716" s="1" t="s">
        <v>14</v>
      </c>
      <c r="C716" s="1" t="s">
        <v>70</v>
      </c>
      <c r="D716" s="37">
        <v>0.04</v>
      </c>
      <c r="E716" s="37">
        <v>95.99</v>
      </c>
      <c r="F716" s="37">
        <v>4.9000000000000004</v>
      </c>
      <c r="G716" s="37">
        <v>0.56000000000000005</v>
      </c>
      <c r="H716" s="37">
        <v>-258.22500000000002</v>
      </c>
      <c r="I716" s="42">
        <f>IF(Table2[[#This Row],[Order Priority]]=Introduction!$B$42,1,0)</f>
        <v>0</v>
      </c>
      <c r="J716" s="42">
        <f>IF(Table2[[#This Row],[Order Priority]]=Introduction!$B$43,1,0)</f>
        <v>0</v>
      </c>
      <c r="K716" s="42">
        <f>IF(Table2[[#This Row],[Order Priority]]=Introduction!$B$44,1,0)</f>
        <v>0</v>
      </c>
      <c r="L716" s="42">
        <f>IF(Table2[[#This Row],[Order Priority]]=Introduction!$B$45,1,0)</f>
        <v>1</v>
      </c>
      <c r="M716" s="42">
        <f>IF(Table2[[#This Row],[Ship Mode]]=Introduction!$C$42,1,0)</f>
        <v>0</v>
      </c>
      <c r="N716" s="41">
        <f>IF(Table2[[#This Row],[Ship Mode]]=Introduction!$C$44,1,0)</f>
        <v>1</v>
      </c>
      <c r="O716" s="41">
        <f>IF(Table2[[#This Row],[Customer Segment]]=Introduction!$D$45,1,0)</f>
        <v>0</v>
      </c>
      <c r="P716" s="41">
        <f>IF(Table2[[#This Row],[Customer Segment]]=Introduction!$D$42,1,0)</f>
        <v>0</v>
      </c>
      <c r="Q716" s="41">
        <f>IF(Table2[[#This Row],[Customer Segment]]=Introduction!$D$44,1,0)</f>
        <v>0</v>
      </c>
      <c r="R716" s="34">
        <v>253.78</v>
      </c>
      <c r="S71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260.52002839087777</v>
      </c>
    </row>
    <row r="717" spans="1:19" x14ac:dyDescent="0.2">
      <c r="A717" s="1" t="s">
        <v>1</v>
      </c>
      <c r="B717" s="1" t="s">
        <v>14</v>
      </c>
      <c r="C717" s="1" t="s">
        <v>47</v>
      </c>
      <c r="D717" s="39">
        <v>0.05</v>
      </c>
      <c r="E717" s="39">
        <v>107.53</v>
      </c>
      <c r="F717" s="39">
        <v>5.81</v>
      </c>
      <c r="G717" s="39">
        <v>0.65</v>
      </c>
      <c r="H717" s="39">
        <v>-89.418000000000006</v>
      </c>
      <c r="I717" s="42">
        <f>IF(Table2[[#This Row],[Order Priority]]=Introduction!$B$42,1,0)</f>
        <v>1</v>
      </c>
      <c r="J717" s="42">
        <f>IF(Table2[[#This Row],[Order Priority]]=Introduction!$B$43,1,0)</f>
        <v>0</v>
      </c>
      <c r="K717" s="42">
        <f>IF(Table2[[#This Row],[Order Priority]]=Introduction!$B$44,1,0)</f>
        <v>0</v>
      </c>
      <c r="L717" s="42">
        <f>IF(Table2[[#This Row],[Order Priority]]=Introduction!$B$45,1,0)</f>
        <v>0</v>
      </c>
      <c r="M717" s="42">
        <f>IF(Table2[[#This Row],[Ship Mode]]=Introduction!$C$42,1,0)</f>
        <v>0</v>
      </c>
      <c r="N717" s="41">
        <f>IF(Table2[[#This Row],[Ship Mode]]=Introduction!$C$44,1,0)</f>
        <v>1</v>
      </c>
      <c r="O717" s="41">
        <f>IF(Table2[[#This Row],[Customer Segment]]=Introduction!$D$45,1,0)</f>
        <v>0</v>
      </c>
      <c r="P717" s="41">
        <f>IF(Table2[[#This Row],[Customer Segment]]=Introduction!$D$42,1,0)</f>
        <v>0</v>
      </c>
      <c r="Q717" s="41">
        <f>IF(Table2[[#This Row],[Customer Segment]]=Introduction!$D$44,1,0)</f>
        <v>1</v>
      </c>
      <c r="R717" s="1">
        <v>612.91999999999996</v>
      </c>
      <c r="S71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870.57676888278741</v>
      </c>
    </row>
    <row r="718" spans="1:19" x14ac:dyDescent="0.2">
      <c r="A718" s="1" t="s">
        <v>13</v>
      </c>
      <c r="B718" s="1" t="s">
        <v>14</v>
      </c>
      <c r="C718" s="1" t="s">
        <v>70</v>
      </c>
      <c r="D718" s="37">
        <v>0.05</v>
      </c>
      <c r="E718" s="37">
        <v>3.28</v>
      </c>
      <c r="F718" s="37">
        <v>3.97</v>
      </c>
      <c r="G718" s="37">
        <v>0.56000000000000005</v>
      </c>
      <c r="H718" s="37">
        <v>-100.24</v>
      </c>
      <c r="I718" s="42">
        <f>IF(Table2[[#This Row],[Order Priority]]=Introduction!$B$42,1,0)</f>
        <v>0</v>
      </c>
      <c r="J718" s="42">
        <f>IF(Table2[[#This Row],[Order Priority]]=Introduction!$B$43,1,0)</f>
        <v>1</v>
      </c>
      <c r="K718" s="42">
        <f>IF(Table2[[#This Row],[Order Priority]]=Introduction!$B$44,1,0)</f>
        <v>0</v>
      </c>
      <c r="L718" s="42">
        <f>IF(Table2[[#This Row],[Order Priority]]=Introduction!$B$45,1,0)</f>
        <v>0</v>
      </c>
      <c r="M718" s="42">
        <f>IF(Table2[[#This Row],[Ship Mode]]=Introduction!$C$42,1,0)</f>
        <v>0</v>
      </c>
      <c r="N718" s="41">
        <f>IF(Table2[[#This Row],[Ship Mode]]=Introduction!$C$44,1,0)</f>
        <v>1</v>
      </c>
      <c r="O718" s="41">
        <f>IF(Table2[[#This Row],[Customer Segment]]=Introduction!$D$45,1,0)</f>
        <v>0</v>
      </c>
      <c r="P718" s="41">
        <f>IF(Table2[[#This Row],[Customer Segment]]=Introduction!$D$42,1,0)</f>
        <v>0</v>
      </c>
      <c r="Q718" s="41">
        <f>IF(Table2[[#This Row],[Customer Segment]]=Introduction!$D$44,1,0)</f>
        <v>0</v>
      </c>
      <c r="R718" s="34">
        <v>61.29</v>
      </c>
      <c r="S71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84.25946254326081</v>
      </c>
    </row>
    <row r="719" spans="1:19" x14ac:dyDescent="0.2">
      <c r="A719" s="1" t="s">
        <v>13</v>
      </c>
      <c r="B719" s="1" t="s">
        <v>14</v>
      </c>
      <c r="C719" s="1" t="s">
        <v>70</v>
      </c>
      <c r="D719" s="39">
        <v>0.03</v>
      </c>
      <c r="E719" s="39">
        <v>6.98</v>
      </c>
      <c r="F719" s="39">
        <v>9.69</v>
      </c>
      <c r="G719" s="39">
        <v>0.83</v>
      </c>
      <c r="H719" s="39">
        <v>-262.62</v>
      </c>
      <c r="I719" s="42">
        <f>IF(Table2[[#This Row],[Order Priority]]=Introduction!$B$42,1,0)</f>
        <v>0</v>
      </c>
      <c r="J719" s="42">
        <f>IF(Table2[[#This Row],[Order Priority]]=Introduction!$B$43,1,0)</f>
        <v>1</v>
      </c>
      <c r="K719" s="42">
        <f>IF(Table2[[#This Row],[Order Priority]]=Introduction!$B$44,1,0)</f>
        <v>0</v>
      </c>
      <c r="L719" s="42">
        <f>IF(Table2[[#This Row],[Order Priority]]=Introduction!$B$45,1,0)</f>
        <v>0</v>
      </c>
      <c r="M719" s="42">
        <f>IF(Table2[[#This Row],[Ship Mode]]=Introduction!$C$42,1,0)</f>
        <v>0</v>
      </c>
      <c r="N719" s="41">
        <f>IF(Table2[[#This Row],[Ship Mode]]=Introduction!$C$44,1,0)</f>
        <v>1</v>
      </c>
      <c r="O719" s="41">
        <f>IF(Table2[[#This Row],[Customer Segment]]=Introduction!$D$45,1,0)</f>
        <v>0</v>
      </c>
      <c r="P719" s="41">
        <f>IF(Table2[[#This Row],[Customer Segment]]=Introduction!$D$42,1,0)</f>
        <v>0</v>
      </c>
      <c r="Q719" s="41">
        <f>IF(Table2[[#This Row],[Customer Segment]]=Introduction!$D$44,1,0)</f>
        <v>0</v>
      </c>
      <c r="R719" s="1">
        <v>109.15</v>
      </c>
      <c r="S71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325.30439080423946</v>
      </c>
    </row>
    <row r="720" spans="1:19" x14ac:dyDescent="0.2">
      <c r="A720" s="1" t="s">
        <v>23</v>
      </c>
      <c r="B720" s="1" t="s">
        <v>2</v>
      </c>
      <c r="C720" s="1" t="s">
        <v>47</v>
      </c>
      <c r="D720" s="37">
        <v>0.08</v>
      </c>
      <c r="E720" s="37">
        <v>296.18</v>
      </c>
      <c r="F720" s="37">
        <v>54.12</v>
      </c>
      <c r="G720" s="37">
        <v>0.76</v>
      </c>
      <c r="H720" s="37">
        <v>-187.22200000000001</v>
      </c>
      <c r="I720" s="42">
        <f>IF(Table2[[#This Row],[Order Priority]]=Introduction!$B$42,1,0)</f>
        <v>0</v>
      </c>
      <c r="J720" s="42">
        <f>IF(Table2[[#This Row],[Order Priority]]=Introduction!$B$43,1,0)</f>
        <v>0</v>
      </c>
      <c r="K720" s="42">
        <f>IF(Table2[[#This Row],[Order Priority]]=Introduction!$B$44,1,0)</f>
        <v>1</v>
      </c>
      <c r="L720" s="42">
        <f>IF(Table2[[#This Row],[Order Priority]]=Introduction!$B$45,1,0)</f>
        <v>0</v>
      </c>
      <c r="M720" s="42">
        <f>IF(Table2[[#This Row],[Ship Mode]]=Introduction!$C$42,1,0)</f>
        <v>1</v>
      </c>
      <c r="N720" s="41">
        <f>IF(Table2[[#This Row],[Ship Mode]]=Introduction!$C$44,1,0)</f>
        <v>0</v>
      </c>
      <c r="O720" s="41">
        <f>IF(Table2[[#This Row],[Customer Segment]]=Introduction!$D$45,1,0)</f>
        <v>0</v>
      </c>
      <c r="P720" s="41">
        <f>IF(Table2[[#This Row],[Customer Segment]]=Introduction!$D$42,1,0)</f>
        <v>0</v>
      </c>
      <c r="Q720" s="41">
        <f>IF(Table2[[#This Row],[Customer Segment]]=Introduction!$D$44,1,0)</f>
        <v>1</v>
      </c>
      <c r="R720" s="34">
        <v>1429.81</v>
      </c>
      <c r="S72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2754.547841624003</v>
      </c>
    </row>
    <row r="721" spans="1:19" x14ac:dyDescent="0.2">
      <c r="A721" s="1" t="s">
        <v>23</v>
      </c>
      <c r="B721" s="1" t="s">
        <v>14</v>
      </c>
      <c r="C721" s="1" t="s">
        <v>70</v>
      </c>
      <c r="D721" s="39">
        <v>0.04</v>
      </c>
      <c r="E721" s="39">
        <v>4.55</v>
      </c>
      <c r="F721" s="39">
        <v>1.49</v>
      </c>
      <c r="G721" s="39">
        <v>0.35</v>
      </c>
      <c r="H721" s="39">
        <v>28.288</v>
      </c>
      <c r="I721" s="42">
        <f>IF(Table2[[#This Row],[Order Priority]]=Introduction!$B$42,1,0)</f>
        <v>0</v>
      </c>
      <c r="J721" s="42">
        <f>IF(Table2[[#This Row],[Order Priority]]=Introduction!$B$43,1,0)</f>
        <v>0</v>
      </c>
      <c r="K721" s="42">
        <f>IF(Table2[[#This Row],[Order Priority]]=Introduction!$B$44,1,0)</f>
        <v>1</v>
      </c>
      <c r="L721" s="42">
        <f>IF(Table2[[#This Row],[Order Priority]]=Introduction!$B$45,1,0)</f>
        <v>0</v>
      </c>
      <c r="M721" s="42">
        <f>IF(Table2[[#This Row],[Ship Mode]]=Introduction!$C$42,1,0)</f>
        <v>0</v>
      </c>
      <c r="N721" s="41">
        <f>IF(Table2[[#This Row],[Ship Mode]]=Introduction!$C$44,1,0)</f>
        <v>1</v>
      </c>
      <c r="O721" s="41">
        <f>IF(Table2[[#This Row],[Customer Segment]]=Introduction!$D$45,1,0)</f>
        <v>0</v>
      </c>
      <c r="P721" s="41">
        <f>IF(Table2[[#This Row],[Customer Segment]]=Introduction!$D$42,1,0)</f>
        <v>0</v>
      </c>
      <c r="Q721" s="41">
        <f>IF(Table2[[#This Row],[Customer Segment]]=Introduction!$D$44,1,0)</f>
        <v>0</v>
      </c>
      <c r="R721" s="1">
        <v>59.75</v>
      </c>
      <c r="S72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65.625561062105191</v>
      </c>
    </row>
    <row r="722" spans="1:19" x14ac:dyDescent="0.2">
      <c r="A722" s="1" t="s">
        <v>92</v>
      </c>
      <c r="B722" s="1" t="s">
        <v>14</v>
      </c>
      <c r="C722" s="1" t="s">
        <v>70</v>
      </c>
      <c r="D722" s="37">
        <v>0.02</v>
      </c>
      <c r="E722" s="37">
        <v>34.979999999999997</v>
      </c>
      <c r="F722" s="37">
        <v>7.53</v>
      </c>
      <c r="G722" s="37">
        <v>0.76</v>
      </c>
      <c r="H722" s="37">
        <v>-159.68</v>
      </c>
      <c r="I722" s="42">
        <f>IF(Table2[[#This Row],[Order Priority]]=Introduction!$B$42,1,0)</f>
        <v>0</v>
      </c>
      <c r="J722" s="42">
        <f>IF(Table2[[#This Row],[Order Priority]]=Introduction!$B$43,1,0)</f>
        <v>0</v>
      </c>
      <c r="K722" s="42">
        <f>IF(Table2[[#This Row],[Order Priority]]=Introduction!$B$44,1,0)</f>
        <v>0</v>
      </c>
      <c r="L722" s="42">
        <f>IF(Table2[[#This Row],[Order Priority]]=Introduction!$B$45,1,0)</f>
        <v>1</v>
      </c>
      <c r="M722" s="42">
        <f>IF(Table2[[#This Row],[Ship Mode]]=Introduction!$C$42,1,0)</f>
        <v>0</v>
      </c>
      <c r="N722" s="41">
        <f>IF(Table2[[#This Row],[Ship Mode]]=Introduction!$C$44,1,0)</f>
        <v>1</v>
      </c>
      <c r="O722" s="41">
        <f>IF(Table2[[#This Row],[Customer Segment]]=Introduction!$D$45,1,0)</f>
        <v>0</v>
      </c>
      <c r="P722" s="41">
        <f>IF(Table2[[#This Row],[Customer Segment]]=Introduction!$D$42,1,0)</f>
        <v>0</v>
      </c>
      <c r="Q722" s="41">
        <f>IF(Table2[[#This Row],[Customer Segment]]=Introduction!$D$44,1,0)</f>
        <v>0</v>
      </c>
      <c r="R722" s="34">
        <v>37.159999999999997</v>
      </c>
      <c r="S72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422.42262846652113</v>
      </c>
    </row>
    <row r="723" spans="1:19" x14ac:dyDescent="0.2">
      <c r="A723" s="1" t="s">
        <v>92</v>
      </c>
      <c r="B723" s="1" t="s">
        <v>14</v>
      </c>
      <c r="C723" s="1" t="s">
        <v>70</v>
      </c>
      <c r="D723" s="39">
        <v>0.01</v>
      </c>
      <c r="E723" s="39">
        <v>19.989999999999998</v>
      </c>
      <c r="F723" s="39">
        <v>11.17</v>
      </c>
      <c r="G723" s="39">
        <v>0.6</v>
      </c>
      <c r="H723" s="39">
        <v>27.91</v>
      </c>
      <c r="I723" s="42">
        <f>IF(Table2[[#This Row],[Order Priority]]=Introduction!$B$42,1,0)</f>
        <v>0</v>
      </c>
      <c r="J723" s="42">
        <f>IF(Table2[[#This Row],[Order Priority]]=Introduction!$B$43,1,0)</f>
        <v>0</v>
      </c>
      <c r="K723" s="42">
        <f>IF(Table2[[#This Row],[Order Priority]]=Introduction!$B$44,1,0)</f>
        <v>0</v>
      </c>
      <c r="L723" s="42">
        <f>IF(Table2[[#This Row],[Order Priority]]=Introduction!$B$45,1,0)</f>
        <v>1</v>
      </c>
      <c r="M723" s="42">
        <f>IF(Table2[[#This Row],[Ship Mode]]=Introduction!$C$42,1,0)</f>
        <v>0</v>
      </c>
      <c r="N723" s="41">
        <f>IF(Table2[[#This Row],[Ship Mode]]=Introduction!$C$44,1,0)</f>
        <v>1</v>
      </c>
      <c r="O723" s="41">
        <f>IF(Table2[[#This Row],[Customer Segment]]=Introduction!$D$45,1,0)</f>
        <v>0</v>
      </c>
      <c r="P723" s="41">
        <f>IF(Table2[[#This Row],[Customer Segment]]=Introduction!$D$42,1,0)</f>
        <v>0</v>
      </c>
      <c r="Q723" s="41">
        <f>IF(Table2[[#This Row],[Customer Segment]]=Introduction!$D$44,1,0)</f>
        <v>0</v>
      </c>
      <c r="R723" s="1">
        <v>43.65</v>
      </c>
      <c r="S72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541.77949840062593</v>
      </c>
    </row>
    <row r="724" spans="1:19" x14ac:dyDescent="0.2">
      <c r="A724" s="1" t="s">
        <v>92</v>
      </c>
      <c r="B724" s="1" t="s">
        <v>14</v>
      </c>
      <c r="C724" s="1" t="s">
        <v>47</v>
      </c>
      <c r="D724" s="37">
        <v>0.03</v>
      </c>
      <c r="E724" s="37">
        <v>85.99</v>
      </c>
      <c r="F724" s="37">
        <v>0.99</v>
      </c>
      <c r="G724" s="37">
        <v>0.55000000000000004</v>
      </c>
      <c r="H724" s="37">
        <v>1037.1044999999999</v>
      </c>
      <c r="I724" s="42">
        <f>IF(Table2[[#This Row],[Order Priority]]=Introduction!$B$42,1,0)</f>
        <v>0</v>
      </c>
      <c r="J724" s="42">
        <f>IF(Table2[[#This Row],[Order Priority]]=Introduction!$B$43,1,0)</f>
        <v>0</v>
      </c>
      <c r="K724" s="42">
        <f>IF(Table2[[#This Row],[Order Priority]]=Introduction!$B$44,1,0)</f>
        <v>0</v>
      </c>
      <c r="L724" s="42">
        <f>IF(Table2[[#This Row],[Order Priority]]=Introduction!$B$45,1,0)</f>
        <v>1</v>
      </c>
      <c r="M724" s="42">
        <f>IF(Table2[[#This Row],[Ship Mode]]=Introduction!$C$42,1,0)</f>
        <v>0</v>
      </c>
      <c r="N724" s="41">
        <f>IF(Table2[[#This Row],[Ship Mode]]=Introduction!$C$44,1,0)</f>
        <v>1</v>
      </c>
      <c r="O724" s="41">
        <f>IF(Table2[[#This Row],[Customer Segment]]=Introduction!$D$45,1,0)</f>
        <v>0</v>
      </c>
      <c r="P724" s="41">
        <f>IF(Table2[[#This Row],[Customer Segment]]=Introduction!$D$42,1,0)</f>
        <v>0</v>
      </c>
      <c r="Q724" s="41">
        <f>IF(Table2[[#This Row],[Customer Segment]]=Introduction!$D$44,1,0)</f>
        <v>1</v>
      </c>
      <c r="R724" s="34">
        <v>1503.05</v>
      </c>
      <c r="S72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1476.3048275781762</v>
      </c>
    </row>
    <row r="725" spans="1:19" x14ac:dyDescent="0.2">
      <c r="A725" s="1" t="s">
        <v>46</v>
      </c>
      <c r="B725" s="1" t="s">
        <v>14</v>
      </c>
      <c r="C725" s="1" t="s">
        <v>47</v>
      </c>
      <c r="D725" s="39">
        <v>0.08</v>
      </c>
      <c r="E725" s="39">
        <v>10.91</v>
      </c>
      <c r="F725" s="39">
        <v>2.99</v>
      </c>
      <c r="G725" s="39">
        <v>0.38</v>
      </c>
      <c r="H725" s="39">
        <v>-2.1</v>
      </c>
      <c r="I725" s="42">
        <f>IF(Table2[[#This Row],[Order Priority]]=Introduction!$B$42,1,0)</f>
        <v>0</v>
      </c>
      <c r="J725" s="42">
        <f>IF(Table2[[#This Row],[Order Priority]]=Introduction!$B$43,1,0)</f>
        <v>0</v>
      </c>
      <c r="K725" s="42">
        <f>IF(Table2[[#This Row],[Order Priority]]=Introduction!$B$44,1,0)</f>
        <v>0</v>
      </c>
      <c r="L725" s="42">
        <f>IF(Table2[[#This Row],[Order Priority]]=Introduction!$B$45,1,0)</f>
        <v>0</v>
      </c>
      <c r="M725" s="42">
        <f>IF(Table2[[#This Row],[Ship Mode]]=Introduction!$C$42,1,0)</f>
        <v>0</v>
      </c>
      <c r="N725" s="41">
        <f>IF(Table2[[#This Row],[Ship Mode]]=Introduction!$C$44,1,0)</f>
        <v>1</v>
      </c>
      <c r="O725" s="41">
        <f>IF(Table2[[#This Row],[Customer Segment]]=Introduction!$D$45,1,0)</f>
        <v>0</v>
      </c>
      <c r="P725" s="41">
        <f>IF(Table2[[#This Row],[Customer Segment]]=Introduction!$D$42,1,0)</f>
        <v>0</v>
      </c>
      <c r="Q725" s="41">
        <f>IF(Table2[[#This Row],[Customer Segment]]=Introduction!$D$44,1,0)</f>
        <v>1</v>
      </c>
      <c r="R725" s="1">
        <v>119.99</v>
      </c>
      <c r="S72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246.0954460278933</v>
      </c>
    </row>
    <row r="726" spans="1:19" x14ac:dyDescent="0.2">
      <c r="A726" s="1" t="s">
        <v>46</v>
      </c>
      <c r="B726" s="1" t="s">
        <v>2</v>
      </c>
      <c r="C726" s="1" t="s">
        <v>70</v>
      </c>
      <c r="D726" s="37">
        <v>0</v>
      </c>
      <c r="E726" s="37">
        <v>442.14</v>
      </c>
      <c r="F726" s="37">
        <v>14.7</v>
      </c>
      <c r="G726" s="37">
        <v>0.56000000000000005</v>
      </c>
      <c r="H726" s="37">
        <v>501.51</v>
      </c>
      <c r="I726" s="42">
        <f>IF(Table2[[#This Row],[Order Priority]]=Introduction!$B$42,1,0)</f>
        <v>0</v>
      </c>
      <c r="J726" s="42">
        <f>IF(Table2[[#This Row],[Order Priority]]=Introduction!$B$43,1,0)</f>
        <v>0</v>
      </c>
      <c r="K726" s="42">
        <f>IF(Table2[[#This Row],[Order Priority]]=Introduction!$B$44,1,0)</f>
        <v>0</v>
      </c>
      <c r="L726" s="42">
        <f>IF(Table2[[#This Row],[Order Priority]]=Introduction!$B$45,1,0)</f>
        <v>0</v>
      </c>
      <c r="M726" s="42">
        <f>IF(Table2[[#This Row],[Ship Mode]]=Introduction!$C$42,1,0)</f>
        <v>1</v>
      </c>
      <c r="N726" s="41">
        <f>IF(Table2[[#This Row],[Ship Mode]]=Introduction!$C$44,1,0)</f>
        <v>0</v>
      </c>
      <c r="O726" s="41">
        <f>IF(Table2[[#This Row],[Customer Segment]]=Introduction!$D$45,1,0)</f>
        <v>0</v>
      </c>
      <c r="P726" s="41">
        <f>IF(Table2[[#This Row],[Customer Segment]]=Introduction!$D$42,1,0)</f>
        <v>0</v>
      </c>
      <c r="Q726" s="41">
        <f>IF(Table2[[#This Row],[Customer Segment]]=Introduction!$D$44,1,0)</f>
        <v>0</v>
      </c>
      <c r="R726" s="34">
        <v>2343.34</v>
      </c>
      <c r="S72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2805.0545630553379</v>
      </c>
    </row>
    <row r="727" spans="1:19" x14ac:dyDescent="0.2">
      <c r="A727" s="1" t="s">
        <v>46</v>
      </c>
      <c r="B727" s="1" t="s">
        <v>14</v>
      </c>
      <c r="C727" s="1" t="s">
        <v>70</v>
      </c>
      <c r="D727" s="39">
        <v>0.05</v>
      </c>
      <c r="E727" s="39">
        <v>9.7799999999999994</v>
      </c>
      <c r="F727" s="39">
        <v>1.39</v>
      </c>
      <c r="G727" s="39">
        <v>0.39</v>
      </c>
      <c r="H727" s="39">
        <v>74.278499999999994</v>
      </c>
      <c r="I727" s="42">
        <f>IF(Table2[[#This Row],[Order Priority]]=Introduction!$B$42,1,0)</f>
        <v>0</v>
      </c>
      <c r="J727" s="42">
        <f>IF(Table2[[#This Row],[Order Priority]]=Introduction!$B$43,1,0)</f>
        <v>0</v>
      </c>
      <c r="K727" s="42">
        <f>IF(Table2[[#This Row],[Order Priority]]=Introduction!$B$44,1,0)</f>
        <v>0</v>
      </c>
      <c r="L727" s="42">
        <f>IF(Table2[[#This Row],[Order Priority]]=Introduction!$B$45,1,0)</f>
        <v>0</v>
      </c>
      <c r="M727" s="42">
        <f>IF(Table2[[#This Row],[Ship Mode]]=Introduction!$C$42,1,0)</f>
        <v>0</v>
      </c>
      <c r="N727" s="41">
        <f>IF(Table2[[#This Row],[Ship Mode]]=Introduction!$C$44,1,0)</f>
        <v>1</v>
      </c>
      <c r="O727" s="41">
        <f>IF(Table2[[#This Row],[Customer Segment]]=Introduction!$D$45,1,0)</f>
        <v>0</v>
      </c>
      <c r="P727" s="41">
        <f>IF(Table2[[#This Row],[Customer Segment]]=Introduction!$D$42,1,0)</f>
        <v>0</v>
      </c>
      <c r="Q727" s="41">
        <f>IF(Table2[[#This Row],[Customer Segment]]=Introduction!$D$44,1,0)</f>
        <v>0</v>
      </c>
      <c r="R727" s="1">
        <v>107.65</v>
      </c>
      <c r="S72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274.24344293714</v>
      </c>
    </row>
    <row r="728" spans="1:19" x14ac:dyDescent="0.2">
      <c r="A728" s="1" t="s">
        <v>46</v>
      </c>
      <c r="B728" s="1" t="s">
        <v>63</v>
      </c>
      <c r="C728" s="1" t="s">
        <v>70</v>
      </c>
      <c r="D728" s="37">
        <v>0.02</v>
      </c>
      <c r="E728" s="37">
        <v>3.28</v>
      </c>
      <c r="F728" s="37">
        <v>3.97</v>
      </c>
      <c r="G728" s="37">
        <v>0.56000000000000005</v>
      </c>
      <c r="H728" s="37">
        <v>-66.349999999999994</v>
      </c>
      <c r="I728" s="42">
        <f>IF(Table2[[#This Row],[Order Priority]]=Introduction!$B$42,1,0)</f>
        <v>0</v>
      </c>
      <c r="J728" s="42">
        <f>IF(Table2[[#This Row],[Order Priority]]=Introduction!$B$43,1,0)</f>
        <v>0</v>
      </c>
      <c r="K728" s="42">
        <f>IF(Table2[[#This Row],[Order Priority]]=Introduction!$B$44,1,0)</f>
        <v>0</v>
      </c>
      <c r="L728" s="42">
        <f>IF(Table2[[#This Row],[Order Priority]]=Introduction!$B$45,1,0)</f>
        <v>0</v>
      </c>
      <c r="M728" s="42">
        <f>IF(Table2[[#This Row],[Ship Mode]]=Introduction!$C$42,1,0)</f>
        <v>0</v>
      </c>
      <c r="N728" s="41">
        <f>IF(Table2[[#This Row],[Ship Mode]]=Introduction!$C$44,1,0)</f>
        <v>0</v>
      </c>
      <c r="O728" s="41">
        <f>IF(Table2[[#This Row],[Customer Segment]]=Introduction!$D$45,1,0)</f>
        <v>0</v>
      </c>
      <c r="P728" s="41">
        <f>IF(Table2[[#This Row],[Customer Segment]]=Introduction!$D$42,1,0)</f>
        <v>0</v>
      </c>
      <c r="Q728" s="41">
        <f>IF(Table2[[#This Row],[Customer Segment]]=Introduction!$D$44,1,0)</f>
        <v>0</v>
      </c>
      <c r="R728" s="34">
        <v>25.15</v>
      </c>
      <c r="S72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260.09064889851368</v>
      </c>
    </row>
    <row r="729" spans="1:19" x14ac:dyDescent="0.2">
      <c r="A729" s="1" t="s">
        <v>46</v>
      </c>
      <c r="B729" s="1" t="s">
        <v>14</v>
      </c>
      <c r="C729" s="1" t="s">
        <v>47</v>
      </c>
      <c r="D729" s="39">
        <v>0.03</v>
      </c>
      <c r="E729" s="39">
        <v>5.78</v>
      </c>
      <c r="F729" s="39">
        <v>5.37</v>
      </c>
      <c r="G729" s="39">
        <v>0.36</v>
      </c>
      <c r="H729" s="39">
        <v>-63.35</v>
      </c>
      <c r="I729" s="42">
        <f>IF(Table2[[#This Row],[Order Priority]]=Introduction!$B$42,1,0)</f>
        <v>0</v>
      </c>
      <c r="J729" s="42">
        <f>IF(Table2[[#This Row],[Order Priority]]=Introduction!$B$43,1,0)</f>
        <v>0</v>
      </c>
      <c r="K729" s="42">
        <f>IF(Table2[[#This Row],[Order Priority]]=Introduction!$B$44,1,0)</f>
        <v>0</v>
      </c>
      <c r="L729" s="42">
        <f>IF(Table2[[#This Row],[Order Priority]]=Introduction!$B$45,1,0)</f>
        <v>0</v>
      </c>
      <c r="M729" s="42">
        <f>IF(Table2[[#This Row],[Ship Mode]]=Introduction!$C$42,1,0)</f>
        <v>0</v>
      </c>
      <c r="N729" s="41">
        <f>IF(Table2[[#This Row],[Ship Mode]]=Introduction!$C$44,1,0)</f>
        <v>1</v>
      </c>
      <c r="O729" s="41">
        <f>IF(Table2[[#This Row],[Customer Segment]]=Introduction!$D$45,1,0)</f>
        <v>0</v>
      </c>
      <c r="P729" s="41">
        <f>IF(Table2[[#This Row],[Customer Segment]]=Introduction!$D$42,1,0)</f>
        <v>0</v>
      </c>
      <c r="Q729" s="41">
        <f>IF(Table2[[#This Row],[Customer Segment]]=Introduction!$D$44,1,0)</f>
        <v>1</v>
      </c>
      <c r="R729" s="1">
        <v>88.22</v>
      </c>
      <c r="S72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249.50058910299981</v>
      </c>
    </row>
    <row r="730" spans="1:19" x14ac:dyDescent="0.2">
      <c r="A730" s="1" t="s">
        <v>1</v>
      </c>
      <c r="B730" s="1" t="s">
        <v>14</v>
      </c>
      <c r="C730" s="1" t="s">
        <v>70</v>
      </c>
      <c r="D730" s="37">
        <v>0.06</v>
      </c>
      <c r="E730" s="37">
        <v>6.48</v>
      </c>
      <c r="F730" s="37">
        <v>8.8800000000000008</v>
      </c>
      <c r="G730" s="37">
        <v>0.37</v>
      </c>
      <c r="H730" s="37">
        <v>-237.47</v>
      </c>
      <c r="I730" s="42">
        <f>IF(Table2[[#This Row],[Order Priority]]=Introduction!$B$42,1,0)</f>
        <v>1</v>
      </c>
      <c r="J730" s="42">
        <f>IF(Table2[[#This Row],[Order Priority]]=Introduction!$B$43,1,0)</f>
        <v>0</v>
      </c>
      <c r="K730" s="42">
        <f>IF(Table2[[#This Row],[Order Priority]]=Introduction!$B$44,1,0)</f>
        <v>0</v>
      </c>
      <c r="L730" s="42">
        <f>IF(Table2[[#This Row],[Order Priority]]=Introduction!$B$45,1,0)</f>
        <v>0</v>
      </c>
      <c r="M730" s="42">
        <f>IF(Table2[[#This Row],[Ship Mode]]=Introduction!$C$42,1,0)</f>
        <v>0</v>
      </c>
      <c r="N730" s="41">
        <f>IF(Table2[[#This Row],[Ship Mode]]=Introduction!$C$44,1,0)</f>
        <v>1</v>
      </c>
      <c r="O730" s="41">
        <f>IF(Table2[[#This Row],[Customer Segment]]=Introduction!$D$45,1,0)</f>
        <v>0</v>
      </c>
      <c r="P730" s="41">
        <f>IF(Table2[[#This Row],[Customer Segment]]=Introduction!$D$42,1,0)</f>
        <v>0</v>
      </c>
      <c r="Q730" s="41">
        <f>IF(Table2[[#This Row],[Customer Segment]]=Introduction!$D$44,1,0)</f>
        <v>0</v>
      </c>
      <c r="R730" s="34">
        <v>125.77</v>
      </c>
      <c r="S73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217.43411966407211</v>
      </c>
    </row>
    <row r="731" spans="1:19" x14ac:dyDescent="0.2">
      <c r="A731" s="1" t="s">
        <v>1</v>
      </c>
      <c r="B731" s="1" t="s">
        <v>14</v>
      </c>
      <c r="C731" s="1" t="s">
        <v>47</v>
      </c>
      <c r="D731" s="39">
        <v>0.05</v>
      </c>
      <c r="E731" s="39">
        <v>9.99</v>
      </c>
      <c r="F731" s="39">
        <v>4.78</v>
      </c>
      <c r="G731" s="39">
        <v>0.4</v>
      </c>
      <c r="H731" s="39">
        <v>41.3</v>
      </c>
      <c r="I731" s="42">
        <f>IF(Table2[[#This Row],[Order Priority]]=Introduction!$B$42,1,0)</f>
        <v>1</v>
      </c>
      <c r="J731" s="42">
        <f>IF(Table2[[#This Row],[Order Priority]]=Introduction!$B$43,1,0)</f>
        <v>0</v>
      </c>
      <c r="K731" s="42">
        <f>IF(Table2[[#This Row],[Order Priority]]=Introduction!$B$44,1,0)</f>
        <v>0</v>
      </c>
      <c r="L731" s="42">
        <f>IF(Table2[[#This Row],[Order Priority]]=Introduction!$B$45,1,0)</f>
        <v>0</v>
      </c>
      <c r="M731" s="42">
        <f>IF(Table2[[#This Row],[Ship Mode]]=Introduction!$C$42,1,0)</f>
        <v>0</v>
      </c>
      <c r="N731" s="41">
        <f>IF(Table2[[#This Row],[Ship Mode]]=Introduction!$C$44,1,0)</f>
        <v>1</v>
      </c>
      <c r="O731" s="41">
        <f>IF(Table2[[#This Row],[Customer Segment]]=Introduction!$D$45,1,0)</f>
        <v>0</v>
      </c>
      <c r="P731" s="41">
        <f>IF(Table2[[#This Row],[Customer Segment]]=Introduction!$D$42,1,0)</f>
        <v>0</v>
      </c>
      <c r="Q731" s="41">
        <f>IF(Table2[[#This Row],[Customer Segment]]=Introduction!$D$44,1,0)</f>
        <v>1</v>
      </c>
      <c r="R731" s="1">
        <v>203.37</v>
      </c>
      <c r="S73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462.56092386281199</v>
      </c>
    </row>
    <row r="732" spans="1:19" x14ac:dyDescent="0.2">
      <c r="A732" s="1" t="s">
        <v>23</v>
      </c>
      <c r="B732" s="1" t="s">
        <v>14</v>
      </c>
      <c r="C732" s="1" t="s">
        <v>3</v>
      </c>
      <c r="D732" s="37">
        <v>0.06</v>
      </c>
      <c r="E732" s="37">
        <v>4.18</v>
      </c>
      <c r="F732" s="37">
        <v>2.99</v>
      </c>
      <c r="G732" s="37">
        <v>0.37</v>
      </c>
      <c r="H732" s="37">
        <v>-12.718999999999999</v>
      </c>
      <c r="I732" s="42">
        <f>IF(Table2[[#This Row],[Order Priority]]=Introduction!$B$42,1,0)</f>
        <v>0</v>
      </c>
      <c r="J732" s="42">
        <f>IF(Table2[[#This Row],[Order Priority]]=Introduction!$B$43,1,0)</f>
        <v>0</v>
      </c>
      <c r="K732" s="42">
        <f>IF(Table2[[#This Row],[Order Priority]]=Introduction!$B$44,1,0)</f>
        <v>1</v>
      </c>
      <c r="L732" s="42">
        <f>IF(Table2[[#This Row],[Order Priority]]=Introduction!$B$45,1,0)</f>
        <v>0</v>
      </c>
      <c r="M732" s="42">
        <f>IF(Table2[[#This Row],[Ship Mode]]=Introduction!$C$42,1,0)</f>
        <v>0</v>
      </c>
      <c r="N732" s="41">
        <f>IF(Table2[[#This Row],[Ship Mode]]=Introduction!$C$44,1,0)</f>
        <v>1</v>
      </c>
      <c r="O732" s="41">
        <f>IF(Table2[[#This Row],[Customer Segment]]=Introduction!$D$45,1,0)</f>
        <v>1</v>
      </c>
      <c r="P732" s="41">
        <f>IF(Table2[[#This Row],[Customer Segment]]=Introduction!$D$42,1,0)</f>
        <v>0</v>
      </c>
      <c r="Q732" s="41">
        <f>IF(Table2[[#This Row],[Customer Segment]]=Introduction!$D$44,1,0)</f>
        <v>0</v>
      </c>
      <c r="R732" s="34">
        <v>21.34</v>
      </c>
      <c r="S73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58.303383926946125</v>
      </c>
    </row>
    <row r="733" spans="1:19" x14ac:dyDescent="0.2">
      <c r="A733" s="1" t="s">
        <v>23</v>
      </c>
      <c r="B733" s="1" t="s">
        <v>14</v>
      </c>
      <c r="C733" s="1" t="s">
        <v>70</v>
      </c>
      <c r="D733" s="39">
        <v>0.09</v>
      </c>
      <c r="E733" s="39">
        <v>6.48</v>
      </c>
      <c r="F733" s="39">
        <v>6.86</v>
      </c>
      <c r="G733" s="39">
        <v>0.37</v>
      </c>
      <c r="H733" s="39">
        <v>-62.23</v>
      </c>
      <c r="I733" s="42">
        <f>IF(Table2[[#This Row],[Order Priority]]=Introduction!$B$42,1,0)</f>
        <v>0</v>
      </c>
      <c r="J733" s="42">
        <f>IF(Table2[[#This Row],[Order Priority]]=Introduction!$B$43,1,0)</f>
        <v>0</v>
      </c>
      <c r="K733" s="42">
        <f>IF(Table2[[#This Row],[Order Priority]]=Introduction!$B$44,1,0)</f>
        <v>1</v>
      </c>
      <c r="L733" s="42">
        <f>IF(Table2[[#This Row],[Order Priority]]=Introduction!$B$45,1,0)</f>
        <v>0</v>
      </c>
      <c r="M733" s="42">
        <f>IF(Table2[[#This Row],[Ship Mode]]=Introduction!$C$42,1,0)</f>
        <v>0</v>
      </c>
      <c r="N733" s="41">
        <f>IF(Table2[[#This Row],[Ship Mode]]=Introduction!$C$44,1,0)</f>
        <v>1</v>
      </c>
      <c r="O733" s="41">
        <f>IF(Table2[[#This Row],[Customer Segment]]=Introduction!$D$45,1,0)</f>
        <v>0</v>
      </c>
      <c r="P733" s="41">
        <f>IF(Table2[[#This Row],[Customer Segment]]=Introduction!$D$42,1,0)</f>
        <v>0</v>
      </c>
      <c r="Q733" s="41">
        <f>IF(Table2[[#This Row],[Customer Segment]]=Introduction!$D$44,1,0)</f>
        <v>0</v>
      </c>
      <c r="R733" s="1">
        <v>50.88</v>
      </c>
      <c r="S73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110.98484460992663</v>
      </c>
    </row>
    <row r="734" spans="1:19" x14ac:dyDescent="0.2">
      <c r="A734" s="1" t="s">
        <v>23</v>
      </c>
      <c r="B734" s="1" t="s">
        <v>2</v>
      </c>
      <c r="C734" s="1" t="s">
        <v>15</v>
      </c>
      <c r="D734" s="37">
        <v>0.08</v>
      </c>
      <c r="E734" s="37">
        <v>230.98</v>
      </c>
      <c r="F734" s="37">
        <v>23.78</v>
      </c>
      <c r="G734" s="37">
        <v>0.6</v>
      </c>
      <c r="H734" s="37">
        <v>501.69</v>
      </c>
      <c r="I734" s="42">
        <f>IF(Table2[[#This Row],[Order Priority]]=Introduction!$B$42,1,0)</f>
        <v>0</v>
      </c>
      <c r="J734" s="42">
        <f>IF(Table2[[#This Row],[Order Priority]]=Introduction!$B$43,1,0)</f>
        <v>0</v>
      </c>
      <c r="K734" s="42">
        <f>IF(Table2[[#This Row],[Order Priority]]=Introduction!$B$44,1,0)</f>
        <v>1</v>
      </c>
      <c r="L734" s="42">
        <f>IF(Table2[[#This Row],[Order Priority]]=Introduction!$B$45,1,0)</f>
        <v>0</v>
      </c>
      <c r="M734" s="42">
        <f>IF(Table2[[#This Row],[Ship Mode]]=Introduction!$C$42,1,0)</f>
        <v>1</v>
      </c>
      <c r="N734" s="41">
        <f>IF(Table2[[#This Row],[Ship Mode]]=Introduction!$C$44,1,0)</f>
        <v>0</v>
      </c>
      <c r="O734" s="41">
        <f>IF(Table2[[#This Row],[Customer Segment]]=Introduction!$D$45,1,0)</f>
        <v>0</v>
      </c>
      <c r="P734" s="41">
        <f>IF(Table2[[#This Row],[Customer Segment]]=Introduction!$D$42,1,0)</f>
        <v>1</v>
      </c>
      <c r="Q734" s="41">
        <f>IF(Table2[[#This Row],[Customer Segment]]=Introduction!$D$44,1,0)</f>
        <v>0</v>
      </c>
      <c r="R734" s="34">
        <v>924.8</v>
      </c>
      <c r="S73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2224.7863953715005</v>
      </c>
    </row>
    <row r="735" spans="1:19" x14ac:dyDescent="0.2">
      <c r="A735" s="1" t="s">
        <v>92</v>
      </c>
      <c r="B735" s="1" t="s">
        <v>14</v>
      </c>
      <c r="C735" s="1" t="s">
        <v>47</v>
      </c>
      <c r="D735" s="39">
        <v>7.0000000000000007E-2</v>
      </c>
      <c r="E735" s="39">
        <v>60.98</v>
      </c>
      <c r="F735" s="39">
        <v>49</v>
      </c>
      <c r="G735" s="39">
        <v>0.59</v>
      </c>
      <c r="H735" s="39">
        <v>-807.89</v>
      </c>
      <c r="I735" s="42">
        <f>IF(Table2[[#This Row],[Order Priority]]=Introduction!$B$42,1,0)</f>
        <v>0</v>
      </c>
      <c r="J735" s="42">
        <f>IF(Table2[[#This Row],[Order Priority]]=Introduction!$B$43,1,0)</f>
        <v>0</v>
      </c>
      <c r="K735" s="42">
        <f>IF(Table2[[#This Row],[Order Priority]]=Introduction!$B$44,1,0)</f>
        <v>0</v>
      </c>
      <c r="L735" s="42">
        <f>IF(Table2[[#This Row],[Order Priority]]=Introduction!$B$45,1,0)</f>
        <v>1</v>
      </c>
      <c r="M735" s="42">
        <f>IF(Table2[[#This Row],[Ship Mode]]=Introduction!$C$42,1,0)</f>
        <v>0</v>
      </c>
      <c r="N735" s="41">
        <f>IF(Table2[[#This Row],[Ship Mode]]=Introduction!$C$44,1,0)</f>
        <v>1</v>
      </c>
      <c r="O735" s="41">
        <f>IF(Table2[[#This Row],[Customer Segment]]=Introduction!$D$45,1,0)</f>
        <v>0</v>
      </c>
      <c r="P735" s="41">
        <f>IF(Table2[[#This Row],[Customer Segment]]=Introduction!$D$42,1,0)</f>
        <v>0</v>
      </c>
      <c r="Q735" s="41">
        <f>IF(Table2[[#This Row],[Customer Segment]]=Introduction!$D$44,1,0)</f>
        <v>1</v>
      </c>
      <c r="R735" s="1">
        <v>410.17</v>
      </c>
      <c r="S73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842.40103576979413</v>
      </c>
    </row>
    <row r="736" spans="1:19" x14ac:dyDescent="0.2">
      <c r="A736" s="1" t="s">
        <v>46</v>
      </c>
      <c r="B736" s="1" t="s">
        <v>14</v>
      </c>
      <c r="C736" s="1" t="s">
        <v>47</v>
      </c>
      <c r="D736" s="37">
        <v>0.03</v>
      </c>
      <c r="E736" s="37">
        <v>31.74</v>
      </c>
      <c r="F736" s="37">
        <v>12.62</v>
      </c>
      <c r="G736" s="37">
        <v>0.37</v>
      </c>
      <c r="H736" s="37">
        <v>-4.3010000000000002</v>
      </c>
      <c r="I736" s="42">
        <f>IF(Table2[[#This Row],[Order Priority]]=Introduction!$B$42,1,0)</f>
        <v>0</v>
      </c>
      <c r="J736" s="42">
        <f>IF(Table2[[#This Row],[Order Priority]]=Introduction!$B$43,1,0)</f>
        <v>0</v>
      </c>
      <c r="K736" s="42">
        <f>IF(Table2[[#This Row],[Order Priority]]=Introduction!$B$44,1,0)</f>
        <v>0</v>
      </c>
      <c r="L736" s="42">
        <f>IF(Table2[[#This Row],[Order Priority]]=Introduction!$B$45,1,0)</f>
        <v>0</v>
      </c>
      <c r="M736" s="42">
        <f>IF(Table2[[#This Row],[Ship Mode]]=Introduction!$C$42,1,0)</f>
        <v>0</v>
      </c>
      <c r="N736" s="41">
        <f>IF(Table2[[#This Row],[Ship Mode]]=Introduction!$C$44,1,0)</f>
        <v>1</v>
      </c>
      <c r="O736" s="41">
        <f>IF(Table2[[#This Row],[Customer Segment]]=Introduction!$D$45,1,0)</f>
        <v>0</v>
      </c>
      <c r="P736" s="41">
        <f>IF(Table2[[#This Row],[Customer Segment]]=Introduction!$D$42,1,0)</f>
        <v>0</v>
      </c>
      <c r="Q736" s="41">
        <f>IF(Table2[[#This Row],[Customer Segment]]=Introduction!$D$44,1,0)</f>
        <v>1</v>
      </c>
      <c r="R736" s="34">
        <v>98.7</v>
      </c>
      <c r="S73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600.00261300749912</v>
      </c>
    </row>
    <row r="737" spans="1:19" x14ac:dyDescent="0.2">
      <c r="A737" s="1" t="s">
        <v>46</v>
      </c>
      <c r="B737" s="1" t="s">
        <v>2</v>
      </c>
      <c r="C737" s="1" t="s">
        <v>3</v>
      </c>
      <c r="D737" s="39">
        <v>0.06</v>
      </c>
      <c r="E737" s="39">
        <v>113.98</v>
      </c>
      <c r="F737" s="39">
        <v>30</v>
      </c>
      <c r="G737" s="39">
        <v>0.69</v>
      </c>
      <c r="H737" s="39">
        <v>-127.3</v>
      </c>
      <c r="I737" s="42">
        <f>IF(Table2[[#This Row],[Order Priority]]=Introduction!$B$42,1,0)</f>
        <v>0</v>
      </c>
      <c r="J737" s="42">
        <f>IF(Table2[[#This Row],[Order Priority]]=Introduction!$B$43,1,0)</f>
        <v>0</v>
      </c>
      <c r="K737" s="42">
        <f>IF(Table2[[#This Row],[Order Priority]]=Introduction!$B$44,1,0)</f>
        <v>0</v>
      </c>
      <c r="L737" s="42">
        <f>IF(Table2[[#This Row],[Order Priority]]=Introduction!$B$45,1,0)</f>
        <v>0</v>
      </c>
      <c r="M737" s="42">
        <f>IF(Table2[[#This Row],[Ship Mode]]=Introduction!$C$42,1,0)</f>
        <v>1</v>
      </c>
      <c r="N737" s="41">
        <f>IF(Table2[[#This Row],[Ship Mode]]=Introduction!$C$44,1,0)</f>
        <v>0</v>
      </c>
      <c r="O737" s="41">
        <f>IF(Table2[[#This Row],[Customer Segment]]=Introduction!$D$45,1,0)</f>
        <v>1</v>
      </c>
      <c r="P737" s="41">
        <f>IF(Table2[[#This Row],[Customer Segment]]=Introduction!$D$42,1,0)</f>
        <v>0</v>
      </c>
      <c r="Q737" s="41">
        <f>IF(Table2[[#This Row],[Customer Segment]]=Introduction!$D$44,1,0)</f>
        <v>0</v>
      </c>
      <c r="R737" s="1">
        <v>356.14</v>
      </c>
      <c r="S73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1615.2029955203395</v>
      </c>
    </row>
    <row r="738" spans="1:19" x14ac:dyDescent="0.2">
      <c r="A738" s="1" t="s">
        <v>46</v>
      </c>
      <c r="B738" s="1" t="s">
        <v>14</v>
      </c>
      <c r="C738" s="1" t="s">
        <v>3</v>
      </c>
      <c r="D738" s="37">
        <v>0.05</v>
      </c>
      <c r="E738" s="37">
        <v>6.48</v>
      </c>
      <c r="F738" s="37">
        <v>6.86</v>
      </c>
      <c r="G738" s="37">
        <v>0.37</v>
      </c>
      <c r="H738" s="37">
        <v>-52.77</v>
      </c>
      <c r="I738" s="42">
        <f>IF(Table2[[#This Row],[Order Priority]]=Introduction!$B$42,1,0)</f>
        <v>0</v>
      </c>
      <c r="J738" s="42">
        <f>IF(Table2[[#This Row],[Order Priority]]=Introduction!$B$43,1,0)</f>
        <v>0</v>
      </c>
      <c r="K738" s="42">
        <f>IF(Table2[[#This Row],[Order Priority]]=Introduction!$B$44,1,0)</f>
        <v>0</v>
      </c>
      <c r="L738" s="42">
        <f>IF(Table2[[#This Row],[Order Priority]]=Introduction!$B$45,1,0)</f>
        <v>0</v>
      </c>
      <c r="M738" s="42">
        <f>IF(Table2[[#This Row],[Ship Mode]]=Introduction!$C$42,1,0)</f>
        <v>0</v>
      </c>
      <c r="N738" s="41">
        <f>IF(Table2[[#This Row],[Ship Mode]]=Introduction!$C$44,1,0)</f>
        <v>1</v>
      </c>
      <c r="O738" s="41">
        <f>IF(Table2[[#This Row],[Customer Segment]]=Introduction!$D$45,1,0)</f>
        <v>1</v>
      </c>
      <c r="P738" s="41">
        <f>IF(Table2[[#This Row],[Customer Segment]]=Introduction!$D$42,1,0)</f>
        <v>0</v>
      </c>
      <c r="Q738" s="41">
        <f>IF(Table2[[#This Row],[Customer Segment]]=Introduction!$D$44,1,0)</f>
        <v>0</v>
      </c>
      <c r="R738" s="34">
        <v>27.08</v>
      </c>
      <c r="S73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259.32997566117263</v>
      </c>
    </row>
    <row r="739" spans="1:19" x14ac:dyDescent="0.2">
      <c r="A739" s="1" t="s">
        <v>1</v>
      </c>
      <c r="B739" s="1" t="s">
        <v>2</v>
      </c>
      <c r="C739" s="1" t="s">
        <v>3</v>
      </c>
      <c r="D739" s="39">
        <v>0.09</v>
      </c>
      <c r="E739" s="39">
        <v>517.48</v>
      </c>
      <c r="F739" s="39">
        <v>16.63</v>
      </c>
      <c r="G739" s="39">
        <v>0.59</v>
      </c>
      <c r="H739" s="39">
        <v>909.36</v>
      </c>
      <c r="I739" s="42">
        <f>IF(Table2[[#This Row],[Order Priority]]=Introduction!$B$42,1,0)</f>
        <v>1</v>
      </c>
      <c r="J739" s="42">
        <f>IF(Table2[[#This Row],[Order Priority]]=Introduction!$B$43,1,0)</f>
        <v>0</v>
      </c>
      <c r="K739" s="42">
        <f>IF(Table2[[#This Row],[Order Priority]]=Introduction!$B$44,1,0)</f>
        <v>0</v>
      </c>
      <c r="L739" s="42">
        <f>IF(Table2[[#This Row],[Order Priority]]=Introduction!$B$45,1,0)</f>
        <v>0</v>
      </c>
      <c r="M739" s="42">
        <f>IF(Table2[[#This Row],[Ship Mode]]=Introduction!$C$42,1,0)</f>
        <v>1</v>
      </c>
      <c r="N739" s="41">
        <f>IF(Table2[[#This Row],[Ship Mode]]=Introduction!$C$44,1,0)</f>
        <v>0</v>
      </c>
      <c r="O739" s="41">
        <f>IF(Table2[[#This Row],[Customer Segment]]=Introduction!$D$45,1,0)</f>
        <v>1</v>
      </c>
      <c r="P739" s="41">
        <f>IF(Table2[[#This Row],[Customer Segment]]=Introduction!$D$42,1,0)</f>
        <v>0</v>
      </c>
      <c r="Q739" s="41">
        <f>IF(Table2[[#This Row],[Customer Segment]]=Introduction!$D$44,1,0)</f>
        <v>0</v>
      </c>
      <c r="R739" s="1">
        <v>2354.54</v>
      </c>
      <c r="S73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3557.5062684976438</v>
      </c>
    </row>
    <row r="740" spans="1:19" x14ac:dyDescent="0.2">
      <c r="A740" s="1" t="s">
        <v>46</v>
      </c>
      <c r="B740" s="1" t="s">
        <v>14</v>
      </c>
      <c r="C740" s="1" t="s">
        <v>70</v>
      </c>
      <c r="D740" s="37">
        <v>7.0000000000000007E-2</v>
      </c>
      <c r="E740" s="37">
        <v>6.08</v>
      </c>
      <c r="F740" s="37">
        <v>0.91</v>
      </c>
      <c r="G740" s="37">
        <v>0.51</v>
      </c>
      <c r="H740" s="37">
        <v>19.57</v>
      </c>
      <c r="I740" s="42">
        <f>IF(Table2[[#This Row],[Order Priority]]=Introduction!$B$42,1,0)</f>
        <v>0</v>
      </c>
      <c r="J740" s="42">
        <f>IF(Table2[[#This Row],[Order Priority]]=Introduction!$B$43,1,0)</f>
        <v>0</v>
      </c>
      <c r="K740" s="42">
        <f>IF(Table2[[#This Row],[Order Priority]]=Introduction!$B$44,1,0)</f>
        <v>0</v>
      </c>
      <c r="L740" s="42">
        <f>IF(Table2[[#This Row],[Order Priority]]=Introduction!$B$45,1,0)</f>
        <v>0</v>
      </c>
      <c r="M740" s="42">
        <f>IF(Table2[[#This Row],[Ship Mode]]=Introduction!$C$42,1,0)</f>
        <v>0</v>
      </c>
      <c r="N740" s="41">
        <f>IF(Table2[[#This Row],[Ship Mode]]=Introduction!$C$44,1,0)</f>
        <v>1</v>
      </c>
      <c r="O740" s="41">
        <f>IF(Table2[[#This Row],[Customer Segment]]=Introduction!$D$45,1,0)</f>
        <v>0</v>
      </c>
      <c r="P740" s="41">
        <f>IF(Table2[[#This Row],[Customer Segment]]=Introduction!$D$42,1,0)</f>
        <v>0</v>
      </c>
      <c r="Q740" s="41">
        <f>IF(Table2[[#This Row],[Customer Segment]]=Introduction!$D$44,1,0)</f>
        <v>0</v>
      </c>
      <c r="R740" s="34">
        <v>41.96</v>
      </c>
      <c r="S74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279.88618189780186</v>
      </c>
    </row>
    <row r="741" spans="1:19" x14ac:dyDescent="0.2">
      <c r="A741" s="1" t="s">
        <v>46</v>
      </c>
      <c r="B741" s="1" t="s">
        <v>14</v>
      </c>
      <c r="C741" s="1" t="s">
        <v>70</v>
      </c>
      <c r="D741" s="39">
        <v>0.08</v>
      </c>
      <c r="E741" s="39">
        <v>19.899999999999999</v>
      </c>
      <c r="F741" s="39">
        <v>5.29</v>
      </c>
      <c r="G741" s="39">
        <v>0.4</v>
      </c>
      <c r="H741" s="39">
        <v>107.11</v>
      </c>
      <c r="I741" s="42">
        <f>IF(Table2[[#This Row],[Order Priority]]=Introduction!$B$42,1,0)</f>
        <v>0</v>
      </c>
      <c r="J741" s="42">
        <f>IF(Table2[[#This Row],[Order Priority]]=Introduction!$B$43,1,0)</f>
        <v>0</v>
      </c>
      <c r="K741" s="42">
        <f>IF(Table2[[#This Row],[Order Priority]]=Introduction!$B$44,1,0)</f>
        <v>0</v>
      </c>
      <c r="L741" s="42">
        <f>IF(Table2[[#This Row],[Order Priority]]=Introduction!$B$45,1,0)</f>
        <v>0</v>
      </c>
      <c r="M741" s="42">
        <f>IF(Table2[[#This Row],[Ship Mode]]=Introduction!$C$42,1,0)</f>
        <v>0</v>
      </c>
      <c r="N741" s="41">
        <f>IF(Table2[[#This Row],[Ship Mode]]=Introduction!$C$44,1,0)</f>
        <v>1</v>
      </c>
      <c r="O741" s="41">
        <f>IF(Table2[[#This Row],[Customer Segment]]=Introduction!$D$45,1,0)</f>
        <v>0</v>
      </c>
      <c r="P741" s="41">
        <f>IF(Table2[[#This Row],[Customer Segment]]=Introduction!$D$42,1,0)</f>
        <v>0</v>
      </c>
      <c r="Q741" s="41">
        <f>IF(Table2[[#This Row],[Customer Segment]]=Introduction!$D$44,1,0)</f>
        <v>0</v>
      </c>
      <c r="R741" s="1">
        <v>240.46</v>
      </c>
      <c r="S74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435.85159772711785</v>
      </c>
    </row>
    <row r="742" spans="1:19" x14ac:dyDescent="0.2">
      <c r="A742" s="1" t="s">
        <v>46</v>
      </c>
      <c r="B742" s="1" t="s">
        <v>14</v>
      </c>
      <c r="C742" s="1" t="s">
        <v>70</v>
      </c>
      <c r="D742" s="37">
        <v>0.02</v>
      </c>
      <c r="E742" s="37">
        <v>3.36</v>
      </c>
      <c r="F742" s="37">
        <v>6.27</v>
      </c>
      <c r="G742" s="37">
        <v>0.4</v>
      </c>
      <c r="H742" s="37">
        <v>-216.154</v>
      </c>
      <c r="I742" s="42">
        <f>IF(Table2[[#This Row],[Order Priority]]=Introduction!$B$42,1,0)</f>
        <v>0</v>
      </c>
      <c r="J742" s="42">
        <f>IF(Table2[[#This Row],[Order Priority]]=Introduction!$B$43,1,0)</f>
        <v>0</v>
      </c>
      <c r="K742" s="42">
        <f>IF(Table2[[#This Row],[Order Priority]]=Introduction!$B$44,1,0)</f>
        <v>0</v>
      </c>
      <c r="L742" s="42">
        <f>IF(Table2[[#This Row],[Order Priority]]=Introduction!$B$45,1,0)</f>
        <v>0</v>
      </c>
      <c r="M742" s="42">
        <f>IF(Table2[[#This Row],[Ship Mode]]=Introduction!$C$42,1,0)</f>
        <v>0</v>
      </c>
      <c r="N742" s="41">
        <f>IF(Table2[[#This Row],[Ship Mode]]=Introduction!$C$44,1,0)</f>
        <v>1</v>
      </c>
      <c r="O742" s="41">
        <f>IF(Table2[[#This Row],[Customer Segment]]=Introduction!$D$45,1,0)</f>
        <v>0</v>
      </c>
      <c r="P742" s="41">
        <f>IF(Table2[[#This Row],[Customer Segment]]=Introduction!$D$42,1,0)</f>
        <v>0</v>
      </c>
      <c r="Q742" s="41">
        <f>IF(Table2[[#This Row],[Customer Segment]]=Introduction!$D$44,1,0)</f>
        <v>0</v>
      </c>
      <c r="R742" s="34">
        <v>74.08</v>
      </c>
      <c r="S74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119.73511484241874</v>
      </c>
    </row>
    <row r="743" spans="1:19" x14ac:dyDescent="0.2">
      <c r="A743" s="1" t="s">
        <v>1</v>
      </c>
      <c r="B743" s="1" t="s">
        <v>14</v>
      </c>
      <c r="C743" s="1" t="s">
        <v>3</v>
      </c>
      <c r="D743" s="39">
        <v>0.02</v>
      </c>
      <c r="E743" s="39">
        <v>161.55000000000001</v>
      </c>
      <c r="F743" s="39">
        <v>19.989999999999998</v>
      </c>
      <c r="G743" s="39">
        <v>0.66</v>
      </c>
      <c r="H743" s="39">
        <v>664.51800000000003</v>
      </c>
      <c r="I743" s="42">
        <f>IF(Table2[[#This Row],[Order Priority]]=Introduction!$B$42,1,0)</f>
        <v>1</v>
      </c>
      <c r="J743" s="42">
        <f>IF(Table2[[#This Row],[Order Priority]]=Introduction!$B$43,1,0)</f>
        <v>0</v>
      </c>
      <c r="K743" s="42">
        <f>IF(Table2[[#This Row],[Order Priority]]=Introduction!$B$44,1,0)</f>
        <v>0</v>
      </c>
      <c r="L743" s="42">
        <f>IF(Table2[[#This Row],[Order Priority]]=Introduction!$B$45,1,0)</f>
        <v>0</v>
      </c>
      <c r="M743" s="42">
        <f>IF(Table2[[#This Row],[Ship Mode]]=Introduction!$C$42,1,0)</f>
        <v>0</v>
      </c>
      <c r="N743" s="41">
        <f>IF(Table2[[#This Row],[Ship Mode]]=Introduction!$C$44,1,0)</f>
        <v>1</v>
      </c>
      <c r="O743" s="41">
        <f>IF(Table2[[#This Row],[Customer Segment]]=Introduction!$D$45,1,0)</f>
        <v>1</v>
      </c>
      <c r="P743" s="41">
        <f>IF(Table2[[#This Row],[Customer Segment]]=Introduction!$D$42,1,0)</f>
        <v>0</v>
      </c>
      <c r="Q743" s="41">
        <f>IF(Table2[[#This Row],[Customer Segment]]=Introduction!$D$44,1,0)</f>
        <v>0</v>
      </c>
      <c r="R743" s="1">
        <v>657.61</v>
      </c>
      <c r="S74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2192.4679777199171</v>
      </c>
    </row>
    <row r="744" spans="1:19" x14ac:dyDescent="0.2">
      <c r="A744" s="1" t="s">
        <v>1</v>
      </c>
      <c r="B744" s="1" t="s">
        <v>14</v>
      </c>
      <c r="C744" s="1" t="s">
        <v>70</v>
      </c>
      <c r="D744" s="37">
        <v>0.02</v>
      </c>
      <c r="E744" s="37">
        <v>11.55</v>
      </c>
      <c r="F744" s="37">
        <v>2.36</v>
      </c>
      <c r="G744" s="37">
        <v>0.55000000000000004</v>
      </c>
      <c r="H744" s="37">
        <v>1289.3820000000001</v>
      </c>
      <c r="I744" s="42">
        <f>IF(Table2[[#This Row],[Order Priority]]=Introduction!$B$42,1,0)</f>
        <v>1</v>
      </c>
      <c r="J744" s="42">
        <f>IF(Table2[[#This Row],[Order Priority]]=Introduction!$B$43,1,0)</f>
        <v>0</v>
      </c>
      <c r="K744" s="42">
        <f>IF(Table2[[#This Row],[Order Priority]]=Introduction!$B$44,1,0)</f>
        <v>0</v>
      </c>
      <c r="L744" s="42">
        <f>IF(Table2[[#This Row],[Order Priority]]=Introduction!$B$45,1,0)</f>
        <v>0</v>
      </c>
      <c r="M744" s="42">
        <f>IF(Table2[[#This Row],[Ship Mode]]=Introduction!$C$42,1,0)</f>
        <v>0</v>
      </c>
      <c r="N744" s="41">
        <f>IF(Table2[[#This Row],[Ship Mode]]=Introduction!$C$44,1,0)</f>
        <v>1</v>
      </c>
      <c r="O744" s="41">
        <f>IF(Table2[[#This Row],[Customer Segment]]=Introduction!$D$45,1,0)</f>
        <v>0</v>
      </c>
      <c r="P744" s="41">
        <f>IF(Table2[[#This Row],[Customer Segment]]=Introduction!$D$42,1,0)</f>
        <v>0</v>
      </c>
      <c r="Q744" s="41">
        <f>IF(Table2[[#This Row],[Customer Segment]]=Introduction!$D$44,1,0)</f>
        <v>0</v>
      </c>
      <c r="R744" s="34">
        <v>159.53</v>
      </c>
      <c r="S74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1792.6931641588285</v>
      </c>
    </row>
    <row r="745" spans="1:19" x14ac:dyDescent="0.2">
      <c r="A745" s="1" t="s">
        <v>13</v>
      </c>
      <c r="B745" s="1" t="s">
        <v>14</v>
      </c>
      <c r="C745" s="1" t="s">
        <v>47</v>
      </c>
      <c r="D745" s="39">
        <v>7.0000000000000007E-2</v>
      </c>
      <c r="E745" s="39">
        <v>51.98</v>
      </c>
      <c r="F745" s="39">
        <v>10.17</v>
      </c>
      <c r="G745" s="39">
        <v>0.37</v>
      </c>
      <c r="H745" s="39">
        <v>439.78530000000001</v>
      </c>
      <c r="I745" s="42">
        <f>IF(Table2[[#This Row],[Order Priority]]=Introduction!$B$42,1,0)</f>
        <v>0</v>
      </c>
      <c r="J745" s="42">
        <f>IF(Table2[[#This Row],[Order Priority]]=Introduction!$B$43,1,0)</f>
        <v>1</v>
      </c>
      <c r="K745" s="42">
        <f>IF(Table2[[#This Row],[Order Priority]]=Introduction!$B$44,1,0)</f>
        <v>0</v>
      </c>
      <c r="L745" s="42">
        <f>IF(Table2[[#This Row],[Order Priority]]=Introduction!$B$45,1,0)</f>
        <v>0</v>
      </c>
      <c r="M745" s="42">
        <f>IF(Table2[[#This Row],[Ship Mode]]=Introduction!$C$42,1,0)</f>
        <v>0</v>
      </c>
      <c r="N745" s="41">
        <f>IF(Table2[[#This Row],[Ship Mode]]=Introduction!$C$44,1,0)</f>
        <v>1</v>
      </c>
      <c r="O745" s="41">
        <f>IF(Table2[[#This Row],[Customer Segment]]=Introduction!$D$45,1,0)</f>
        <v>0</v>
      </c>
      <c r="P745" s="41">
        <f>IF(Table2[[#This Row],[Customer Segment]]=Introduction!$D$42,1,0)</f>
        <v>0</v>
      </c>
      <c r="Q745" s="41">
        <f>IF(Table2[[#This Row],[Customer Segment]]=Introduction!$D$44,1,0)</f>
        <v>1</v>
      </c>
      <c r="R745" s="1">
        <v>637.37</v>
      </c>
      <c r="S74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820.50625634254664</v>
      </c>
    </row>
    <row r="746" spans="1:19" x14ac:dyDescent="0.2">
      <c r="A746" s="1" t="s">
        <v>13</v>
      </c>
      <c r="B746" s="1" t="s">
        <v>2</v>
      </c>
      <c r="C746" s="1" t="s">
        <v>47</v>
      </c>
      <c r="D746" s="37">
        <v>0.1</v>
      </c>
      <c r="E746" s="37">
        <v>80.97</v>
      </c>
      <c r="F746" s="37">
        <v>33.6</v>
      </c>
      <c r="G746" s="37">
        <v>0.37</v>
      </c>
      <c r="H746" s="37">
        <v>-149.4573</v>
      </c>
      <c r="I746" s="42">
        <f>IF(Table2[[#This Row],[Order Priority]]=Introduction!$B$42,1,0)</f>
        <v>0</v>
      </c>
      <c r="J746" s="42">
        <f>IF(Table2[[#This Row],[Order Priority]]=Introduction!$B$43,1,0)</f>
        <v>1</v>
      </c>
      <c r="K746" s="42">
        <f>IF(Table2[[#This Row],[Order Priority]]=Introduction!$B$44,1,0)</f>
        <v>0</v>
      </c>
      <c r="L746" s="42">
        <f>IF(Table2[[#This Row],[Order Priority]]=Introduction!$B$45,1,0)</f>
        <v>0</v>
      </c>
      <c r="M746" s="42">
        <f>IF(Table2[[#This Row],[Ship Mode]]=Introduction!$C$42,1,0)</f>
        <v>1</v>
      </c>
      <c r="N746" s="41">
        <f>IF(Table2[[#This Row],[Ship Mode]]=Introduction!$C$44,1,0)</f>
        <v>0</v>
      </c>
      <c r="O746" s="41">
        <f>IF(Table2[[#This Row],[Customer Segment]]=Introduction!$D$45,1,0)</f>
        <v>0</v>
      </c>
      <c r="P746" s="41">
        <f>IF(Table2[[#This Row],[Customer Segment]]=Introduction!$D$42,1,0)</f>
        <v>0</v>
      </c>
      <c r="Q746" s="41">
        <f>IF(Table2[[#This Row],[Customer Segment]]=Introduction!$D$44,1,0)</f>
        <v>1</v>
      </c>
      <c r="R746" s="34">
        <v>232.16</v>
      </c>
      <c r="S74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1132.13451327539</v>
      </c>
    </row>
    <row r="747" spans="1:19" x14ac:dyDescent="0.2">
      <c r="A747" s="1" t="s">
        <v>23</v>
      </c>
      <c r="B747" s="1" t="s">
        <v>63</v>
      </c>
      <c r="C747" s="1" t="s">
        <v>3</v>
      </c>
      <c r="D747" s="39">
        <v>0.09</v>
      </c>
      <c r="E747" s="39">
        <v>5.34</v>
      </c>
      <c r="F747" s="39">
        <v>2.99</v>
      </c>
      <c r="G747" s="39">
        <v>0.38</v>
      </c>
      <c r="H747" s="39">
        <v>9.4860000000000007</v>
      </c>
      <c r="I747" s="42">
        <f>IF(Table2[[#This Row],[Order Priority]]=Introduction!$B$42,1,0)</f>
        <v>0</v>
      </c>
      <c r="J747" s="42">
        <f>IF(Table2[[#This Row],[Order Priority]]=Introduction!$B$43,1,0)</f>
        <v>0</v>
      </c>
      <c r="K747" s="42">
        <f>IF(Table2[[#This Row],[Order Priority]]=Introduction!$B$44,1,0)</f>
        <v>1</v>
      </c>
      <c r="L747" s="42">
        <f>IF(Table2[[#This Row],[Order Priority]]=Introduction!$B$45,1,0)</f>
        <v>0</v>
      </c>
      <c r="M747" s="42">
        <f>IF(Table2[[#This Row],[Ship Mode]]=Introduction!$C$42,1,0)</f>
        <v>0</v>
      </c>
      <c r="N747" s="41">
        <f>IF(Table2[[#This Row],[Ship Mode]]=Introduction!$C$44,1,0)</f>
        <v>0</v>
      </c>
      <c r="O747" s="41">
        <f>IF(Table2[[#This Row],[Customer Segment]]=Introduction!$D$45,1,0)</f>
        <v>1</v>
      </c>
      <c r="P747" s="41">
        <f>IF(Table2[[#This Row],[Customer Segment]]=Introduction!$D$42,1,0)</f>
        <v>0</v>
      </c>
      <c r="Q747" s="41">
        <f>IF(Table2[[#This Row],[Customer Segment]]=Introduction!$D$44,1,0)</f>
        <v>0</v>
      </c>
      <c r="R747" s="1">
        <v>95.1</v>
      </c>
      <c r="S74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-9.0528555988757837</v>
      </c>
    </row>
    <row r="748" spans="1:19" x14ac:dyDescent="0.2">
      <c r="A748" s="1" t="s">
        <v>23</v>
      </c>
      <c r="B748" s="1" t="s">
        <v>2</v>
      </c>
      <c r="C748" s="1" t="s">
        <v>3</v>
      </c>
      <c r="D748" s="37">
        <v>7.0000000000000007E-2</v>
      </c>
      <c r="E748" s="37">
        <v>140.97999999999999</v>
      </c>
      <c r="F748" s="37">
        <v>53.48</v>
      </c>
      <c r="G748" s="37">
        <v>0.65</v>
      </c>
      <c r="H748" s="37">
        <v>-263.64999999999998</v>
      </c>
      <c r="I748" s="42">
        <f>IF(Table2[[#This Row],[Order Priority]]=Introduction!$B$42,1,0)</f>
        <v>0</v>
      </c>
      <c r="J748" s="42">
        <f>IF(Table2[[#This Row],[Order Priority]]=Introduction!$B$43,1,0)</f>
        <v>0</v>
      </c>
      <c r="K748" s="42">
        <f>IF(Table2[[#This Row],[Order Priority]]=Introduction!$B$44,1,0)</f>
        <v>1</v>
      </c>
      <c r="L748" s="42">
        <f>IF(Table2[[#This Row],[Order Priority]]=Introduction!$B$45,1,0)</f>
        <v>0</v>
      </c>
      <c r="M748" s="42">
        <f>IF(Table2[[#This Row],[Ship Mode]]=Introduction!$C$42,1,0)</f>
        <v>1</v>
      </c>
      <c r="N748" s="41">
        <f>IF(Table2[[#This Row],[Ship Mode]]=Introduction!$C$44,1,0)</f>
        <v>0</v>
      </c>
      <c r="O748" s="41">
        <f>IF(Table2[[#This Row],[Customer Segment]]=Introduction!$D$45,1,0)</f>
        <v>1</v>
      </c>
      <c r="P748" s="41">
        <f>IF(Table2[[#This Row],[Customer Segment]]=Introduction!$D$42,1,0)</f>
        <v>0</v>
      </c>
      <c r="Q748" s="41">
        <f>IF(Table2[[#This Row],[Customer Segment]]=Introduction!$D$44,1,0)</f>
        <v>0</v>
      </c>
      <c r="R748" s="34">
        <v>734.74</v>
      </c>
      <c r="S74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2048.0280207650558</v>
      </c>
    </row>
    <row r="749" spans="1:19" x14ac:dyDescent="0.2">
      <c r="A749" s="1" t="s">
        <v>23</v>
      </c>
      <c r="B749" s="1" t="s">
        <v>14</v>
      </c>
      <c r="C749" s="1" t="s">
        <v>3</v>
      </c>
      <c r="D749" s="39">
        <v>0.06</v>
      </c>
      <c r="E749" s="39">
        <v>205.99</v>
      </c>
      <c r="F749" s="39">
        <v>5.26</v>
      </c>
      <c r="G749" s="39">
        <v>0.56000000000000005</v>
      </c>
      <c r="H749" s="39">
        <v>890.18100000000004</v>
      </c>
      <c r="I749" s="42">
        <f>IF(Table2[[#This Row],[Order Priority]]=Introduction!$B$42,1,0)</f>
        <v>0</v>
      </c>
      <c r="J749" s="42">
        <f>IF(Table2[[#This Row],[Order Priority]]=Introduction!$B$43,1,0)</f>
        <v>0</v>
      </c>
      <c r="K749" s="42">
        <f>IF(Table2[[#This Row],[Order Priority]]=Introduction!$B$44,1,0)</f>
        <v>1</v>
      </c>
      <c r="L749" s="42">
        <f>IF(Table2[[#This Row],[Order Priority]]=Introduction!$B$45,1,0)</f>
        <v>0</v>
      </c>
      <c r="M749" s="42">
        <f>IF(Table2[[#This Row],[Ship Mode]]=Introduction!$C$42,1,0)</f>
        <v>0</v>
      </c>
      <c r="N749" s="41">
        <f>IF(Table2[[#This Row],[Ship Mode]]=Introduction!$C$44,1,0)</f>
        <v>1</v>
      </c>
      <c r="O749" s="41">
        <f>IF(Table2[[#This Row],[Customer Segment]]=Introduction!$D$45,1,0)</f>
        <v>1</v>
      </c>
      <c r="P749" s="41">
        <f>IF(Table2[[#This Row],[Customer Segment]]=Introduction!$D$42,1,0)</f>
        <v>0</v>
      </c>
      <c r="Q749" s="41">
        <f>IF(Table2[[#This Row],[Customer Segment]]=Introduction!$D$44,1,0)</f>
        <v>0</v>
      </c>
      <c r="R749" s="1">
        <v>1882.87</v>
      </c>
      <c r="S74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1835.8686238121811</v>
      </c>
    </row>
    <row r="750" spans="1:19" x14ac:dyDescent="0.2">
      <c r="A750" s="1" t="s">
        <v>23</v>
      </c>
      <c r="B750" s="1" t="s">
        <v>2</v>
      </c>
      <c r="C750" s="1" t="s">
        <v>15</v>
      </c>
      <c r="D750" s="37">
        <v>0.01</v>
      </c>
      <c r="E750" s="37">
        <v>300.98</v>
      </c>
      <c r="F750" s="37">
        <v>64.73</v>
      </c>
      <c r="G750" s="37">
        <v>0.56000000000000005</v>
      </c>
      <c r="H750" s="37">
        <v>-48.874000000000002</v>
      </c>
      <c r="I750" s="42">
        <f>IF(Table2[[#This Row],[Order Priority]]=Introduction!$B$42,1,0)</f>
        <v>0</v>
      </c>
      <c r="J750" s="42">
        <f>IF(Table2[[#This Row],[Order Priority]]=Introduction!$B$43,1,0)</f>
        <v>0</v>
      </c>
      <c r="K750" s="42">
        <f>IF(Table2[[#This Row],[Order Priority]]=Introduction!$B$44,1,0)</f>
        <v>1</v>
      </c>
      <c r="L750" s="42">
        <f>IF(Table2[[#This Row],[Order Priority]]=Introduction!$B$45,1,0)</f>
        <v>0</v>
      </c>
      <c r="M750" s="42">
        <f>IF(Table2[[#This Row],[Ship Mode]]=Introduction!$C$42,1,0)</f>
        <v>1</v>
      </c>
      <c r="N750" s="41">
        <f>IF(Table2[[#This Row],[Ship Mode]]=Introduction!$C$44,1,0)</f>
        <v>0</v>
      </c>
      <c r="O750" s="41">
        <f>IF(Table2[[#This Row],[Customer Segment]]=Introduction!$D$45,1,0)</f>
        <v>0</v>
      </c>
      <c r="P750" s="41">
        <f>IF(Table2[[#This Row],[Customer Segment]]=Introduction!$D$42,1,0)</f>
        <v>1</v>
      </c>
      <c r="Q750" s="41">
        <f>IF(Table2[[#This Row],[Customer Segment]]=Introduction!$D$44,1,0)</f>
        <v>0</v>
      </c>
      <c r="R750" s="34">
        <v>974.14</v>
      </c>
      <c r="S75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3025.1595394975402</v>
      </c>
    </row>
    <row r="751" spans="1:19" x14ac:dyDescent="0.2">
      <c r="A751" s="1" t="s">
        <v>13</v>
      </c>
      <c r="B751" s="1" t="s">
        <v>14</v>
      </c>
      <c r="C751" s="1" t="s">
        <v>47</v>
      </c>
      <c r="D751" s="39">
        <v>0.04</v>
      </c>
      <c r="E751" s="39">
        <v>19.23</v>
      </c>
      <c r="F751" s="39">
        <v>6.15</v>
      </c>
      <c r="G751" s="39">
        <v>0.44</v>
      </c>
      <c r="H751" s="39">
        <v>152.4348</v>
      </c>
      <c r="I751" s="42">
        <f>IF(Table2[[#This Row],[Order Priority]]=Introduction!$B$42,1,0)</f>
        <v>0</v>
      </c>
      <c r="J751" s="42">
        <f>IF(Table2[[#This Row],[Order Priority]]=Introduction!$B$43,1,0)</f>
        <v>1</v>
      </c>
      <c r="K751" s="42">
        <f>IF(Table2[[#This Row],[Order Priority]]=Introduction!$B$44,1,0)</f>
        <v>0</v>
      </c>
      <c r="L751" s="42">
        <f>IF(Table2[[#This Row],[Order Priority]]=Introduction!$B$45,1,0)</f>
        <v>0</v>
      </c>
      <c r="M751" s="42">
        <f>IF(Table2[[#This Row],[Ship Mode]]=Introduction!$C$42,1,0)</f>
        <v>0</v>
      </c>
      <c r="N751" s="41">
        <f>IF(Table2[[#This Row],[Ship Mode]]=Introduction!$C$44,1,0)</f>
        <v>1</v>
      </c>
      <c r="O751" s="41">
        <f>IF(Table2[[#This Row],[Customer Segment]]=Introduction!$D$45,1,0)</f>
        <v>0</v>
      </c>
      <c r="P751" s="41">
        <f>IF(Table2[[#This Row],[Customer Segment]]=Introduction!$D$42,1,0)</f>
        <v>0</v>
      </c>
      <c r="Q751" s="41">
        <f>IF(Table2[[#This Row],[Customer Segment]]=Introduction!$D$44,1,0)</f>
        <v>1</v>
      </c>
      <c r="R751" s="1">
        <v>220.92</v>
      </c>
      <c r="S75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390.53832263934237</v>
      </c>
    </row>
    <row r="752" spans="1:19" x14ac:dyDescent="0.2">
      <c r="A752" s="1" t="s">
        <v>23</v>
      </c>
      <c r="B752" s="1" t="s">
        <v>63</v>
      </c>
      <c r="C752" s="1" t="s">
        <v>70</v>
      </c>
      <c r="D752" s="37">
        <v>0.01</v>
      </c>
      <c r="E752" s="37">
        <v>7.64</v>
      </c>
      <c r="F752" s="37">
        <v>1.39</v>
      </c>
      <c r="G752" s="37">
        <v>0.36</v>
      </c>
      <c r="H752" s="37">
        <v>-1676.6120000000001</v>
      </c>
      <c r="I752" s="42">
        <f>IF(Table2[[#This Row],[Order Priority]]=Introduction!$B$42,1,0)</f>
        <v>0</v>
      </c>
      <c r="J752" s="42">
        <f>IF(Table2[[#This Row],[Order Priority]]=Introduction!$B$43,1,0)</f>
        <v>0</v>
      </c>
      <c r="K752" s="42">
        <f>IF(Table2[[#This Row],[Order Priority]]=Introduction!$B$44,1,0)</f>
        <v>1</v>
      </c>
      <c r="L752" s="42">
        <f>IF(Table2[[#This Row],[Order Priority]]=Introduction!$B$45,1,0)</f>
        <v>0</v>
      </c>
      <c r="M752" s="42">
        <f>IF(Table2[[#This Row],[Ship Mode]]=Introduction!$C$42,1,0)</f>
        <v>0</v>
      </c>
      <c r="N752" s="41">
        <f>IF(Table2[[#This Row],[Ship Mode]]=Introduction!$C$44,1,0)</f>
        <v>0</v>
      </c>
      <c r="O752" s="41">
        <f>IF(Table2[[#This Row],[Customer Segment]]=Introduction!$D$45,1,0)</f>
        <v>0</v>
      </c>
      <c r="P752" s="41">
        <f>IF(Table2[[#This Row],[Customer Segment]]=Introduction!$D$42,1,0)</f>
        <v>0</v>
      </c>
      <c r="Q752" s="41">
        <f>IF(Table2[[#This Row],[Customer Segment]]=Introduction!$D$44,1,0)</f>
        <v>0</v>
      </c>
      <c r="R752" s="34">
        <v>73.290000000000006</v>
      </c>
      <c r="S75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-1727.3971948583232</v>
      </c>
    </row>
    <row r="753" spans="1:19" x14ac:dyDescent="0.2">
      <c r="A753" s="1" t="s">
        <v>23</v>
      </c>
      <c r="B753" s="1" t="s">
        <v>2</v>
      </c>
      <c r="C753" s="1" t="s">
        <v>70</v>
      </c>
      <c r="D753" s="39">
        <v>7.0000000000000007E-2</v>
      </c>
      <c r="E753" s="39">
        <v>400.97</v>
      </c>
      <c r="F753" s="39">
        <v>48.26</v>
      </c>
      <c r="G753" s="39">
        <v>0.36</v>
      </c>
      <c r="H753" s="39">
        <v>45.127800000000001</v>
      </c>
      <c r="I753" s="42">
        <f>IF(Table2[[#This Row],[Order Priority]]=Introduction!$B$42,1,0)</f>
        <v>0</v>
      </c>
      <c r="J753" s="42">
        <f>IF(Table2[[#This Row],[Order Priority]]=Introduction!$B$43,1,0)</f>
        <v>0</v>
      </c>
      <c r="K753" s="42">
        <f>IF(Table2[[#This Row],[Order Priority]]=Introduction!$B$44,1,0)</f>
        <v>1</v>
      </c>
      <c r="L753" s="42">
        <f>IF(Table2[[#This Row],[Order Priority]]=Introduction!$B$45,1,0)</f>
        <v>0</v>
      </c>
      <c r="M753" s="42">
        <f>IF(Table2[[#This Row],[Ship Mode]]=Introduction!$C$42,1,0)</f>
        <v>1</v>
      </c>
      <c r="N753" s="41">
        <f>IF(Table2[[#This Row],[Ship Mode]]=Introduction!$C$44,1,0)</f>
        <v>0</v>
      </c>
      <c r="O753" s="41">
        <f>IF(Table2[[#This Row],[Customer Segment]]=Introduction!$D$45,1,0)</f>
        <v>0</v>
      </c>
      <c r="P753" s="41">
        <f>IF(Table2[[#This Row],[Customer Segment]]=Introduction!$D$42,1,0)</f>
        <v>0</v>
      </c>
      <c r="Q753" s="41">
        <f>IF(Table2[[#This Row],[Customer Segment]]=Introduction!$D$44,1,0)</f>
        <v>0</v>
      </c>
      <c r="R753" s="1">
        <v>2961.32</v>
      </c>
      <c r="S75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2802.5346486100093</v>
      </c>
    </row>
    <row r="754" spans="1:19" x14ac:dyDescent="0.2">
      <c r="A754" s="1" t="s">
        <v>23</v>
      </c>
      <c r="B754" s="1" t="s">
        <v>14</v>
      </c>
      <c r="C754" s="1" t="s">
        <v>15</v>
      </c>
      <c r="D754" s="37">
        <v>0.09</v>
      </c>
      <c r="E754" s="37">
        <v>6783.02</v>
      </c>
      <c r="F754" s="37">
        <v>24.49</v>
      </c>
      <c r="G754" s="37">
        <v>0.39</v>
      </c>
      <c r="H754" s="37">
        <v>-14140.7016</v>
      </c>
      <c r="I754" s="42">
        <f>IF(Table2[[#This Row],[Order Priority]]=Introduction!$B$42,1,0)</f>
        <v>0</v>
      </c>
      <c r="J754" s="42">
        <f>IF(Table2[[#This Row],[Order Priority]]=Introduction!$B$43,1,0)</f>
        <v>0</v>
      </c>
      <c r="K754" s="42">
        <f>IF(Table2[[#This Row],[Order Priority]]=Introduction!$B$44,1,0)</f>
        <v>1</v>
      </c>
      <c r="L754" s="42">
        <f>IF(Table2[[#This Row],[Order Priority]]=Introduction!$B$45,1,0)</f>
        <v>0</v>
      </c>
      <c r="M754" s="42">
        <f>IF(Table2[[#This Row],[Ship Mode]]=Introduction!$C$42,1,0)</f>
        <v>0</v>
      </c>
      <c r="N754" s="41">
        <f>IF(Table2[[#This Row],[Ship Mode]]=Introduction!$C$44,1,0)</f>
        <v>1</v>
      </c>
      <c r="O754" s="41">
        <f>IF(Table2[[#This Row],[Customer Segment]]=Introduction!$D$45,1,0)</f>
        <v>0</v>
      </c>
      <c r="P754" s="41">
        <f>IF(Table2[[#This Row],[Customer Segment]]=Introduction!$D$42,1,0)</f>
        <v>1</v>
      </c>
      <c r="Q754" s="41">
        <f>IF(Table2[[#This Row],[Customer Segment]]=Introduction!$D$44,1,0)</f>
        <v>0</v>
      </c>
      <c r="R754" s="34">
        <v>6296</v>
      </c>
      <c r="S75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7401.3271579278216</v>
      </c>
    </row>
    <row r="755" spans="1:19" x14ac:dyDescent="0.2">
      <c r="A755" s="1" t="s">
        <v>92</v>
      </c>
      <c r="B755" s="1" t="s">
        <v>63</v>
      </c>
      <c r="C755" s="1" t="s">
        <v>47</v>
      </c>
      <c r="D755" s="39">
        <v>0.01</v>
      </c>
      <c r="E755" s="39">
        <v>99.99</v>
      </c>
      <c r="F755" s="39">
        <v>19.989999999999998</v>
      </c>
      <c r="G755" s="39">
        <v>0.52</v>
      </c>
      <c r="H755" s="39">
        <v>90.024000000000001</v>
      </c>
      <c r="I755" s="42">
        <f>IF(Table2[[#This Row],[Order Priority]]=Introduction!$B$42,1,0)</f>
        <v>0</v>
      </c>
      <c r="J755" s="42">
        <f>IF(Table2[[#This Row],[Order Priority]]=Introduction!$B$43,1,0)</f>
        <v>0</v>
      </c>
      <c r="K755" s="42">
        <f>IF(Table2[[#This Row],[Order Priority]]=Introduction!$B$44,1,0)</f>
        <v>0</v>
      </c>
      <c r="L755" s="42">
        <f>IF(Table2[[#This Row],[Order Priority]]=Introduction!$B$45,1,0)</f>
        <v>1</v>
      </c>
      <c r="M755" s="42">
        <f>IF(Table2[[#This Row],[Ship Mode]]=Introduction!$C$42,1,0)</f>
        <v>0</v>
      </c>
      <c r="N755" s="41">
        <f>IF(Table2[[#This Row],[Ship Mode]]=Introduction!$C$44,1,0)</f>
        <v>0</v>
      </c>
      <c r="O755" s="41">
        <f>IF(Table2[[#This Row],[Customer Segment]]=Introduction!$D$45,1,0)</f>
        <v>0</v>
      </c>
      <c r="P755" s="41">
        <f>IF(Table2[[#This Row],[Customer Segment]]=Introduction!$D$42,1,0)</f>
        <v>0</v>
      </c>
      <c r="Q755" s="41">
        <f>IF(Table2[[#This Row],[Customer Segment]]=Introduction!$D$44,1,0)</f>
        <v>1</v>
      </c>
      <c r="R755" s="1">
        <v>202.98</v>
      </c>
      <c r="S75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981.54742575811474</v>
      </c>
    </row>
    <row r="756" spans="1:19" x14ac:dyDescent="0.2">
      <c r="A756" s="1" t="s">
        <v>92</v>
      </c>
      <c r="B756" s="1" t="s">
        <v>14</v>
      </c>
      <c r="C756" s="1" t="s">
        <v>15</v>
      </c>
      <c r="D756" s="37">
        <v>0.1</v>
      </c>
      <c r="E756" s="37">
        <v>4.9800000000000004</v>
      </c>
      <c r="F756" s="37">
        <v>7.54</v>
      </c>
      <c r="G756" s="37">
        <v>0.38</v>
      </c>
      <c r="H756" s="37">
        <v>45.078000000000003</v>
      </c>
      <c r="I756" s="42">
        <f>IF(Table2[[#This Row],[Order Priority]]=Introduction!$B$42,1,0)</f>
        <v>0</v>
      </c>
      <c r="J756" s="42">
        <f>IF(Table2[[#This Row],[Order Priority]]=Introduction!$B$43,1,0)</f>
        <v>0</v>
      </c>
      <c r="K756" s="42">
        <f>IF(Table2[[#This Row],[Order Priority]]=Introduction!$B$44,1,0)</f>
        <v>0</v>
      </c>
      <c r="L756" s="42">
        <f>IF(Table2[[#This Row],[Order Priority]]=Introduction!$B$45,1,0)</f>
        <v>1</v>
      </c>
      <c r="M756" s="42">
        <f>IF(Table2[[#This Row],[Ship Mode]]=Introduction!$C$42,1,0)</f>
        <v>0</v>
      </c>
      <c r="N756" s="41">
        <f>IF(Table2[[#This Row],[Ship Mode]]=Introduction!$C$44,1,0)</f>
        <v>1</v>
      </c>
      <c r="O756" s="41">
        <f>IF(Table2[[#This Row],[Customer Segment]]=Introduction!$D$45,1,0)</f>
        <v>0</v>
      </c>
      <c r="P756" s="41">
        <f>IF(Table2[[#This Row],[Customer Segment]]=Introduction!$D$42,1,0)</f>
        <v>1</v>
      </c>
      <c r="Q756" s="41">
        <f>IF(Table2[[#This Row],[Customer Segment]]=Introduction!$D$44,1,0)</f>
        <v>0</v>
      </c>
      <c r="R756" s="34">
        <v>43.84</v>
      </c>
      <c r="S75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140.72849120243379</v>
      </c>
    </row>
    <row r="757" spans="1:19" x14ac:dyDescent="0.2">
      <c r="A757" s="1" t="s">
        <v>92</v>
      </c>
      <c r="B757" s="1" t="s">
        <v>14</v>
      </c>
      <c r="C757" s="1" t="s">
        <v>15</v>
      </c>
      <c r="D757" s="39">
        <v>0</v>
      </c>
      <c r="E757" s="39">
        <v>22.84</v>
      </c>
      <c r="F757" s="39">
        <v>8.18</v>
      </c>
      <c r="G757" s="39">
        <v>0.39</v>
      </c>
      <c r="H757" s="39">
        <v>-110.376</v>
      </c>
      <c r="I757" s="42">
        <f>IF(Table2[[#This Row],[Order Priority]]=Introduction!$B$42,1,0)</f>
        <v>0</v>
      </c>
      <c r="J757" s="42">
        <f>IF(Table2[[#This Row],[Order Priority]]=Introduction!$B$43,1,0)</f>
        <v>0</v>
      </c>
      <c r="K757" s="42">
        <f>IF(Table2[[#This Row],[Order Priority]]=Introduction!$B$44,1,0)</f>
        <v>0</v>
      </c>
      <c r="L757" s="42">
        <f>IF(Table2[[#This Row],[Order Priority]]=Introduction!$B$45,1,0)</f>
        <v>1</v>
      </c>
      <c r="M757" s="42">
        <f>IF(Table2[[#This Row],[Ship Mode]]=Introduction!$C$42,1,0)</f>
        <v>0</v>
      </c>
      <c r="N757" s="41">
        <f>IF(Table2[[#This Row],[Ship Mode]]=Introduction!$C$44,1,0)</f>
        <v>1</v>
      </c>
      <c r="O757" s="41">
        <f>IF(Table2[[#This Row],[Customer Segment]]=Introduction!$D$45,1,0)</f>
        <v>0</v>
      </c>
      <c r="P757" s="41">
        <f>IF(Table2[[#This Row],[Customer Segment]]=Introduction!$D$42,1,0)</f>
        <v>1</v>
      </c>
      <c r="Q757" s="41">
        <f>IF(Table2[[#This Row],[Customer Segment]]=Introduction!$D$44,1,0)</f>
        <v>0</v>
      </c>
      <c r="R757" s="1">
        <v>141.74</v>
      </c>
      <c r="S75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129.58302301650772</v>
      </c>
    </row>
    <row r="758" spans="1:19" x14ac:dyDescent="0.2">
      <c r="A758" s="1" t="s">
        <v>46</v>
      </c>
      <c r="B758" s="1" t="s">
        <v>14</v>
      </c>
      <c r="C758" s="1" t="s">
        <v>70</v>
      </c>
      <c r="D758" s="37">
        <v>0</v>
      </c>
      <c r="E758" s="37">
        <v>115.99</v>
      </c>
      <c r="F758" s="37">
        <v>2.5</v>
      </c>
      <c r="G758" s="37">
        <v>0.56999999999999995</v>
      </c>
      <c r="H758" s="37">
        <v>162.666</v>
      </c>
      <c r="I758" s="42">
        <f>IF(Table2[[#This Row],[Order Priority]]=Introduction!$B$42,1,0)</f>
        <v>0</v>
      </c>
      <c r="J758" s="42">
        <f>IF(Table2[[#This Row],[Order Priority]]=Introduction!$B$43,1,0)</f>
        <v>0</v>
      </c>
      <c r="K758" s="42">
        <f>IF(Table2[[#This Row],[Order Priority]]=Introduction!$B$44,1,0)</f>
        <v>0</v>
      </c>
      <c r="L758" s="42">
        <f>IF(Table2[[#This Row],[Order Priority]]=Introduction!$B$45,1,0)</f>
        <v>0</v>
      </c>
      <c r="M758" s="42">
        <f>IF(Table2[[#This Row],[Ship Mode]]=Introduction!$C$42,1,0)</f>
        <v>0</v>
      </c>
      <c r="N758" s="41">
        <f>IF(Table2[[#This Row],[Ship Mode]]=Introduction!$C$44,1,0)</f>
        <v>1</v>
      </c>
      <c r="O758" s="41">
        <f>IF(Table2[[#This Row],[Customer Segment]]=Introduction!$D$45,1,0)</f>
        <v>0</v>
      </c>
      <c r="P758" s="41">
        <f>IF(Table2[[#This Row],[Customer Segment]]=Introduction!$D$42,1,0)</f>
        <v>0</v>
      </c>
      <c r="Q758" s="41">
        <f>IF(Table2[[#This Row],[Customer Segment]]=Introduction!$D$44,1,0)</f>
        <v>0</v>
      </c>
      <c r="R758" s="34">
        <v>627.04</v>
      </c>
      <c r="S75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910.86381081410673</v>
      </c>
    </row>
    <row r="759" spans="1:19" x14ac:dyDescent="0.2">
      <c r="A759" s="1" t="s">
        <v>46</v>
      </c>
      <c r="B759" s="1" t="s">
        <v>14</v>
      </c>
      <c r="C759" s="1" t="s">
        <v>70</v>
      </c>
      <c r="D759" s="39">
        <v>0.02</v>
      </c>
      <c r="E759" s="39">
        <v>5.98</v>
      </c>
      <c r="F759" s="39">
        <v>5.79</v>
      </c>
      <c r="G759" s="39">
        <v>0.36</v>
      </c>
      <c r="H759" s="39">
        <v>-67.489999999999995</v>
      </c>
      <c r="I759" s="42">
        <f>IF(Table2[[#This Row],[Order Priority]]=Introduction!$B$42,1,0)</f>
        <v>0</v>
      </c>
      <c r="J759" s="42">
        <f>IF(Table2[[#This Row],[Order Priority]]=Introduction!$B$43,1,0)</f>
        <v>0</v>
      </c>
      <c r="K759" s="42">
        <f>IF(Table2[[#This Row],[Order Priority]]=Introduction!$B$44,1,0)</f>
        <v>0</v>
      </c>
      <c r="L759" s="42">
        <f>IF(Table2[[#This Row],[Order Priority]]=Introduction!$B$45,1,0)</f>
        <v>0</v>
      </c>
      <c r="M759" s="42">
        <f>IF(Table2[[#This Row],[Ship Mode]]=Introduction!$C$42,1,0)</f>
        <v>0</v>
      </c>
      <c r="N759" s="41">
        <f>IF(Table2[[#This Row],[Ship Mode]]=Introduction!$C$44,1,0)</f>
        <v>1</v>
      </c>
      <c r="O759" s="41">
        <f>IF(Table2[[#This Row],[Customer Segment]]=Introduction!$D$45,1,0)</f>
        <v>0</v>
      </c>
      <c r="P759" s="41">
        <f>IF(Table2[[#This Row],[Customer Segment]]=Introduction!$D$42,1,0)</f>
        <v>0</v>
      </c>
      <c r="Q759" s="41">
        <f>IF(Table2[[#This Row],[Customer Segment]]=Introduction!$D$44,1,0)</f>
        <v>0</v>
      </c>
      <c r="R759" s="1">
        <v>110.19</v>
      </c>
      <c r="S75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233.66555469768832</v>
      </c>
    </row>
    <row r="760" spans="1:19" x14ac:dyDescent="0.2">
      <c r="A760" s="1" t="s">
        <v>1</v>
      </c>
      <c r="B760" s="1" t="s">
        <v>63</v>
      </c>
      <c r="C760" s="1" t="s">
        <v>70</v>
      </c>
      <c r="D760" s="37">
        <v>0.06</v>
      </c>
      <c r="E760" s="37">
        <v>2.61</v>
      </c>
      <c r="F760" s="37">
        <v>0.5</v>
      </c>
      <c r="G760" s="37">
        <v>0.39</v>
      </c>
      <c r="H760" s="37">
        <v>10.85</v>
      </c>
      <c r="I760" s="42">
        <f>IF(Table2[[#This Row],[Order Priority]]=Introduction!$B$42,1,0)</f>
        <v>1</v>
      </c>
      <c r="J760" s="42">
        <f>IF(Table2[[#This Row],[Order Priority]]=Introduction!$B$43,1,0)</f>
        <v>0</v>
      </c>
      <c r="K760" s="42">
        <f>IF(Table2[[#This Row],[Order Priority]]=Introduction!$B$44,1,0)</f>
        <v>0</v>
      </c>
      <c r="L760" s="42">
        <f>IF(Table2[[#This Row],[Order Priority]]=Introduction!$B$45,1,0)</f>
        <v>0</v>
      </c>
      <c r="M760" s="42">
        <f>IF(Table2[[#This Row],[Ship Mode]]=Introduction!$C$42,1,0)</f>
        <v>0</v>
      </c>
      <c r="N760" s="41">
        <f>IF(Table2[[#This Row],[Ship Mode]]=Introduction!$C$44,1,0)</f>
        <v>0</v>
      </c>
      <c r="O760" s="41">
        <f>IF(Table2[[#This Row],[Customer Segment]]=Introduction!$D$45,1,0)</f>
        <v>0</v>
      </c>
      <c r="P760" s="41">
        <f>IF(Table2[[#This Row],[Customer Segment]]=Introduction!$D$42,1,0)</f>
        <v>0</v>
      </c>
      <c r="Q760" s="41">
        <f>IF(Table2[[#This Row],[Customer Segment]]=Introduction!$D$44,1,0)</f>
        <v>0</v>
      </c>
      <c r="R760" s="34">
        <v>17.59</v>
      </c>
      <c r="S76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162.38487719069553</v>
      </c>
    </row>
    <row r="761" spans="1:19" x14ac:dyDescent="0.2">
      <c r="A761" s="1" t="s">
        <v>1</v>
      </c>
      <c r="B761" s="1" t="s">
        <v>14</v>
      </c>
      <c r="C761" s="1" t="s">
        <v>70</v>
      </c>
      <c r="D761" s="39">
        <v>0.01</v>
      </c>
      <c r="E761" s="39">
        <v>6.35</v>
      </c>
      <c r="F761" s="39">
        <v>1.02</v>
      </c>
      <c r="G761" s="39">
        <v>0.39</v>
      </c>
      <c r="H761" s="39">
        <v>97.662599999999998</v>
      </c>
      <c r="I761" s="42">
        <f>IF(Table2[[#This Row],[Order Priority]]=Introduction!$B$42,1,0)</f>
        <v>1</v>
      </c>
      <c r="J761" s="42">
        <f>IF(Table2[[#This Row],[Order Priority]]=Introduction!$B$43,1,0)</f>
        <v>0</v>
      </c>
      <c r="K761" s="42">
        <f>IF(Table2[[#This Row],[Order Priority]]=Introduction!$B$44,1,0)</f>
        <v>0</v>
      </c>
      <c r="L761" s="42">
        <f>IF(Table2[[#This Row],[Order Priority]]=Introduction!$B$45,1,0)</f>
        <v>0</v>
      </c>
      <c r="M761" s="42">
        <f>IF(Table2[[#This Row],[Ship Mode]]=Introduction!$C$42,1,0)</f>
        <v>0</v>
      </c>
      <c r="N761" s="41">
        <f>IF(Table2[[#This Row],[Ship Mode]]=Introduction!$C$44,1,0)</f>
        <v>1</v>
      </c>
      <c r="O761" s="41">
        <f>IF(Table2[[#This Row],[Customer Segment]]=Introduction!$D$45,1,0)</f>
        <v>0</v>
      </c>
      <c r="P761" s="41">
        <f>IF(Table2[[#This Row],[Customer Segment]]=Introduction!$D$42,1,0)</f>
        <v>0</v>
      </c>
      <c r="Q761" s="41">
        <f>IF(Table2[[#This Row],[Customer Segment]]=Introduction!$D$44,1,0)</f>
        <v>0</v>
      </c>
      <c r="R761" s="1">
        <v>141.54</v>
      </c>
      <c r="S76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392.63157998159602</v>
      </c>
    </row>
    <row r="762" spans="1:19" x14ac:dyDescent="0.2">
      <c r="A762" s="1" t="s">
        <v>1</v>
      </c>
      <c r="B762" s="1" t="s">
        <v>14</v>
      </c>
      <c r="C762" s="1" t="s">
        <v>70</v>
      </c>
      <c r="D762" s="37">
        <v>0.06</v>
      </c>
      <c r="E762" s="37">
        <v>8.3699999999999992</v>
      </c>
      <c r="F762" s="37">
        <v>10.16</v>
      </c>
      <c r="G762" s="37">
        <v>0.59</v>
      </c>
      <c r="H762" s="37">
        <v>-255.65</v>
      </c>
      <c r="I762" s="42">
        <f>IF(Table2[[#This Row],[Order Priority]]=Introduction!$B$42,1,0)</f>
        <v>1</v>
      </c>
      <c r="J762" s="42">
        <f>IF(Table2[[#This Row],[Order Priority]]=Introduction!$B$43,1,0)</f>
        <v>0</v>
      </c>
      <c r="K762" s="42">
        <f>IF(Table2[[#This Row],[Order Priority]]=Introduction!$B$44,1,0)</f>
        <v>0</v>
      </c>
      <c r="L762" s="42">
        <f>IF(Table2[[#This Row],[Order Priority]]=Introduction!$B$45,1,0)</f>
        <v>0</v>
      </c>
      <c r="M762" s="42">
        <f>IF(Table2[[#This Row],[Ship Mode]]=Introduction!$C$42,1,0)</f>
        <v>0</v>
      </c>
      <c r="N762" s="41">
        <f>IF(Table2[[#This Row],[Ship Mode]]=Introduction!$C$44,1,0)</f>
        <v>1</v>
      </c>
      <c r="O762" s="41">
        <f>IF(Table2[[#This Row],[Customer Segment]]=Introduction!$D$45,1,0)</f>
        <v>0</v>
      </c>
      <c r="P762" s="41">
        <f>IF(Table2[[#This Row],[Customer Segment]]=Introduction!$D$42,1,0)</f>
        <v>0</v>
      </c>
      <c r="Q762" s="41">
        <f>IF(Table2[[#This Row],[Customer Segment]]=Introduction!$D$44,1,0)</f>
        <v>0</v>
      </c>
      <c r="R762" s="34">
        <v>157.63999999999999</v>
      </c>
      <c r="S76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422.97784573743741</v>
      </c>
    </row>
    <row r="763" spans="1:19" x14ac:dyDescent="0.2">
      <c r="A763" s="1" t="s">
        <v>1</v>
      </c>
      <c r="B763" s="1" t="s">
        <v>63</v>
      </c>
      <c r="C763" s="1" t="s">
        <v>70</v>
      </c>
      <c r="D763" s="39">
        <v>0.09</v>
      </c>
      <c r="E763" s="39">
        <v>6.48</v>
      </c>
      <c r="F763" s="39">
        <v>9.17</v>
      </c>
      <c r="G763" s="39">
        <v>0.37</v>
      </c>
      <c r="H763" s="39">
        <v>-76.540000000000006</v>
      </c>
      <c r="I763" s="42">
        <f>IF(Table2[[#This Row],[Order Priority]]=Introduction!$B$42,1,0)</f>
        <v>1</v>
      </c>
      <c r="J763" s="42">
        <f>IF(Table2[[#This Row],[Order Priority]]=Introduction!$B$43,1,0)</f>
        <v>0</v>
      </c>
      <c r="K763" s="42">
        <f>IF(Table2[[#This Row],[Order Priority]]=Introduction!$B$44,1,0)</f>
        <v>0</v>
      </c>
      <c r="L763" s="42">
        <f>IF(Table2[[#This Row],[Order Priority]]=Introduction!$B$45,1,0)</f>
        <v>0</v>
      </c>
      <c r="M763" s="42">
        <f>IF(Table2[[#This Row],[Ship Mode]]=Introduction!$C$42,1,0)</f>
        <v>0</v>
      </c>
      <c r="N763" s="41">
        <f>IF(Table2[[#This Row],[Ship Mode]]=Introduction!$C$44,1,0)</f>
        <v>0</v>
      </c>
      <c r="O763" s="41">
        <f>IF(Table2[[#This Row],[Customer Segment]]=Introduction!$D$45,1,0)</f>
        <v>0</v>
      </c>
      <c r="P763" s="41">
        <f>IF(Table2[[#This Row],[Customer Segment]]=Introduction!$D$42,1,0)</f>
        <v>0</v>
      </c>
      <c r="Q763" s="41">
        <f>IF(Table2[[#This Row],[Customer Segment]]=Introduction!$D$44,1,0)</f>
        <v>0</v>
      </c>
      <c r="R763" s="1">
        <v>42.16</v>
      </c>
      <c r="S76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288.20493621247186</v>
      </c>
    </row>
    <row r="764" spans="1:19" x14ac:dyDescent="0.2">
      <c r="A764" s="1" t="s">
        <v>1</v>
      </c>
      <c r="B764" s="1" t="s">
        <v>14</v>
      </c>
      <c r="C764" s="1" t="s">
        <v>70</v>
      </c>
      <c r="D764" s="37">
        <v>0.09</v>
      </c>
      <c r="E764" s="37">
        <v>6.28</v>
      </c>
      <c r="F764" s="37">
        <v>5.29</v>
      </c>
      <c r="G764" s="37">
        <v>0.43</v>
      </c>
      <c r="H764" s="37">
        <v>-10.09</v>
      </c>
      <c r="I764" s="42">
        <f>IF(Table2[[#This Row],[Order Priority]]=Introduction!$B$42,1,0)</f>
        <v>1</v>
      </c>
      <c r="J764" s="42">
        <f>IF(Table2[[#This Row],[Order Priority]]=Introduction!$B$43,1,0)</f>
        <v>0</v>
      </c>
      <c r="K764" s="42">
        <f>IF(Table2[[#This Row],[Order Priority]]=Introduction!$B$44,1,0)</f>
        <v>0</v>
      </c>
      <c r="L764" s="42">
        <f>IF(Table2[[#This Row],[Order Priority]]=Introduction!$B$45,1,0)</f>
        <v>0</v>
      </c>
      <c r="M764" s="42">
        <f>IF(Table2[[#This Row],[Ship Mode]]=Introduction!$C$42,1,0)</f>
        <v>0</v>
      </c>
      <c r="N764" s="41">
        <f>IF(Table2[[#This Row],[Ship Mode]]=Introduction!$C$44,1,0)</f>
        <v>1</v>
      </c>
      <c r="O764" s="41">
        <f>IF(Table2[[#This Row],[Customer Segment]]=Introduction!$D$45,1,0)</f>
        <v>0</v>
      </c>
      <c r="P764" s="41">
        <f>IF(Table2[[#This Row],[Customer Segment]]=Introduction!$D$42,1,0)</f>
        <v>0</v>
      </c>
      <c r="Q764" s="41">
        <f>IF(Table2[[#This Row],[Customer Segment]]=Introduction!$D$44,1,0)</f>
        <v>0</v>
      </c>
      <c r="R764" s="34">
        <v>14.08</v>
      </c>
      <c r="S76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380.47106908043054</v>
      </c>
    </row>
    <row r="765" spans="1:19" x14ac:dyDescent="0.2">
      <c r="A765" s="1" t="s">
        <v>1</v>
      </c>
      <c r="B765" s="1" t="s">
        <v>14</v>
      </c>
      <c r="C765" s="1" t="s">
        <v>70</v>
      </c>
      <c r="D765" s="39">
        <v>0.03</v>
      </c>
      <c r="E765" s="39">
        <v>15.14</v>
      </c>
      <c r="F765" s="39">
        <v>4.53</v>
      </c>
      <c r="G765" s="39">
        <v>0.81</v>
      </c>
      <c r="H765" s="39">
        <v>-92.87</v>
      </c>
      <c r="I765" s="42">
        <f>IF(Table2[[#This Row],[Order Priority]]=Introduction!$B$42,1,0)</f>
        <v>1</v>
      </c>
      <c r="J765" s="42">
        <f>IF(Table2[[#This Row],[Order Priority]]=Introduction!$B$43,1,0)</f>
        <v>0</v>
      </c>
      <c r="K765" s="42">
        <f>IF(Table2[[#This Row],[Order Priority]]=Introduction!$B$44,1,0)</f>
        <v>0</v>
      </c>
      <c r="L765" s="42">
        <f>IF(Table2[[#This Row],[Order Priority]]=Introduction!$B$45,1,0)</f>
        <v>0</v>
      </c>
      <c r="M765" s="42">
        <f>IF(Table2[[#This Row],[Ship Mode]]=Introduction!$C$42,1,0)</f>
        <v>0</v>
      </c>
      <c r="N765" s="41">
        <f>IF(Table2[[#This Row],[Ship Mode]]=Introduction!$C$44,1,0)</f>
        <v>1</v>
      </c>
      <c r="O765" s="41">
        <f>IF(Table2[[#This Row],[Customer Segment]]=Introduction!$D$45,1,0)</f>
        <v>0</v>
      </c>
      <c r="P765" s="41">
        <f>IF(Table2[[#This Row],[Customer Segment]]=Introduction!$D$42,1,0)</f>
        <v>0</v>
      </c>
      <c r="Q765" s="41">
        <f>IF(Table2[[#This Row],[Customer Segment]]=Introduction!$D$44,1,0)</f>
        <v>0</v>
      </c>
      <c r="R765" s="1">
        <v>256.73</v>
      </c>
      <c r="S76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657.95645618083938</v>
      </c>
    </row>
    <row r="766" spans="1:19" x14ac:dyDescent="0.2">
      <c r="A766" s="1" t="s">
        <v>1</v>
      </c>
      <c r="B766" s="1" t="s">
        <v>14</v>
      </c>
      <c r="C766" s="1" t="s">
        <v>70</v>
      </c>
      <c r="D766" s="37">
        <v>0</v>
      </c>
      <c r="E766" s="37">
        <v>2.6</v>
      </c>
      <c r="F766" s="37">
        <v>2.4</v>
      </c>
      <c r="G766" s="37">
        <v>0.57999999999999996</v>
      </c>
      <c r="H766" s="37">
        <v>-45.21</v>
      </c>
      <c r="I766" s="42">
        <f>IF(Table2[[#This Row],[Order Priority]]=Introduction!$B$42,1,0)</f>
        <v>1</v>
      </c>
      <c r="J766" s="42">
        <f>IF(Table2[[#This Row],[Order Priority]]=Introduction!$B$43,1,0)</f>
        <v>0</v>
      </c>
      <c r="K766" s="42">
        <f>IF(Table2[[#This Row],[Order Priority]]=Introduction!$B$44,1,0)</f>
        <v>0</v>
      </c>
      <c r="L766" s="42">
        <f>IF(Table2[[#This Row],[Order Priority]]=Introduction!$B$45,1,0)</f>
        <v>0</v>
      </c>
      <c r="M766" s="42">
        <f>IF(Table2[[#This Row],[Ship Mode]]=Introduction!$C$42,1,0)</f>
        <v>0</v>
      </c>
      <c r="N766" s="41">
        <f>IF(Table2[[#This Row],[Ship Mode]]=Introduction!$C$44,1,0)</f>
        <v>1</v>
      </c>
      <c r="O766" s="41">
        <f>IF(Table2[[#This Row],[Customer Segment]]=Introduction!$D$45,1,0)</f>
        <v>0</v>
      </c>
      <c r="P766" s="41">
        <f>IF(Table2[[#This Row],[Customer Segment]]=Introduction!$D$42,1,0)</f>
        <v>0</v>
      </c>
      <c r="Q766" s="41">
        <f>IF(Table2[[#This Row],[Customer Segment]]=Introduction!$D$44,1,0)</f>
        <v>0</v>
      </c>
      <c r="R766" s="34">
        <v>44.75</v>
      </c>
      <c r="S76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437.25257354587018</v>
      </c>
    </row>
    <row r="767" spans="1:19" x14ac:dyDescent="0.2">
      <c r="A767" s="1" t="s">
        <v>13</v>
      </c>
      <c r="B767" s="1" t="s">
        <v>14</v>
      </c>
      <c r="C767" s="1" t="s">
        <v>47</v>
      </c>
      <c r="D767" s="39">
        <v>0.06</v>
      </c>
      <c r="E767" s="39">
        <v>99.99</v>
      </c>
      <c r="F767" s="39">
        <v>19.989999999999998</v>
      </c>
      <c r="G767" s="39">
        <v>0.52</v>
      </c>
      <c r="H767" s="39">
        <v>-127.56</v>
      </c>
      <c r="I767" s="42">
        <f>IF(Table2[[#This Row],[Order Priority]]=Introduction!$B$42,1,0)</f>
        <v>0</v>
      </c>
      <c r="J767" s="42">
        <f>IF(Table2[[#This Row],[Order Priority]]=Introduction!$B$43,1,0)</f>
        <v>1</v>
      </c>
      <c r="K767" s="42">
        <f>IF(Table2[[#This Row],[Order Priority]]=Introduction!$B$44,1,0)</f>
        <v>0</v>
      </c>
      <c r="L767" s="42">
        <f>IF(Table2[[#This Row],[Order Priority]]=Introduction!$B$45,1,0)</f>
        <v>0</v>
      </c>
      <c r="M767" s="42">
        <f>IF(Table2[[#This Row],[Ship Mode]]=Introduction!$C$42,1,0)</f>
        <v>0</v>
      </c>
      <c r="N767" s="41">
        <f>IF(Table2[[#This Row],[Ship Mode]]=Introduction!$C$44,1,0)</f>
        <v>1</v>
      </c>
      <c r="O767" s="41">
        <f>IF(Table2[[#This Row],[Customer Segment]]=Introduction!$D$45,1,0)</f>
        <v>0</v>
      </c>
      <c r="P767" s="41">
        <f>IF(Table2[[#This Row],[Customer Segment]]=Introduction!$D$42,1,0)</f>
        <v>0</v>
      </c>
      <c r="Q767" s="41">
        <f>IF(Table2[[#This Row],[Customer Segment]]=Introduction!$D$44,1,0)</f>
        <v>1</v>
      </c>
      <c r="R767" s="1">
        <v>290.24</v>
      </c>
      <c r="S76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792.65817356981154</v>
      </c>
    </row>
    <row r="768" spans="1:19" x14ac:dyDescent="0.2">
      <c r="A768" s="1" t="s">
        <v>13</v>
      </c>
      <c r="B768" s="1" t="s">
        <v>14</v>
      </c>
      <c r="C768" s="1" t="s">
        <v>47</v>
      </c>
      <c r="D768" s="37">
        <v>0</v>
      </c>
      <c r="E768" s="37">
        <v>193.17</v>
      </c>
      <c r="F768" s="37">
        <v>19.989999999999998</v>
      </c>
      <c r="G768" s="37">
        <v>0.71</v>
      </c>
      <c r="H768" s="37">
        <v>282.18</v>
      </c>
      <c r="I768" s="42">
        <f>IF(Table2[[#This Row],[Order Priority]]=Introduction!$B$42,1,0)</f>
        <v>0</v>
      </c>
      <c r="J768" s="42">
        <f>IF(Table2[[#This Row],[Order Priority]]=Introduction!$B$43,1,0)</f>
        <v>1</v>
      </c>
      <c r="K768" s="42">
        <f>IF(Table2[[#This Row],[Order Priority]]=Introduction!$B$44,1,0)</f>
        <v>0</v>
      </c>
      <c r="L768" s="42">
        <f>IF(Table2[[#This Row],[Order Priority]]=Introduction!$B$45,1,0)</f>
        <v>0</v>
      </c>
      <c r="M768" s="42">
        <f>IF(Table2[[#This Row],[Ship Mode]]=Introduction!$C$42,1,0)</f>
        <v>0</v>
      </c>
      <c r="N768" s="41">
        <f>IF(Table2[[#This Row],[Ship Mode]]=Introduction!$C$44,1,0)</f>
        <v>1</v>
      </c>
      <c r="O768" s="41">
        <f>IF(Table2[[#This Row],[Customer Segment]]=Introduction!$D$45,1,0)</f>
        <v>0</v>
      </c>
      <c r="P768" s="41">
        <f>IF(Table2[[#This Row],[Customer Segment]]=Introduction!$D$42,1,0)</f>
        <v>0</v>
      </c>
      <c r="Q768" s="41">
        <f>IF(Table2[[#This Row],[Customer Segment]]=Introduction!$D$44,1,0)</f>
        <v>1</v>
      </c>
      <c r="R768" s="34">
        <v>971.4</v>
      </c>
      <c r="S76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1701.7670440243692</v>
      </c>
    </row>
    <row r="769" spans="1:19" x14ac:dyDescent="0.2">
      <c r="A769" s="1" t="s">
        <v>13</v>
      </c>
      <c r="B769" s="1" t="s">
        <v>63</v>
      </c>
      <c r="C769" s="1" t="s">
        <v>47</v>
      </c>
      <c r="D769" s="39">
        <v>0.08</v>
      </c>
      <c r="E769" s="39">
        <v>20.99</v>
      </c>
      <c r="F769" s="39">
        <v>3.3</v>
      </c>
      <c r="G769" s="39">
        <v>0.81</v>
      </c>
      <c r="H769" s="39">
        <v>-96.337999999999994</v>
      </c>
      <c r="I769" s="42">
        <f>IF(Table2[[#This Row],[Order Priority]]=Introduction!$B$42,1,0)</f>
        <v>0</v>
      </c>
      <c r="J769" s="42">
        <f>IF(Table2[[#This Row],[Order Priority]]=Introduction!$B$43,1,0)</f>
        <v>1</v>
      </c>
      <c r="K769" s="42">
        <f>IF(Table2[[#This Row],[Order Priority]]=Introduction!$B$44,1,0)</f>
        <v>0</v>
      </c>
      <c r="L769" s="42">
        <f>IF(Table2[[#This Row],[Order Priority]]=Introduction!$B$45,1,0)</f>
        <v>0</v>
      </c>
      <c r="M769" s="42">
        <f>IF(Table2[[#This Row],[Ship Mode]]=Introduction!$C$42,1,0)</f>
        <v>0</v>
      </c>
      <c r="N769" s="41">
        <f>IF(Table2[[#This Row],[Ship Mode]]=Introduction!$C$44,1,0)</f>
        <v>0</v>
      </c>
      <c r="O769" s="41">
        <f>IF(Table2[[#This Row],[Customer Segment]]=Introduction!$D$45,1,0)</f>
        <v>0</v>
      </c>
      <c r="P769" s="41">
        <f>IF(Table2[[#This Row],[Customer Segment]]=Introduction!$D$42,1,0)</f>
        <v>0</v>
      </c>
      <c r="Q769" s="41">
        <f>IF(Table2[[#This Row],[Customer Segment]]=Introduction!$D$44,1,0)</f>
        <v>1</v>
      </c>
      <c r="R769" s="1">
        <v>193.51</v>
      </c>
      <c r="S76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261.41941962921533</v>
      </c>
    </row>
    <row r="770" spans="1:19" x14ac:dyDescent="0.2">
      <c r="A770" s="1" t="s">
        <v>13</v>
      </c>
      <c r="B770" s="1" t="s">
        <v>14</v>
      </c>
      <c r="C770" s="1" t="s">
        <v>3</v>
      </c>
      <c r="D770" s="37">
        <v>0.01</v>
      </c>
      <c r="E770" s="37">
        <v>10.9</v>
      </c>
      <c r="F770" s="37">
        <v>7.46</v>
      </c>
      <c r="G770" s="37">
        <v>0.59</v>
      </c>
      <c r="H770" s="37">
        <v>-116.76</v>
      </c>
      <c r="I770" s="42">
        <f>IF(Table2[[#This Row],[Order Priority]]=Introduction!$B$42,1,0)</f>
        <v>0</v>
      </c>
      <c r="J770" s="42">
        <f>IF(Table2[[#This Row],[Order Priority]]=Introduction!$B$43,1,0)</f>
        <v>1</v>
      </c>
      <c r="K770" s="42">
        <f>IF(Table2[[#This Row],[Order Priority]]=Introduction!$B$44,1,0)</f>
        <v>0</v>
      </c>
      <c r="L770" s="42">
        <f>IF(Table2[[#This Row],[Order Priority]]=Introduction!$B$45,1,0)</f>
        <v>0</v>
      </c>
      <c r="M770" s="42">
        <f>IF(Table2[[#This Row],[Ship Mode]]=Introduction!$C$42,1,0)</f>
        <v>0</v>
      </c>
      <c r="N770" s="41">
        <f>IF(Table2[[#This Row],[Ship Mode]]=Introduction!$C$44,1,0)</f>
        <v>1</v>
      </c>
      <c r="O770" s="41">
        <f>IF(Table2[[#This Row],[Customer Segment]]=Introduction!$D$45,1,0)</f>
        <v>1</v>
      </c>
      <c r="P770" s="41">
        <f>IF(Table2[[#This Row],[Customer Segment]]=Introduction!$D$42,1,0)</f>
        <v>0</v>
      </c>
      <c r="Q770" s="41">
        <f>IF(Table2[[#This Row],[Customer Segment]]=Introduction!$D$44,1,0)</f>
        <v>0</v>
      </c>
      <c r="R770" s="34">
        <v>207.31</v>
      </c>
      <c r="S77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230.01114612226516</v>
      </c>
    </row>
    <row r="771" spans="1:19" x14ac:dyDescent="0.2">
      <c r="A771" s="1" t="s">
        <v>13</v>
      </c>
      <c r="B771" s="1" t="s">
        <v>14</v>
      </c>
      <c r="C771" s="1" t="s">
        <v>3</v>
      </c>
      <c r="D771" s="39">
        <v>0.1</v>
      </c>
      <c r="E771" s="39">
        <v>7.99</v>
      </c>
      <c r="F771" s="39">
        <v>5.03</v>
      </c>
      <c r="G771" s="39">
        <v>0.6</v>
      </c>
      <c r="H771" s="39">
        <v>-160.952</v>
      </c>
      <c r="I771" s="42">
        <f>IF(Table2[[#This Row],[Order Priority]]=Introduction!$B$42,1,0)</f>
        <v>0</v>
      </c>
      <c r="J771" s="42">
        <f>IF(Table2[[#This Row],[Order Priority]]=Introduction!$B$43,1,0)</f>
        <v>1</v>
      </c>
      <c r="K771" s="42">
        <f>IF(Table2[[#This Row],[Order Priority]]=Introduction!$B$44,1,0)</f>
        <v>0</v>
      </c>
      <c r="L771" s="42">
        <f>IF(Table2[[#This Row],[Order Priority]]=Introduction!$B$45,1,0)</f>
        <v>0</v>
      </c>
      <c r="M771" s="42">
        <f>IF(Table2[[#This Row],[Ship Mode]]=Introduction!$C$42,1,0)</f>
        <v>0</v>
      </c>
      <c r="N771" s="41">
        <f>IF(Table2[[#This Row],[Ship Mode]]=Introduction!$C$44,1,0)</f>
        <v>1</v>
      </c>
      <c r="O771" s="41">
        <f>IF(Table2[[#This Row],[Customer Segment]]=Introduction!$D$45,1,0)</f>
        <v>1</v>
      </c>
      <c r="P771" s="41">
        <f>IF(Table2[[#This Row],[Customer Segment]]=Introduction!$D$42,1,0)</f>
        <v>0</v>
      </c>
      <c r="Q771" s="41">
        <f>IF(Table2[[#This Row],[Customer Segment]]=Introduction!$D$44,1,0)</f>
        <v>0</v>
      </c>
      <c r="R771" s="1">
        <v>143.12</v>
      </c>
      <c r="S77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57.312588808026376</v>
      </c>
    </row>
    <row r="772" spans="1:19" x14ac:dyDescent="0.2">
      <c r="A772" s="1" t="s">
        <v>92</v>
      </c>
      <c r="B772" s="1" t="s">
        <v>14</v>
      </c>
      <c r="C772" s="1" t="s">
        <v>70</v>
      </c>
      <c r="D772" s="37">
        <v>0.02</v>
      </c>
      <c r="E772" s="37">
        <v>5.98</v>
      </c>
      <c r="F772" s="37">
        <v>1.49</v>
      </c>
      <c r="G772" s="37">
        <v>0.39</v>
      </c>
      <c r="H772" s="37">
        <v>28.526</v>
      </c>
      <c r="I772" s="42">
        <f>IF(Table2[[#This Row],[Order Priority]]=Introduction!$B$42,1,0)</f>
        <v>0</v>
      </c>
      <c r="J772" s="42">
        <f>IF(Table2[[#This Row],[Order Priority]]=Introduction!$B$43,1,0)</f>
        <v>0</v>
      </c>
      <c r="K772" s="42">
        <f>IF(Table2[[#This Row],[Order Priority]]=Introduction!$B$44,1,0)</f>
        <v>0</v>
      </c>
      <c r="L772" s="42">
        <f>IF(Table2[[#This Row],[Order Priority]]=Introduction!$B$45,1,0)</f>
        <v>1</v>
      </c>
      <c r="M772" s="42">
        <f>IF(Table2[[#This Row],[Ship Mode]]=Introduction!$C$42,1,0)</f>
        <v>0</v>
      </c>
      <c r="N772" s="41">
        <f>IF(Table2[[#This Row],[Ship Mode]]=Introduction!$C$44,1,0)</f>
        <v>1</v>
      </c>
      <c r="O772" s="41">
        <f>IF(Table2[[#This Row],[Customer Segment]]=Introduction!$D$45,1,0)</f>
        <v>0</v>
      </c>
      <c r="P772" s="41">
        <f>IF(Table2[[#This Row],[Customer Segment]]=Introduction!$D$42,1,0)</f>
        <v>0</v>
      </c>
      <c r="Q772" s="41">
        <f>IF(Table2[[#This Row],[Customer Segment]]=Introduction!$D$44,1,0)</f>
        <v>0</v>
      </c>
      <c r="R772" s="34">
        <v>59.9</v>
      </c>
      <c r="S77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49.808647168866628</v>
      </c>
    </row>
    <row r="773" spans="1:19" x14ac:dyDescent="0.2">
      <c r="A773" s="1" t="s">
        <v>46</v>
      </c>
      <c r="B773" s="1" t="s">
        <v>14</v>
      </c>
      <c r="C773" s="1" t="s">
        <v>70</v>
      </c>
      <c r="D773" s="39">
        <v>0.06</v>
      </c>
      <c r="E773" s="39">
        <v>8.6</v>
      </c>
      <c r="F773" s="39">
        <v>6.19</v>
      </c>
      <c r="G773" s="39">
        <v>0.38</v>
      </c>
      <c r="H773" s="39">
        <v>-46.115000000000002</v>
      </c>
      <c r="I773" s="42">
        <f>IF(Table2[[#This Row],[Order Priority]]=Introduction!$B$42,1,0)</f>
        <v>0</v>
      </c>
      <c r="J773" s="42">
        <f>IF(Table2[[#This Row],[Order Priority]]=Introduction!$B$43,1,0)</f>
        <v>0</v>
      </c>
      <c r="K773" s="42">
        <f>IF(Table2[[#This Row],[Order Priority]]=Introduction!$B$44,1,0)</f>
        <v>0</v>
      </c>
      <c r="L773" s="42">
        <f>IF(Table2[[#This Row],[Order Priority]]=Introduction!$B$45,1,0)</f>
        <v>0</v>
      </c>
      <c r="M773" s="42">
        <f>IF(Table2[[#This Row],[Ship Mode]]=Introduction!$C$42,1,0)</f>
        <v>0</v>
      </c>
      <c r="N773" s="41">
        <f>IF(Table2[[#This Row],[Ship Mode]]=Introduction!$C$44,1,0)</f>
        <v>1</v>
      </c>
      <c r="O773" s="41">
        <f>IF(Table2[[#This Row],[Customer Segment]]=Introduction!$D$45,1,0)</f>
        <v>0</v>
      </c>
      <c r="P773" s="41">
        <f>IF(Table2[[#This Row],[Customer Segment]]=Introduction!$D$42,1,0)</f>
        <v>0</v>
      </c>
      <c r="Q773" s="41">
        <f>IF(Table2[[#This Row],[Customer Segment]]=Introduction!$D$44,1,0)</f>
        <v>0</v>
      </c>
      <c r="R773" s="1">
        <v>79.400000000000006</v>
      </c>
      <c r="S77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265.00888359025254</v>
      </c>
    </row>
    <row r="774" spans="1:19" x14ac:dyDescent="0.2">
      <c r="A774" s="1" t="s">
        <v>1</v>
      </c>
      <c r="B774" s="1" t="s">
        <v>14</v>
      </c>
      <c r="C774" s="1" t="s">
        <v>47</v>
      </c>
      <c r="D774" s="37">
        <v>0.06</v>
      </c>
      <c r="E774" s="37">
        <v>80.98</v>
      </c>
      <c r="F774" s="37">
        <v>35</v>
      </c>
      <c r="G774" s="37">
        <v>0.81</v>
      </c>
      <c r="H774" s="37">
        <v>-218.77</v>
      </c>
      <c r="I774" s="42">
        <f>IF(Table2[[#This Row],[Order Priority]]=Introduction!$B$42,1,0)</f>
        <v>1</v>
      </c>
      <c r="J774" s="42">
        <f>IF(Table2[[#This Row],[Order Priority]]=Introduction!$B$43,1,0)</f>
        <v>0</v>
      </c>
      <c r="K774" s="42">
        <f>IF(Table2[[#This Row],[Order Priority]]=Introduction!$B$44,1,0)</f>
        <v>0</v>
      </c>
      <c r="L774" s="42">
        <f>IF(Table2[[#This Row],[Order Priority]]=Introduction!$B$45,1,0)</f>
        <v>0</v>
      </c>
      <c r="M774" s="42">
        <f>IF(Table2[[#This Row],[Ship Mode]]=Introduction!$C$42,1,0)</f>
        <v>0</v>
      </c>
      <c r="N774" s="41">
        <f>IF(Table2[[#This Row],[Ship Mode]]=Introduction!$C$44,1,0)</f>
        <v>1</v>
      </c>
      <c r="O774" s="41">
        <f>IF(Table2[[#This Row],[Customer Segment]]=Introduction!$D$45,1,0)</f>
        <v>0</v>
      </c>
      <c r="P774" s="41">
        <f>IF(Table2[[#This Row],[Customer Segment]]=Introduction!$D$42,1,0)</f>
        <v>0</v>
      </c>
      <c r="Q774" s="41">
        <f>IF(Table2[[#This Row],[Customer Segment]]=Introduction!$D$44,1,0)</f>
        <v>1</v>
      </c>
      <c r="R774" s="34">
        <v>172.79</v>
      </c>
      <c r="S77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1588.1046935830232</v>
      </c>
    </row>
    <row r="775" spans="1:19" x14ac:dyDescent="0.2">
      <c r="A775" s="1" t="s">
        <v>1</v>
      </c>
      <c r="B775" s="1" t="s">
        <v>14</v>
      </c>
      <c r="C775" s="1" t="s">
        <v>47</v>
      </c>
      <c r="D775" s="39">
        <v>0</v>
      </c>
      <c r="E775" s="39">
        <v>22.84</v>
      </c>
      <c r="F775" s="39">
        <v>16.920000000000002</v>
      </c>
      <c r="G775" s="39">
        <v>0.39</v>
      </c>
      <c r="H775" s="39">
        <v>-83.75</v>
      </c>
      <c r="I775" s="42">
        <f>IF(Table2[[#This Row],[Order Priority]]=Introduction!$B$42,1,0)</f>
        <v>1</v>
      </c>
      <c r="J775" s="42">
        <f>IF(Table2[[#This Row],[Order Priority]]=Introduction!$B$43,1,0)</f>
        <v>0</v>
      </c>
      <c r="K775" s="42">
        <f>IF(Table2[[#This Row],[Order Priority]]=Introduction!$B$44,1,0)</f>
        <v>0</v>
      </c>
      <c r="L775" s="42">
        <f>IF(Table2[[#This Row],[Order Priority]]=Introduction!$B$45,1,0)</f>
        <v>0</v>
      </c>
      <c r="M775" s="42">
        <f>IF(Table2[[#This Row],[Ship Mode]]=Introduction!$C$42,1,0)</f>
        <v>0</v>
      </c>
      <c r="N775" s="41">
        <f>IF(Table2[[#This Row],[Ship Mode]]=Introduction!$C$44,1,0)</f>
        <v>1</v>
      </c>
      <c r="O775" s="41">
        <f>IF(Table2[[#This Row],[Customer Segment]]=Introduction!$D$45,1,0)</f>
        <v>0</v>
      </c>
      <c r="P775" s="41">
        <f>IF(Table2[[#This Row],[Customer Segment]]=Introduction!$D$42,1,0)</f>
        <v>0</v>
      </c>
      <c r="Q775" s="41">
        <f>IF(Table2[[#This Row],[Customer Segment]]=Introduction!$D$44,1,0)</f>
        <v>1</v>
      </c>
      <c r="R775" s="1">
        <v>370.62</v>
      </c>
      <c r="S77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735.03956974618916</v>
      </c>
    </row>
    <row r="776" spans="1:19" x14ac:dyDescent="0.2">
      <c r="A776" s="1" t="s">
        <v>13</v>
      </c>
      <c r="B776" s="1" t="s">
        <v>14</v>
      </c>
      <c r="C776" s="1" t="s">
        <v>3</v>
      </c>
      <c r="D776" s="37">
        <v>0.1</v>
      </c>
      <c r="E776" s="37">
        <v>73.98</v>
      </c>
      <c r="F776" s="37">
        <v>4</v>
      </c>
      <c r="G776" s="37">
        <v>0.79</v>
      </c>
      <c r="H776" s="37">
        <v>-229.87</v>
      </c>
      <c r="I776" s="42">
        <f>IF(Table2[[#This Row],[Order Priority]]=Introduction!$B$42,1,0)</f>
        <v>0</v>
      </c>
      <c r="J776" s="42">
        <f>IF(Table2[[#This Row],[Order Priority]]=Introduction!$B$43,1,0)</f>
        <v>1</v>
      </c>
      <c r="K776" s="42">
        <f>IF(Table2[[#This Row],[Order Priority]]=Introduction!$B$44,1,0)</f>
        <v>0</v>
      </c>
      <c r="L776" s="42">
        <f>IF(Table2[[#This Row],[Order Priority]]=Introduction!$B$45,1,0)</f>
        <v>0</v>
      </c>
      <c r="M776" s="42">
        <f>IF(Table2[[#This Row],[Ship Mode]]=Introduction!$C$42,1,0)</f>
        <v>0</v>
      </c>
      <c r="N776" s="41">
        <f>IF(Table2[[#This Row],[Ship Mode]]=Introduction!$C$44,1,0)</f>
        <v>1</v>
      </c>
      <c r="O776" s="41">
        <f>IF(Table2[[#This Row],[Customer Segment]]=Introduction!$D$45,1,0)</f>
        <v>1</v>
      </c>
      <c r="P776" s="41">
        <f>IF(Table2[[#This Row],[Customer Segment]]=Introduction!$D$42,1,0)</f>
        <v>0</v>
      </c>
      <c r="Q776" s="41">
        <f>IF(Table2[[#This Row],[Customer Segment]]=Introduction!$D$44,1,0)</f>
        <v>0</v>
      </c>
      <c r="R776" s="34">
        <v>347.23</v>
      </c>
      <c r="S77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322.95345060823053</v>
      </c>
    </row>
    <row r="777" spans="1:19" x14ac:dyDescent="0.2">
      <c r="A777" s="1" t="s">
        <v>13</v>
      </c>
      <c r="B777" s="1" t="s">
        <v>14</v>
      </c>
      <c r="C777" s="1" t="s">
        <v>3</v>
      </c>
      <c r="D777" s="39">
        <v>0.05</v>
      </c>
      <c r="E777" s="39">
        <v>51.98</v>
      </c>
      <c r="F777" s="39">
        <v>10.17</v>
      </c>
      <c r="G777" s="39">
        <v>0.37</v>
      </c>
      <c r="H777" s="39">
        <v>329.9787</v>
      </c>
      <c r="I777" s="42">
        <f>IF(Table2[[#This Row],[Order Priority]]=Introduction!$B$42,1,0)</f>
        <v>0</v>
      </c>
      <c r="J777" s="42">
        <f>IF(Table2[[#This Row],[Order Priority]]=Introduction!$B$43,1,0)</f>
        <v>1</v>
      </c>
      <c r="K777" s="42">
        <f>IF(Table2[[#This Row],[Order Priority]]=Introduction!$B$44,1,0)</f>
        <v>0</v>
      </c>
      <c r="L777" s="42">
        <f>IF(Table2[[#This Row],[Order Priority]]=Introduction!$B$45,1,0)</f>
        <v>0</v>
      </c>
      <c r="M777" s="42">
        <f>IF(Table2[[#This Row],[Ship Mode]]=Introduction!$C$42,1,0)</f>
        <v>0</v>
      </c>
      <c r="N777" s="41">
        <f>IF(Table2[[#This Row],[Ship Mode]]=Introduction!$C$44,1,0)</f>
        <v>1</v>
      </c>
      <c r="O777" s="41">
        <f>IF(Table2[[#This Row],[Customer Segment]]=Introduction!$D$45,1,0)</f>
        <v>1</v>
      </c>
      <c r="P777" s="41">
        <f>IF(Table2[[#This Row],[Customer Segment]]=Introduction!$D$42,1,0)</f>
        <v>0</v>
      </c>
      <c r="Q777" s="41">
        <f>IF(Table2[[#This Row],[Customer Segment]]=Introduction!$D$44,1,0)</f>
        <v>0</v>
      </c>
      <c r="R777" s="1">
        <v>478.23</v>
      </c>
      <c r="S77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681.80253844795925</v>
      </c>
    </row>
    <row r="778" spans="1:19" x14ac:dyDescent="0.2">
      <c r="A778" s="1" t="s">
        <v>23</v>
      </c>
      <c r="B778" s="1" t="s">
        <v>14</v>
      </c>
      <c r="C778" s="1" t="s">
        <v>70</v>
      </c>
      <c r="D778" s="37">
        <v>0.06</v>
      </c>
      <c r="E778" s="37">
        <v>205.99</v>
      </c>
      <c r="F778" s="37">
        <v>8.99</v>
      </c>
      <c r="G778" s="37">
        <v>0.56000000000000005</v>
      </c>
      <c r="H778" s="37">
        <v>3568.096</v>
      </c>
      <c r="I778" s="42">
        <f>IF(Table2[[#This Row],[Order Priority]]=Introduction!$B$42,1,0)</f>
        <v>0</v>
      </c>
      <c r="J778" s="42">
        <f>IF(Table2[[#This Row],[Order Priority]]=Introduction!$B$43,1,0)</f>
        <v>0</v>
      </c>
      <c r="K778" s="42">
        <f>IF(Table2[[#This Row],[Order Priority]]=Introduction!$B$44,1,0)</f>
        <v>1</v>
      </c>
      <c r="L778" s="42">
        <f>IF(Table2[[#This Row],[Order Priority]]=Introduction!$B$45,1,0)</f>
        <v>0</v>
      </c>
      <c r="M778" s="42">
        <f>IF(Table2[[#This Row],[Ship Mode]]=Introduction!$C$42,1,0)</f>
        <v>0</v>
      </c>
      <c r="N778" s="41">
        <f>IF(Table2[[#This Row],[Ship Mode]]=Introduction!$C$44,1,0)</f>
        <v>1</v>
      </c>
      <c r="O778" s="41">
        <f>IF(Table2[[#This Row],[Customer Segment]]=Introduction!$D$45,1,0)</f>
        <v>0</v>
      </c>
      <c r="P778" s="41">
        <f>IF(Table2[[#This Row],[Customer Segment]]=Introduction!$D$42,1,0)</f>
        <v>0</v>
      </c>
      <c r="Q778" s="41">
        <f>IF(Table2[[#This Row],[Customer Segment]]=Introduction!$D$44,1,0)</f>
        <v>0</v>
      </c>
      <c r="R778" s="34">
        <v>3838.14</v>
      </c>
      <c r="S77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4690.2538194321787</v>
      </c>
    </row>
    <row r="779" spans="1:19" x14ac:dyDescent="0.2">
      <c r="A779" s="1" t="s">
        <v>23</v>
      </c>
      <c r="B779" s="1" t="s">
        <v>14</v>
      </c>
      <c r="C779" s="1" t="s">
        <v>70</v>
      </c>
      <c r="D779" s="39">
        <v>0.01</v>
      </c>
      <c r="E779" s="39">
        <v>85.99</v>
      </c>
      <c r="F779" s="39">
        <v>0.99</v>
      </c>
      <c r="G779" s="39">
        <v>0.85</v>
      </c>
      <c r="H779" s="39">
        <v>311.73</v>
      </c>
      <c r="I779" s="42">
        <f>IF(Table2[[#This Row],[Order Priority]]=Introduction!$B$42,1,0)</f>
        <v>0</v>
      </c>
      <c r="J779" s="42">
        <f>IF(Table2[[#This Row],[Order Priority]]=Introduction!$B$43,1,0)</f>
        <v>0</v>
      </c>
      <c r="K779" s="42">
        <f>IF(Table2[[#This Row],[Order Priority]]=Introduction!$B$44,1,0)</f>
        <v>1</v>
      </c>
      <c r="L779" s="42">
        <f>IF(Table2[[#This Row],[Order Priority]]=Introduction!$B$45,1,0)</f>
        <v>0</v>
      </c>
      <c r="M779" s="42">
        <f>IF(Table2[[#This Row],[Ship Mode]]=Introduction!$C$42,1,0)</f>
        <v>0</v>
      </c>
      <c r="N779" s="41">
        <f>IF(Table2[[#This Row],[Ship Mode]]=Introduction!$C$44,1,0)</f>
        <v>1</v>
      </c>
      <c r="O779" s="41">
        <f>IF(Table2[[#This Row],[Customer Segment]]=Introduction!$D$45,1,0)</f>
        <v>0</v>
      </c>
      <c r="P779" s="41">
        <f>IF(Table2[[#This Row],[Customer Segment]]=Introduction!$D$42,1,0)</f>
        <v>0</v>
      </c>
      <c r="Q779" s="41">
        <f>IF(Table2[[#This Row],[Customer Segment]]=Introduction!$D$44,1,0)</f>
        <v>0</v>
      </c>
      <c r="R779" s="1">
        <v>146.16999999999999</v>
      </c>
      <c r="S77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1032.6407074264293</v>
      </c>
    </row>
    <row r="780" spans="1:19" x14ac:dyDescent="0.2">
      <c r="A780" s="1" t="s">
        <v>23</v>
      </c>
      <c r="B780" s="1" t="s">
        <v>14</v>
      </c>
      <c r="C780" s="1" t="s">
        <v>3</v>
      </c>
      <c r="D780" s="37">
        <v>0.01</v>
      </c>
      <c r="E780" s="37">
        <v>35.99</v>
      </c>
      <c r="F780" s="37">
        <v>5.99</v>
      </c>
      <c r="G780" s="37">
        <v>0.38</v>
      </c>
      <c r="H780" s="37">
        <v>218.23320000000001</v>
      </c>
      <c r="I780" s="42">
        <f>IF(Table2[[#This Row],[Order Priority]]=Introduction!$B$42,1,0)</f>
        <v>0</v>
      </c>
      <c r="J780" s="42">
        <f>IF(Table2[[#This Row],[Order Priority]]=Introduction!$B$43,1,0)</f>
        <v>0</v>
      </c>
      <c r="K780" s="42">
        <f>IF(Table2[[#This Row],[Order Priority]]=Introduction!$B$44,1,0)</f>
        <v>1</v>
      </c>
      <c r="L780" s="42">
        <f>IF(Table2[[#This Row],[Order Priority]]=Introduction!$B$45,1,0)</f>
        <v>0</v>
      </c>
      <c r="M780" s="42">
        <f>IF(Table2[[#This Row],[Ship Mode]]=Introduction!$C$42,1,0)</f>
        <v>0</v>
      </c>
      <c r="N780" s="41">
        <f>IF(Table2[[#This Row],[Ship Mode]]=Introduction!$C$44,1,0)</f>
        <v>1</v>
      </c>
      <c r="O780" s="41">
        <f>IF(Table2[[#This Row],[Customer Segment]]=Introduction!$D$45,1,0)</f>
        <v>1</v>
      </c>
      <c r="P780" s="41">
        <f>IF(Table2[[#This Row],[Customer Segment]]=Introduction!$D$42,1,0)</f>
        <v>0</v>
      </c>
      <c r="Q780" s="41">
        <f>IF(Table2[[#This Row],[Customer Segment]]=Introduction!$D$44,1,0)</f>
        <v>0</v>
      </c>
      <c r="R780" s="34">
        <v>316.27999999999997</v>
      </c>
      <c r="S78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518.74251243837364</v>
      </c>
    </row>
    <row r="781" spans="1:19" x14ac:dyDescent="0.2">
      <c r="A781" s="1" t="s">
        <v>46</v>
      </c>
      <c r="B781" s="1" t="s">
        <v>14</v>
      </c>
      <c r="C781" s="1" t="s">
        <v>3</v>
      </c>
      <c r="D781" s="39">
        <v>0.01</v>
      </c>
      <c r="E781" s="39">
        <v>45.98</v>
      </c>
      <c r="F781" s="39">
        <v>4.8</v>
      </c>
      <c r="G781" s="39">
        <v>0.68</v>
      </c>
      <c r="H781" s="39">
        <v>133.5771</v>
      </c>
      <c r="I781" s="42">
        <f>IF(Table2[[#This Row],[Order Priority]]=Introduction!$B$42,1,0)</f>
        <v>0</v>
      </c>
      <c r="J781" s="42">
        <f>IF(Table2[[#This Row],[Order Priority]]=Introduction!$B$43,1,0)</f>
        <v>0</v>
      </c>
      <c r="K781" s="42">
        <f>IF(Table2[[#This Row],[Order Priority]]=Introduction!$B$44,1,0)</f>
        <v>0</v>
      </c>
      <c r="L781" s="42">
        <f>IF(Table2[[#This Row],[Order Priority]]=Introduction!$B$45,1,0)</f>
        <v>0</v>
      </c>
      <c r="M781" s="42">
        <f>IF(Table2[[#This Row],[Ship Mode]]=Introduction!$C$42,1,0)</f>
        <v>0</v>
      </c>
      <c r="N781" s="41">
        <f>IF(Table2[[#This Row],[Ship Mode]]=Introduction!$C$44,1,0)</f>
        <v>1</v>
      </c>
      <c r="O781" s="41">
        <f>IF(Table2[[#This Row],[Customer Segment]]=Introduction!$D$45,1,0)</f>
        <v>1</v>
      </c>
      <c r="P781" s="41">
        <f>IF(Table2[[#This Row],[Customer Segment]]=Introduction!$D$42,1,0)</f>
        <v>0</v>
      </c>
      <c r="Q781" s="41">
        <f>IF(Table2[[#This Row],[Customer Segment]]=Introduction!$D$44,1,0)</f>
        <v>0</v>
      </c>
      <c r="R781" s="1">
        <v>193.59</v>
      </c>
      <c r="S78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801.07813885058329</v>
      </c>
    </row>
    <row r="782" spans="1:19" x14ac:dyDescent="0.2">
      <c r="A782" s="1" t="s">
        <v>46</v>
      </c>
      <c r="B782" s="1" t="s">
        <v>14</v>
      </c>
      <c r="C782" s="1" t="s">
        <v>15</v>
      </c>
      <c r="D782" s="37">
        <v>0</v>
      </c>
      <c r="E782" s="37">
        <v>5.98</v>
      </c>
      <c r="F782" s="37">
        <v>1.49</v>
      </c>
      <c r="G782" s="37">
        <v>0.39</v>
      </c>
      <c r="H782" s="37">
        <v>80.674800000000005</v>
      </c>
      <c r="I782" s="42">
        <f>IF(Table2[[#This Row],[Order Priority]]=Introduction!$B$42,1,0)</f>
        <v>0</v>
      </c>
      <c r="J782" s="42">
        <f>IF(Table2[[#This Row],[Order Priority]]=Introduction!$B$43,1,0)</f>
        <v>0</v>
      </c>
      <c r="K782" s="42">
        <f>IF(Table2[[#This Row],[Order Priority]]=Introduction!$B$44,1,0)</f>
        <v>0</v>
      </c>
      <c r="L782" s="42">
        <f>IF(Table2[[#This Row],[Order Priority]]=Introduction!$B$45,1,0)</f>
        <v>0</v>
      </c>
      <c r="M782" s="42">
        <f>IF(Table2[[#This Row],[Ship Mode]]=Introduction!$C$42,1,0)</f>
        <v>0</v>
      </c>
      <c r="N782" s="41">
        <f>IF(Table2[[#This Row],[Ship Mode]]=Introduction!$C$44,1,0)</f>
        <v>1</v>
      </c>
      <c r="O782" s="41">
        <f>IF(Table2[[#This Row],[Customer Segment]]=Introduction!$D$45,1,0)</f>
        <v>0</v>
      </c>
      <c r="P782" s="41">
        <f>IF(Table2[[#This Row],[Customer Segment]]=Introduction!$D$42,1,0)</f>
        <v>1</v>
      </c>
      <c r="Q782" s="41">
        <f>IF(Table2[[#This Row],[Customer Segment]]=Introduction!$D$44,1,0)</f>
        <v>0</v>
      </c>
      <c r="R782" s="34">
        <v>116.92</v>
      </c>
      <c r="S78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275.75749068031462</v>
      </c>
    </row>
    <row r="783" spans="1:19" x14ac:dyDescent="0.2">
      <c r="A783" s="1" t="s">
        <v>46</v>
      </c>
      <c r="B783" s="1" t="s">
        <v>14</v>
      </c>
      <c r="C783" s="1" t="s">
        <v>3</v>
      </c>
      <c r="D783" s="39">
        <v>0</v>
      </c>
      <c r="E783" s="39">
        <v>73.98</v>
      </c>
      <c r="F783" s="39">
        <v>14.52</v>
      </c>
      <c r="G783" s="39">
        <v>0.65</v>
      </c>
      <c r="H783" s="39">
        <v>-88.61</v>
      </c>
      <c r="I783" s="42">
        <f>IF(Table2[[#This Row],[Order Priority]]=Introduction!$B$42,1,0)</f>
        <v>0</v>
      </c>
      <c r="J783" s="42">
        <f>IF(Table2[[#This Row],[Order Priority]]=Introduction!$B$43,1,0)</f>
        <v>0</v>
      </c>
      <c r="K783" s="42">
        <f>IF(Table2[[#This Row],[Order Priority]]=Introduction!$B$44,1,0)</f>
        <v>0</v>
      </c>
      <c r="L783" s="42">
        <f>IF(Table2[[#This Row],[Order Priority]]=Introduction!$B$45,1,0)</f>
        <v>0</v>
      </c>
      <c r="M783" s="42">
        <f>IF(Table2[[#This Row],[Ship Mode]]=Introduction!$C$42,1,0)</f>
        <v>0</v>
      </c>
      <c r="N783" s="41">
        <f>IF(Table2[[#This Row],[Ship Mode]]=Introduction!$C$44,1,0)</f>
        <v>1</v>
      </c>
      <c r="O783" s="41">
        <f>IF(Table2[[#This Row],[Customer Segment]]=Introduction!$D$45,1,0)</f>
        <v>1</v>
      </c>
      <c r="P783" s="41">
        <f>IF(Table2[[#This Row],[Customer Segment]]=Introduction!$D$42,1,0)</f>
        <v>0</v>
      </c>
      <c r="Q783" s="41">
        <f>IF(Table2[[#This Row],[Customer Segment]]=Introduction!$D$44,1,0)</f>
        <v>0</v>
      </c>
      <c r="R783" s="1">
        <v>305.70999999999998</v>
      </c>
      <c r="S78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911.6090573728701</v>
      </c>
    </row>
    <row r="784" spans="1:19" x14ac:dyDescent="0.2">
      <c r="A784" s="1" t="s">
        <v>46</v>
      </c>
      <c r="B784" s="1" t="s">
        <v>63</v>
      </c>
      <c r="C784" s="1" t="s">
        <v>15</v>
      </c>
      <c r="D784" s="37">
        <v>0.01</v>
      </c>
      <c r="E784" s="37">
        <v>47.98</v>
      </c>
      <c r="F784" s="37">
        <v>3.61</v>
      </c>
      <c r="G784" s="37">
        <v>0.71</v>
      </c>
      <c r="H784" s="37">
        <v>-44.436</v>
      </c>
      <c r="I784" s="42">
        <f>IF(Table2[[#This Row],[Order Priority]]=Introduction!$B$42,1,0)</f>
        <v>0</v>
      </c>
      <c r="J784" s="42">
        <f>IF(Table2[[#This Row],[Order Priority]]=Introduction!$B$43,1,0)</f>
        <v>0</v>
      </c>
      <c r="K784" s="42">
        <f>IF(Table2[[#This Row],[Order Priority]]=Introduction!$B$44,1,0)</f>
        <v>0</v>
      </c>
      <c r="L784" s="42">
        <f>IF(Table2[[#This Row],[Order Priority]]=Introduction!$B$45,1,0)</f>
        <v>0</v>
      </c>
      <c r="M784" s="42">
        <f>IF(Table2[[#This Row],[Ship Mode]]=Introduction!$C$42,1,0)</f>
        <v>0</v>
      </c>
      <c r="N784" s="41">
        <f>IF(Table2[[#This Row],[Ship Mode]]=Introduction!$C$44,1,0)</f>
        <v>0</v>
      </c>
      <c r="O784" s="41">
        <f>IF(Table2[[#This Row],[Customer Segment]]=Introduction!$D$45,1,0)</f>
        <v>0</v>
      </c>
      <c r="P784" s="41">
        <f>IF(Table2[[#This Row],[Customer Segment]]=Introduction!$D$42,1,0)</f>
        <v>1</v>
      </c>
      <c r="Q784" s="41">
        <f>IF(Table2[[#This Row],[Customer Segment]]=Introduction!$D$44,1,0)</f>
        <v>0</v>
      </c>
      <c r="R784" s="34">
        <v>393.98</v>
      </c>
      <c r="S78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514.98416172407258</v>
      </c>
    </row>
    <row r="785" spans="1:19" x14ac:dyDescent="0.2">
      <c r="A785" s="1" t="s">
        <v>1</v>
      </c>
      <c r="B785" s="1" t="s">
        <v>14</v>
      </c>
      <c r="C785" s="1" t="s">
        <v>47</v>
      </c>
      <c r="D785" s="39">
        <v>0.05</v>
      </c>
      <c r="E785" s="39">
        <v>4.13</v>
      </c>
      <c r="F785" s="39">
        <v>5.04</v>
      </c>
      <c r="G785" s="39">
        <v>0.38</v>
      </c>
      <c r="H785" s="39">
        <v>-12.1555</v>
      </c>
      <c r="I785" s="42">
        <f>IF(Table2[[#This Row],[Order Priority]]=Introduction!$B$42,1,0)</f>
        <v>1</v>
      </c>
      <c r="J785" s="42">
        <f>IF(Table2[[#This Row],[Order Priority]]=Introduction!$B$43,1,0)</f>
        <v>0</v>
      </c>
      <c r="K785" s="42">
        <f>IF(Table2[[#This Row],[Order Priority]]=Introduction!$B$44,1,0)</f>
        <v>0</v>
      </c>
      <c r="L785" s="42">
        <f>IF(Table2[[#This Row],[Order Priority]]=Introduction!$B$45,1,0)</f>
        <v>0</v>
      </c>
      <c r="M785" s="42">
        <f>IF(Table2[[#This Row],[Ship Mode]]=Introduction!$C$42,1,0)</f>
        <v>0</v>
      </c>
      <c r="N785" s="41">
        <f>IF(Table2[[#This Row],[Ship Mode]]=Introduction!$C$44,1,0)</f>
        <v>1</v>
      </c>
      <c r="O785" s="41">
        <f>IF(Table2[[#This Row],[Customer Segment]]=Introduction!$D$45,1,0)</f>
        <v>0</v>
      </c>
      <c r="P785" s="41">
        <f>IF(Table2[[#This Row],[Customer Segment]]=Introduction!$D$42,1,0)</f>
        <v>0</v>
      </c>
      <c r="Q785" s="41">
        <f>IF(Table2[[#This Row],[Customer Segment]]=Introduction!$D$44,1,0)</f>
        <v>1</v>
      </c>
      <c r="R785" s="1">
        <v>5.84</v>
      </c>
      <c r="S78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380.02326028752071</v>
      </c>
    </row>
    <row r="786" spans="1:19" x14ac:dyDescent="0.2">
      <c r="A786" s="1" t="s">
        <v>1</v>
      </c>
      <c r="B786" s="1" t="s">
        <v>14</v>
      </c>
      <c r="C786" s="1" t="s">
        <v>47</v>
      </c>
      <c r="D786" s="37">
        <v>7.0000000000000007E-2</v>
      </c>
      <c r="E786" s="37">
        <v>125.99</v>
      </c>
      <c r="F786" s="37">
        <v>2.5</v>
      </c>
      <c r="G786" s="37">
        <v>0.6</v>
      </c>
      <c r="H786" s="37">
        <v>-604.40599999999995</v>
      </c>
      <c r="I786" s="42">
        <f>IF(Table2[[#This Row],[Order Priority]]=Introduction!$B$42,1,0)</f>
        <v>1</v>
      </c>
      <c r="J786" s="42">
        <f>IF(Table2[[#This Row],[Order Priority]]=Introduction!$B$43,1,0)</f>
        <v>0</v>
      </c>
      <c r="K786" s="42">
        <f>IF(Table2[[#This Row],[Order Priority]]=Introduction!$B$44,1,0)</f>
        <v>0</v>
      </c>
      <c r="L786" s="42">
        <f>IF(Table2[[#This Row],[Order Priority]]=Introduction!$B$45,1,0)</f>
        <v>0</v>
      </c>
      <c r="M786" s="42">
        <f>IF(Table2[[#This Row],[Ship Mode]]=Introduction!$C$42,1,0)</f>
        <v>0</v>
      </c>
      <c r="N786" s="41">
        <f>IF(Table2[[#This Row],[Ship Mode]]=Introduction!$C$44,1,0)</f>
        <v>1</v>
      </c>
      <c r="O786" s="41">
        <f>IF(Table2[[#This Row],[Customer Segment]]=Introduction!$D$45,1,0)</f>
        <v>0</v>
      </c>
      <c r="P786" s="41">
        <f>IF(Table2[[#This Row],[Customer Segment]]=Introduction!$D$42,1,0)</f>
        <v>0</v>
      </c>
      <c r="Q786" s="41">
        <f>IF(Table2[[#This Row],[Customer Segment]]=Introduction!$D$44,1,0)</f>
        <v>1</v>
      </c>
      <c r="R786" s="34">
        <v>100.59</v>
      </c>
      <c r="S78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254.79202814045388</v>
      </c>
    </row>
    <row r="787" spans="1:19" x14ac:dyDescent="0.2">
      <c r="A787" s="1" t="s">
        <v>1</v>
      </c>
      <c r="B787" s="1" t="s">
        <v>14</v>
      </c>
      <c r="C787" s="1" t="s">
        <v>47</v>
      </c>
      <c r="D787" s="39">
        <v>0.03</v>
      </c>
      <c r="E787" s="39">
        <v>99.99</v>
      </c>
      <c r="F787" s="39">
        <v>19.989999999999998</v>
      </c>
      <c r="G787" s="39">
        <v>0.52</v>
      </c>
      <c r="H787" s="39">
        <v>293.66000000000003</v>
      </c>
      <c r="I787" s="42">
        <f>IF(Table2[[#This Row],[Order Priority]]=Introduction!$B$42,1,0)</f>
        <v>1</v>
      </c>
      <c r="J787" s="42">
        <f>IF(Table2[[#This Row],[Order Priority]]=Introduction!$B$43,1,0)</f>
        <v>0</v>
      </c>
      <c r="K787" s="42">
        <f>IF(Table2[[#This Row],[Order Priority]]=Introduction!$B$44,1,0)</f>
        <v>0</v>
      </c>
      <c r="L787" s="42">
        <f>IF(Table2[[#This Row],[Order Priority]]=Introduction!$B$45,1,0)</f>
        <v>0</v>
      </c>
      <c r="M787" s="42">
        <f>IF(Table2[[#This Row],[Ship Mode]]=Introduction!$C$42,1,0)</f>
        <v>0</v>
      </c>
      <c r="N787" s="41">
        <f>IF(Table2[[#This Row],[Ship Mode]]=Introduction!$C$44,1,0)</f>
        <v>1</v>
      </c>
      <c r="O787" s="41">
        <f>IF(Table2[[#This Row],[Customer Segment]]=Introduction!$D$45,1,0)</f>
        <v>0</v>
      </c>
      <c r="P787" s="41">
        <f>IF(Table2[[#This Row],[Customer Segment]]=Introduction!$D$42,1,0)</f>
        <v>0</v>
      </c>
      <c r="Q787" s="41">
        <f>IF(Table2[[#This Row],[Customer Segment]]=Introduction!$D$44,1,0)</f>
        <v>1</v>
      </c>
      <c r="R787" s="1">
        <v>598.38</v>
      </c>
      <c r="S78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1536.3231395973003</v>
      </c>
    </row>
    <row r="788" spans="1:19" x14ac:dyDescent="0.2">
      <c r="A788" s="1" t="s">
        <v>1</v>
      </c>
      <c r="B788" s="1" t="s">
        <v>14</v>
      </c>
      <c r="C788" s="1" t="s">
        <v>70</v>
      </c>
      <c r="D788" s="37">
        <v>0.04</v>
      </c>
      <c r="E788" s="37">
        <v>65.989999999999995</v>
      </c>
      <c r="F788" s="37">
        <v>8.99</v>
      </c>
      <c r="G788" s="37">
        <v>0.55000000000000004</v>
      </c>
      <c r="H788" s="37">
        <v>-335.041</v>
      </c>
      <c r="I788" s="42">
        <f>IF(Table2[[#This Row],[Order Priority]]=Introduction!$B$42,1,0)</f>
        <v>1</v>
      </c>
      <c r="J788" s="42">
        <f>IF(Table2[[#This Row],[Order Priority]]=Introduction!$B$43,1,0)</f>
        <v>0</v>
      </c>
      <c r="K788" s="42">
        <f>IF(Table2[[#This Row],[Order Priority]]=Introduction!$B$44,1,0)</f>
        <v>0</v>
      </c>
      <c r="L788" s="42">
        <f>IF(Table2[[#This Row],[Order Priority]]=Introduction!$B$45,1,0)</f>
        <v>0</v>
      </c>
      <c r="M788" s="42">
        <f>IF(Table2[[#This Row],[Ship Mode]]=Introduction!$C$42,1,0)</f>
        <v>0</v>
      </c>
      <c r="N788" s="41">
        <f>IF(Table2[[#This Row],[Ship Mode]]=Introduction!$C$44,1,0)</f>
        <v>1</v>
      </c>
      <c r="O788" s="41">
        <f>IF(Table2[[#This Row],[Customer Segment]]=Introduction!$D$45,1,0)</f>
        <v>0</v>
      </c>
      <c r="P788" s="41">
        <f>IF(Table2[[#This Row],[Customer Segment]]=Introduction!$D$42,1,0)</f>
        <v>0</v>
      </c>
      <c r="Q788" s="41">
        <f>IF(Table2[[#This Row],[Customer Segment]]=Introduction!$D$44,1,0)</f>
        <v>0</v>
      </c>
      <c r="R788" s="34">
        <v>724.57</v>
      </c>
      <c r="S78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469.84438746401452</v>
      </c>
    </row>
    <row r="789" spans="1:19" x14ac:dyDescent="0.2">
      <c r="A789" s="1" t="s">
        <v>1</v>
      </c>
      <c r="B789" s="1" t="s">
        <v>14</v>
      </c>
      <c r="C789" s="1" t="s">
        <v>47</v>
      </c>
      <c r="D789" s="39">
        <v>0.08</v>
      </c>
      <c r="E789" s="39">
        <v>178.47</v>
      </c>
      <c r="F789" s="39">
        <v>19.989999999999998</v>
      </c>
      <c r="G789" s="39">
        <v>0.55000000000000004</v>
      </c>
      <c r="H789" s="39">
        <v>2267.2199999999998</v>
      </c>
      <c r="I789" s="42">
        <f>IF(Table2[[#This Row],[Order Priority]]=Introduction!$B$42,1,0)</f>
        <v>1</v>
      </c>
      <c r="J789" s="42">
        <f>IF(Table2[[#This Row],[Order Priority]]=Introduction!$B$43,1,0)</f>
        <v>0</v>
      </c>
      <c r="K789" s="42">
        <f>IF(Table2[[#This Row],[Order Priority]]=Introduction!$B$44,1,0)</f>
        <v>0</v>
      </c>
      <c r="L789" s="42">
        <f>IF(Table2[[#This Row],[Order Priority]]=Introduction!$B$45,1,0)</f>
        <v>0</v>
      </c>
      <c r="M789" s="42">
        <f>IF(Table2[[#This Row],[Ship Mode]]=Introduction!$C$42,1,0)</f>
        <v>0</v>
      </c>
      <c r="N789" s="41">
        <f>IF(Table2[[#This Row],[Ship Mode]]=Introduction!$C$44,1,0)</f>
        <v>1</v>
      </c>
      <c r="O789" s="41">
        <f>IF(Table2[[#This Row],[Customer Segment]]=Introduction!$D$45,1,0)</f>
        <v>0</v>
      </c>
      <c r="P789" s="41">
        <f>IF(Table2[[#This Row],[Customer Segment]]=Introduction!$D$42,1,0)</f>
        <v>0</v>
      </c>
      <c r="Q789" s="41">
        <f>IF(Table2[[#This Row],[Customer Segment]]=Introduction!$D$44,1,0)</f>
        <v>1</v>
      </c>
      <c r="R789" s="1">
        <v>3802.01</v>
      </c>
      <c r="S78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3795.0845358054048</v>
      </c>
    </row>
    <row r="790" spans="1:19" x14ac:dyDescent="0.2">
      <c r="A790" s="1" t="s">
        <v>92</v>
      </c>
      <c r="B790" s="1" t="s">
        <v>14</v>
      </c>
      <c r="C790" s="1" t="s">
        <v>70</v>
      </c>
      <c r="D790" s="37">
        <v>0.06</v>
      </c>
      <c r="E790" s="37">
        <v>6.48</v>
      </c>
      <c r="F790" s="37">
        <v>7.37</v>
      </c>
      <c r="G790" s="37">
        <v>0.37</v>
      </c>
      <c r="H790" s="37">
        <v>-75.44</v>
      </c>
      <c r="I790" s="42">
        <f>IF(Table2[[#This Row],[Order Priority]]=Introduction!$B$42,1,0)</f>
        <v>0</v>
      </c>
      <c r="J790" s="42">
        <f>IF(Table2[[#This Row],[Order Priority]]=Introduction!$B$43,1,0)</f>
        <v>0</v>
      </c>
      <c r="K790" s="42">
        <f>IF(Table2[[#This Row],[Order Priority]]=Introduction!$B$44,1,0)</f>
        <v>0</v>
      </c>
      <c r="L790" s="42">
        <f>IF(Table2[[#This Row],[Order Priority]]=Introduction!$B$45,1,0)</f>
        <v>1</v>
      </c>
      <c r="M790" s="42">
        <f>IF(Table2[[#This Row],[Ship Mode]]=Introduction!$C$42,1,0)</f>
        <v>0</v>
      </c>
      <c r="N790" s="41">
        <f>IF(Table2[[#This Row],[Ship Mode]]=Introduction!$C$44,1,0)</f>
        <v>1</v>
      </c>
      <c r="O790" s="41">
        <f>IF(Table2[[#This Row],[Customer Segment]]=Introduction!$D$45,1,0)</f>
        <v>0</v>
      </c>
      <c r="P790" s="41">
        <f>IF(Table2[[#This Row],[Customer Segment]]=Introduction!$D$42,1,0)</f>
        <v>0</v>
      </c>
      <c r="Q790" s="41">
        <f>IF(Table2[[#This Row],[Customer Segment]]=Introduction!$D$44,1,0)</f>
        <v>0</v>
      </c>
      <c r="R790" s="34">
        <v>32.39</v>
      </c>
      <c r="S79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64.373492196317841</v>
      </c>
    </row>
    <row r="791" spans="1:19" x14ac:dyDescent="0.2">
      <c r="A791" s="1" t="s">
        <v>92</v>
      </c>
      <c r="B791" s="1" t="s">
        <v>63</v>
      </c>
      <c r="C791" s="1" t="s">
        <v>70</v>
      </c>
      <c r="D791" s="39">
        <v>0.02</v>
      </c>
      <c r="E791" s="39">
        <v>17.7</v>
      </c>
      <c r="F791" s="39">
        <v>9.4700000000000006</v>
      </c>
      <c r="G791" s="39">
        <v>0.59</v>
      </c>
      <c r="H791" s="39">
        <v>-85.022000000000006</v>
      </c>
      <c r="I791" s="42">
        <f>IF(Table2[[#This Row],[Order Priority]]=Introduction!$B$42,1,0)</f>
        <v>0</v>
      </c>
      <c r="J791" s="42">
        <f>IF(Table2[[#This Row],[Order Priority]]=Introduction!$B$43,1,0)</f>
        <v>0</v>
      </c>
      <c r="K791" s="42">
        <f>IF(Table2[[#This Row],[Order Priority]]=Introduction!$B$44,1,0)</f>
        <v>0</v>
      </c>
      <c r="L791" s="42">
        <f>IF(Table2[[#This Row],[Order Priority]]=Introduction!$B$45,1,0)</f>
        <v>1</v>
      </c>
      <c r="M791" s="42">
        <f>IF(Table2[[#This Row],[Ship Mode]]=Introduction!$C$42,1,0)</f>
        <v>0</v>
      </c>
      <c r="N791" s="41">
        <f>IF(Table2[[#This Row],[Ship Mode]]=Introduction!$C$44,1,0)</f>
        <v>0</v>
      </c>
      <c r="O791" s="41">
        <f>IF(Table2[[#This Row],[Customer Segment]]=Introduction!$D$45,1,0)</f>
        <v>0</v>
      </c>
      <c r="P791" s="41">
        <f>IF(Table2[[#This Row],[Customer Segment]]=Introduction!$D$42,1,0)</f>
        <v>0</v>
      </c>
      <c r="Q791" s="41">
        <f>IF(Table2[[#This Row],[Customer Segment]]=Introduction!$D$44,1,0)</f>
        <v>0</v>
      </c>
      <c r="R791" s="1">
        <v>374.6</v>
      </c>
      <c r="S79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274.83625324656305</v>
      </c>
    </row>
    <row r="792" spans="1:19" x14ac:dyDescent="0.2">
      <c r="A792" s="1" t="s">
        <v>92</v>
      </c>
      <c r="B792" s="1" t="s">
        <v>14</v>
      </c>
      <c r="C792" s="1" t="s">
        <v>70</v>
      </c>
      <c r="D792" s="37">
        <v>0.05</v>
      </c>
      <c r="E792" s="37">
        <v>6.48</v>
      </c>
      <c r="F792" s="37">
        <v>7.91</v>
      </c>
      <c r="G792" s="37">
        <v>0.37</v>
      </c>
      <c r="H792" s="37">
        <v>322.12200000000001</v>
      </c>
      <c r="I792" s="42">
        <f>IF(Table2[[#This Row],[Order Priority]]=Introduction!$B$42,1,0)</f>
        <v>0</v>
      </c>
      <c r="J792" s="42">
        <f>IF(Table2[[#This Row],[Order Priority]]=Introduction!$B$43,1,0)</f>
        <v>0</v>
      </c>
      <c r="K792" s="42">
        <f>IF(Table2[[#This Row],[Order Priority]]=Introduction!$B$44,1,0)</f>
        <v>0</v>
      </c>
      <c r="L792" s="42">
        <f>IF(Table2[[#This Row],[Order Priority]]=Introduction!$B$45,1,0)</f>
        <v>1</v>
      </c>
      <c r="M792" s="42">
        <f>IF(Table2[[#This Row],[Ship Mode]]=Introduction!$C$42,1,0)</f>
        <v>0</v>
      </c>
      <c r="N792" s="41">
        <f>IF(Table2[[#This Row],[Ship Mode]]=Introduction!$C$44,1,0)</f>
        <v>1</v>
      </c>
      <c r="O792" s="41">
        <f>IF(Table2[[#This Row],[Customer Segment]]=Introduction!$D$45,1,0)</f>
        <v>0</v>
      </c>
      <c r="P792" s="41">
        <f>IF(Table2[[#This Row],[Customer Segment]]=Introduction!$D$42,1,0)</f>
        <v>0</v>
      </c>
      <c r="Q792" s="41">
        <f>IF(Table2[[#This Row],[Customer Segment]]=Introduction!$D$44,1,0)</f>
        <v>0</v>
      </c>
      <c r="R792" s="34">
        <v>109.99</v>
      </c>
      <c r="S79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493.02084185869421</v>
      </c>
    </row>
    <row r="793" spans="1:19" x14ac:dyDescent="0.2">
      <c r="A793" s="1" t="s">
        <v>92</v>
      </c>
      <c r="B793" s="1" t="s">
        <v>14</v>
      </c>
      <c r="C793" s="1" t="s">
        <v>70</v>
      </c>
      <c r="D793" s="39">
        <v>0.03</v>
      </c>
      <c r="E793" s="39">
        <v>111.03</v>
      </c>
      <c r="F793" s="39">
        <v>8.64</v>
      </c>
      <c r="G793" s="39">
        <v>0.78</v>
      </c>
      <c r="H793" s="39">
        <v>366.54</v>
      </c>
      <c r="I793" s="42">
        <f>IF(Table2[[#This Row],[Order Priority]]=Introduction!$B$42,1,0)</f>
        <v>0</v>
      </c>
      <c r="J793" s="42">
        <f>IF(Table2[[#This Row],[Order Priority]]=Introduction!$B$43,1,0)</f>
        <v>0</v>
      </c>
      <c r="K793" s="42">
        <f>IF(Table2[[#This Row],[Order Priority]]=Introduction!$B$44,1,0)</f>
        <v>0</v>
      </c>
      <c r="L793" s="42">
        <f>IF(Table2[[#This Row],[Order Priority]]=Introduction!$B$45,1,0)</f>
        <v>1</v>
      </c>
      <c r="M793" s="42">
        <f>IF(Table2[[#This Row],[Ship Mode]]=Introduction!$C$42,1,0)</f>
        <v>0</v>
      </c>
      <c r="N793" s="41">
        <f>IF(Table2[[#This Row],[Ship Mode]]=Introduction!$C$44,1,0)</f>
        <v>1</v>
      </c>
      <c r="O793" s="41">
        <f>IF(Table2[[#This Row],[Customer Segment]]=Introduction!$D$45,1,0)</f>
        <v>0</v>
      </c>
      <c r="P793" s="41">
        <f>IF(Table2[[#This Row],[Customer Segment]]=Introduction!$D$42,1,0)</f>
        <v>0</v>
      </c>
      <c r="Q793" s="41">
        <f>IF(Table2[[#This Row],[Customer Segment]]=Introduction!$D$44,1,0)</f>
        <v>0</v>
      </c>
      <c r="R793" s="1">
        <v>900.12</v>
      </c>
      <c r="S79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1240.2584096423425</v>
      </c>
    </row>
    <row r="794" spans="1:19" x14ac:dyDescent="0.2">
      <c r="A794" s="1" t="s">
        <v>1</v>
      </c>
      <c r="B794" s="1" t="s">
        <v>63</v>
      </c>
      <c r="C794" s="1" t="s">
        <v>70</v>
      </c>
      <c r="D794" s="37">
        <v>0.09</v>
      </c>
      <c r="E794" s="37">
        <v>154.13</v>
      </c>
      <c r="F794" s="37">
        <v>69</v>
      </c>
      <c r="G794" s="37">
        <v>0.68</v>
      </c>
      <c r="H794" s="37">
        <v>-1763.7476999999999</v>
      </c>
      <c r="I794" s="42">
        <f>IF(Table2[[#This Row],[Order Priority]]=Introduction!$B$42,1,0)</f>
        <v>1</v>
      </c>
      <c r="J794" s="42">
        <f>IF(Table2[[#This Row],[Order Priority]]=Introduction!$B$43,1,0)</f>
        <v>0</v>
      </c>
      <c r="K794" s="42">
        <f>IF(Table2[[#This Row],[Order Priority]]=Introduction!$B$44,1,0)</f>
        <v>0</v>
      </c>
      <c r="L794" s="42">
        <f>IF(Table2[[#This Row],[Order Priority]]=Introduction!$B$45,1,0)</f>
        <v>0</v>
      </c>
      <c r="M794" s="42">
        <f>IF(Table2[[#This Row],[Ship Mode]]=Introduction!$C$42,1,0)</f>
        <v>0</v>
      </c>
      <c r="N794" s="41">
        <f>IF(Table2[[#This Row],[Ship Mode]]=Introduction!$C$44,1,0)</f>
        <v>0</v>
      </c>
      <c r="O794" s="41">
        <f>IF(Table2[[#This Row],[Customer Segment]]=Introduction!$D$45,1,0)</f>
        <v>0</v>
      </c>
      <c r="P794" s="41">
        <f>IF(Table2[[#This Row],[Customer Segment]]=Introduction!$D$42,1,0)</f>
        <v>0</v>
      </c>
      <c r="Q794" s="41">
        <f>IF(Table2[[#This Row],[Customer Segment]]=Introduction!$D$44,1,0)</f>
        <v>0</v>
      </c>
      <c r="R794" s="34">
        <v>5679.59</v>
      </c>
      <c r="S79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934.40324365661741</v>
      </c>
    </row>
    <row r="795" spans="1:19" x14ac:dyDescent="0.2">
      <c r="A795" s="1" t="s">
        <v>1</v>
      </c>
      <c r="B795" s="1" t="s">
        <v>63</v>
      </c>
      <c r="C795" s="1" t="s">
        <v>70</v>
      </c>
      <c r="D795" s="39">
        <v>0.09</v>
      </c>
      <c r="E795" s="39">
        <v>154.13</v>
      </c>
      <c r="F795" s="39">
        <v>69</v>
      </c>
      <c r="G795" s="39">
        <v>0.68</v>
      </c>
      <c r="H795" s="39">
        <v>-1763.7476999999999</v>
      </c>
      <c r="I795" s="42">
        <f>IF(Table2[[#This Row],[Order Priority]]=Introduction!$B$42,1,0)</f>
        <v>1</v>
      </c>
      <c r="J795" s="42">
        <f>IF(Table2[[#This Row],[Order Priority]]=Introduction!$B$43,1,0)</f>
        <v>0</v>
      </c>
      <c r="K795" s="42">
        <f>IF(Table2[[#This Row],[Order Priority]]=Introduction!$B$44,1,0)</f>
        <v>0</v>
      </c>
      <c r="L795" s="42">
        <f>IF(Table2[[#This Row],[Order Priority]]=Introduction!$B$45,1,0)</f>
        <v>0</v>
      </c>
      <c r="M795" s="42">
        <f>IF(Table2[[#This Row],[Ship Mode]]=Introduction!$C$42,1,0)</f>
        <v>0</v>
      </c>
      <c r="N795" s="41">
        <f>IF(Table2[[#This Row],[Ship Mode]]=Introduction!$C$44,1,0)</f>
        <v>0</v>
      </c>
      <c r="O795" s="41">
        <f>IF(Table2[[#This Row],[Customer Segment]]=Introduction!$D$45,1,0)</f>
        <v>0</v>
      </c>
      <c r="P795" s="41">
        <f>IF(Table2[[#This Row],[Customer Segment]]=Introduction!$D$42,1,0)</f>
        <v>0</v>
      </c>
      <c r="Q795" s="41">
        <f>IF(Table2[[#This Row],[Customer Segment]]=Introduction!$D$44,1,0)</f>
        <v>0</v>
      </c>
      <c r="R795" s="1">
        <v>1494.63</v>
      </c>
      <c r="S79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934.40324365661741</v>
      </c>
    </row>
    <row r="796" spans="1:19" x14ac:dyDescent="0.2">
      <c r="A796" s="1" t="s">
        <v>13</v>
      </c>
      <c r="B796" s="1" t="s">
        <v>2</v>
      </c>
      <c r="C796" s="1" t="s">
        <v>3</v>
      </c>
      <c r="D796" s="37">
        <v>0.1</v>
      </c>
      <c r="E796" s="37">
        <v>400.98</v>
      </c>
      <c r="F796" s="37">
        <v>76.37</v>
      </c>
      <c r="G796" s="37">
        <v>0.6</v>
      </c>
      <c r="H796" s="37">
        <v>-969.04836599999999</v>
      </c>
      <c r="I796" s="42">
        <f>IF(Table2[[#This Row],[Order Priority]]=Introduction!$B$42,1,0)</f>
        <v>0</v>
      </c>
      <c r="J796" s="42">
        <f>IF(Table2[[#This Row],[Order Priority]]=Introduction!$B$43,1,0)</f>
        <v>1</v>
      </c>
      <c r="K796" s="42">
        <f>IF(Table2[[#This Row],[Order Priority]]=Introduction!$B$44,1,0)</f>
        <v>0</v>
      </c>
      <c r="L796" s="42">
        <f>IF(Table2[[#This Row],[Order Priority]]=Introduction!$B$45,1,0)</f>
        <v>0</v>
      </c>
      <c r="M796" s="42">
        <f>IF(Table2[[#This Row],[Ship Mode]]=Introduction!$C$42,1,0)</f>
        <v>1</v>
      </c>
      <c r="N796" s="41">
        <f>IF(Table2[[#This Row],[Ship Mode]]=Introduction!$C$44,1,0)</f>
        <v>0</v>
      </c>
      <c r="O796" s="41">
        <f>IF(Table2[[#This Row],[Customer Segment]]=Introduction!$D$45,1,0)</f>
        <v>1</v>
      </c>
      <c r="P796" s="41">
        <f>IF(Table2[[#This Row],[Customer Segment]]=Introduction!$D$42,1,0)</f>
        <v>0</v>
      </c>
      <c r="Q796" s="41">
        <f>IF(Table2[[#This Row],[Customer Segment]]=Introduction!$D$44,1,0)</f>
        <v>0</v>
      </c>
      <c r="R796" s="34">
        <v>810.47</v>
      </c>
      <c r="S79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2629.3310679619021</v>
      </c>
    </row>
    <row r="797" spans="1:19" x14ac:dyDescent="0.2">
      <c r="A797" s="1" t="s">
        <v>13</v>
      </c>
      <c r="B797" s="1" t="s">
        <v>14</v>
      </c>
      <c r="C797" s="1" t="s">
        <v>3</v>
      </c>
      <c r="D797" s="39">
        <v>0.08</v>
      </c>
      <c r="E797" s="39">
        <v>45.19</v>
      </c>
      <c r="F797" s="39">
        <v>1.99</v>
      </c>
      <c r="G797" s="39">
        <v>0.55000000000000004</v>
      </c>
      <c r="H797" s="39">
        <v>-71.83</v>
      </c>
      <c r="I797" s="42">
        <f>IF(Table2[[#This Row],[Order Priority]]=Introduction!$B$42,1,0)</f>
        <v>0</v>
      </c>
      <c r="J797" s="42">
        <f>IF(Table2[[#This Row],[Order Priority]]=Introduction!$B$43,1,0)</f>
        <v>1</v>
      </c>
      <c r="K797" s="42">
        <f>IF(Table2[[#This Row],[Order Priority]]=Introduction!$B$44,1,0)</f>
        <v>0</v>
      </c>
      <c r="L797" s="42">
        <f>IF(Table2[[#This Row],[Order Priority]]=Introduction!$B$45,1,0)</f>
        <v>0</v>
      </c>
      <c r="M797" s="42">
        <f>IF(Table2[[#This Row],[Ship Mode]]=Introduction!$C$42,1,0)</f>
        <v>0</v>
      </c>
      <c r="N797" s="41">
        <f>IF(Table2[[#This Row],[Ship Mode]]=Introduction!$C$44,1,0)</f>
        <v>1</v>
      </c>
      <c r="O797" s="41">
        <f>IF(Table2[[#This Row],[Customer Segment]]=Introduction!$D$45,1,0)</f>
        <v>1</v>
      </c>
      <c r="P797" s="41">
        <f>IF(Table2[[#This Row],[Customer Segment]]=Introduction!$D$42,1,0)</f>
        <v>0</v>
      </c>
      <c r="Q797" s="41">
        <f>IF(Table2[[#This Row],[Customer Segment]]=Introduction!$D$44,1,0)</f>
        <v>0</v>
      </c>
      <c r="R797" s="1">
        <v>127.22</v>
      </c>
      <c r="S79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152.76391741806245</v>
      </c>
    </row>
    <row r="798" spans="1:19" x14ac:dyDescent="0.2">
      <c r="A798" s="1" t="s">
        <v>13</v>
      </c>
      <c r="B798" s="1" t="s">
        <v>14</v>
      </c>
      <c r="C798" s="1" t="s">
        <v>3</v>
      </c>
      <c r="D798" s="37">
        <v>0.03</v>
      </c>
      <c r="E798" s="37">
        <v>33.979999999999997</v>
      </c>
      <c r="F798" s="37">
        <v>19.989999999999998</v>
      </c>
      <c r="G798" s="37">
        <v>0.55000000000000004</v>
      </c>
      <c r="H798" s="37">
        <v>-0.74</v>
      </c>
      <c r="I798" s="42">
        <f>IF(Table2[[#This Row],[Order Priority]]=Introduction!$B$42,1,0)</f>
        <v>0</v>
      </c>
      <c r="J798" s="42">
        <f>IF(Table2[[#This Row],[Order Priority]]=Introduction!$B$43,1,0)</f>
        <v>1</v>
      </c>
      <c r="K798" s="42">
        <f>IF(Table2[[#This Row],[Order Priority]]=Introduction!$B$44,1,0)</f>
        <v>0</v>
      </c>
      <c r="L798" s="42">
        <f>IF(Table2[[#This Row],[Order Priority]]=Introduction!$B$45,1,0)</f>
        <v>0</v>
      </c>
      <c r="M798" s="42">
        <f>IF(Table2[[#This Row],[Ship Mode]]=Introduction!$C$42,1,0)</f>
        <v>0</v>
      </c>
      <c r="N798" s="41">
        <f>IF(Table2[[#This Row],[Ship Mode]]=Introduction!$C$44,1,0)</f>
        <v>1</v>
      </c>
      <c r="O798" s="41">
        <f>IF(Table2[[#This Row],[Customer Segment]]=Introduction!$D$45,1,0)</f>
        <v>1</v>
      </c>
      <c r="P798" s="41">
        <f>IF(Table2[[#This Row],[Customer Segment]]=Introduction!$D$42,1,0)</f>
        <v>0</v>
      </c>
      <c r="Q798" s="41">
        <f>IF(Table2[[#This Row],[Customer Segment]]=Introduction!$D$44,1,0)</f>
        <v>0</v>
      </c>
      <c r="R798" s="34">
        <v>432.44</v>
      </c>
      <c r="S79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720.98916439322682</v>
      </c>
    </row>
    <row r="799" spans="1:19" x14ac:dyDescent="0.2">
      <c r="A799" s="1" t="s">
        <v>92</v>
      </c>
      <c r="B799" s="1" t="s">
        <v>2</v>
      </c>
      <c r="C799" s="1" t="s">
        <v>70</v>
      </c>
      <c r="D799" s="39">
        <v>7.0000000000000007E-2</v>
      </c>
      <c r="E799" s="39">
        <v>200.98</v>
      </c>
      <c r="F799" s="39">
        <v>23.76</v>
      </c>
      <c r="G799" s="39">
        <v>0.57999999999999996</v>
      </c>
      <c r="H799" s="39">
        <v>-132.42599999999999</v>
      </c>
      <c r="I799" s="42">
        <f>IF(Table2[[#This Row],[Order Priority]]=Introduction!$B$42,1,0)</f>
        <v>0</v>
      </c>
      <c r="J799" s="42">
        <f>IF(Table2[[#This Row],[Order Priority]]=Introduction!$B$43,1,0)</f>
        <v>0</v>
      </c>
      <c r="K799" s="42">
        <f>IF(Table2[[#This Row],[Order Priority]]=Introduction!$B$44,1,0)</f>
        <v>0</v>
      </c>
      <c r="L799" s="42">
        <f>IF(Table2[[#This Row],[Order Priority]]=Introduction!$B$45,1,0)</f>
        <v>1</v>
      </c>
      <c r="M799" s="42">
        <f>IF(Table2[[#This Row],[Ship Mode]]=Introduction!$C$42,1,0)</f>
        <v>1</v>
      </c>
      <c r="N799" s="41">
        <f>IF(Table2[[#This Row],[Ship Mode]]=Introduction!$C$44,1,0)</f>
        <v>0</v>
      </c>
      <c r="O799" s="41">
        <f>IF(Table2[[#This Row],[Customer Segment]]=Introduction!$D$45,1,0)</f>
        <v>0</v>
      </c>
      <c r="P799" s="41">
        <f>IF(Table2[[#This Row],[Customer Segment]]=Introduction!$D$42,1,0)</f>
        <v>0</v>
      </c>
      <c r="Q799" s="41">
        <f>IF(Table2[[#This Row],[Customer Segment]]=Introduction!$D$44,1,0)</f>
        <v>0</v>
      </c>
      <c r="R799" s="1">
        <v>1805.9</v>
      </c>
      <c r="S79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1432.8024920807832</v>
      </c>
    </row>
    <row r="800" spans="1:19" x14ac:dyDescent="0.2">
      <c r="A800" s="1" t="s">
        <v>92</v>
      </c>
      <c r="B800" s="1" t="s">
        <v>2</v>
      </c>
      <c r="C800" s="1" t="s">
        <v>70</v>
      </c>
      <c r="D800" s="37">
        <v>0.02</v>
      </c>
      <c r="E800" s="37">
        <v>179.29</v>
      </c>
      <c r="F800" s="37">
        <v>29.21</v>
      </c>
      <c r="G800" s="37">
        <v>0.76</v>
      </c>
      <c r="H800" s="37">
        <v>-411.23599999999999</v>
      </c>
      <c r="I800" s="42">
        <f>IF(Table2[[#This Row],[Order Priority]]=Introduction!$B$42,1,0)</f>
        <v>0</v>
      </c>
      <c r="J800" s="42">
        <f>IF(Table2[[#This Row],[Order Priority]]=Introduction!$B$43,1,0)</f>
        <v>0</v>
      </c>
      <c r="K800" s="42">
        <f>IF(Table2[[#This Row],[Order Priority]]=Introduction!$B$44,1,0)</f>
        <v>0</v>
      </c>
      <c r="L800" s="42">
        <f>IF(Table2[[#This Row],[Order Priority]]=Introduction!$B$45,1,0)</f>
        <v>1</v>
      </c>
      <c r="M800" s="42">
        <f>IF(Table2[[#This Row],[Ship Mode]]=Introduction!$C$42,1,0)</f>
        <v>1</v>
      </c>
      <c r="N800" s="41">
        <f>IF(Table2[[#This Row],[Ship Mode]]=Introduction!$C$44,1,0)</f>
        <v>0</v>
      </c>
      <c r="O800" s="41">
        <f>IF(Table2[[#This Row],[Customer Segment]]=Introduction!$D$45,1,0)</f>
        <v>0</v>
      </c>
      <c r="P800" s="41">
        <f>IF(Table2[[#This Row],[Customer Segment]]=Introduction!$D$42,1,0)</f>
        <v>0</v>
      </c>
      <c r="Q800" s="41">
        <f>IF(Table2[[#This Row],[Customer Segment]]=Introduction!$D$44,1,0)</f>
        <v>0</v>
      </c>
      <c r="R800" s="34">
        <v>311.41000000000003</v>
      </c>
      <c r="S80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1412.6247733109801</v>
      </c>
    </row>
    <row r="801" spans="1:19" x14ac:dyDescent="0.2">
      <c r="A801" s="1" t="s">
        <v>92</v>
      </c>
      <c r="B801" s="1" t="s">
        <v>14</v>
      </c>
      <c r="C801" s="1" t="s">
        <v>15</v>
      </c>
      <c r="D801" s="39">
        <v>0</v>
      </c>
      <c r="E801" s="39">
        <v>65.989999999999995</v>
      </c>
      <c r="F801" s="39">
        <v>3.99</v>
      </c>
      <c r="G801" s="39">
        <v>0.59</v>
      </c>
      <c r="H801" s="39">
        <v>-60.564</v>
      </c>
      <c r="I801" s="42">
        <f>IF(Table2[[#This Row],[Order Priority]]=Introduction!$B$42,1,0)</f>
        <v>0</v>
      </c>
      <c r="J801" s="42">
        <f>IF(Table2[[#This Row],[Order Priority]]=Introduction!$B$43,1,0)</f>
        <v>0</v>
      </c>
      <c r="K801" s="42">
        <f>IF(Table2[[#This Row],[Order Priority]]=Introduction!$B$44,1,0)</f>
        <v>0</v>
      </c>
      <c r="L801" s="42">
        <f>IF(Table2[[#This Row],[Order Priority]]=Introduction!$B$45,1,0)</f>
        <v>1</v>
      </c>
      <c r="M801" s="42">
        <f>IF(Table2[[#This Row],[Ship Mode]]=Introduction!$C$42,1,0)</f>
        <v>0</v>
      </c>
      <c r="N801" s="41">
        <f>IF(Table2[[#This Row],[Ship Mode]]=Introduction!$C$44,1,0)</f>
        <v>1</v>
      </c>
      <c r="O801" s="41">
        <f>IF(Table2[[#This Row],[Customer Segment]]=Introduction!$D$45,1,0)</f>
        <v>0</v>
      </c>
      <c r="P801" s="41">
        <f>IF(Table2[[#This Row],[Customer Segment]]=Introduction!$D$42,1,0)</f>
        <v>1</v>
      </c>
      <c r="Q801" s="41">
        <f>IF(Table2[[#This Row],[Customer Segment]]=Introduction!$D$44,1,0)</f>
        <v>0</v>
      </c>
      <c r="R801" s="1">
        <v>765.65</v>
      </c>
      <c r="S80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366.21623634331212</v>
      </c>
    </row>
    <row r="802" spans="1:19" x14ac:dyDescent="0.2">
      <c r="A802" s="1" t="s">
        <v>92</v>
      </c>
      <c r="B802" s="1" t="s">
        <v>14</v>
      </c>
      <c r="C802" s="1" t="s">
        <v>47</v>
      </c>
      <c r="D802" s="37">
        <v>0.01</v>
      </c>
      <c r="E802" s="37">
        <v>45.99</v>
      </c>
      <c r="F802" s="37">
        <v>4.99</v>
      </c>
      <c r="G802" s="37">
        <v>0.56000000000000005</v>
      </c>
      <c r="H802" s="37">
        <v>24.018000000000001</v>
      </c>
      <c r="I802" s="42">
        <f>IF(Table2[[#This Row],[Order Priority]]=Introduction!$B$42,1,0)</f>
        <v>0</v>
      </c>
      <c r="J802" s="42">
        <f>IF(Table2[[#This Row],[Order Priority]]=Introduction!$B$43,1,0)</f>
        <v>0</v>
      </c>
      <c r="K802" s="42">
        <f>IF(Table2[[#This Row],[Order Priority]]=Introduction!$B$44,1,0)</f>
        <v>0</v>
      </c>
      <c r="L802" s="42">
        <f>IF(Table2[[#This Row],[Order Priority]]=Introduction!$B$45,1,0)</f>
        <v>1</v>
      </c>
      <c r="M802" s="42">
        <f>IF(Table2[[#This Row],[Ship Mode]]=Introduction!$C$42,1,0)</f>
        <v>0</v>
      </c>
      <c r="N802" s="41">
        <f>IF(Table2[[#This Row],[Ship Mode]]=Introduction!$C$44,1,0)</f>
        <v>1</v>
      </c>
      <c r="O802" s="41">
        <f>IF(Table2[[#This Row],[Customer Segment]]=Introduction!$D$45,1,0)</f>
        <v>0</v>
      </c>
      <c r="P802" s="41">
        <f>IF(Table2[[#This Row],[Customer Segment]]=Introduction!$D$42,1,0)</f>
        <v>0</v>
      </c>
      <c r="Q802" s="41">
        <f>IF(Table2[[#This Row],[Customer Segment]]=Introduction!$D$44,1,0)</f>
        <v>1</v>
      </c>
      <c r="R802" s="34">
        <v>125.19</v>
      </c>
      <c r="S80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445.63716574128364</v>
      </c>
    </row>
    <row r="803" spans="1:19" x14ac:dyDescent="0.2">
      <c r="A803" s="1" t="s">
        <v>46</v>
      </c>
      <c r="B803" s="1" t="s">
        <v>2</v>
      </c>
      <c r="C803" s="1" t="s">
        <v>3</v>
      </c>
      <c r="D803" s="39">
        <v>0.02</v>
      </c>
      <c r="E803" s="39">
        <v>200.98</v>
      </c>
      <c r="F803" s="39">
        <v>55.96</v>
      </c>
      <c r="G803" s="39">
        <v>0.75</v>
      </c>
      <c r="H803" s="39">
        <v>-163.63</v>
      </c>
      <c r="I803" s="42">
        <f>IF(Table2[[#This Row],[Order Priority]]=Introduction!$B$42,1,0)</f>
        <v>0</v>
      </c>
      <c r="J803" s="42">
        <f>IF(Table2[[#This Row],[Order Priority]]=Introduction!$B$43,1,0)</f>
        <v>0</v>
      </c>
      <c r="K803" s="42">
        <f>IF(Table2[[#This Row],[Order Priority]]=Introduction!$B$44,1,0)</f>
        <v>0</v>
      </c>
      <c r="L803" s="42">
        <f>IF(Table2[[#This Row],[Order Priority]]=Introduction!$B$45,1,0)</f>
        <v>0</v>
      </c>
      <c r="M803" s="42">
        <f>IF(Table2[[#This Row],[Ship Mode]]=Introduction!$C$42,1,0)</f>
        <v>1</v>
      </c>
      <c r="N803" s="41">
        <f>IF(Table2[[#This Row],[Ship Mode]]=Introduction!$C$44,1,0)</f>
        <v>0</v>
      </c>
      <c r="O803" s="41">
        <f>IF(Table2[[#This Row],[Customer Segment]]=Introduction!$D$45,1,0)</f>
        <v>1</v>
      </c>
      <c r="P803" s="41">
        <f>IF(Table2[[#This Row],[Customer Segment]]=Introduction!$D$42,1,0)</f>
        <v>0</v>
      </c>
      <c r="Q803" s="41">
        <f>IF(Table2[[#This Row],[Customer Segment]]=Introduction!$D$44,1,0)</f>
        <v>0</v>
      </c>
      <c r="R803" s="1">
        <v>9539.6</v>
      </c>
      <c r="S80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2644.4084045820359</v>
      </c>
    </row>
    <row r="804" spans="1:19" x14ac:dyDescent="0.2">
      <c r="A804" s="1" t="s">
        <v>46</v>
      </c>
      <c r="B804" s="1" t="s">
        <v>14</v>
      </c>
      <c r="C804" s="1" t="s">
        <v>3</v>
      </c>
      <c r="D804" s="37">
        <v>0.02</v>
      </c>
      <c r="E804" s="37">
        <v>4.28</v>
      </c>
      <c r="F804" s="37">
        <v>5.17</v>
      </c>
      <c r="G804" s="37">
        <v>0.4</v>
      </c>
      <c r="H804" s="37">
        <v>-63.87</v>
      </c>
      <c r="I804" s="42">
        <f>IF(Table2[[#This Row],[Order Priority]]=Introduction!$B$42,1,0)</f>
        <v>0</v>
      </c>
      <c r="J804" s="42">
        <f>IF(Table2[[#This Row],[Order Priority]]=Introduction!$B$43,1,0)</f>
        <v>0</v>
      </c>
      <c r="K804" s="42">
        <f>IF(Table2[[#This Row],[Order Priority]]=Introduction!$B$44,1,0)</f>
        <v>0</v>
      </c>
      <c r="L804" s="42">
        <f>IF(Table2[[#This Row],[Order Priority]]=Introduction!$B$45,1,0)</f>
        <v>0</v>
      </c>
      <c r="M804" s="42">
        <f>IF(Table2[[#This Row],[Ship Mode]]=Introduction!$C$42,1,0)</f>
        <v>0</v>
      </c>
      <c r="N804" s="41">
        <f>IF(Table2[[#This Row],[Ship Mode]]=Introduction!$C$44,1,0)</f>
        <v>1</v>
      </c>
      <c r="O804" s="41">
        <f>IF(Table2[[#This Row],[Customer Segment]]=Introduction!$D$45,1,0)</f>
        <v>1</v>
      </c>
      <c r="P804" s="41">
        <f>IF(Table2[[#This Row],[Customer Segment]]=Introduction!$D$42,1,0)</f>
        <v>0</v>
      </c>
      <c r="Q804" s="41">
        <f>IF(Table2[[#This Row],[Customer Segment]]=Introduction!$D$44,1,0)</f>
        <v>0</v>
      </c>
      <c r="R804" s="34">
        <v>109.86</v>
      </c>
      <c r="S80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239.12049379602485</v>
      </c>
    </row>
    <row r="805" spans="1:19" x14ac:dyDescent="0.2">
      <c r="A805" s="1" t="s">
        <v>46</v>
      </c>
      <c r="B805" s="1" t="s">
        <v>14</v>
      </c>
      <c r="C805" s="1" t="s">
        <v>3</v>
      </c>
      <c r="D805" s="39">
        <v>0.04</v>
      </c>
      <c r="E805" s="39">
        <v>85.99</v>
      </c>
      <c r="F805" s="39">
        <v>0.99</v>
      </c>
      <c r="G805" s="39">
        <v>0.85</v>
      </c>
      <c r="H805" s="39">
        <v>-175.17500000000001</v>
      </c>
      <c r="I805" s="42">
        <f>IF(Table2[[#This Row],[Order Priority]]=Introduction!$B$42,1,0)</f>
        <v>0</v>
      </c>
      <c r="J805" s="42">
        <f>IF(Table2[[#This Row],[Order Priority]]=Introduction!$B$43,1,0)</f>
        <v>0</v>
      </c>
      <c r="K805" s="42">
        <f>IF(Table2[[#This Row],[Order Priority]]=Introduction!$B$44,1,0)</f>
        <v>0</v>
      </c>
      <c r="L805" s="42">
        <f>IF(Table2[[#This Row],[Order Priority]]=Introduction!$B$45,1,0)</f>
        <v>0</v>
      </c>
      <c r="M805" s="42">
        <f>IF(Table2[[#This Row],[Ship Mode]]=Introduction!$C$42,1,0)</f>
        <v>0</v>
      </c>
      <c r="N805" s="41">
        <f>IF(Table2[[#This Row],[Ship Mode]]=Introduction!$C$44,1,0)</f>
        <v>1</v>
      </c>
      <c r="O805" s="41">
        <f>IF(Table2[[#This Row],[Customer Segment]]=Introduction!$D$45,1,0)</f>
        <v>1</v>
      </c>
      <c r="P805" s="41">
        <f>IF(Table2[[#This Row],[Customer Segment]]=Introduction!$D$42,1,0)</f>
        <v>0</v>
      </c>
      <c r="Q805" s="41">
        <f>IF(Table2[[#This Row],[Customer Segment]]=Introduction!$D$44,1,0)</f>
        <v>0</v>
      </c>
      <c r="R805" s="1">
        <v>1426.51</v>
      </c>
      <c r="S80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626.43658724750776</v>
      </c>
    </row>
    <row r="806" spans="1:19" x14ac:dyDescent="0.2">
      <c r="A806" s="1" t="s">
        <v>46</v>
      </c>
      <c r="B806" s="1" t="s">
        <v>2</v>
      </c>
      <c r="C806" s="1" t="s">
        <v>3</v>
      </c>
      <c r="D806" s="37">
        <v>0.02</v>
      </c>
      <c r="E806" s="37">
        <v>200.98</v>
      </c>
      <c r="F806" s="37">
        <v>55.96</v>
      </c>
      <c r="G806" s="37">
        <v>0.75</v>
      </c>
      <c r="H806" s="37">
        <v>-224.9478</v>
      </c>
      <c r="I806" s="42">
        <f>IF(Table2[[#This Row],[Order Priority]]=Introduction!$B$42,1,0)</f>
        <v>0</v>
      </c>
      <c r="J806" s="42">
        <f>IF(Table2[[#This Row],[Order Priority]]=Introduction!$B$43,1,0)</f>
        <v>0</v>
      </c>
      <c r="K806" s="42">
        <f>IF(Table2[[#This Row],[Order Priority]]=Introduction!$B$44,1,0)</f>
        <v>0</v>
      </c>
      <c r="L806" s="42">
        <f>IF(Table2[[#This Row],[Order Priority]]=Introduction!$B$45,1,0)</f>
        <v>0</v>
      </c>
      <c r="M806" s="42">
        <f>IF(Table2[[#This Row],[Ship Mode]]=Introduction!$C$42,1,0)</f>
        <v>1</v>
      </c>
      <c r="N806" s="41">
        <f>IF(Table2[[#This Row],[Ship Mode]]=Introduction!$C$44,1,0)</f>
        <v>0</v>
      </c>
      <c r="O806" s="41">
        <f>IF(Table2[[#This Row],[Customer Segment]]=Introduction!$D$45,1,0)</f>
        <v>1</v>
      </c>
      <c r="P806" s="41">
        <f>IF(Table2[[#This Row],[Customer Segment]]=Introduction!$D$42,1,0)</f>
        <v>0</v>
      </c>
      <c r="Q806" s="41">
        <f>IF(Table2[[#This Row],[Customer Segment]]=Introduction!$D$44,1,0)</f>
        <v>0</v>
      </c>
      <c r="R806" s="34">
        <v>2331.9</v>
      </c>
      <c r="S80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2581.6174001421386</v>
      </c>
    </row>
    <row r="807" spans="1:19" x14ac:dyDescent="0.2">
      <c r="A807" s="1" t="s">
        <v>46</v>
      </c>
      <c r="B807" s="1" t="s">
        <v>14</v>
      </c>
      <c r="C807" s="1" t="s">
        <v>3</v>
      </c>
      <c r="D807" s="39">
        <v>0.02</v>
      </c>
      <c r="E807" s="39">
        <v>4.28</v>
      </c>
      <c r="F807" s="39">
        <v>5.17</v>
      </c>
      <c r="G807" s="39">
        <v>0.4</v>
      </c>
      <c r="H807" s="39">
        <v>196.8</v>
      </c>
      <c r="I807" s="42">
        <f>IF(Table2[[#This Row],[Order Priority]]=Introduction!$B$42,1,0)</f>
        <v>0</v>
      </c>
      <c r="J807" s="42">
        <f>IF(Table2[[#This Row],[Order Priority]]=Introduction!$B$43,1,0)</f>
        <v>0</v>
      </c>
      <c r="K807" s="42">
        <f>IF(Table2[[#This Row],[Order Priority]]=Introduction!$B$44,1,0)</f>
        <v>0</v>
      </c>
      <c r="L807" s="42">
        <f>IF(Table2[[#This Row],[Order Priority]]=Introduction!$B$45,1,0)</f>
        <v>0</v>
      </c>
      <c r="M807" s="42">
        <f>IF(Table2[[#This Row],[Ship Mode]]=Introduction!$C$42,1,0)</f>
        <v>0</v>
      </c>
      <c r="N807" s="41">
        <f>IF(Table2[[#This Row],[Ship Mode]]=Introduction!$C$44,1,0)</f>
        <v>1</v>
      </c>
      <c r="O807" s="41">
        <f>IF(Table2[[#This Row],[Customer Segment]]=Introduction!$D$45,1,0)</f>
        <v>1</v>
      </c>
      <c r="P807" s="41">
        <f>IF(Table2[[#This Row],[Customer Segment]]=Introduction!$D$42,1,0)</f>
        <v>0</v>
      </c>
      <c r="Q807" s="41">
        <f>IF(Table2[[#This Row],[Customer Segment]]=Introduction!$D$44,1,0)</f>
        <v>0</v>
      </c>
      <c r="R807" s="1">
        <v>27.47</v>
      </c>
      <c r="S80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506.05327884943557</v>
      </c>
    </row>
    <row r="808" spans="1:19" x14ac:dyDescent="0.2">
      <c r="A808" s="1" t="s">
        <v>46</v>
      </c>
      <c r="B808" s="1" t="s">
        <v>14</v>
      </c>
      <c r="C808" s="1" t="s">
        <v>15</v>
      </c>
      <c r="D808" s="37">
        <v>0.08</v>
      </c>
      <c r="E808" s="37">
        <v>4.9800000000000004</v>
      </c>
      <c r="F808" s="37">
        <v>4.7</v>
      </c>
      <c r="G808" s="37">
        <v>0.38</v>
      </c>
      <c r="H808" s="37">
        <v>-56.35</v>
      </c>
      <c r="I808" s="42">
        <f>IF(Table2[[#This Row],[Order Priority]]=Introduction!$B$42,1,0)</f>
        <v>0</v>
      </c>
      <c r="J808" s="42">
        <f>IF(Table2[[#This Row],[Order Priority]]=Introduction!$B$43,1,0)</f>
        <v>0</v>
      </c>
      <c r="K808" s="42">
        <f>IF(Table2[[#This Row],[Order Priority]]=Introduction!$B$44,1,0)</f>
        <v>0</v>
      </c>
      <c r="L808" s="42">
        <f>IF(Table2[[#This Row],[Order Priority]]=Introduction!$B$45,1,0)</f>
        <v>0</v>
      </c>
      <c r="M808" s="42">
        <f>IF(Table2[[#This Row],[Ship Mode]]=Introduction!$C$42,1,0)</f>
        <v>0</v>
      </c>
      <c r="N808" s="41">
        <f>IF(Table2[[#This Row],[Ship Mode]]=Introduction!$C$44,1,0)</f>
        <v>1</v>
      </c>
      <c r="O808" s="41">
        <f>IF(Table2[[#This Row],[Customer Segment]]=Introduction!$D$45,1,0)</f>
        <v>0</v>
      </c>
      <c r="P808" s="41">
        <f>IF(Table2[[#This Row],[Customer Segment]]=Introduction!$D$42,1,0)</f>
        <v>1</v>
      </c>
      <c r="Q808" s="41">
        <f>IF(Table2[[#This Row],[Customer Segment]]=Introduction!$D$44,1,0)</f>
        <v>0</v>
      </c>
      <c r="R808" s="34">
        <v>225.98</v>
      </c>
      <c r="S80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159.85074172670994</v>
      </c>
    </row>
    <row r="809" spans="1:19" x14ac:dyDescent="0.2">
      <c r="A809" s="1" t="s">
        <v>46</v>
      </c>
      <c r="B809" s="1" t="s">
        <v>14</v>
      </c>
      <c r="C809" s="1" t="s">
        <v>15</v>
      </c>
      <c r="D809" s="39">
        <v>0.08</v>
      </c>
      <c r="E809" s="39">
        <v>4.9800000000000004</v>
      </c>
      <c r="F809" s="39">
        <v>4.7</v>
      </c>
      <c r="G809" s="39">
        <v>0.38</v>
      </c>
      <c r="H809" s="39">
        <v>-56.35</v>
      </c>
      <c r="I809" s="42">
        <f>IF(Table2[[#This Row],[Order Priority]]=Introduction!$B$42,1,0)</f>
        <v>0</v>
      </c>
      <c r="J809" s="42">
        <f>IF(Table2[[#This Row],[Order Priority]]=Introduction!$B$43,1,0)</f>
        <v>0</v>
      </c>
      <c r="K809" s="42">
        <f>IF(Table2[[#This Row],[Order Priority]]=Introduction!$B$44,1,0)</f>
        <v>0</v>
      </c>
      <c r="L809" s="42">
        <f>IF(Table2[[#This Row],[Order Priority]]=Introduction!$B$45,1,0)</f>
        <v>0</v>
      </c>
      <c r="M809" s="42">
        <f>IF(Table2[[#This Row],[Ship Mode]]=Introduction!$C$42,1,0)</f>
        <v>0</v>
      </c>
      <c r="N809" s="41">
        <f>IF(Table2[[#This Row],[Ship Mode]]=Introduction!$C$44,1,0)</f>
        <v>1</v>
      </c>
      <c r="O809" s="41">
        <f>IF(Table2[[#This Row],[Customer Segment]]=Introduction!$D$45,1,0)</f>
        <v>0</v>
      </c>
      <c r="P809" s="41">
        <f>IF(Table2[[#This Row],[Customer Segment]]=Introduction!$D$42,1,0)</f>
        <v>1</v>
      </c>
      <c r="Q809" s="41">
        <f>IF(Table2[[#This Row],[Customer Segment]]=Introduction!$D$44,1,0)</f>
        <v>0</v>
      </c>
      <c r="R809" s="1">
        <v>57.7</v>
      </c>
      <c r="S80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159.85074172670994</v>
      </c>
    </row>
    <row r="810" spans="1:19" x14ac:dyDescent="0.2">
      <c r="A810" s="1" t="s">
        <v>46</v>
      </c>
      <c r="B810" s="1" t="s">
        <v>14</v>
      </c>
      <c r="C810" s="1" t="s">
        <v>15</v>
      </c>
      <c r="D810" s="37">
        <v>0.1</v>
      </c>
      <c r="E810" s="37">
        <v>62.18</v>
      </c>
      <c r="F810" s="37">
        <v>10.84</v>
      </c>
      <c r="G810" s="37">
        <v>0.63</v>
      </c>
      <c r="H810" s="37">
        <v>-29.666</v>
      </c>
      <c r="I810" s="42">
        <f>IF(Table2[[#This Row],[Order Priority]]=Introduction!$B$42,1,0)</f>
        <v>0</v>
      </c>
      <c r="J810" s="42">
        <f>IF(Table2[[#This Row],[Order Priority]]=Introduction!$B$43,1,0)</f>
        <v>0</v>
      </c>
      <c r="K810" s="42">
        <f>IF(Table2[[#This Row],[Order Priority]]=Introduction!$B$44,1,0)</f>
        <v>0</v>
      </c>
      <c r="L810" s="42">
        <f>IF(Table2[[#This Row],[Order Priority]]=Introduction!$B$45,1,0)</f>
        <v>0</v>
      </c>
      <c r="M810" s="42">
        <f>IF(Table2[[#This Row],[Ship Mode]]=Introduction!$C$42,1,0)</f>
        <v>0</v>
      </c>
      <c r="N810" s="41">
        <f>IF(Table2[[#This Row],[Ship Mode]]=Introduction!$C$44,1,0)</f>
        <v>1</v>
      </c>
      <c r="O810" s="41">
        <f>IF(Table2[[#This Row],[Customer Segment]]=Introduction!$D$45,1,0)</f>
        <v>0</v>
      </c>
      <c r="P810" s="41">
        <f>IF(Table2[[#This Row],[Customer Segment]]=Introduction!$D$42,1,0)</f>
        <v>1</v>
      </c>
      <c r="Q810" s="41">
        <f>IF(Table2[[#This Row],[Customer Segment]]=Introduction!$D$44,1,0)</f>
        <v>0</v>
      </c>
      <c r="R810" s="34">
        <v>511.57</v>
      </c>
      <c r="S81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730.67825504792381</v>
      </c>
    </row>
    <row r="811" spans="1:19" x14ac:dyDescent="0.2">
      <c r="A811" s="1" t="s">
        <v>1</v>
      </c>
      <c r="B811" s="1" t="s">
        <v>14</v>
      </c>
      <c r="C811" s="1" t="s">
        <v>15</v>
      </c>
      <c r="D811" s="39">
        <v>0.09</v>
      </c>
      <c r="E811" s="39">
        <v>13.79</v>
      </c>
      <c r="F811" s="39">
        <v>8.7799999999999994</v>
      </c>
      <c r="G811" s="39">
        <v>0.43</v>
      </c>
      <c r="H811" s="39">
        <v>-22.12</v>
      </c>
      <c r="I811" s="42">
        <f>IF(Table2[[#This Row],[Order Priority]]=Introduction!$B$42,1,0)</f>
        <v>1</v>
      </c>
      <c r="J811" s="42">
        <f>IF(Table2[[#This Row],[Order Priority]]=Introduction!$B$43,1,0)</f>
        <v>0</v>
      </c>
      <c r="K811" s="42">
        <f>IF(Table2[[#This Row],[Order Priority]]=Introduction!$B$44,1,0)</f>
        <v>0</v>
      </c>
      <c r="L811" s="42">
        <f>IF(Table2[[#This Row],[Order Priority]]=Introduction!$B$45,1,0)</f>
        <v>0</v>
      </c>
      <c r="M811" s="42">
        <f>IF(Table2[[#This Row],[Ship Mode]]=Introduction!$C$42,1,0)</f>
        <v>0</v>
      </c>
      <c r="N811" s="41">
        <f>IF(Table2[[#This Row],[Ship Mode]]=Introduction!$C$44,1,0)</f>
        <v>1</v>
      </c>
      <c r="O811" s="41">
        <f>IF(Table2[[#This Row],[Customer Segment]]=Introduction!$D$45,1,0)</f>
        <v>0</v>
      </c>
      <c r="P811" s="41">
        <f>IF(Table2[[#This Row],[Customer Segment]]=Introduction!$D$42,1,0)</f>
        <v>1</v>
      </c>
      <c r="Q811" s="41">
        <f>IF(Table2[[#This Row],[Customer Segment]]=Introduction!$D$44,1,0)</f>
        <v>0</v>
      </c>
      <c r="R811" s="1">
        <v>17.440000000000001</v>
      </c>
      <c r="S81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459.20776211638554</v>
      </c>
    </row>
    <row r="812" spans="1:19" x14ac:dyDescent="0.2">
      <c r="A812" s="1" t="s">
        <v>13</v>
      </c>
      <c r="B812" s="1" t="s">
        <v>2</v>
      </c>
      <c r="C812" s="1" t="s">
        <v>70</v>
      </c>
      <c r="D812" s="37">
        <v>0.04</v>
      </c>
      <c r="E812" s="37">
        <v>296.18</v>
      </c>
      <c r="F812" s="37">
        <v>54.12</v>
      </c>
      <c r="G812" s="37">
        <v>0.76</v>
      </c>
      <c r="H812" s="37">
        <v>-715.77820599999995</v>
      </c>
      <c r="I812" s="42">
        <f>IF(Table2[[#This Row],[Order Priority]]=Introduction!$B$42,1,0)</f>
        <v>0</v>
      </c>
      <c r="J812" s="42">
        <f>IF(Table2[[#This Row],[Order Priority]]=Introduction!$B$43,1,0)</f>
        <v>1</v>
      </c>
      <c r="K812" s="42">
        <f>IF(Table2[[#This Row],[Order Priority]]=Introduction!$B$44,1,0)</f>
        <v>0</v>
      </c>
      <c r="L812" s="42">
        <f>IF(Table2[[#This Row],[Order Priority]]=Introduction!$B$45,1,0)</f>
        <v>0</v>
      </c>
      <c r="M812" s="42">
        <f>IF(Table2[[#This Row],[Ship Mode]]=Introduction!$C$42,1,0)</f>
        <v>1</v>
      </c>
      <c r="N812" s="41">
        <f>IF(Table2[[#This Row],[Ship Mode]]=Introduction!$C$44,1,0)</f>
        <v>0</v>
      </c>
      <c r="O812" s="41">
        <f>IF(Table2[[#This Row],[Customer Segment]]=Introduction!$D$45,1,0)</f>
        <v>0</v>
      </c>
      <c r="P812" s="41">
        <f>IF(Table2[[#This Row],[Customer Segment]]=Introduction!$D$42,1,0)</f>
        <v>0</v>
      </c>
      <c r="Q812" s="41">
        <f>IF(Table2[[#This Row],[Customer Segment]]=Introduction!$D$44,1,0)</f>
        <v>0</v>
      </c>
      <c r="R812" s="34">
        <v>1821.89</v>
      </c>
      <c r="S81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2127.0303445544855</v>
      </c>
    </row>
    <row r="813" spans="1:19" x14ac:dyDescent="0.2">
      <c r="A813" s="1" t="s">
        <v>13</v>
      </c>
      <c r="B813" s="1" t="s">
        <v>14</v>
      </c>
      <c r="C813" s="1" t="s">
        <v>3</v>
      </c>
      <c r="D813" s="39">
        <v>0.03</v>
      </c>
      <c r="E813" s="39">
        <v>7.3</v>
      </c>
      <c r="F813" s="39">
        <v>7.72</v>
      </c>
      <c r="G813" s="39">
        <v>0.38</v>
      </c>
      <c r="H813" s="39">
        <v>-127.05200000000001</v>
      </c>
      <c r="I813" s="42">
        <f>IF(Table2[[#This Row],[Order Priority]]=Introduction!$B$42,1,0)</f>
        <v>0</v>
      </c>
      <c r="J813" s="42">
        <f>IF(Table2[[#This Row],[Order Priority]]=Introduction!$B$43,1,0)</f>
        <v>1</v>
      </c>
      <c r="K813" s="42">
        <f>IF(Table2[[#This Row],[Order Priority]]=Introduction!$B$44,1,0)</f>
        <v>0</v>
      </c>
      <c r="L813" s="42">
        <f>IF(Table2[[#This Row],[Order Priority]]=Introduction!$B$45,1,0)</f>
        <v>0</v>
      </c>
      <c r="M813" s="42">
        <f>IF(Table2[[#This Row],[Ship Mode]]=Introduction!$C$42,1,0)</f>
        <v>0</v>
      </c>
      <c r="N813" s="41">
        <f>IF(Table2[[#This Row],[Ship Mode]]=Introduction!$C$44,1,0)</f>
        <v>1</v>
      </c>
      <c r="O813" s="41">
        <f>IF(Table2[[#This Row],[Customer Segment]]=Introduction!$D$45,1,0)</f>
        <v>1</v>
      </c>
      <c r="P813" s="41">
        <f>IF(Table2[[#This Row],[Customer Segment]]=Introduction!$D$42,1,0)</f>
        <v>0</v>
      </c>
      <c r="Q813" s="41">
        <f>IF(Table2[[#This Row],[Customer Segment]]=Introduction!$D$44,1,0)</f>
        <v>0</v>
      </c>
      <c r="R813" s="1">
        <v>103.61</v>
      </c>
      <c r="S81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27.613281318705969</v>
      </c>
    </row>
    <row r="814" spans="1:19" x14ac:dyDescent="0.2">
      <c r="A814" s="1" t="s">
        <v>13</v>
      </c>
      <c r="B814" s="1" t="s">
        <v>14</v>
      </c>
      <c r="C814" s="1" t="s">
        <v>3</v>
      </c>
      <c r="D814" s="37">
        <v>0.08</v>
      </c>
      <c r="E814" s="37">
        <v>30.93</v>
      </c>
      <c r="F814" s="37">
        <v>3.92</v>
      </c>
      <c r="G814" s="37">
        <v>0.44</v>
      </c>
      <c r="H814" s="37">
        <v>63.059100000000001</v>
      </c>
      <c r="I814" s="42">
        <f>IF(Table2[[#This Row],[Order Priority]]=Introduction!$B$42,1,0)</f>
        <v>0</v>
      </c>
      <c r="J814" s="42">
        <f>IF(Table2[[#This Row],[Order Priority]]=Introduction!$B$43,1,0)</f>
        <v>1</v>
      </c>
      <c r="K814" s="42">
        <f>IF(Table2[[#This Row],[Order Priority]]=Introduction!$B$44,1,0)</f>
        <v>0</v>
      </c>
      <c r="L814" s="42">
        <f>IF(Table2[[#This Row],[Order Priority]]=Introduction!$B$45,1,0)</f>
        <v>0</v>
      </c>
      <c r="M814" s="42">
        <f>IF(Table2[[#This Row],[Ship Mode]]=Introduction!$C$42,1,0)</f>
        <v>0</v>
      </c>
      <c r="N814" s="41">
        <f>IF(Table2[[#This Row],[Ship Mode]]=Introduction!$C$44,1,0)</f>
        <v>1</v>
      </c>
      <c r="O814" s="41">
        <f>IF(Table2[[#This Row],[Customer Segment]]=Introduction!$D$45,1,0)</f>
        <v>1</v>
      </c>
      <c r="P814" s="41">
        <f>IF(Table2[[#This Row],[Customer Segment]]=Introduction!$D$42,1,0)</f>
        <v>0</v>
      </c>
      <c r="Q814" s="41">
        <f>IF(Table2[[#This Row],[Customer Segment]]=Introduction!$D$44,1,0)</f>
        <v>0</v>
      </c>
      <c r="R814" s="34">
        <v>91.39</v>
      </c>
      <c r="S81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208.12845239125247</v>
      </c>
    </row>
    <row r="815" spans="1:19" x14ac:dyDescent="0.2">
      <c r="A815" s="1" t="s">
        <v>92</v>
      </c>
      <c r="B815" s="1" t="s">
        <v>14</v>
      </c>
      <c r="C815" s="1" t="s">
        <v>15</v>
      </c>
      <c r="D815" s="39">
        <v>0.09</v>
      </c>
      <c r="E815" s="39">
        <v>125.99</v>
      </c>
      <c r="F815" s="39">
        <v>8.99</v>
      </c>
      <c r="G815" s="39">
        <v>0.55000000000000004</v>
      </c>
      <c r="H815" s="39">
        <v>-605.37400000000002</v>
      </c>
      <c r="I815" s="42">
        <f>IF(Table2[[#This Row],[Order Priority]]=Introduction!$B$42,1,0)</f>
        <v>0</v>
      </c>
      <c r="J815" s="42">
        <f>IF(Table2[[#This Row],[Order Priority]]=Introduction!$B$43,1,0)</f>
        <v>0</v>
      </c>
      <c r="K815" s="42">
        <f>IF(Table2[[#This Row],[Order Priority]]=Introduction!$B$44,1,0)</f>
        <v>0</v>
      </c>
      <c r="L815" s="42">
        <f>IF(Table2[[#This Row],[Order Priority]]=Introduction!$B$45,1,0)</f>
        <v>1</v>
      </c>
      <c r="M815" s="42">
        <f>IF(Table2[[#This Row],[Ship Mode]]=Introduction!$C$42,1,0)</f>
        <v>0</v>
      </c>
      <c r="N815" s="41">
        <f>IF(Table2[[#This Row],[Ship Mode]]=Introduction!$C$44,1,0)</f>
        <v>1</v>
      </c>
      <c r="O815" s="41">
        <f>IF(Table2[[#This Row],[Customer Segment]]=Introduction!$D$45,1,0)</f>
        <v>0</v>
      </c>
      <c r="P815" s="41">
        <f>IF(Table2[[#This Row],[Customer Segment]]=Introduction!$D$42,1,0)</f>
        <v>1</v>
      </c>
      <c r="Q815" s="41">
        <f>IF(Table2[[#This Row],[Customer Segment]]=Introduction!$D$44,1,0)</f>
        <v>0</v>
      </c>
      <c r="R815" s="1">
        <v>100.38</v>
      </c>
      <c r="S81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41.781187608290303</v>
      </c>
    </row>
    <row r="816" spans="1:19" x14ac:dyDescent="0.2">
      <c r="A816" s="1" t="s">
        <v>92</v>
      </c>
      <c r="B816" s="1" t="s">
        <v>14</v>
      </c>
      <c r="C816" s="1" t="s">
        <v>15</v>
      </c>
      <c r="D816" s="37">
        <v>0.1</v>
      </c>
      <c r="E816" s="37">
        <v>17.98</v>
      </c>
      <c r="F816" s="37">
        <v>4</v>
      </c>
      <c r="G816" s="37">
        <v>0.79</v>
      </c>
      <c r="H816" s="37">
        <v>-99.55</v>
      </c>
      <c r="I816" s="42">
        <f>IF(Table2[[#This Row],[Order Priority]]=Introduction!$B$42,1,0)</f>
        <v>0</v>
      </c>
      <c r="J816" s="42">
        <f>IF(Table2[[#This Row],[Order Priority]]=Introduction!$B$43,1,0)</f>
        <v>0</v>
      </c>
      <c r="K816" s="42">
        <f>IF(Table2[[#This Row],[Order Priority]]=Introduction!$B$44,1,0)</f>
        <v>0</v>
      </c>
      <c r="L816" s="42">
        <f>IF(Table2[[#This Row],[Order Priority]]=Introduction!$B$45,1,0)</f>
        <v>1</v>
      </c>
      <c r="M816" s="42">
        <f>IF(Table2[[#This Row],[Ship Mode]]=Introduction!$C$42,1,0)</f>
        <v>0</v>
      </c>
      <c r="N816" s="41">
        <f>IF(Table2[[#This Row],[Ship Mode]]=Introduction!$C$44,1,0)</f>
        <v>1</v>
      </c>
      <c r="O816" s="41">
        <f>IF(Table2[[#This Row],[Customer Segment]]=Introduction!$D$45,1,0)</f>
        <v>0</v>
      </c>
      <c r="P816" s="41">
        <f>IF(Table2[[#This Row],[Customer Segment]]=Introduction!$D$42,1,0)</f>
        <v>1</v>
      </c>
      <c r="Q816" s="41">
        <f>IF(Table2[[#This Row],[Customer Segment]]=Introduction!$D$44,1,0)</f>
        <v>0</v>
      </c>
      <c r="R816" s="34">
        <v>66.319999999999993</v>
      </c>
      <c r="S81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276.29908454353102</v>
      </c>
    </row>
    <row r="817" spans="1:19" x14ac:dyDescent="0.2">
      <c r="A817" s="1" t="s">
        <v>92</v>
      </c>
      <c r="B817" s="1" t="s">
        <v>14</v>
      </c>
      <c r="C817" s="1" t="s">
        <v>15</v>
      </c>
      <c r="D817" s="39">
        <v>0</v>
      </c>
      <c r="E817" s="39">
        <v>29.34</v>
      </c>
      <c r="F817" s="39">
        <v>7.87</v>
      </c>
      <c r="G817" s="39">
        <v>0.54</v>
      </c>
      <c r="H817" s="39">
        <v>385.37</v>
      </c>
      <c r="I817" s="42">
        <f>IF(Table2[[#This Row],[Order Priority]]=Introduction!$B$42,1,0)</f>
        <v>0</v>
      </c>
      <c r="J817" s="42">
        <f>IF(Table2[[#This Row],[Order Priority]]=Introduction!$B$43,1,0)</f>
        <v>0</v>
      </c>
      <c r="K817" s="42">
        <f>IF(Table2[[#This Row],[Order Priority]]=Introduction!$B$44,1,0)</f>
        <v>0</v>
      </c>
      <c r="L817" s="42">
        <f>IF(Table2[[#This Row],[Order Priority]]=Introduction!$B$45,1,0)</f>
        <v>1</v>
      </c>
      <c r="M817" s="42">
        <f>IF(Table2[[#This Row],[Ship Mode]]=Introduction!$C$42,1,0)</f>
        <v>0</v>
      </c>
      <c r="N817" s="41">
        <f>IF(Table2[[#This Row],[Ship Mode]]=Introduction!$C$44,1,0)</f>
        <v>1</v>
      </c>
      <c r="O817" s="41">
        <f>IF(Table2[[#This Row],[Customer Segment]]=Introduction!$D$45,1,0)</f>
        <v>0</v>
      </c>
      <c r="P817" s="41">
        <f>IF(Table2[[#This Row],[Customer Segment]]=Introduction!$D$42,1,0)</f>
        <v>1</v>
      </c>
      <c r="Q817" s="41">
        <f>IF(Table2[[#This Row],[Customer Segment]]=Introduction!$D$44,1,0)</f>
        <v>0</v>
      </c>
      <c r="R817" s="1">
        <v>668.38</v>
      </c>
      <c r="S81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773.71470283081919</v>
      </c>
    </row>
    <row r="818" spans="1:19" x14ac:dyDescent="0.2">
      <c r="A818" s="1" t="s">
        <v>92</v>
      </c>
      <c r="B818" s="1" t="s">
        <v>14</v>
      </c>
      <c r="C818" s="1" t="s">
        <v>70</v>
      </c>
      <c r="D818" s="37">
        <v>0.01</v>
      </c>
      <c r="E818" s="37">
        <v>1.76</v>
      </c>
      <c r="F818" s="37">
        <v>0.7</v>
      </c>
      <c r="G818" s="37">
        <v>0.56000000000000005</v>
      </c>
      <c r="H818" s="37">
        <v>-1.56</v>
      </c>
      <c r="I818" s="42">
        <f>IF(Table2[[#This Row],[Order Priority]]=Introduction!$B$42,1,0)</f>
        <v>0</v>
      </c>
      <c r="J818" s="42">
        <f>IF(Table2[[#This Row],[Order Priority]]=Introduction!$B$43,1,0)</f>
        <v>0</v>
      </c>
      <c r="K818" s="42">
        <f>IF(Table2[[#This Row],[Order Priority]]=Introduction!$B$44,1,0)</f>
        <v>0</v>
      </c>
      <c r="L818" s="42">
        <f>IF(Table2[[#This Row],[Order Priority]]=Introduction!$B$45,1,0)</f>
        <v>1</v>
      </c>
      <c r="M818" s="42">
        <f>IF(Table2[[#This Row],[Ship Mode]]=Introduction!$C$42,1,0)</f>
        <v>0</v>
      </c>
      <c r="N818" s="41">
        <f>IF(Table2[[#This Row],[Ship Mode]]=Introduction!$C$44,1,0)</f>
        <v>1</v>
      </c>
      <c r="O818" s="41">
        <f>IF(Table2[[#This Row],[Customer Segment]]=Introduction!$D$45,1,0)</f>
        <v>0</v>
      </c>
      <c r="P818" s="41">
        <f>IF(Table2[[#This Row],[Customer Segment]]=Introduction!$D$42,1,0)</f>
        <v>0</v>
      </c>
      <c r="Q818" s="41">
        <f>IF(Table2[[#This Row],[Customer Segment]]=Introduction!$D$44,1,0)</f>
        <v>0</v>
      </c>
      <c r="R818" s="34">
        <v>7.2</v>
      </c>
      <c r="S81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131.85237163323038</v>
      </c>
    </row>
    <row r="819" spans="1:19" x14ac:dyDescent="0.2">
      <c r="A819" s="1" t="s">
        <v>46</v>
      </c>
      <c r="B819" s="1" t="s">
        <v>14</v>
      </c>
      <c r="C819" s="1" t="s">
        <v>47</v>
      </c>
      <c r="D819" s="39">
        <v>0.03</v>
      </c>
      <c r="E819" s="39">
        <v>14.2</v>
      </c>
      <c r="F819" s="39">
        <v>5.3</v>
      </c>
      <c r="G819" s="39">
        <v>0.46</v>
      </c>
      <c r="H819" s="39">
        <v>21.555599999999998</v>
      </c>
      <c r="I819" s="42">
        <f>IF(Table2[[#This Row],[Order Priority]]=Introduction!$B$42,1,0)</f>
        <v>0</v>
      </c>
      <c r="J819" s="42">
        <f>IF(Table2[[#This Row],[Order Priority]]=Introduction!$B$43,1,0)</f>
        <v>0</v>
      </c>
      <c r="K819" s="42">
        <f>IF(Table2[[#This Row],[Order Priority]]=Introduction!$B$44,1,0)</f>
        <v>0</v>
      </c>
      <c r="L819" s="42">
        <f>IF(Table2[[#This Row],[Order Priority]]=Introduction!$B$45,1,0)</f>
        <v>0</v>
      </c>
      <c r="M819" s="42">
        <f>IF(Table2[[#This Row],[Ship Mode]]=Introduction!$C$42,1,0)</f>
        <v>0</v>
      </c>
      <c r="N819" s="41">
        <f>IF(Table2[[#This Row],[Ship Mode]]=Introduction!$C$44,1,0)</f>
        <v>1</v>
      </c>
      <c r="O819" s="41">
        <f>IF(Table2[[#This Row],[Customer Segment]]=Introduction!$D$45,1,0)</f>
        <v>0</v>
      </c>
      <c r="P819" s="41">
        <f>IF(Table2[[#This Row],[Customer Segment]]=Introduction!$D$42,1,0)</f>
        <v>0</v>
      </c>
      <c r="Q819" s="41">
        <f>IF(Table2[[#This Row],[Customer Segment]]=Introduction!$D$44,1,0)</f>
        <v>1</v>
      </c>
      <c r="R819" s="1">
        <v>31.24</v>
      </c>
      <c r="S81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444.01107828332238</v>
      </c>
    </row>
    <row r="820" spans="1:19" x14ac:dyDescent="0.2">
      <c r="A820" s="1" t="s">
        <v>46</v>
      </c>
      <c r="B820" s="1" t="s">
        <v>14</v>
      </c>
      <c r="C820" s="1" t="s">
        <v>3</v>
      </c>
      <c r="D820" s="37">
        <v>0.06</v>
      </c>
      <c r="E820" s="37">
        <v>3.29</v>
      </c>
      <c r="F820" s="37">
        <v>1.35</v>
      </c>
      <c r="G820" s="37">
        <v>0.4</v>
      </c>
      <c r="H820" s="37">
        <v>8.5299999999999994</v>
      </c>
      <c r="I820" s="42">
        <f>IF(Table2[[#This Row],[Order Priority]]=Introduction!$B$42,1,0)</f>
        <v>0</v>
      </c>
      <c r="J820" s="42">
        <f>IF(Table2[[#This Row],[Order Priority]]=Introduction!$B$43,1,0)</f>
        <v>0</v>
      </c>
      <c r="K820" s="42">
        <f>IF(Table2[[#This Row],[Order Priority]]=Introduction!$B$44,1,0)</f>
        <v>0</v>
      </c>
      <c r="L820" s="42">
        <f>IF(Table2[[#This Row],[Order Priority]]=Introduction!$B$45,1,0)</f>
        <v>0</v>
      </c>
      <c r="M820" s="42">
        <f>IF(Table2[[#This Row],[Ship Mode]]=Introduction!$C$42,1,0)</f>
        <v>0</v>
      </c>
      <c r="N820" s="41">
        <f>IF(Table2[[#This Row],[Ship Mode]]=Introduction!$C$44,1,0)</f>
        <v>1</v>
      </c>
      <c r="O820" s="41">
        <f>IF(Table2[[#This Row],[Customer Segment]]=Introduction!$D$45,1,0)</f>
        <v>1</v>
      </c>
      <c r="P820" s="41">
        <f>IF(Table2[[#This Row],[Customer Segment]]=Introduction!$D$42,1,0)</f>
        <v>0</v>
      </c>
      <c r="Q820" s="41">
        <f>IF(Table2[[#This Row],[Customer Segment]]=Introduction!$D$44,1,0)</f>
        <v>0</v>
      </c>
      <c r="R820" s="34">
        <v>35.97</v>
      </c>
      <c r="S82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178.14225773752645</v>
      </c>
    </row>
    <row r="821" spans="1:19" x14ac:dyDescent="0.2">
      <c r="A821" s="1" t="s">
        <v>13</v>
      </c>
      <c r="B821" s="1" t="s">
        <v>14</v>
      </c>
      <c r="C821" s="1" t="s">
        <v>3</v>
      </c>
      <c r="D821" s="39">
        <v>0.05</v>
      </c>
      <c r="E821" s="39">
        <v>4.24</v>
      </c>
      <c r="F821" s="39">
        <v>5.41</v>
      </c>
      <c r="G821" s="39">
        <v>0.35</v>
      </c>
      <c r="H821" s="39">
        <v>-89.216999999999999</v>
      </c>
      <c r="I821" s="42">
        <f>IF(Table2[[#This Row],[Order Priority]]=Introduction!$B$42,1,0)</f>
        <v>0</v>
      </c>
      <c r="J821" s="42">
        <f>IF(Table2[[#This Row],[Order Priority]]=Introduction!$B$43,1,0)</f>
        <v>1</v>
      </c>
      <c r="K821" s="42">
        <f>IF(Table2[[#This Row],[Order Priority]]=Introduction!$B$44,1,0)</f>
        <v>0</v>
      </c>
      <c r="L821" s="42">
        <f>IF(Table2[[#This Row],[Order Priority]]=Introduction!$B$45,1,0)</f>
        <v>0</v>
      </c>
      <c r="M821" s="42">
        <f>IF(Table2[[#This Row],[Ship Mode]]=Introduction!$C$42,1,0)</f>
        <v>0</v>
      </c>
      <c r="N821" s="41">
        <f>IF(Table2[[#This Row],[Ship Mode]]=Introduction!$C$44,1,0)</f>
        <v>1</v>
      </c>
      <c r="O821" s="41">
        <f>IF(Table2[[#This Row],[Customer Segment]]=Introduction!$D$45,1,0)</f>
        <v>1</v>
      </c>
      <c r="P821" s="41">
        <f>IF(Table2[[#This Row],[Customer Segment]]=Introduction!$D$42,1,0)</f>
        <v>0</v>
      </c>
      <c r="Q821" s="41">
        <f>IF(Table2[[#This Row],[Customer Segment]]=Introduction!$D$44,1,0)</f>
        <v>0</v>
      </c>
      <c r="R821" s="1">
        <v>50.83</v>
      </c>
      <c r="S82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-45.229404023507328</v>
      </c>
    </row>
    <row r="822" spans="1:19" x14ac:dyDescent="0.2">
      <c r="A822" s="1" t="s">
        <v>13</v>
      </c>
      <c r="B822" s="1" t="s">
        <v>63</v>
      </c>
      <c r="C822" s="1" t="s">
        <v>70</v>
      </c>
      <c r="D822" s="37">
        <v>0.08</v>
      </c>
      <c r="E822" s="37">
        <v>15.73</v>
      </c>
      <c r="F822" s="37">
        <v>7.42</v>
      </c>
      <c r="G822" s="37">
        <v>0.56000000000000005</v>
      </c>
      <c r="H822" s="37">
        <v>-37.6</v>
      </c>
      <c r="I822" s="42">
        <f>IF(Table2[[#This Row],[Order Priority]]=Introduction!$B$42,1,0)</f>
        <v>0</v>
      </c>
      <c r="J822" s="42">
        <f>IF(Table2[[#This Row],[Order Priority]]=Introduction!$B$43,1,0)</f>
        <v>1</v>
      </c>
      <c r="K822" s="42">
        <f>IF(Table2[[#This Row],[Order Priority]]=Introduction!$B$44,1,0)</f>
        <v>0</v>
      </c>
      <c r="L822" s="42">
        <f>IF(Table2[[#This Row],[Order Priority]]=Introduction!$B$45,1,0)</f>
        <v>0</v>
      </c>
      <c r="M822" s="42">
        <f>IF(Table2[[#This Row],[Ship Mode]]=Introduction!$C$42,1,0)</f>
        <v>0</v>
      </c>
      <c r="N822" s="41">
        <f>IF(Table2[[#This Row],[Ship Mode]]=Introduction!$C$44,1,0)</f>
        <v>0</v>
      </c>
      <c r="O822" s="41">
        <f>IF(Table2[[#This Row],[Customer Segment]]=Introduction!$D$45,1,0)</f>
        <v>0</v>
      </c>
      <c r="P822" s="41">
        <f>IF(Table2[[#This Row],[Customer Segment]]=Introduction!$D$42,1,0)</f>
        <v>0</v>
      </c>
      <c r="Q822" s="41">
        <f>IF(Table2[[#This Row],[Customer Segment]]=Introduction!$D$44,1,0)</f>
        <v>0</v>
      </c>
      <c r="R822" s="34">
        <v>78.08</v>
      </c>
      <c r="S82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180.72715749966525</v>
      </c>
    </row>
    <row r="823" spans="1:19" x14ac:dyDescent="0.2">
      <c r="A823" s="1" t="s">
        <v>13</v>
      </c>
      <c r="B823" s="1" t="s">
        <v>2</v>
      </c>
      <c r="C823" s="1" t="s">
        <v>3</v>
      </c>
      <c r="D823" s="39">
        <v>0.08</v>
      </c>
      <c r="E823" s="39">
        <v>68.81</v>
      </c>
      <c r="F823" s="39">
        <v>60</v>
      </c>
      <c r="G823" s="39">
        <v>0.41</v>
      </c>
      <c r="H823" s="39">
        <v>-550.42999999999995</v>
      </c>
      <c r="I823" s="42">
        <f>IF(Table2[[#This Row],[Order Priority]]=Introduction!$B$42,1,0)</f>
        <v>0</v>
      </c>
      <c r="J823" s="42">
        <f>IF(Table2[[#This Row],[Order Priority]]=Introduction!$B$43,1,0)</f>
        <v>1</v>
      </c>
      <c r="K823" s="42">
        <f>IF(Table2[[#This Row],[Order Priority]]=Introduction!$B$44,1,0)</f>
        <v>0</v>
      </c>
      <c r="L823" s="42">
        <f>IF(Table2[[#This Row],[Order Priority]]=Introduction!$B$45,1,0)</f>
        <v>0</v>
      </c>
      <c r="M823" s="42">
        <f>IF(Table2[[#This Row],[Ship Mode]]=Introduction!$C$42,1,0)</f>
        <v>1</v>
      </c>
      <c r="N823" s="41">
        <f>IF(Table2[[#This Row],[Ship Mode]]=Introduction!$C$44,1,0)</f>
        <v>0</v>
      </c>
      <c r="O823" s="41">
        <f>IF(Table2[[#This Row],[Customer Segment]]=Introduction!$D$45,1,0)</f>
        <v>1</v>
      </c>
      <c r="P823" s="41">
        <f>IF(Table2[[#This Row],[Customer Segment]]=Introduction!$D$42,1,0)</f>
        <v>0</v>
      </c>
      <c r="Q823" s="41">
        <f>IF(Table2[[#This Row],[Customer Segment]]=Introduction!$D$44,1,0)</f>
        <v>0</v>
      </c>
      <c r="R823" s="1">
        <v>337.86</v>
      </c>
      <c r="S82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1420.0958689053036</v>
      </c>
    </row>
    <row r="824" spans="1:19" x14ac:dyDescent="0.2">
      <c r="A824" s="1" t="s">
        <v>13</v>
      </c>
      <c r="B824" s="1" t="s">
        <v>14</v>
      </c>
      <c r="C824" s="1" t="s">
        <v>3</v>
      </c>
      <c r="D824" s="37">
        <v>0.04</v>
      </c>
      <c r="E824" s="37">
        <v>21.38</v>
      </c>
      <c r="F824" s="37">
        <v>8.99</v>
      </c>
      <c r="G824" s="37">
        <v>0.59</v>
      </c>
      <c r="H824" s="37">
        <v>-52.12</v>
      </c>
      <c r="I824" s="42">
        <f>IF(Table2[[#This Row],[Order Priority]]=Introduction!$B$42,1,0)</f>
        <v>0</v>
      </c>
      <c r="J824" s="42">
        <f>IF(Table2[[#This Row],[Order Priority]]=Introduction!$B$43,1,0)</f>
        <v>1</v>
      </c>
      <c r="K824" s="42">
        <f>IF(Table2[[#This Row],[Order Priority]]=Introduction!$B$44,1,0)</f>
        <v>0</v>
      </c>
      <c r="L824" s="42">
        <f>IF(Table2[[#This Row],[Order Priority]]=Introduction!$B$45,1,0)</f>
        <v>0</v>
      </c>
      <c r="M824" s="42">
        <f>IF(Table2[[#This Row],[Ship Mode]]=Introduction!$C$42,1,0)</f>
        <v>0</v>
      </c>
      <c r="N824" s="41">
        <f>IF(Table2[[#This Row],[Ship Mode]]=Introduction!$C$44,1,0)</f>
        <v>1</v>
      </c>
      <c r="O824" s="41">
        <f>IF(Table2[[#This Row],[Customer Segment]]=Introduction!$D$45,1,0)</f>
        <v>1</v>
      </c>
      <c r="P824" s="41">
        <f>IF(Table2[[#This Row],[Customer Segment]]=Introduction!$D$42,1,0)</f>
        <v>0</v>
      </c>
      <c r="Q824" s="41">
        <f>IF(Table2[[#This Row],[Customer Segment]]=Introduction!$D$44,1,0)</f>
        <v>0</v>
      </c>
      <c r="R824" s="34">
        <v>84.21</v>
      </c>
      <c r="S82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351.50287983555603</v>
      </c>
    </row>
    <row r="825" spans="1:19" x14ac:dyDescent="0.2">
      <c r="A825" s="1" t="s">
        <v>23</v>
      </c>
      <c r="B825" s="1" t="s">
        <v>63</v>
      </c>
      <c r="C825" s="1" t="s">
        <v>47</v>
      </c>
      <c r="D825" s="39">
        <v>7.0000000000000007E-2</v>
      </c>
      <c r="E825" s="39">
        <v>154.13</v>
      </c>
      <c r="F825" s="39">
        <v>69</v>
      </c>
      <c r="G825" s="39">
        <v>0.68</v>
      </c>
      <c r="H825" s="39">
        <v>-634.73410000000001</v>
      </c>
      <c r="I825" s="42">
        <f>IF(Table2[[#This Row],[Order Priority]]=Introduction!$B$42,1,0)</f>
        <v>0</v>
      </c>
      <c r="J825" s="42">
        <f>IF(Table2[[#This Row],[Order Priority]]=Introduction!$B$43,1,0)</f>
        <v>0</v>
      </c>
      <c r="K825" s="42">
        <f>IF(Table2[[#This Row],[Order Priority]]=Introduction!$B$44,1,0)</f>
        <v>1</v>
      </c>
      <c r="L825" s="42">
        <f>IF(Table2[[#This Row],[Order Priority]]=Introduction!$B$45,1,0)</f>
        <v>0</v>
      </c>
      <c r="M825" s="42">
        <f>IF(Table2[[#This Row],[Ship Mode]]=Introduction!$C$42,1,0)</f>
        <v>0</v>
      </c>
      <c r="N825" s="41">
        <f>IF(Table2[[#This Row],[Ship Mode]]=Introduction!$C$44,1,0)</f>
        <v>0</v>
      </c>
      <c r="O825" s="41">
        <f>IF(Table2[[#This Row],[Customer Segment]]=Introduction!$D$45,1,0)</f>
        <v>0</v>
      </c>
      <c r="P825" s="41">
        <f>IF(Table2[[#This Row],[Customer Segment]]=Introduction!$D$42,1,0)</f>
        <v>0</v>
      </c>
      <c r="Q825" s="41">
        <f>IF(Table2[[#This Row],[Customer Segment]]=Introduction!$D$44,1,0)</f>
        <v>1</v>
      </c>
      <c r="R825" s="1">
        <v>453.62</v>
      </c>
      <c r="S82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1923.9552078253141</v>
      </c>
    </row>
    <row r="826" spans="1:19" x14ac:dyDescent="0.2">
      <c r="A826" s="1" t="s">
        <v>23</v>
      </c>
      <c r="B826" s="1" t="s">
        <v>14</v>
      </c>
      <c r="C826" s="1" t="s">
        <v>47</v>
      </c>
      <c r="D826" s="37">
        <v>0.04</v>
      </c>
      <c r="E826" s="37">
        <v>22.84</v>
      </c>
      <c r="F826" s="37">
        <v>16.87</v>
      </c>
      <c r="G826" s="37">
        <v>0.39</v>
      </c>
      <c r="H826" s="37">
        <v>-97.28</v>
      </c>
      <c r="I826" s="42">
        <f>IF(Table2[[#This Row],[Order Priority]]=Introduction!$B$42,1,0)</f>
        <v>0</v>
      </c>
      <c r="J826" s="42">
        <f>IF(Table2[[#This Row],[Order Priority]]=Introduction!$B$43,1,0)</f>
        <v>0</v>
      </c>
      <c r="K826" s="42">
        <f>IF(Table2[[#This Row],[Order Priority]]=Introduction!$B$44,1,0)</f>
        <v>1</v>
      </c>
      <c r="L826" s="42">
        <f>IF(Table2[[#This Row],[Order Priority]]=Introduction!$B$45,1,0)</f>
        <v>0</v>
      </c>
      <c r="M826" s="42">
        <f>IF(Table2[[#This Row],[Ship Mode]]=Introduction!$C$42,1,0)</f>
        <v>0</v>
      </c>
      <c r="N826" s="41">
        <f>IF(Table2[[#This Row],[Ship Mode]]=Introduction!$C$44,1,0)</f>
        <v>1</v>
      </c>
      <c r="O826" s="41">
        <f>IF(Table2[[#This Row],[Customer Segment]]=Introduction!$D$45,1,0)</f>
        <v>0</v>
      </c>
      <c r="P826" s="41">
        <f>IF(Table2[[#This Row],[Customer Segment]]=Introduction!$D$42,1,0)</f>
        <v>0</v>
      </c>
      <c r="Q826" s="41">
        <f>IF(Table2[[#This Row],[Customer Segment]]=Introduction!$D$44,1,0)</f>
        <v>1</v>
      </c>
      <c r="R826" s="34">
        <v>286.39999999999998</v>
      </c>
      <c r="S82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483.12607980941937</v>
      </c>
    </row>
    <row r="827" spans="1:19" x14ac:dyDescent="0.2">
      <c r="A827" s="1" t="s">
        <v>23</v>
      </c>
      <c r="B827" s="1" t="s">
        <v>14</v>
      </c>
      <c r="C827" s="1" t="s">
        <v>47</v>
      </c>
      <c r="D827" s="39">
        <v>0.05</v>
      </c>
      <c r="E827" s="39">
        <v>55.5</v>
      </c>
      <c r="F827" s="39">
        <v>52.2</v>
      </c>
      <c r="G827" s="39">
        <v>0.72</v>
      </c>
      <c r="H827" s="39">
        <v>-118.54</v>
      </c>
      <c r="I827" s="42">
        <f>IF(Table2[[#This Row],[Order Priority]]=Introduction!$B$42,1,0)</f>
        <v>0</v>
      </c>
      <c r="J827" s="42">
        <f>IF(Table2[[#This Row],[Order Priority]]=Introduction!$B$43,1,0)</f>
        <v>0</v>
      </c>
      <c r="K827" s="42">
        <f>IF(Table2[[#This Row],[Order Priority]]=Introduction!$B$44,1,0)</f>
        <v>1</v>
      </c>
      <c r="L827" s="42">
        <f>IF(Table2[[#This Row],[Order Priority]]=Introduction!$B$45,1,0)</f>
        <v>0</v>
      </c>
      <c r="M827" s="42">
        <f>IF(Table2[[#This Row],[Ship Mode]]=Introduction!$C$42,1,0)</f>
        <v>0</v>
      </c>
      <c r="N827" s="41">
        <f>IF(Table2[[#This Row],[Ship Mode]]=Introduction!$C$44,1,0)</f>
        <v>1</v>
      </c>
      <c r="O827" s="41">
        <f>IF(Table2[[#This Row],[Customer Segment]]=Introduction!$D$45,1,0)</f>
        <v>0</v>
      </c>
      <c r="P827" s="41">
        <f>IF(Table2[[#This Row],[Customer Segment]]=Introduction!$D$42,1,0)</f>
        <v>0</v>
      </c>
      <c r="Q827" s="41">
        <f>IF(Table2[[#This Row],[Customer Segment]]=Introduction!$D$44,1,0)</f>
        <v>1</v>
      </c>
      <c r="R827" s="1">
        <v>253.87</v>
      </c>
      <c r="S82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1807.8651558116371</v>
      </c>
    </row>
    <row r="828" spans="1:19" x14ac:dyDescent="0.2">
      <c r="A828" s="1" t="s">
        <v>23</v>
      </c>
      <c r="B828" s="1" t="s">
        <v>2</v>
      </c>
      <c r="C828" s="1" t="s">
        <v>47</v>
      </c>
      <c r="D828" s="37">
        <v>0.05</v>
      </c>
      <c r="E828" s="37">
        <v>442.14</v>
      </c>
      <c r="F828" s="37">
        <v>14.7</v>
      </c>
      <c r="G828" s="37">
        <v>0.56000000000000005</v>
      </c>
      <c r="H828" s="37">
        <v>2963.48</v>
      </c>
      <c r="I828" s="42">
        <f>IF(Table2[[#This Row],[Order Priority]]=Introduction!$B$42,1,0)</f>
        <v>0</v>
      </c>
      <c r="J828" s="42">
        <f>IF(Table2[[#This Row],[Order Priority]]=Introduction!$B$43,1,0)</f>
        <v>0</v>
      </c>
      <c r="K828" s="42">
        <f>IF(Table2[[#This Row],[Order Priority]]=Introduction!$B$44,1,0)</f>
        <v>1</v>
      </c>
      <c r="L828" s="42">
        <f>IF(Table2[[#This Row],[Order Priority]]=Introduction!$B$45,1,0)</f>
        <v>0</v>
      </c>
      <c r="M828" s="42">
        <f>IF(Table2[[#This Row],[Ship Mode]]=Introduction!$C$42,1,0)</f>
        <v>1</v>
      </c>
      <c r="N828" s="41">
        <f>IF(Table2[[#This Row],[Ship Mode]]=Introduction!$C$44,1,0)</f>
        <v>0</v>
      </c>
      <c r="O828" s="41">
        <f>IF(Table2[[#This Row],[Customer Segment]]=Introduction!$D$45,1,0)</f>
        <v>0</v>
      </c>
      <c r="P828" s="41">
        <f>IF(Table2[[#This Row],[Customer Segment]]=Introduction!$D$42,1,0)</f>
        <v>0</v>
      </c>
      <c r="Q828" s="41">
        <f>IF(Table2[[#This Row],[Customer Segment]]=Introduction!$D$44,1,0)</f>
        <v>1</v>
      </c>
      <c r="R828" s="34">
        <v>5880.46</v>
      </c>
      <c r="S82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5202.311454923677</v>
      </c>
    </row>
    <row r="829" spans="1:19" x14ac:dyDescent="0.2">
      <c r="A829" s="1" t="s">
        <v>46</v>
      </c>
      <c r="B829" s="1" t="s">
        <v>14</v>
      </c>
      <c r="C829" s="1" t="s">
        <v>70</v>
      </c>
      <c r="D829" s="39">
        <v>0</v>
      </c>
      <c r="E829" s="39">
        <v>387.99</v>
      </c>
      <c r="F829" s="39">
        <v>19.989999999999998</v>
      </c>
      <c r="G829" s="39">
        <v>0.38</v>
      </c>
      <c r="H829" s="39">
        <v>-70.14</v>
      </c>
      <c r="I829" s="42">
        <f>IF(Table2[[#This Row],[Order Priority]]=Introduction!$B$42,1,0)</f>
        <v>0</v>
      </c>
      <c r="J829" s="42">
        <f>IF(Table2[[#This Row],[Order Priority]]=Introduction!$B$43,1,0)</f>
        <v>0</v>
      </c>
      <c r="K829" s="42">
        <f>IF(Table2[[#This Row],[Order Priority]]=Introduction!$B$44,1,0)</f>
        <v>0</v>
      </c>
      <c r="L829" s="42">
        <f>IF(Table2[[#This Row],[Order Priority]]=Introduction!$B$45,1,0)</f>
        <v>0</v>
      </c>
      <c r="M829" s="42">
        <f>IF(Table2[[#This Row],[Ship Mode]]=Introduction!$C$42,1,0)</f>
        <v>0</v>
      </c>
      <c r="N829" s="41">
        <f>IF(Table2[[#This Row],[Ship Mode]]=Introduction!$C$44,1,0)</f>
        <v>1</v>
      </c>
      <c r="O829" s="41">
        <f>IF(Table2[[#This Row],[Customer Segment]]=Introduction!$D$45,1,0)</f>
        <v>0</v>
      </c>
      <c r="P829" s="41">
        <f>IF(Table2[[#This Row],[Customer Segment]]=Introduction!$D$42,1,0)</f>
        <v>0</v>
      </c>
      <c r="Q829" s="41">
        <f>IF(Table2[[#This Row],[Customer Segment]]=Introduction!$D$44,1,0)</f>
        <v>0</v>
      </c>
      <c r="R829" s="1">
        <v>9280.7199999999993</v>
      </c>
      <c r="S82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1850.1754526576406</v>
      </c>
    </row>
    <row r="830" spans="1:19" x14ac:dyDescent="0.2">
      <c r="A830" s="1" t="s">
        <v>46</v>
      </c>
      <c r="B830" s="1" t="s">
        <v>14</v>
      </c>
      <c r="C830" s="1" t="s">
        <v>70</v>
      </c>
      <c r="D830" s="37">
        <v>7.0000000000000007E-2</v>
      </c>
      <c r="E830" s="37">
        <v>7.59</v>
      </c>
      <c r="F830" s="37">
        <v>4</v>
      </c>
      <c r="G830" s="37">
        <v>0.42</v>
      </c>
      <c r="H830" s="37">
        <v>-167.048</v>
      </c>
      <c r="I830" s="42">
        <f>IF(Table2[[#This Row],[Order Priority]]=Introduction!$B$42,1,0)</f>
        <v>0</v>
      </c>
      <c r="J830" s="42">
        <f>IF(Table2[[#This Row],[Order Priority]]=Introduction!$B$43,1,0)</f>
        <v>0</v>
      </c>
      <c r="K830" s="42">
        <f>IF(Table2[[#This Row],[Order Priority]]=Introduction!$B$44,1,0)</f>
        <v>0</v>
      </c>
      <c r="L830" s="42">
        <f>IF(Table2[[#This Row],[Order Priority]]=Introduction!$B$45,1,0)</f>
        <v>0</v>
      </c>
      <c r="M830" s="42">
        <f>IF(Table2[[#This Row],[Ship Mode]]=Introduction!$C$42,1,0)</f>
        <v>0</v>
      </c>
      <c r="N830" s="41">
        <f>IF(Table2[[#This Row],[Ship Mode]]=Introduction!$C$44,1,0)</f>
        <v>1</v>
      </c>
      <c r="O830" s="41">
        <f>IF(Table2[[#This Row],[Customer Segment]]=Introduction!$D$45,1,0)</f>
        <v>0</v>
      </c>
      <c r="P830" s="41">
        <f>IF(Table2[[#This Row],[Customer Segment]]=Introduction!$D$42,1,0)</f>
        <v>0</v>
      </c>
      <c r="Q830" s="41">
        <f>IF(Table2[[#This Row],[Customer Segment]]=Introduction!$D$44,1,0)</f>
        <v>0</v>
      </c>
      <c r="R830" s="34">
        <v>22.48</v>
      </c>
      <c r="S83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104.11467331453059</v>
      </c>
    </row>
    <row r="831" spans="1:19" x14ac:dyDescent="0.2">
      <c r="A831" s="1" t="s">
        <v>1</v>
      </c>
      <c r="B831" s="1" t="s">
        <v>14</v>
      </c>
      <c r="C831" s="1" t="s">
        <v>70</v>
      </c>
      <c r="D831" s="39">
        <v>0.04</v>
      </c>
      <c r="E831" s="39">
        <v>120.97</v>
      </c>
      <c r="F831" s="39">
        <v>7.11</v>
      </c>
      <c r="G831" s="39">
        <v>0.36</v>
      </c>
      <c r="H831" s="39">
        <v>1320.5496000000001</v>
      </c>
      <c r="I831" s="42">
        <f>IF(Table2[[#This Row],[Order Priority]]=Introduction!$B$42,1,0)</f>
        <v>1</v>
      </c>
      <c r="J831" s="42">
        <f>IF(Table2[[#This Row],[Order Priority]]=Introduction!$B$43,1,0)</f>
        <v>0</v>
      </c>
      <c r="K831" s="42">
        <f>IF(Table2[[#This Row],[Order Priority]]=Introduction!$B$44,1,0)</f>
        <v>0</v>
      </c>
      <c r="L831" s="42">
        <f>IF(Table2[[#This Row],[Order Priority]]=Introduction!$B$45,1,0)</f>
        <v>0</v>
      </c>
      <c r="M831" s="42">
        <f>IF(Table2[[#This Row],[Ship Mode]]=Introduction!$C$42,1,0)</f>
        <v>0</v>
      </c>
      <c r="N831" s="41">
        <f>IF(Table2[[#This Row],[Ship Mode]]=Introduction!$C$44,1,0)</f>
        <v>1</v>
      </c>
      <c r="O831" s="41">
        <f>IF(Table2[[#This Row],[Customer Segment]]=Introduction!$D$45,1,0)</f>
        <v>0</v>
      </c>
      <c r="P831" s="41">
        <f>IF(Table2[[#This Row],[Customer Segment]]=Introduction!$D$42,1,0)</f>
        <v>0</v>
      </c>
      <c r="Q831" s="41">
        <f>IF(Table2[[#This Row],[Customer Segment]]=Introduction!$D$44,1,0)</f>
        <v>0</v>
      </c>
      <c r="R831" s="1">
        <v>1913.84</v>
      </c>
      <c r="S83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2127.586839080016</v>
      </c>
    </row>
    <row r="832" spans="1:19" x14ac:dyDescent="0.2">
      <c r="A832" s="1" t="s">
        <v>1</v>
      </c>
      <c r="B832" s="1" t="s">
        <v>14</v>
      </c>
      <c r="C832" s="1" t="s">
        <v>70</v>
      </c>
      <c r="D832" s="37">
        <v>0</v>
      </c>
      <c r="E832" s="37">
        <v>195.99</v>
      </c>
      <c r="F832" s="37">
        <v>4.2</v>
      </c>
      <c r="G832" s="37">
        <v>0.6</v>
      </c>
      <c r="H832" s="37">
        <v>1585.5029999999999</v>
      </c>
      <c r="I832" s="42">
        <f>IF(Table2[[#This Row],[Order Priority]]=Introduction!$B$42,1,0)</f>
        <v>1</v>
      </c>
      <c r="J832" s="42">
        <f>IF(Table2[[#This Row],[Order Priority]]=Introduction!$B$43,1,0)</f>
        <v>0</v>
      </c>
      <c r="K832" s="42">
        <f>IF(Table2[[#This Row],[Order Priority]]=Introduction!$B$44,1,0)</f>
        <v>0</v>
      </c>
      <c r="L832" s="42">
        <f>IF(Table2[[#This Row],[Order Priority]]=Introduction!$B$45,1,0)</f>
        <v>0</v>
      </c>
      <c r="M832" s="42">
        <f>IF(Table2[[#This Row],[Ship Mode]]=Introduction!$C$42,1,0)</f>
        <v>0</v>
      </c>
      <c r="N832" s="41">
        <f>IF(Table2[[#This Row],[Ship Mode]]=Introduction!$C$44,1,0)</f>
        <v>1</v>
      </c>
      <c r="O832" s="41">
        <f>IF(Table2[[#This Row],[Customer Segment]]=Introduction!$D$45,1,0)</f>
        <v>0</v>
      </c>
      <c r="P832" s="41">
        <f>IF(Table2[[#This Row],[Customer Segment]]=Introduction!$D$42,1,0)</f>
        <v>0</v>
      </c>
      <c r="Q832" s="41">
        <f>IF(Table2[[#This Row],[Customer Segment]]=Introduction!$D$44,1,0)</f>
        <v>0</v>
      </c>
      <c r="R832" s="34">
        <v>2692.12</v>
      </c>
      <c r="S83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2779.4439588727591</v>
      </c>
    </row>
    <row r="833" spans="1:19" x14ac:dyDescent="0.2">
      <c r="A833" s="1" t="s">
        <v>23</v>
      </c>
      <c r="B833" s="1" t="s">
        <v>14</v>
      </c>
      <c r="C833" s="1" t="s">
        <v>70</v>
      </c>
      <c r="D833" s="39">
        <v>0.1</v>
      </c>
      <c r="E833" s="39">
        <v>10.98</v>
      </c>
      <c r="F833" s="39">
        <v>3.99</v>
      </c>
      <c r="G833" s="39">
        <v>0.57999999999999996</v>
      </c>
      <c r="H833" s="39">
        <v>-21.03</v>
      </c>
      <c r="I833" s="42">
        <f>IF(Table2[[#This Row],[Order Priority]]=Introduction!$B$42,1,0)</f>
        <v>0</v>
      </c>
      <c r="J833" s="42">
        <f>IF(Table2[[#This Row],[Order Priority]]=Introduction!$B$43,1,0)</f>
        <v>0</v>
      </c>
      <c r="K833" s="42">
        <f>IF(Table2[[#This Row],[Order Priority]]=Introduction!$B$44,1,0)</f>
        <v>1</v>
      </c>
      <c r="L833" s="42">
        <f>IF(Table2[[#This Row],[Order Priority]]=Introduction!$B$45,1,0)</f>
        <v>0</v>
      </c>
      <c r="M833" s="42">
        <f>IF(Table2[[#This Row],[Ship Mode]]=Introduction!$C$42,1,0)</f>
        <v>0</v>
      </c>
      <c r="N833" s="41">
        <f>IF(Table2[[#This Row],[Ship Mode]]=Introduction!$C$44,1,0)</f>
        <v>1</v>
      </c>
      <c r="O833" s="41">
        <f>IF(Table2[[#This Row],[Customer Segment]]=Introduction!$D$45,1,0)</f>
        <v>0</v>
      </c>
      <c r="P833" s="41">
        <f>IF(Table2[[#This Row],[Customer Segment]]=Introduction!$D$42,1,0)</f>
        <v>0</v>
      </c>
      <c r="Q833" s="41">
        <f>IF(Table2[[#This Row],[Customer Segment]]=Introduction!$D$44,1,0)</f>
        <v>0</v>
      </c>
      <c r="R833" s="1">
        <v>52.21</v>
      </c>
      <c r="S83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255.88929658839933</v>
      </c>
    </row>
    <row r="834" spans="1:19" x14ac:dyDescent="0.2">
      <c r="A834" s="1" t="s">
        <v>23</v>
      </c>
      <c r="B834" s="1" t="s">
        <v>14</v>
      </c>
      <c r="C834" s="1" t="s">
        <v>70</v>
      </c>
      <c r="D834" s="37">
        <v>0.01</v>
      </c>
      <c r="E834" s="37">
        <v>39.979999999999997</v>
      </c>
      <c r="F834" s="37">
        <v>9.1999999999999993</v>
      </c>
      <c r="G834" s="37">
        <v>0.65</v>
      </c>
      <c r="H834" s="37">
        <v>117.52079999999999</v>
      </c>
      <c r="I834" s="42">
        <f>IF(Table2[[#This Row],[Order Priority]]=Introduction!$B$42,1,0)</f>
        <v>0</v>
      </c>
      <c r="J834" s="42">
        <f>IF(Table2[[#This Row],[Order Priority]]=Introduction!$B$43,1,0)</f>
        <v>0</v>
      </c>
      <c r="K834" s="42">
        <f>IF(Table2[[#This Row],[Order Priority]]=Introduction!$B$44,1,0)</f>
        <v>1</v>
      </c>
      <c r="L834" s="42">
        <f>IF(Table2[[#This Row],[Order Priority]]=Introduction!$B$45,1,0)</f>
        <v>0</v>
      </c>
      <c r="M834" s="42">
        <f>IF(Table2[[#This Row],[Ship Mode]]=Introduction!$C$42,1,0)</f>
        <v>0</v>
      </c>
      <c r="N834" s="41">
        <f>IF(Table2[[#This Row],[Ship Mode]]=Introduction!$C$44,1,0)</f>
        <v>1</v>
      </c>
      <c r="O834" s="41">
        <f>IF(Table2[[#This Row],[Customer Segment]]=Introduction!$D$45,1,0)</f>
        <v>0</v>
      </c>
      <c r="P834" s="41">
        <f>IF(Table2[[#This Row],[Customer Segment]]=Introduction!$D$42,1,0)</f>
        <v>0</v>
      </c>
      <c r="Q834" s="41">
        <f>IF(Table2[[#This Row],[Customer Segment]]=Introduction!$D$44,1,0)</f>
        <v>0</v>
      </c>
      <c r="R834" s="34">
        <v>170.32</v>
      </c>
      <c r="S83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750.29033207039822</v>
      </c>
    </row>
    <row r="835" spans="1:19" x14ac:dyDescent="0.2">
      <c r="A835" s="1" t="s">
        <v>92</v>
      </c>
      <c r="B835" s="1" t="s">
        <v>14</v>
      </c>
      <c r="C835" s="1" t="s">
        <v>70</v>
      </c>
      <c r="D835" s="39">
        <v>0.08</v>
      </c>
      <c r="E835" s="39">
        <v>7.77</v>
      </c>
      <c r="F835" s="39">
        <v>9.23</v>
      </c>
      <c r="G835" s="39">
        <v>0.57999999999999996</v>
      </c>
      <c r="H835" s="39">
        <v>-83.65</v>
      </c>
      <c r="I835" s="42">
        <f>IF(Table2[[#This Row],[Order Priority]]=Introduction!$B$42,1,0)</f>
        <v>0</v>
      </c>
      <c r="J835" s="42">
        <f>IF(Table2[[#This Row],[Order Priority]]=Introduction!$B$43,1,0)</f>
        <v>0</v>
      </c>
      <c r="K835" s="42">
        <f>IF(Table2[[#This Row],[Order Priority]]=Introduction!$B$44,1,0)</f>
        <v>0</v>
      </c>
      <c r="L835" s="42">
        <f>IF(Table2[[#This Row],[Order Priority]]=Introduction!$B$45,1,0)</f>
        <v>1</v>
      </c>
      <c r="M835" s="42">
        <f>IF(Table2[[#This Row],[Ship Mode]]=Introduction!$C$42,1,0)</f>
        <v>0</v>
      </c>
      <c r="N835" s="41">
        <f>IF(Table2[[#This Row],[Ship Mode]]=Introduction!$C$44,1,0)</f>
        <v>1</v>
      </c>
      <c r="O835" s="41">
        <f>IF(Table2[[#This Row],[Customer Segment]]=Introduction!$D$45,1,0)</f>
        <v>0</v>
      </c>
      <c r="P835" s="41">
        <f>IF(Table2[[#This Row],[Customer Segment]]=Introduction!$D$42,1,0)</f>
        <v>0</v>
      </c>
      <c r="Q835" s="41">
        <f>IF(Table2[[#This Row],[Customer Segment]]=Introduction!$D$44,1,0)</f>
        <v>0</v>
      </c>
      <c r="R835" s="1">
        <v>40.299999999999997</v>
      </c>
      <c r="S83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272.74905271306602</v>
      </c>
    </row>
    <row r="836" spans="1:19" x14ac:dyDescent="0.2">
      <c r="A836" s="1" t="s">
        <v>92</v>
      </c>
      <c r="B836" s="1" t="s">
        <v>14</v>
      </c>
      <c r="C836" s="1" t="s">
        <v>70</v>
      </c>
      <c r="D836" s="37">
        <v>7.0000000000000007E-2</v>
      </c>
      <c r="E836" s="37">
        <v>7.59</v>
      </c>
      <c r="F836" s="37">
        <v>4</v>
      </c>
      <c r="G836" s="37">
        <v>0.42</v>
      </c>
      <c r="H836" s="37">
        <v>24.39</v>
      </c>
      <c r="I836" s="42">
        <f>IF(Table2[[#This Row],[Order Priority]]=Introduction!$B$42,1,0)</f>
        <v>0</v>
      </c>
      <c r="J836" s="42">
        <f>IF(Table2[[#This Row],[Order Priority]]=Introduction!$B$43,1,0)</f>
        <v>0</v>
      </c>
      <c r="K836" s="42">
        <f>IF(Table2[[#This Row],[Order Priority]]=Introduction!$B$44,1,0)</f>
        <v>0</v>
      </c>
      <c r="L836" s="42">
        <f>IF(Table2[[#This Row],[Order Priority]]=Introduction!$B$45,1,0)</f>
        <v>1</v>
      </c>
      <c r="M836" s="42">
        <f>IF(Table2[[#This Row],[Ship Mode]]=Introduction!$C$42,1,0)</f>
        <v>0</v>
      </c>
      <c r="N836" s="41">
        <f>IF(Table2[[#This Row],[Ship Mode]]=Introduction!$C$44,1,0)</f>
        <v>1</v>
      </c>
      <c r="O836" s="41">
        <f>IF(Table2[[#This Row],[Customer Segment]]=Introduction!$D$45,1,0)</f>
        <v>0</v>
      </c>
      <c r="P836" s="41">
        <f>IF(Table2[[#This Row],[Customer Segment]]=Introduction!$D$42,1,0)</f>
        <v>0</v>
      </c>
      <c r="Q836" s="41">
        <f>IF(Table2[[#This Row],[Customer Segment]]=Introduction!$D$44,1,0)</f>
        <v>0</v>
      </c>
      <c r="R836" s="34">
        <v>111.88</v>
      </c>
      <c r="S83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111.88601618746875</v>
      </c>
    </row>
    <row r="837" spans="1:19" x14ac:dyDescent="0.2">
      <c r="A837" s="1" t="s">
        <v>92</v>
      </c>
      <c r="B837" s="1" t="s">
        <v>63</v>
      </c>
      <c r="C837" s="1" t="s">
        <v>47</v>
      </c>
      <c r="D837" s="39">
        <v>0.01</v>
      </c>
      <c r="E837" s="39">
        <v>8.1199999999999992</v>
      </c>
      <c r="F837" s="39">
        <v>2.83</v>
      </c>
      <c r="G837" s="39">
        <v>0.77</v>
      </c>
      <c r="H837" s="39">
        <v>-40.76</v>
      </c>
      <c r="I837" s="42">
        <f>IF(Table2[[#This Row],[Order Priority]]=Introduction!$B$42,1,0)</f>
        <v>0</v>
      </c>
      <c r="J837" s="42">
        <f>IF(Table2[[#This Row],[Order Priority]]=Introduction!$B$43,1,0)</f>
        <v>0</v>
      </c>
      <c r="K837" s="42">
        <f>IF(Table2[[#This Row],[Order Priority]]=Introduction!$B$44,1,0)</f>
        <v>0</v>
      </c>
      <c r="L837" s="42">
        <f>IF(Table2[[#This Row],[Order Priority]]=Introduction!$B$45,1,0)</f>
        <v>1</v>
      </c>
      <c r="M837" s="42">
        <f>IF(Table2[[#This Row],[Ship Mode]]=Introduction!$C$42,1,0)</f>
        <v>0</v>
      </c>
      <c r="N837" s="41">
        <f>IF(Table2[[#This Row],[Ship Mode]]=Introduction!$C$44,1,0)</f>
        <v>0</v>
      </c>
      <c r="O837" s="41">
        <f>IF(Table2[[#This Row],[Customer Segment]]=Introduction!$D$45,1,0)</f>
        <v>0</v>
      </c>
      <c r="P837" s="41">
        <f>IF(Table2[[#This Row],[Customer Segment]]=Introduction!$D$42,1,0)</f>
        <v>0</v>
      </c>
      <c r="Q837" s="41">
        <f>IF(Table2[[#This Row],[Customer Segment]]=Introduction!$D$44,1,0)</f>
        <v>1</v>
      </c>
      <c r="R837" s="1">
        <v>88.64</v>
      </c>
      <c r="S83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293.28120787463581</v>
      </c>
    </row>
    <row r="838" spans="1:19" x14ac:dyDescent="0.2">
      <c r="A838" s="1" t="s">
        <v>46</v>
      </c>
      <c r="B838" s="1" t="s">
        <v>14</v>
      </c>
      <c r="C838" s="1" t="s">
        <v>47</v>
      </c>
      <c r="D838" s="37">
        <v>0.1</v>
      </c>
      <c r="E838" s="37">
        <v>5.98</v>
      </c>
      <c r="F838" s="37">
        <v>5.35</v>
      </c>
      <c r="G838" s="37">
        <v>0.4</v>
      </c>
      <c r="H838" s="37">
        <v>-90.26</v>
      </c>
      <c r="I838" s="42">
        <f>IF(Table2[[#This Row],[Order Priority]]=Introduction!$B$42,1,0)</f>
        <v>0</v>
      </c>
      <c r="J838" s="42">
        <f>IF(Table2[[#This Row],[Order Priority]]=Introduction!$B$43,1,0)</f>
        <v>0</v>
      </c>
      <c r="K838" s="42">
        <f>IF(Table2[[#This Row],[Order Priority]]=Introduction!$B$44,1,0)</f>
        <v>0</v>
      </c>
      <c r="L838" s="42">
        <f>IF(Table2[[#This Row],[Order Priority]]=Introduction!$B$45,1,0)</f>
        <v>0</v>
      </c>
      <c r="M838" s="42">
        <f>IF(Table2[[#This Row],[Ship Mode]]=Introduction!$C$42,1,0)</f>
        <v>0</v>
      </c>
      <c r="N838" s="41">
        <f>IF(Table2[[#This Row],[Ship Mode]]=Introduction!$C$44,1,0)</f>
        <v>1</v>
      </c>
      <c r="O838" s="41">
        <f>IF(Table2[[#This Row],[Customer Segment]]=Introduction!$D$45,1,0)</f>
        <v>0</v>
      </c>
      <c r="P838" s="41">
        <f>IF(Table2[[#This Row],[Customer Segment]]=Introduction!$D$42,1,0)</f>
        <v>0</v>
      </c>
      <c r="Q838" s="41">
        <f>IF(Table2[[#This Row],[Customer Segment]]=Introduction!$D$44,1,0)</f>
        <v>1</v>
      </c>
      <c r="R838" s="34">
        <v>57.34</v>
      </c>
      <c r="S83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209.00653615952049</v>
      </c>
    </row>
    <row r="839" spans="1:19" x14ac:dyDescent="0.2">
      <c r="A839" s="1" t="s">
        <v>46</v>
      </c>
      <c r="B839" s="1" t="s">
        <v>14</v>
      </c>
      <c r="C839" s="1" t="s">
        <v>15</v>
      </c>
      <c r="D839" s="39">
        <v>0.03</v>
      </c>
      <c r="E839" s="39">
        <v>5.4</v>
      </c>
      <c r="F839" s="39">
        <v>7.78</v>
      </c>
      <c r="G839" s="39">
        <v>0.37</v>
      </c>
      <c r="H839" s="39">
        <v>-237.54400000000001</v>
      </c>
      <c r="I839" s="42">
        <f>IF(Table2[[#This Row],[Order Priority]]=Introduction!$B$42,1,0)</f>
        <v>0</v>
      </c>
      <c r="J839" s="42">
        <f>IF(Table2[[#This Row],[Order Priority]]=Introduction!$B$43,1,0)</f>
        <v>0</v>
      </c>
      <c r="K839" s="42">
        <f>IF(Table2[[#This Row],[Order Priority]]=Introduction!$B$44,1,0)</f>
        <v>0</v>
      </c>
      <c r="L839" s="42">
        <f>IF(Table2[[#This Row],[Order Priority]]=Introduction!$B$45,1,0)</f>
        <v>0</v>
      </c>
      <c r="M839" s="42">
        <f>IF(Table2[[#This Row],[Ship Mode]]=Introduction!$C$42,1,0)</f>
        <v>0</v>
      </c>
      <c r="N839" s="41">
        <f>IF(Table2[[#This Row],[Ship Mode]]=Introduction!$C$44,1,0)</f>
        <v>1</v>
      </c>
      <c r="O839" s="41">
        <f>IF(Table2[[#This Row],[Customer Segment]]=Introduction!$D$45,1,0)</f>
        <v>0</v>
      </c>
      <c r="P839" s="41">
        <f>IF(Table2[[#This Row],[Customer Segment]]=Introduction!$D$42,1,0)</f>
        <v>1</v>
      </c>
      <c r="Q839" s="41">
        <f>IF(Table2[[#This Row],[Customer Segment]]=Introduction!$D$44,1,0)</f>
        <v>0</v>
      </c>
      <c r="R839" s="1">
        <v>117.87</v>
      </c>
      <c r="S83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85.478648328621546</v>
      </c>
    </row>
    <row r="840" spans="1:19" x14ac:dyDescent="0.2">
      <c r="A840" s="1" t="s">
        <v>1</v>
      </c>
      <c r="B840" s="1" t="s">
        <v>14</v>
      </c>
      <c r="C840" s="1" t="s">
        <v>47</v>
      </c>
      <c r="D840" s="37">
        <v>0.1</v>
      </c>
      <c r="E840" s="37">
        <v>5.98</v>
      </c>
      <c r="F840" s="37">
        <v>5.14</v>
      </c>
      <c r="G840" s="37">
        <v>0.36</v>
      </c>
      <c r="H840" s="37">
        <v>-49.53</v>
      </c>
      <c r="I840" s="42">
        <f>IF(Table2[[#This Row],[Order Priority]]=Introduction!$B$42,1,0)</f>
        <v>1</v>
      </c>
      <c r="J840" s="42">
        <f>IF(Table2[[#This Row],[Order Priority]]=Introduction!$B$43,1,0)</f>
        <v>0</v>
      </c>
      <c r="K840" s="42">
        <f>IF(Table2[[#This Row],[Order Priority]]=Introduction!$B$44,1,0)</f>
        <v>0</v>
      </c>
      <c r="L840" s="42">
        <f>IF(Table2[[#This Row],[Order Priority]]=Introduction!$B$45,1,0)</f>
        <v>0</v>
      </c>
      <c r="M840" s="42">
        <f>IF(Table2[[#This Row],[Ship Mode]]=Introduction!$C$42,1,0)</f>
        <v>0</v>
      </c>
      <c r="N840" s="41">
        <f>IF(Table2[[#This Row],[Ship Mode]]=Introduction!$C$44,1,0)</f>
        <v>1</v>
      </c>
      <c r="O840" s="41">
        <f>IF(Table2[[#This Row],[Customer Segment]]=Introduction!$D$45,1,0)</f>
        <v>0</v>
      </c>
      <c r="P840" s="41">
        <f>IF(Table2[[#This Row],[Customer Segment]]=Introduction!$D$42,1,0)</f>
        <v>0</v>
      </c>
      <c r="Q840" s="41">
        <f>IF(Table2[[#This Row],[Customer Segment]]=Introduction!$D$44,1,0)</f>
        <v>1</v>
      </c>
      <c r="R840" s="34">
        <v>33.950000000000003</v>
      </c>
      <c r="S84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300.64549762303756</v>
      </c>
    </row>
    <row r="841" spans="1:19" x14ac:dyDescent="0.2">
      <c r="A841" s="1" t="s">
        <v>1</v>
      </c>
      <c r="B841" s="1" t="s">
        <v>14</v>
      </c>
      <c r="C841" s="1" t="s">
        <v>70</v>
      </c>
      <c r="D841" s="39">
        <v>0.01</v>
      </c>
      <c r="E841" s="39">
        <v>20.99</v>
      </c>
      <c r="F841" s="39">
        <v>4.8099999999999996</v>
      </c>
      <c r="G841" s="39">
        <v>0.57999999999999996</v>
      </c>
      <c r="H841" s="39">
        <v>-9.1080000000000005</v>
      </c>
      <c r="I841" s="42">
        <f>IF(Table2[[#This Row],[Order Priority]]=Introduction!$B$42,1,0)</f>
        <v>1</v>
      </c>
      <c r="J841" s="42">
        <f>IF(Table2[[#This Row],[Order Priority]]=Introduction!$B$43,1,0)</f>
        <v>0</v>
      </c>
      <c r="K841" s="42">
        <f>IF(Table2[[#This Row],[Order Priority]]=Introduction!$B$44,1,0)</f>
        <v>0</v>
      </c>
      <c r="L841" s="42">
        <f>IF(Table2[[#This Row],[Order Priority]]=Introduction!$B$45,1,0)</f>
        <v>0</v>
      </c>
      <c r="M841" s="42">
        <f>IF(Table2[[#This Row],[Ship Mode]]=Introduction!$C$42,1,0)</f>
        <v>0</v>
      </c>
      <c r="N841" s="41">
        <f>IF(Table2[[#This Row],[Ship Mode]]=Introduction!$C$44,1,0)</f>
        <v>1</v>
      </c>
      <c r="O841" s="41">
        <f>IF(Table2[[#This Row],[Customer Segment]]=Introduction!$D$45,1,0)</f>
        <v>0</v>
      </c>
      <c r="P841" s="41">
        <f>IF(Table2[[#This Row],[Customer Segment]]=Introduction!$D$42,1,0)</f>
        <v>0</v>
      </c>
      <c r="Q841" s="41">
        <f>IF(Table2[[#This Row],[Customer Segment]]=Introduction!$D$44,1,0)</f>
        <v>0</v>
      </c>
      <c r="R841" s="1">
        <v>93.81</v>
      </c>
      <c r="S84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591.84348200635566</v>
      </c>
    </row>
    <row r="842" spans="1:19" x14ac:dyDescent="0.2">
      <c r="A842" s="1" t="s">
        <v>13</v>
      </c>
      <c r="B842" s="1" t="s">
        <v>2</v>
      </c>
      <c r="C842" s="1" t="s">
        <v>3</v>
      </c>
      <c r="D842" s="37">
        <v>0.08</v>
      </c>
      <c r="E842" s="37">
        <v>355.98</v>
      </c>
      <c r="F842" s="37">
        <v>58.92</v>
      </c>
      <c r="G842" s="37">
        <v>0.64</v>
      </c>
      <c r="H842" s="37">
        <v>103.83</v>
      </c>
      <c r="I842" s="42">
        <f>IF(Table2[[#This Row],[Order Priority]]=Introduction!$B$42,1,0)</f>
        <v>0</v>
      </c>
      <c r="J842" s="42">
        <f>IF(Table2[[#This Row],[Order Priority]]=Introduction!$B$43,1,0)</f>
        <v>1</v>
      </c>
      <c r="K842" s="42">
        <f>IF(Table2[[#This Row],[Order Priority]]=Introduction!$B$44,1,0)</f>
        <v>0</v>
      </c>
      <c r="L842" s="42">
        <f>IF(Table2[[#This Row],[Order Priority]]=Introduction!$B$45,1,0)</f>
        <v>0</v>
      </c>
      <c r="M842" s="42">
        <f>IF(Table2[[#This Row],[Ship Mode]]=Introduction!$C$42,1,0)</f>
        <v>1</v>
      </c>
      <c r="N842" s="41">
        <f>IF(Table2[[#This Row],[Ship Mode]]=Introduction!$C$44,1,0)</f>
        <v>0</v>
      </c>
      <c r="O842" s="41">
        <f>IF(Table2[[#This Row],[Customer Segment]]=Introduction!$D$45,1,0)</f>
        <v>1</v>
      </c>
      <c r="P842" s="41">
        <f>IF(Table2[[#This Row],[Customer Segment]]=Introduction!$D$42,1,0)</f>
        <v>0</v>
      </c>
      <c r="Q842" s="41">
        <f>IF(Table2[[#This Row],[Customer Segment]]=Introduction!$D$44,1,0)</f>
        <v>0</v>
      </c>
      <c r="R842" s="34">
        <v>1350.94</v>
      </c>
      <c r="S84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3151.1507708488675</v>
      </c>
    </row>
    <row r="843" spans="1:19" x14ac:dyDescent="0.2">
      <c r="A843" s="1" t="s">
        <v>13</v>
      </c>
      <c r="B843" s="1" t="s">
        <v>14</v>
      </c>
      <c r="C843" s="1" t="s">
        <v>15</v>
      </c>
      <c r="D843" s="39">
        <v>0.01</v>
      </c>
      <c r="E843" s="39">
        <v>26.17</v>
      </c>
      <c r="F843" s="39">
        <v>1.39</v>
      </c>
      <c r="G843" s="39">
        <v>0.38</v>
      </c>
      <c r="H843" s="39">
        <v>237.04259999999999</v>
      </c>
      <c r="I843" s="42">
        <f>IF(Table2[[#This Row],[Order Priority]]=Introduction!$B$42,1,0)</f>
        <v>0</v>
      </c>
      <c r="J843" s="42">
        <f>IF(Table2[[#This Row],[Order Priority]]=Introduction!$B$43,1,0)</f>
        <v>1</v>
      </c>
      <c r="K843" s="42">
        <f>IF(Table2[[#This Row],[Order Priority]]=Introduction!$B$44,1,0)</f>
        <v>0</v>
      </c>
      <c r="L843" s="42">
        <f>IF(Table2[[#This Row],[Order Priority]]=Introduction!$B$45,1,0)</f>
        <v>0</v>
      </c>
      <c r="M843" s="42">
        <f>IF(Table2[[#This Row],[Ship Mode]]=Introduction!$C$42,1,0)</f>
        <v>0</v>
      </c>
      <c r="N843" s="41">
        <f>IF(Table2[[#This Row],[Ship Mode]]=Introduction!$C$44,1,0)</f>
        <v>1</v>
      </c>
      <c r="O843" s="41">
        <f>IF(Table2[[#This Row],[Customer Segment]]=Introduction!$D$45,1,0)</f>
        <v>0</v>
      </c>
      <c r="P843" s="41">
        <f>IF(Table2[[#This Row],[Customer Segment]]=Introduction!$D$42,1,0)</f>
        <v>1</v>
      </c>
      <c r="Q843" s="41">
        <f>IF(Table2[[#This Row],[Customer Segment]]=Introduction!$D$44,1,0)</f>
        <v>0</v>
      </c>
      <c r="R843" s="1">
        <v>343.54</v>
      </c>
      <c r="S84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277.93911995884395</v>
      </c>
    </row>
    <row r="844" spans="1:19" x14ac:dyDescent="0.2">
      <c r="A844" s="1" t="s">
        <v>92</v>
      </c>
      <c r="B844" s="1" t="s">
        <v>14</v>
      </c>
      <c r="C844" s="1" t="s">
        <v>47</v>
      </c>
      <c r="D844" s="37">
        <v>0</v>
      </c>
      <c r="E844" s="37">
        <v>43.98</v>
      </c>
      <c r="F844" s="37">
        <v>8.99</v>
      </c>
      <c r="G844" s="37">
        <v>0.57999999999999996</v>
      </c>
      <c r="H844" s="37">
        <v>829.46699999999998</v>
      </c>
      <c r="I844" s="42">
        <f>IF(Table2[[#This Row],[Order Priority]]=Introduction!$B$42,1,0)</f>
        <v>0</v>
      </c>
      <c r="J844" s="42">
        <f>IF(Table2[[#This Row],[Order Priority]]=Introduction!$B$43,1,0)</f>
        <v>0</v>
      </c>
      <c r="K844" s="42">
        <f>IF(Table2[[#This Row],[Order Priority]]=Introduction!$B$44,1,0)</f>
        <v>0</v>
      </c>
      <c r="L844" s="42">
        <f>IF(Table2[[#This Row],[Order Priority]]=Introduction!$B$45,1,0)</f>
        <v>1</v>
      </c>
      <c r="M844" s="42">
        <f>IF(Table2[[#This Row],[Ship Mode]]=Introduction!$C$42,1,0)</f>
        <v>0</v>
      </c>
      <c r="N844" s="41">
        <f>IF(Table2[[#This Row],[Ship Mode]]=Introduction!$C$44,1,0)</f>
        <v>1</v>
      </c>
      <c r="O844" s="41">
        <f>IF(Table2[[#This Row],[Customer Segment]]=Introduction!$D$45,1,0)</f>
        <v>0</v>
      </c>
      <c r="P844" s="41">
        <f>IF(Table2[[#This Row],[Customer Segment]]=Introduction!$D$42,1,0)</f>
        <v>0</v>
      </c>
      <c r="Q844" s="41">
        <f>IF(Table2[[#This Row],[Customer Segment]]=Introduction!$D$44,1,0)</f>
        <v>1</v>
      </c>
      <c r="R844" s="34">
        <v>650.70000000000005</v>
      </c>
      <c r="S84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1397.9294235375432</v>
      </c>
    </row>
    <row r="845" spans="1:19" x14ac:dyDescent="0.2">
      <c r="A845" s="1" t="s">
        <v>92</v>
      </c>
      <c r="B845" s="1" t="s">
        <v>63</v>
      </c>
      <c r="C845" s="1" t="s">
        <v>3</v>
      </c>
      <c r="D845" s="39">
        <v>0.01</v>
      </c>
      <c r="E845" s="39">
        <v>78.650000000000006</v>
      </c>
      <c r="F845" s="39">
        <v>13.99</v>
      </c>
      <c r="G845" s="39">
        <v>0.52</v>
      </c>
      <c r="H845" s="39">
        <v>442.36590000000001</v>
      </c>
      <c r="I845" s="42">
        <f>IF(Table2[[#This Row],[Order Priority]]=Introduction!$B$42,1,0)</f>
        <v>0</v>
      </c>
      <c r="J845" s="42">
        <f>IF(Table2[[#This Row],[Order Priority]]=Introduction!$B$43,1,0)</f>
        <v>0</v>
      </c>
      <c r="K845" s="42">
        <f>IF(Table2[[#This Row],[Order Priority]]=Introduction!$B$44,1,0)</f>
        <v>0</v>
      </c>
      <c r="L845" s="42">
        <f>IF(Table2[[#This Row],[Order Priority]]=Introduction!$B$45,1,0)</f>
        <v>1</v>
      </c>
      <c r="M845" s="42">
        <f>IF(Table2[[#This Row],[Ship Mode]]=Introduction!$C$42,1,0)</f>
        <v>0</v>
      </c>
      <c r="N845" s="41">
        <f>IF(Table2[[#This Row],[Ship Mode]]=Introduction!$C$44,1,0)</f>
        <v>0</v>
      </c>
      <c r="O845" s="41">
        <f>IF(Table2[[#This Row],[Customer Segment]]=Introduction!$D$45,1,0)</f>
        <v>1</v>
      </c>
      <c r="P845" s="41">
        <f>IF(Table2[[#This Row],[Customer Segment]]=Introduction!$D$42,1,0)</f>
        <v>0</v>
      </c>
      <c r="Q845" s="41">
        <f>IF(Table2[[#This Row],[Customer Segment]]=Introduction!$D$44,1,0)</f>
        <v>0</v>
      </c>
      <c r="R845" s="1">
        <v>641.11</v>
      </c>
      <c r="S84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1070.1808435056932</v>
      </c>
    </row>
    <row r="846" spans="1:19" x14ac:dyDescent="0.2">
      <c r="A846" s="1" t="s">
        <v>92</v>
      </c>
      <c r="B846" s="1" t="s">
        <v>14</v>
      </c>
      <c r="C846" s="1" t="s">
        <v>70</v>
      </c>
      <c r="D846" s="37">
        <v>0.03</v>
      </c>
      <c r="E846" s="37">
        <v>55.98</v>
      </c>
      <c r="F846" s="37">
        <v>4.8600000000000003</v>
      </c>
      <c r="G846" s="37">
        <v>0.36</v>
      </c>
      <c r="H846" s="37">
        <v>526.04219999999998</v>
      </c>
      <c r="I846" s="42">
        <f>IF(Table2[[#This Row],[Order Priority]]=Introduction!$B$42,1,0)</f>
        <v>0</v>
      </c>
      <c r="J846" s="42">
        <f>IF(Table2[[#This Row],[Order Priority]]=Introduction!$B$43,1,0)</f>
        <v>0</v>
      </c>
      <c r="K846" s="42">
        <f>IF(Table2[[#This Row],[Order Priority]]=Introduction!$B$44,1,0)</f>
        <v>0</v>
      </c>
      <c r="L846" s="42">
        <f>IF(Table2[[#This Row],[Order Priority]]=Introduction!$B$45,1,0)</f>
        <v>1</v>
      </c>
      <c r="M846" s="42">
        <f>IF(Table2[[#This Row],[Ship Mode]]=Introduction!$C$42,1,0)</f>
        <v>0</v>
      </c>
      <c r="N846" s="41">
        <f>IF(Table2[[#This Row],[Ship Mode]]=Introduction!$C$44,1,0)</f>
        <v>1</v>
      </c>
      <c r="O846" s="41">
        <f>IF(Table2[[#This Row],[Customer Segment]]=Introduction!$D$45,1,0)</f>
        <v>0</v>
      </c>
      <c r="P846" s="41">
        <f>IF(Table2[[#This Row],[Customer Segment]]=Introduction!$D$42,1,0)</f>
        <v>0</v>
      </c>
      <c r="Q846" s="41">
        <f>IF(Table2[[#This Row],[Customer Segment]]=Introduction!$D$44,1,0)</f>
        <v>0</v>
      </c>
      <c r="R846" s="34">
        <v>762.38</v>
      </c>
      <c r="S84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777.53750113532283</v>
      </c>
    </row>
    <row r="847" spans="1:19" x14ac:dyDescent="0.2">
      <c r="A847" s="1" t="s">
        <v>92</v>
      </c>
      <c r="B847" s="1" t="s">
        <v>2</v>
      </c>
      <c r="C847" s="1" t="s">
        <v>70</v>
      </c>
      <c r="D847" s="39">
        <v>0.01</v>
      </c>
      <c r="E847" s="39">
        <v>220.98</v>
      </c>
      <c r="F847" s="39">
        <v>64.66</v>
      </c>
      <c r="G847" s="39">
        <v>0.62</v>
      </c>
      <c r="H847" s="39">
        <v>1049.03</v>
      </c>
      <c r="I847" s="42">
        <f>IF(Table2[[#This Row],[Order Priority]]=Introduction!$B$42,1,0)</f>
        <v>0</v>
      </c>
      <c r="J847" s="42">
        <f>IF(Table2[[#This Row],[Order Priority]]=Introduction!$B$43,1,0)</f>
        <v>0</v>
      </c>
      <c r="K847" s="42">
        <f>IF(Table2[[#This Row],[Order Priority]]=Introduction!$B$44,1,0)</f>
        <v>0</v>
      </c>
      <c r="L847" s="42">
        <f>IF(Table2[[#This Row],[Order Priority]]=Introduction!$B$45,1,0)</f>
        <v>1</v>
      </c>
      <c r="M847" s="42">
        <f>IF(Table2[[#This Row],[Ship Mode]]=Introduction!$C$42,1,0)</f>
        <v>1</v>
      </c>
      <c r="N847" s="41">
        <f>IF(Table2[[#This Row],[Ship Mode]]=Introduction!$C$44,1,0)</f>
        <v>0</v>
      </c>
      <c r="O847" s="41">
        <f>IF(Table2[[#This Row],[Customer Segment]]=Introduction!$D$45,1,0)</f>
        <v>0</v>
      </c>
      <c r="P847" s="41">
        <f>IF(Table2[[#This Row],[Customer Segment]]=Introduction!$D$42,1,0)</f>
        <v>0</v>
      </c>
      <c r="Q847" s="41">
        <f>IF(Table2[[#This Row],[Customer Segment]]=Introduction!$D$44,1,0)</f>
        <v>0</v>
      </c>
      <c r="R847" s="1">
        <v>2591.09</v>
      </c>
      <c r="S84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3908.6542407454435</v>
      </c>
    </row>
    <row r="848" spans="1:19" x14ac:dyDescent="0.2">
      <c r="A848" s="1" t="s">
        <v>92</v>
      </c>
      <c r="B848" s="1" t="s">
        <v>2</v>
      </c>
      <c r="C848" s="1" t="s">
        <v>70</v>
      </c>
      <c r="D848" s="37">
        <v>0.01</v>
      </c>
      <c r="E848" s="37">
        <v>220.98</v>
      </c>
      <c r="F848" s="37">
        <v>64.66</v>
      </c>
      <c r="G848" s="37">
        <v>0.62</v>
      </c>
      <c r="H848" s="37">
        <v>1049.03</v>
      </c>
      <c r="I848" s="42">
        <f>IF(Table2[[#This Row],[Order Priority]]=Introduction!$B$42,1,0)</f>
        <v>0</v>
      </c>
      <c r="J848" s="42">
        <f>IF(Table2[[#This Row],[Order Priority]]=Introduction!$B$43,1,0)</f>
        <v>0</v>
      </c>
      <c r="K848" s="42">
        <f>IF(Table2[[#This Row],[Order Priority]]=Introduction!$B$44,1,0)</f>
        <v>0</v>
      </c>
      <c r="L848" s="42">
        <f>IF(Table2[[#This Row],[Order Priority]]=Introduction!$B$45,1,0)</f>
        <v>1</v>
      </c>
      <c r="M848" s="42">
        <f>IF(Table2[[#This Row],[Ship Mode]]=Introduction!$C$42,1,0)</f>
        <v>1</v>
      </c>
      <c r="N848" s="41">
        <f>IF(Table2[[#This Row],[Ship Mode]]=Introduction!$C$44,1,0)</f>
        <v>0</v>
      </c>
      <c r="O848" s="41">
        <f>IF(Table2[[#This Row],[Customer Segment]]=Introduction!$D$45,1,0)</f>
        <v>0</v>
      </c>
      <c r="P848" s="41">
        <f>IF(Table2[[#This Row],[Customer Segment]]=Introduction!$D$42,1,0)</f>
        <v>0</v>
      </c>
      <c r="Q848" s="41">
        <f>IF(Table2[[#This Row],[Customer Segment]]=Introduction!$D$44,1,0)</f>
        <v>0</v>
      </c>
      <c r="R848" s="34">
        <v>10364.36</v>
      </c>
      <c r="S84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3908.6542407454435</v>
      </c>
    </row>
    <row r="849" spans="1:19" x14ac:dyDescent="0.2">
      <c r="A849" s="1" t="s">
        <v>46</v>
      </c>
      <c r="B849" s="1" t="s">
        <v>14</v>
      </c>
      <c r="C849" s="1" t="s">
        <v>70</v>
      </c>
      <c r="D849" s="39">
        <v>0.05</v>
      </c>
      <c r="E849" s="39">
        <v>2.88</v>
      </c>
      <c r="F849" s="39">
        <v>0.5</v>
      </c>
      <c r="G849" s="39">
        <v>0.36</v>
      </c>
      <c r="H849" s="39">
        <v>6.0513000000000003</v>
      </c>
      <c r="I849" s="42">
        <f>IF(Table2[[#This Row],[Order Priority]]=Introduction!$B$42,1,0)</f>
        <v>0</v>
      </c>
      <c r="J849" s="42">
        <f>IF(Table2[[#This Row],[Order Priority]]=Introduction!$B$43,1,0)</f>
        <v>0</v>
      </c>
      <c r="K849" s="42">
        <f>IF(Table2[[#This Row],[Order Priority]]=Introduction!$B$44,1,0)</f>
        <v>0</v>
      </c>
      <c r="L849" s="42">
        <f>IF(Table2[[#This Row],[Order Priority]]=Introduction!$B$45,1,0)</f>
        <v>0</v>
      </c>
      <c r="M849" s="42">
        <f>IF(Table2[[#This Row],[Ship Mode]]=Introduction!$C$42,1,0)</f>
        <v>0</v>
      </c>
      <c r="N849" s="41">
        <f>IF(Table2[[#This Row],[Ship Mode]]=Introduction!$C$44,1,0)</f>
        <v>1</v>
      </c>
      <c r="O849" s="41">
        <f>IF(Table2[[#This Row],[Customer Segment]]=Introduction!$D$45,1,0)</f>
        <v>0</v>
      </c>
      <c r="P849" s="41">
        <f>IF(Table2[[#This Row],[Customer Segment]]=Introduction!$D$42,1,0)</f>
        <v>0</v>
      </c>
      <c r="Q849" s="41">
        <f>IF(Table2[[#This Row],[Customer Segment]]=Introduction!$D$44,1,0)</f>
        <v>0</v>
      </c>
      <c r="R849" s="1">
        <v>8.77</v>
      </c>
      <c r="S84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133.22359049118938</v>
      </c>
    </row>
    <row r="850" spans="1:19" x14ac:dyDescent="0.2">
      <c r="A850" s="1" t="s">
        <v>1</v>
      </c>
      <c r="B850" s="1" t="s">
        <v>14</v>
      </c>
      <c r="C850" s="1" t="s">
        <v>70</v>
      </c>
      <c r="D850" s="37">
        <v>0.06</v>
      </c>
      <c r="E850" s="37">
        <v>5.34</v>
      </c>
      <c r="F850" s="37">
        <v>5.63</v>
      </c>
      <c r="G850" s="37">
        <v>0.39</v>
      </c>
      <c r="H850" s="37">
        <v>-82.822999999999993</v>
      </c>
      <c r="I850" s="42">
        <f>IF(Table2[[#This Row],[Order Priority]]=Introduction!$B$42,1,0)</f>
        <v>1</v>
      </c>
      <c r="J850" s="42">
        <f>IF(Table2[[#This Row],[Order Priority]]=Introduction!$B$43,1,0)</f>
        <v>0</v>
      </c>
      <c r="K850" s="42">
        <f>IF(Table2[[#This Row],[Order Priority]]=Introduction!$B$44,1,0)</f>
        <v>0</v>
      </c>
      <c r="L850" s="42">
        <f>IF(Table2[[#This Row],[Order Priority]]=Introduction!$B$45,1,0)</f>
        <v>0</v>
      </c>
      <c r="M850" s="42">
        <f>IF(Table2[[#This Row],[Ship Mode]]=Introduction!$C$42,1,0)</f>
        <v>0</v>
      </c>
      <c r="N850" s="41">
        <f>IF(Table2[[#This Row],[Ship Mode]]=Introduction!$C$44,1,0)</f>
        <v>1</v>
      </c>
      <c r="O850" s="41">
        <f>IF(Table2[[#This Row],[Customer Segment]]=Introduction!$D$45,1,0)</f>
        <v>0</v>
      </c>
      <c r="P850" s="41">
        <f>IF(Table2[[#This Row],[Customer Segment]]=Introduction!$D$42,1,0)</f>
        <v>0</v>
      </c>
      <c r="Q850" s="41">
        <f>IF(Table2[[#This Row],[Customer Segment]]=Introduction!$D$44,1,0)</f>
        <v>0</v>
      </c>
      <c r="R850" s="34">
        <v>38.65</v>
      </c>
      <c r="S85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299.02061114264603</v>
      </c>
    </row>
    <row r="851" spans="1:19" x14ac:dyDescent="0.2">
      <c r="A851" s="1" t="s">
        <v>1</v>
      </c>
      <c r="B851" s="1" t="s">
        <v>63</v>
      </c>
      <c r="C851" s="1" t="s">
        <v>70</v>
      </c>
      <c r="D851" s="39">
        <v>7.0000000000000007E-2</v>
      </c>
      <c r="E851" s="39">
        <v>65.989999999999995</v>
      </c>
      <c r="F851" s="39">
        <v>5.26</v>
      </c>
      <c r="G851" s="39">
        <v>0.56000000000000005</v>
      </c>
      <c r="H851" s="39">
        <v>107.08199999999999</v>
      </c>
      <c r="I851" s="42">
        <f>IF(Table2[[#This Row],[Order Priority]]=Introduction!$B$42,1,0)</f>
        <v>1</v>
      </c>
      <c r="J851" s="42">
        <f>IF(Table2[[#This Row],[Order Priority]]=Introduction!$B$43,1,0)</f>
        <v>0</v>
      </c>
      <c r="K851" s="42">
        <f>IF(Table2[[#This Row],[Order Priority]]=Introduction!$B$44,1,0)</f>
        <v>0</v>
      </c>
      <c r="L851" s="42">
        <f>IF(Table2[[#This Row],[Order Priority]]=Introduction!$B$45,1,0)</f>
        <v>0</v>
      </c>
      <c r="M851" s="42">
        <f>IF(Table2[[#This Row],[Ship Mode]]=Introduction!$C$42,1,0)</f>
        <v>0</v>
      </c>
      <c r="N851" s="41">
        <f>IF(Table2[[#This Row],[Ship Mode]]=Introduction!$C$44,1,0)</f>
        <v>0</v>
      </c>
      <c r="O851" s="41">
        <f>IF(Table2[[#This Row],[Customer Segment]]=Introduction!$D$45,1,0)</f>
        <v>0</v>
      </c>
      <c r="P851" s="41">
        <f>IF(Table2[[#This Row],[Customer Segment]]=Introduction!$D$42,1,0)</f>
        <v>0</v>
      </c>
      <c r="Q851" s="41">
        <f>IF(Table2[[#This Row],[Customer Segment]]=Introduction!$D$44,1,0)</f>
        <v>0</v>
      </c>
      <c r="R851" s="1">
        <v>279.83</v>
      </c>
      <c r="S85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725.76574038448177</v>
      </c>
    </row>
    <row r="852" spans="1:19" x14ac:dyDescent="0.2">
      <c r="A852" s="1" t="s">
        <v>1</v>
      </c>
      <c r="B852" s="1" t="s">
        <v>14</v>
      </c>
      <c r="C852" s="1" t="s">
        <v>3</v>
      </c>
      <c r="D852" s="37">
        <v>0.08</v>
      </c>
      <c r="E852" s="37">
        <v>30.73</v>
      </c>
      <c r="F852" s="37">
        <v>4</v>
      </c>
      <c r="G852" s="37">
        <v>0.75</v>
      </c>
      <c r="H852" s="37">
        <v>-45.07</v>
      </c>
      <c r="I852" s="42">
        <f>IF(Table2[[#This Row],[Order Priority]]=Introduction!$B$42,1,0)</f>
        <v>1</v>
      </c>
      <c r="J852" s="42">
        <f>IF(Table2[[#This Row],[Order Priority]]=Introduction!$B$43,1,0)</f>
        <v>0</v>
      </c>
      <c r="K852" s="42">
        <f>IF(Table2[[#This Row],[Order Priority]]=Introduction!$B$44,1,0)</f>
        <v>0</v>
      </c>
      <c r="L852" s="42">
        <f>IF(Table2[[#This Row],[Order Priority]]=Introduction!$B$45,1,0)</f>
        <v>0</v>
      </c>
      <c r="M852" s="42">
        <f>IF(Table2[[#This Row],[Ship Mode]]=Introduction!$C$42,1,0)</f>
        <v>0</v>
      </c>
      <c r="N852" s="41">
        <f>IF(Table2[[#This Row],[Ship Mode]]=Introduction!$C$44,1,0)</f>
        <v>1</v>
      </c>
      <c r="O852" s="41">
        <f>IF(Table2[[#This Row],[Customer Segment]]=Introduction!$D$45,1,0)</f>
        <v>1</v>
      </c>
      <c r="P852" s="41">
        <f>IF(Table2[[#This Row],[Customer Segment]]=Introduction!$D$42,1,0)</f>
        <v>0</v>
      </c>
      <c r="Q852" s="41">
        <f>IF(Table2[[#This Row],[Customer Segment]]=Introduction!$D$44,1,0)</f>
        <v>0</v>
      </c>
      <c r="R852" s="34">
        <v>429.33</v>
      </c>
      <c r="S85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649.152667052222</v>
      </c>
    </row>
    <row r="853" spans="1:19" x14ac:dyDescent="0.2">
      <c r="A853" s="1" t="s">
        <v>1</v>
      </c>
      <c r="B853" s="1" t="s">
        <v>14</v>
      </c>
      <c r="C853" s="1" t="s">
        <v>3</v>
      </c>
      <c r="D853" s="39">
        <v>0.05</v>
      </c>
      <c r="E853" s="39">
        <v>14.56</v>
      </c>
      <c r="F853" s="39">
        <v>3.5</v>
      </c>
      <c r="G853" s="39">
        <v>0.57999999999999996</v>
      </c>
      <c r="H853" s="39">
        <v>-8.5299999999999994</v>
      </c>
      <c r="I853" s="42">
        <f>IF(Table2[[#This Row],[Order Priority]]=Introduction!$B$42,1,0)</f>
        <v>1</v>
      </c>
      <c r="J853" s="42">
        <f>IF(Table2[[#This Row],[Order Priority]]=Introduction!$B$43,1,0)</f>
        <v>0</v>
      </c>
      <c r="K853" s="42">
        <f>IF(Table2[[#This Row],[Order Priority]]=Introduction!$B$44,1,0)</f>
        <v>0</v>
      </c>
      <c r="L853" s="42">
        <f>IF(Table2[[#This Row],[Order Priority]]=Introduction!$B$45,1,0)</f>
        <v>0</v>
      </c>
      <c r="M853" s="42">
        <f>IF(Table2[[#This Row],[Ship Mode]]=Introduction!$C$42,1,0)</f>
        <v>0</v>
      </c>
      <c r="N853" s="41">
        <f>IF(Table2[[#This Row],[Ship Mode]]=Introduction!$C$44,1,0)</f>
        <v>1</v>
      </c>
      <c r="O853" s="41">
        <f>IF(Table2[[#This Row],[Customer Segment]]=Introduction!$D$45,1,0)</f>
        <v>1</v>
      </c>
      <c r="P853" s="41">
        <f>IF(Table2[[#This Row],[Customer Segment]]=Introduction!$D$42,1,0)</f>
        <v>0</v>
      </c>
      <c r="Q853" s="41">
        <f>IF(Table2[[#This Row],[Customer Segment]]=Introduction!$D$44,1,0)</f>
        <v>0</v>
      </c>
      <c r="R853" s="1">
        <v>44.66</v>
      </c>
      <c r="S85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500.61135529277863</v>
      </c>
    </row>
    <row r="854" spans="1:19" x14ac:dyDescent="0.2">
      <c r="A854" s="1" t="s">
        <v>1</v>
      </c>
      <c r="B854" s="1" t="s">
        <v>14</v>
      </c>
      <c r="C854" s="1" t="s">
        <v>3</v>
      </c>
      <c r="D854" s="37">
        <v>0</v>
      </c>
      <c r="E854" s="37">
        <v>299.99</v>
      </c>
      <c r="F854" s="37">
        <v>11.64</v>
      </c>
      <c r="G854" s="37">
        <v>0.5</v>
      </c>
      <c r="H854" s="37">
        <v>285.95</v>
      </c>
      <c r="I854" s="42">
        <f>IF(Table2[[#This Row],[Order Priority]]=Introduction!$B$42,1,0)</f>
        <v>1</v>
      </c>
      <c r="J854" s="42">
        <f>IF(Table2[[#This Row],[Order Priority]]=Introduction!$B$43,1,0)</f>
        <v>0</v>
      </c>
      <c r="K854" s="42">
        <f>IF(Table2[[#This Row],[Order Priority]]=Introduction!$B$44,1,0)</f>
        <v>0</v>
      </c>
      <c r="L854" s="42">
        <f>IF(Table2[[#This Row],[Order Priority]]=Introduction!$B$45,1,0)</f>
        <v>0</v>
      </c>
      <c r="M854" s="42">
        <f>IF(Table2[[#This Row],[Ship Mode]]=Introduction!$C$42,1,0)</f>
        <v>0</v>
      </c>
      <c r="N854" s="41">
        <f>IF(Table2[[#This Row],[Ship Mode]]=Introduction!$C$44,1,0)</f>
        <v>1</v>
      </c>
      <c r="O854" s="41">
        <f>IF(Table2[[#This Row],[Customer Segment]]=Introduction!$D$45,1,0)</f>
        <v>1</v>
      </c>
      <c r="P854" s="41">
        <f>IF(Table2[[#This Row],[Customer Segment]]=Introduction!$D$42,1,0)</f>
        <v>0</v>
      </c>
      <c r="Q854" s="41">
        <f>IF(Table2[[#This Row],[Customer Segment]]=Introduction!$D$44,1,0)</f>
        <v>0</v>
      </c>
      <c r="R854" s="34">
        <v>1619.95</v>
      </c>
      <c r="S85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1888.0002664253136</v>
      </c>
    </row>
    <row r="855" spans="1:19" x14ac:dyDescent="0.2">
      <c r="A855" s="1" t="s">
        <v>13</v>
      </c>
      <c r="B855" s="1" t="s">
        <v>14</v>
      </c>
      <c r="C855" s="1" t="s">
        <v>47</v>
      </c>
      <c r="D855" s="39">
        <v>0.1</v>
      </c>
      <c r="E855" s="39">
        <v>24.92</v>
      </c>
      <c r="F855" s="39">
        <v>12.98</v>
      </c>
      <c r="G855" s="39">
        <v>0.39</v>
      </c>
      <c r="H855" s="39">
        <v>-45.816000000000003</v>
      </c>
      <c r="I855" s="42">
        <f>IF(Table2[[#This Row],[Order Priority]]=Introduction!$B$42,1,0)</f>
        <v>0</v>
      </c>
      <c r="J855" s="42">
        <f>IF(Table2[[#This Row],[Order Priority]]=Introduction!$B$43,1,0)</f>
        <v>1</v>
      </c>
      <c r="K855" s="42">
        <f>IF(Table2[[#This Row],[Order Priority]]=Introduction!$B$44,1,0)</f>
        <v>0</v>
      </c>
      <c r="L855" s="42">
        <f>IF(Table2[[#This Row],[Order Priority]]=Introduction!$B$45,1,0)</f>
        <v>0</v>
      </c>
      <c r="M855" s="42">
        <f>IF(Table2[[#This Row],[Ship Mode]]=Introduction!$C$42,1,0)</f>
        <v>0</v>
      </c>
      <c r="N855" s="41">
        <f>IF(Table2[[#This Row],[Ship Mode]]=Introduction!$C$44,1,0)</f>
        <v>1</v>
      </c>
      <c r="O855" s="41">
        <f>IF(Table2[[#This Row],[Customer Segment]]=Introduction!$D$45,1,0)</f>
        <v>0</v>
      </c>
      <c r="P855" s="41">
        <f>IF(Table2[[#This Row],[Customer Segment]]=Introduction!$D$42,1,0)</f>
        <v>0</v>
      </c>
      <c r="Q855" s="41">
        <f>IF(Table2[[#This Row],[Customer Segment]]=Introduction!$D$44,1,0)</f>
        <v>1</v>
      </c>
      <c r="R855" s="1">
        <v>70.819999999999993</v>
      </c>
      <c r="S85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312.91937234212708</v>
      </c>
    </row>
    <row r="856" spans="1:19" x14ac:dyDescent="0.2">
      <c r="A856" s="1" t="s">
        <v>13</v>
      </c>
      <c r="B856" s="1" t="s">
        <v>63</v>
      </c>
      <c r="C856" s="1" t="s">
        <v>47</v>
      </c>
      <c r="D856" s="37">
        <v>0</v>
      </c>
      <c r="E856" s="37">
        <v>12.28</v>
      </c>
      <c r="F856" s="37">
        <v>6.35</v>
      </c>
      <c r="G856" s="37">
        <v>0.38</v>
      </c>
      <c r="H856" s="37">
        <v>30.63</v>
      </c>
      <c r="I856" s="42">
        <f>IF(Table2[[#This Row],[Order Priority]]=Introduction!$B$42,1,0)</f>
        <v>0</v>
      </c>
      <c r="J856" s="42">
        <f>IF(Table2[[#This Row],[Order Priority]]=Introduction!$B$43,1,0)</f>
        <v>1</v>
      </c>
      <c r="K856" s="42">
        <f>IF(Table2[[#This Row],[Order Priority]]=Introduction!$B$44,1,0)</f>
        <v>0</v>
      </c>
      <c r="L856" s="42">
        <f>IF(Table2[[#This Row],[Order Priority]]=Introduction!$B$45,1,0)</f>
        <v>0</v>
      </c>
      <c r="M856" s="42">
        <f>IF(Table2[[#This Row],[Ship Mode]]=Introduction!$C$42,1,0)</f>
        <v>0</v>
      </c>
      <c r="N856" s="41">
        <f>IF(Table2[[#This Row],[Ship Mode]]=Introduction!$C$44,1,0)</f>
        <v>0</v>
      </c>
      <c r="O856" s="41">
        <f>IF(Table2[[#This Row],[Customer Segment]]=Introduction!$D$45,1,0)</f>
        <v>0</v>
      </c>
      <c r="P856" s="41">
        <f>IF(Table2[[#This Row],[Customer Segment]]=Introduction!$D$42,1,0)</f>
        <v>0</v>
      </c>
      <c r="Q856" s="41">
        <f>IF(Table2[[#This Row],[Customer Segment]]=Introduction!$D$44,1,0)</f>
        <v>1</v>
      </c>
      <c r="R856" s="34">
        <v>90.44</v>
      </c>
      <c r="S85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143.90601159396965</v>
      </c>
    </row>
    <row r="857" spans="1:19" x14ac:dyDescent="0.2">
      <c r="A857" s="1" t="s">
        <v>13</v>
      </c>
      <c r="B857" s="1" t="s">
        <v>63</v>
      </c>
      <c r="C857" s="1" t="s">
        <v>70</v>
      </c>
      <c r="D857" s="39">
        <v>0.03</v>
      </c>
      <c r="E857" s="39">
        <v>40.97</v>
      </c>
      <c r="F857" s="39">
        <v>8.99</v>
      </c>
      <c r="G857" s="39">
        <v>0.59</v>
      </c>
      <c r="H857" s="39">
        <v>-177.05799999999999</v>
      </c>
      <c r="I857" s="42">
        <f>IF(Table2[[#This Row],[Order Priority]]=Introduction!$B$42,1,0)</f>
        <v>0</v>
      </c>
      <c r="J857" s="42">
        <f>IF(Table2[[#This Row],[Order Priority]]=Introduction!$B$43,1,0)</f>
        <v>1</v>
      </c>
      <c r="K857" s="42">
        <f>IF(Table2[[#This Row],[Order Priority]]=Introduction!$B$44,1,0)</f>
        <v>0</v>
      </c>
      <c r="L857" s="42">
        <f>IF(Table2[[#This Row],[Order Priority]]=Introduction!$B$45,1,0)</f>
        <v>0</v>
      </c>
      <c r="M857" s="42">
        <f>IF(Table2[[#This Row],[Ship Mode]]=Introduction!$C$42,1,0)</f>
        <v>0</v>
      </c>
      <c r="N857" s="41">
        <f>IF(Table2[[#This Row],[Ship Mode]]=Introduction!$C$44,1,0)</f>
        <v>0</v>
      </c>
      <c r="O857" s="41">
        <f>IF(Table2[[#This Row],[Customer Segment]]=Introduction!$D$45,1,0)</f>
        <v>0</v>
      </c>
      <c r="P857" s="41">
        <f>IF(Table2[[#This Row],[Customer Segment]]=Introduction!$D$42,1,0)</f>
        <v>0</v>
      </c>
      <c r="Q857" s="41">
        <f>IF(Table2[[#This Row],[Customer Segment]]=Introduction!$D$44,1,0)</f>
        <v>0</v>
      </c>
      <c r="R857" s="1">
        <v>207.22</v>
      </c>
      <c r="S85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218.37116351201425</v>
      </c>
    </row>
    <row r="858" spans="1:19" x14ac:dyDescent="0.2">
      <c r="A858" s="1" t="s">
        <v>13</v>
      </c>
      <c r="B858" s="1" t="s">
        <v>14</v>
      </c>
      <c r="C858" s="1" t="s">
        <v>70</v>
      </c>
      <c r="D858" s="37">
        <v>0</v>
      </c>
      <c r="E858" s="37">
        <v>21.98</v>
      </c>
      <c r="F858" s="37">
        <v>2.87</v>
      </c>
      <c r="G858" s="37">
        <v>0.55000000000000004</v>
      </c>
      <c r="H858" s="37">
        <v>21.096</v>
      </c>
      <c r="I858" s="42">
        <f>IF(Table2[[#This Row],[Order Priority]]=Introduction!$B$42,1,0)</f>
        <v>0</v>
      </c>
      <c r="J858" s="42">
        <f>IF(Table2[[#This Row],[Order Priority]]=Introduction!$B$43,1,0)</f>
        <v>1</v>
      </c>
      <c r="K858" s="42">
        <f>IF(Table2[[#This Row],[Order Priority]]=Introduction!$B$44,1,0)</f>
        <v>0</v>
      </c>
      <c r="L858" s="42">
        <f>IF(Table2[[#This Row],[Order Priority]]=Introduction!$B$45,1,0)</f>
        <v>0</v>
      </c>
      <c r="M858" s="42">
        <f>IF(Table2[[#This Row],[Ship Mode]]=Introduction!$C$42,1,0)</f>
        <v>0</v>
      </c>
      <c r="N858" s="41">
        <f>IF(Table2[[#This Row],[Ship Mode]]=Introduction!$C$44,1,0)</f>
        <v>1</v>
      </c>
      <c r="O858" s="41">
        <f>IF(Table2[[#This Row],[Customer Segment]]=Introduction!$D$45,1,0)</f>
        <v>0</v>
      </c>
      <c r="P858" s="41">
        <f>IF(Table2[[#This Row],[Customer Segment]]=Introduction!$D$42,1,0)</f>
        <v>0</v>
      </c>
      <c r="Q858" s="41">
        <f>IF(Table2[[#This Row],[Customer Segment]]=Introduction!$D$44,1,0)</f>
        <v>0</v>
      </c>
      <c r="R858" s="34">
        <v>360.03</v>
      </c>
      <c r="S85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261.42785844918933</v>
      </c>
    </row>
    <row r="859" spans="1:19" x14ac:dyDescent="0.2">
      <c r="A859" s="1" t="s">
        <v>13</v>
      </c>
      <c r="B859" s="1" t="s">
        <v>14</v>
      </c>
      <c r="C859" s="1" t="s">
        <v>15</v>
      </c>
      <c r="D859" s="39">
        <v>7.0000000000000007E-2</v>
      </c>
      <c r="E859" s="39">
        <v>28.99</v>
      </c>
      <c r="F859" s="39">
        <v>8.59</v>
      </c>
      <c r="G859" s="39">
        <v>0.56000000000000005</v>
      </c>
      <c r="H859" s="39">
        <v>-16.063739999999999</v>
      </c>
      <c r="I859" s="42">
        <f>IF(Table2[[#This Row],[Order Priority]]=Introduction!$B$42,1,0)</f>
        <v>0</v>
      </c>
      <c r="J859" s="42">
        <f>IF(Table2[[#This Row],[Order Priority]]=Introduction!$B$43,1,0)</f>
        <v>1</v>
      </c>
      <c r="K859" s="42">
        <f>IF(Table2[[#This Row],[Order Priority]]=Introduction!$B$44,1,0)</f>
        <v>0</v>
      </c>
      <c r="L859" s="42">
        <f>IF(Table2[[#This Row],[Order Priority]]=Introduction!$B$45,1,0)</f>
        <v>0</v>
      </c>
      <c r="M859" s="42">
        <f>IF(Table2[[#This Row],[Ship Mode]]=Introduction!$C$42,1,0)</f>
        <v>0</v>
      </c>
      <c r="N859" s="41">
        <f>IF(Table2[[#This Row],[Ship Mode]]=Introduction!$C$44,1,0)</f>
        <v>1</v>
      </c>
      <c r="O859" s="41">
        <f>IF(Table2[[#This Row],[Customer Segment]]=Introduction!$D$45,1,0)</f>
        <v>0</v>
      </c>
      <c r="P859" s="41">
        <f>IF(Table2[[#This Row],[Customer Segment]]=Introduction!$D$42,1,0)</f>
        <v>1</v>
      </c>
      <c r="Q859" s="41">
        <f>IF(Table2[[#This Row],[Customer Segment]]=Introduction!$D$44,1,0)</f>
        <v>0</v>
      </c>
      <c r="R859" s="1">
        <v>936.8</v>
      </c>
      <c r="S85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336.55331816048368</v>
      </c>
    </row>
    <row r="860" spans="1:19" x14ac:dyDescent="0.2">
      <c r="A860" s="1" t="s">
        <v>13</v>
      </c>
      <c r="B860" s="1" t="s">
        <v>14</v>
      </c>
      <c r="C860" s="1" t="s">
        <v>15</v>
      </c>
      <c r="D860" s="37">
        <v>7.0000000000000007E-2</v>
      </c>
      <c r="E860" s="37">
        <v>28.99</v>
      </c>
      <c r="F860" s="37">
        <v>8.59</v>
      </c>
      <c r="G860" s="37">
        <v>0.56000000000000005</v>
      </c>
      <c r="H860" s="37">
        <v>-12.077999999999999</v>
      </c>
      <c r="I860" s="42">
        <f>IF(Table2[[#This Row],[Order Priority]]=Introduction!$B$42,1,0)</f>
        <v>0</v>
      </c>
      <c r="J860" s="42">
        <f>IF(Table2[[#This Row],[Order Priority]]=Introduction!$B$43,1,0)</f>
        <v>1</v>
      </c>
      <c r="K860" s="42">
        <f>IF(Table2[[#This Row],[Order Priority]]=Introduction!$B$44,1,0)</f>
        <v>0</v>
      </c>
      <c r="L860" s="42">
        <f>IF(Table2[[#This Row],[Order Priority]]=Introduction!$B$45,1,0)</f>
        <v>0</v>
      </c>
      <c r="M860" s="42">
        <f>IF(Table2[[#This Row],[Ship Mode]]=Introduction!$C$42,1,0)</f>
        <v>0</v>
      </c>
      <c r="N860" s="41">
        <f>IF(Table2[[#This Row],[Ship Mode]]=Introduction!$C$44,1,0)</f>
        <v>1</v>
      </c>
      <c r="O860" s="41">
        <f>IF(Table2[[#This Row],[Customer Segment]]=Introduction!$D$45,1,0)</f>
        <v>0</v>
      </c>
      <c r="P860" s="41">
        <f>IF(Table2[[#This Row],[Customer Segment]]=Introduction!$D$42,1,0)</f>
        <v>1</v>
      </c>
      <c r="Q860" s="41">
        <f>IF(Table2[[#This Row],[Customer Segment]]=Introduction!$D$44,1,0)</f>
        <v>0</v>
      </c>
      <c r="R860" s="34">
        <v>240.21</v>
      </c>
      <c r="S86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340.63481844321194</v>
      </c>
    </row>
    <row r="861" spans="1:19" x14ac:dyDescent="0.2">
      <c r="A861" s="1" t="s">
        <v>13</v>
      </c>
      <c r="B861" s="1" t="s">
        <v>63</v>
      </c>
      <c r="C861" s="1" t="s">
        <v>70</v>
      </c>
      <c r="D861" s="39">
        <v>0.04</v>
      </c>
      <c r="E861" s="39">
        <v>39.479999999999997</v>
      </c>
      <c r="F861" s="39">
        <v>1.99</v>
      </c>
      <c r="G861" s="39">
        <v>0.54</v>
      </c>
      <c r="H861" s="39">
        <v>-1535.4864</v>
      </c>
      <c r="I861" s="42">
        <f>IF(Table2[[#This Row],[Order Priority]]=Introduction!$B$42,1,0)</f>
        <v>0</v>
      </c>
      <c r="J861" s="42">
        <f>IF(Table2[[#This Row],[Order Priority]]=Introduction!$B$43,1,0)</f>
        <v>1</v>
      </c>
      <c r="K861" s="42">
        <f>IF(Table2[[#This Row],[Order Priority]]=Introduction!$B$44,1,0)</f>
        <v>0</v>
      </c>
      <c r="L861" s="42">
        <f>IF(Table2[[#This Row],[Order Priority]]=Introduction!$B$45,1,0)</f>
        <v>0</v>
      </c>
      <c r="M861" s="42">
        <f>IF(Table2[[#This Row],[Ship Mode]]=Introduction!$C$42,1,0)</f>
        <v>0</v>
      </c>
      <c r="N861" s="41">
        <f>IF(Table2[[#This Row],[Ship Mode]]=Introduction!$C$44,1,0)</f>
        <v>0</v>
      </c>
      <c r="O861" s="41">
        <f>IF(Table2[[#This Row],[Customer Segment]]=Introduction!$D$45,1,0)</f>
        <v>0</v>
      </c>
      <c r="P861" s="41">
        <f>IF(Table2[[#This Row],[Customer Segment]]=Introduction!$D$42,1,0)</f>
        <v>0</v>
      </c>
      <c r="Q861" s="41">
        <f>IF(Table2[[#This Row],[Customer Segment]]=Introduction!$D$44,1,0)</f>
        <v>0</v>
      </c>
      <c r="R861" s="1">
        <v>332.16</v>
      </c>
      <c r="S86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-1419.0058895951997</v>
      </c>
    </row>
    <row r="862" spans="1:19" x14ac:dyDescent="0.2">
      <c r="A862" s="1" t="s">
        <v>13</v>
      </c>
      <c r="B862" s="1" t="s">
        <v>14</v>
      </c>
      <c r="C862" s="1" t="s">
        <v>70</v>
      </c>
      <c r="D862" s="37">
        <v>0</v>
      </c>
      <c r="E862" s="37">
        <v>8.1199999999999992</v>
      </c>
      <c r="F862" s="37">
        <v>2.83</v>
      </c>
      <c r="G862" s="37">
        <v>0.77</v>
      </c>
      <c r="H862" s="37">
        <v>-159.32</v>
      </c>
      <c r="I862" s="42">
        <f>IF(Table2[[#This Row],[Order Priority]]=Introduction!$B$42,1,0)</f>
        <v>0</v>
      </c>
      <c r="J862" s="42">
        <f>IF(Table2[[#This Row],[Order Priority]]=Introduction!$B$43,1,0)</f>
        <v>1</v>
      </c>
      <c r="K862" s="42">
        <f>IF(Table2[[#This Row],[Order Priority]]=Introduction!$B$44,1,0)</f>
        <v>0</v>
      </c>
      <c r="L862" s="42">
        <f>IF(Table2[[#This Row],[Order Priority]]=Introduction!$B$45,1,0)</f>
        <v>0</v>
      </c>
      <c r="M862" s="42">
        <f>IF(Table2[[#This Row],[Ship Mode]]=Introduction!$C$42,1,0)</f>
        <v>0</v>
      </c>
      <c r="N862" s="41">
        <f>IF(Table2[[#This Row],[Ship Mode]]=Introduction!$C$44,1,0)</f>
        <v>1</v>
      </c>
      <c r="O862" s="41">
        <f>IF(Table2[[#This Row],[Customer Segment]]=Introduction!$D$45,1,0)</f>
        <v>0</v>
      </c>
      <c r="P862" s="41">
        <f>IF(Table2[[#This Row],[Customer Segment]]=Introduction!$D$42,1,0)</f>
        <v>0</v>
      </c>
      <c r="Q862" s="41">
        <f>IF(Table2[[#This Row],[Customer Segment]]=Introduction!$D$44,1,0)</f>
        <v>0</v>
      </c>
      <c r="R862" s="34">
        <v>147.62</v>
      </c>
      <c r="S86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215.00629623687863</v>
      </c>
    </row>
    <row r="863" spans="1:19" x14ac:dyDescent="0.2">
      <c r="A863" s="1" t="s">
        <v>46</v>
      </c>
      <c r="B863" s="1" t="s">
        <v>63</v>
      </c>
      <c r="C863" s="1" t="s">
        <v>47</v>
      </c>
      <c r="D863" s="39">
        <v>0.06</v>
      </c>
      <c r="E863" s="39">
        <v>6.48</v>
      </c>
      <c r="F863" s="39">
        <v>5.14</v>
      </c>
      <c r="G863" s="39">
        <v>0.37</v>
      </c>
      <c r="H863" s="39">
        <v>-28.45</v>
      </c>
      <c r="I863" s="42">
        <f>IF(Table2[[#This Row],[Order Priority]]=Introduction!$B$42,1,0)</f>
        <v>0</v>
      </c>
      <c r="J863" s="42">
        <f>IF(Table2[[#This Row],[Order Priority]]=Introduction!$B$43,1,0)</f>
        <v>0</v>
      </c>
      <c r="K863" s="42">
        <f>IF(Table2[[#This Row],[Order Priority]]=Introduction!$B$44,1,0)</f>
        <v>0</v>
      </c>
      <c r="L863" s="42">
        <f>IF(Table2[[#This Row],[Order Priority]]=Introduction!$B$45,1,0)</f>
        <v>0</v>
      </c>
      <c r="M863" s="42">
        <f>IF(Table2[[#This Row],[Ship Mode]]=Introduction!$C$42,1,0)</f>
        <v>0</v>
      </c>
      <c r="N863" s="41">
        <f>IF(Table2[[#This Row],[Ship Mode]]=Introduction!$C$44,1,0)</f>
        <v>0</v>
      </c>
      <c r="O863" s="41">
        <f>IF(Table2[[#This Row],[Customer Segment]]=Introduction!$D$45,1,0)</f>
        <v>0</v>
      </c>
      <c r="P863" s="41">
        <f>IF(Table2[[#This Row],[Customer Segment]]=Introduction!$D$42,1,0)</f>
        <v>0</v>
      </c>
      <c r="Q863" s="41">
        <f>IF(Table2[[#This Row],[Customer Segment]]=Introduction!$D$44,1,0)</f>
        <v>1</v>
      </c>
      <c r="R863" s="1">
        <v>68.34</v>
      </c>
      <c r="S86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187.34604597880067</v>
      </c>
    </row>
    <row r="864" spans="1:19" x14ac:dyDescent="0.2">
      <c r="A864" s="1" t="s">
        <v>46</v>
      </c>
      <c r="B864" s="1" t="s">
        <v>14</v>
      </c>
      <c r="C864" s="1" t="s">
        <v>47</v>
      </c>
      <c r="D864" s="37">
        <v>0.02</v>
      </c>
      <c r="E864" s="37">
        <v>30.73</v>
      </c>
      <c r="F864" s="37">
        <v>4</v>
      </c>
      <c r="G864" s="37">
        <v>0.75</v>
      </c>
      <c r="H864" s="37">
        <v>72.78</v>
      </c>
      <c r="I864" s="42">
        <f>IF(Table2[[#This Row],[Order Priority]]=Introduction!$B$42,1,0)</f>
        <v>0</v>
      </c>
      <c r="J864" s="42">
        <f>IF(Table2[[#This Row],[Order Priority]]=Introduction!$B$43,1,0)</f>
        <v>0</v>
      </c>
      <c r="K864" s="42">
        <f>IF(Table2[[#This Row],[Order Priority]]=Introduction!$B$44,1,0)</f>
        <v>0</v>
      </c>
      <c r="L864" s="42">
        <f>IF(Table2[[#This Row],[Order Priority]]=Introduction!$B$45,1,0)</f>
        <v>0</v>
      </c>
      <c r="M864" s="42">
        <f>IF(Table2[[#This Row],[Ship Mode]]=Introduction!$C$42,1,0)</f>
        <v>0</v>
      </c>
      <c r="N864" s="41">
        <f>IF(Table2[[#This Row],[Ship Mode]]=Introduction!$C$44,1,0)</f>
        <v>1</v>
      </c>
      <c r="O864" s="41">
        <f>IF(Table2[[#This Row],[Customer Segment]]=Introduction!$D$45,1,0)</f>
        <v>0</v>
      </c>
      <c r="P864" s="41">
        <f>IF(Table2[[#This Row],[Customer Segment]]=Introduction!$D$42,1,0)</f>
        <v>0</v>
      </c>
      <c r="Q864" s="41">
        <f>IF(Table2[[#This Row],[Customer Segment]]=Introduction!$D$44,1,0)</f>
        <v>1</v>
      </c>
      <c r="R864" s="34">
        <v>522.22</v>
      </c>
      <c r="S86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759.97813523389209</v>
      </c>
    </row>
    <row r="865" spans="1:19" x14ac:dyDescent="0.2">
      <c r="A865" s="1" t="s">
        <v>46</v>
      </c>
      <c r="B865" s="1" t="s">
        <v>14</v>
      </c>
      <c r="C865" s="1" t="s">
        <v>15</v>
      </c>
      <c r="D865" s="39">
        <v>0.05</v>
      </c>
      <c r="E865" s="39">
        <v>4.9800000000000004</v>
      </c>
      <c r="F865" s="39">
        <v>0.49</v>
      </c>
      <c r="G865" s="39">
        <v>0.39</v>
      </c>
      <c r="H865" s="39">
        <v>3.84</v>
      </c>
      <c r="I865" s="42">
        <f>IF(Table2[[#This Row],[Order Priority]]=Introduction!$B$42,1,0)</f>
        <v>0</v>
      </c>
      <c r="J865" s="42">
        <f>IF(Table2[[#This Row],[Order Priority]]=Introduction!$B$43,1,0)</f>
        <v>0</v>
      </c>
      <c r="K865" s="42">
        <f>IF(Table2[[#This Row],[Order Priority]]=Introduction!$B$44,1,0)</f>
        <v>0</v>
      </c>
      <c r="L865" s="42">
        <f>IF(Table2[[#This Row],[Order Priority]]=Introduction!$B$45,1,0)</f>
        <v>0</v>
      </c>
      <c r="M865" s="42">
        <f>IF(Table2[[#This Row],[Ship Mode]]=Introduction!$C$42,1,0)</f>
        <v>0</v>
      </c>
      <c r="N865" s="41">
        <f>IF(Table2[[#This Row],[Ship Mode]]=Introduction!$C$44,1,0)</f>
        <v>1</v>
      </c>
      <c r="O865" s="41">
        <f>IF(Table2[[#This Row],[Customer Segment]]=Introduction!$D$45,1,0)</f>
        <v>0</v>
      </c>
      <c r="P865" s="41">
        <f>IF(Table2[[#This Row],[Customer Segment]]=Introduction!$D$42,1,0)</f>
        <v>1</v>
      </c>
      <c r="Q865" s="41">
        <f>IF(Table2[[#This Row],[Customer Segment]]=Introduction!$D$44,1,0)</f>
        <v>0</v>
      </c>
      <c r="R865" s="1">
        <v>14.2</v>
      </c>
      <c r="S86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133.26221304117217</v>
      </c>
    </row>
    <row r="866" spans="1:19" x14ac:dyDescent="0.2">
      <c r="A866" s="1" t="s">
        <v>1</v>
      </c>
      <c r="B866" s="1" t="s">
        <v>14</v>
      </c>
      <c r="C866" s="1" t="s">
        <v>47</v>
      </c>
      <c r="D866" s="37">
        <v>0.04</v>
      </c>
      <c r="E866" s="37">
        <v>3.08</v>
      </c>
      <c r="F866" s="37">
        <v>0.99</v>
      </c>
      <c r="G866" s="37">
        <v>0.37</v>
      </c>
      <c r="H866" s="37">
        <v>13.8</v>
      </c>
      <c r="I866" s="42">
        <f>IF(Table2[[#This Row],[Order Priority]]=Introduction!$B$42,1,0)</f>
        <v>1</v>
      </c>
      <c r="J866" s="42">
        <f>IF(Table2[[#This Row],[Order Priority]]=Introduction!$B$43,1,0)</f>
        <v>0</v>
      </c>
      <c r="K866" s="42">
        <f>IF(Table2[[#This Row],[Order Priority]]=Introduction!$B$44,1,0)</f>
        <v>0</v>
      </c>
      <c r="L866" s="42">
        <f>IF(Table2[[#This Row],[Order Priority]]=Introduction!$B$45,1,0)</f>
        <v>0</v>
      </c>
      <c r="M866" s="42">
        <f>IF(Table2[[#This Row],[Ship Mode]]=Introduction!$C$42,1,0)</f>
        <v>0</v>
      </c>
      <c r="N866" s="41">
        <f>IF(Table2[[#This Row],[Ship Mode]]=Introduction!$C$44,1,0)</f>
        <v>1</v>
      </c>
      <c r="O866" s="41">
        <f>IF(Table2[[#This Row],[Customer Segment]]=Introduction!$D$45,1,0)</f>
        <v>0</v>
      </c>
      <c r="P866" s="41">
        <f>IF(Table2[[#This Row],[Customer Segment]]=Introduction!$D$42,1,0)</f>
        <v>0</v>
      </c>
      <c r="Q866" s="41">
        <f>IF(Table2[[#This Row],[Customer Segment]]=Introduction!$D$44,1,0)</f>
        <v>1</v>
      </c>
      <c r="R866" s="34">
        <v>60.01</v>
      </c>
      <c r="S86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289.6697284051092</v>
      </c>
    </row>
    <row r="867" spans="1:19" x14ac:dyDescent="0.2">
      <c r="A867" s="1" t="s">
        <v>1</v>
      </c>
      <c r="B867" s="1" t="s">
        <v>14</v>
      </c>
      <c r="C867" s="1" t="s">
        <v>47</v>
      </c>
      <c r="D867" s="39">
        <v>0.02</v>
      </c>
      <c r="E867" s="39">
        <v>6.48</v>
      </c>
      <c r="F867" s="39">
        <v>5.9</v>
      </c>
      <c r="G867" s="39">
        <v>0.37</v>
      </c>
      <c r="H867" s="39">
        <v>4.3920000000000003</v>
      </c>
      <c r="I867" s="42">
        <f>IF(Table2[[#This Row],[Order Priority]]=Introduction!$B$42,1,0)</f>
        <v>1</v>
      </c>
      <c r="J867" s="42">
        <f>IF(Table2[[#This Row],[Order Priority]]=Introduction!$B$43,1,0)</f>
        <v>0</v>
      </c>
      <c r="K867" s="42">
        <f>IF(Table2[[#This Row],[Order Priority]]=Introduction!$B$44,1,0)</f>
        <v>0</v>
      </c>
      <c r="L867" s="42">
        <f>IF(Table2[[#This Row],[Order Priority]]=Introduction!$B$45,1,0)</f>
        <v>0</v>
      </c>
      <c r="M867" s="42">
        <f>IF(Table2[[#This Row],[Ship Mode]]=Introduction!$C$42,1,0)</f>
        <v>0</v>
      </c>
      <c r="N867" s="41">
        <f>IF(Table2[[#This Row],[Ship Mode]]=Introduction!$C$44,1,0)</f>
        <v>1</v>
      </c>
      <c r="O867" s="41">
        <f>IF(Table2[[#This Row],[Customer Segment]]=Introduction!$D$45,1,0)</f>
        <v>0</v>
      </c>
      <c r="P867" s="41">
        <f>IF(Table2[[#This Row],[Customer Segment]]=Introduction!$D$42,1,0)</f>
        <v>0</v>
      </c>
      <c r="Q867" s="41">
        <f>IF(Table2[[#This Row],[Customer Segment]]=Introduction!$D$44,1,0)</f>
        <v>1</v>
      </c>
      <c r="R867" s="1">
        <v>90.98</v>
      </c>
      <c r="S86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439.61445394483201</v>
      </c>
    </row>
    <row r="868" spans="1:19" x14ac:dyDescent="0.2">
      <c r="A868" s="1" t="s">
        <v>1</v>
      </c>
      <c r="B868" s="1" t="s">
        <v>14</v>
      </c>
      <c r="C868" s="1" t="s">
        <v>47</v>
      </c>
      <c r="D868" s="37">
        <v>0.04</v>
      </c>
      <c r="E868" s="37">
        <v>125.99</v>
      </c>
      <c r="F868" s="37">
        <v>4.2</v>
      </c>
      <c r="G868" s="37">
        <v>0.59</v>
      </c>
      <c r="H868" s="37">
        <v>-236.25</v>
      </c>
      <c r="I868" s="42">
        <f>IF(Table2[[#This Row],[Order Priority]]=Introduction!$B$42,1,0)</f>
        <v>1</v>
      </c>
      <c r="J868" s="42">
        <f>IF(Table2[[#This Row],[Order Priority]]=Introduction!$B$43,1,0)</f>
        <v>0</v>
      </c>
      <c r="K868" s="42">
        <f>IF(Table2[[#This Row],[Order Priority]]=Introduction!$B$44,1,0)</f>
        <v>0</v>
      </c>
      <c r="L868" s="42">
        <f>IF(Table2[[#This Row],[Order Priority]]=Introduction!$B$45,1,0)</f>
        <v>0</v>
      </c>
      <c r="M868" s="42">
        <f>IF(Table2[[#This Row],[Ship Mode]]=Introduction!$C$42,1,0)</f>
        <v>0</v>
      </c>
      <c r="N868" s="41">
        <f>IF(Table2[[#This Row],[Ship Mode]]=Introduction!$C$44,1,0)</f>
        <v>1</v>
      </c>
      <c r="O868" s="41">
        <f>IF(Table2[[#This Row],[Customer Segment]]=Introduction!$D$45,1,0)</f>
        <v>0</v>
      </c>
      <c r="P868" s="41">
        <f>IF(Table2[[#This Row],[Customer Segment]]=Introduction!$D$42,1,0)</f>
        <v>0</v>
      </c>
      <c r="Q868" s="41">
        <f>IF(Table2[[#This Row],[Customer Segment]]=Introduction!$D$44,1,0)</f>
        <v>1</v>
      </c>
      <c r="R868" s="34">
        <v>1270.7</v>
      </c>
      <c r="S86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690.29345721621837</v>
      </c>
    </row>
    <row r="869" spans="1:19" x14ac:dyDescent="0.2">
      <c r="A869" s="1" t="s">
        <v>1</v>
      </c>
      <c r="B869" s="1" t="s">
        <v>14</v>
      </c>
      <c r="C869" s="1" t="s">
        <v>47</v>
      </c>
      <c r="D869" s="39">
        <v>0.04</v>
      </c>
      <c r="E869" s="39">
        <v>3.08</v>
      </c>
      <c r="F869" s="39">
        <v>0.99</v>
      </c>
      <c r="G869" s="39">
        <v>0.37</v>
      </c>
      <c r="H869" s="39">
        <v>36.020000000000003</v>
      </c>
      <c r="I869" s="42">
        <f>IF(Table2[[#This Row],[Order Priority]]=Introduction!$B$42,1,0)</f>
        <v>1</v>
      </c>
      <c r="J869" s="42">
        <f>IF(Table2[[#This Row],[Order Priority]]=Introduction!$B$43,1,0)</f>
        <v>0</v>
      </c>
      <c r="K869" s="42">
        <f>IF(Table2[[#This Row],[Order Priority]]=Introduction!$B$44,1,0)</f>
        <v>0</v>
      </c>
      <c r="L869" s="42">
        <f>IF(Table2[[#This Row],[Order Priority]]=Introduction!$B$45,1,0)</f>
        <v>0</v>
      </c>
      <c r="M869" s="42">
        <f>IF(Table2[[#This Row],[Ship Mode]]=Introduction!$C$42,1,0)</f>
        <v>0</v>
      </c>
      <c r="N869" s="41">
        <f>IF(Table2[[#This Row],[Ship Mode]]=Introduction!$C$44,1,0)</f>
        <v>1</v>
      </c>
      <c r="O869" s="41">
        <f>IF(Table2[[#This Row],[Customer Segment]]=Introduction!$D$45,1,0)</f>
        <v>0</v>
      </c>
      <c r="P869" s="41">
        <f>IF(Table2[[#This Row],[Customer Segment]]=Introduction!$D$42,1,0)</f>
        <v>0</v>
      </c>
      <c r="Q869" s="41">
        <f>IF(Table2[[#This Row],[Customer Segment]]=Introduction!$D$44,1,0)</f>
        <v>1</v>
      </c>
      <c r="R869" s="1">
        <v>236.87</v>
      </c>
      <c r="S86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312.42357995644534</v>
      </c>
    </row>
    <row r="870" spans="1:19" x14ac:dyDescent="0.2">
      <c r="A870" s="1" t="s">
        <v>1</v>
      </c>
      <c r="B870" s="1" t="s">
        <v>14</v>
      </c>
      <c r="C870" s="1" t="s">
        <v>47</v>
      </c>
      <c r="D870" s="37">
        <v>0.02</v>
      </c>
      <c r="E870" s="37">
        <v>6.48</v>
      </c>
      <c r="F870" s="37">
        <v>5.9</v>
      </c>
      <c r="G870" s="37">
        <v>0.37</v>
      </c>
      <c r="H870" s="37">
        <v>-50.64</v>
      </c>
      <c r="I870" s="42">
        <f>IF(Table2[[#This Row],[Order Priority]]=Introduction!$B$42,1,0)</f>
        <v>1</v>
      </c>
      <c r="J870" s="42">
        <f>IF(Table2[[#This Row],[Order Priority]]=Introduction!$B$43,1,0)</f>
        <v>0</v>
      </c>
      <c r="K870" s="42">
        <f>IF(Table2[[#This Row],[Order Priority]]=Introduction!$B$44,1,0)</f>
        <v>0</v>
      </c>
      <c r="L870" s="42">
        <f>IF(Table2[[#This Row],[Order Priority]]=Introduction!$B$45,1,0)</f>
        <v>0</v>
      </c>
      <c r="M870" s="42">
        <f>IF(Table2[[#This Row],[Ship Mode]]=Introduction!$C$42,1,0)</f>
        <v>0</v>
      </c>
      <c r="N870" s="41">
        <f>IF(Table2[[#This Row],[Ship Mode]]=Introduction!$C$44,1,0)</f>
        <v>1</v>
      </c>
      <c r="O870" s="41">
        <f>IF(Table2[[#This Row],[Customer Segment]]=Introduction!$D$45,1,0)</f>
        <v>0</v>
      </c>
      <c r="P870" s="41">
        <f>IF(Table2[[#This Row],[Customer Segment]]=Introduction!$D$42,1,0)</f>
        <v>0</v>
      </c>
      <c r="Q870" s="41">
        <f>IF(Table2[[#This Row],[Customer Segment]]=Introduction!$D$44,1,0)</f>
        <v>1</v>
      </c>
      <c r="R870" s="34">
        <v>370.91</v>
      </c>
      <c r="S87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383.26027039068572</v>
      </c>
    </row>
    <row r="871" spans="1:19" x14ac:dyDescent="0.2">
      <c r="A871" s="1" t="s">
        <v>1</v>
      </c>
      <c r="B871" s="1" t="s">
        <v>14</v>
      </c>
      <c r="C871" s="1" t="s">
        <v>47</v>
      </c>
      <c r="D871" s="39">
        <v>0.04</v>
      </c>
      <c r="E871" s="39">
        <v>125.99</v>
      </c>
      <c r="F871" s="39">
        <v>4.2</v>
      </c>
      <c r="G871" s="39">
        <v>0.59</v>
      </c>
      <c r="H871" s="39">
        <v>510.48899999999998</v>
      </c>
      <c r="I871" s="42">
        <f>IF(Table2[[#This Row],[Order Priority]]=Introduction!$B$42,1,0)</f>
        <v>1</v>
      </c>
      <c r="J871" s="42">
        <f>IF(Table2[[#This Row],[Order Priority]]=Introduction!$B$43,1,0)</f>
        <v>0</v>
      </c>
      <c r="K871" s="42">
        <f>IF(Table2[[#This Row],[Order Priority]]=Introduction!$B$44,1,0)</f>
        <v>0</v>
      </c>
      <c r="L871" s="42">
        <f>IF(Table2[[#This Row],[Order Priority]]=Introduction!$B$45,1,0)</f>
        <v>0</v>
      </c>
      <c r="M871" s="42">
        <f>IF(Table2[[#This Row],[Ship Mode]]=Introduction!$C$42,1,0)</f>
        <v>0</v>
      </c>
      <c r="N871" s="41">
        <f>IF(Table2[[#This Row],[Ship Mode]]=Introduction!$C$44,1,0)</f>
        <v>1</v>
      </c>
      <c r="O871" s="41">
        <f>IF(Table2[[#This Row],[Customer Segment]]=Introduction!$D$45,1,0)</f>
        <v>0</v>
      </c>
      <c r="P871" s="41">
        <f>IF(Table2[[#This Row],[Customer Segment]]=Introduction!$D$42,1,0)</f>
        <v>0</v>
      </c>
      <c r="Q871" s="41">
        <f>IF(Table2[[#This Row],[Customer Segment]]=Introduction!$D$44,1,0)</f>
        <v>1</v>
      </c>
      <c r="R871" s="1">
        <v>4976.92</v>
      </c>
      <c r="S87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1454.9734011223027</v>
      </c>
    </row>
    <row r="872" spans="1:19" x14ac:dyDescent="0.2">
      <c r="A872" s="1" t="s">
        <v>23</v>
      </c>
      <c r="B872" s="1" t="s">
        <v>2</v>
      </c>
      <c r="C872" s="1" t="s">
        <v>15</v>
      </c>
      <c r="D872" s="37">
        <v>0.06</v>
      </c>
      <c r="E872" s="37">
        <v>160.97999999999999</v>
      </c>
      <c r="F872" s="37">
        <v>35.020000000000003</v>
      </c>
      <c r="G872" s="37">
        <v>0.72</v>
      </c>
      <c r="H872" s="37">
        <v>-229.68</v>
      </c>
      <c r="I872" s="42">
        <f>IF(Table2[[#This Row],[Order Priority]]=Introduction!$B$42,1,0)</f>
        <v>0</v>
      </c>
      <c r="J872" s="42">
        <f>IF(Table2[[#This Row],[Order Priority]]=Introduction!$B$43,1,0)</f>
        <v>0</v>
      </c>
      <c r="K872" s="42">
        <f>IF(Table2[[#This Row],[Order Priority]]=Introduction!$B$44,1,0)</f>
        <v>1</v>
      </c>
      <c r="L872" s="42">
        <f>IF(Table2[[#This Row],[Order Priority]]=Introduction!$B$45,1,0)</f>
        <v>0</v>
      </c>
      <c r="M872" s="42">
        <f>IF(Table2[[#This Row],[Ship Mode]]=Introduction!$C$42,1,0)</f>
        <v>1</v>
      </c>
      <c r="N872" s="41">
        <f>IF(Table2[[#This Row],[Ship Mode]]=Introduction!$C$44,1,0)</f>
        <v>0</v>
      </c>
      <c r="O872" s="41">
        <f>IF(Table2[[#This Row],[Customer Segment]]=Introduction!$D$45,1,0)</f>
        <v>0</v>
      </c>
      <c r="P872" s="41">
        <f>IF(Table2[[#This Row],[Customer Segment]]=Introduction!$D$42,1,0)</f>
        <v>1</v>
      </c>
      <c r="Q872" s="41">
        <f>IF(Table2[[#This Row],[Customer Segment]]=Introduction!$D$44,1,0)</f>
        <v>0</v>
      </c>
      <c r="R872" s="34">
        <v>1232.01</v>
      </c>
      <c r="S87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1680.1474914301386</v>
      </c>
    </row>
    <row r="873" spans="1:19" x14ac:dyDescent="0.2">
      <c r="A873" s="1" t="s">
        <v>23</v>
      </c>
      <c r="B873" s="1" t="s">
        <v>2</v>
      </c>
      <c r="C873" s="1" t="s">
        <v>15</v>
      </c>
      <c r="D873" s="39">
        <v>0.06</v>
      </c>
      <c r="E873" s="39">
        <v>160.97999999999999</v>
      </c>
      <c r="F873" s="39">
        <v>35.020000000000003</v>
      </c>
      <c r="G873" s="39">
        <v>0.72</v>
      </c>
      <c r="H873" s="39">
        <v>-229.68</v>
      </c>
      <c r="I873" s="42">
        <f>IF(Table2[[#This Row],[Order Priority]]=Introduction!$B$42,1,0)</f>
        <v>0</v>
      </c>
      <c r="J873" s="42">
        <f>IF(Table2[[#This Row],[Order Priority]]=Introduction!$B$43,1,0)</f>
        <v>0</v>
      </c>
      <c r="K873" s="42">
        <f>IF(Table2[[#This Row],[Order Priority]]=Introduction!$B$44,1,0)</f>
        <v>1</v>
      </c>
      <c r="L873" s="42">
        <f>IF(Table2[[#This Row],[Order Priority]]=Introduction!$B$45,1,0)</f>
        <v>0</v>
      </c>
      <c r="M873" s="42">
        <f>IF(Table2[[#This Row],[Ship Mode]]=Introduction!$C$42,1,0)</f>
        <v>1</v>
      </c>
      <c r="N873" s="41">
        <f>IF(Table2[[#This Row],[Ship Mode]]=Introduction!$C$44,1,0)</f>
        <v>0</v>
      </c>
      <c r="O873" s="41">
        <f>IF(Table2[[#This Row],[Customer Segment]]=Introduction!$D$45,1,0)</f>
        <v>0</v>
      </c>
      <c r="P873" s="41">
        <f>IF(Table2[[#This Row],[Customer Segment]]=Introduction!$D$42,1,0)</f>
        <v>1</v>
      </c>
      <c r="Q873" s="41">
        <f>IF(Table2[[#This Row],[Customer Segment]]=Introduction!$D$44,1,0)</f>
        <v>0</v>
      </c>
      <c r="R873" s="1">
        <v>4620.05</v>
      </c>
      <c r="S87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1680.1474914301386</v>
      </c>
    </row>
    <row r="874" spans="1:19" x14ac:dyDescent="0.2">
      <c r="A874" s="1" t="s">
        <v>92</v>
      </c>
      <c r="B874" s="1" t="s">
        <v>14</v>
      </c>
      <c r="C874" s="1" t="s">
        <v>70</v>
      </c>
      <c r="D874" s="37">
        <v>0.04</v>
      </c>
      <c r="E874" s="37">
        <v>1637.53</v>
      </c>
      <c r="F874" s="37">
        <v>24.49</v>
      </c>
      <c r="G874" s="37">
        <v>0.81</v>
      </c>
      <c r="H874" s="37">
        <v>-1759.58</v>
      </c>
      <c r="I874" s="42">
        <f>IF(Table2[[#This Row],[Order Priority]]=Introduction!$B$42,1,0)</f>
        <v>0</v>
      </c>
      <c r="J874" s="42">
        <f>IF(Table2[[#This Row],[Order Priority]]=Introduction!$B$43,1,0)</f>
        <v>0</v>
      </c>
      <c r="K874" s="42">
        <f>IF(Table2[[#This Row],[Order Priority]]=Introduction!$B$44,1,0)</f>
        <v>0</v>
      </c>
      <c r="L874" s="42">
        <f>IF(Table2[[#This Row],[Order Priority]]=Introduction!$B$45,1,0)</f>
        <v>1</v>
      </c>
      <c r="M874" s="42">
        <f>IF(Table2[[#This Row],[Ship Mode]]=Introduction!$C$42,1,0)</f>
        <v>0</v>
      </c>
      <c r="N874" s="41">
        <f>IF(Table2[[#This Row],[Ship Mode]]=Introduction!$C$44,1,0)</f>
        <v>1</v>
      </c>
      <c r="O874" s="41">
        <f>IF(Table2[[#This Row],[Customer Segment]]=Introduction!$D$45,1,0)</f>
        <v>0</v>
      </c>
      <c r="P874" s="41">
        <f>IF(Table2[[#This Row],[Customer Segment]]=Introduction!$D$42,1,0)</f>
        <v>0</v>
      </c>
      <c r="Q874" s="41">
        <f>IF(Table2[[#This Row],[Customer Segment]]=Introduction!$D$44,1,0)</f>
        <v>0</v>
      </c>
      <c r="R874" s="34">
        <v>3206.94</v>
      </c>
      <c r="S87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4302.2601388949088</v>
      </c>
    </row>
    <row r="875" spans="1:19" x14ac:dyDescent="0.2">
      <c r="A875" s="1" t="s">
        <v>92</v>
      </c>
      <c r="B875" s="1" t="s">
        <v>14</v>
      </c>
      <c r="C875" s="1" t="s">
        <v>70</v>
      </c>
      <c r="D875" s="39">
        <v>0.01</v>
      </c>
      <c r="E875" s="39">
        <v>19.98</v>
      </c>
      <c r="F875" s="39">
        <v>4</v>
      </c>
      <c r="G875" s="39">
        <v>0.68</v>
      </c>
      <c r="H875" s="39">
        <v>-72.23</v>
      </c>
      <c r="I875" s="42">
        <f>IF(Table2[[#This Row],[Order Priority]]=Introduction!$B$42,1,0)</f>
        <v>0</v>
      </c>
      <c r="J875" s="42">
        <f>IF(Table2[[#This Row],[Order Priority]]=Introduction!$B$43,1,0)</f>
        <v>0</v>
      </c>
      <c r="K875" s="42">
        <f>IF(Table2[[#This Row],[Order Priority]]=Introduction!$B$44,1,0)</f>
        <v>0</v>
      </c>
      <c r="L875" s="42">
        <f>IF(Table2[[#This Row],[Order Priority]]=Introduction!$B$45,1,0)</f>
        <v>1</v>
      </c>
      <c r="M875" s="42">
        <f>IF(Table2[[#This Row],[Ship Mode]]=Introduction!$C$42,1,0)</f>
        <v>0</v>
      </c>
      <c r="N875" s="41">
        <f>IF(Table2[[#This Row],[Ship Mode]]=Introduction!$C$44,1,0)</f>
        <v>1</v>
      </c>
      <c r="O875" s="41">
        <f>IF(Table2[[#This Row],[Customer Segment]]=Introduction!$D$45,1,0)</f>
        <v>0</v>
      </c>
      <c r="P875" s="41">
        <f>IF(Table2[[#This Row],[Customer Segment]]=Introduction!$D$42,1,0)</f>
        <v>0</v>
      </c>
      <c r="Q875" s="41">
        <f>IF(Table2[[#This Row],[Customer Segment]]=Introduction!$D$44,1,0)</f>
        <v>0</v>
      </c>
      <c r="R875" s="1">
        <v>43.08</v>
      </c>
      <c r="S87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307.52283571297505</v>
      </c>
    </row>
    <row r="876" spans="1:19" x14ac:dyDescent="0.2">
      <c r="A876" s="1" t="s">
        <v>92</v>
      </c>
      <c r="B876" s="1" t="s">
        <v>14</v>
      </c>
      <c r="C876" s="1" t="s">
        <v>47</v>
      </c>
      <c r="D876" s="37">
        <v>0.09</v>
      </c>
      <c r="E876" s="37">
        <v>2.89</v>
      </c>
      <c r="F876" s="37">
        <v>0.5</v>
      </c>
      <c r="G876" s="37">
        <v>0.38</v>
      </c>
      <c r="H876" s="37">
        <v>40.482300000000002</v>
      </c>
      <c r="I876" s="42">
        <f>IF(Table2[[#This Row],[Order Priority]]=Introduction!$B$42,1,0)</f>
        <v>0</v>
      </c>
      <c r="J876" s="42">
        <f>IF(Table2[[#This Row],[Order Priority]]=Introduction!$B$43,1,0)</f>
        <v>0</v>
      </c>
      <c r="K876" s="42">
        <f>IF(Table2[[#This Row],[Order Priority]]=Introduction!$B$44,1,0)</f>
        <v>0</v>
      </c>
      <c r="L876" s="42">
        <f>IF(Table2[[#This Row],[Order Priority]]=Introduction!$B$45,1,0)</f>
        <v>1</v>
      </c>
      <c r="M876" s="42">
        <f>IF(Table2[[#This Row],[Ship Mode]]=Introduction!$C$42,1,0)</f>
        <v>0</v>
      </c>
      <c r="N876" s="41">
        <f>IF(Table2[[#This Row],[Ship Mode]]=Introduction!$C$44,1,0)</f>
        <v>1</v>
      </c>
      <c r="O876" s="41">
        <f>IF(Table2[[#This Row],[Customer Segment]]=Introduction!$D$45,1,0)</f>
        <v>0</v>
      </c>
      <c r="P876" s="41">
        <f>IF(Table2[[#This Row],[Customer Segment]]=Introduction!$D$42,1,0)</f>
        <v>0</v>
      </c>
      <c r="Q876" s="41">
        <f>IF(Table2[[#This Row],[Customer Segment]]=Introduction!$D$44,1,0)</f>
        <v>1</v>
      </c>
      <c r="R876" s="34">
        <v>58.67</v>
      </c>
      <c r="S87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0.87629654666644896</v>
      </c>
    </row>
    <row r="877" spans="1:19" x14ac:dyDescent="0.2">
      <c r="A877" s="1" t="s">
        <v>92</v>
      </c>
      <c r="B877" s="1" t="s">
        <v>14</v>
      </c>
      <c r="C877" s="1" t="s">
        <v>47</v>
      </c>
      <c r="D877" s="39">
        <v>0.02</v>
      </c>
      <c r="E877" s="39">
        <v>48.91</v>
      </c>
      <c r="F877" s="39">
        <v>5.81</v>
      </c>
      <c r="G877" s="39">
        <v>0.38</v>
      </c>
      <c r="H877" s="39">
        <v>32.86</v>
      </c>
      <c r="I877" s="42">
        <f>IF(Table2[[#This Row],[Order Priority]]=Introduction!$B$42,1,0)</f>
        <v>0</v>
      </c>
      <c r="J877" s="42">
        <f>IF(Table2[[#This Row],[Order Priority]]=Introduction!$B$43,1,0)</f>
        <v>0</v>
      </c>
      <c r="K877" s="42">
        <f>IF(Table2[[#This Row],[Order Priority]]=Introduction!$B$44,1,0)</f>
        <v>0</v>
      </c>
      <c r="L877" s="42">
        <f>IF(Table2[[#This Row],[Order Priority]]=Introduction!$B$45,1,0)</f>
        <v>1</v>
      </c>
      <c r="M877" s="42">
        <f>IF(Table2[[#This Row],[Ship Mode]]=Introduction!$C$42,1,0)</f>
        <v>0</v>
      </c>
      <c r="N877" s="41">
        <f>IF(Table2[[#This Row],[Ship Mode]]=Introduction!$C$44,1,0)</f>
        <v>1</v>
      </c>
      <c r="O877" s="41">
        <f>IF(Table2[[#This Row],[Customer Segment]]=Introduction!$D$45,1,0)</f>
        <v>0</v>
      </c>
      <c r="P877" s="41">
        <f>IF(Table2[[#This Row],[Customer Segment]]=Introduction!$D$42,1,0)</f>
        <v>0</v>
      </c>
      <c r="Q877" s="41">
        <f>IF(Table2[[#This Row],[Customer Segment]]=Introduction!$D$44,1,0)</f>
        <v>1</v>
      </c>
      <c r="R877" s="1">
        <v>101.06</v>
      </c>
      <c r="S87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330.28325226257471</v>
      </c>
    </row>
    <row r="878" spans="1:19" x14ac:dyDescent="0.2">
      <c r="A878" s="1" t="s">
        <v>92</v>
      </c>
      <c r="B878" s="1" t="s">
        <v>14</v>
      </c>
      <c r="C878" s="1" t="s">
        <v>15</v>
      </c>
      <c r="D878" s="37">
        <v>7.0000000000000007E-2</v>
      </c>
      <c r="E878" s="37">
        <v>13.73</v>
      </c>
      <c r="F878" s="37">
        <v>6.85</v>
      </c>
      <c r="G878" s="37">
        <v>0.54</v>
      </c>
      <c r="H878" s="37">
        <v>-22.72</v>
      </c>
      <c r="I878" s="42">
        <f>IF(Table2[[#This Row],[Order Priority]]=Introduction!$B$42,1,0)</f>
        <v>0</v>
      </c>
      <c r="J878" s="42">
        <f>IF(Table2[[#This Row],[Order Priority]]=Introduction!$B$43,1,0)</f>
        <v>0</v>
      </c>
      <c r="K878" s="42">
        <f>IF(Table2[[#This Row],[Order Priority]]=Introduction!$B$44,1,0)</f>
        <v>0</v>
      </c>
      <c r="L878" s="42">
        <f>IF(Table2[[#This Row],[Order Priority]]=Introduction!$B$45,1,0)</f>
        <v>1</v>
      </c>
      <c r="M878" s="42">
        <f>IF(Table2[[#This Row],[Ship Mode]]=Introduction!$C$42,1,0)</f>
        <v>0</v>
      </c>
      <c r="N878" s="41">
        <f>IF(Table2[[#This Row],[Ship Mode]]=Introduction!$C$44,1,0)</f>
        <v>1</v>
      </c>
      <c r="O878" s="41">
        <f>IF(Table2[[#This Row],[Customer Segment]]=Introduction!$D$45,1,0)</f>
        <v>0</v>
      </c>
      <c r="P878" s="41">
        <f>IF(Table2[[#This Row],[Customer Segment]]=Introduction!$D$42,1,0)</f>
        <v>1</v>
      </c>
      <c r="Q878" s="41">
        <f>IF(Table2[[#This Row],[Customer Segment]]=Introduction!$D$44,1,0)</f>
        <v>0</v>
      </c>
      <c r="R878" s="34">
        <v>276.64</v>
      </c>
      <c r="S87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232.46031916270766</v>
      </c>
    </row>
    <row r="879" spans="1:19" x14ac:dyDescent="0.2">
      <c r="A879" s="1" t="s">
        <v>92</v>
      </c>
      <c r="B879" s="1" t="s">
        <v>14</v>
      </c>
      <c r="C879" s="1" t="s">
        <v>70</v>
      </c>
      <c r="D879" s="39">
        <v>0.06</v>
      </c>
      <c r="E879" s="39">
        <v>2.61</v>
      </c>
      <c r="F879" s="39">
        <v>0.5</v>
      </c>
      <c r="G879" s="39">
        <v>0.39</v>
      </c>
      <c r="H879" s="39">
        <v>3.5949</v>
      </c>
      <c r="I879" s="42">
        <f>IF(Table2[[#This Row],[Order Priority]]=Introduction!$B$42,1,0)</f>
        <v>0</v>
      </c>
      <c r="J879" s="42">
        <f>IF(Table2[[#This Row],[Order Priority]]=Introduction!$B$43,1,0)</f>
        <v>0</v>
      </c>
      <c r="K879" s="42">
        <f>IF(Table2[[#This Row],[Order Priority]]=Introduction!$B$44,1,0)</f>
        <v>0</v>
      </c>
      <c r="L879" s="42">
        <f>IF(Table2[[#This Row],[Order Priority]]=Introduction!$B$45,1,0)</f>
        <v>1</v>
      </c>
      <c r="M879" s="42">
        <f>IF(Table2[[#This Row],[Ship Mode]]=Introduction!$C$42,1,0)</f>
        <v>0</v>
      </c>
      <c r="N879" s="41">
        <f>IF(Table2[[#This Row],[Ship Mode]]=Introduction!$C$44,1,0)</f>
        <v>1</v>
      </c>
      <c r="O879" s="41">
        <f>IF(Table2[[#This Row],[Customer Segment]]=Introduction!$D$45,1,0)</f>
        <v>0</v>
      </c>
      <c r="P879" s="41">
        <f>IF(Table2[[#This Row],[Customer Segment]]=Introduction!$D$42,1,0)</f>
        <v>0</v>
      </c>
      <c r="Q879" s="41">
        <f>IF(Table2[[#This Row],[Customer Segment]]=Introduction!$D$44,1,0)</f>
        <v>0</v>
      </c>
      <c r="R879" s="1">
        <v>5.21</v>
      </c>
      <c r="S87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-40.076750224969828</v>
      </c>
    </row>
    <row r="880" spans="1:19" x14ac:dyDescent="0.2">
      <c r="A880" s="1" t="s">
        <v>46</v>
      </c>
      <c r="B880" s="1" t="s">
        <v>14</v>
      </c>
      <c r="C880" s="1" t="s">
        <v>47</v>
      </c>
      <c r="D880" s="37">
        <v>0.02</v>
      </c>
      <c r="E880" s="37">
        <v>9.11</v>
      </c>
      <c r="F880" s="37">
        <v>2.15</v>
      </c>
      <c r="G880" s="37">
        <v>0.4</v>
      </c>
      <c r="H880" s="37">
        <v>18.41</v>
      </c>
      <c r="I880" s="42">
        <f>IF(Table2[[#This Row],[Order Priority]]=Introduction!$B$42,1,0)</f>
        <v>0</v>
      </c>
      <c r="J880" s="42">
        <f>IF(Table2[[#This Row],[Order Priority]]=Introduction!$B$43,1,0)</f>
        <v>0</v>
      </c>
      <c r="K880" s="42">
        <f>IF(Table2[[#This Row],[Order Priority]]=Introduction!$B$44,1,0)</f>
        <v>0</v>
      </c>
      <c r="L880" s="42">
        <f>IF(Table2[[#This Row],[Order Priority]]=Introduction!$B$45,1,0)</f>
        <v>0</v>
      </c>
      <c r="M880" s="42">
        <f>IF(Table2[[#This Row],[Ship Mode]]=Introduction!$C$42,1,0)</f>
        <v>0</v>
      </c>
      <c r="N880" s="41">
        <f>IF(Table2[[#This Row],[Ship Mode]]=Introduction!$C$44,1,0)</f>
        <v>1</v>
      </c>
      <c r="O880" s="41">
        <f>IF(Table2[[#This Row],[Customer Segment]]=Introduction!$D$45,1,0)</f>
        <v>0</v>
      </c>
      <c r="P880" s="41">
        <f>IF(Table2[[#This Row],[Customer Segment]]=Introduction!$D$42,1,0)</f>
        <v>0</v>
      </c>
      <c r="Q880" s="41">
        <f>IF(Table2[[#This Row],[Customer Segment]]=Introduction!$D$44,1,0)</f>
        <v>1</v>
      </c>
      <c r="R880" s="34">
        <v>27.37</v>
      </c>
      <c r="S88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294.51545939474431</v>
      </c>
    </row>
    <row r="881" spans="1:19" x14ac:dyDescent="0.2">
      <c r="A881" s="1" t="s">
        <v>46</v>
      </c>
      <c r="B881" s="1" t="s">
        <v>14</v>
      </c>
      <c r="C881" s="1" t="s">
        <v>47</v>
      </c>
      <c r="D881" s="39">
        <v>0.06</v>
      </c>
      <c r="E881" s="39">
        <v>12.64</v>
      </c>
      <c r="F881" s="39">
        <v>4.9800000000000004</v>
      </c>
      <c r="G881" s="39">
        <v>0.48</v>
      </c>
      <c r="H881" s="39">
        <v>65.63</v>
      </c>
      <c r="I881" s="42">
        <f>IF(Table2[[#This Row],[Order Priority]]=Introduction!$B$42,1,0)</f>
        <v>0</v>
      </c>
      <c r="J881" s="42">
        <f>IF(Table2[[#This Row],[Order Priority]]=Introduction!$B$43,1,0)</f>
        <v>0</v>
      </c>
      <c r="K881" s="42">
        <f>IF(Table2[[#This Row],[Order Priority]]=Introduction!$B$44,1,0)</f>
        <v>0</v>
      </c>
      <c r="L881" s="42">
        <f>IF(Table2[[#This Row],[Order Priority]]=Introduction!$B$45,1,0)</f>
        <v>0</v>
      </c>
      <c r="M881" s="42">
        <f>IF(Table2[[#This Row],[Ship Mode]]=Introduction!$C$42,1,0)</f>
        <v>0</v>
      </c>
      <c r="N881" s="41">
        <f>IF(Table2[[#This Row],[Ship Mode]]=Introduction!$C$44,1,0)</f>
        <v>1</v>
      </c>
      <c r="O881" s="41">
        <f>IF(Table2[[#This Row],[Customer Segment]]=Introduction!$D$45,1,0)</f>
        <v>0</v>
      </c>
      <c r="P881" s="41">
        <f>IF(Table2[[#This Row],[Customer Segment]]=Introduction!$D$42,1,0)</f>
        <v>0</v>
      </c>
      <c r="Q881" s="41">
        <f>IF(Table2[[#This Row],[Customer Segment]]=Introduction!$D$44,1,0)</f>
        <v>1</v>
      </c>
      <c r="R881" s="1">
        <v>98.16</v>
      </c>
      <c r="S88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472.21056327420217</v>
      </c>
    </row>
    <row r="882" spans="1:19" x14ac:dyDescent="0.2">
      <c r="A882" s="1" t="s">
        <v>13</v>
      </c>
      <c r="B882" s="1" t="s">
        <v>14</v>
      </c>
      <c r="C882" s="1" t="s">
        <v>47</v>
      </c>
      <c r="D882" s="37">
        <v>0.09</v>
      </c>
      <c r="E882" s="37">
        <v>6.48</v>
      </c>
      <c r="F882" s="37">
        <v>6.35</v>
      </c>
      <c r="G882" s="37">
        <v>0.37</v>
      </c>
      <c r="H882" s="37">
        <v>-88.6</v>
      </c>
      <c r="I882" s="42">
        <f>IF(Table2[[#This Row],[Order Priority]]=Introduction!$B$42,1,0)</f>
        <v>0</v>
      </c>
      <c r="J882" s="42">
        <f>IF(Table2[[#This Row],[Order Priority]]=Introduction!$B$43,1,0)</f>
        <v>1</v>
      </c>
      <c r="K882" s="42">
        <f>IF(Table2[[#This Row],[Order Priority]]=Introduction!$B$44,1,0)</f>
        <v>0</v>
      </c>
      <c r="L882" s="42">
        <f>IF(Table2[[#This Row],[Order Priority]]=Introduction!$B$45,1,0)</f>
        <v>0</v>
      </c>
      <c r="M882" s="42">
        <f>IF(Table2[[#This Row],[Ship Mode]]=Introduction!$C$42,1,0)</f>
        <v>0</v>
      </c>
      <c r="N882" s="41">
        <f>IF(Table2[[#This Row],[Ship Mode]]=Introduction!$C$44,1,0)</f>
        <v>1</v>
      </c>
      <c r="O882" s="41">
        <f>IF(Table2[[#This Row],[Customer Segment]]=Introduction!$D$45,1,0)</f>
        <v>0</v>
      </c>
      <c r="P882" s="41">
        <f>IF(Table2[[#This Row],[Customer Segment]]=Introduction!$D$42,1,0)</f>
        <v>0</v>
      </c>
      <c r="Q882" s="41">
        <f>IF(Table2[[#This Row],[Customer Segment]]=Introduction!$D$44,1,0)</f>
        <v>1</v>
      </c>
      <c r="R882" s="34">
        <v>49.81</v>
      </c>
      <c r="S88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18.067551701210657</v>
      </c>
    </row>
    <row r="883" spans="1:19" x14ac:dyDescent="0.2">
      <c r="A883" s="1" t="s">
        <v>13</v>
      </c>
      <c r="B883" s="1" t="s">
        <v>14</v>
      </c>
      <c r="C883" s="1" t="s">
        <v>47</v>
      </c>
      <c r="D883" s="39">
        <v>0.03</v>
      </c>
      <c r="E883" s="39">
        <v>420.98</v>
      </c>
      <c r="F883" s="39">
        <v>19.989999999999998</v>
      </c>
      <c r="G883" s="39">
        <v>0.35</v>
      </c>
      <c r="H883" s="39">
        <v>3043.0311000000002</v>
      </c>
      <c r="I883" s="42">
        <f>IF(Table2[[#This Row],[Order Priority]]=Introduction!$B$42,1,0)</f>
        <v>0</v>
      </c>
      <c r="J883" s="42">
        <f>IF(Table2[[#This Row],[Order Priority]]=Introduction!$B$43,1,0)</f>
        <v>1</v>
      </c>
      <c r="K883" s="42">
        <f>IF(Table2[[#This Row],[Order Priority]]=Introduction!$B$44,1,0)</f>
        <v>0</v>
      </c>
      <c r="L883" s="42">
        <f>IF(Table2[[#This Row],[Order Priority]]=Introduction!$B$45,1,0)</f>
        <v>0</v>
      </c>
      <c r="M883" s="42">
        <f>IF(Table2[[#This Row],[Ship Mode]]=Introduction!$C$42,1,0)</f>
        <v>0</v>
      </c>
      <c r="N883" s="41">
        <f>IF(Table2[[#This Row],[Ship Mode]]=Introduction!$C$44,1,0)</f>
        <v>1</v>
      </c>
      <c r="O883" s="41">
        <f>IF(Table2[[#This Row],[Customer Segment]]=Introduction!$D$45,1,0)</f>
        <v>0</v>
      </c>
      <c r="P883" s="41">
        <f>IF(Table2[[#This Row],[Customer Segment]]=Introduction!$D$42,1,0)</f>
        <v>0</v>
      </c>
      <c r="Q883" s="41">
        <f>IF(Table2[[#This Row],[Customer Segment]]=Introduction!$D$44,1,0)</f>
        <v>1</v>
      </c>
      <c r="R883" s="1">
        <v>4410.1899999999996</v>
      </c>
      <c r="S88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4923.6669609428163</v>
      </c>
    </row>
    <row r="884" spans="1:19" x14ac:dyDescent="0.2">
      <c r="A884" s="1" t="s">
        <v>23</v>
      </c>
      <c r="B884" s="1" t="s">
        <v>14</v>
      </c>
      <c r="C884" s="1" t="s">
        <v>70</v>
      </c>
      <c r="D884" s="37">
        <v>0.05</v>
      </c>
      <c r="E884" s="37">
        <v>5.74</v>
      </c>
      <c r="F884" s="37">
        <v>5.3</v>
      </c>
      <c r="G884" s="37">
        <v>0.55000000000000004</v>
      </c>
      <c r="H884" s="37">
        <v>-50.75</v>
      </c>
      <c r="I884" s="42">
        <f>IF(Table2[[#This Row],[Order Priority]]=Introduction!$B$42,1,0)</f>
        <v>0</v>
      </c>
      <c r="J884" s="42">
        <f>IF(Table2[[#This Row],[Order Priority]]=Introduction!$B$43,1,0)</f>
        <v>0</v>
      </c>
      <c r="K884" s="42">
        <f>IF(Table2[[#This Row],[Order Priority]]=Introduction!$B$44,1,0)</f>
        <v>1</v>
      </c>
      <c r="L884" s="42">
        <f>IF(Table2[[#This Row],[Order Priority]]=Introduction!$B$45,1,0)</f>
        <v>0</v>
      </c>
      <c r="M884" s="42">
        <f>IF(Table2[[#This Row],[Ship Mode]]=Introduction!$C$42,1,0)</f>
        <v>0</v>
      </c>
      <c r="N884" s="41">
        <f>IF(Table2[[#This Row],[Ship Mode]]=Introduction!$C$44,1,0)</f>
        <v>1</v>
      </c>
      <c r="O884" s="41">
        <f>IF(Table2[[#This Row],[Customer Segment]]=Introduction!$D$45,1,0)</f>
        <v>0</v>
      </c>
      <c r="P884" s="41">
        <f>IF(Table2[[#This Row],[Customer Segment]]=Introduction!$D$42,1,0)</f>
        <v>0</v>
      </c>
      <c r="Q884" s="41">
        <f>IF(Table2[[#This Row],[Customer Segment]]=Introduction!$D$44,1,0)</f>
        <v>0</v>
      </c>
      <c r="R884" s="34">
        <v>42.02</v>
      </c>
      <c r="S88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253.35138349631379</v>
      </c>
    </row>
    <row r="885" spans="1:19" x14ac:dyDescent="0.2">
      <c r="A885" s="1" t="s">
        <v>23</v>
      </c>
      <c r="B885" s="1" t="s">
        <v>14</v>
      </c>
      <c r="C885" s="1" t="s">
        <v>47</v>
      </c>
      <c r="D885" s="39">
        <v>0.02</v>
      </c>
      <c r="E885" s="39">
        <v>13.48</v>
      </c>
      <c r="F885" s="39">
        <v>4.51</v>
      </c>
      <c r="G885" s="39">
        <v>0.59</v>
      </c>
      <c r="H885" s="39">
        <v>34.520000000000003</v>
      </c>
      <c r="I885" s="42">
        <f>IF(Table2[[#This Row],[Order Priority]]=Introduction!$B$42,1,0)</f>
        <v>0</v>
      </c>
      <c r="J885" s="42">
        <f>IF(Table2[[#This Row],[Order Priority]]=Introduction!$B$43,1,0)</f>
        <v>0</v>
      </c>
      <c r="K885" s="42">
        <f>IF(Table2[[#This Row],[Order Priority]]=Introduction!$B$44,1,0)</f>
        <v>1</v>
      </c>
      <c r="L885" s="42">
        <f>IF(Table2[[#This Row],[Order Priority]]=Introduction!$B$45,1,0)</f>
        <v>0</v>
      </c>
      <c r="M885" s="42">
        <f>IF(Table2[[#This Row],[Ship Mode]]=Introduction!$C$42,1,0)</f>
        <v>0</v>
      </c>
      <c r="N885" s="41">
        <f>IF(Table2[[#This Row],[Ship Mode]]=Introduction!$C$44,1,0)</f>
        <v>1</v>
      </c>
      <c r="O885" s="41">
        <f>IF(Table2[[#This Row],[Customer Segment]]=Introduction!$D$45,1,0)</f>
        <v>0</v>
      </c>
      <c r="P885" s="41">
        <f>IF(Table2[[#This Row],[Customer Segment]]=Introduction!$D$42,1,0)</f>
        <v>0</v>
      </c>
      <c r="Q885" s="41">
        <f>IF(Table2[[#This Row],[Customer Segment]]=Introduction!$D$44,1,0)</f>
        <v>1</v>
      </c>
      <c r="R885" s="1">
        <v>127.12</v>
      </c>
      <c r="S88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426.59739221011557</v>
      </c>
    </row>
    <row r="886" spans="1:19" x14ac:dyDescent="0.2">
      <c r="A886" s="1" t="s">
        <v>92</v>
      </c>
      <c r="B886" s="1" t="s">
        <v>14</v>
      </c>
      <c r="C886" s="1" t="s">
        <v>70</v>
      </c>
      <c r="D886" s="37">
        <v>0.09</v>
      </c>
      <c r="E886" s="37">
        <v>2.88</v>
      </c>
      <c r="F886" s="37">
        <v>0.99</v>
      </c>
      <c r="G886" s="37">
        <v>0.36</v>
      </c>
      <c r="H886" s="37">
        <v>-145.08199999999999</v>
      </c>
      <c r="I886" s="42">
        <f>IF(Table2[[#This Row],[Order Priority]]=Introduction!$B$42,1,0)</f>
        <v>0</v>
      </c>
      <c r="J886" s="42">
        <f>IF(Table2[[#This Row],[Order Priority]]=Introduction!$B$43,1,0)</f>
        <v>0</v>
      </c>
      <c r="K886" s="42">
        <f>IF(Table2[[#This Row],[Order Priority]]=Introduction!$B$44,1,0)</f>
        <v>0</v>
      </c>
      <c r="L886" s="42">
        <f>IF(Table2[[#This Row],[Order Priority]]=Introduction!$B$45,1,0)</f>
        <v>1</v>
      </c>
      <c r="M886" s="42">
        <f>IF(Table2[[#This Row],[Ship Mode]]=Introduction!$C$42,1,0)</f>
        <v>0</v>
      </c>
      <c r="N886" s="41">
        <f>IF(Table2[[#This Row],[Ship Mode]]=Introduction!$C$44,1,0)</f>
        <v>1</v>
      </c>
      <c r="O886" s="41">
        <f>IF(Table2[[#This Row],[Customer Segment]]=Introduction!$D$45,1,0)</f>
        <v>0</v>
      </c>
      <c r="P886" s="41">
        <f>IF(Table2[[#This Row],[Customer Segment]]=Introduction!$D$42,1,0)</f>
        <v>0</v>
      </c>
      <c r="Q886" s="41">
        <f>IF(Table2[[#This Row],[Customer Segment]]=Introduction!$D$44,1,0)</f>
        <v>0</v>
      </c>
      <c r="R886" s="34">
        <v>28.73</v>
      </c>
      <c r="S88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-222.6971668048684</v>
      </c>
    </row>
    <row r="887" spans="1:19" x14ac:dyDescent="0.2">
      <c r="A887" s="1" t="s">
        <v>92</v>
      </c>
      <c r="B887" s="1" t="s">
        <v>14</v>
      </c>
      <c r="C887" s="1" t="s">
        <v>15</v>
      </c>
      <c r="D887" s="39">
        <v>0</v>
      </c>
      <c r="E887" s="39">
        <v>6783.02</v>
      </c>
      <c r="F887" s="39">
        <v>24.49</v>
      </c>
      <c r="G887" s="39">
        <v>0.39</v>
      </c>
      <c r="H887" s="39">
        <v>4.1100000000000003</v>
      </c>
      <c r="I887" s="42">
        <f>IF(Table2[[#This Row],[Order Priority]]=Introduction!$B$42,1,0)</f>
        <v>0</v>
      </c>
      <c r="J887" s="42">
        <f>IF(Table2[[#This Row],[Order Priority]]=Introduction!$B$43,1,0)</f>
        <v>0</v>
      </c>
      <c r="K887" s="42">
        <f>IF(Table2[[#This Row],[Order Priority]]=Introduction!$B$44,1,0)</f>
        <v>0</v>
      </c>
      <c r="L887" s="42">
        <f>IF(Table2[[#This Row],[Order Priority]]=Introduction!$B$45,1,0)</f>
        <v>1</v>
      </c>
      <c r="M887" s="42">
        <f>IF(Table2[[#This Row],[Ship Mode]]=Introduction!$C$42,1,0)</f>
        <v>0</v>
      </c>
      <c r="N887" s="41">
        <f>IF(Table2[[#This Row],[Ship Mode]]=Introduction!$C$44,1,0)</f>
        <v>1</v>
      </c>
      <c r="O887" s="41">
        <f>IF(Table2[[#This Row],[Customer Segment]]=Introduction!$D$45,1,0)</f>
        <v>0</v>
      </c>
      <c r="P887" s="41">
        <f>IF(Table2[[#This Row],[Customer Segment]]=Introduction!$D$42,1,0)</f>
        <v>1</v>
      </c>
      <c r="Q887" s="41">
        <f>IF(Table2[[#This Row],[Customer Segment]]=Introduction!$D$44,1,0)</f>
        <v>0</v>
      </c>
      <c r="R887" s="1">
        <v>20552.55</v>
      </c>
      <c r="S88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21878.448370430986</v>
      </c>
    </row>
    <row r="888" spans="1:19" x14ac:dyDescent="0.2">
      <c r="A888" s="1" t="s">
        <v>46</v>
      </c>
      <c r="B888" s="1" t="s">
        <v>14</v>
      </c>
      <c r="C888" s="1" t="s">
        <v>15</v>
      </c>
      <c r="D888" s="37">
        <v>0.02</v>
      </c>
      <c r="E888" s="37">
        <v>55.94</v>
      </c>
      <c r="F888" s="37">
        <v>6.55</v>
      </c>
      <c r="G888" s="37">
        <v>0.68</v>
      </c>
      <c r="H888" s="37">
        <v>401.85</v>
      </c>
      <c r="I888" s="42">
        <f>IF(Table2[[#This Row],[Order Priority]]=Introduction!$B$42,1,0)</f>
        <v>0</v>
      </c>
      <c r="J888" s="42">
        <f>IF(Table2[[#This Row],[Order Priority]]=Introduction!$B$43,1,0)</f>
        <v>0</v>
      </c>
      <c r="K888" s="42">
        <f>IF(Table2[[#This Row],[Order Priority]]=Introduction!$B$44,1,0)</f>
        <v>0</v>
      </c>
      <c r="L888" s="42">
        <f>IF(Table2[[#This Row],[Order Priority]]=Introduction!$B$45,1,0)</f>
        <v>0</v>
      </c>
      <c r="M888" s="42">
        <f>IF(Table2[[#This Row],[Ship Mode]]=Introduction!$C$42,1,0)</f>
        <v>0</v>
      </c>
      <c r="N888" s="41">
        <f>IF(Table2[[#This Row],[Ship Mode]]=Introduction!$C$44,1,0)</f>
        <v>1</v>
      </c>
      <c r="O888" s="41">
        <f>IF(Table2[[#This Row],[Customer Segment]]=Introduction!$D$45,1,0)</f>
        <v>0</v>
      </c>
      <c r="P888" s="41">
        <f>IF(Table2[[#This Row],[Customer Segment]]=Introduction!$D$42,1,0)</f>
        <v>1</v>
      </c>
      <c r="Q888" s="41">
        <f>IF(Table2[[#This Row],[Customer Segment]]=Introduction!$D$44,1,0)</f>
        <v>0</v>
      </c>
      <c r="R888" s="34">
        <v>646.88</v>
      </c>
      <c r="S88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1128.8642383611514</v>
      </c>
    </row>
    <row r="889" spans="1:19" x14ac:dyDescent="0.2">
      <c r="A889" s="1" t="s">
        <v>13</v>
      </c>
      <c r="B889" s="1" t="s">
        <v>14</v>
      </c>
      <c r="C889" s="1" t="s">
        <v>70</v>
      </c>
      <c r="D889" s="39">
        <v>0.09</v>
      </c>
      <c r="E889" s="39">
        <v>4.91</v>
      </c>
      <c r="F889" s="39">
        <v>0.5</v>
      </c>
      <c r="G889" s="39">
        <v>0.36</v>
      </c>
      <c r="H889" s="39">
        <v>28.855799999999999</v>
      </c>
      <c r="I889" s="42">
        <f>IF(Table2[[#This Row],[Order Priority]]=Introduction!$B$42,1,0)</f>
        <v>0</v>
      </c>
      <c r="J889" s="42">
        <f>IF(Table2[[#This Row],[Order Priority]]=Introduction!$B$43,1,0)</f>
        <v>1</v>
      </c>
      <c r="K889" s="42">
        <f>IF(Table2[[#This Row],[Order Priority]]=Introduction!$B$44,1,0)</f>
        <v>0</v>
      </c>
      <c r="L889" s="42">
        <f>IF(Table2[[#This Row],[Order Priority]]=Introduction!$B$45,1,0)</f>
        <v>0</v>
      </c>
      <c r="M889" s="42">
        <f>IF(Table2[[#This Row],[Ship Mode]]=Introduction!$C$42,1,0)</f>
        <v>0</v>
      </c>
      <c r="N889" s="41">
        <f>IF(Table2[[#This Row],[Ship Mode]]=Introduction!$C$44,1,0)</f>
        <v>1</v>
      </c>
      <c r="O889" s="41">
        <f>IF(Table2[[#This Row],[Customer Segment]]=Introduction!$D$45,1,0)</f>
        <v>0</v>
      </c>
      <c r="P889" s="41">
        <f>IF(Table2[[#This Row],[Customer Segment]]=Introduction!$D$42,1,0)</f>
        <v>0</v>
      </c>
      <c r="Q889" s="41">
        <f>IF(Table2[[#This Row],[Customer Segment]]=Introduction!$D$44,1,0)</f>
        <v>0</v>
      </c>
      <c r="R889" s="1">
        <v>41.82</v>
      </c>
      <c r="S88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-67.014897954353501</v>
      </c>
    </row>
    <row r="890" spans="1:19" x14ac:dyDescent="0.2">
      <c r="A890" s="1" t="s">
        <v>13</v>
      </c>
      <c r="B890" s="1" t="s">
        <v>2</v>
      </c>
      <c r="C890" s="1" t="s">
        <v>70</v>
      </c>
      <c r="D890" s="37">
        <v>0.01</v>
      </c>
      <c r="E890" s="37">
        <v>296.18</v>
      </c>
      <c r="F890" s="37">
        <v>54.12</v>
      </c>
      <c r="G890" s="37">
        <v>0.76</v>
      </c>
      <c r="H890" s="37">
        <v>173.48</v>
      </c>
      <c r="I890" s="42">
        <f>IF(Table2[[#This Row],[Order Priority]]=Introduction!$B$42,1,0)</f>
        <v>0</v>
      </c>
      <c r="J890" s="42">
        <f>IF(Table2[[#This Row],[Order Priority]]=Introduction!$B$43,1,0)</f>
        <v>1</v>
      </c>
      <c r="K890" s="42">
        <f>IF(Table2[[#This Row],[Order Priority]]=Introduction!$B$44,1,0)</f>
        <v>0</v>
      </c>
      <c r="L890" s="42">
        <f>IF(Table2[[#This Row],[Order Priority]]=Introduction!$B$45,1,0)</f>
        <v>0</v>
      </c>
      <c r="M890" s="42">
        <f>IF(Table2[[#This Row],[Ship Mode]]=Introduction!$C$42,1,0)</f>
        <v>1</v>
      </c>
      <c r="N890" s="41">
        <f>IF(Table2[[#This Row],[Ship Mode]]=Introduction!$C$44,1,0)</f>
        <v>0</v>
      </c>
      <c r="O890" s="41">
        <f>IF(Table2[[#This Row],[Customer Segment]]=Introduction!$D$45,1,0)</f>
        <v>0</v>
      </c>
      <c r="P890" s="41">
        <f>IF(Table2[[#This Row],[Customer Segment]]=Introduction!$D$42,1,0)</f>
        <v>0</v>
      </c>
      <c r="Q890" s="41">
        <f>IF(Table2[[#This Row],[Customer Segment]]=Introduction!$D$44,1,0)</f>
        <v>0</v>
      </c>
      <c r="R890" s="34">
        <v>2875.72</v>
      </c>
      <c r="S89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3057.4787885694423</v>
      </c>
    </row>
    <row r="891" spans="1:19" x14ac:dyDescent="0.2">
      <c r="A891" s="1" t="s">
        <v>13</v>
      </c>
      <c r="B891" s="1" t="s">
        <v>14</v>
      </c>
      <c r="C891" s="1" t="s">
        <v>47</v>
      </c>
      <c r="D891" s="39">
        <v>7.0000000000000007E-2</v>
      </c>
      <c r="E891" s="39">
        <v>39.479999999999997</v>
      </c>
      <c r="F891" s="39">
        <v>1.99</v>
      </c>
      <c r="G891" s="39">
        <v>0.54</v>
      </c>
      <c r="H891" s="39">
        <v>88.72</v>
      </c>
      <c r="I891" s="42">
        <f>IF(Table2[[#This Row],[Order Priority]]=Introduction!$B$42,1,0)</f>
        <v>0</v>
      </c>
      <c r="J891" s="42">
        <f>IF(Table2[[#This Row],[Order Priority]]=Introduction!$B$43,1,0)</f>
        <v>1</v>
      </c>
      <c r="K891" s="42">
        <f>IF(Table2[[#This Row],[Order Priority]]=Introduction!$B$44,1,0)</f>
        <v>0</v>
      </c>
      <c r="L891" s="42">
        <f>IF(Table2[[#This Row],[Order Priority]]=Introduction!$B$45,1,0)</f>
        <v>0</v>
      </c>
      <c r="M891" s="42">
        <f>IF(Table2[[#This Row],[Ship Mode]]=Introduction!$C$42,1,0)</f>
        <v>0</v>
      </c>
      <c r="N891" s="41">
        <f>IF(Table2[[#This Row],[Ship Mode]]=Introduction!$C$44,1,0)</f>
        <v>1</v>
      </c>
      <c r="O891" s="41">
        <f>IF(Table2[[#This Row],[Customer Segment]]=Introduction!$D$45,1,0)</f>
        <v>0</v>
      </c>
      <c r="P891" s="41">
        <f>IF(Table2[[#This Row],[Customer Segment]]=Introduction!$D$42,1,0)</f>
        <v>0</v>
      </c>
      <c r="Q891" s="41">
        <f>IF(Table2[[#This Row],[Customer Segment]]=Introduction!$D$44,1,0)</f>
        <v>1</v>
      </c>
      <c r="R891" s="1">
        <v>151.27000000000001</v>
      </c>
      <c r="S89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337.05307807344775</v>
      </c>
    </row>
    <row r="892" spans="1:19" x14ac:dyDescent="0.2">
      <c r="A892" s="1" t="s">
        <v>13</v>
      </c>
      <c r="B892" s="1" t="s">
        <v>14</v>
      </c>
      <c r="C892" s="1" t="s">
        <v>47</v>
      </c>
      <c r="D892" s="37">
        <v>0</v>
      </c>
      <c r="E892" s="37">
        <v>4.91</v>
      </c>
      <c r="F892" s="37">
        <v>0.5</v>
      </c>
      <c r="G892" s="37">
        <v>0.36</v>
      </c>
      <c r="H892" s="37">
        <v>7.2519</v>
      </c>
      <c r="I892" s="42">
        <f>IF(Table2[[#This Row],[Order Priority]]=Introduction!$B$42,1,0)</f>
        <v>0</v>
      </c>
      <c r="J892" s="42">
        <f>IF(Table2[[#This Row],[Order Priority]]=Introduction!$B$43,1,0)</f>
        <v>1</v>
      </c>
      <c r="K892" s="42">
        <f>IF(Table2[[#This Row],[Order Priority]]=Introduction!$B$44,1,0)</f>
        <v>0</v>
      </c>
      <c r="L892" s="42">
        <f>IF(Table2[[#This Row],[Order Priority]]=Introduction!$B$45,1,0)</f>
        <v>0</v>
      </c>
      <c r="M892" s="42">
        <f>IF(Table2[[#This Row],[Ship Mode]]=Introduction!$C$42,1,0)</f>
        <v>0</v>
      </c>
      <c r="N892" s="41">
        <f>IF(Table2[[#This Row],[Ship Mode]]=Introduction!$C$44,1,0)</f>
        <v>1</v>
      </c>
      <c r="O892" s="41">
        <f>IF(Table2[[#This Row],[Customer Segment]]=Introduction!$D$45,1,0)</f>
        <v>0</v>
      </c>
      <c r="P892" s="41">
        <f>IF(Table2[[#This Row],[Customer Segment]]=Introduction!$D$42,1,0)</f>
        <v>0</v>
      </c>
      <c r="Q892" s="41">
        <f>IF(Table2[[#This Row],[Customer Segment]]=Introduction!$D$44,1,0)</f>
        <v>1</v>
      </c>
      <c r="R892" s="34">
        <v>10.51</v>
      </c>
      <c r="S89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0.77677148132643126</v>
      </c>
    </row>
    <row r="893" spans="1:19" x14ac:dyDescent="0.2">
      <c r="A893" s="1" t="s">
        <v>23</v>
      </c>
      <c r="B893" s="1" t="s">
        <v>14</v>
      </c>
      <c r="C893" s="1" t="s">
        <v>15</v>
      </c>
      <c r="D893" s="39">
        <v>0.02</v>
      </c>
      <c r="E893" s="39">
        <v>48.04</v>
      </c>
      <c r="F893" s="39">
        <v>5.09</v>
      </c>
      <c r="G893" s="39">
        <v>0.37</v>
      </c>
      <c r="H893" s="39">
        <v>373.67</v>
      </c>
      <c r="I893" s="42">
        <f>IF(Table2[[#This Row],[Order Priority]]=Introduction!$B$42,1,0)</f>
        <v>0</v>
      </c>
      <c r="J893" s="42">
        <f>IF(Table2[[#This Row],[Order Priority]]=Introduction!$B$43,1,0)</f>
        <v>0</v>
      </c>
      <c r="K893" s="42">
        <f>IF(Table2[[#This Row],[Order Priority]]=Introduction!$B$44,1,0)</f>
        <v>1</v>
      </c>
      <c r="L893" s="42">
        <f>IF(Table2[[#This Row],[Order Priority]]=Introduction!$B$45,1,0)</f>
        <v>0</v>
      </c>
      <c r="M893" s="42">
        <f>IF(Table2[[#This Row],[Ship Mode]]=Introduction!$C$42,1,0)</f>
        <v>0</v>
      </c>
      <c r="N893" s="41">
        <f>IF(Table2[[#This Row],[Ship Mode]]=Introduction!$C$44,1,0)</f>
        <v>1</v>
      </c>
      <c r="O893" s="41">
        <f>IF(Table2[[#This Row],[Customer Segment]]=Introduction!$D$45,1,0)</f>
        <v>0</v>
      </c>
      <c r="P893" s="41">
        <f>IF(Table2[[#This Row],[Customer Segment]]=Introduction!$D$42,1,0)</f>
        <v>1</v>
      </c>
      <c r="Q893" s="41">
        <f>IF(Table2[[#This Row],[Customer Segment]]=Introduction!$D$44,1,0)</f>
        <v>0</v>
      </c>
      <c r="R893" s="1">
        <v>881.32</v>
      </c>
      <c r="S89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655.97377703213169</v>
      </c>
    </row>
    <row r="894" spans="1:19" x14ac:dyDescent="0.2">
      <c r="A894" s="1" t="s">
        <v>23</v>
      </c>
      <c r="B894" s="1" t="s">
        <v>2</v>
      </c>
      <c r="C894" s="1" t="s">
        <v>15</v>
      </c>
      <c r="D894" s="37">
        <v>0.05</v>
      </c>
      <c r="E894" s="37">
        <v>1500.97</v>
      </c>
      <c r="F894" s="37">
        <v>29.7</v>
      </c>
      <c r="G894" s="37">
        <v>0.56999999999999995</v>
      </c>
      <c r="H894" s="37">
        <v>-2561.3235</v>
      </c>
      <c r="I894" s="42">
        <f>IF(Table2[[#This Row],[Order Priority]]=Introduction!$B$42,1,0)</f>
        <v>0</v>
      </c>
      <c r="J894" s="42">
        <f>IF(Table2[[#This Row],[Order Priority]]=Introduction!$B$43,1,0)</f>
        <v>0</v>
      </c>
      <c r="K894" s="42">
        <f>IF(Table2[[#This Row],[Order Priority]]=Introduction!$B$44,1,0)</f>
        <v>1</v>
      </c>
      <c r="L894" s="42">
        <f>IF(Table2[[#This Row],[Order Priority]]=Introduction!$B$45,1,0)</f>
        <v>0</v>
      </c>
      <c r="M894" s="42">
        <f>IF(Table2[[#This Row],[Ship Mode]]=Introduction!$C$42,1,0)</f>
        <v>1</v>
      </c>
      <c r="N894" s="41">
        <f>IF(Table2[[#This Row],[Ship Mode]]=Introduction!$C$44,1,0)</f>
        <v>0</v>
      </c>
      <c r="O894" s="41">
        <f>IF(Table2[[#This Row],[Customer Segment]]=Introduction!$D$45,1,0)</f>
        <v>0</v>
      </c>
      <c r="P894" s="41">
        <f>IF(Table2[[#This Row],[Customer Segment]]=Introduction!$D$42,1,0)</f>
        <v>1</v>
      </c>
      <c r="Q894" s="41">
        <f>IF(Table2[[#This Row],[Customer Segment]]=Introduction!$D$44,1,0)</f>
        <v>0</v>
      </c>
      <c r="R894" s="34">
        <v>1497.22</v>
      </c>
      <c r="S89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3225.7980364202863</v>
      </c>
    </row>
    <row r="895" spans="1:19" x14ac:dyDescent="0.2">
      <c r="A895" s="1" t="s">
        <v>23</v>
      </c>
      <c r="B895" s="1" t="s">
        <v>14</v>
      </c>
      <c r="C895" s="1" t="s">
        <v>15</v>
      </c>
      <c r="D895" s="39">
        <v>0.02</v>
      </c>
      <c r="E895" s="39">
        <v>48.04</v>
      </c>
      <c r="F895" s="39">
        <v>5.09</v>
      </c>
      <c r="G895" s="39">
        <v>0.37</v>
      </c>
      <c r="H895" s="39">
        <v>168.91890000000001</v>
      </c>
      <c r="I895" s="42">
        <f>IF(Table2[[#This Row],[Order Priority]]=Introduction!$B$42,1,0)</f>
        <v>0</v>
      </c>
      <c r="J895" s="42">
        <f>IF(Table2[[#This Row],[Order Priority]]=Introduction!$B$43,1,0)</f>
        <v>0</v>
      </c>
      <c r="K895" s="42">
        <f>IF(Table2[[#This Row],[Order Priority]]=Introduction!$B$44,1,0)</f>
        <v>1</v>
      </c>
      <c r="L895" s="42">
        <f>IF(Table2[[#This Row],[Order Priority]]=Introduction!$B$45,1,0)</f>
        <v>0</v>
      </c>
      <c r="M895" s="42">
        <f>IF(Table2[[#This Row],[Ship Mode]]=Introduction!$C$42,1,0)</f>
        <v>0</v>
      </c>
      <c r="N895" s="41">
        <f>IF(Table2[[#This Row],[Ship Mode]]=Introduction!$C$44,1,0)</f>
        <v>1</v>
      </c>
      <c r="O895" s="41">
        <f>IF(Table2[[#This Row],[Customer Segment]]=Introduction!$D$45,1,0)</f>
        <v>0</v>
      </c>
      <c r="P895" s="41">
        <f>IF(Table2[[#This Row],[Customer Segment]]=Introduction!$D$42,1,0)</f>
        <v>1</v>
      </c>
      <c r="Q895" s="41">
        <f>IF(Table2[[#This Row],[Customer Segment]]=Introduction!$D$44,1,0)</f>
        <v>0</v>
      </c>
      <c r="R895" s="1">
        <v>244.81</v>
      </c>
      <c r="S89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446.30338394604809</v>
      </c>
    </row>
    <row r="896" spans="1:19" x14ac:dyDescent="0.2">
      <c r="A896" s="1" t="s">
        <v>23</v>
      </c>
      <c r="B896" s="1" t="s">
        <v>14</v>
      </c>
      <c r="C896" s="1" t="s">
        <v>15</v>
      </c>
      <c r="D896" s="37">
        <v>0.03</v>
      </c>
      <c r="E896" s="37">
        <v>4.28</v>
      </c>
      <c r="F896" s="37">
        <v>1.6</v>
      </c>
      <c r="G896" s="37">
        <v>0.57999999999999996</v>
      </c>
      <c r="H896" s="37">
        <v>-6.2</v>
      </c>
      <c r="I896" s="42">
        <f>IF(Table2[[#This Row],[Order Priority]]=Introduction!$B$42,1,0)</f>
        <v>0</v>
      </c>
      <c r="J896" s="42">
        <f>IF(Table2[[#This Row],[Order Priority]]=Introduction!$B$43,1,0)</f>
        <v>0</v>
      </c>
      <c r="K896" s="42">
        <f>IF(Table2[[#This Row],[Order Priority]]=Introduction!$B$44,1,0)</f>
        <v>1</v>
      </c>
      <c r="L896" s="42">
        <f>IF(Table2[[#This Row],[Order Priority]]=Introduction!$B$45,1,0)</f>
        <v>0</v>
      </c>
      <c r="M896" s="42">
        <f>IF(Table2[[#This Row],[Ship Mode]]=Introduction!$C$42,1,0)</f>
        <v>0</v>
      </c>
      <c r="N896" s="41">
        <f>IF(Table2[[#This Row],[Ship Mode]]=Introduction!$C$44,1,0)</f>
        <v>1</v>
      </c>
      <c r="O896" s="41">
        <f>IF(Table2[[#This Row],[Customer Segment]]=Introduction!$D$45,1,0)</f>
        <v>0</v>
      </c>
      <c r="P896" s="41">
        <f>IF(Table2[[#This Row],[Customer Segment]]=Introduction!$D$42,1,0)</f>
        <v>1</v>
      </c>
      <c r="Q896" s="41">
        <f>IF(Table2[[#This Row],[Customer Segment]]=Introduction!$D$44,1,0)</f>
        <v>0</v>
      </c>
      <c r="R896" s="34">
        <v>4.55</v>
      </c>
      <c r="S89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201.34826973332375</v>
      </c>
    </row>
    <row r="897" spans="1:19" x14ac:dyDescent="0.2">
      <c r="A897" s="1" t="s">
        <v>92</v>
      </c>
      <c r="B897" s="1" t="s">
        <v>63</v>
      </c>
      <c r="C897" s="1" t="s">
        <v>70</v>
      </c>
      <c r="D897" s="39">
        <v>0.1</v>
      </c>
      <c r="E897" s="39">
        <v>152.47999999999999</v>
      </c>
      <c r="F897" s="39">
        <v>4</v>
      </c>
      <c r="G897" s="39">
        <v>0.79</v>
      </c>
      <c r="H897" s="39">
        <v>-521.09</v>
      </c>
      <c r="I897" s="42">
        <f>IF(Table2[[#This Row],[Order Priority]]=Introduction!$B$42,1,0)</f>
        <v>0</v>
      </c>
      <c r="J897" s="42">
        <f>IF(Table2[[#This Row],[Order Priority]]=Introduction!$B$43,1,0)</f>
        <v>0</v>
      </c>
      <c r="K897" s="42">
        <f>IF(Table2[[#This Row],[Order Priority]]=Introduction!$B$44,1,0)</f>
        <v>0</v>
      </c>
      <c r="L897" s="42">
        <f>IF(Table2[[#This Row],[Order Priority]]=Introduction!$B$45,1,0)</f>
        <v>1</v>
      </c>
      <c r="M897" s="42">
        <f>IF(Table2[[#This Row],[Ship Mode]]=Introduction!$C$42,1,0)</f>
        <v>0</v>
      </c>
      <c r="N897" s="41">
        <f>IF(Table2[[#This Row],[Ship Mode]]=Introduction!$C$44,1,0)</f>
        <v>0</v>
      </c>
      <c r="O897" s="41">
        <f>IF(Table2[[#This Row],[Customer Segment]]=Introduction!$D$45,1,0)</f>
        <v>0</v>
      </c>
      <c r="P897" s="41">
        <f>IF(Table2[[#This Row],[Customer Segment]]=Introduction!$D$42,1,0)</f>
        <v>0</v>
      </c>
      <c r="Q897" s="41">
        <f>IF(Table2[[#This Row],[Customer Segment]]=Introduction!$D$44,1,0)</f>
        <v>0</v>
      </c>
      <c r="R897" s="1">
        <v>558.16999999999996</v>
      </c>
      <c r="S89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212.76325439112443</v>
      </c>
    </row>
    <row r="898" spans="1:19" x14ac:dyDescent="0.2">
      <c r="A898" s="1" t="s">
        <v>92</v>
      </c>
      <c r="B898" s="1" t="s">
        <v>14</v>
      </c>
      <c r="C898" s="1" t="s">
        <v>70</v>
      </c>
      <c r="D898" s="37">
        <v>0.08</v>
      </c>
      <c r="E898" s="37">
        <v>6.84</v>
      </c>
      <c r="F898" s="37">
        <v>8.3699999999999992</v>
      </c>
      <c r="G898" s="37">
        <v>0.57999999999999996</v>
      </c>
      <c r="H898" s="37">
        <v>-29.49</v>
      </c>
      <c r="I898" s="42">
        <f>IF(Table2[[#This Row],[Order Priority]]=Introduction!$B$42,1,0)</f>
        <v>0</v>
      </c>
      <c r="J898" s="42">
        <f>IF(Table2[[#This Row],[Order Priority]]=Introduction!$B$43,1,0)</f>
        <v>0</v>
      </c>
      <c r="K898" s="42">
        <f>IF(Table2[[#This Row],[Order Priority]]=Introduction!$B$44,1,0)</f>
        <v>0</v>
      </c>
      <c r="L898" s="42">
        <f>IF(Table2[[#This Row],[Order Priority]]=Introduction!$B$45,1,0)</f>
        <v>1</v>
      </c>
      <c r="M898" s="42">
        <f>IF(Table2[[#This Row],[Ship Mode]]=Introduction!$C$42,1,0)</f>
        <v>0</v>
      </c>
      <c r="N898" s="41">
        <f>IF(Table2[[#This Row],[Ship Mode]]=Introduction!$C$44,1,0)</f>
        <v>1</v>
      </c>
      <c r="O898" s="41">
        <f>IF(Table2[[#This Row],[Customer Segment]]=Introduction!$D$45,1,0)</f>
        <v>0</v>
      </c>
      <c r="P898" s="41">
        <f>IF(Table2[[#This Row],[Customer Segment]]=Introduction!$D$42,1,0)</f>
        <v>0</v>
      </c>
      <c r="Q898" s="41">
        <f>IF(Table2[[#This Row],[Customer Segment]]=Introduction!$D$44,1,0)</f>
        <v>0</v>
      </c>
      <c r="R898" s="34">
        <v>8.39</v>
      </c>
      <c r="S89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301.52659576105714</v>
      </c>
    </row>
    <row r="899" spans="1:19" x14ac:dyDescent="0.2">
      <c r="A899" s="1" t="s">
        <v>46</v>
      </c>
      <c r="B899" s="1" t="s">
        <v>2</v>
      </c>
      <c r="C899" s="1" t="s">
        <v>70</v>
      </c>
      <c r="D899" s="39">
        <v>0.01</v>
      </c>
      <c r="E899" s="39">
        <v>145.44999999999999</v>
      </c>
      <c r="F899" s="39">
        <v>17.850000000000001</v>
      </c>
      <c r="G899" s="39">
        <v>0.56000000000000005</v>
      </c>
      <c r="H899" s="39">
        <v>837.6807</v>
      </c>
      <c r="I899" s="42">
        <f>IF(Table2[[#This Row],[Order Priority]]=Introduction!$B$42,1,0)</f>
        <v>0</v>
      </c>
      <c r="J899" s="42">
        <f>IF(Table2[[#This Row],[Order Priority]]=Introduction!$B$43,1,0)</f>
        <v>0</v>
      </c>
      <c r="K899" s="42">
        <f>IF(Table2[[#This Row],[Order Priority]]=Introduction!$B$44,1,0)</f>
        <v>0</v>
      </c>
      <c r="L899" s="42">
        <f>IF(Table2[[#This Row],[Order Priority]]=Introduction!$B$45,1,0)</f>
        <v>0</v>
      </c>
      <c r="M899" s="42">
        <f>IF(Table2[[#This Row],[Ship Mode]]=Introduction!$C$42,1,0)</f>
        <v>1</v>
      </c>
      <c r="N899" s="41">
        <f>IF(Table2[[#This Row],[Ship Mode]]=Introduction!$C$44,1,0)</f>
        <v>0</v>
      </c>
      <c r="O899" s="41">
        <f>IF(Table2[[#This Row],[Customer Segment]]=Introduction!$D$45,1,0)</f>
        <v>0</v>
      </c>
      <c r="P899" s="41">
        <f>IF(Table2[[#This Row],[Customer Segment]]=Introduction!$D$42,1,0)</f>
        <v>0</v>
      </c>
      <c r="Q899" s="41">
        <f>IF(Table2[[#This Row],[Customer Segment]]=Introduction!$D$44,1,0)</f>
        <v>0</v>
      </c>
      <c r="R899" s="1">
        <v>1214.03</v>
      </c>
      <c r="S89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2300.1756864499202</v>
      </c>
    </row>
    <row r="900" spans="1:19" x14ac:dyDescent="0.2">
      <c r="A900" s="1" t="s">
        <v>46</v>
      </c>
      <c r="B900" s="1" t="s">
        <v>14</v>
      </c>
      <c r="C900" s="1" t="s">
        <v>3</v>
      </c>
      <c r="D900" s="37">
        <v>0.03</v>
      </c>
      <c r="E900" s="37">
        <v>12.28</v>
      </c>
      <c r="F900" s="37">
        <v>6.35</v>
      </c>
      <c r="G900" s="37">
        <v>0.38</v>
      </c>
      <c r="H900" s="37">
        <v>68.676000000000002</v>
      </c>
      <c r="I900" s="42">
        <f>IF(Table2[[#This Row],[Order Priority]]=Introduction!$B$42,1,0)</f>
        <v>0</v>
      </c>
      <c r="J900" s="42">
        <f>IF(Table2[[#This Row],[Order Priority]]=Introduction!$B$43,1,0)</f>
        <v>0</v>
      </c>
      <c r="K900" s="42">
        <f>IF(Table2[[#This Row],[Order Priority]]=Introduction!$B$44,1,0)</f>
        <v>0</v>
      </c>
      <c r="L900" s="42">
        <f>IF(Table2[[#This Row],[Order Priority]]=Introduction!$B$45,1,0)</f>
        <v>0</v>
      </c>
      <c r="M900" s="42">
        <f>IF(Table2[[#This Row],[Ship Mode]]=Introduction!$C$42,1,0)</f>
        <v>0</v>
      </c>
      <c r="N900" s="41">
        <f>IF(Table2[[#This Row],[Ship Mode]]=Introduction!$C$44,1,0)</f>
        <v>1</v>
      </c>
      <c r="O900" s="41">
        <f>IF(Table2[[#This Row],[Customer Segment]]=Introduction!$D$45,1,0)</f>
        <v>1</v>
      </c>
      <c r="P900" s="41">
        <f>IF(Table2[[#This Row],[Customer Segment]]=Introduction!$D$42,1,0)</f>
        <v>0</v>
      </c>
      <c r="Q900" s="41">
        <f>IF(Table2[[#This Row],[Customer Segment]]=Introduction!$D$44,1,0)</f>
        <v>0</v>
      </c>
      <c r="R900" s="34">
        <v>87.53</v>
      </c>
      <c r="S90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409.29877282040417</v>
      </c>
    </row>
    <row r="901" spans="1:19" x14ac:dyDescent="0.2">
      <c r="A901" s="1" t="s">
        <v>46</v>
      </c>
      <c r="B901" s="1" t="s">
        <v>2</v>
      </c>
      <c r="C901" s="1" t="s">
        <v>15</v>
      </c>
      <c r="D901" s="39">
        <v>0.03</v>
      </c>
      <c r="E901" s="39">
        <v>160.97999999999999</v>
      </c>
      <c r="F901" s="39">
        <v>30</v>
      </c>
      <c r="G901" s="39">
        <v>0.62</v>
      </c>
      <c r="H901" s="39">
        <v>1261.4718</v>
      </c>
      <c r="I901" s="42">
        <f>IF(Table2[[#This Row],[Order Priority]]=Introduction!$B$42,1,0)</f>
        <v>0</v>
      </c>
      <c r="J901" s="42">
        <f>IF(Table2[[#This Row],[Order Priority]]=Introduction!$B$43,1,0)</f>
        <v>0</v>
      </c>
      <c r="K901" s="42">
        <f>IF(Table2[[#This Row],[Order Priority]]=Introduction!$B$44,1,0)</f>
        <v>0</v>
      </c>
      <c r="L901" s="42">
        <f>IF(Table2[[#This Row],[Order Priority]]=Introduction!$B$45,1,0)</f>
        <v>0</v>
      </c>
      <c r="M901" s="42">
        <f>IF(Table2[[#This Row],[Ship Mode]]=Introduction!$C$42,1,0)</f>
        <v>1</v>
      </c>
      <c r="N901" s="41">
        <f>IF(Table2[[#This Row],[Ship Mode]]=Introduction!$C$44,1,0)</f>
        <v>0</v>
      </c>
      <c r="O901" s="41">
        <f>IF(Table2[[#This Row],[Customer Segment]]=Introduction!$D$45,1,0)</f>
        <v>0</v>
      </c>
      <c r="P901" s="41">
        <f>IF(Table2[[#This Row],[Customer Segment]]=Introduction!$D$42,1,0)</f>
        <v>1</v>
      </c>
      <c r="Q901" s="41">
        <f>IF(Table2[[#This Row],[Customer Segment]]=Introduction!$D$44,1,0)</f>
        <v>0</v>
      </c>
      <c r="R901" s="1">
        <v>1828.22</v>
      </c>
      <c r="S90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3126.3434466404547</v>
      </c>
    </row>
    <row r="902" spans="1:19" x14ac:dyDescent="0.2">
      <c r="A902" s="1" t="s">
        <v>1</v>
      </c>
      <c r="B902" s="1" t="s">
        <v>14</v>
      </c>
      <c r="C902" s="1" t="s">
        <v>15</v>
      </c>
      <c r="D902" s="37">
        <v>0.06</v>
      </c>
      <c r="E902" s="37">
        <v>40.99</v>
      </c>
      <c r="F902" s="37">
        <v>17.48</v>
      </c>
      <c r="G902" s="37">
        <v>0.36</v>
      </c>
      <c r="H902" s="37">
        <v>214.23</v>
      </c>
      <c r="I902" s="42">
        <f>IF(Table2[[#This Row],[Order Priority]]=Introduction!$B$42,1,0)</f>
        <v>1</v>
      </c>
      <c r="J902" s="42">
        <f>IF(Table2[[#This Row],[Order Priority]]=Introduction!$B$43,1,0)</f>
        <v>0</v>
      </c>
      <c r="K902" s="42">
        <f>IF(Table2[[#This Row],[Order Priority]]=Introduction!$B$44,1,0)</f>
        <v>0</v>
      </c>
      <c r="L902" s="42">
        <f>IF(Table2[[#This Row],[Order Priority]]=Introduction!$B$45,1,0)</f>
        <v>0</v>
      </c>
      <c r="M902" s="42">
        <f>IF(Table2[[#This Row],[Ship Mode]]=Introduction!$C$42,1,0)</f>
        <v>0</v>
      </c>
      <c r="N902" s="41">
        <f>IF(Table2[[#This Row],[Ship Mode]]=Introduction!$C$44,1,0)</f>
        <v>1</v>
      </c>
      <c r="O902" s="41">
        <f>IF(Table2[[#This Row],[Customer Segment]]=Introduction!$D$45,1,0)</f>
        <v>0</v>
      </c>
      <c r="P902" s="41">
        <f>IF(Table2[[#This Row],[Customer Segment]]=Introduction!$D$42,1,0)</f>
        <v>1</v>
      </c>
      <c r="Q902" s="41">
        <f>IF(Table2[[#This Row],[Customer Segment]]=Introduction!$D$44,1,0)</f>
        <v>0</v>
      </c>
      <c r="R902" s="34">
        <v>585.08000000000004</v>
      </c>
      <c r="S90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988.56321683076567</v>
      </c>
    </row>
    <row r="903" spans="1:19" x14ac:dyDescent="0.2">
      <c r="A903" s="1" t="s">
        <v>1</v>
      </c>
      <c r="B903" s="1" t="s">
        <v>14</v>
      </c>
      <c r="C903" s="1" t="s">
        <v>70</v>
      </c>
      <c r="D903" s="39">
        <v>0.1</v>
      </c>
      <c r="E903" s="39">
        <v>20.27</v>
      </c>
      <c r="F903" s="39">
        <v>3.99</v>
      </c>
      <c r="G903" s="39">
        <v>0.56999999999999995</v>
      </c>
      <c r="H903" s="39">
        <v>84.05</v>
      </c>
      <c r="I903" s="42">
        <f>IF(Table2[[#This Row],[Order Priority]]=Introduction!$B$42,1,0)</f>
        <v>1</v>
      </c>
      <c r="J903" s="42">
        <f>IF(Table2[[#This Row],[Order Priority]]=Introduction!$B$43,1,0)</f>
        <v>0</v>
      </c>
      <c r="K903" s="42">
        <f>IF(Table2[[#This Row],[Order Priority]]=Introduction!$B$44,1,0)</f>
        <v>0</v>
      </c>
      <c r="L903" s="42">
        <f>IF(Table2[[#This Row],[Order Priority]]=Introduction!$B$45,1,0)</f>
        <v>0</v>
      </c>
      <c r="M903" s="42">
        <f>IF(Table2[[#This Row],[Ship Mode]]=Introduction!$C$42,1,0)</f>
        <v>0</v>
      </c>
      <c r="N903" s="41">
        <f>IF(Table2[[#This Row],[Ship Mode]]=Introduction!$C$44,1,0)</f>
        <v>1</v>
      </c>
      <c r="O903" s="41">
        <f>IF(Table2[[#This Row],[Customer Segment]]=Introduction!$D$45,1,0)</f>
        <v>0</v>
      </c>
      <c r="P903" s="41">
        <f>IF(Table2[[#This Row],[Customer Segment]]=Introduction!$D$42,1,0)</f>
        <v>0</v>
      </c>
      <c r="Q903" s="41">
        <f>IF(Table2[[#This Row],[Customer Segment]]=Introduction!$D$44,1,0)</f>
        <v>0</v>
      </c>
      <c r="R903" s="1">
        <v>1051.52</v>
      </c>
      <c r="S90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594.53218051884551</v>
      </c>
    </row>
    <row r="904" spans="1:19" x14ac:dyDescent="0.2">
      <c r="A904" s="1" t="s">
        <v>1</v>
      </c>
      <c r="B904" s="1" t="s">
        <v>14</v>
      </c>
      <c r="C904" s="1" t="s">
        <v>70</v>
      </c>
      <c r="D904" s="37">
        <v>0.1</v>
      </c>
      <c r="E904" s="37">
        <v>20.27</v>
      </c>
      <c r="F904" s="37">
        <v>3.99</v>
      </c>
      <c r="G904" s="37">
        <v>0.56999999999999995</v>
      </c>
      <c r="H904" s="37">
        <v>381.61799999999999</v>
      </c>
      <c r="I904" s="42">
        <f>IF(Table2[[#This Row],[Order Priority]]=Introduction!$B$42,1,0)</f>
        <v>1</v>
      </c>
      <c r="J904" s="42">
        <f>IF(Table2[[#This Row],[Order Priority]]=Introduction!$B$43,1,0)</f>
        <v>0</v>
      </c>
      <c r="K904" s="42">
        <f>IF(Table2[[#This Row],[Order Priority]]=Introduction!$B$44,1,0)</f>
        <v>0</v>
      </c>
      <c r="L904" s="42">
        <f>IF(Table2[[#This Row],[Order Priority]]=Introduction!$B$45,1,0)</f>
        <v>0</v>
      </c>
      <c r="M904" s="42">
        <f>IF(Table2[[#This Row],[Ship Mode]]=Introduction!$C$42,1,0)</f>
        <v>0</v>
      </c>
      <c r="N904" s="41">
        <f>IF(Table2[[#This Row],[Ship Mode]]=Introduction!$C$44,1,0)</f>
        <v>1</v>
      </c>
      <c r="O904" s="41">
        <f>IF(Table2[[#This Row],[Customer Segment]]=Introduction!$D$45,1,0)</f>
        <v>0</v>
      </c>
      <c r="P904" s="41">
        <f>IF(Table2[[#This Row],[Customer Segment]]=Introduction!$D$42,1,0)</f>
        <v>0</v>
      </c>
      <c r="Q904" s="41">
        <f>IF(Table2[[#This Row],[Customer Segment]]=Introduction!$D$44,1,0)</f>
        <v>0</v>
      </c>
      <c r="R904" s="34">
        <v>257.92</v>
      </c>
      <c r="S90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899.24946667672077</v>
      </c>
    </row>
    <row r="905" spans="1:19" x14ac:dyDescent="0.2">
      <c r="A905" s="1" t="s">
        <v>13</v>
      </c>
      <c r="B905" s="1" t="s">
        <v>63</v>
      </c>
      <c r="C905" s="1" t="s">
        <v>70</v>
      </c>
      <c r="D905" s="39">
        <v>0.05</v>
      </c>
      <c r="E905" s="39">
        <v>4.84</v>
      </c>
      <c r="F905" s="39">
        <v>0.71</v>
      </c>
      <c r="G905" s="39">
        <v>0.52</v>
      </c>
      <c r="H905" s="39">
        <v>29.17</v>
      </c>
      <c r="I905" s="42">
        <f>IF(Table2[[#This Row],[Order Priority]]=Introduction!$B$42,1,0)</f>
        <v>0</v>
      </c>
      <c r="J905" s="42">
        <f>IF(Table2[[#This Row],[Order Priority]]=Introduction!$B$43,1,0)</f>
        <v>1</v>
      </c>
      <c r="K905" s="42">
        <f>IF(Table2[[#This Row],[Order Priority]]=Introduction!$B$44,1,0)</f>
        <v>0</v>
      </c>
      <c r="L905" s="42">
        <f>IF(Table2[[#This Row],[Order Priority]]=Introduction!$B$45,1,0)</f>
        <v>0</v>
      </c>
      <c r="M905" s="42">
        <f>IF(Table2[[#This Row],[Ship Mode]]=Introduction!$C$42,1,0)</f>
        <v>0</v>
      </c>
      <c r="N905" s="41">
        <f>IF(Table2[[#This Row],[Ship Mode]]=Introduction!$C$44,1,0)</f>
        <v>0</v>
      </c>
      <c r="O905" s="41">
        <f>IF(Table2[[#This Row],[Customer Segment]]=Introduction!$D$45,1,0)</f>
        <v>0</v>
      </c>
      <c r="P905" s="41">
        <f>IF(Table2[[#This Row],[Customer Segment]]=Introduction!$D$42,1,0)</f>
        <v>0</v>
      </c>
      <c r="Q905" s="41">
        <f>IF(Table2[[#This Row],[Customer Segment]]=Introduction!$D$44,1,0)</f>
        <v>0</v>
      </c>
      <c r="R905" s="1">
        <v>103.39</v>
      </c>
      <c r="S90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16.098879884512201</v>
      </c>
    </row>
    <row r="906" spans="1:19" x14ac:dyDescent="0.2">
      <c r="A906" s="1" t="s">
        <v>13</v>
      </c>
      <c r="B906" s="1" t="s">
        <v>14</v>
      </c>
      <c r="C906" s="1" t="s">
        <v>70</v>
      </c>
      <c r="D906" s="37">
        <v>0.01</v>
      </c>
      <c r="E906" s="37">
        <v>14.98</v>
      </c>
      <c r="F906" s="37">
        <v>7.69</v>
      </c>
      <c r="G906" s="37">
        <v>0.56999999999999995</v>
      </c>
      <c r="H906" s="37">
        <v>-48.97</v>
      </c>
      <c r="I906" s="42">
        <f>IF(Table2[[#This Row],[Order Priority]]=Introduction!$B$42,1,0)</f>
        <v>0</v>
      </c>
      <c r="J906" s="42">
        <f>IF(Table2[[#This Row],[Order Priority]]=Introduction!$B$43,1,0)</f>
        <v>1</v>
      </c>
      <c r="K906" s="42">
        <f>IF(Table2[[#This Row],[Order Priority]]=Introduction!$B$44,1,0)</f>
        <v>0</v>
      </c>
      <c r="L906" s="42">
        <f>IF(Table2[[#This Row],[Order Priority]]=Introduction!$B$45,1,0)</f>
        <v>0</v>
      </c>
      <c r="M906" s="42">
        <f>IF(Table2[[#This Row],[Ship Mode]]=Introduction!$C$42,1,0)</f>
        <v>0</v>
      </c>
      <c r="N906" s="41">
        <f>IF(Table2[[#This Row],[Ship Mode]]=Introduction!$C$44,1,0)</f>
        <v>1</v>
      </c>
      <c r="O906" s="41">
        <f>IF(Table2[[#This Row],[Customer Segment]]=Introduction!$D$45,1,0)</f>
        <v>0</v>
      </c>
      <c r="P906" s="41">
        <f>IF(Table2[[#This Row],[Customer Segment]]=Introduction!$D$42,1,0)</f>
        <v>0</v>
      </c>
      <c r="Q906" s="41">
        <f>IF(Table2[[#This Row],[Customer Segment]]=Introduction!$D$44,1,0)</f>
        <v>0</v>
      </c>
      <c r="R906" s="34">
        <v>435.39</v>
      </c>
      <c r="S90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310.98317448702983</v>
      </c>
    </row>
    <row r="907" spans="1:19" x14ac:dyDescent="0.2">
      <c r="A907" s="1" t="s">
        <v>13</v>
      </c>
      <c r="B907" s="1" t="s">
        <v>63</v>
      </c>
      <c r="C907" s="1" t="s">
        <v>70</v>
      </c>
      <c r="D907" s="39">
        <v>0.05</v>
      </c>
      <c r="E907" s="39">
        <v>4.84</v>
      </c>
      <c r="F907" s="39">
        <v>0.71</v>
      </c>
      <c r="G907" s="39">
        <v>0.52</v>
      </c>
      <c r="H907" s="39">
        <v>17.836500000000001</v>
      </c>
      <c r="I907" s="42">
        <f>IF(Table2[[#This Row],[Order Priority]]=Introduction!$B$42,1,0)</f>
        <v>0</v>
      </c>
      <c r="J907" s="42">
        <f>IF(Table2[[#This Row],[Order Priority]]=Introduction!$B$43,1,0)</f>
        <v>1</v>
      </c>
      <c r="K907" s="42">
        <f>IF(Table2[[#This Row],[Order Priority]]=Introduction!$B$44,1,0)</f>
        <v>0</v>
      </c>
      <c r="L907" s="42">
        <f>IF(Table2[[#This Row],[Order Priority]]=Introduction!$B$45,1,0)</f>
        <v>0</v>
      </c>
      <c r="M907" s="42">
        <f>IF(Table2[[#This Row],[Ship Mode]]=Introduction!$C$42,1,0)</f>
        <v>0</v>
      </c>
      <c r="N907" s="41">
        <f>IF(Table2[[#This Row],[Ship Mode]]=Introduction!$C$44,1,0)</f>
        <v>0</v>
      </c>
      <c r="O907" s="41">
        <f>IF(Table2[[#This Row],[Customer Segment]]=Introduction!$D$45,1,0)</f>
        <v>0</v>
      </c>
      <c r="P907" s="41">
        <f>IF(Table2[[#This Row],[Customer Segment]]=Introduction!$D$42,1,0)</f>
        <v>0</v>
      </c>
      <c r="Q907" s="41">
        <f>IF(Table2[[#This Row],[Customer Segment]]=Introduction!$D$44,1,0)</f>
        <v>0</v>
      </c>
      <c r="R907" s="1">
        <v>25.85</v>
      </c>
      <c r="S90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4.4930843598916965</v>
      </c>
    </row>
    <row r="908" spans="1:19" x14ac:dyDescent="0.2">
      <c r="A908" s="1" t="s">
        <v>23</v>
      </c>
      <c r="B908" s="1" t="s">
        <v>14</v>
      </c>
      <c r="C908" s="1" t="s">
        <v>70</v>
      </c>
      <c r="D908" s="37">
        <v>0.06</v>
      </c>
      <c r="E908" s="37">
        <v>20.99</v>
      </c>
      <c r="F908" s="37">
        <v>0.99</v>
      </c>
      <c r="G908" s="37">
        <v>0.37</v>
      </c>
      <c r="H908" s="37">
        <v>224.9607</v>
      </c>
      <c r="I908" s="42">
        <f>IF(Table2[[#This Row],[Order Priority]]=Introduction!$B$42,1,0)</f>
        <v>0</v>
      </c>
      <c r="J908" s="42">
        <f>IF(Table2[[#This Row],[Order Priority]]=Introduction!$B$43,1,0)</f>
        <v>0</v>
      </c>
      <c r="K908" s="42">
        <f>IF(Table2[[#This Row],[Order Priority]]=Introduction!$B$44,1,0)</f>
        <v>1</v>
      </c>
      <c r="L908" s="42">
        <f>IF(Table2[[#This Row],[Order Priority]]=Introduction!$B$45,1,0)</f>
        <v>0</v>
      </c>
      <c r="M908" s="42">
        <f>IF(Table2[[#This Row],[Ship Mode]]=Introduction!$C$42,1,0)</f>
        <v>0</v>
      </c>
      <c r="N908" s="41">
        <f>IF(Table2[[#This Row],[Ship Mode]]=Introduction!$C$44,1,0)</f>
        <v>1</v>
      </c>
      <c r="O908" s="41">
        <f>IF(Table2[[#This Row],[Customer Segment]]=Introduction!$D$45,1,0)</f>
        <v>0</v>
      </c>
      <c r="P908" s="41">
        <f>IF(Table2[[#This Row],[Customer Segment]]=Introduction!$D$42,1,0)</f>
        <v>0</v>
      </c>
      <c r="Q908" s="41">
        <f>IF(Table2[[#This Row],[Customer Segment]]=Introduction!$D$44,1,0)</f>
        <v>0</v>
      </c>
      <c r="R908" s="34">
        <v>326.02999999999997</v>
      </c>
      <c r="S90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308.12009818797117</v>
      </c>
    </row>
    <row r="909" spans="1:19" x14ac:dyDescent="0.2">
      <c r="A909" s="1" t="s">
        <v>92</v>
      </c>
      <c r="B909" s="1" t="s">
        <v>14</v>
      </c>
      <c r="C909" s="1" t="s">
        <v>15</v>
      </c>
      <c r="D909" s="39">
        <v>0.09</v>
      </c>
      <c r="E909" s="39">
        <v>4.55</v>
      </c>
      <c r="F909" s="39">
        <v>1.49</v>
      </c>
      <c r="G909" s="39">
        <v>0.35</v>
      </c>
      <c r="H909" s="39">
        <v>16.898</v>
      </c>
      <c r="I909" s="42">
        <f>IF(Table2[[#This Row],[Order Priority]]=Introduction!$B$42,1,0)</f>
        <v>0</v>
      </c>
      <c r="J909" s="42">
        <f>IF(Table2[[#This Row],[Order Priority]]=Introduction!$B$43,1,0)</f>
        <v>0</v>
      </c>
      <c r="K909" s="42">
        <f>IF(Table2[[#This Row],[Order Priority]]=Introduction!$B$44,1,0)</f>
        <v>0</v>
      </c>
      <c r="L909" s="42">
        <f>IF(Table2[[#This Row],[Order Priority]]=Introduction!$B$45,1,0)</f>
        <v>1</v>
      </c>
      <c r="M909" s="42">
        <f>IF(Table2[[#This Row],[Ship Mode]]=Introduction!$C$42,1,0)</f>
        <v>0</v>
      </c>
      <c r="N909" s="41">
        <f>IF(Table2[[#This Row],[Ship Mode]]=Introduction!$C$44,1,0)</f>
        <v>1</v>
      </c>
      <c r="O909" s="41">
        <f>IF(Table2[[#This Row],[Customer Segment]]=Introduction!$D$45,1,0)</f>
        <v>0</v>
      </c>
      <c r="P909" s="41">
        <f>IF(Table2[[#This Row],[Customer Segment]]=Introduction!$D$42,1,0)</f>
        <v>1</v>
      </c>
      <c r="Q909" s="41">
        <f>IF(Table2[[#This Row],[Customer Segment]]=Introduction!$D$44,1,0)</f>
        <v>0</v>
      </c>
      <c r="R909" s="1">
        <v>25.45</v>
      </c>
      <c r="S90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-75.020983747460292</v>
      </c>
    </row>
    <row r="910" spans="1:19" x14ac:dyDescent="0.2">
      <c r="A910" s="1" t="s">
        <v>92</v>
      </c>
      <c r="B910" s="1" t="s">
        <v>63</v>
      </c>
      <c r="C910" s="1" t="s">
        <v>15</v>
      </c>
      <c r="D910" s="37">
        <v>7.0000000000000007E-2</v>
      </c>
      <c r="E910" s="37">
        <v>9.7799999999999994</v>
      </c>
      <c r="F910" s="37">
        <v>5.76</v>
      </c>
      <c r="G910" s="37">
        <v>0.35</v>
      </c>
      <c r="H910" s="37">
        <v>20.14</v>
      </c>
      <c r="I910" s="42">
        <f>IF(Table2[[#This Row],[Order Priority]]=Introduction!$B$42,1,0)</f>
        <v>0</v>
      </c>
      <c r="J910" s="42">
        <f>IF(Table2[[#This Row],[Order Priority]]=Introduction!$B$43,1,0)</f>
        <v>0</v>
      </c>
      <c r="K910" s="42">
        <f>IF(Table2[[#This Row],[Order Priority]]=Introduction!$B$44,1,0)</f>
        <v>0</v>
      </c>
      <c r="L910" s="42">
        <f>IF(Table2[[#This Row],[Order Priority]]=Introduction!$B$45,1,0)</f>
        <v>1</v>
      </c>
      <c r="M910" s="42">
        <f>IF(Table2[[#This Row],[Ship Mode]]=Introduction!$C$42,1,0)</f>
        <v>0</v>
      </c>
      <c r="N910" s="41">
        <f>IF(Table2[[#This Row],[Ship Mode]]=Introduction!$C$44,1,0)</f>
        <v>0</v>
      </c>
      <c r="O910" s="41">
        <f>IF(Table2[[#This Row],[Customer Segment]]=Introduction!$D$45,1,0)</f>
        <v>0</v>
      </c>
      <c r="P910" s="41">
        <f>IF(Table2[[#This Row],[Customer Segment]]=Introduction!$D$42,1,0)</f>
        <v>1</v>
      </c>
      <c r="Q910" s="41">
        <f>IF(Table2[[#This Row],[Customer Segment]]=Introduction!$D$44,1,0)</f>
        <v>0</v>
      </c>
      <c r="R910" s="34">
        <v>110.72</v>
      </c>
      <c r="S91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-6.2936881216905718</v>
      </c>
    </row>
    <row r="911" spans="1:19" x14ac:dyDescent="0.2">
      <c r="A911" s="1" t="s">
        <v>46</v>
      </c>
      <c r="B911" s="1" t="s">
        <v>14</v>
      </c>
      <c r="C911" s="1" t="s">
        <v>70</v>
      </c>
      <c r="D911" s="39">
        <v>0.04</v>
      </c>
      <c r="E911" s="39">
        <v>60.97</v>
      </c>
      <c r="F911" s="39">
        <v>4.5</v>
      </c>
      <c r="G911" s="39">
        <v>0.56000000000000005</v>
      </c>
      <c r="H911" s="39">
        <v>79.423199999999994</v>
      </c>
      <c r="I911" s="42">
        <f>IF(Table2[[#This Row],[Order Priority]]=Introduction!$B$42,1,0)</f>
        <v>0</v>
      </c>
      <c r="J911" s="42">
        <f>IF(Table2[[#This Row],[Order Priority]]=Introduction!$B$43,1,0)</f>
        <v>0</v>
      </c>
      <c r="K911" s="42">
        <f>IF(Table2[[#This Row],[Order Priority]]=Introduction!$B$44,1,0)</f>
        <v>0</v>
      </c>
      <c r="L911" s="42">
        <f>IF(Table2[[#This Row],[Order Priority]]=Introduction!$B$45,1,0)</f>
        <v>0</v>
      </c>
      <c r="M911" s="42">
        <f>IF(Table2[[#This Row],[Ship Mode]]=Introduction!$C$42,1,0)</f>
        <v>0</v>
      </c>
      <c r="N911" s="41">
        <f>IF(Table2[[#This Row],[Ship Mode]]=Introduction!$C$44,1,0)</f>
        <v>1</v>
      </c>
      <c r="O911" s="41">
        <f>IF(Table2[[#This Row],[Customer Segment]]=Introduction!$D$45,1,0)</f>
        <v>0</v>
      </c>
      <c r="P911" s="41">
        <f>IF(Table2[[#This Row],[Customer Segment]]=Introduction!$D$42,1,0)</f>
        <v>0</v>
      </c>
      <c r="Q911" s="41">
        <f>IF(Table2[[#This Row],[Customer Segment]]=Introduction!$D$44,1,0)</f>
        <v>0</v>
      </c>
      <c r="R911" s="1">
        <v>904.31</v>
      </c>
      <c r="S91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673.76701616913851</v>
      </c>
    </row>
    <row r="912" spans="1:19" x14ac:dyDescent="0.2">
      <c r="A912" s="1" t="s">
        <v>46</v>
      </c>
      <c r="B912" s="1" t="s">
        <v>14</v>
      </c>
      <c r="C912" s="1" t="s">
        <v>70</v>
      </c>
      <c r="D912" s="37">
        <v>0.05</v>
      </c>
      <c r="E912" s="37">
        <v>11.97</v>
      </c>
      <c r="F912" s="37">
        <v>5.81</v>
      </c>
      <c r="G912" s="37">
        <v>0.6</v>
      </c>
      <c r="H912" s="37">
        <v>349.05930000000001</v>
      </c>
      <c r="I912" s="42">
        <f>IF(Table2[[#This Row],[Order Priority]]=Introduction!$B$42,1,0)</f>
        <v>0</v>
      </c>
      <c r="J912" s="42">
        <f>IF(Table2[[#This Row],[Order Priority]]=Introduction!$B$43,1,0)</f>
        <v>0</v>
      </c>
      <c r="K912" s="42">
        <f>IF(Table2[[#This Row],[Order Priority]]=Introduction!$B$44,1,0)</f>
        <v>0</v>
      </c>
      <c r="L912" s="42">
        <f>IF(Table2[[#This Row],[Order Priority]]=Introduction!$B$45,1,0)</f>
        <v>0</v>
      </c>
      <c r="M912" s="42">
        <f>IF(Table2[[#This Row],[Ship Mode]]=Introduction!$C$42,1,0)</f>
        <v>0</v>
      </c>
      <c r="N912" s="41">
        <f>IF(Table2[[#This Row],[Ship Mode]]=Introduction!$C$44,1,0)</f>
        <v>1</v>
      </c>
      <c r="O912" s="41">
        <f>IF(Table2[[#This Row],[Customer Segment]]=Introduction!$D$45,1,0)</f>
        <v>0</v>
      </c>
      <c r="P912" s="41">
        <f>IF(Table2[[#This Row],[Customer Segment]]=Introduction!$D$42,1,0)</f>
        <v>0</v>
      </c>
      <c r="Q912" s="41">
        <f>IF(Table2[[#This Row],[Customer Segment]]=Introduction!$D$44,1,0)</f>
        <v>0</v>
      </c>
      <c r="R912" s="34">
        <v>25.31</v>
      </c>
      <c r="S91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859.20222145083903</v>
      </c>
    </row>
    <row r="913" spans="1:19" x14ac:dyDescent="0.2">
      <c r="A913" s="1" t="s">
        <v>1</v>
      </c>
      <c r="B913" s="1" t="s">
        <v>14</v>
      </c>
      <c r="C913" s="1" t="s">
        <v>15</v>
      </c>
      <c r="D913" s="39">
        <v>0.06</v>
      </c>
      <c r="E913" s="39">
        <v>17.98</v>
      </c>
      <c r="F913" s="39">
        <v>4</v>
      </c>
      <c r="G913" s="39">
        <v>0.79</v>
      </c>
      <c r="H913" s="39">
        <v>-78.13</v>
      </c>
      <c r="I913" s="42">
        <f>IF(Table2[[#This Row],[Order Priority]]=Introduction!$B$42,1,0)</f>
        <v>1</v>
      </c>
      <c r="J913" s="42">
        <f>IF(Table2[[#This Row],[Order Priority]]=Introduction!$B$43,1,0)</f>
        <v>0</v>
      </c>
      <c r="K913" s="42">
        <f>IF(Table2[[#This Row],[Order Priority]]=Introduction!$B$44,1,0)</f>
        <v>0</v>
      </c>
      <c r="L913" s="42">
        <f>IF(Table2[[#This Row],[Order Priority]]=Introduction!$B$45,1,0)</f>
        <v>0</v>
      </c>
      <c r="M913" s="42">
        <f>IF(Table2[[#This Row],[Ship Mode]]=Introduction!$C$42,1,0)</f>
        <v>0</v>
      </c>
      <c r="N913" s="41">
        <f>IF(Table2[[#This Row],[Ship Mode]]=Introduction!$C$44,1,0)</f>
        <v>1</v>
      </c>
      <c r="O913" s="41">
        <f>IF(Table2[[#This Row],[Customer Segment]]=Introduction!$D$45,1,0)</f>
        <v>0</v>
      </c>
      <c r="P913" s="41">
        <f>IF(Table2[[#This Row],[Customer Segment]]=Introduction!$D$42,1,0)</f>
        <v>1</v>
      </c>
      <c r="Q913" s="41">
        <f>IF(Table2[[#This Row],[Customer Segment]]=Introduction!$D$44,1,0)</f>
        <v>0</v>
      </c>
      <c r="R913" s="1">
        <v>70.06</v>
      </c>
      <c r="S91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601.9153760192346</v>
      </c>
    </row>
    <row r="914" spans="1:19" x14ac:dyDescent="0.2">
      <c r="A914" s="1" t="s">
        <v>1</v>
      </c>
      <c r="B914" s="1" t="s">
        <v>14</v>
      </c>
      <c r="C914" s="1" t="s">
        <v>3</v>
      </c>
      <c r="D914" s="37">
        <v>0.1</v>
      </c>
      <c r="E914" s="37">
        <v>6.64</v>
      </c>
      <c r="F914" s="37">
        <v>54.95</v>
      </c>
      <c r="G914" s="37">
        <v>0.37</v>
      </c>
      <c r="H914" s="37">
        <v>-25</v>
      </c>
      <c r="I914" s="42">
        <f>IF(Table2[[#This Row],[Order Priority]]=Introduction!$B$42,1,0)</f>
        <v>1</v>
      </c>
      <c r="J914" s="42">
        <f>IF(Table2[[#This Row],[Order Priority]]=Introduction!$B$43,1,0)</f>
        <v>0</v>
      </c>
      <c r="K914" s="42">
        <f>IF(Table2[[#This Row],[Order Priority]]=Introduction!$B$44,1,0)</f>
        <v>0</v>
      </c>
      <c r="L914" s="42">
        <f>IF(Table2[[#This Row],[Order Priority]]=Introduction!$B$45,1,0)</f>
        <v>0</v>
      </c>
      <c r="M914" s="42">
        <f>IF(Table2[[#This Row],[Ship Mode]]=Introduction!$C$42,1,0)</f>
        <v>0</v>
      </c>
      <c r="N914" s="41">
        <f>IF(Table2[[#This Row],[Ship Mode]]=Introduction!$C$44,1,0)</f>
        <v>1</v>
      </c>
      <c r="O914" s="41">
        <f>IF(Table2[[#This Row],[Customer Segment]]=Introduction!$D$45,1,0)</f>
        <v>1</v>
      </c>
      <c r="P914" s="41">
        <f>IF(Table2[[#This Row],[Customer Segment]]=Introduction!$D$42,1,0)</f>
        <v>0</v>
      </c>
      <c r="Q914" s="41">
        <f>IF(Table2[[#This Row],[Customer Segment]]=Introduction!$D$44,1,0)</f>
        <v>0</v>
      </c>
      <c r="R914" s="34">
        <v>25.31</v>
      </c>
      <c r="S91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1673.3846484292346</v>
      </c>
    </row>
    <row r="915" spans="1:19" x14ac:dyDescent="0.2">
      <c r="A915" s="1" t="s">
        <v>1</v>
      </c>
      <c r="B915" s="1" t="s">
        <v>14</v>
      </c>
      <c r="C915" s="1" t="s">
        <v>3</v>
      </c>
      <c r="D915" s="39">
        <v>0.05</v>
      </c>
      <c r="E915" s="39">
        <v>90.48</v>
      </c>
      <c r="F915" s="39">
        <v>19.989999999999998</v>
      </c>
      <c r="G915" s="39">
        <v>0.4</v>
      </c>
      <c r="H915" s="39">
        <v>255.1482</v>
      </c>
      <c r="I915" s="42">
        <f>IF(Table2[[#This Row],[Order Priority]]=Introduction!$B$42,1,0)</f>
        <v>1</v>
      </c>
      <c r="J915" s="42">
        <f>IF(Table2[[#This Row],[Order Priority]]=Introduction!$B$43,1,0)</f>
        <v>0</v>
      </c>
      <c r="K915" s="42">
        <f>IF(Table2[[#This Row],[Order Priority]]=Introduction!$B$44,1,0)</f>
        <v>0</v>
      </c>
      <c r="L915" s="42">
        <f>IF(Table2[[#This Row],[Order Priority]]=Introduction!$B$45,1,0)</f>
        <v>0</v>
      </c>
      <c r="M915" s="42">
        <f>IF(Table2[[#This Row],[Ship Mode]]=Introduction!$C$42,1,0)</f>
        <v>0</v>
      </c>
      <c r="N915" s="41">
        <f>IF(Table2[[#This Row],[Ship Mode]]=Introduction!$C$44,1,0)</f>
        <v>1</v>
      </c>
      <c r="O915" s="41">
        <f>IF(Table2[[#This Row],[Customer Segment]]=Introduction!$D$45,1,0)</f>
        <v>1</v>
      </c>
      <c r="P915" s="41">
        <f>IF(Table2[[#This Row],[Customer Segment]]=Introduction!$D$42,1,0)</f>
        <v>0</v>
      </c>
      <c r="Q915" s="41">
        <f>IF(Table2[[#This Row],[Customer Segment]]=Introduction!$D$44,1,0)</f>
        <v>0</v>
      </c>
      <c r="R915" s="1">
        <v>369.78</v>
      </c>
      <c r="S91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1314.6550108181129</v>
      </c>
    </row>
    <row r="916" spans="1:19" x14ac:dyDescent="0.2">
      <c r="A916" s="1" t="s">
        <v>13</v>
      </c>
      <c r="B916" s="1" t="s">
        <v>14</v>
      </c>
      <c r="C916" s="1" t="s">
        <v>70</v>
      </c>
      <c r="D916" s="37">
        <v>0</v>
      </c>
      <c r="E916" s="37">
        <v>48.91</v>
      </c>
      <c r="F916" s="37">
        <v>35</v>
      </c>
      <c r="G916" s="37">
        <v>0.83</v>
      </c>
      <c r="H916" s="37">
        <v>-628.38</v>
      </c>
      <c r="I916" s="42">
        <f>IF(Table2[[#This Row],[Order Priority]]=Introduction!$B$42,1,0)</f>
        <v>0</v>
      </c>
      <c r="J916" s="42">
        <f>IF(Table2[[#This Row],[Order Priority]]=Introduction!$B$43,1,0)</f>
        <v>1</v>
      </c>
      <c r="K916" s="42">
        <f>IF(Table2[[#This Row],[Order Priority]]=Introduction!$B$44,1,0)</f>
        <v>0</v>
      </c>
      <c r="L916" s="42">
        <f>IF(Table2[[#This Row],[Order Priority]]=Introduction!$B$45,1,0)</f>
        <v>0</v>
      </c>
      <c r="M916" s="42">
        <f>IF(Table2[[#This Row],[Ship Mode]]=Introduction!$C$42,1,0)</f>
        <v>0</v>
      </c>
      <c r="N916" s="41">
        <f>IF(Table2[[#This Row],[Ship Mode]]=Introduction!$C$44,1,0)</f>
        <v>1</v>
      </c>
      <c r="O916" s="41">
        <f>IF(Table2[[#This Row],[Customer Segment]]=Introduction!$D$45,1,0)</f>
        <v>0</v>
      </c>
      <c r="P916" s="41">
        <f>IF(Table2[[#This Row],[Customer Segment]]=Introduction!$D$42,1,0)</f>
        <v>0</v>
      </c>
      <c r="Q916" s="41">
        <f>IF(Table2[[#This Row],[Customer Segment]]=Introduction!$D$44,1,0)</f>
        <v>0</v>
      </c>
      <c r="R916" s="34">
        <v>514.79</v>
      </c>
      <c r="S91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801.50778666753718</v>
      </c>
    </row>
    <row r="917" spans="1:19" x14ac:dyDescent="0.2">
      <c r="A917" s="1" t="s">
        <v>23</v>
      </c>
      <c r="B917" s="1" t="s">
        <v>14</v>
      </c>
      <c r="C917" s="1" t="s">
        <v>3</v>
      </c>
      <c r="D917" s="39">
        <v>0.08</v>
      </c>
      <c r="E917" s="39">
        <v>9.48</v>
      </c>
      <c r="F917" s="39">
        <v>7.29</v>
      </c>
      <c r="G917" s="39">
        <v>0.45</v>
      </c>
      <c r="H917" s="39">
        <v>-50.4</v>
      </c>
      <c r="I917" s="42">
        <f>IF(Table2[[#This Row],[Order Priority]]=Introduction!$B$42,1,0)</f>
        <v>0</v>
      </c>
      <c r="J917" s="42">
        <f>IF(Table2[[#This Row],[Order Priority]]=Introduction!$B$43,1,0)</f>
        <v>0</v>
      </c>
      <c r="K917" s="42">
        <f>IF(Table2[[#This Row],[Order Priority]]=Introduction!$B$44,1,0)</f>
        <v>1</v>
      </c>
      <c r="L917" s="42">
        <f>IF(Table2[[#This Row],[Order Priority]]=Introduction!$B$45,1,0)</f>
        <v>0</v>
      </c>
      <c r="M917" s="42">
        <f>IF(Table2[[#This Row],[Ship Mode]]=Introduction!$C$42,1,0)</f>
        <v>0</v>
      </c>
      <c r="N917" s="41">
        <f>IF(Table2[[#This Row],[Ship Mode]]=Introduction!$C$44,1,0)</f>
        <v>1</v>
      </c>
      <c r="O917" s="41">
        <f>IF(Table2[[#This Row],[Customer Segment]]=Introduction!$D$45,1,0)</f>
        <v>1</v>
      </c>
      <c r="P917" s="41">
        <f>IF(Table2[[#This Row],[Customer Segment]]=Introduction!$D$42,1,0)</f>
        <v>0</v>
      </c>
      <c r="Q917" s="41">
        <f>IF(Table2[[#This Row],[Customer Segment]]=Introduction!$D$44,1,0)</f>
        <v>0</v>
      </c>
      <c r="R917" s="1">
        <v>20.22</v>
      </c>
      <c r="S91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208.45001618310434</v>
      </c>
    </row>
    <row r="918" spans="1:19" x14ac:dyDescent="0.2">
      <c r="A918" s="1" t="s">
        <v>23</v>
      </c>
      <c r="B918" s="1" t="s">
        <v>14</v>
      </c>
      <c r="C918" s="1" t="s">
        <v>3</v>
      </c>
      <c r="D918" s="37">
        <v>0.03</v>
      </c>
      <c r="E918" s="37">
        <v>193.17</v>
      </c>
      <c r="F918" s="37">
        <v>19.989999999999998</v>
      </c>
      <c r="G918" s="37">
        <v>0.71</v>
      </c>
      <c r="H918" s="37">
        <v>-348.75400000000002</v>
      </c>
      <c r="I918" s="42">
        <f>IF(Table2[[#This Row],[Order Priority]]=Introduction!$B$42,1,0)</f>
        <v>0</v>
      </c>
      <c r="J918" s="42">
        <f>IF(Table2[[#This Row],[Order Priority]]=Introduction!$B$43,1,0)</f>
        <v>0</v>
      </c>
      <c r="K918" s="42">
        <f>IF(Table2[[#This Row],[Order Priority]]=Introduction!$B$44,1,0)</f>
        <v>1</v>
      </c>
      <c r="L918" s="42">
        <f>IF(Table2[[#This Row],[Order Priority]]=Introduction!$B$45,1,0)</f>
        <v>0</v>
      </c>
      <c r="M918" s="42">
        <f>IF(Table2[[#This Row],[Ship Mode]]=Introduction!$C$42,1,0)</f>
        <v>0</v>
      </c>
      <c r="N918" s="41">
        <f>IF(Table2[[#This Row],[Ship Mode]]=Introduction!$C$44,1,0)</f>
        <v>1</v>
      </c>
      <c r="O918" s="41">
        <f>IF(Table2[[#This Row],[Customer Segment]]=Introduction!$D$45,1,0)</f>
        <v>1</v>
      </c>
      <c r="P918" s="41">
        <f>IF(Table2[[#This Row],[Customer Segment]]=Introduction!$D$42,1,0)</f>
        <v>0</v>
      </c>
      <c r="Q918" s="41">
        <f>IF(Table2[[#This Row],[Customer Segment]]=Introduction!$D$44,1,0)</f>
        <v>0</v>
      </c>
      <c r="R918" s="34">
        <v>1548.97</v>
      </c>
      <c r="S91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1078.6303041697345</v>
      </c>
    </row>
    <row r="919" spans="1:19" x14ac:dyDescent="0.2">
      <c r="A919" s="1" t="s">
        <v>92</v>
      </c>
      <c r="B919" s="1" t="s">
        <v>2</v>
      </c>
      <c r="C919" s="1" t="s">
        <v>3</v>
      </c>
      <c r="D919" s="39">
        <v>0.09</v>
      </c>
      <c r="E919" s="39">
        <v>138.75</v>
      </c>
      <c r="F919" s="39">
        <v>52.42</v>
      </c>
      <c r="G919" s="39">
        <v>0.74</v>
      </c>
      <c r="H919" s="39">
        <v>-445.97177625</v>
      </c>
      <c r="I919" s="42">
        <f>IF(Table2[[#This Row],[Order Priority]]=Introduction!$B$42,1,0)</f>
        <v>0</v>
      </c>
      <c r="J919" s="42">
        <f>IF(Table2[[#This Row],[Order Priority]]=Introduction!$B$43,1,0)</f>
        <v>0</v>
      </c>
      <c r="K919" s="42">
        <f>IF(Table2[[#This Row],[Order Priority]]=Introduction!$B$44,1,0)</f>
        <v>0</v>
      </c>
      <c r="L919" s="42">
        <f>IF(Table2[[#This Row],[Order Priority]]=Introduction!$B$45,1,0)</f>
        <v>1</v>
      </c>
      <c r="M919" s="42">
        <f>IF(Table2[[#This Row],[Ship Mode]]=Introduction!$C$42,1,0)</f>
        <v>1</v>
      </c>
      <c r="N919" s="41">
        <f>IF(Table2[[#This Row],[Ship Mode]]=Introduction!$C$44,1,0)</f>
        <v>0</v>
      </c>
      <c r="O919" s="41">
        <f>IF(Table2[[#This Row],[Customer Segment]]=Introduction!$D$45,1,0)</f>
        <v>1</v>
      </c>
      <c r="P919" s="41">
        <f>IF(Table2[[#This Row],[Customer Segment]]=Introduction!$D$42,1,0)</f>
        <v>0</v>
      </c>
      <c r="Q919" s="41">
        <f>IF(Table2[[#This Row],[Customer Segment]]=Introduction!$D$44,1,0)</f>
        <v>0</v>
      </c>
      <c r="R919" s="1">
        <v>2527.79</v>
      </c>
      <c r="S91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1819.6257085429538</v>
      </c>
    </row>
    <row r="920" spans="1:19" x14ac:dyDescent="0.2">
      <c r="A920" s="1" t="s">
        <v>92</v>
      </c>
      <c r="B920" s="1" t="s">
        <v>2</v>
      </c>
      <c r="C920" s="1" t="s">
        <v>3</v>
      </c>
      <c r="D920" s="37">
        <v>0.09</v>
      </c>
      <c r="E920" s="37">
        <v>138.75</v>
      </c>
      <c r="F920" s="37">
        <v>52.42</v>
      </c>
      <c r="G920" s="37">
        <v>0.74</v>
      </c>
      <c r="H920" s="37">
        <v>-335.31712499999998</v>
      </c>
      <c r="I920" s="42">
        <f>IF(Table2[[#This Row],[Order Priority]]=Introduction!$B$42,1,0)</f>
        <v>0</v>
      </c>
      <c r="J920" s="42">
        <f>IF(Table2[[#This Row],[Order Priority]]=Introduction!$B$43,1,0)</f>
        <v>0</v>
      </c>
      <c r="K920" s="42">
        <f>IF(Table2[[#This Row],[Order Priority]]=Introduction!$B$44,1,0)</f>
        <v>0</v>
      </c>
      <c r="L920" s="42">
        <f>IF(Table2[[#This Row],[Order Priority]]=Introduction!$B$45,1,0)</f>
        <v>1</v>
      </c>
      <c r="M920" s="42">
        <f>IF(Table2[[#This Row],[Ship Mode]]=Introduction!$C$42,1,0)</f>
        <v>1</v>
      </c>
      <c r="N920" s="41">
        <f>IF(Table2[[#This Row],[Ship Mode]]=Introduction!$C$44,1,0)</f>
        <v>0</v>
      </c>
      <c r="O920" s="41">
        <f>IF(Table2[[#This Row],[Customer Segment]]=Introduction!$D$45,1,0)</f>
        <v>1</v>
      </c>
      <c r="P920" s="41">
        <f>IF(Table2[[#This Row],[Customer Segment]]=Introduction!$D$42,1,0)</f>
        <v>0</v>
      </c>
      <c r="Q920" s="41">
        <f>IF(Table2[[#This Row],[Customer Segment]]=Introduction!$D$44,1,0)</f>
        <v>0</v>
      </c>
      <c r="R920" s="34">
        <v>659.42</v>
      </c>
      <c r="S92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1932.9389177242035</v>
      </c>
    </row>
    <row r="921" spans="1:19" x14ac:dyDescent="0.2">
      <c r="A921" s="1" t="s">
        <v>92</v>
      </c>
      <c r="B921" s="1" t="s">
        <v>14</v>
      </c>
      <c r="C921" s="1" t="s">
        <v>47</v>
      </c>
      <c r="D921" s="39">
        <v>0.06</v>
      </c>
      <c r="E921" s="39">
        <v>3.95</v>
      </c>
      <c r="F921" s="39">
        <v>2</v>
      </c>
      <c r="G921" s="39">
        <v>0.53</v>
      </c>
      <c r="H921" s="39">
        <v>-9.68</v>
      </c>
      <c r="I921" s="42">
        <f>IF(Table2[[#This Row],[Order Priority]]=Introduction!$B$42,1,0)</f>
        <v>0</v>
      </c>
      <c r="J921" s="42">
        <f>IF(Table2[[#This Row],[Order Priority]]=Introduction!$B$43,1,0)</f>
        <v>0</v>
      </c>
      <c r="K921" s="42">
        <f>IF(Table2[[#This Row],[Order Priority]]=Introduction!$B$44,1,0)</f>
        <v>0</v>
      </c>
      <c r="L921" s="42">
        <f>IF(Table2[[#This Row],[Order Priority]]=Introduction!$B$45,1,0)</f>
        <v>1</v>
      </c>
      <c r="M921" s="42">
        <f>IF(Table2[[#This Row],[Ship Mode]]=Introduction!$C$42,1,0)</f>
        <v>0</v>
      </c>
      <c r="N921" s="41">
        <f>IF(Table2[[#This Row],[Ship Mode]]=Introduction!$C$44,1,0)</f>
        <v>1</v>
      </c>
      <c r="O921" s="41">
        <f>IF(Table2[[#This Row],[Customer Segment]]=Introduction!$D$45,1,0)</f>
        <v>0</v>
      </c>
      <c r="P921" s="41">
        <f>IF(Table2[[#This Row],[Customer Segment]]=Introduction!$D$42,1,0)</f>
        <v>0</v>
      </c>
      <c r="Q921" s="41">
        <f>IF(Table2[[#This Row],[Customer Segment]]=Introduction!$D$44,1,0)</f>
        <v>1</v>
      </c>
      <c r="R921" s="1">
        <v>19.66</v>
      </c>
      <c r="S92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138.79174166792691</v>
      </c>
    </row>
    <row r="922" spans="1:19" x14ac:dyDescent="0.2">
      <c r="A922" s="1" t="s">
        <v>92</v>
      </c>
      <c r="B922" s="1" t="s">
        <v>2</v>
      </c>
      <c r="C922" s="1" t="s">
        <v>70</v>
      </c>
      <c r="D922" s="37">
        <v>7.0000000000000007E-2</v>
      </c>
      <c r="E922" s="37">
        <v>70.98</v>
      </c>
      <c r="F922" s="37">
        <v>30</v>
      </c>
      <c r="G922" s="37">
        <v>0.73</v>
      </c>
      <c r="H922" s="37">
        <v>-222.95</v>
      </c>
      <c r="I922" s="42">
        <f>IF(Table2[[#This Row],[Order Priority]]=Introduction!$B$42,1,0)</f>
        <v>0</v>
      </c>
      <c r="J922" s="42">
        <f>IF(Table2[[#This Row],[Order Priority]]=Introduction!$B$43,1,0)</f>
        <v>0</v>
      </c>
      <c r="K922" s="42">
        <f>IF(Table2[[#This Row],[Order Priority]]=Introduction!$B$44,1,0)</f>
        <v>0</v>
      </c>
      <c r="L922" s="42">
        <f>IF(Table2[[#This Row],[Order Priority]]=Introduction!$B$45,1,0)</f>
        <v>1</v>
      </c>
      <c r="M922" s="42">
        <f>IF(Table2[[#This Row],[Ship Mode]]=Introduction!$C$42,1,0)</f>
        <v>1</v>
      </c>
      <c r="N922" s="41">
        <f>IF(Table2[[#This Row],[Ship Mode]]=Introduction!$C$44,1,0)</f>
        <v>0</v>
      </c>
      <c r="O922" s="41">
        <f>IF(Table2[[#This Row],[Customer Segment]]=Introduction!$D$45,1,0)</f>
        <v>0</v>
      </c>
      <c r="P922" s="41">
        <f>IF(Table2[[#This Row],[Customer Segment]]=Introduction!$D$42,1,0)</f>
        <v>0</v>
      </c>
      <c r="Q922" s="41">
        <f>IF(Table2[[#This Row],[Customer Segment]]=Introduction!$D$44,1,0)</f>
        <v>0</v>
      </c>
      <c r="R922" s="34">
        <v>1373.47</v>
      </c>
      <c r="S92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1229.9378526589521</v>
      </c>
    </row>
    <row r="923" spans="1:19" x14ac:dyDescent="0.2">
      <c r="A923" s="1" t="s">
        <v>92</v>
      </c>
      <c r="B923" s="1" t="s">
        <v>14</v>
      </c>
      <c r="C923" s="1" t="s">
        <v>47</v>
      </c>
      <c r="D923" s="39">
        <v>0.06</v>
      </c>
      <c r="E923" s="39">
        <v>28.53</v>
      </c>
      <c r="F923" s="39">
        <v>1.49</v>
      </c>
      <c r="G923" s="39">
        <v>0.38</v>
      </c>
      <c r="H923" s="39">
        <v>74.638499999999993</v>
      </c>
      <c r="I923" s="42">
        <f>IF(Table2[[#This Row],[Order Priority]]=Introduction!$B$42,1,0)</f>
        <v>0</v>
      </c>
      <c r="J923" s="42">
        <f>IF(Table2[[#This Row],[Order Priority]]=Introduction!$B$43,1,0)</f>
        <v>0</v>
      </c>
      <c r="K923" s="42">
        <f>IF(Table2[[#This Row],[Order Priority]]=Introduction!$B$44,1,0)</f>
        <v>0</v>
      </c>
      <c r="L923" s="42">
        <f>IF(Table2[[#This Row],[Order Priority]]=Introduction!$B$45,1,0)</f>
        <v>1</v>
      </c>
      <c r="M923" s="42">
        <f>IF(Table2[[#This Row],[Ship Mode]]=Introduction!$C$42,1,0)</f>
        <v>0</v>
      </c>
      <c r="N923" s="41">
        <f>IF(Table2[[#This Row],[Ship Mode]]=Introduction!$C$44,1,0)</f>
        <v>1</v>
      </c>
      <c r="O923" s="41">
        <f>IF(Table2[[#This Row],[Customer Segment]]=Introduction!$D$45,1,0)</f>
        <v>0</v>
      </c>
      <c r="P923" s="41">
        <f>IF(Table2[[#This Row],[Customer Segment]]=Introduction!$D$42,1,0)</f>
        <v>0</v>
      </c>
      <c r="Q923" s="41">
        <f>IF(Table2[[#This Row],[Customer Segment]]=Introduction!$D$44,1,0)</f>
        <v>1</v>
      </c>
      <c r="R923" s="1">
        <v>134.09</v>
      </c>
      <c r="S92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163.37586514285235</v>
      </c>
    </row>
    <row r="924" spans="1:19" x14ac:dyDescent="0.2">
      <c r="A924" s="1" t="s">
        <v>92</v>
      </c>
      <c r="B924" s="1" t="s">
        <v>14</v>
      </c>
      <c r="C924" s="1" t="s">
        <v>15</v>
      </c>
      <c r="D924" s="37">
        <v>0.02</v>
      </c>
      <c r="E924" s="37">
        <v>15.42</v>
      </c>
      <c r="F924" s="37">
        <v>5.41</v>
      </c>
      <c r="G924" s="37">
        <v>0.59</v>
      </c>
      <c r="H924" s="37">
        <v>-16.37</v>
      </c>
      <c r="I924" s="42">
        <f>IF(Table2[[#This Row],[Order Priority]]=Introduction!$B$42,1,0)</f>
        <v>0</v>
      </c>
      <c r="J924" s="42">
        <f>IF(Table2[[#This Row],[Order Priority]]=Introduction!$B$43,1,0)</f>
        <v>0</v>
      </c>
      <c r="K924" s="42">
        <f>IF(Table2[[#This Row],[Order Priority]]=Introduction!$B$44,1,0)</f>
        <v>0</v>
      </c>
      <c r="L924" s="42">
        <f>IF(Table2[[#This Row],[Order Priority]]=Introduction!$B$45,1,0)</f>
        <v>1</v>
      </c>
      <c r="M924" s="42">
        <f>IF(Table2[[#This Row],[Ship Mode]]=Introduction!$C$42,1,0)</f>
        <v>0</v>
      </c>
      <c r="N924" s="41">
        <f>IF(Table2[[#This Row],[Ship Mode]]=Introduction!$C$44,1,0)</f>
        <v>1</v>
      </c>
      <c r="O924" s="41">
        <f>IF(Table2[[#This Row],[Customer Segment]]=Introduction!$D$45,1,0)</f>
        <v>0</v>
      </c>
      <c r="P924" s="41">
        <f>IF(Table2[[#This Row],[Customer Segment]]=Introduction!$D$42,1,0)</f>
        <v>1</v>
      </c>
      <c r="Q924" s="41">
        <f>IF(Table2[[#This Row],[Customer Segment]]=Introduction!$D$44,1,0)</f>
        <v>0</v>
      </c>
      <c r="R924" s="34">
        <v>33.840000000000003</v>
      </c>
      <c r="S92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279.05843094104733</v>
      </c>
    </row>
    <row r="925" spans="1:19" x14ac:dyDescent="0.2">
      <c r="A925" s="1" t="s">
        <v>46</v>
      </c>
      <c r="B925" s="1" t="s">
        <v>14</v>
      </c>
      <c r="C925" s="1" t="s">
        <v>47</v>
      </c>
      <c r="D925" s="39">
        <v>0.1</v>
      </c>
      <c r="E925" s="39">
        <v>14.28</v>
      </c>
      <c r="F925" s="39">
        <v>2.99</v>
      </c>
      <c r="G925" s="39">
        <v>0.39</v>
      </c>
      <c r="H925" s="39">
        <v>104.9145</v>
      </c>
      <c r="I925" s="42">
        <f>IF(Table2[[#This Row],[Order Priority]]=Introduction!$B$42,1,0)</f>
        <v>0</v>
      </c>
      <c r="J925" s="42">
        <f>IF(Table2[[#This Row],[Order Priority]]=Introduction!$B$43,1,0)</f>
        <v>0</v>
      </c>
      <c r="K925" s="42">
        <f>IF(Table2[[#This Row],[Order Priority]]=Introduction!$B$44,1,0)</f>
        <v>0</v>
      </c>
      <c r="L925" s="42">
        <f>IF(Table2[[#This Row],[Order Priority]]=Introduction!$B$45,1,0)</f>
        <v>0</v>
      </c>
      <c r="M925" s="42">
        <f>IF(Table2[[#This Row],[Ship Mode]]=Introduction!$C$42,1,0)</f>
        <v>0</v>
      </c>
      <c r="N925" s="41">
        <f>IF(Table2[[#This Row],[Ship Mode]]=Introduction!$C$44,1,0)</f>
        <v>1</v>
      </c>
      <c r="O925" s="41">
        <f>IF(Table2[[#This Row],[Customer Segment]]=Introduction!$D$45,1,0)</f>
        <v>0</v>
      </c>
      <c r="P925" s="41">
        <f>IF(Table2[[#This Row],[Customer Segment]]=Introduction!$D$42,1,0)</f>
        <v>0</v>
      </c>
      <c r="Q925" s="41">
        <f>IF(Table2[[#This Row],[Customer Segment]]=Introduction!$D$44,1,0)</f>
        <v>1</v>
      </c>
      <c r="R925" s="1">
        <v>152.05000000000001</v>
      </c>
      <c r="S92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361.3349089517709</v>
      </c>
    </row>
    <row r="926" spans="1:19" x14ac:dyDescent="0.2">
      <c r="A926" s="1" t="s">
        <v>1</v>
      </c>
      <c r="B926" s="1" t="s">
        <v>14</v>
      </c>
      <c r="C926" s="1" t="s">
        <v>3</v>
      </c>
      <c r="D926" s="37">
        <v>7.0000000000000007E-2</v>
      </c>
      <c r="E926" s="37">
        <v>5.68</v>
      </c>
      <c r="F926" s="37">
        <v>1.39</v>
      </c>
      <c r="G926" s="37">
        <v>0.38</v>
      </c>
      <c r="H926" s="37">
        <v>18.643799999999999</v>
      </c>
      <c r="I926" s="42">
        <f>IF(Table2[[#This Row],[Order Priority]]=Introduction!$B$42,1,0)</f>
        <v>1</v>
      </c>
      <c r="J926" s="42">
        <f>IF(Table2[[#This Row],[Order Priority]]=Introduction!$B$43,1,0)</f>
        <v>0</v>
      </c>
      <c r="K926" s="42">
        <f>IF(Table2[[#This Row],[Order Priority]]=Introduction!$B$44,1,0)</f>
        <v>0</v>
      </c>
      <c r="L926" s="42">
        <f>IF(Table2[[#This Row],[Order Priority]]=Introduction!$B$45,1,0)</f>
        <v>0</v>
      </c>
      <c r="M926" s="42">
        <f>IF(Table2[[#This Row],[Ship Mode]]=Introduction!$C$42,1,0)</f>
        <v>0</v>
      </c>
      <c r="N926" s="41">
        <f>IF(Table2[[#This Row],[Ship Mode]]=Introduction!$C$44,1,0)</f>
        <v>1</v>
      </c>
      <c r="O926" s="41">
        <f>IF(Table2[[#This Row],[Customer Segment]]=Introduction!$D$45,1,0)</f>
        <v>1</v>
      </c>
      <c r="P926" s="41">
        <f>IF(Table2[[#This Row],[Customer Segment]]=Introduction!$D$42,1,0)</f>
        <v>0</v>
      </c>
      <c r="Q926" s="41">
        <f>IF(Table2[[#This Row],[Customer Segment]]=Introduction!$D$44,1,0)</f>
        <v>0</v>
      </c>
      <c r="R926" s="34">
        <v>27.02</v>
      </c>
      <c r="S92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262.84285703761554</v>
      </c>
    </row>
    <row r="927" spans="1:19" x14ac:dyDescent="0.2">
      <c r="A927" s="1" t="s">
        <v>1</v>
      </c>
      <c r="B927" s="1" t="s">
        <v>14</v>
      </c>
      <c r="C927" s="1" t="s">
        <v>3</v>
      </c>
      <c r="D927" s="39">
        <v>0.06</v>
      </c>
      <c r="E927" s="39">
        <v>22.84</v>
      </c>
      <c r="F927" s="39">
        <v>11.54</v>
      </c>
      <c r="G927" s="39">
        <v>0.39</v>
      </c>
      <c r="H927" s="39">
        <v>-31.24</v>
      </c>
      <c r="I927" s="42">
        <f>IF(Table2[[#This Row],[Order Priority]]=Introduction!$B$42,1,0)</f>
        <v>1</v>
      </c>
      <c r="J927" s="42">
        <f>IF(Table2[[#This Row],[Order Priority]]=Introduction!$B$43,1,0)</f>
        <v>0</v>
      </c>
      <c r="K927" s="42">
        <f>IF(Table2[[#This Row],[Order Priority]]=Introduction!$B$44,1,0)</f>
        <v>0</v>
      </c>
      <c r="L927" s="42">
        <f>IF(Table2[[#This Row],[Order Priority]]=Introduction!$B$45,1,0)</f>
        <v>0</v>
      </c>
      <c r="M927" s="42">
        <f>IF(Table2[[#This Row],[Ship Mode]]=Introduction!$C$42,1,0)</f>
        <v>0</v>
      </c>
      <c r="N927" s="41">
        <f>IF(Table2[[#This Row],[Ship Mode]]=Introduction!$C$44,1,0)</f>
        <v>1</v>
      </c>
      <c r="O927" s="41">
        <f>IF(Table2[[#This Row],[Customer Segment]]=Introduction!$D$45,1,0)</f>
        <v>1</v>
      </c>
      <c r="P927" s="41">
        <f>IF(Table2[[#This Row],[Customer Segment]]=Introduction!$D$42,1,0)</f>
        <v>0</v>
      </c>
      <c r="Q927" s="41">
        <f>IF(Table2[[#This Row],[Customer Segment]]=Introduction!$D$44,1,0)</f>
        <v>0</v>
      </c>
      <c r="R927" s="1">
        <v>27.67</v>
      </c>
      <c r="S92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560.98543627111178</v>
      </c>
    </row>
    <row r="928" spans="1:19" x14ac:dyDescent="0.2">
      <c r="A928" s="1" t="s">
        <v>1</v>
      </c>
      <c r="B928" s="1" t="s">
        <v>2</v>
      </c>
      <c r="C928" s="1" t="s">
        <v>3</v>
      </c>
      <c r="D928" s="37">
        <v>0.06</v>
      </c>
      <c r="E928" s="37">
        <v>200.97</v>
      </c>
      <c r="F928" s="37">
        <v>15.59</v>
      </c>
      <c r="G928" s="37">
        <v>0.36</v>
      </c>
      <c r="H928" s="37">
        <v>531.61800000000005</v>
      </c>
      <c r="I928" s="42">
        <f>IF(Table2[[#This Row],[Order Priority]]=Introduction!$B$42,1,0)</f>
        <v>1</v>
      </c>
      <c r="J928" s="42">
        <f>IF(Table2[[#This Row],[Order Priority]]=Introduction!$B$43,1,0)</f>
        <v>0</v>
      </c>
      <c r="K928" s="42">
        <f>IF(Table2[[#This Row],[Order Priority]]=Introduction!$B$44,1,0)</f>
        <v>0</v>
      </c>
      <c r="L928" s="42">
        <f>IF(Table2[[#This Row],[Order Priority]]=Introduction!$B$45,1,0)</f>
        <v>0</v>
      </c>
      <c r="M928" s="42">
        <f>IF(Table2[[#This Row],[Ship Mode]]=Introduction!$C$42,1,0)</f>
        <v>1</v>
      </c>
      <c r="N928" s="41">
        <f>IF(Table2[[#This Row],[Ship Mode]]=Introduction!$C$44,1,0)</f>
        <v>0</v>
      </c>
      <c r="O928" s="41">
        <f>IF(Table2[[#This Row],[Customer Segment]]=Introduction!$D$45,1,0)</f>
        <v>1</v>
      </c>
      <c r="P928" s="41">
        <f>IF(Table2[[#This Row],[Customer Segment]]=Introduction!$D$42,1,0)</f>
        <v>0</v>
      </c>
      <c r="Q928" s="41">
        <f>IF(Table2[[#This Row],[Customer Segment]]=Introduction!$D$44,1,0)</f>
        <v>0</v>
      </c>
      <c r="R928" s="34">
        <v>1348.83</v>
      </c>
      <c r="S92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1978.9152948442002</v>
      </c>
    </row>
    <row r="929" spans="1:19" x14ac:dyDescent="0.2">
      <c r="A929" s="1" t="s">
        <v>1</v>
      </c>
      <c r="B929" s="1" t="s">
        <v>14</v>
      </c>
      <c r="C929" s="1" t="s">
        <v>70</v>
      </c>
      <c r="D929" s="39">
        <v>0.08</v>
      </c>
      <c r="E929" s="39">
        <v>46.89</v>
      </c>
      <c r="F929" s="39">
        <v>5.0999999999999996</v>
      </c>
      <c r="G929" s="39">
        <v>0.46</v>
      </c>
      <c r="H929" s="39">
        <v>507.63299999999998</v>
      </c>
      <c r="I929" s="42">
        <f>IF(Table2[[#This Row],[Order Priority]]=Introduction!$B$42,1,0)</f>
        <v>1</v>
      </c>
      <c r="J929" s="42">
        <f>IF(Table2[[#This Row],[Order Priority]]=Introduction!$B$43,1,0)</f>
        <v>0</v>
      </c>
      <c r="K929" s="42">
        <f>IF(Table2[[#This Row],[Order Priority]]=Introduction!$B$44,1,0)</f>
        <v>0</v>
      </c>
      <c r="L929" s="42">
        <f>IF(Table2[[#This Row],[Order Priority]]=Introduction!$B$45,1,0)</f>
        <v>0</v>
      </c>
      <c r="M929" s="42">
        <f>IF(Table2[[#This Row],[Ship Mode]]=Introduction!$C$42,1,0)</f>
        <v>0</v>
      </c>
      <c r="N929" s="41">
        <f>IF(Table2[[#This Row],[Ship Mode]]=Introduction!$C$44,1,0)</f>
        <v>1</v>
      </c>
      <c r="O929" s="41">
        <f>IF(Table2[[#This Row],[Customer Segment]]=Introduction!$D$45,1,0)</f>
        <v>0</v>
      </c>
      <c r="P929" s="41">
        <f>IF(Table2[[#This Row],[Customer Segment]]=Introduction!$D$42,1,0)</f>
        <v>0</v>
      </c>
      <c r="Q929" s="41">
        <f>IF(Table2[[#This Row],[Customer Segment]]=Introduction!$D$44,1,0)</f>
        <v>0</v>
      </c>
      <c r="R929" s="1">
        <v>735.7</v>
      </c>
      <c r="S92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1064.1634286589351</v>
      </c>
    </row>
    <row r="930" spans="1:19" x14ac:dyDescent="0.2">
      <c r="A930" s="1" t="s">
        <v>1</v>
      </c>
      <c r="B930" s="1" t="s">
        <v>14</v>
      </c>
      <c r="C930" s="1" t="s">
        <v>70</v>
      </c>
      <c r="D930" s="37">
        <v>0.05</v>
      </c>
      <c r="E930" s="37">
        <v>12.98</v>
      </c>
      <c r="F930" s="37">
        <v>3.14</v>
      </c>
      <c r="G930" s="37">
        <v>0.6</v>
      </c>
      <c r="H930" s="37">
        <v>38.229999999999997</v>
      </c>
      <c r="I930" s="42">
        <f>IF(Table2[[#This Row],[Order Priority]]=Introduction!$B$42,1,0)</f>
        <v>1</v>
      </c>
      <c r="J930" s="42">
        <f>IF(Table2[[#This Row],[Order Priority]]=Introduction!$B$43,1,0)</f>
        <v>0</v>
      </c>
      <c r="K930" s="42">
        <f>IF(Table2[[#This Row],[Order Priority]]=Introduction!$B$44,1,0)</f>
        <v>0</v>
      </c>
      <c r="L930" s="42">
        <f>IF(Table2[[#This Row],[Order Priority]]=Introduction!$B$45,1,0)</f>
        <v>0</v>
      </c>
      <c r="M930" s="42">
        <f>IF(Table2[[#This Row],[Ship Mode]]=Introduction!$C$42,1,0)</f>
        <v>0</v>
      </c>
      <c r="N930" s="41">
        <f>IF(Table2[[#This Row],[Ship Mode]]=Introduction!$C$44,1,0)</f>
        <v>1</v>
      </c>
      <c r="O930" s="41">
        <f>IF(Table2[[#This Row],[Customer Segment]]=Introduction!$D$45,1,0)</f>
        <v>0</v>
      </c>
      <c r="P930" s="41">
        <f>IF(Table2[[#This Row],[Customer Segment]]=Introduction!$D$42,1,0)</f>
        <v>0</v>
      </c>
      <c r="Q930" s="41">
        <f>IF(Table2[[#This Row],[Customer Segment]]=Introduction!$D$44,1,0)</f>
        <v>0</v>
      </c>
      <c r="R930" s="34">
        <v>225.59</v>
      </c>
      <c r="S93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559.2544897959599</v>
      </c>
    </row>
    <row r="931" spans="1:19" x14ac:dyDescent="0.2">
      <c r="A931" s="1" t="s">
        <v>1</v>
      </c>
      <c r="B931" s="1" t="s">
        <v>63</v>
      </c>
      <c r="C931" s="1" t="s">
        <v>70</v>
      </c>
      <c r="D931" s="39">
        <v>0.01</v>
      </c>
      <c r="E931" s="39">
        <v>10.64</v>
      </c>
      <c r="F931" s="39">
        <v>5.16</v>
      </c>
      <c r="G931" s="39">
        <v>0.56999999999999995</v>
      </c>
      <c r="H931" s="39">
        <v>-11.69</v>
      </c>
      <c r="I931" s="42">
        <f>IF(Table2[[#This Row],[Order Priority]]=Introduction!$B$42,1,0)</f>
        <v>1</v>
      </c>
      <c r="J931" s="42">
        <f>IF(Table2[[#This Row],[Order Priority]]=Introduction!$B$43,1,0)</f>
        <v>0</v>
      </c>
      <c r="K931" s="42">
        <f>IF(Table2[[#This Row],[Order Priority]]=Introduction!$B$44,1,0)</f>
        <v>0</v>
      </c>
      <c r="L931" s="42">
        <f>IF(Table2[[#This Row],[Order Priority]]=Introduction!$B$45,1,0)</f>
        <v>0</v>
      </c>
      <c r="M931" s="42">
        <f>IF(Table2[[#This Row],[Ship Mode]]=Introduction!$C$42,1,0)</f>
        <v>0</v>
      </c>
      <c r="N931" s="41">
        <f>IF(Table2[[#This Row],[Ship Mode]]=Introduction!$C$44,1,0)</f>
        <v>0</v>
      </c>
      <c r="O931" s="41">
        <f>IF(Table2[[#This Row],[Customer Segment]]=Introduction!$D$45,1,0)</f>
        <v>0</v>
      </c>
      <c r="P931" s="41">
        <f>IF(Table2[[#This Row],[Customer Segment]]=Introduction!$D$42,1,0)</f>
        <v>0</v>
      </c>
      <c r="Q931" s="41">
        <f>IF(Table2[[#This Row],[Customer Segment]]=Introduction!$D$44,1,0)</f>
        <v>0</v>
      </c>
      <c r="R931" s="1">
        <v>58.52</v>
      </c>
      <c r="S93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475.9171264820788</v>
      </c>
    </row>
    <row r="932" spans="1:19" x14ac:dyDescent="0.2">
      <c r="A932" s="1" t="s">
        <v>1</v>
      </c>
      <c r="B932" s="1" t="s">
        <v>14</v>
      </c>
      <c r="C932" s="1" t="s">
        <v>3</v>
      </c>
      <c r="D932" s="37">
        <v>0.17</v>
      </c>
      <c r="E932" s="37">
        <v>14.89</v>
      </c>
      <c r="F932" s="37">
        <v>13.56</v>
      </c>
      <c r="G932" s="37">
        <v>0.57999999999999996</v>
      </c>
      <c r="H932" s="37">
        <v>-9.1300000000000008</v>
      </c>
      <c r="I932" s="42">
        <f>IF(Table2[[#This Row],[Order Priority]]=Introduction!$B$42,1,0)</f>
        <v>1</v>
      </c>
      <c r="J932" s="42">
        <f>IF(Table2[[#This Row],[Order Priority]]=Introduction!$B$43,1,0)</f>
        <v>0</v>
      </c>
      <c r="K932" s="42">
        <f>IF(Table2[[#This Row],[Order Priority]]=Introduction!$B$44,1,0)</f>
        <v>0</v>
      </c>
      <c r="L932" s="42">
        <f>IF(Table2[[#This Row],[Order Priority]]=Introduction!$B$45,1,0)</f>
        <v>0</v>
      </c>
      <c r="M932" s="42">
        <f>IF(Table2[[#This Row],[Ship Mode]]=Introduction!$C$42,1,0)</f>
        <v>0</v>
      </c>
      <c r="N932" s="41">
        <f>IF(Table2[[#This Row],[Ship Mode]]=Introduction!$C$44,1,0)</f>
        <v>1</v>
      </c>
      <c r="O932" s="41">
        <f>IF(Table2[[#This Row],[Customer Segment]]=Introduction!$D$45,1,0)</f>
        <v>1</v>
      </c>
      <c r="P932" s="41">
        <f>IF(Table2[[#This Row],[Customer Segment]]=Introduction!$D$42,1,0)</f>
        <v>0</v>
      </c>
      <c r="Q932" s="41">
        <f>IF(Table2[[#This Row],[Customer Segment]]=Introduction!$D$44,1,0)</f>
        <v>0</v>
      </c>
      <c r="R932" s="34">
        <v>27.96</v>
      </c>
      <c r="S93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699.78203039152868</v>
      </c>
    </row>
    <row r="933" spans="1:19" x14ac:dyDescent="0.2">
      <c r="A933" s="1" t="s">
        <v>1</v>
      </c>
      <c r="B933" s="1" t="s">
        <v>14</v>
      </c>
      <c r="C933" s="1" t="s">
        <v>15</v>
      </c>
      <c r="D933" s="39">
        <v>7.0000000000000007E-2</v>
      </c>
      <c r="E933" s="39">
        <v>35.99</v>
      </c>
      <c r="F933" s="39">
        <v>5</v>
      </c>
      <c r="G933" s="39">
        <v>0.82</v>
      </c>
      <c r="H933" s="39">
        <v>-299.81420000000003</v>
      </c>
      <c r="I933" s="42">
        <f>IF(Table2[[#This Row],[Order Priority]]=Introduction!$B$42,1,0)</f>
        <v>1</v>
      </c>
      <c r="J933" s="42">
        <f>IF(Table2[[#This Row],[Order Priority]]=Introduction!$B$43,1,0)</f>
        <v>0</v>
      </c>
      <c r="K933" s="42">
        <f>IF(Table2[[#This Row],[Order Priority]]=Introduction!$B$44,1,0)</f>
        <v>0</v>
      </c>
      <c r="L933" s="42">
        <f>IF(Table2[[#This Row],[Order Priority]]=Introduction!$B$45,1,0)</f>
        <v>0</v>
      </c>
      <c r="M933" s="42">
        <f>IF(Table2[[#This Row],[Ship Mode]]=Introduction!$C$42,1,0)</f>
        <v>0</v>
      </c>
      <c r="N933" s="41">
        <f>IF(Table2[[#This Row],[Ship Mode]]=Introduction!$C$44,1,0)</f>
        <v>1</v>
      </c>
      <c r="O933" s="41">
        <f>IF(Table2[[#This Row],[Customer Segment]]=Introduction!$D$45,1,0)</f>
        <v>0</v>
      </c>
      <c r="P933" s="41">
        <f>IF(Table2[[#This Row],[Customer Segment]]=Introduction!$D$42,1,0)</f>
        <v>1</v>
      </c>
      <c r="Q933" s="41">
        <f>IF(Table2[[#This Row],[Customer Segment]]=Introduction!$D$44,1,0)</f>
        <v>0</v>
      </c>
      <c r="R933" s="1">
        <v>31.71</v>
      </c>
      <c r="S93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477.30001743902596</v>
      </c>
    </row>
    <row r="934" spans="1:19" x14ac:dyDescent="0.2">
      <c r="A934" s="1" t="s">
        <v>23</v>
      </c>
      <c r="B934" s="1" t="s">
        <v>2</v>
      </c>
      <c r="C934" s="1" t="s">
        <v>3</v>
      </c>
      <c r="D934" s="37">
        <v>0.02</v>
      </c>
      <c r="E934" s="37">
        <v>500.98</v>
      </c>
      <c r="F934" s="37">
        <v>41.44</v>
      </c>
      <c r="G934" s="37">
        <v>0.66</v>
      </c>
      <c r="H934" s="37">
        <v>2568.4629</v>
      </c>
      <c r="I934" s="42">
        <f>IF(Table2[[#This Row],[Order Priority]]=Introduction!$B$42,1,0)</f>
        <v>0</v>
      </c>
      <c r="J934" s="42">
        <f>IF(Table2[[#This Row],[Order Priority]]=Introduction!$B$43,1,0)</f>
        <v>0</v>
      </c>
      <c r="K934" s="42">
        <f>IF(Table2[[#This Row],[Order Priority]]=Introduction!$B$44,1,0)</f>
        <v>1</v>
      </c>
      <c r="L934" s="42">
        <f>IF(Table2[[#This Row],[Order Priority]]=Introduction!$B$45,1,0)</f>
        <v>0</v>
      </c>
      <c r="M934" s="42">
        <f>IF(Table2[[#This Row],[Ship Mode]]=Introduction!$C$42,1,0)</f>
        <v>1</v>
      </c>
      <c r="N934" s="41">
        <f>IF(Table2[[#This Row],[Ship Mode]]=Introduction!$C$44,1,0)</f>
        <v>0</v>
      </c>
      <c r="O934" s="41">
        <f>IF(Table2[[#This Row],[Customer Segment]]=Introduction!$D$45,1,0)</f>
        <v>1</v>
      </c>
      <c r="P934" s="41">
        <f>IF(Table2[[#This Row],[Customer Segment]]=Introduction!$D$42,1,0)</f>
        <v>0</v>
      </c>
      <c r="Q934" s="41">
        <f>IF(Table2[[#This Row],[Customer Segment]]=Introduction!$D$44,1,0)</f>
        <v>0</v>
      </c>
      <c r="R934" s="34">
        <v>3722.41</v>
      </c>
      <c r="S93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5784.7037639247928</v>
      </c>
    </row>
    <row r="935" spans="1:19" x14ac:dyDescent="0.2">
      <c r="A935" s="1" t="s">
        <v>23</v>
      </c>
      <c r="B935" s="1" t="s">
        <v>14</v>
      </c>
      <c r="C935" s="1" t="s">
        <v>15</v>
      </c>
      <c r="D935" s="39">
        <v>0.09</v>
      </c>
      <c r="E935" s="39">
        <v>60.98</v>
      </c>
      <c r="F935" s="39">
        <v>49</v>
      </c>
      <c r="G935" s="39">
        <v>0.59</v>
      </c>
      <c r="H935" s="39">
        <v>-954.75800000000004</v>
      </c>
      <c r="I935" s="42">
        <f>IF(Table2[[#This Row],[Order Priority]]=Introduction!$B$42,1,0)</f>
        <v>0</v>
      </c>
      <c r="J935" s="42">
        <f>IF(Table2[[#This Row],[Order Priority]]=Introduction!$B$43,1,0)</f>
        <v>0</v>
      </c>
      <c r="K935" s="42">
        <f>IF(Table2[[#This Row],[Order Priority]]=Introduction!$B$44,1,0)</f>
        <v>1</v>
      </c>
      <c r="L935" s="42">
        <f>IF(Table2[[#This Row],[Order Priority]]=Introduction!$B$45,1,0)</f>
        <v>0</v>
      </c>
      <c r="M935" s="42">
        <f>IF(Table2[[#This Row],[Ship Mode]]=Introduction!$C$42,1,0)</f>
        <v>0</v>
      </c>
      <c r="N935" s="41">
        <f>IF(Table2[[#This Row],[Ship Mode]]=Introduction!$C$44,1,0)</f>
        <v>1</v>
      </c>
      <c r="O935" s="41">
        <f>IF(Table2[[#This Row],[Customer Segment]]=Introduction!$D$45,1,0)</f>
        <v>0</v>
      </c>
      <c r="P935" s="41">
        <f>IF(Table2[[#This Row],[Customer Segment]]=Introduction!$D$42,1,0)</f>
        <v>1</v>
      </c>
      <c r="Q935" s="41">
        <f>IF(Table2[[#This Row],[Customer Segment]]=Introduction!$D$44,1,0)</f>
        <v>0</v>
      </c>
      <c r="R935" s="1">
        <v>879.62</v>
      </c>
      <c r="S93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686.41799601602895</v>
      </c>
    </row>
    <row r="936" spans="1:19" x14ac:dyDescent="0.2">
      <c r="A936" s="1" t="s">
        <v>23</v>
      </c>
      <c r="B936" s="1" t="s">
        <v>14</v>
      </c>
      <c r="C936" s="1" t="s">
        <v>15</v>
      </c>
      <c r="D936" s="37">
        <v>0.05</v>
      </c>
      <c r="E936" s="37">
        <v>29.89</v>
      </c>
      <c r="F936" s="37">
        <v>1.99</v>
      </c>
      <c r="G936" s="37">
        <v>0.5</v>
      </c>
      <c r="H936" s="37">
        <v>219.4734</v>
      </c>
      <c r="I936" s="42">
        <f>IF(Table2[[#This Row],[Order Priority]]=Introduction!$B$42,1,0)</f>
        <v>0</v>
      </c>
      <c r="J936" s="42">
        <f>IF(Table2[[#This Row],[Order Priority]]=Introduction!$B$43,1,0)</f>
        <v>0</v>
      </c>
      <c r="K936" s="42">
        <f>IF(Table2[[#This Row],[Order Priority]]=Introduction!$B$44,1,0)</f>
        <v>1</v>
      </c>
      <c r="L936" s="42">
        <f>IF(Table2[[#This Row],[Order Priority]]=Introduction!$B$45,1,0)</f>
        <v>0</v>
      </c>
      <c r="M936" s="42">
        <f>IF(Table2[[#This Row],[Ship Mode]]=Introduction!$C$42,1,0)</f>
        <v>0</v>
      </c>
      <c r="N936" s="41">
        <f>IF(Table2[[#This Row],[Ship Mode]]=Introduction!$C$44,1,0)</f>
        <v>1</v>
      </c>
      <c r="O936" s="41">
        <f>IF(Table2[[#This Row],[Customer Segment]]=Introduction!$D$45,1,0)</f>
        <v>0</v>
      </c>
      <c r="P936" s="41">
        <f>IF(Table2[[#This Row],[Customer Segment]]=Introduction!$D$42,1,0)</f>
        <v>1</v>
      </c>
      <c r="Q936" s="41">
        <f>IF(Table2[[#This Row],[Customer Segment]]=Introduction!$D$44,1,0)</f>
        <v>0</v>
      </c>
      <c r="R936" s="34">
        <v>361.19</v>
      </c>
      <c r="S93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443.752120571273</v>
      </c>
    </row>
    <row r="937" spans="1:19" x14ac:dyDescent="0.2">
      <c r="A937" s="1" t="s">
        <v>23</v>
      </c>
      <c r="B937" s="1" t="s">
        <v>14</v>
      </c>
      <c r="C937" s="1" t="s">
        <v>3</v>
      </c>
      <c r="D937" s="39">
        <v>0.05</v>
      </c>
      <c r="E937" s="39">
        <v>3.98</v>
      </c>
      <c r="F937" s="39">
        <v>5.26</v>
      </c>
      <c r="G937" s="39">
        <v>0.38</v>
      </c>
      <c r="H937" s="39">
        <v>-152.52449999999999</v>
      </c>
      <c r="I937" s="42">
        <f>IF(Table2[[#This Row],[Order Priority]]=Introduction!$B$42,1,0)</f>
        <v>0</v>
      </c>
      <c r="J937" s="42">
        <f>IF(Table2[[#This Row],[Order Priority]]=Introduction!$B$43,1,0)</f>
        <v>0</v>
      </c>
      <c r="K937" s="42">
        <f>IF(Table2[[#This Row],[Order Priority]]=Introduction!$B$44,1,0)</f>
        <v>1</v>
      </c>
      <c r="L937" s="42">
        <f>IF(Table2[[#This Row],[Order Priority]]=Introduction!$B$45,1,0)</f>
        <v>0</v>
      </c>
      <c r="M937" s="42">
        <f>IF(Table2[[#This Row],[Ship Mode]]=Introduction!$C$42,1,0)</f>
        <v>0</v>
      </c>
      <c r="N937" s="41">
        <f>IF(Table2[[#This Row],[Ship Mode]]=Introduction!$C$44,1,0)</f>
        <v>1</v>
      </c>
      <c r="O937" s="41">
        <f>IF(Table2[[#This Row],[Customer Segment]]=Introduction!$D$45,1,0)</f>
        <v>1</v>
      </c>
      <c r="P937" s="41">
        <f>IF(Table2[[#This Row],[Customer Segment]]=Introduction!$D$42,1,0)</f>
        <v>0</v>
      </c>
      <c r="Q937" s="41">
        <f>IF(Table2[[#This Row],[Customer Segment]]=Introduction!$D$44,1,0)</f>
        <v>0</v>
      </c>
      <c r="R937" s="1">
        <v>49.44</v>
      </c>
      <c r="S93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-7.8261382715989392</v>
      </c>
    </row>
    <row r="938" spans="1:19" x14ac:dyDescent="0.2">
      <c r="A938" s="1" t="s">
        <v>23</v>
      </c>
      <c r="B938" s="1" t="s">
        <v>14</v>
      </c>
      <c r="C938" s="1" t="s">
        <v>3</v>
      </c>
      <c r="D938" s="37">
        <v>0.01</v>
      </c>
      <c r="E938" s="37">
        <v>6.48</v>
      </c>
      <c r="F938" s="37">
        <v>5.4</v>
      </c>
      <c r="G938" s="37">
        <v>0.37</v>
      </c>
      <c r="H938" s="37">
        <v>-18.850000000000001</v>
      </c>
      <c r="I938" s="42">
        <f>IF(Table2[[#This Row],[Order Priority]]=Introduction!$B$42,1,0)</f>
        <v>0</v>
      </c>
      <c r="J938" s="42">
        <f>IF(Table2[[#This Row],[Order Priority]]=Introduction!$B$43,1,0)</f>
        <v>0</v>
      </c>
      <c r="K938" s="42">
        <f>IF(Table2[[#This Row],[Order Priority]]=Introduction!$B$44,1,0)</f>
        <v>1</v>
      </c>
      <c r="L938" s="42">
        <f>IF(Table2[[#This Row],[Order Priority]]=Introduction!$B$45,1,0)</f>
        <v>0</v>
      </c>
      <c r="M938" s="42">
        <f>IF(Table2[[#This Row],[Ship Mode]]=Introduction!$C$42,1,0)</f>
        <v>0</v>
      </c>
      <c r="N938" s="41">
        <f>IF(Table2[[#This Row],[Ship Mode]]=Introduction!$C$44,1,0)</f>
        <v>1</v>
      </c>
      <c r="O938" s="41">
        <f>IF(Table2[[#This Row],[Customer Segment]]=Introduction!$D$45,1,0)</f>
        <v>1</v>
      </c>
      <c r="P938" s="41">
        <f>IF(Table2[[#This Row],[Customer Segment]]=Introduction!$D$42,1,0)</f>
        <v>0</v>
      </c>
      <c r="Q938" s="41">
        <f>IF(Table2[[#This Row],[Customer Segment]]=Introduction!$D$44,1,0)</f>
        <v>0</v>
      </c>
      <c r="R938" s="34">
        <v>14.29</v>
      </c>
      <c r="S93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158.88415313017899</v>
      </c>
    </row>
    <row r="939" spans="1:19" x14ac:dyDescent="0.2">
      <c r="A939" s="1" t="s">
        <v>46</v>
      </c>
      <c r="B939" s="1" t="s">
        <v>14</v>
      </c>
      <c r="C939" s="1" t="s">
        <v>3</v>
      </c>
      <c r="D939" s="39">
        <v>0.04</v>
      </c>
      <c r="E939" s="39">
        <v>4.9800000000000004</v>
      </c>
      <c r="F939" s="39">
        <v>4.62</v>
      </c>
      <c r="G939" s="39">
        <v>0.64</v>
      </c>
      <c r="H939" s="39">
        <v>-135.16</v>
      </c>
      <c r="I939" s="42">
        <f>IF(Table2[[#This Row],[Order Priority]]=Introduction!$B$42,1,0)</f>
        <v>0</v>
      </c>
      <c r="J939" s="42">
        <f>IF(Table2[[#This Row],[Order Priority]]=Introduction!$B$43,1,0)</f>
        <v>0</v>
      </c>
      <c r="K939" s="42">
        <f>IF(Table2[[#This Row],[Order Priority]]=Introduction!$B$44,1,0)</f>
        <v>0</v>
      </c>
      <c r="L939" s="42">
        <f>IF(Table2[[#This Row],[Order Priority]]=Introduction!$B$45,1,0)</f>
        <v>0</v>
      </c>
      <c r="M939" s="42">
        <f>IF(Table2[[#This Row],[Ship Mode]]=Introduction!$C$42,1,0)</f>
        <v>0</v>
      </c>
      <c r="N939" s="41">
        <f>IF(Table2[[#This Row],[Ship Mode]]=Introduction!$C$44,1,0)</f>
        <v>1</v>
      </c>
      <c r="O939" s="41">
        <f>IF(Table2[[#This Row],[Customer Segment]]=Introduction!$D$45,1,0)</f>
        <v>1</v>
      </c>
      <c r="P939" s="41">
        <f>IF(Table2[[#This Row],[Customer Segment]]=Introduction!$D$42,1,0)</f>
        <v>0</v>
      </c>
      <c r="Q939" s="41">
        <f>IF(Table2[[#This Row],[Customer Segment]]=Introduction!$D$44,1,0)</f>
        <v>0</v>
      </c>
      <c r="R939" s="1">
        <v>102.54</v>
      </c>
      <c r="S93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339.37663242311561</v>
      </c>
    </row>
    <row r="940" spans="1:19" x14ac:dyDescent="0.2">
      <c r="A940" s="1" t="s">
        <v>46</v>
      </c>
      <c r="B940" s="1" t="s">
        <v>14</v>
      </c>
      <c r="C940" s="1" t="s">
        <v>70</v>
      </c>
      <c r="D940" s="37">
        <v>0.01</v>
      </c>
      <c r="E940" s="37">
        <v>18.97</v>
      </c>
      <c r="F940" s="37">
        <v>9.0299999999999994</v>
      </c>
      <c r="G940" s="37">
        <v>0.37</v>
      </c>
      <c r="H940" s="37">
        <v>-12.0267</v>
      </c>
      <c r="I940" s="42">
        <f>IF(Table2[[#This Row],[Order Priority]]=Introduction!$B$42,1,0)</f>
        <v>0</v>
      </c>
      <c r="J940" s="42">
        <f>IF(Table2[[#This Row],[Order Priority]]=Introduction!$B$43,1,0)</f>
        <v>0</v>
      </c>
      <c r="K940" s="42">
        <f>IF(Table2[[#This Row],[Order Priority]]=Introduction!$B$44,1,0)</f>
        <v>0</v>
      </c>
      <c r="L940" s="42">
        <f>IF(Table2[[#This Row],[Order Priority]]=Introduction!$B$45,1,0)</f>
        <v>0</v>
      </c>
      <c r="M940" s="42">
        <f>IF(Table2[[#This Row],[Ship Mode]]=Introduction!$C$42,1,0)</f>
        <v>0</v>
      </c>
      <c r="N940" s="41">
        <f>IF(Table2[[#This Row],[Ship Mode]]=Introduction!$C$44,1,0)</f>
        <v>1</v>
      </c>
      <c r="O940" s="41">
        <f>IF(Table2[[#This Row],[Customer Segment]]=Introduction!$D$45,1,0)</f>
        <v>0</v>
      </c>
      <c r="P940" s="41">
        <f>IF(Table2[[#This Row],[Customer Segment]]=Introduction!$D$42,1,0)</f>
        <v>0</v>
      </c>
      <c r="Q940" s="41">
        <f>IF(Table2[[#This Row],[Customer Segment]]=Introduction!$D$44,1,0)</f>
        <v>0</v>
      </c>
      <c r="R940" s="34">
        <v>164.67</v>
      </c>
      <c r="S94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435.6330573557189</v>
      </c>
    </row>
    <row r="941" spans="1:19" x14ac:dyDescent="0.2">
      <c r="A941" s="1" t="s">
        <v>46</v>
      </c>
      <c r="B941" s="1" t="s">
        <v>14</v>
      </c>
      <c r="C941" s="1" t="s">
        <v>70</v>
      </c>
      <c r="D941" s="39">
        <v>0.03</v>
      </c>
      <c r="E941" s="39">
        <v>12.28</v>
      </c>
      <c r="F941" s="39">
        <v>4.8600000000000003</v>
      </c>
      <c r="G941" s="39">
        <v>0.38</v>
      </c>
      <c r="H941" s="39">
        <v>122.508</v>
      </c>
      <c r="I941" s="42">
        <f>IF(Table2[[#This Row],[Order Priority]]=Introduction!$B$42,1,0)</f>
        <v>0</v>
      </c>
      <c r="J941" s="42">
        <f>IF(Table2[[#This Row],[Order Priority]]=Introduction!$B$43,1,0)</f>
        <v>0</v>
      </c>
      <c r="K941" s="42">
        <f>IF(Table2[[#This Row],[Order Priority]]=Introduction!$B$44,1,0)</f>
        <v>0</v>
      </c>
      <c r="L941" s="42">
        <f>IF(Table2[[#This Row],[Order Priority]]=Introduction!$B$45,1,0)</f>
        <v>0</v>
      </c>
      <c r="M941" s="42">
        <f>IF(Table2[[#This Row],[Ship Mode]]=Introduction!$C$42,1,0)</f>
        <v>0</v>
      </c>
      <c r="N941" s="41">
        <f>IF(Table2[[#This Row],[Ship Mode]]=Introduction!$C$44,1,0)</f>
        <v>1</v>
      </c>
      <c r="O941" s="41">
        <f>IF(Table2[[#This Row],[Customer Segment]]=Introduction!$D$45,1,0)</f>
        <v>0</v>
      </c>
      <c r="P941" s="41">
        <f>IF(Table2[[#This Row],[Customer Segment]]=Introduction!$D$42,1,0)</f>
        <v>0</v>
      </c>
      <c r="Q941" s="41">
        <f>IF(Table2[[#This Row],[Customer Segment]]=Introduction!$D$44,1,0)</f>
        <v>0</v>
      </c>
      <c r="R941" s="1">
        <v>72.739999999999995</v>
      </c>
      <c r="S94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432.27809745383172</v>
      </c>
    </row>
    <row r="942" spans="1:19" x14ac:dyDescent="0.2">
      <c r="A942" s="1" t="s">
        <v>46</v>
      </c>
      <c r="B942" s="1" t="s">
        <v>63</v>
      </c>
      <c r="C942" s="1" t="s">
        <v>70</v>
      </c>
      <c r="D942" s="37">
        <v>0.05</v>
      </c>
      <c r="E942" s="37">
        <v>34.99</v>
      </c>
      <c r="F942" s="37">
        <v>7.73</v>
      </c>
      <c r="G942" s="37">
        <v>0.59</v>
      </c>
      <c r="H942" s="37">
        <v>-12.0267</v>
      </c>
      <c r="I942" s="42">
        <f>IF(Table2[[#This Row],[Order Priority]]=Introduction!$B$42,1,0)</f>
        <v>0</v>
      </c>
      <c r="J942" s="42">
        <f>IF(Table2[[#This Row],[Order Priority]]=Introduction!$B$43,1,0)</f>
        <v>0</v>
      </c>
      <c r="K942" s="42">
        <f>IF(Table2[[#This Row],[Order Priority]]=Introduction!$B$44,1,0)</f>
        <v>0</v>
      </c>
      <c r="L942" s="42">
        <f>IF(Table2[[#This Row],[Order Priority]]=Introduction!$B$45,1,0)</f>
        <v>0</v>
      </c>
      <c r="M942" s="42">
        <f>IF(Table2[[#This Row],[Ship Mode]]=Introduction!$C$42,1,0)</f>
        <v>0</v>
      </c>
      <c r="N942" s="41">
        <f>IF(Table2[[#This Row],[Ship Mode]]=Introduction!$C$44,1,0)</f>
        <v>0</v>
      </c>
      <c r="O942" s="41">
        <f>IF(Table2[[#This Row],[Customer Segment]]=Introduction!$D$45,1,0)</f>
        <v>0</v>
      </c>
      <c r="P942" s="41">
        <f>IF(Table2[[#This Row],[Customer Segment]]=Introduction!$D$42,1,0)</f>
        <v>0</v>
      </c>
      <c r="Q942" s="41">
        <f>IF(Table2[[#This Row],[Customer Segment]]=Introduction!$D$44,1,0)</f>
        <v>0</v>
      </c>
      <c r="R942" s="34">
        <v>418.75</v>
      </c>
      <c r="S94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524.1063898619235</v>
      </c>
    </row>
    <row r="943" spans="1:19" x14ac:dyDescent="0.2">
      <c r="A943" s="1" t="s">
        <v>46</v>
      </c>
      <c r="B943" s="1" t="s">
        <v>2</v>
      </c>
      <c r="C943" s="1" t="s">
        <v>3</v>
      </c>
      <c r="D943" s="39">
        <v>0.03</v>
      </c>
      <c r="E943" s="39">
        <v>140.97999999999999</v>
      </c>
      <c r="F943" s="39">
        <v>36.090000000000003</v>
      </c>
      <c r="G943" s="39">
        <v>0.77</v>
      </c>
      <c r="H943" s="39">
        <v>-221.5</v>
      </c>
      <c r="I943" s="42">
        <f>IF(Table2[[#This Row],[Order Priority]]=Introduction!$B$42,1,0)</f>
        <v>0</v>
      </c>
      <c r="J943" s="42">
        <f>IF(Table2[[#This Row],[Order Priority]]=Introduction!$B$43,1,0)</f>
        <v>0</v>
      </c>
      <c r="K943" s="42">
        <f>IF(Table2[[#This Row],[Order Priority]]=Introduction!$B$44,1,0)</f>
        <v>0</v>
      </c>
      <c r="L943" s="42">
        <f>IF(Table2[[#This Row],[Order Priority]]=Introduction!$B$45,1,0)</f>
        <v>0</v>
      </c>
      <c r="M943" s="42">
        <f>IF(Table2[[#This Row],[Ship Mode]]=Introduction!$C$42,1,0)</f>
        <v>1</v>
      </c>
      <c r="N943" s="41">
        <f>IF(Table2[[#This Row],[Ship Mode]]=Introduction!$C$44,1,0)</f>
        <v>0</v>
      </c>
      <c r="O943" s="41">
        <f>IF(Table2[[#This Row],[Customer Segment]]=Introduction!$D$45,1,0)</f>
        <v>1</v>
      </c>
      <c r="P943" s="41">
        <f>IF(Table2[[#This Row],[Customer Segment]]=Introduction!$D$42,1,0)</f>
        <v>0</v>
      </c>
      <c r="Q943" s="41">
        <f>IF(Table2[[#This Row],[Customer Segment]]=Introduction!$D$44,1,0)</f>
        <v>0</v>
      </c>
      <c r="R943" s="1">
        <v>608.80999999999995</v>
      </c>
      <c r="S94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1857.9790015494325</v>
      </c>
    </row>
    <row r="944" spans="1:19" x14ac:dyDescent="0.2">
      <c r="A944" s="1" t="s">
        <v>46</v>
      </c>
      <c r="B944" s="1" t="s">
        <v>14</v>
      </c>
      <c r="C944" s="1" t="s">
        <v>3</v>
      </c>
      <c r="D944" s="37">
        <v>0.08</v>
      </c>
      <c r="E944" s="37">
        <v>65.989999999999995</v>
      </c>
      <c r="F944" s="37">
        <v>8.99</v>
      </c>
      <c r="G944" s="37">
        <v>0.56000000000000005</v>
      </c>
      <c r="H944" s="37">
        <v>206.352</v>
      </c>
      <c r="I944" s="42">
        <f>IF(Table2[[#This Row],[Order Priority]]=Introduction!$B$42,1,0)</f>
        <v>0</v>
      </c>
      <c r="J944" s="42">
        <f>IF(Table2[[#This Row],[Order Priority]]=Introduction!$B$43,1,0)</f>
        <v>0</v>
      </c>
      <c r="K944" s="42">
        <f>IF(Table2[[#This Row],[Order Priority]]=Introduction!$B$44,1,0)</f>
        <v>0</v>
      </c>
      <c r="L944" s="42">
        <f>IF(Table2[[#This Row],[Order Priority]]=Introduction!$B$45,1,0)</f>
        <v>0</v>
      </c>
      <c r="M944" s="42">
        <f>IF(Table2[[#This Row],[Ship Mode]]=Introduction!$C$42,1,0)</f>
        <v>0</v>
      </c>
      <c r="N944" s="41">
        <f>IF(Table2[[#This Row],[Ship Mode]]=Introduction!$C$44,1,0)</f>
        <v>1</v>
      </c>
      <c r="O944" s="41">
        <f>IF(Table2[[#This Row],[Customer Segment]]=Introduction!$D$45,1,0)</f>
        <v>1</v>
      </c>
      <c r="P944" s="41">
        <f>IF(Table2[[#This Row],[Customer Segment]]=Introduction!$D$42,1,0)</f>
        <v>0</v>
      </c>
      <c r="Q944" s="41">
        <f>IF(Table2[[#This Row],[Customer Segment]]=Introduction!$D$44,1,0)</f>
        <v>0</v>
      </c>
      <c r="R944" s="34">
        <v>808.61</v>
      </c>
      <c r="S94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908.10442077376047</v>
      </c>
    </row>
    <row r="945" spans="1:19" x14ac:dyDescent="0.2">
      <c r="A945" s="1" t="s">
        <v>1</v>
      </c>
      <c r="B945" s="1" t="s">
        <v>14</v>
      </c>
      <c r="C945" s="1" t="s">
        <v>47</v>
      </c>
      <c r="D945" s="39">
        <v>0.01</v>
      </c>
      <c r="E945" s="39">
        <v>50.98</v>
      </c>
      <c r="F945" s="39">
        <v>6.5</v>
      </c>
      <c r="G945" s="39">
        <v>0.73</v>
      </c>
      <c r="H945" s="39">
        <v>5.3396999999999997</v>
      </c>
      <c r="I945" s="42">
        <f>IF(Table2[[#This Row],[Order Priority]]=Introduction!$B$42,1,0)</f>
        <v>1</v>
      </c>
      <c r="J945" s="42">
        <f>IF(Table2[[#This Row],[Order Priority]]=Introduction!$B$43,1,0)</f>
        <v>0</v>
      </c>
      <c r="K945" s="42">
        <f>IF(Table2[[#This Row],[Order Priority]]=Introduction!$B$44,1,0)</f>
        <v>0</v>
      </c>
      <c r="L945" s="42">
        <f>IF(Table2[[#This Row],[Order Priority]]=Introduction!$B$45,1,0)</f>
        <v>0</v>
      </c>
      <c r="M945" s="42">
        <f>IF(Table2[[#This Row],[Ship Mode]]=Introduction!$C$42,1,0)</f>
        <v>0</v>
      </c>
      <c r="N945" s="41">
        <f>IF(Table2[[#This Row],[Ship Mode]]=Introduction!$C$44,1,0)</f>
        <v>1</v>
      </c>
      <c r="O945" s="41">
        <f>IF(Table2[[#This Row],[Customer Segment]]=Introduction!$D$45,1,0)</f>
        <v>0</v>
      </c>
      <c r="P945" s="41">
        <f>IF(Table2[[#This Row],[Customer Segment]]=Introduction!$D$42,1,0)</f>
        <v>0</v>
      </c>
      <c r="Q945" s="41">
        <f>IF(Table2[[#This Row],[Customer Segment]]=Introduction!$D$44,1,0)</f>
        <v>1</v>
      </c>
      <c r="R945" s="1">
        <v>818.49</v>
      </c>
      <c r="S94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902.4294245067656</v>
      </c>
    </row>
    <row r="946" spans="1:19" x14ac:dyDescent="0.2">
      <c r="A946" s="1" t="s">
        <v>1</v>
      </c>
      <c r="B946" s="1" t="s">
        <v>14</v>
      </c>
      <c r="C946" s="1" t="s">
        <v>70</v>
      </c>
      <c r="D946" s="37">
        <v>0.08</v>
      </c>
      <c r="E946" s="37">
        <v>6.68</v>
      </c>
      <c r="F946" s="37">
        <v>1.5</v>
      </c>
      <c r="G946" s="37">
        <v>0.48</v>
      </c>
      <c r="H946" s="37">
        <v>-601.80399999999997</v>
      </c>
      <c r="I946" s="42">
        <f>IF(Table2[[#This Row],[Order Priority]]=Introduction!$B$42,1,0)</f>
        <v>1</v>
      </c>
      <c r="J946" s="42">
        <f>IF(Table2[[#This Row],[Order Priority]]=Introduction!$B$43,1,0)</f>
        <v>0</v>
      </c>
      <c r="K946" s="42">
        <f>IF(Table2[[#This Row],[Order Priority]]=Introduction!$B$44,1,0)</f>
        <v>0</v>
      </c>
      <c r="L946" s="42">
        <f>IF(Table2[[#This Row],[Order Priority]]=Introduction!$B$45,1,0)</f>
        <v>0</v>
      </c>
      <c r="M946" s="42">
        <f>IF(Table2[[#This Row],[Ship Mode]]=Introduction!$C$42,1,0)</f>
        <v>0</v>
      </c>
      <c r="N946" s="41">
        <f>IF(Table2[[#This Row],[Ship Mode]]=Introduction!$C$44,1,0)</f>
        <v>1</v>
      </c>
      <c r="O946" s="41">
        <f>IF(Table2[[#This Row],[Customer Segment]]=Introduction!$D$45,1,0)</f>
        <v>0</v>
      </c>
      <c r="P946" s="41">
        <f>IF(Table2[[#This Row],[Customer Segment]]=Introduction!$D$42,1,0)</f>
        <v>0</v>
      </c>
      <c r="Q946" s="41">
        <f>IF(Table2[[#This Row],[Customer Segment]]=Introduction!$D$44,1,0)</f>
        <v>0</v>
      </c>
      <c r="R946" s="34">
        <v>66.12</v>
      </c>
      <c r="S94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-280.79155254241533</v>
      </c>
    </row>
    <row r="947" spans="1:19" x14ac:dyDescent="0.2">
      <c r="A947" s="1" t="s">
        <v>1</v>
      </c>
      <c r="B947" s="1" t="s">
        <v>63</v>
      </c>
      <c r="C947" s="1" t="s">
        <v>70</v>
      </c>
      <c r="D947" s="39">
        <v>0</v>
      </c>
      <c r="E947" s="39">
        <v>19.98</v>
      </c>
      <c r="F947" s="39">
        <v>5.97</v>
      </c>
      <c r="G947" s="39">
        <v>0.38</v>
      </c>
      <c r="H947" s="39">
        <v>-189.714</v>
      </c>
      <c r="I947" s="42">
        <f>IF(Table2[[#This Row],[Order Priority]]=Introduction!$B$42,1,0)</f>
        <v>1</v>
      </c>
      <c r="J947" s="42">
        <f>IF(Table2[[#This Row],[Order Priority]]=Introduction!$B$43,1,0)</f>
        <v>0</v>
      </c>
      <c r="K947" s="42">
        <f>IF(Table2[[#This Row],[Order Priority]]=Introduction!$B$44,1,0)</f>
        <v>0</v>
      </c>
      <c r="L947" s="42">
        <f>IF(Table2[[#This Row],[Order Priority]]=Introduction!$B$45,1,0)</f>
        <v>0</v>
      </c>
      <c r="M947" s="42">
        <f>IF(Table2[[#This Row],[Ship Mode]]=Introduction!$C$42,1,0)</f>
        <v>0</v>
      </c>
      <c r="N947" s="41">
        <f>IF(Table2[[#This Row],[Ship Mode]]=Introduction!$C$44,1,0)</f>
        <v>0</v>
      </c>
      <c r="O947" s="41">
        <f>IF(Table2[[#This Row],[Customer Segment]]=Introduction!$D$45,1,0)</f>
        <v>0</v>
      </c>
      <c r="P947" s="41">
        <f>IF(Table2[[#This Row],[Customer Segment]]=Introduction!$D$42,1,0)</f>
        <v>0</v>
      </c>
      <c r="Q947" s="41">
        <f>IF(Table2[[#This Row],[Customer Segment]]=Introduction!$D$44,1,0)</f>
        <v>0</v>
      </c>
      <c r="R947" s="1">
        <v>249.07</v>
      </c>
      <c r="S94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193.95115577128638</v>
      </c>
    </row>
    <row r="948" spans="1:19" x14ac:dyDescent="0.2">
      <c r="A948" s="1" t="s">
        <v>13</v>
      </c>
      <c r="B948" s="1" t="s">
        <v>2</v>
      </c>
      <c r="C948" s="1" t="s">
        <v>70</v>
      </c>
      <c r="D948" s="37">
        <v>0.03</v>
      </c>
      <c r="E948" s="37">
        <v>124.49</v>
      </c>
      <c r="F948" s="37">
        <v>51.94</v>
      </c>
      <c r="G948" s="37">
        <v>0.63</v>
      </c>
      <c r="H948" s="37">
        <v>18.173999999999999</v>
      </c>
      <c r="I948" s="42">
        <f>IF(Table2[[#This Row],[Order Priority]]=Introduction!$B$42,1,0)</f>
        <v>0</v>
      </c>
      <c r="J948" s="42">
        <f>IF(Table2[[#This Row],[Order Priority]]=Introduction!$B$43,1,0)</f>
        <v>1</v>
      </c>
      <c r="K948" s="42">
        <f>IF(Table2[[#This Row],[Order Priority]]=Introduction!$B$44,1,0)</f>
        <v>0</v>
      </c>
      <c r="L948" s="42">
        <f>IF(Table2[[#This Row],[Order Priority]]=Introduction!$B$45,1,0)</f>
        <v>0</v>
      </c>
      <c r="M948" s="42">
        <f>IF(Table2[[#This Row],[Ship Mode]]=Introduction!$C$42,1,0)</f>
        <v>1</v>
      </c>
      <c r="N948" s="41">
        <f>IF(Table2[[#This Row],[Ship Mode]]=Introduction!$C$44,1,0)</f>
        <v>0</v>
      </c>
      <c r="O948" s="41">
        <f>IF(Table2[[#This Row],[Customer Segment]]=Introduction!$D$45,1,0)</f>
        <v>0</v>
      </c>
      <c r="P948" s="41">
        <f>IF(Table2[[#This Row],[Customer Segment]]=Introduction!$D$42,1,0)</f>
        <v>0</v>
      </c>
      <c r="Q948" s="41">
        <f>IF(Table2[[#This Row],[Customer Segment]]=Introduction!$D$44,1,0)</f>
        <v>0</v>
      </c>
      <c r="R948" s="34">
        <v>2761.94</v>
      </c>
      <c r="S94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2178.9820783766195</v>
      </c>
    </row>
    <row r="949" spans="1:19" x14ac:dyDescent="0.2">
      <c r="A949" s="1" t="s">
        <v>92</v>
      </c>
      <c r="B949" s="1" t="s">
        <v>14</v>
      </c>
      <c r="C949" s="1" t="s">
        <v>47</v>
      </c>
      <c r="D949" s="39">
        <v>0.09</v>
      </c>
      <c r="E949" s="39">
        <v>20.89</v>
      </c>
      <c r="F949" s="39">
        <v>11.52</v>
      </c>
      <c r="G949" s="39">
        <v>0.83</v>
      </c>
      <c r="H949" s="39">
        <v>-133.54599999999999</v>
      </c>
      <c r="I949" s="42">
        <f>IF(Table2[[#This Row],[Order Priority]]=Introduction!$B$42,1,0)</f>
        <v>0</v>
      </c>
      <c r="J949" s="42">
        <f>IF(Table2[[#This Row],[Order Priority]]=Introduction!$B$43,1,0)</f>
        <v>0</v>
      </c>
      <c r="K949" s="42">
        <f>IF(Table2[[#This Row],[Order Priority]]=Introduction!$B$44,1,0)</f>
        <v>0</v>
      </c>
      <c r="L949" s="42">
        <f>IF(Table2[[#This Row],[Order Priority]]=Introduction!$B$45,1,0)</f>
        <v>1</v>
      </c>
      <c r="M949" s="42">
        <f>IF(Table2[[#This Row],[Ship Mode]]=Introduction!$C$42,1,0)</f>
        <v>0</v>
      </c>
      <c r="N949" s="41">
        <f>IF(Table2[[#This Row],[Ship Mode]]=Introduction!$C$44,1,0)</f>
        <v>1</v>
      </c>
      <c r="O949" s="41">
        <f>IF(Table2[[#This Row],[Customer Segment]]=Introduction!$D$45,1,0)</f>
        <v>0</v>
      </c>
      <c r="P949" s="41">
        <f>IF(Table2[[#This Row],[Customer Segment]]=Introduction!$D$42,1,0)</f>
        <v>0</v>
      </c>
      <c r="Q949" s="41">
        <f>IF(Table2[[#This Row],[Customer Segment]]=Introduction!$D$44,1,0)</f>
        <v>1</v>
      </c>
      <c r="R949" s="1">
        <v>146.5</v>
      </c>
      <c r="S94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557.68232337640541</v>
      </c>
    </row>
    <row r="950" spans="1:19" x14ac:dyDescent="0.2">
      <c r="A950" s="1" t="s">
        <v>46</v>
      </c>
      <c r="B950" s="1" t="s">
        <v>14</v>
      </c>
      <c r="C950" s="1" t="s">
        <v>15</v>
      </c>
      <c r="D950" s="37">
        <v>7.0000000000000007E-2</v>
      </c>
      <c r="E950" s="37">
        <v>225.04</v>
      </c>
      <c r="F950" s="37">
        <v>11.79</v>
      </c>
      <c r="G950" s="37">
        <v>0.42</v>
      </c>
      <c r="H950" s="37">
        <v>-162.91800000000001</v>
      </c>
      <c r="I950" s="42">
        <f>IF(Table2[[#This Row],[Order Priority]]=Introduction!$B$42,1,0)</f>
        <v>0</v>
      </c>
      <c r="J950" s="42">
        <f>IF(Table2[[#This Row],[Order Priority]]=Introduction!$B$43,1,0)</f>
        <v>0</v>
      </c>
      <c r="K950" s="42">
        <f>IF(Table2[[#This Row],[Order Priority]]=Introduction!$B$44,1,0)</f>
        <v>0</v>
      </c>
      <c r="L950" s="42">
        <f>IF(Table2[[#This Row],[Order Priority]]=Introduction!$B$45,1,0)</f>
        <v>0</v>
      </c>
      <c r="M950" s="42">
        <f>IF(Table2[[#This Row],[Ship Mode]]=Introduction!$C$42,1,0)</f>
        <v>0</v>
      </c>
      <c r="N950" s="41">
        <f>IF(Table2[[#This Row],[Ship Mode]]=Introduction!$C$44,1,0)</f>
        <v>1</v>
      </c>
      <c r="O950" s="41">
        <f>IF(Table2[[#This Row],[Customer Segment]]=Introduction!$D$45,1,0)</f>
        <v>0</v>
      </c>
      <c r="P950" s="41">
        <f>IF(Table2[[#This Row],[Customer Segment]]=Introduction!$D$42,1,0)</f>
        <v>1</v>
      </c>
      <c r="Q950" s="41">
        <f>IF(Table2[[#This Row],[Customer Segment]]=Introduction!$D$44,1,0)</f>
        <v>0</v>
      </c>
      <c r="R950" s="34">
        <v>1130.1500000000001</v>
      </c>
      <c r="S95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976.02769110740451</v>
      </c>
    </row>
    <row r="951" spans="1:19" x14ac:dyDescent="0.2">
      <c r="A951" s="1" t="s">
        <v>46</v>
      </c>
      <c r="B951" s="1" t="s">
        <v>14</v>
      </c>
      <c r="C951" s="1" t="s">
        <v>15</v>
      </c>
      <c r="D951" s="39">
        <v>0.03</v>
      </c>
      <c r="E951" s="39">
        <v>7.84</v>
      </c>
      <c r="F951" s="39">
        <v>4.71</v>
      </c>
      <c r="G951" s="39">
        <v>0.35</v>
      </c>
      <c r="H951" s="39">
        <v>859.71780000000001</v>
      </c>
      <c r="I951" s="42">
        <f>IF(Table2[[#This Row],[Order Priority]]=Introduction!$B$42,1,0)</f>
        <v>0</v>
      </c>
      <c r="J951" s="42">
        <f>IF(Table2[[#This Row],[Order Priority]]=Introduction!$B$43,1,0)</f>
        <v>0</v>
      </c>
      <c r="K951" s="42">
        <f>IF(Table2[[#This Row],[Order Priority]]=Introduction!$B$44,1,0)</f>
        <v>0</v>
      </c>
      <c r="L951" s="42">
        <f>IF(Table2[[#This Row],[Order Priority]]=Introduction!$B$45,1,0)</f>
        <v>0</v>
      </c>
      <c r="M951" s="42">
        <f>IF(Table2[[#This Row],[Ship Mode]]=Introduction!$C$42,1,0)</f>
        <v>0</v>
      </c>
      <c r="N951" s="41">
        <f>IF(Table2[[#This Row],[Ship Mode]]=Introduction!$C$44,1,0)</f>
        <v>1</v>
      </c>
      <c r="O951" s="41">
        <f>IF(Table2[[#This Row],[Customer Segment]]=Introduction!$D$45,1,0)</f>
        <v>0</v>
      </c>
      <c r="P951" s="41">
        <f>IF(Table2[[#This Row],[Customer Segment]]=Introduction!$D$42,1,0)</f>
        <v>1</v>
      </c>
      <c r="Q951" s="41">
        <f>IF(Table2[[#This Row],[Customer Segment]]=Introduction!$D$44,1,0)</f>
        <v>0</v>
      </c>
      <c r="R951" s="1">
        <v>54.37</v>
      </c>
      <c r="S95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1115.2714374966226</v>
      </c>
    </row>
    <row r="952" spans="1:19" x14ac:dyDescent="0.2">
      <c r="A952" s="1" t="s">
        <v>46</v>
      </c>
      <c r="B952" s="1" t="s">
        <v>14</v>
      </c>
      <c r="C952" s="1" t="s">
        <v>70</v>
      </c>
      <c r="D952" s="37">
        <v>0.1</v>
      </c>
      <c r="E952" s="37">
        <v>5.18</v>
      </c>
      <c r="F952" s="37">
        <v>5.74</v>
      </c>
      <c r="G952" s="37">
        <v>0.36</v>
      </c>
      <c r="H952" s="37">
        <v>-29.003</v>
      </c>
      <c r="I952" s="42">
        <f>IF(Table2[[#This Row],[Order Priority]]=Introduction!$B$42,1,0)</f>
        <v>0</v>
      </c>
      <c r="J952" s="42">
        <f>IF(Table2[[#This Row],[Order Priority]]=Introduction!$B$43,1,0)</f>
        <v>0</v>
      </c>
      <c r="K952" s="42">
        <f>IF(Table2[[#This Row],[Order Priority]]=Introduction!$B$44,1,0)</f>
        <v>0</v>
      </c>
      <c r="L952" s="42">
        <f>IF(Table2[[#This Row],[Order Priority]]=Introduction!$B$45,1,0)</f>
        <v>0</v>
      </c>
      <c r="M952" s="42">
        <f>IF(Table2[[#This Row],[Ship Mode]]=Introduction!$C$42,1,0)</f>
        <v>0</v>
      </c>
      <c r="N952" s="41">
        <f>IF(Table2[[#This Row],[Ship Mode]]=Introduction!$C$44,1,0)</f>
        <v>1</v>
      </c>
      <c r="O952" s="41">
        <f>IF(Table2[[#This Row],[Customer Segment]]=Introduction!$D$45,1,0)</f>
        <v>0</v>
      </c>
      <c r="P952" s="41">
        <f>IF(Table2[[#This Row],[Customer Segment]]=Introduction!$D$42,1,0)</f>
        <v>0</v>
      </c>
      <c r="Q952" s="41">
        <f>IF(Table2[[#This Row],[Customer Segment]]=Introduction!$D$44,1,0)</f>
        <v>0</v>
      </c>
      <c r="R952" s="34">
        <v>10.96</v>
      </c>
      <c r="S95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216.32161232489153</v>
      </c>
    </row>
    <row r="953" spans="1:19" x14ac:dyDescent="0.2">
      <c r="A953" s="1" t="s">
        <v>1</v>
      </c>
      <c r="B953" s="1" t="s">
        <v>14</v>
      </c>
      <c r="C953" s="1" t="s">
        <v>70</v>
      </c>
      <c r="D953" s="39">
        <v>0.1</v>
      </c>
      <c r="E953" s="39">
        <v>9.85</v>
      </c>
      <c r="F953" s="39">
        <v>4.82</v>
      </c>
      <c r="G953" s="39">
        <v>0.47</v>
      </c>
      <c r="H953" s="39">
        <v>374.904</v>
      </c>
      <c r="I953" s="42">
        <f>IF(Table2[[#This Row],[Order Priority]]=Introduction!$B$42,1,0)</f>
        <v>1</v>
      </c>
      <c r="J953" s="42">
        <f>IF(Table2[[#This Row],[Order Priority]]=Introduction!$B$43,1,0)</f>
        <v>0</v>
      </c>
      <c r="K953" s="42">
        <f>IF(Table2[[#This Row],[Order Priority]]=Introduction!$B$44,1,0)</f>
        <v>0</v>
      </c>
      <c r="L953" s="42">
        <f>IF(Table2[[#This Row],[Order Priority]]=Introduction!$B$45,1,0)</f>
        <v>0</v>
      </c>
      <c r="M953" s="42">
        <f>IF(Table2[[#This Row],[Ship Mode]]=Introduction!$C$42,1,0)</f>
        <v>0</v>
      </c>
      <c r="N953" s="41">
        <f>IF(Table2[[#This Row],[Ship Mode]]=Introduction!$C$44,1,0)</f>
        <v>1</v>
      </c>
      <c r="O953" s="41">
        <f>IF(Table2[[#This Row],[Customer Segment]]=Introduction!$D$45,1,0)</f>
        <v>0</v>
      </c>
      <c r="P953" s="41">
        <f>IF(Table2[[#This Row],[Customer Segment]]=Introduction!$D$42,1,0)</f>
        <v>0</v>
      </c>
      <c r="Q953" s="41">
        <f>IF(Table2[[#This Row],[Customer Segment]]=Introduction!$D$44,1,0)</f>
        <v>0</v>
      </c>
      <c r="R953" s="1">
        <v>114.91</v>
      </c>
      <c r="S95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799.5487382339852</v>
      </c>
    </row>
    <row r="954" spans="1:19" x14ac:dyDescent="0.2">
      <c r="A954" s="1" t="s">
        <v>1</v>
      </c>
      <c r="B954" s="1" t="s">
        <v>14</v>
      </c>
      <c r="C954" s="1" t="s">
        <v>70</v>
      </c>
      <c r="D954" s="37">
        <v>0.04</v>
      </c>
      <c r="E954" s="37">
        <v>125.99</v>
      </c>
      <c r="F954" s="37">
        <v>7.69</v>
      </c>
      <c r="G954" s="37">
        <v>0.57999999999999996</v>
      </c>
      <c r="H954" s="37">
        <v>-528.83600000000001</v>
      </c>
      <c r="I954" s="42">
        <f>IF(Table2[[#This Row],[Order Priority]]=Introduction!$B$42,1,0)</f>
        <v>1</v>
      </c>
      <c r="J954" s="42">
        <f>IF(Table2[[#This Row],[Order Priority]]=Introduction!$B$43,1,0)</f>
        <v>0</v>
      </c>
      <c r="K954" s="42">
        <f>IF(Table2[[#This Row],[Order Priority]]=Introduction!$B$44,1,0)</f>
        <v>0</v>
      </c>
      <c r="L954" s="42">
        <f>IF(Table2[[#This Row],[Order Priority]]=Introduction!$B$45,1,0)</f>
        <v>0</v>
      </c>
      <c r="M954" s="42">
        <f>IF(Table2[[#This Row],[Ship Mode]]=Introduction!$C$42,1,0)</f>
        <v>0</v>
      </c>
      <c r="N954" s="41">
        <f>IF(Table2[[#This Row],[Ship Mode]]=Introduction!$C$44,1,0)</f>
        <v>1</v>
      </c>
      <c r="O954" s="41">
        <f>IF(Table2[[#This Row],[Customer Segment]]=Introduction!$D$45,1,0)</f>
        <v>0</v>
      </c>
      <c r="P954" s="41">
        <f>IF(Table2[[#This Row],[Customer Segment]]=Introduction!$D$42,1,0)</f>
        <v>0</v>
      </c>
      <c r="Q954" s="41">
        <f>IF(Table2[[#This Row],[Customer Segment]]=Introduction!$D$44,1,0)</f>
        <v>0</v>
      </c>
      <c r="R954" s="34">
        <v>934.52</v>
      </c>
      <c r="S95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448.38822585100598</v>
      </c>
    </row>
    <row r="955" spans="1:19" x14ac:dyDescent="0.2">
      <c r="A955" s="1" t="s">
        <v>13</v>
      </c>
      <c r="B955" s="1" t="s">
        <v>14</v>
      </c>
      <c r="C955" s="1" t="s">
        <v>70</v>
      </c>
      <c r="D955" s="39">
        <v>0.01</v>
      </c>
      <c r="E955" s="39">
        <v>17.98</v>
      </c>
      <c r="F955" s="39">
        <v>8.51</v>
      </c>
      <c r="G955" s="39">
        <v>0.4</v>
      </c>
      <c r="H955" s="39">
        <v>-35.878799999999998</v>
      </c>
      <c r="I955" s="42">
        <f>IF(Table2[[#This Row],[Order Priority]]=Introduction!$B$42,1,0)</f>
        <v>0</v>
      </c>
      <c r="J955" s="42">
        <f>IF(Table2[[#This Row],[Order Priority]]=Introduction!$B$43,1,0)</f>
        <v>1</v>
      </c>
      <c r="K955" s="42">
        <f>IF(Table2[[#This Row],[Order Priority]]=Introduction!$B$44,1,0)</f>
        <v>0</v>
      </c>
      <c r="L955" s="42">
        <f>IF(Table2[[#This Row],[Order Priority]]=Introduction!$B$45,1,0)</f>
        <v>0</v>
      </c>
      <c r="M955" s="42">
        <f>IF(Table2[[#This Row],[Ship Mode]]=Introduction!$C$42,1,0)</f>
        <v>0</v>
      </c>
      <c r="N955" s="41">
        <f>IF(Table2[[#This Row],[Ship Mode]]=Introduction!$C$44,1,0)</f>
        <v>1</v>
      </c>
      <c r="O955" s="41">
        <f>IF(Table2[[#This Row],[Customer Segment]]=Introduction!$D$45,1,0)</f>
        <v>0</v>
      </c>
      <c r="P955" s="41">
        <f>IF(Table2[[#This Row],[Customer Segment]]=Introduction!$D$42,1,0)</f>
        <v>0</v>
      </c>
      <c r="Q955" s="41">
        <f>IF(Table2[[#This Row],[Customer Segment]]=Introduction!$D$44,1,0)</f>
        <v>0</v>
      </c>
      <c r="R955" s="1">
        <v>40.17</v>
      </c>
      <c r="S95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215.15143287477778</v>
      </c>
    </row>
    <row r="956" spans="1:19" x14ac:dyDescent="0.2">
      <c r="A956" s="1" t="s">
        <v>13</v>
      </c>
      <c r="B956" s="1" t="s">
        <v>14</v>
      </c>
      <c r="C956" s="1" t="s">
        <v>3</v>
      </c>
      <c r="D956" s="37">
        <v>0.03</v>
      </c>
      <c r="E956" s="37">
        <v>28.53</v>
      </c>
      <c r="F956" s="37">
        <v>1.49</v>
      </c>
      <c r="G956" s="37">
        <v>0.38</v>
      </c>
      <c r="H956" s="37">
        <v>136.33709999999999</v>
      </c>
      <c r="I956" s="42">
        <f>IF(Table2[[#This Row],[Order Priority]]=Introduction!$B$42,1,0)</f>
        <v>0</v>
      </c>
      <c r="J956" s="42">
        <f>IF(Table2[[#This Row],[Order Priority]]=Introduction!$B$43,1,0)</f>
        <v>1</v>
      </c>
      <c r="K956" s="42">
        <f>IF(Table2[[#This Row],[Order Priority]]=Introduction!$B$44,1,0)</f>
        <v>0</v>
      </c>
      <c r="L956" s="42">
        <f>IF(Table2[[#This Row],[Order Priority]]=Introduction!$B$45,1,0)</f>
        <v>0</v>
      </c>
      <c r="M956" s="42">
        <f>IF(Table2[[#This Row],[Ship Mode]]=Introduction!$C$42,1,0)</f>
        <v>0</v>
      </c>
      <c r="N956" s="41">
        <f>IF(Table2[[#This Row],[Ship Mode]]=Introduction!$C$44,1,0)</f>
        <v>1</v>
      </c>
      <c r="O956" s="41">
        <f>IF(Table2[[#This Row],[Customer Segment]]=Introduction!$D$45,1,0)</f>
        <v>1</v>
      </c>
      <c r="P956" s="41">
        <f>IF(Table2[[#This Row],[Customer Segment]]=Introduction!$D$42,1,0)</f>
        <v>0</v>
      </c>
      <c r="Q956" s="41">
        <f>IF(Table2[[#This Row],[Customer Segment]]=Introduction!$D$44,1,0)</f>
        <v>0</v>
      </c>
      <c r="R956" s="34">
        <v>197.59</v>
      </c>
      <c r="S95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191.65469282728074</v>
      </c>
    </row>
    <row r="957" spans="1:19" x14ac:dyDescent="0.2">
      <c r="A957" s="1" t="s">
        <v>13</v>
      </c>
      <c r="B957" s="1" t="s">
        <v>14</v>
      </c>
      <c r="C957" s="1" t="s">
        <v>3</v>
      </c>
      <c r="D957" s="39">
        <v>0.01</v>
      </c>
      <c r="E957" s="39">
        <v>15.28</v>
      </c>
      <c r="F957" s="39">
        <v>1.99</v>
      </c>
      <c r="G957" s="39">
        <v>0.42</v>
      </c>
      <c r="H957" s="39">
        <v>-12.46</v>
      </c>
      <c r="I957" s="42">
        <f>IF(Table2[[#This Row],[Order Priority]]=Introduction!$B$42,1,0)</f>
        <v>0</v>
      </c>
      <c r="J957" s="42">
        <f>IF(Table2[[#This Row],[Order Priority]]=Introduction!$B$43,1,0)</f>
        <v>1</v>
      </c>
      <c r="K957" s="42">
        <f>IF(Table2[[#This Row],[Order Priority]]=Introduction!$B$44,1,0)</f>
        <v>0</v>
      </c>
      <c r="L957" s="42">
        <f>IF(Table2[[#This Row],[Order Priority]]=Introduction!$B$45,1,0)</f>
        <v>0</v>
      </c>
      <c r="M957" s="42">
        <f>IF(Table2[[#This Row],[Ship Mode]]=Introduction!$C$42,1,0)</f>
        <v>0</v>
      </c>
      <c r="N957" s="41">
        <f>IF(Table2[[#This Row],[Ship Mode]]=Introduction!$C$44,1,0)</f>
        <v>1</v>
      </c>
      <c r="O957" s="41">
        <f>IF(Table2[[#This Row],[Customer Segment]]=Introduction!$D$45,1,0)</f>
        <v>1</v>
      </c>
      <c r="P957" s="41">
        <f>IF(Table2[[#This Row],[Customer Segment]]=Introduction!$D$42,1,0)</f>
        <v>0</v>
      </c>
      <c r="Q957" s="41">
        <f>IF(Table2[[#This Row],[Customer Segment]]=Introduction!$D$44,1,0)</f>
        <v>0</v>
      </c>
      <c r="R957" s="1">
        <v>33.04</v>
      </c>
      <c r="S95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58.051863587707473</v>
      </c>
    </row>
    <row r="958" spans="1:19" x14ac:dyDescent="0.2">
      <c r="A958" s="1" t="s">
        <v>23</v>
      </c>
      <c r="B958" s="1" t="s">
        <v>14</v>
      </c>
      <c r="C958" s="1" t="s">
        <v>70</v>
      </c>
      <c r="D958" s="37">
        <v>0.1</v>
      </c>
      <c r="E958" s="37">
        <v>15.98</v>
      </c>
      <c r="F958" s="37">
        <v>4</v>
      </c>
      <c r="G958" s="37">
        <v>0.37</v>
      </c>
      <c r="H958" s="37">
        <v>92.722200000000001</v>
      </c>
      <c r="I958" s="42">
        <f>IF(Table2[[#This Row],[Order Priority]]=Introduction!$B$42,1,0)</f>
        <v>0</v>
      </c>
      <c r="J958" s="42">
        <f>IF(Table2[[#This Row],[Order Priority]]=Introduction!$B$43,1,0)</f>
        <v>0</v>
      </c>
      <c r="K958" s="42">
        <f>IF(Table2[[#This Row],[Order Priority]]=Introduction!$B$44,1,0)</f>
        <v>1</v>
      </c>
      <c r="L958" s="42">
        <f>IF(Table2[[#This Row],[Order Priority]]=Introduction!$B$45,1,0)</f>
        <v>0</v>
      </c>
      <c r="M958" s="42">
        <f>IF(Table2[[#This Row],[Ship Mode]]=Introduction!$C$42,1,0)</f>
        <v>0</v>
      </c>
      <c r="N958" s="41">
        <f>IF(Table2[[#This Row],[Ship Mode]]=Introduction!$C$44,1,0)</f>
        <v>1</v>
      </c>
      <c r="O958" s="41">
        <f>IF(Table2[[#This Row],[Customer Segment]]=Introduction!$D$45,1,0)</f>
        <v>0</v>
      </c>
      <c r="P958" s="41">
        <f>IF(Table2[[#This Row],[Customer Segment]]=Introduction!$D$42,1,0)</f>
        <v>0</v>
      </c>
      <c r="Q958" s="41">
        <f>IF(Table2[[#This Row],[Customer Segment]]=Introduction!$D$44,1,0)</f>
        <v>0</v>
      </c>
      <c r="R958" s="34">
        <v>134.38</v>
      </c>
      <c r="S95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213.76813533199646</v>
      </c>
    </row>
    <row r="959" spans="1:19" x14ac:dyDescent="0.2">
      <c r="A959" s="1" t="s">
        <v>92</v>
      </c>
      <c r="B959" s="1" t="s">
        <v>14</v>
      </c>
      <c r="C959" s="1" t="s">
        <v>70</v>
      </c>
      <c r="D959" s="39">
        <v>0.06</v>
      </c>
      <c r="E959" s="39">
        <v>8.1199999999999992</v>
      </c>
      <c r="F959" s="39">
        <v>2.83</v>
      </c>
      <c r="G959" s="39">
        <v>0.77</v>
      </c>
      <c r="H959" s="39">
        <v>-82.83</v>
      </c>
      <c r="I959" s="42">
        <f>IF(Table2[[#This Row],[Order Priority]]=Introduction!$B$42,1,0)</f>
        <v>0</v>
      </c>
      <c r="J959" s="42">
        <f>IF(Table2[[#This Row],[Order Priority]]=Introduction!$B$43,1,0)</f>
        <v>0</v>
      </c>
      <c r="K959" s="42">
        <f>IF(Table2[[#This Row],[Order Priority]]=Introduction!$B$44,1,0)</f>
        <v>0</v>
      </c>
      <c r="L959" s="42">
        <f>IF(Table2[[#This Row],[Order Priority]]=Introduction!$B$45,1,0)</f>
        <v>1</v>
      </c>
      <c r="M959" s="42">
        <f>IF(Table2[[#This Row],[Ship Mode]]=Introduction!$C$42,1,0)</f>
        <v>0</v>
      </c>
      <c r="N959" s="41">
        <f>IF(Table2[[#This Row],[Ship Mode]]=Introduction!$C$44,1,0)</f>
        <v>1</v>
      </c>
      <c r="O959" s="41">
        <f>IF(Table2[[#This Row],[Customer Segment]]=Introduction!$D$45,1,0)</f>
        <v>0</v>
      </c>
      <c r="P959" s="41">
        <f>IF(Table2[[#This Row],[Customer Segment]]=Introduction!$D$42,1,0)</f>
        <v>0</v>
      </c>
      <c r="Q959" s="41">
        <f>IF(Table2[[#This Row],[Customer Segment]]=Introduction!$D$44,1,0)</f>
        <v>0</v>
      </c>
      <c r="R959" s="1">
        <v>78.540000000000006</v>
      </c>
      <c r="S95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268.93526909961781</v>
      </c>
    </row>
    <row r="960" spans="1:19" x14ac:dyDescent="0.2">
      <c r="A960" s="1" t="s">
        <v>92</v>
      </c>
      <c r="B960" s="1" t="s">
        <v>14</v>
      </c>
      <c r="C960" s="1" t="s">
        <v>70</v>
      </c>
      <c r="D960" s="37">
        <v>0.05</v>
      </c>
      <c r="E960" s="37">
        <v>51.65</v>
      </c>
      <c r="F960" s="37">
        <v>18.45</v>
      </c>
      <c r="G960" s="37">
        <v>0.65</v>
      </c>
      <c r="H960" s="37">
        <v>25.04</v>
      </c>
      <c r="I960" s="42">
        <f>IF(Table2[[#This Row],[Order Priority]]=Introduction!$B$42,1,0)</f>
        <v>0</v>
      </c>
      <c r="J960" s="42">
        <f>IF(Table2[[#This Row],[Order Priority]]=Introduction!$B$43,1,0)</f>
        <v>0</v>
      </c>
      <c r="K960" s="42">
        <f>IF(Table2[[#This Row],[Order Priority]]=Introduction!$B$44,1,0)</f>
        <v>0</v>
      </c>
      <c r="L960" s="42">
        <f>IF(Table2[[#This Row],[Order Priority]]=Introduction!$B$45,1,0)</f>
        <v>1</v>
      </c>
      <c r="M960" s="42">
        <f>IF(Table2[[#This Row],[Ship Mode]]=Introduction!$C$42,1,0)</f>
        <v>0</v>
      </c>
      <c r="N960" s="41">
        <f>IF(Table2[[#This Row],[Ship Mode]]=Introduction!$C$44,1,0)</f>
        <v>1</v>
      </c>
      <c r="O960" s="41">
        <f>IF(Table2[[#This Row],[Customer Segment]]=Introduction!$D$45,1,0)</f>
        <v>0</v>
      </c>
      <c r="P960" s="41">
        <f>IF(Table2[[#This Row],[Customer Segment]]=Introduction!$D$42,1,0)</f>
        <v>0</v>
      </c>
      <c r="Q960" s="41">
        <f>IF(Table2[[#This Row],[Customer Segment]]=Introduction!$D$44,1,0)</f>
        <v>0</v>
      </c>
      <c r="R960" s="34">
        <v>605.1</v>
      </c>
      <c r="S96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854.37695312620292</v>
      </c>
    </row>
    <row r="961" spans="1:19" x14ac:dyDescent="0.2">
      <c r="A961" s="1" t="s">
        <v>92</v>
      </c>
      <c r="B961" s="1" t="s">
        <v>14</v>
      </c>
      <c r="C961" s="1" t="s">
        <v>70</v>
      </c>
      <c r="D961" s="39">
        <v>0.1</v>
      </c>
      <c r="E961" s="39">
        <v>175.99</v>
      </c>
      <c r="F961" s="39">
        <v>8.99</v>
      </c>
      <c r="G961" s="39">
        <v>0.56999999999999995</v>
      </c>
      <c r="H961" s="39">
        <v>928.96079999999995</v>
      </c>
      <c r="I961" s="42">
        <f>IF(Table2[[#This Row],[Order Priority]]=Introduction!$B$42,1,0)</f>
        <v>0</v>
      </c>
      <c r="J961" s="42">
        <f>IF(Table2[[#This Row],[Order Priority]]=Introduction!$B$43,1,0)</f>
        <v>0</v>
      </c>
      <c r="K961" s="42">
        <f>IF(Table2[[#This Row],[Order Priority]]=Introduction!$B$44,1,0)</f>
        <v>0</v>
      </c>
      <c r="L961" s="42">
        <f>IF(Table2[[#This Row],[Order Priority]]=Introduction!$B$45,1,0)</f>
        <v>1</v>
      </c>
      <c r="M961" s="42">
        <f>IF(Table2[[#This Row],[Ship Mode]]=Introduction!$C$42,1,0)</f>
        <v>0</v>
      </c>
      <c r="N961" s="41">
        <f>IF(Table2[[#This Row],[Ship Mode]]=Introduction!$C$44,1,0)</f>
        <v>1</v>
      </c>
      <c r="O961" s="41">
        <f>IF(Table2[[#This Row],[Customer Segment]]=Introduction!$D$45,1,0)</f>
        <v>0</v>
      </c>
      <c r="P961" s="41">
        <f>IF(Table2[[#This Row],[Customer Segment]]=Introduction!$D$42,1,0)</f>
        <v>0</v>
      </c>
      <c r="Q961" s="41">
        <f>IF(Table2[[#This Row],[Customer Segment]]=Introduction!$D$44,1,0)</f>
        <v>0</v>
      </c>
      <c r="R961" s="1">
        <v>1346.32</v>
      </c>
      <c r="S96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1808.589298309922</v>
      </c>
    </row>
    <row r="962" spans="1:19" x14ac:dyDescent="0.2">
      <c r="A962" s="1" t="s">
        <v>92</v>
      </c>
      <c r="B962" s="1" t="s">
        <v>14</v>
      </c>
      <c r="C962" s="1" t="s">
        <v>70</v>
      </c>
      <c r="D962" s="37">
        <v>0.06</v>
      </c>
      <c r="E962" s="37">
        <v>8.1199999999999992</v>
      </c>
      <c r="F962" s="37">
        <v>2.83</v>
      </c>
      <c r="G962" s="37">
        <v>0.77</v>
      </c>
      <c r="H962" s="37">
        <v>-82.83</v>
      </c>
      <c r="I962" s="42">
        <f>IF(Table2[[#This Row],[Order Priority]]=Introduction!$B$42,1,0)</f>
        <v>0</v>
      </c>
      <c r="J962" s="42">
        <f>IF(Table2[[#This Row],[Order Priority]]=Introduction!$B$43,1,0)</f>
        <v>0</v>
      </c>
      <c r="K962" s="42">
        <f>IF(Table2[[#This Row],[Order Priority]]=Introduction!$B$44,1,0)</f>
        <v>0</v>
      </c>
      <c r="L962" s="42">
        <f>IF(Table2[[#This Row],[Order Priority]]=Introduction!$B$45,1,0)</f>
        <v>1</v>
      </c>
      <c r="M962" s="42">
        <f>IF(Table2[[#This Row],[Ship Mode]]=Introduction!$C$42,1,0)</f>
        <v>0</v>
      </c>
      <c r="N962" s="41">
        <f>IF(Table2[[#This Row],[Ship Mode]]=Introduction!$C$44,1,0)</f>
        <v>1</v>
      </c>
      <c r="O962" s="41">
        <f>IF(Table2[[#This Row],[Customer Segment]]=Introduction!$D$45,1,0)</f>
        <v>0</v>
      </c>
      <c r="P962" s="41">
        <f>IF(Table2[[#This Row],[Customer Segment]]=Introduction!$D$42,1,0)</f>
        <v>0</v>
      </c>
      <c r="Q962" s="41">
        <f>IF(Table2[[#This Row],[Customer Segment]]=Introduction!$D$44,1,0)</f>
        <v>0</v>
      </c>
      <c r="R962" s="34">
        <v>322.02999999999997</v>
      </c>
      <c r="S96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268.93526909961781</v>
      </c>
    </row>
    <row r="963" spans="1:19" x14ac:dyDescent="0.2">
      <c r="A963" s="1" t="s">
        <v>92</v>
      </c>
      <c r="B963" s="1" t="s">
        <v>14</v>
      </c>
      <c r="C963" s="1" t="s">
        <v>70</v>
      </c>
      <c r="D963" s="39">
        <v>0.05</v>
      </c>
      <c r="E963" s="39">
        <v>51.65</v>
      </c>
      <c r="F963" s="39">
        <v>18.45</v>
      </c>
      <c r="G963" s="39">
        <v>0.65</v>
      </c>
      <c r="H963" s="39">
        <v>25.04</v>
      </c>
      <c r="I963" s="42">
        <f>IF(Table2[[#This Row],[Order Priority]]=Introduction!$B$42,1,0)</f>
        <v>0</v>
      </c>
      <c r="J963" s="42">
        <f>IF(Table2[[#This Row],[Order Priority]]=Introduction!$B$43,1,0)</f>
        <v>0</v>
      </c>
      <c r="K963" s="42">
        <f>IF(Table2[[#This Row],[Order Priority]]=Introduction!$B$44,1,0)</f>
        <v>0</v>
      </c>
      <c r="L963" s="42">
        <f>IF(Table2[[#This Row],[Order Priority]]=Introduction!$B$45,1,0)</f>
        <v>1</v>
      </c>
      <c r="M963" s="42">
        <f>IF(Table2[[#This Row],[Ship Mode]]=Introduction!$C$42,1,0)</f>
        <v>0</v>
      </c>
      <c r="N963" s="41">
        <f>IF(Table2[[#This Row],[Ship Mode]]=Introduction!$C$44,1,0)</f>
        <v>1</v>
      </c>
      <c r="O963" s="41">
        <f>IF(Table2[[#This Row],[Customer Segment]]=Introduction!$D$45,1,0)</f>
        <v>0</v>
      </c>
      <c r="P963" s="41">
        <f>IF(Table2[[#This Row],[Customer Segment]]=Introduction!$D$42,1,0)</f>
        <v>0</v>
      </c>
      <c r="Q963" s="41">
        <f>IF(Table2[[#This Row],[Customer Segment]]=Introduction!$D$44,1,0)</f>
        <v>0</v>
      </c>
      <c r="R963" s="1">
        <v>2470.84</v>
      </c>
      <c r="S96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854.37695312620292</v>
      </c>
    </row>
    <row r="964" spans="1:19" x14ac:dyDescent="0.2">
      <c r="A964" s="1" t="s">
        <v>92</v>
      </c>
      <c r="B964" s="1" t="s">
        <v>14</v>
      </c>
      <c r="C964" s="1" t="s">
        <v>70</v>
      </c>
      <c r="D964" s="37">
        <v>0.1</v>
      </c>
      <c r="E964" s="37">
        <v>175.99</v>
      </c>
      <c r="F964" s="37">
        <v>8.99</v>
      </c>
      <c r="G964" s="37">
        <v>0.56999999999999995</v>
      </c>
      <c r="H964" s="37">
        <v>930.98699999999997</v>
      </c>
      <c r="I964" s="42">
        <f>IF(Table2[[#This Row],[Order Priority]]=Introduction!$B$42,1,0)</f>
        <v>0</v>
      </c>
      <c r="J964" s="42">
        <f>IF(Table2[[#This Row],[Order Priority]]=Introduction!$B$43,1,0)</f>
        <v>0</v>
      </c>
      <c r="K964" s="42">
        <f>IF(Table2[[#This Row],[Order Priority]]=Introduction!$B$44,1,0)</f>
        <v>0</v>
      </c>
      <c r="L964" s="42">
        <f>IF(Table2[[#This Row],[Order Priority]]=Introduction!$B$45,1,0)</f>
        <v>1</v>
      </c>
      <c r="M964" s="42">
        <f>IF(Table2[[#This Row],[Ship Mode]]=Introduction!$C$42,1,0)</f>
        <v>0</v>
      </c>
      <c r="N964" s="41">
        <f>IF(Table2[[#This Row],[Ship Mode]]=Introduction!$C$44,1,0)</f>
        <v>1</v>
      </c>
      <c r="O964" s="41">
        <f>IF(Table2[[#This Row],[Customer Segment]]=Introduction!$D$45,1,0)</f>
        <v>0</v>
      </c>
      <c r="P964" s="41">
        <f>IF(Table2[[#This Row],[Customer Segment]]=Introduction!$D$42,1,0)</f>
        <v>0</v>
      </c>
      <c r="Q964" s="41">
        <f>IF(Table2[[#This Row],[Customer Segment]]=Introduction!$D$44,1,0)</f>
        <v>0</v>
      </c>
      <c r="R964" s="34">
        <v>5250.66</v>
      </c>
      <c r="S96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1810.6641792286132</v>
      </c>
    </row>
    <row r="965" spans="1:19" x14ac:dyDescent="0.2">
      <c r="A965" s="1" t="s">
        <v>92</v>
      </c>
      <c r="B965" s="1" t="s">
        <v>2</v>
      </c>
      <c r="C965" s="1" t="s">
        <v>47</v>
      </c>
      <c r="D965" s="39">
        <v>0.08</v>
      </c>
      <c r="E965" s="39">
        <v>213.45</v>
      </c>
      <c r="F965" s="39">
        <v>14.7</v>
      </c>
      <c r="G965" s="39">
        <v>0.59</v>
      </c>
      <c r="H965" s="39">
        <v>1674.7542000000001</v>
      </c>
      <c r="I965" s="42">
        <f>IF(Table2[[#This Row],[Order Priority]]=Introduction!$B$42,1,0)</f>
        <v>0</v>
      </c>
      <c r="J965" s="42">
        <f>IF(Table2[[#This Row],[Order Priority]]=Introduction!$B$43,1,0)</f>
        <v>0</v>
      </c>
      <c r="K965" s="42">
        <f>IF(Table2[[#This Row],[Order Priority]]=Introduction!$B$44,1,0)</f>
        <v>0</v>
      </c>
      <c r="L965" s="42">
        <f>IF(Table2[[#This Row],[Order Priority]]=Introduction!$B$45,1,0)</f>
        <v>1</v>
      </c>
      <c r="M965" s="42">
        <f>IF(Table2[[#This Row],[Ship Mode]]=Introduction!$C$42,1,0)</f>
        <v>1</v>
      </c>
      <c r="N965" s="41">
        <f>IF(Table2[[#This Row],[Ship Mode]]=Introduction!$C$44,1,0)</f>
        <v>0</v>
      </c>
      <c r="O965" s="41">
        <f>IF(Table2[[#This Row],[Customer Segment]]=Introduction!$D$45,1,0)</f>
        <v>0</v>
      </c>
      <c r="P965" s="41">
        <f>IF(Table2[[#This Row],[Customer Segment]]=Introduction!$D$42,1,0)</f>
        <v>0</v>
      </c>
      <c r="Q965" s="41">
        <f>IF(Table2[[#This Row],[Customer Segment]]=Introduction!$D$44,1,0)</f>
        <v>1</v>
      </c>
      <c r="R965" s="1">
        <v>2427.1799999999998</v>
      </c>
      <c r="S96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3104.2023017600595</v>
      </c>
    </row>
    <row r="966" spans="1:19" x14ac:dyDescent="0.2">
      <c r="A966" s="1" t="s">
        <v>92</v>
      </c>
      <c r="B966" s="1" t="s">
        <v>14</v>
      </c>
      <c r="C966" s="1" t="s">
        <v>47</v>
      </c>
      <c r="D966" s="37">
        <v>0.1</v>
      </c>
      <c r="E966" s="37">
        <v>55.98</v>
      </c>
      <c r="F966" s="37">
        <v>13.88</v>
      </c>
      <c r="G966" s="37">
        <v>0.36</v>
      </c>
      <c r="H966" s="37">
        <v>300.04649999999998</v>
      </c>
      <c r="I966" s="42">
        <f>IF(Table2[[#This Row],[Order Priority]]=Introduction!$B$42,1,0)</f>
        <v>0</v>
      </c>
      <c r="J966" s="42">
        <f>IF(Table2[[#This Row],[Order Priority]]=Introduction!$B$43,1,0)</f>
        <v>0</v>
      </c>
      <c r="K966" s="42">
        <f>IF(Table2[[#This Row],[Order Priority]]=Introduction!$B$44,1,0)</f>
        <v>0</v>
      </c>
      <c r="L966" s="42">
        <f>IF(Table2[[#This Row],[Order Priority]]=Introduction!$B$45,1,0)</f>
        <v>1</v>
      </c>
      <c r="M966" s="42">
        <f>IF(Table2[[#This Row],[Ship Mode]]=Introduction!$C$42,1,0)</f>
        <v>0</v>
      </c>
      <c r="N966" s="41">
        <f>IF(Table2[[#This Row],[Ship Mode]]=Introduction!$C$44,1,0)</f>
        <v>1</v>
      </c>
      <c r="O966" s="41">
        <f>IF(Table2[[#This Row],[Customer Segment]]=Introduction!$D$45,1,0)</f>
        <v>0</v>
      </c>
      <c r="P966" s="41">
        <f>IF(Table2[[#This Row],[Customer Segment]]=Introduction!$D$42,1,0)</f>
        <v>0</v>
      </c>
      <c r="Q966" s="41">
        <f>IF(Table2[[#This Row],[Customer Segment]]=Introduction!$D$44,1,0)</f>
        <v>1</v>
      </c>
      <c r="R966" s="34">
        <v>434.85</v>
      </c>
      <c r="S96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779.59937731928824</v>
      </c>
    </row>
    <row r="967" spans="1:19" x14ac:dyDescent="0.2">
      <c r="A967" s="1" t="s">
        <v>92</v>
      </c>
      <c r="B967" s="1" t="s">
        <v>14</v>
      </c>
      <c r="C967" s="1" t="s">
        <v>47</v>
      </c>
      <c r="D967" s="39">
        <v>0</v>
      </c>
      <c r="E967" s="39">
        <v>16.059999999999999</v>
      </c>
      <c r="F967" s="39">
        <v>8.34</v>
      </c>
      <c r="G967" s="39">
        <v>0.59</v>
      </c>
      <c r="H967" s="39">
        <v>-28.09</v>
      </c>
      <c r="I967" s="42">
        <f>IF(Table2[[#This Row],[Order Priority]]=Introduction!$B$42,1,0)</f>
        <v>0</v>
      </c>
      <c r="J967" s="42">
        <f>IF(Table2[[#This Row],[Order Priority]]=Introduction!$B$43,1,0)</f>
        <v>0</v>
      </c>
      <c r="K967" s="42">
        <f>IF(Table2[[#This Row],[Order Priority]]=Introduction!$B$44,1,0)</f>
        <v>0</v>
      </c>
      <c r="L967" s="42">
        <f>IF(Table2[[#This Row],[Order Priority]]=Introduction!$B$45,1,0)</f>
        <v>1</v>
      </c>
      <c r="M967" s="42">
        <f>IF(Table2[[#This Row],[Ship Mode]]=Introduction!$C$42,1,0)</f>
        <v>0</v>
      </c>
      <c r="N967" s="41">
        <f>IF(Table2[[#This Row],[Ship Mode]]=Introduction!$C$44,1,0)</f>
        <v>1</v>
      </c>
      <c r="O967" s="41">
        <f>IF(Table2[[#This Row],[Customer Segment]]=Introduction!$D$45,1,0)</f>
        <v>0</v>
      </c>
      <c r="P967" s="41">
        <f>IF(Table2[[#This Row],[Customer Segment]]=Introduction!$D$42,1,0)</f>
        <v>0</v>
      </c>
      <c r="Q967" s="41">
        <f>IF(Table2[[#This Row],[Customer Segment]]=Introduction!$D$44,1,0)</f>
        <v>1</v>
      </c>
      <c r="R967" s="1">
        <v>19.16</v>
      </c>
      <c r="S96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422.63699874621898</v>
      </c>
    </row>
    <row r="968" spans="1:19" x14ac:dyDescent="0.2">
      <c r="A968" s="1" t="s">
        <v>92</v>
      </c>
      <c r="B968" s="1" t="s">
        <v>14</v>
      </c>
      <c r="C968" s="1" t="s">
        <v>47</v>
      </c>
      <c r="D968" s="37">
        <v>0.08</v>
      </c>
      <c r="E968" s="37">
        <v>18.7</v>
      </c>
      <c r="F968" s="37">
        <v>8.99</v>
      </c>
      <c r="G968" s="37">
        <v>0.47</v>
      </c>
      <c r="H968" s="37">
        <v>16.136399999999998</v>
      </c>
      <c r="I968" s="42">
        <f>IF(Table2[[#This Row],[Order Priority]]=Introduction!$B$42,1,0)</f>
        <v>0</v>
      </c>
      <c r="J968" s="42">
        <f>IF(Table2[[#This Row],[Order Priority]]=Introduction!$B$43,1,0)</f>
        <v>0</v>
      </c>
      <c r="K968" s="42">
        <f>IF(Table2[[#This Row],[Order Priority]]=Introduction!$B$44,1,0)</f>
        <v>0</v>
      </c>
      <c r="L968" s="42">
        <f>IF(Table2[[#This Row],[Order Priority]]=Introduction!$B$45,1,0)</f>
        <v>1</v>
      </c>
      <c r="M968" s="42">
        <f>IF(Table2[[#This Row],[Ship Mode]]=Introduction!$C$42,1,0)</f>
        <v>0</v>
      </c>
      <c r="N968" s="41">
        <f>IF(Table2[[#This Row],[Ship Mode]]=Introduction!$C$44,1,0)</f>
        <v>1</v>
      </c>
      <c r="O968" s="41">
        <f>IF(Table2[[#This Row],[Customer Segment]]=Introduction!$D$45,1,0)</f>
        <v>0</v>
      </c>
      <c r="P968" s="41">
        <f>IF(Table2[[#This Row],[Customer Segment]]=Introduction!$D$42,1,0)</f>
        <v>0</v>
      </c>
      <c r="Q968" s="41">
        <f>IF(Table2[[#This Row],[Customer Segment]]=Introduction!$D$44,1,0)</f>
        <v>1</v>
      </c>
      <c r="R968" s="34">
        <v>132.22999999999999</v>
      </c>
      <c r="S96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341.55395151859909</v>
      </c>
    </row>
    <row r="969" spans="1:19" x14ac:dyDescent="0.2">
      <c r="A969" s="1" t="s">
        <v>46</v>
      </c>
      <c r="B969" s="1" t="s">
        <v>2</v>
      </c>
      <c r="C969" s="1" t="s">
        <v>70</v>
      </c>
      <c r="D969" s="39">
        <v>0.01</v>
      </c>
      <c r="E969" s="39">
        <v>150.88999999999999</v>
      </c>
      <c r="F969" s="39">
        <v>60.2</v>
      </c>
      <c r="G969" s="39">
        <v>0.77</v>
      </c>
      <c r="H969" s="39">
        <v>-505.76</v>
      </c>
      <c r="I969" s="42">
        <f>IF(Table2[[#This Row],[Order Priority]]=Introduction!$B$42,1,0)</f>
        <v>0</v>
      </c>
      <c r="J969" s="42">
        <f>IF(Table2[[#This Row],[Order Priority]]=Introduction!$B$43,1,0)</f>
        <v>0</v>
      </c>
      <c r="K969" s="42">
        <f>IF(Table2[[#This Row],[Order Priority]]=Introduction!$B$44,1,0)</f>
        <v>0</v>
      </c>
      <c r="L969" s="42">
        <f>IF(Table2[[#This Row],[Order Priority]]=Introduction!$B$45,1,0)</f>
        <v>0</v>
      </c>
      <c r="M969" s="42">
        <f>IF(Table2[[#This Row],[Ship Mode]]=Introduction!$C$42,1,0)</f>
        <v>1</v>
      </c>
      <c r="N969" s="41">
        <f>IF(Table2[[#This Row],[Ship Mode]]=Introduction!$C$44,1,0)</f>
        <v>0</v>
      </c>
      <c r="O969" s="41">
        <f>IF(Table2[[#This Row],[Customer Segment]]=Introduction!$D$45,1,0)</f>
        <v>0</v>
      </c>
      <c r="P969" s="41">
        <f>IF(Table2[[#This Row],[Customer Segment]]=Introduction!$D$42,1,0)</f>
        <v>0</v>
      </c>
      <c r="Q969" s="41">
        <f>IF(Table2[[#This Row],[Customer Segment]]=Introduction!$D$44,1,0)</f>
        <v>0</v>
      </c>
      <c r="R969" s="1">
        <v>473.53</v>
      </c>
      <c r="S96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2286.5772040518827</v>
      </c>
    </row>
    <row r="970" spans="1:19" x14ac:dyDescent="0.2">
      <c r="A970" s="1" t="s">
        <v>46</v>
      </c>
      <c r="B970" s="1" t="s">
        <v>14</v>
      </c>
      <c r="C970" s="1" t="s">
        <v>70</v>
      </c>
      <c r="D970" s="37">
        <v>7.0000000000000007E-2</v>
      </c>
      <c r="E970" s="37">
        <v>8.9499999999999993</v>
      </c>
      <c r="F970" s="37">
        <v>2.0099999999999998</v>
      </c>
      <c r="G970" s="37">
        <v>0.39</v>
      </c>
      <c r="H970" s="37">
        <v>91.73</v>
      </c>
      <c r="I970" s="42">
        <f>IF(Table2[[#This Row],[Order Priority]]=Introduction!$B$42,1,0)</f>
        <v>0</v>
      </c>
      <c r="J970" s="42">
        <f>IF(Table2[[#This Row],[Order Priority]]=Introduction!$B$43,1,0)</f>
        <v>0</v>
      </c>
      <c r="K970" s="42">
        <f>IF(Table2[[#This Row],[Order Priority]]=Introduction!$B$44,1,0)</f>
        <v>0</v>
      </c>
      <c r="L970" s="42">
        <f>IF(Table2[[#This Row],[Order Priority]]=Introduction!$B$45,1,0)</f>
        <v>0</v>
      </c>
      <c r="M970" s="42">
        <f>IF(Table2[[#This Row],[Ship Mode]]=Introduction!$C$42,1,0)</f>
        <v>0</v>
      </c>
      <c r="N970" s="41">
        <f>IF(Table2[[#This Row],[Ship Mode]]=Introduction!$C$44,1,0)</f>
        <v>1</v>
      </c>
      <c r="O970" s="41">
        <f>IF(Table2[[#This Row],[Customer Segment]]=Introduction!$D$45,1,0)</f>
        <v>0</v>
      </c>
      <c r="P970" s="41">
        <f>IF(Table2[[#This Row],[Customer Segment]]=Introduction!$D$42,1,0)</f>
        <v>0</v>
      </c>
      <c r="Q970" s="41">
        <f>IF(Table2[[#This Row],[Customer Segment]]=Introduction!$D$44,1,0)</f>
        <v>0</v>
      </c>
      <c r="R970" s="34">
        <v>307.64999999999998</v>
      </c>
      <c r="S97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293.43330787987134</v>
      </c>
    </row>
    <row r="971" spans="1:19" x14ac:dyDescent="0.2">
      <c r="A971" s="1" t="s">
        <v>46</v>
      </c>
      <c r="B971" s="1" t="s">
        <v>14</v>
      </c>
      <c r="C971" s="1" t="s">
        <v>70</v>
      </c>
      <c r="D971" s="39">
        <v>7.0000000000000007E-2</v>
      </c>
      <c r="E971" s="39">
        <v>8.9499999999999993</v>
      </c>
      <c r="F971" s="39">
        <v>2.0099999999999998</v>
      </c>
      <c r="G971" s="39">
        <v>0.39</v>
      </c>
      <c r="H971" s="39">
        <v>53.067900000000002</v>
      </c>
      <c r="I971" s="42">
        <f>IF(Table2[[#This Row],[Order Priority]]=Introduction!$B$42,1,0)</f>
        <v>0</v>
      </c>
      <c r="J971" s="42">
        <f>IF(Table2[[#This Row],[Order Priority]]=Introduction!$B$43,1,0)</f>
        <v>0</v>
      </c>
      <c r="K971" s="42">
        <f>IF(Table2[[#This Row],[Order Priority]]=Introduction!$B$44,1,0)</f>
        <v>0</v>
      </c>
      <c r="L971" s="42">
        <f>IF(Table2[[#This Row],[Order Priority]]=Introduction!$B$45,1,0)</f>
        <v>0</v>
      </c>
      <c r="M971" s="42">
        <f>IF(Table2[[#This Row],[Ship Mode]]=Introduction!$C$42,1,0)</f>
        <v>0</v>
      </c>
      <c r="N971" s="41">
        <f>IF(Table2[[#This Row],[Ship Mode]]=Introduction!$C$44,1,0)</f>
        <v>1</v>
      </c>
      <c r="O971" s="41">
        <f>IF(Table2[[#This Row],[Customer Segment]]=Introduction!$D$45,1,0)</f>
        <v>0</v>
      </c>
      <c r="P971" s="41">
        <f>IF(Table2[[#This Row],[Customer Segment]]=Introduction!$D$42,1,0)</f>
        <v>0</v>
      </c>
      <c r="Q971" s="41">
        <f>IF(Table2[[#This Row],[Customer Segment]]=Introduction!$D$44,1,0)</f>
        <v>0</v>
      </c>
      <c r="R971" s="1">
        <v>76.91</v>
      </c>
      <c r="S97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253.84232299855211</v>
      </c>
    </row>
    <row r="972" spans="1:19" x14ac:dyDescent="0.2">
      <c r="A972" s="1" t="s">
        <v>46</v>
      </c>
      <c r="B972" s="1" t="s">
        <v>14</v>
      </c>
      <c r="C972" s="1" t="s">
        <v>70</v>
      </c>
      <c r="D972" s="37">
        <v>0.04</v>
      </c>
      <c r="E972" s="37">
        <v>3.69</v>
      </c>
      <c r="F972" s="37">
        <v>0.5</v>
      </c>
      <c r="G972" s="37">
        <v>0.38</v>
      </c>
      <c r="H972" s="37">
        <v>47.527200000000001</v>
      </c>
      <c r="I972" s="42">
        <f>IF(Table2[[#This Row],[Order Priority]]=Introduction!$B$42,1,0)</f>
        <v>0</v>
      </c>
      <c r="J972" s="42">
        <f>IF(Table2[[#This Row],[Order Priority]]=Introduction!$B$43,1,0)</f>
        <v>0</v>
      </c>
      <c r="K972" s="42">
        <f>IF(Table2[[#This Row],[Order Priority]]=Introduction!$B$44,1,0)</f>
        <v>0</v>
      </c>
      <c r="L972" s="42">
        <f>IF(Table2[[#This Row],[Order Priority]]=Introduction!$B$45,1,0)</f>
        <v>0</v>
      </c>
      <c r="M972" s="42">
        <f>IF(Table2[[#This Row],[Ship Mode]]=Introduction!$C$42,1,0)</f>
        <v>0</v>
      </c>
      <c r="N972" s="41">
        <f>IF(Table2[[#This Row],[Ship Mode]]=Introduction!$C$44,1,0)</f>
        <v>1</v>
      </c>
      <c r="O972" s="41">
        <f>IF(Table2[[#This Row],[Customer Segment]]=Introduction!$D$45,1,0)</f>
        <v>0</v>
      </c>
      <c r="P972" s="41">
        <f>IF(Table2[[#This Row],[Customer Segment]]=Introduction!$D$42,1,0)</f>
        <v>0</v>
      </c>
      <c r="Q972" s="41">
        <f>IF(Table2[[#This Row],[Customer Segment]]=Introduction!$D$44,1,0)</f>
        <v>0</v>
      </c>
      <c r="R972" s="34">
        <v>68.88</v>
      </c>
      <c r="S97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201.46591754614403</v>
      </c>
    </row>
    <row r="973" spans="1:19" x14ac:dyDescent="0.2">
      <c r="A973" s="1" t="s">
        <v>13</v>
      </c>
      <c r="B973" s="1" t="s">
        <v>14</v>
      </c>
      <c r="C973" s="1" t="s">
        <v>70</v>
      </c>
      <c r="D973" s="39">
        <v>0.04</v>
      </c>
      <c r="E973" s="39">
        <v>10.4</v>
      </c>
      <c r="F973" s="39">
        <v>5.4</v>
      </c>
      <c r="G973" s="39">
        <v>0.51</v>
      </c>
      <c r="H973" s="39">
        <v>29.98</v>
      </c>
      <c r="I973" s="42">
        <f>IF(Table2[[#This Row],[Order Priority]]=Introduction!$B$42,1,0)</f>
        <v>0</v>
      </c>
      <c r="J973" s="42">
        <f>IF(Table2[[#This Row],[Order Priority]]=Introduction!$B$43,1,0)</f>
        <v>1</v>
      </c>
      <c r="K973" s="42">
        <f>IF(Table2[[#This Row],[Order Priority]]=Introduction!$B$44,1,0)</f>
        <v>0</v>
      </c>
      <c r="L973" s="42">
        <f>IF(Table2[[#This Row],[Order Priority]]=Introduction!$B$45,1,0)</f>
        <v>0</v>
      </c>
      <c r="M973" s="42">
        <f>IF(Table2[[#This Row],[Ship Mode]]=Introduction!$C$42,1,0)</f>
        <v>0</v>
      </c>
      <c r="N973" s="41">
        <f>IF(Table2[[#This Row],[Ship Mode]]=Introduction!$C$44,1,0)</f>
        <v>1</v>
      </c>
      <c r="O973" s="41">
        <f>IF(Table2[[#This Row],[Customer Segment]]=Introduction!$D$45,1,0)</f>
        <v>0</v>
      </c>
      <c r="P973" s="41">
        <f>IF(Table2[[#This Row],[Customer Segment]]=Introduction!$D$42,1,0)</f>
        <v>0</v>
      </c>
      <c r="Q973" s="41">
        <f>IF(Table2[[#This Row],[Customer Segment]]=Introduction!$D$44,1,0)</f>
        <v>0</v>
      </c>
      <c r="R973" s="1">
        <v>130.74</v>
      </c>
      <c r="S97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244.4897617090742</v>
      </c>
    </row>
    <row r="974" spans="1:19" x14ac:dyDescent="0.2">
      <c r="A974" s="1" t="s">
        <v>13</v>
      </c>
      <c r="B974" s="1" t="s">
        <v>14</v>
      </c>
      <c r="C974" s="1" t="s">
        <v>70</v>
      </c>
      <c r="D974" s="37">
        <v>0.08</v>
      </c>
      <c r="E974" s="37">
        <v>4.28</v>
      </c>
      <c r="F974" s="37">
        <v>4.79</v>
      </c>
      <c r="G974" s="37">
        <v>0.4</v>
      </c>
      <c r="H974" s="37">
        <v>-121.2</v>
      </c>
      <c r="I974" s="42">
        <f>IF(Table2[[#This Row],[Order Priority]]=Introduction!$B$42,1,0)</f>
        <v>0</v>
      </c>
      <c r="J974" s="42">
        <f>IF(Table2[[#This Row],[Order Priority]]=Introduction!$B$43,1,0)</f>
        <v>1</v>
      </c>
      <c r="K974" s="42">
        <f>IF(Table2[[#This Row],[Order Priority]]=Introduction!$B$44,1,0)</f>
        <v>0</v>
      </c>
      <c r="L974" s="42">
        <f>IF(Table2[[#This Row],[Order Priority]]=Introduction!$B$45,1,0)</f>
        <v>0</v>
      </c>
      <c r="M974" s="42">
        <f>IF(Table2[[#This Row],[Ship Mode]]=Introduction!$C$42,1,0)</f>
        <v>0</v>
      </c>
      <c r="N974" s="41">
        <f>IF(Table2[[#This Row],[Ship Mode]]=Introduction!$C$44,1,0)</f>
        <v>1</v>
      </c>
      <c r="O974" s="41">
        <f>IF(Table2[[#This Row],[Customer Segment]]=Introduction!$D$45,1,0)</f>
        <v>0</v>
      </c>
      <c r="P974" s="41">
        <f>IF(Table2[[#This Row],[Customer Segment]]=Introduction!$D$42,1,0)</f>
        <v>0</v>
      </c>
      <c r="Q974" s="41">
        <f>IF(Table2[[#This Row],[Customer Segment]]=Introduction!$D$44,1,0)</f>
        <v>0</v>
      </c>
      <c r="R974" s="34">
        <v>49.87</v>
      </c>
      <c r="S97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-64.221263534301983</v>
      </c>
    </row>
    <row r="975" spans="1:19" x14ac:dyDescent="0.2">
      <c r="A975" s="1" t="s">
        <v>13</v>
      </c>
      <c r="B975" s="1" t="s">
        <v>14</v>
      </c>
      <c r="C975" s="1" t="s">
        <v>3</v>
      </c>
      <c r="D975" s="39">
        <v>0.06</v>
      </c>
      <c r="E975" s="39">
        <v>363.25</v>
      </c>
      <c r="F975" s="39">
        <v>19.989999999999998</v>
      </c>
      <c r="G975" s="39">
        <v>0.56999999999999995</v>
      </c>
      <c r="H975" s="39">
        <v>36.164099999999998</v>
      </c>
      <c r="I975" s="42">
        <f>IF(Table2[[#This Row],[Order Priority]]=Introduction!$B$42,1,0)</f>
        <v>0</v>
      </c>
      <c r="J975" s="42">
        <f>IF(Table2[[#This Row],[Order Priority]]=Introduction!$B$43,1,0)</f>
        <v>1</v>
      </c>
      <c r="K975" s="42">
        <f>IF(Table2[[#This Row],[Order Priority]]=Introduction!$B$44,1,0)</f>
        <v>0</v>
      </c>
      <c r="L975" s="42">
        <f>IF(Table2[[#This Row],[Order Priority]]=Introduction!$B$45,1,0)</f>
        <v>0</v>
      </c>
      <c r="M975" s="42">
        <f>IF(Table2[[#This Row],[Ship Mode]]=Introduction!$C$42,1,0)</f>
        <v>0</v>
      </c>
      <c r="N975" s="41">
        <f>IF(Table2[[#This Row],[Ship Mode]]=Introduction!$C$44,1,0)</f>
        <v>1</v>
      </c>
      <c r="O975" s="41">
        <f>IF(Table2[[#This Row],[Customer Segment]]=Introduction!$D$45,1,0)</f>
        <v>1</v>
      </c>
      <c r="P975" s="41">
        <f>IF(Table2[[#This Row],[Customer Segment]]=Introduction!$D$42,1,0)</f>
        <v>0</v>
      </c>
      <c r="Q975" s="41">
        <f>IF(Table2[[#This Row],[Customer Segment]]=Introduction!$D$44,1,0)</f>
        <v>0</v>
      </c>
      <c r="R975" s="1">
        <v>344.87</v>
      </c>
      <c r="S97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1787.2391515629654</v>
      </c>
    </row>
    <row r="976" spans="1:19" x14ac:dyDescent="0.2">
      <c r="A976" s="1" t="s">
        <v>23</v>
      </c>
      <c r="B976" s="1" t="s">
        <v>14</v>
      </c>
      <c r="C976" s="1" t="s">
        <v>15</v>
      </c>
      <c r="D976" s="37">
        <v>0.04</v>
      </c>
      <c r="E976" s="37">
        <v>50.98</v>
      </c>
      <c r="F976" s="37">
        <v>6.5</v>
      </c>
      <c r="G976" s="37">
        <v>0.73</v>
      </c>
      <c r="H976" s="37">
        <v>-13.28</v>
      </c>
      <c r="I976" s="42">
        <f>IF(Table2[[#This Row],[Order Priority]]=Introduction!$B$42,1,0)</f>
        <v>0</v>
      </c>
      <c r="J976" s="42">
        <f>IF(Table2[[#This Row],[Order Priority]]=Introduction!$B$43,1,0)</f>
        <v>0</v>
      </c>
      <c r="K976" s="42">
        <f>IF(Table2[[#This Row],[Order Priority]]=Introduction!$B$44,1,0)</f>
        <v>1</v>
      </c>
      <c r="L976" s="42">
        <f>IF(Table2[[#This Row],[Order Priority]]=Introduction!$B$45,1,0)</f>
        <v>0</v>
      </c>
      <c r="M976" s="42">
        <f>IF(Table2[[#This Row],[Ship Mode]]=Introduction!$C$42,1,0)</f>
        <v>0</v>
      </c>
      <c r="N976" s="41">
        <f>IF(Table2[[#This Row],[Ship Mode]]=Introduction!$C$44,1,0)</f>
        <v>1</v>
      </c>
      <c r="O976" s="41">
        <f>IF(Table2[[#This Row],[Customer Segment]]=Introduction!$D$45,1,0)</f>
        <v>0</v>
      </c>
      <c r="P976" s="41">
        <f>IF(Table2[[#This Row],[Customer Segment]]=Introduction!$D$42,1,0)</f>
        <v>1</v>
      </c>
      <c r="Q976" s="41">
        <f>IF(Table2[[#This Row],[Customer Segment]]=Introduction!$D$44,1,0)</f>
        <v>0</v>
      </c>
      <c r="R976" s="34">
        <v>568.25</v>
      </c>
      <c r="S97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593.91944953389952</v>
      </c>
    </row>
    <row r="977" spans="1:19" x14ac:dyDescent="0.2">
      <c r="A977" s="1" t="s">
        <v>23</v>
      </c>
      <c r="B977" s="1" t="s">
        <v>14</v>
      </c>
      <c r="C977" s="1" t="s">
        <v>15</v>
      </c>
      <c r="D977" s="39">
        <v>0.02</v>
      </c>
      <c r="E977" s="39">
        <v>6.48</v>
      </c>
      <c r="F977" s="39">
        <v>5.14</v>
      </c>
      <c r="G977" s="39">
        <v>0.37</v>
      </c>
      <c r="H977" s="39">
        <v>-48.68</v>
      </c>
      <c r="I977" s="42">
        <f>IF(Table2[[#This Row],[Order Priority]]=Introduction!$B$42,1,0)</f>
        <v>0</v>
      </c>
      <c r="J977" s="42">
        <f>IF(Table2[[#This Row],[Order Priority]]=Introduction!$B$43,1,0)</f>
        <v>0</v>
      </c>
      <c r="K977" s="42">
        <f>IF(Table2[[#This Row],[Order Priority]]=Introduction!$B$44,1,0)</f>
        <v>1</v>
      </c>
      <c r="L977" s="42">
        <f>IF(Table2[[#This Row],[Order Priority]]=Introduction!$B$45,1,0)</f>
        <v>0</v>
      </c>
      <c r="M977" s="42">
        <f>IF(Table2[[#This Row],[Ship Mode]]=Introduction!$C$42,1,0)</f>
        <v>0</v>
      </c>
      <c r="N977" s="41">
        <f>IF(Table2[[#This Row],[Ship Mode]]=Introduction!$C$44,1,0)</f>
        <v>1</v>
      </c>
      <c r="O977" s="41">
        <f>IF(Table2[[#This Row],[Customer Segment]]=Introduction!$D$45,1,0)</f>
        <v>0</v>
      </c>
      <c r="P977" s="41">
        <f>IF(Table2[[#This Row],[Customer Segment]]=Introduction!$D$42,1,0)</f>
        <v>1</v>
      </c>
      <c r="Q977" s="41">
        <f>IF(Table2[[#This Row],[Customer Segment]]=Introduction!$D$44,1,0)</f>
        <v>0</v>
      </c>
      <c r="R977" s="1">
        <v>126.66</v>
      </c>
      <c r="S97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94.643702546902603</v>
      </c>
    </row>
    <row r="978" spans="1:19" x14ac:dyDescent="0.2">
      <c r="A978" s="1" t="s">
        <v>92</v>
      </c>
      <c r="B978" s="1" t="s">
        <v>14</v>
      </c>
      <c r="C978" s="1" t="s">
        <v>70</v>
      </c>
      <c r="D978" s="37">
        <v>0.08</v>
      </c>
      <c r="E978" s="37">
        <v>175.99</v>
      </c>
      <c r="F978" s="37">
        <v>4.99</v>
      </c>
      <c r="G978" s="37">
        <v>0.59</v>
      </c>
      <c r="H978" s="37">
        <v>-16476.838</v>
      </c>
      <c r="I978" s="42">
        <f>IF(Table2[[#This Row],[Order Priority]]=Introduction!$B$42,1,0)</f>
        <v>0</v>
      </c>
      <c r="J978" s="42">
        <f>IF(Table2[[#This Row],[Order Priority]]=Introduction!$B$43,1,0)</f>
        <v>0</v>
      </c>
      <c r="K978" s="42">
        <f>IF(Table2[[#This Row],[Order Priority]]=Introduction!$B$44,1,0)</f>
        <v>0</v>
      </c>
      <c r="L978" s="42">
        <f>IF(Table2[[#This Row],[Order Priority]]=Introduction!$B$45,1,0)</f>
        <v>1</v>
      </c>
      <c r="M978" s="42">
        <f>IF(Table2[[#This Row],[Ship Mode]]=Introduction!$C$42,1,0)</f>
        <v>0</v>
      </c>
      <c r="N978" s="41">
        <f>IF(Table2[[#This Row],[Ship Mode]]=Introduction!$C$44,1,0)</f>
        <v>1</v>
      </c>
      <c r="O978" s="41">
        <f>IF(Table2[[#This Row],[Customer Segment]]=Introduction!$D$45,1,0)</f>
        <v>0</v>
      </c>
      <c r="P978" s="41">
        <f>IF(Table2[[#This Row],[Customer Segment]]=Introduction!$D$42,1,0)</f>
        <v>0</v>
      </c>
      <c r="Q978" s="41">
        <f>IF(Table2[[#This Row],[Customer Segment]]=Introduction!$D$44,1,0)</f>
        <v>0</v>
      </c>
      <c r="R978" s="34">
        <v>1486.34</v>
      </c>
      <c r="S97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-16096.113316386231</v>
      </c>
    </row>
    <row r="979" spans="1:19" x14ac:dyDescent="0.2">
      <c r="A979" s="1" t="s">
        <v>92</v>
      </c>
      <c r="B979" s="1" t="s">
        <v>14</v>
      </c>
      <c r="C979" s="1" t="s">
        <v>3</v>
      </c>
      <c r="D979" s="39">
        <v>0.05</v>
      </c>
      <c r="E979" s="39">
        <v>6.68</v>
      </c>
      <c r="F979" s="39">
        <v>6.93</v>
      </c>
      <c r="G979" s="39">
        <v>0.37</v>
      </c>
      <c r="H979" s="39">
        <v>-2.3519999999999999</v>
      </c>
      <c r="I979" s="42">
        <f>IF(Table2[[#This Row],[Order Priority]]=Introduction!$B$42,1,0)</f>
        <v>0</v>
      </c>
      <c r="J979" s="42">
        <f>IF(Table2[[#This Row],[Order Priority]]=Introduction!$B$43,1,0)</f>
        <v>0</v>
      </c>
      <c r="K979" s="42">
        <f>IF(Table2[[#This Row],[Order Priority]]=Introduction!$B$44,1,0)</f>
        <v>0</v>
      </c>
      <c r="L979" s="42">
        <f>IF(Table2[[#This Row],[Order Priority]]=Introduction!$B$45,1,0)</f>
        <v>1</v>
      </c>
      <c r="M979" s="42">
        <f>IF(Table2[[#This Row],[Ship Mode]]=Introduction!$C$42,1,0)</f>
        <v>0</v>
      </c>
      <c r="N979" s="41">
        <f>IF(Table2[[#This Row],[Ship Mode]]=Introduction!$C$44,1,0)</f>
        <v>1</v>
      </c>
      <c r="O979" s="41">
        <f>IF(Table2[[#This Row],[Customer Segment]]=Introduction!$D$45,1,0)</f>
        <v>1</v>
      </c>
      <c r="P979" s="41">
        <f>IF(Table2[[#This Row],[Customer Segment]]=Introduction!$D$42,1,0)</f>
        <v>0</v>
      </c>
      <c r="Q979" s="41">
        <f>IF(Table2[[#This Row],[Customer Segment]]=Introduction!$D$44,1,0)</f>
        <v>0</v>
      </c>
      <c r="R979" s="1">
        <v>77.2</v>
      </c>
      <c r="S97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125.25460043916969</v>
      </c>
    </row>
    <row r="980" spans="1:19" x14ac:dyDescent="0.2">
      <c r="A980" s="1" t="s">
        <v>13</v>
      </c>
      <c r="B980" s="1" t="s">
        <v>14</v>
      </c>
      <c r="C980" s="1" t="s">
        <v>15</v>
      </c>
      <c r="D980" s="37">
        <v>0.01</v>
      </c>
      <c r="E980" s="37">
        <v>65.989999999999995</v>
      </c>
      <c r="F980" s="37">
        <v>8.99</v>
      </c>
      <c r="G980" s="37">
        <v>0.6</v>
      </c>
      <c r="H980" s="37">
        <v>97.86</v>
      </c>
      <c r="I980" s="42">
        <f>IF(Table2[[#This Row],[Order Priority]]=Introduction!$B$42,1,0)</f>
        <v>0</v>
      </c>
      <c r="J980" s="42">
        <f>IF(Table2[[#This Row],[Order Priority]]=Introduction!$B$43,1,0)</f>
        <v>1</v>
      </c>
      <c r="K980" s="42">
        <f>IF(Table2[[#This Row],[Order Priority]]=Introduction!$B$44,1,0)</f>
        <v>0</v>
      </c>
      <c r="L980" s="42">
        <f>IF(Table2[[#This Row],[Order Priority]]=Introduction!$B$45,1,0)</f>
        <v>0</v>
      </c>
      <c r="M980" s="42">
        <f>IF(Table2[[#This Row],[Ship Mode]]=Introduction!$C$42,1,0)</f>
        <v>0</v>
      </c>
      <c r="N980" s="41">
        <f>IF(Table2[[#This Row],[Ship Mode]]=Introduction!$C$44,1,0)</f>
        <v>1</v>
      </c>
      <c r="O980" s="41">
        <f>IF(Table2[[#This Row],[Customer Segment]]=Introduction!$D$45,1,0)</f>
        <v>0</v>
      </c>
      <c r="P980" s="41">
        <f>IF(Table2[[#This Row],[Customer Segment]]=Introduction!$D$42,1,0)</f>
        <v>1</v>
      </c>
      <c r="Q980" s="41">
        <f>IF(Table2[[#This Row],[Customer Segment]]=Introduction!$D$44,1,0)</f>
        <v>0</v>
      </c>
      <c r="R980" s="34">
        <v>292.23</v>
      </c>
      <c r="S98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653.09508253291074</v>
      </c>
    </row>
    <row r="981" spans="1:19" x14ac:dyDescent="0.2">
      <c r="A981" s="1" t="s">
        <v>13</v>
      </c>
      <c r="B981" s="1" t="s">
        <v>14</v>
      </c>
      <c r="C981" s="1" t="s">
        <v>47</v>
      </c>
      <c r="D981" s="39">
        <v>0.1</v>
      </c>
      <c r="E981" s="39">
        <v>6.75</v>
      </c>
      <c r="F981" s="39">
        <v>2.99</v>
      </c>
      <c r="G981" s="39">
        <v>0.35</v>
      </c>
      <c r="H981" s="39">
        <v>18.147500000000001</v>
      </c>
      <c r="I981" s="42">
        <f>IF(Table2[[#This Row],[Order Priority]]=Introduction!$B$42,1,0)</f>
        <v>0</v>
      </c>
      <c r="J981" s="42">
        <f>IF(Table2[[#This Row],[Order Priority]]=Introduction!$B$43,1,0)</f>
        <v>1</v>
      </c>
      <c r="K981" s="42">
        <f>IF(Table2[[#This Row],[Order Priority]]=Introduction!$B$44,1,0)</f>
        <v>0</v>
      </c>
      <c r="L981" s="42">
        <f>IF(Table2[[#This Row],[Order Priority]]=Introduction!$B$45,1,0)</f>
        <v>0</v>
      </c>
      <c r="M981" s="42">
        <f>IF(Table2[[#This Row],[Ship Mode]]=Introduction!$C$42,1,0)</f>
        <v>0</v>
      </c>
      <c r="N981" s="41">
        <f>IF(Table2[[#This Row],[Ship Mode]]=Introduction!$C$44,1,0)</f>
        <v>1</v>
      </c>
      <c r="O981" s="41">
        <f>IF(Table2[[#This Row],[Customer Segment]]=Introduction!$D$45,1,0)</f>
        <v>0</v>
      </c>
      <c r="P981" s="41">
        <f>IF(Table2[[#This Row],[Customer Segment]]=Introduction!$D$42,1,0)</f>
        <v>0</v>
      </c>
      <c r="Q981" s="41">
        <f>IF(Table2[[#This Row],[Customer Segment]]=Introduction!$D$44,1,0)</f>
        <v>1</v>
      </c>
      <c r="R981" s="1">
        <v>96.13</v>
      </c>
      <c r="S98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12.125429081526544</v>
      </c>
    </row>
    <row r="982" spans="1:19" x14ac:dyDescent="0.2">
      <c r="A982" s="1" t="s">
        <v>13</v>
      </c>
      <c r="B982" s="1" t="s">
        <v>14</v>
      </c>
      <c r="C982" s="1" t="s">
        <v>3</v>
      </c>
      <c r="D982" s="37">
        <v>0.04</v>
      </c>
      <c r="E982" s="37">
        <v>40.98</v>
      </c>
      <c r="F982" s="37">
        <v>6.5</v>
      </c>
      <c r="G982" s="37">
        <v>0.74</v>
      </c>
      <c r="H982" s="37">
        <v>-89.5</v>
      </c>
      <c r="I982" s="42">
        <f>IF(Table2[[#This Row],[Order Priority]]=Introduction!$B$42,1,0)</f>
        <v>0</v>
      </c>
      <c r="J982" s="42">
        <f>IF(Table2[[#This Row],[Order Priority]]=Introduction!$B$43,1,0)</f>
        <v>1</v>
      </c>
      <c r="K982" s="42">
        <f>IF(Table2[[#This Row],[Order Priority]]=Introduction!$B$44,1,0)</f>
        <v>0</v>
      </c>
      <c r="L982" s="42">
        <f>IF(Table2[[#This Row],[Order Priority]]=Introduction!$B$45,1,0)</f>
        <v>0</v>
      </c>
      <c r="M982" s="42">
        <f>IF(Table2[[#This Row],[Ship Mode]]=Introduction!$C$42,1,0)</f>
        <v>0</v>
      </c>
      <c r="N982" s="41">
        <f>IF(Table2[[#This Row],[Ship Mode]]=Introduction!$C$44,1,0)</f>
        <v>1</v>
      </c>
      <c r="O982" s="41">
        <f>IF(Table2[[#This Row],[Customer Segment]]=Introduction!$D$45,1,0)</f>
        <v>1</v>
      </c>
      <c r="P982" s="41">
        <f>IF(Table2[[#This Row],[Customer Segment]]=Introduction!$D$42,1,0)</f>
        <v>0</v>
      </c>
      <c r="Q982" s="41">
        <f>IF(Table2[[#This Row],[Customer Segment]]=Introduction!$D$44,1,0)</f>
        <v>0</v>
      </c>
      <c r="R982" s="34">
        <v>277.07</v>
      </c>
      <c r="S98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430.49065044935963</v>
      </c>
    </row>
    <row r="983" spans="1:19" x14ac:dyDescent="0.2">
      <c r="A983" s="1" t="s">
        <v>13</v>
      </c>
      <c r="B983" s="1" t="s">
        <v>14</v>
      </c>
      <c r="C983" s="1" t="s">
        <v>3</v>
      </c>
      <c r="D983" s="39">
        <v>0.05</v>
      </c>
      <c r="E983" s="39">
        <v>35.99</v>
      </c>
      <c r="F983" s="39">
        <v>3.3</v>
      </c>
      <c r="G983" s="39">
        <v>0.39</v>
      </c>
      <c r="H983" s="39">
        <v>103.2723</v>
      </c>
      <c r="I983" s="42">
        <f>IF(Table2[[#This Row],[Order Priority]]=Introduction!$B$42,1,0)</f>
        <v>0</v>
      </c>
      <c r="J983" s="42">
        <f>IF(Table2[[#This Row],[Order Priority]]=Introduction!$B$43,1,0)</f>
        <v>1</v>
      </c>
      <c r="K983" s="42">
        <f>IF(Table2[[#This Row],[Order Priority]]=Introduction!$B$44,1,0)</f>
        <v>0</v>
      </c>
      <c r="L983" s="42">
        <f>IF(Table2[[#This Row],[Order Priority]]=Introduction!$B$45,1,0)</f>
        <v>0</v>
      </c>
      <c r="M983" s="42">
        <f>IF(Table2[[#This Row],[Ship Mode]]=Introduction!$C$42,1,0)</f>
        <v>0</v>
      </c>
      <c r="N983" s="41">
        <f>IF(Table2[[#This Row],[Ship Mode]]=Introduction!$C$44,1,0)</f>
        <v>1</v>
      </c>
      <c r="O983" s="41">
        <f>IF(Table2[[#This Row],[Customer Segment]]=Introduction!$D$45,1,0)</f>
        <v>1</v>
      </c>
      <c r="P983" s="41">
        <f>IF(Table2[[#This Row],[Customer Segment]]=Introduction!$D$42,1,0)</f>
        <v>0</v>
      </c>
      <c r="Q983" s="41">
        <f>IF(Table2[[#This Row],[Customer Segment]]=Introduction!$D$44,1,0)</f>
        <v>0</v>
      </c>
      <c r="R983" s="1">
        <v>149.66999999999999</v>
      </c>
      <c r="S98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226.29125217315308</v>
      </c>
    </row>
    <row r="984" spans="1:19" x14ac:dyDescent="0.2">
      <c r="A984" s="1" t="s">
        <v>13</v>
      </c>
      <c r="B984" s="1" t="s">
        <v>14</v>
      </c>
      <c r="C984" s="1" t="s">
        <v>70</v>
      </c>
      <c r="D984" s="37">
        <v>0.01</v>
      </c>
      <c r="E984" s="37">
        <v>99.23</v>
      </c>
      <c r="F984" s="37">
        <v>8.99</v>
      </c>
      <c r="G984" s="37">
        <v>0.35</v>
      </c>
      <c r="H984" s="37">
        <v>-87.46</v>
      </c>
      <c r="I984" s="42">
        <f>IF(Table2[[#This Row],[Order Priority]]=Introduction!$B$42,1,0)</f>
        <v>0</v>
      </c>
      <c r="J984" s="42">
        <f>IF(Table2[[#This Row],[Order Priority]]=Introduction!$B$43,1,0)</f>
        <v>1</v>
      </c>
      <c r="K984" s="42">
        <f>IF(Table2[[#This Row],[Order Priority]]=Introduction!$B$44,1,0)</f>
        <v>0</v>
      </c>
      <c r="L984" s="42">
        <f>IF(Table2[[#This Row],[Order Priority]]=Introduction!$B$45,1,0)</f>
        <v>0</v>
      </c>
      <c r="M984" s="42">
        <f>IF(Table2[[#This Row],[Ship Mode]]=Introduction!$C$42,1,0)</f>
        <v>0</v>
      </c>
      <c r="N984" s="41">
        <f>IF(Table2[[#This Row],[Ship Mode]]=Introduction!$C$44,1,0)</f>
        <v>1</v>
      </c>
      <c r="O984" s="41">
        <f>IF(Table2[[#This Row],[Customer Segment]]=Introduction!$D$45,1,0)</f>
        <v>0</v>
      </c>
      <c r="P984" s="41">
        <f>IF(Table2[[#This Row],[Customer Segment]]=Introduction!$D$42,1,0)</f>
        <v>0</v>
      </c>
      <c r="Q984" s="41">
        <f>IF(Table2[[#This Row],[Customer Segment]]=Introduction!$D$44,1,0)</f>
        <v>0</v>
      </c>
      <c r="R984" s="34">
        <v>99.22</v>
      </c>
      <c r="S98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388.60916712484754</v>
      </c>
    </row>
    <row r="985" spans="1:19" x14ac:dyDescent="0.2">
      <c r="A985" s="1" t="s">
        <v>23</v>
      </c>
      <c r="B985" s="1" t="s">
        <v>14</v>
      </c>
      <c r="C985" s="1" t="s">
        <v>47</v>
      </c>
      <c r="D985" s="39">
        <v>0.03</v>
      </c>
      <c r="E985" s="39">
        <v>140.99</v>
      </c>
      <c r="F985" s="39">
        <v>4.2</v>
      </c>
      <c r="G985" s="39">
        <v>0.59</v>
      </c>
      <c r="H985" s="39">
        <v>-458.74400000000003</v>
      </c>
      <c r="I985" s="42">
        <f>IF(Table2[[#This Row],[Order Priority]]=Introduction!$B$42,1,0)</f>
        <v>0</v>
      </c>
      <c r="J985" s="42">
        <f>IF(Table2[[#This Row],[Order Priority]]=Introduction!$B$43,1,0)</f>
        <v>0</v>
      </c>
      <c r="K985" s="42">
        <f>IF(Table2[[#This Row],[Order Priority]]=Introduction!$B$44,1,0)</f>
        <v>1</v>
      </c>
      <c r="L985" s="42">
        <f>IF(Table2[[#This Row],[Order Priority]]=Introduction!$B$45,1,0)</f>
        <v>0</v>
      </c>
      <c r="M985" s="42">
        <f>IF(Table2[[#This Row],[Ship Mode]]=Introduction!$C$42,1,0)</f>
        <v>0</v>
      </c>
      <c r="N985" s="41">
        <f>IF(Table2[[#This Row],[Ship Mode]]=Introduction!$C$44,1,0)</f>
        <v>1</v>
      </c>
      <c r="O985" s="41">
        <f>IF(Table2[[#This Row],[Customer Segment]]=Introduction!$D$45,1,0)</f>
        <v>0</v>
      </c>
      <c r="P985" s="41">
        <f>IF(Table2[[#This Row],[Customer Segment]]=Introduction!$D$42,1,0)</f>
        <v>0</v>
      </c>
      <c r="Q985" s="41">
        <f>IF(Table2[[#This Row],[Customer Segment]]=Introduction!$D$44,1,0)</f>
        <v>1</v>
      </c>
      <c r="R985" s="1">
        <v>246.44</v>
      </c>
      <c r="S98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305.81700285095133</v>
      </c>
    </row>
    <row r="986" spans="1:19" x14ac:dyDescent="0.2">
      <c r="A986" s="1" t="s">
        <v>92</v>
      </c>
      <c r="B986" s="1" t="s">
        <v>63</v>
      </c>
      <c r="C986" s="1" t="s">
        <v>3</v>
      </c>
      <c r="D986" s="37">
        <v>7.0000000000000007E-2</v>
      </c>
      <c r="E986" s="37">
        <v>7.08</v>
      </c>
      <c r="F986" s="37">
        <v>2.35</v>
      </c>
      <c r="G986" s="37">
        <v>0.47</v>
      </c>
      <c r="H986" s="37">
        <v>30.49</v>
      </c>
      <c r="I986" s="42">
        <f>IF(Table2[[#This Row],[Order Priority]]=Introduction!$B$42,1,0)</f>
        <v>0</v>
      </c>
      <c r="J986" s="42">
        <f>IF(Table2[[#This Row],[Order Priority]]=Introduction!$B$43,1,0)</f>
        <v>0</v>
      </c>
      <c r="K986" s="42">
        <f>IF(Table2[[#This Row],[Order Priority]]=Introduction!$B$44,1,0)</f>
        <v>0</v>
      </c>
      <c r="L986" s="42">
        <f>IF(Table2[[#This Row],[Order Priority]]=Introduction!$B$45,1,0)</f>
        <v>1</v>
      </c>
      <c r="M986" s="42">
        <f>IF(Table2[[#This Row],[Ship Mode]]=Introduction!$C$42,1,0)</f>
        <v>0</v>
      </c>
      <c r="N986" s="41">
        <f>IF(Table2[[#This Row],[Ship Mode]]=Introduction!$C$44,1,0)</f>
        <v>0</v>
      </c>
      <c r="O986" s="41">
        <f>IF(Table2[[#This Row],[Customer Segment]]=Introduction!$D$45,1,0)</f>
        <v>1</v>
      </c>
      <c r="P986" s="41">
        <f>IF(Table2[[#This Row],[Customer Segment]]=Introduction!$D$42,1,0)</f>
        <v>0</v>
      </c>
      <c r="Q986" s="41">
        <f>IF(Table2[[#This Row],[Customer Segment]]=Introduction!$D$44,1,0)</f>
        <v>0</v>
      </c>
      <c r="R986" s="34">
        <v>93.82</v>
      </c>
      <c r="S98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21.236445452390068</v>
      </c>
    </row>
    <row r="987" spans="1:19" x14ac:dyDescent="0.2">
      <c r="A987" s="1" t="s">
        <v>46</v>
      </c>
      <c r="B987" s="1" t="s">
        <v>63</v>
      </c>
      <c r="C987" s="1" t="s">
        <v>70</v>
      </c>
      <c r="D987" s="39">
        <v>0.05</v>
      </c>
      <c r="E987" s="39">
        <v>5.78</v>
      </c>
      <c r="F987" s="39">
        <v>7.64</v>
      </c>
      <c r="G987" s="39">
        <v>0.36</v>
      </c>
      <c r="H987" s="39">
        <v>-116.05</v>
      </c>
      <c r="I987" s="42">
        <f>IF(Table2[[#This Row],[Order Priority]]=Introduction!$B$42,1,0)</f>
        <v>0</v>
      </c>
      <c r="J987" s="42">
        <f>IF(Table2[[#This Row],[Order Priority]]=Introduction!$B$43,1,0)</f>
        <v>0</v>
      </c>
      <c r="K987" s="42">
        <f>IF(Table2[[#This Row],[Order Priority]]=Introduction!$B$44,1,0)</f>
        <v>0</v>
      </c>
      <c r="L987" s="42">
        <f>IF(Table2[[#This Row],[Order Priority]]=Introduction!$B$45,1,0)</f>
        <v>0</v>
      </c>
      <c r="M987" s="42">
        <f>IF(Table2[[#This Row],[Ship Mode]]=Introduction!$C$42,1,0)</f>
        <v>0</v>
      </c>
      <c r="N987" s="41">
        <f>IF(Table2[[#This Row],[Ship Mode]]=Introduction!$C$44,1,0)</f>
        <v>0</v>
      </c>
      <c r="O987" s="41">
        <f>IF(Table2[[#This Row],[Customer Segment]]=Introduction!$D$45,1,0)</f>
        <v>0</v>
      </c>
      <c r="P987" s="41">
        <f>IF(Table2[[#This Row],[Customer Segment]]=Introduction!$D$42,1,0)</f>
        <v>0</v>
      </c>
      <c r="Q987" s="41">
        <f>IF(Table2[[#This Row],[Customer Segment]]=Introduction!$D$44,1,0)</f>
        <v>0</v>
      </c>
      <c r="R987" s="1">
        <v>177.41</v>
      </c>
      <c r="S98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132.40396587002687</v>
      </c>
    </row>
    <row r="988" spans="1:19" x14ac:dyDescent="0.2">
      <c r="A988" s="1" t="s">
        <v>46</v>
      </c>
      <c r="B988" s="1" t="s">
        <v>14</v>
      </c>
      <c r="C988" s="1" t="s">
        <v>70</v>
      </c>
      <c r="D988" s="37">
        <v>0.02</v>
      </c>
      <c r="E988" s="37">
        <v>7.38</v>
      </c>
      <c r="F988" s="37">
        <v>5.21</v>
      </c>
      <c r="G988" s="37">
        <v>0.56000000000000005</v>
      </c>
      <c r="H988" s="37">
        <v>7.74</v>
      </c>
      <c r="I988" s="42">
        <f>IF(Table2[[#This Row],[Order Priority]]=Introduction!$B$42,1,0)</f>
        <v>0</v>
      </c>
      <c r="J988" s="42">
        <f>IF(Table2[[#This Row],[Order Priority]]=Introduction!$B$43,1,0)</f>
        <v>0</v>
      </c>
      <c r="K988" s="42">
        <f>IF(Table2[[#This Row],[Order Priority]]=Introduction!$B$44,1,0)</f>
        <v>0</v>
      </c>
      <c r="L988" s="42">
        <f>IF(Table2[[#This Row],[Order Priority]]=Introduction!$B$45,1,0)</f>
        <v>0</v>
      </c>
      <c r="M988" s="42">
        <f>IF(Table2[[#This Row],[Ship Mode]]=Introduction!$C$42,1,0)</f>
        <v>0</v>
      </c>
      <c r="N988" s="41">
        <f>IF(Table2[[#This Row],[Ship Mode]]=Introduction!$C$44,1,0)</f>
        <v>1</v>
      </c>
      <c r="O988" s="41">
        <f>IF(Table2[[#This Row],[Customer Segment]]=Introduction!$D$45,1,0)</f>
        <v>0</v>
      </c>
      <c r="P988" s="41">
        <f>IF(Table2[[#This Row],[Customer Segment]]=Introduction!$D$42,1,0)</f>
        <v>0</v>
      </c>
      <c r="Q988" s="41">
        <f>IF(Table2[[#This Row],[Customer Segment]]=Introduction!$D$44,1,0)</f>
        <v>0</v>
      </c>
      <c r="R988" s="34">
        <v>24.52</v>
      </c>
      <c r="S98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465.29540832181038</v>
      </c>
    </row>
    <row r="989" spans="1:19" x14ac:dyDescent="0.2">
      <c r="A989" s="1" t="s">
        <v>46</v>
      </c>
      <c r="B989" s="1" t="s">
        <v>14</v>
      </c>
      <c r="C989" s="1" t="s">
        <v>3</v>
      </c>
      <c r="D989" s="39">
        <v>0.08</v>
      </c>
      <c r="E989" s="39">
        <v>11.97</v>
      </c>
      <c r="F989" s="39">
        <v>5.81</v>
      </c>
      <c r="G989" s="39">
        <v>0.6</v>
      </c>
      <c r="H989" s="39">
        <v>-41.87</v>
      </c>
      <c r="I989" s="42">
        <f>IF(Table2[[#This Row],[Order Priority]]=Introduction!$B$42,1,0)</f>
        <v>0</v>
      </c>
      <c r="J989" s="42">
        <f>IF(Table2[[#This Row],[Order Priority]]=Introduction!$B$43,1,0)</f>
        <v>0</v>
      </c>
      <c r="K989" s="42">
        <f>IF(Table2[[#This Row],[Order Priority]]=Introduction!$B$44,1,0)</f>
        <v>0</v>
      </c>
      <c r="L989" s="42">
        <f>IF(Table2[[#This Row],[Order Priority]]=Introduction!$B$45,1,0)</f>
        <v>0</v>
      </c>
      <c r="M989" s="42">
        <f>IF(Table2[[#This Row],[Ship Mode]]=Introduction!$C$42,1,0)</f>
        <v>0</v>
      </c>
      <c r="N989" s="41">
        <f>IF(Table2[[#This Row],[Ship Mode]]=Introduction!$C$44,1,0)</f>
        <v>1</v>
      </c>
      <c r="O989" s="41">
        <f>IF(Table2[[#This Row],[Customer Segment]]=Introduction!$D$45,1,0)</f>
        <v>1</v>
      </c>
      <c r="P989" s="41">
        <f>IF(Table2[[#This Row],[Customer Segment]]=Introduction!$D$42,1,0)</f>
        <v>0</v>
      </c>
      <c r="Q989" s="41">
        <f>IF(Table2[[#This Row],[Customer Segment]]=Introduction!$D$44,1,0)</f>
        <v>0</v>
      </c>
      <c r="R989" s="1">
        <v>59.98</v>
      </c>
      <c r="S98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430.01879927043683</v>
      </c>
    </row>
    <row r="990" spans="1:19" x14ac:dyDescent="0.2">
      <c r="A990" s="1" t="s">
        <v>1</v>
      </c>
      <c r="B990" s="1" t="s">
        <v>14</v>
      </c>
      <c r="C990" s="1" t="s">
        <v>70</v>
      </c>
      <c r="D990" s="37">
        <v>0.08</v>
      </c>
      <c r="E990" s="37">
        <v>6.48</v>
      </c>
      <c r="F990" s="37">
        <v>7.49</v>
      </c>
      <c r="G990" s="37">
        <v>0.37</v>
      </c>
      <c r="H990" s="37">
        <v>-119.32</v>
      </c>
      <c r="I990" s="42">
        <f>IF(Table2[[#This Row],[Order Priority]]=Introduction!$B$42,1,0)</f>
        <v>1</v>
      </c>
      <c r="J990" s="42">
        <f>IF(Table2[[#This Row],[Order Priority]]=Introduction!$B$43,1,0)</f>
        <v>0</v>
      </c>
      <c r="K990" s="42">
        <f>IF(Table2[[#This Row],[Order Priority]]=Introduction!$B$44,1,0)</f>
        <v>0</v>
      </c>
      <c r="L990" s="42">
        <f>IF(Table2[[#This Row],[Order Priority]]=Introduction!$B$45,1,0)</f>
        <v>0</v>
      </c>
      <c r="M990" s="42">
        <f>IF(Table2[[#This Row],[Ship Mode]]=Introduction!$C$42,1,0)</f>
        <v>0</v>
      </c>
      <c r="N990" s="41">
        <f>IF(Table2[[#This Row],[Ship Mode]]=Introduction!$C$44,1,0)</f>
        <v>1</v>
      </c>
      <c r="O990" s="41">
        <f>IF(Table2[[#This Row],[Customer Segment]]=Introduction!$D$45,1,0)</f>
        <v>0</v>
      </c>
      <c r="P990" s="41">
        <f>IF(Table2[[#This Row],[Customer Segment]]=Introduction!$D$42,1,0)</f>
        <v>0</v>
      </c>
      <c r="Q990" s="41">
        <f>IF(Table2[[#This Row],[Customer Segment]]=Introduction!$D$44,1,0)</f>
        <v>0</v>
      </c>
      <c r="R990" s="34">
        <v>80.86</v>
      </c>
      <c r="S99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286.78729094739049</v>
      </c>
    </row>
    <row r="991" spans="1:19" x14ac:dyDescent="0.2">
      <c r="A991" s="1" t="s">
        <v>1</v>
      </c>
      <c r="B991" s="1" t="s">
        <v>14</v>
      </c>
      <c r="C991" s="1" t="s">
        <v>70</v>
      </c>
      <c r="D991" s="39">
        <v>0.04</v>
      </c>
      <c r="E991" s="39">
        <v>21.38</v>
      </c>
      <c r="F991" s="39">
        <v>8.99</v>
      </c>
      <c r="G991" s="39">
        <v>0.59</v>
      </c>
      <c r="H991" s="39">
        <v>-51.66</v>
      </c>
      <c r="I991" s="42">
        <f>IF(Table2[[#This Row],[Order Priority]]=Introduction!$B$42,1,0)</f>
        <v>1</v>
      </c>
      <c r="J991" s="42">
        <f>IF(Table2[[#This Row],[Order Priority]]=Introduction!$B$43,1,0)</f>
        <v>0</v>
      </c>
      <c r="K991" s="42">
        <f>IF(Table2[[#This Row],[Order Priority]]=Introduction!$B$44,1,0)</f>
        <v>0</v>
      </c>
      <c r="L991" s="42">
        <f>IF(Table2[[#This Row],[Order Priority]]=Introduction!$B$45,1,0)</f>
        <v>0</v>
      </c>
      <c r="M991" s="42">
        <f>IF(Table2[[#This Row],[Ship Mode]]=Introduction!$C$42,1,0)</f>
        <v>0</v>
      </c>
      <c r="N991" s="41">
        <f>IF(Table2[[#This Row],[Ship Mode]]=Introduction!$C$44,1,0)</f>
        <v>1</v>
      </c>
      <c r="O991" s="41">
        <f>IF(Table2[[#This Row],[Customer Segment]]=Introduction!$D$45,1,0)</f>
        <v>0</v>
      </c>
      <c r="P991" s="41">
        <f>IF(Table2[[#This Row],[Customer Segment]]=Introduction!$D$42,1,0)</f>
        <v>0</v>
      </c>
      <c r="Q991" s="41">
        <f>IF(Table2[[#This Row],[Customer Segment]]=Introduction!$D$44,1,0)</f>
        <v>0</v>
      </c>
      <c r="R991" s="1">
        <v>443.66</v>
      </c>
      <c r="S99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653.51021179818724</v>
      </c>
    </row>
    <row r="992" spans="1:19" x14ac:dyDescent="0.2">
      <c r="A992" s="1" t="s">
        <v>1</v>
      </c>
      <c r="B992" s="1" t="s">
        <v>14</v>
      </c>
      <c r="C992" s="1" t="s">
        <v>3</v>
      </c>
      <c r="D992" s="37">
        <v>0.01</v>
      </c>
      <c r="E992" s="37">
        <v>11.34</v>
      </c>
      <c r="F992" s="37">
        <v>5.01</v>
      </c>
      <c r="G992" s="37">
        <v>0.36</v>
      </c>
      <c r="H992" s="37">
        <v>-11.83</v>
      </c>
      <c r="I992" s="42">
        <f>IF(Table2[[#This Row],[Order Priority]]=Introduction!$B$42,1,0)</f>
        <v>1</v>
      </c>
      <c r="J992" s="42">
        <f>IF(Table2[[#This Row],[Order Priority]]=Introduction!$B$43,1,0)</f>
        <v>0</v>
      </c>
      <c r="K992" s="42">
        <f>IF(Table2[[#This Row],[Order Priority]]=Introduction!$B$44,1,0)</f>
        <v>0</v>
      </c>
      <c r="L992" s="42">
        <f>IF(Table2[[#This Row],[Order Priority]]=Introduction!$B$45,1,0)</f>
        <v>0</v>
      </c>
      <c r="M992" s="42">
        <f>IF(Table2[[#This Row],[Ship Mode]]=Introduction!$C$42,1,0)</f>
        <v>0</v>
      </c>
      <c r="N992" s="41">
        <f>IF(Table2[[#This Row],[Ship Mode]]=Introduction!$C$44,1,0)</f>
        <v>1</v>
      </c>
      <c r="O992" s="41">
        <f>IF(Table2[[#This Row],[Customer Segment]]=Introduction!$D$45,1,0)</f>
        <v>1</v>
      </c>
      <c r="P992" s="41">
        <f>IF(Table2[[#This Row],[Customer Segment]]=Introduction!$D$42,1,0)</f>
        <v>0</v>
      </c>
      <c r="Q992" s="41">
        <f>IF(Table2[[#This Row],[Customer Segment]]=Introduction!$D$44,1,0)</f>
        <v>0</v>
      </c>
      <c r="R992" s="34">
        <v>14.52</v>
      </c>
      <c r="S99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372.45176223919941</v>
      </c>
    </row>
    <row r="993" spans="1:19" x14ac:dyDescent="0.2">
      <c r="A993" s="1" t="s">
        <v>13</v>
      </c>
      <c r="B993" s="1" t="s">
        <v>14</v>
      </c>
      <c r="C993" s="1" t="s">
        <v>70</v>
      </c>
      <c r="D993" s="39">
        <v>0.08</v>
      </c>
      <c r="E993" s="39">
        <v>896.99</v>
      </c>
      <c r="F993" s="39">
        <v>19.989999999999998</v>
      </c>
      <c r="G993" s="39">
        <v>0.38</v>
      </c>
      <c r="H993" s="39">
        <v>7402.32</v>
      </c>
      <c r="I993" s="42">
        <f>IF(Table2[[#This Row],[Order Priority]]=Introduction!$B$42,1,0)</f>
        <v>0</v>
      </c>
      <c r="J993" s="42">
        <f>IF(Table2[[#This Row],[Order Priority]]=Introduction!$B$43,1,0)</f>
        <v>1</v>
      </c>
      <c r="K993" s="42">
        <f>IF(Table2[[#This Row],[Order Priority]]=Introduction!$B$44,1,0)</f>
        <v>0</v>
      </c>
      <c r="L993" s="42">
        <f>IF(Table2[[#This Row],[Order Priority]]=Introduction!$B$45,1,0)</f>
        <v>0</v>
      </c>
      <c r="M993" s="42">
        <f>IF(Table2[[#This Row],[Ship Mode]]=Introduction!$C$42,1,0)</f>
        <v>0</v>
      </c>
      <c r="N993" s="41">
        <f>IF(Table2[[#This Row],[Ship Mode]]=Introduction!$C$44,1,0)</f>
        <v>1</v>
      </c>
      <c r="O993" s="41">
        <f>IF(Table2[[#This Row],[Customer Segment]]=Introduction!$D$45,1,0)</f>
        <v>0</v>
      </c>
      <c r="P993" s="41">
        <f>IF(Table2[[#This Row],[Customer Segment]]=Introduction!$D$42,1,0)</f>
        <v>0</v>
      </c>
      <c r="Q993" s="41">
        <f>IF(Table2[[#This Row],[Customer Segment]]=Introduction!$D$44,1,0)</f>
        <v>0</v>
      </c>
      <c r="R993" s="1">
        <v>10728</v>
      </c>
      <c r="S99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10840.568296174706</v>
      </c>
    </row>
    <row r="994" spans="1:19" x14ac:dyDescent="0.2">
      <c r="A994" s="1" t="s">
        <v>23</v>
      </c>
      <c r="B994" s="1" t="s">
        <v>14</v>
      </c>
      <c r="C994" s="1" t="s">
        <v>47</v>
      </c>
      <c r="D994" s="37">
        <v>0.03</v>
      </c>
      <c r="E994" s="37">
        <v>65.989999999999995</v>
      </c>
      <c r="F994" s="37">
        <v>5.26</v>
      </c>
      <c r="G994" s="37">
        <v>0.56000000000000005</v>
      </c>
      <c r="H994" s="37">
        <v>-52.247999999999998</v>
      </c>
      <c r="I994" s="42">
        <f>IF(Table2[[#This Row],[Order Priority]]=Introduction!$B$42,1,0)</f>
        <v>0</v>
      </c>
      <c r="J994" s="42">
        <f>IF(Table2[[#This Row],[Order Priority]]=Introduction!$B$43,1,0)</f>
        <v>0</v>
      </c>
      <c r="K994" s="42">
        <f>IF(Table2[[#This Row],[Order Priority]]=Introduction!$B$44,1,0)</f>
        <v>1</v>
      </c>
      <c r="L994" s="42">
        <f>IF(Table2[[#This Row],[Order Priority]]=Introduction!$B$45,1,0)</f>
        <v>0</v>
      </c>
      <c r="M994" s="42">
        <f>IF(Table2[[#This Row],[Ship Mode]]=Introduction!$C$42,1,0)</f>
        <v>0</v>
      </c>
      <c r="N994" s="41">
        <f>IF(Table2[[#This Row],[Ship Mode]]=Introduction!$C$44,1,0)</f>
        <v>1</v>
      </c>
      <c r="O994" s="41">
        <f>IF(Table2[[#This Row],[Customer Segment]]=Introduction!$D$45,1,0)</f>
        <v>0</v>
      </c>
      <c r="P994" s="41">
        <f>IF(Table2[[#This Row],[Customer Segment]]=Introduction!$D$42,1,0)</f>
        <v>0</v>
      </c>
      <c r="Q994" s="41">
        <f>IF(Table2[[#This Row],[Customer Segment]]=Introduction!$D$44,1,0)</f>
        <v>1</v>
      </c>
      <c r="R994" s="34">
        <v>1316.03</v>
      </c>
      <c r="S99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491.45338283730587</v>
      </c>
    </row>
    <row r="995" spans="1:19" x14ac:dyDescent="0.2">
      <c r="A995" s="1" t="s">
        <v>23</v>
      </c>
      <c r="B995" s="1" t="s">
        <v>14</v>
      </c>
      <c r="C995" s="1" t="s">
        <v>15</v>
      </c>
      <c r="D995" s="39">
        <v>7.0000000000000007E-2</v>
      </c>
      <c r="E995" s="39">
        <v>5.98</v>
      </c>
      <c r="F995" s="39">
        <v>0.96</v>
      </c>
      <c r="G995" s="39">
        <v>0.6</v>
      </c>
      <c r="H995" s="39">
        <v>32.83</v>
      </c>
      <c r="I995" s="42">
        <f>IF(Table2[[#This Row],[Order Priority]]=Introduction!$B$42,1,0)</f>
        <v>0</v>
      </c>
      <c r="J995" s="42">
        <f>IF(Table2[[#This Row],[Order Priority]]=Introduction!$B$43,1,0)</f>
        <v>0</v>
      </c>
      <c r="K995" s="42">
        <f>IF(Table2[[#This Row],[Order Priority]]=Introduction!$B$44,1,0)</f>
        <v>1</v>
      </c>
      <c r="L995" s="42">
        <f>IF(Table2[[#This Row],[Order Priority]]=Introduction!$B$45,1,0)</f>
        <v>0</v>
      </c>
      <c r="M995" s="42">
        <f>IF(Table2[[#This Row],[Ship Mode]]=Introduction!$C$42,1,0)</f>
        <v>0</v>
      </c>
      <c r="N995" s="41">
        <f>IF(Table2[[#This Row],[Ship Mode]]=Introduction!$C$44,1,0)</f>
        <v>1</v>
      </c>
      <c r="O995" s="41">
        <f>IF(Table2[[#This Row],[Customer Segment]]=Introduction!$D$45,1,0)</f>
        <v>0</v>
      </c>
      <c r="P995" s="41">
        <f>IF(Table2[[#This Row],[Customer Segment]]=Introduction!$D$42,1,0)</f>
        <v>1</v>
      </c>
      <c r="Q995" s="41">
        <f>IF(Table2[[#This Row],[Customer Segment]]=Introduction!$D$44,1,0)</f>
        <v>0</v>
      </c>
      <c r="R995" s="1">
        <v>56.4</v>
      </c>
      <c r="S99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219.1433323198074</v>
      </c>
    </row>
    <row r="996" spans="1:19" x14ac:dyDescent="0.2">
      <c r="A996" s="1" t="s">
        <v>23</v>
      </c>
      <c r="B996" s="1" t="s">
        <v>14</v>
      </c>
      <c r="C996" s="1" t="s">
        <v>15</v>
      </c>
      <c r="D996" s="37">
        <v>0.01</v>
      </c>
      <c r="E996" s="37">
        <v>39.979999999999997</v>
      </c>
      <c r="F996" s="37">
        <v>4</v>
      </c>
      <c r="G996" s="37">
        <v>0.7</v>
      </c>
      <c r="H996" s="37">
        <v>51.59</v>
      </c>
      <c r="I996" s="42">
        <f>IF(Table2[[#This Row],[Order Priority]]=Introduction!$B$42,1,0)</f>
        <v>0</v>
      </c>
      <c r="J996" s="42">
        <f>IF(Table2[[#This Row],[Order Priority]]=Introduction!$B$43,1,0)</f>
        <v>0</v>
      </c>
      <c r="K996" s="42">
        <f>IF(Table2[[#This Row],[Order Priority]]=Introduction!$B$44,1,0)</f>
        <v>1</v>
      </c>
      <c r="L996" s="42">
        <f>IF(Table2[[#This Row],[Order Priority]]=Introduction!$B$45,1,0)</f>
        <v>0</v>
      </c>
      <c r="M996" s="42">
        <f>IF(Table2[[#This Row],[Ship Mode]]=Introduction!$C$42,1,0)</f>
        <v>0</v>
      </c>
      <c r="N996" s="41">
        <f>IF(Table2[[#This Row],[Ship Mode]]=Introduction!$C$44,1,0)</f>
        <v>1</v>
      </c>
      <c r="O996" s="41">
        <f>IF(Table2[[#This Row],[Customer Segment]]=Introduction!$D$45,1,0)</f>
        <v>0</v>
      </c>
      <c r="P996" s="41">
        <f>IF(Table2[[#This Row],[Customer Segment]]=Introduction!$D$42,1,0)</f>
        <v>1</v>
      </c>
      <c r="Q996" s="41">
        <f>IF(Table2[[#This Row],[Customer Segment]]=Introduction!$D$44,1,0)</f>
        <v>0</v>
      </c>
      <c r="R996" s="34">
        <v>257.52</v>
      </c>
      <c r="S99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551.67435516118428</v>
      </c>
    </row>
    <row r="997" spans="1:19" x14ac:dyDescent="0.2">
      <c r="A997" s="1" t="s">
        <v>92</v>
      </c>
      <c r="B997" s="1" t="s">
        <v>14</v>
      </c>
      <c r="C997" s="1" t="s">
        <v>70</v>
      </c>
      <c r="D997" s="39">
        <v>7.0000000000000007E-2</v>
      </c>
      <c r="E997" s="39">
        <v>6.54</v>
      </c>
      <c r="F997" s="39">
        <v>5.27</v>
      </c>
      <c r="G997" s="39">
        <v>0.36</v>
      </c>
      <c r="H997" s="39">
        <v>-66.044499999999999</v>
      </c>
      <c r="I997" s="42">
        <f>IF(Table2[[#This Row],[Order Priority]]=Introduction!$B$42,1,0)</f>
        <v>0</v>
      </c>
      <c r="J997" s="42">
        <f>IF(Table2[[#This Row],[Order Priority]]=Introduction!$B$43,1,0)</f>
        <v>0</v>
      </c>
      <c r="K997" s="42">
        <f>IF(Table2[[#This Row],[Order Priority]]=Introduction!$B$44,1,0)</f>
        <v>0</v>
      </c>
      <c r="L997" s="42">
        <f>IF(Table2[[#This Row],[Order Priority]]=Introduction!$B$45,1,0)</f>
        <v>1</v>
      </c>
      <c r="M997" s="42">
        <f>IF(Table2[[#This Row],[Ship Mode]]=Introduction!$C$42,1,0)</f>
        <v>0</v>
      </c>
      <c r="N997" s="41">
        <f>IF(Table2[[#This Row],[Ship Mode]]=Introduction!$C$44,1,0)</f>
        <v>1</v>
      </c>
      <c r="O997" s="41">
        <f>IF(Table2[[#This Row],[Customer Segment]]=Introduction!$D$45,1,0)</f>
        <v>0</v>
      </c>
      <c r="P997" s="41">
        <f>IF(Table2[[#This Row],[Customer Segment]]=Introduction!$D$42,1,0)</f>
        <v>0</v>
      </c>
      <c r="Q997" s="41">
        <f>IF(Table2[[#This Row],[Customer Segment]]=Introduction!$D$44,1,0)</f>
        <v>0</v>
      </c>
      <c r="R997" s="1">
        <v>140.30000000000001</v>
      </c>
      <c r="S99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1.2198640188179297</v>
      </c>
    </row>
    <row r="998" spans="1:19" x14ac:dyDescent="0.2">
      <c r="A998" s="1" t="s">
        <v>92</v>
      </c>
      <c r="B998" s="1" t="s">
        <v>14</v>
      </c>
      <c r="C998" s="1" t="s">
        <v>70</v>
      </c>
      <c r="D998" s="37">
        <v>0.09</v>
      </c>
      <c r="E998" s="37">
        <v>3.29</v>
      </c>
      <c r="F998" s="37">
        <v>1.35</v>
      </c>
      <c r="G998" s="37">
        <v>0.4</v>
      </c>
      <c r="H998" s="37">
        <v>15.66</v>
      </c>
      <c r="I998" s="42">
        <f>IF(Table2[[#This Row],[Order Priority]]=Introduction!$B$42,1,0)</f>
        <v>0</v>
      </c>
      <c r="J998" s="42">
        <f>IF(Table2[[#This Row],[Order Priority]]=Introduction!$B$43,1,0)</f>
        <v>0</v>
      </c>
      <c r="K998" s="42">
        <f>IF(Table2[[#This Row],[Order Priority]]=Introduction!$B$44,1,0)</f>
        <v>0</v>
      </c>
      <c r="L998" s="42">
        <f>IF(Table2[[#This Row],[Order Priority]]=Introduction!$B$45,1,0)</f>
        <v>1</v>
      </c>
      <c r="M998" s="42">
        <f>IF(Table2[[#This Row],[Ship Mode]]=Introduction!$C$42,1,0)</f>
        <v>0</v>
      </c>
      <c r="N998" s="41">
        <f>IF(Table2[[#This Row],[Ship Mode]]=Introduction!$C$44,1,0)</f>
        <v>1</v>
      </c>
      <c r="O998" s="41">
        <f>IF(Table2[[#This Row],[Customer Segment]]=Introduction!$D$45,1,0)</f>
        <v>0</v>
      </c>
      <c r="P998" s="41">
        <f>IF(Table2[[#This Row],[Customer Segment]]=Introduction!$D$42,1,0)</f>
        <v>0</v>
      </c>
      <c r="Q998" s="41">
        <f>IF(Table2[[#This Row],[Customer Segment]]=Introduction!$D$44,1,0)</f>
        <v>0</v>
      </c>
      <c r="R998" s="34">
        <v>71.55</v>
      </c>
      <c r="S99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-13.611103345638242</v>
      </c>
    </row>
    <row r="999" spans="1:19" x14ac:dyDescent="0.2">
      <c r="A999" s="1" t="s">
        <v>92</v>
      </c>
      <c r="B999" s="1" t="s">
        <v>2</v>
      </c>
      <c r="C999" s="1" t="s">
        <v>3</v>
      </c>
      <c r="D999" s="39">
        <v>0.1</v>
      </c>
      <c r="E999" s="39">
        <v>80.97</v>
      </c>
      <c r="F999" s="39">
        <v>30.06</v>
      </c>
      <c r="G999" s="39">
        <v>0.4</v>
      </c>
      <c r="H999" s="39">
        <v>128.02529999999999</v>
      </c>
      <c r="I999" s="42">
        <f>IF(Table2[[#This Row],[Order Priority]]=Introduction!$B$42,1,0)</f>
        <v>0</v>
      </c>
      <c r="J999" s="42">
        <f>IF(Table2[[#This Row],[Order Priority]]=Introduction!$B$43,1,0)</f>
        <v>0</v>
      </c>
      <c r="K999" s="42">
        <f>IF(Table2[[#This Row],[Order Priority]]=Introduction!$B$44,1,0)</f>
        <v>0</v>
      </c>
      <c r="L999" s="42">
        <f>IF(Table2[[#This Row],[Order Priority]]=Introduction!$B$45,1,0)</f>
        <v>1</v>
      </c>
      <c r="M999" s="42">
        <f>IF(Table2[[#This Row],[Ship Mode]]=Introduction!$C$42,1,0)</f>
        <v>1</v>
      </c>
      <c r="N999" s="41">
        <f>IF(Table2[[#This Row],[Ship Mode]]=Introduction!$C$44,1,0)</f>
        <v>0</v>
      </c>
      <c r="O999" s="41">
        <f>IF(Table2[[#This Row],[Customer Segment]]=Introduction!$D$45,1,0)</f>
        <v>1</v>
      </c>
      <c r="P999" s="41">
        <f>IF(Table2[[#This Row],[Customer Segment]]=Introduction!$D$42,1,0)</f>
        <v>0</v>
      </c>
      <c r="Q999" s="41">
        <f>IF(Table2[[#This Row],[Customer Segment]]=Introduction!$D$44,1,0)</f>
        <v>0</v>
      </c>
      <c r="R999" s="1">
        <v>899.81</v>
      </c>
      <c r="S99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1319.1519341884875</v>
      </c>
    </row>
    <row r="1000" spans="1:19" x14ac:dyDescent="0.2">
      <c r="A1000" s="1" t="s">
        <v>92</v>
      </c>
      <c r="B1000" s="1" t="s">
        <v>14</v>
      </c>
      <c r="C1000" s="1" t="s">
        <v>47</v>
      </c>
      <c r="D1000" s="37">
        <v>0.04</v>
      </c>
      <c r="E1000" s="37">
        <v>5.34</v>
      </c>
      <c r="F1000" s="37">
        <v>2.99</v>
      </c>
      <c r="G1000" s="37">
        <v>0.38</v>
      </c>
      <c r="H1000" s="37">
        <v>3.4510000000000001</v>
      </c>
      <c r="I1000" s="42">
        <f>IF(Table2[[#This Row],[Order Priority]]=Introduction!$B$42,1,0)</f>
        <v>0</v>
      </c>
      <c r="J1000" s="42">
        <f>IF(Table2[[#This Row],[Order Priority]]=Introduction!$B$43,1,0)</f>
        <v>0</v>
      </c>
      <c r="K1000" s="42">
        <f>IF(Table2[[#This Row],[Order Priority]]=Introduction!$B$44,1,0)</f>
        <v>0</v>
      </c>
      <c r="L1000" s="42">
        <f>IF(Table2[[#This Row],[Order Priority]]=Introduction!$B$45,1,0)</f>
        <v>1</v>
      </c>
      <c r="M1000" s="42">
        <f>IF(Table2[[#This Row],[Ship Mode]]=Introduction!$C$42,1,0)</f>
        <v>0</v>
      </c>
      <c r="N1000" s="41">
        <f>IF(Table2[[#This Row],[Ship Mode]]=Introduction!$C$44,1,0)</f>
        <v>1</v>
      </c>
      <c r="O1000" s="41">
        <f>IF(Table2[[#This Row],[Customer Segment]]=Introduction!$D$45,1,0)</f>
        <v>0</v>
      </c>
      <c r="P1000" s="41">
        <f>IF(Table2[[#This Row],[Customer Segment]]=Introduction!$D$42,1,0)</f>
        <v>0</v>
      </c>
      <c r="Q1000" s="41">
        <f>IF(Table2[[#This Row],[Customer Segment]]=Introduction!$D$44,1,0)</f>
        <v>1</v>
      </c>
      <c r="R1000" s="34">
        <v>240.6</v>
      </c>
      <c r="S100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72.495487666846515</v>
      </c>
    </row>
    <row r="1001" spans="1:19" x14ac:dyDescent="0.2">
      <c r="A1001" s="1" t="s">
        <v>92</v>
      </c>
      <c r="B1001" s="1" t="s">
        <v>14</v>
      </c>
      <c r="C1001" s="1" t="s">
        <v>47</v>
      </c>
      <c r="D1001" s="39">
        <v>0.06</v>
      </c>
      <c r="E1001" s="39">
        <v>55.99</v>
      </c>
      <c r="F1001" s="39">
        <v>5</v>
      </c>
      <c r="G1001" s="39">
        <v>0.8</v>
      </c>
      <c r="H1001" s="39">
        <v>-275.25299999999999</v>
      </c>
      <c r="I1001" s="42">
        <f>IF(Table2[[#This Row],[Order Priority]]=Introduction!$B$42,1,0)</f>
        <v>0</v>
      </c>
      <c r="J1001" s="42">
        <f>IF(Table2[[#This Row],[Order Priority]]=Introduction!$B$43,1,0)</f>
        <v>0</v>
      </c>
      <c r="K1001" s="42">
        <f>IF(Table2[[#This Row],[Order Priority]]=Introduction!$B$44,1,0)</f>
        <v>0</v>
      </c>
      <c r="L1001" s="42">
        <f>IF(Table2[[#This Row],[Order Priority]]=Introduction!$B$45,1,0)</f>
        <v>1</v>
      </c>
      <c r="M1001" s="42">
        <f>IF(Table2[[#This Row],[Ship Mode]]=Introduction!$C$42,1,0)</f>
        <v>0</v>
      </c>
      <c r="N1001" s="41">
        <f>IF(Table2[[#This Row],[Ship Mode]]=Introduction!$C$44,1,0)</f>
        <v>1</v>
      </c>
      <c r="O1001" s="41">
        <f>IF(Table2[[#This Row],[Customer Segment]]=Introduction!$D$45,1,0)</f>
        <v>0</v>
      </c>
      <c r="P1001" s="41">
        <f>IF(Table2[[#This Row],[Customer Segment]]=Introduction!$D$42,1,0)</f>
        <v>0</v>
      </c>
      <c r="Q1001" s="41">
        <f>IF(Table2[[#This Row],[Customer Segment]]=Introduction!$D$44,1,0)</f>
        <v>1</v>
      </c>
      <c r="R1001" s="1">
        <v>236.88</v>
      </c>
      <c r="S100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337.22629523759167</v>
      </c>
    </row>
    <row r="1002" spans="1:19" x14ac:dyDescent="0.2">
      <c r="A1002" s="1" t="s">
        <v>92</v>
      </c>
      <c r="B1002" s="1" t="s">
        <v>14</v>
      </c>
      <c r="C1002" s="1" t="s">
        <v>47</v>
      </c>
      <c r="D1002" s="37">
        <v>0</v>
      </c>
      <c r="E1002" s="37">
        <v>4.91</v>
      </c>
      <c r="F1002" s="37">
        <v>5.68</v>
      </c>
      <c r="G1002" s="37">
        <v>0.36</v>
      </c>
      <c r="H1002" s="37">
        <v>-95.047499999999999</v>
      </c>
      <c r="I1002" s="42">
        <f>IF(Table2[[#This Row],[Order Priority]]=Introduction!$B$42,1,0)</f>
        <v>0</v>
      </c>
      <c r="J1002" s="42">
        <f>IF(Table2[[#This Row],[Order Priority]]=Introduction!$B$43,1,0)</f>
        <v>0</v>
      </c>
      <c r="K1002" s="42">
        <f>IF(Table2[[#This Row],[Order Priority]]=Introduction!$B$44,1,0)</f>
        <v>0</v>
      </c>
      <c r="L1002" s="42">
        <f>IF(Table2[[#This Row],[Order Priority]]=Introduction!$B$45,1,0)</f>
        <v>1</v>
      </c>
      <c r="M1002" s="42">
        <f>IF(Table2[[#This Row],[Ship Mode]]=Introduction!$C$42,1,0)</f>
        <v>0</v>
      </c>
      <c r="N1002" s="41">
        <f>IF(Table2[[#This Row],[Ship Mode]]=Introduction!$C$44,1,0)</f>
        <v>1</v>
      </c>
      <c r="O1002" s="41">
        <f>IF(Table2[[#This Row],[Customer Segment]]=Introduction!$D$45,1,0)</f>
        <v>0</v>
      </c>
      <c r="P1002" s="41">
        <f>IF(Table2[[#This Row],[Customer Segment]]=Introduction!$D$42,1,0)</f>
        <v>0</v>
      </c>
      <c r="Q1002" s="41">
        <f>IF(Table2[[#This Row],[Customer Segment]]=Introduction!$D$44,1,0)</f>
        <v>1</v>
      </c>
      <c r="R1002" s="34">
        <v>48.3</v>
      </c>
      <c r="S100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54.442941834550709</v>
      </c>
    </row>
    <row r="1003" spans="1:19" x14ac:dyDescent="0.2">
      <c r="A1003" s="1" t="s">
        <v>92</v>
      </c>
      <c r="B1003" s="1" t="s">
        <v>14</v>
      </c>
      <c r="C1003" s="1" t="s">
        <v>47</v>
      </c>
      <c r="D1003" s="39">
        <v>0.04</v>
      </c>
      <c r="E1003" s="39">
        <v>5.34</v>
      </c>
      <c r="F1003" s="39">
        <v>2.99</v>
      </c>
      <c r="G1003" s="39">
        <v>0.38</v>
      </c>
      <c r="H1003" s="39">
        <v>3.4510000000000001</v>
      </c>
      <c r="I1003" s="42">
        <f>IF(Table2[[#This Row],[Order Priority]]=Introduction!$B$42,1,0)</f>
        <v>0</v>
      </c>
      <c r="J1003" s="42">
        <f>IF(Table2[[#This Row],[Order Priority]]=Introduction!$B$43,1,0)</f>
        <v>0</v>
      </c>
      <c r="K1003" s="42">
        <f>IF(Table2[[#This Row],[Order Priority]]=Introduction!$B$44,1,0)</f>
        <v>0</v>
      </c>
      <c r="L1003" s="42">
        <f>IF(Table2[[#This Row],[Order Priority]]=Introduction!$B$45,1,0)</f>
        <v>1</v>
      </c>
      <c r="M1003" s="42">
        <f>IF(Table2[[#This Row],[Ship Mode]]=Introduction!$C$42,1,0)</f>
        <v>0</v>
      </c>
      <c r="N1003" s="41">
        <f>IF(Table2[[#This Row],[Ship Mode]]=Introduction!$C$44,1,0)</f>
        <v>1</v>
      </c>
      <c r="O1003" s="41">
        <f>IF(Table2[[#This Row],[Customer Segment]]=Introduction!$D$45,1,0)</f>
        <v>0</v>
      </c>
      <c r="P1003" s="41">
        <f>IF(Table2[[#This Row],[Customer Segment]]=Introduction!$D$42,1,0)</f>
        <v>0</v>
      </c>
      <c r="Q1003" s="41">
        <f>IF(Table2[[#This Row],[Customer Segment]]=Introduction!$D$44,1,0)</f>
        <v>1</v>
      </c>
      <c r="R1003" s="1">
        <v>58.81</v>
      </c>
      <c r="S100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72.495487666846515</v>
      </c>
    </row>
    <row r="1004" spans="1:19" x14ac:dyDescent="0.2">
      <c r="A1004" s="1" t="s">
        <v>92</v>
      </c>
      <c r="B1004" s="1" t="s">
        <v>14</v>
      </c>
      <c r="C1004" s="1" t="s">
        <v>47</v>
      </c>
      <c r="D1004" s="37">
        <v>0.06</v>
      </c>
      <c r="E1004" s="37">
        <v>55.99</v>
      </c>
      <c r="F1004" s="37">
        <v>5</v>
      </c>
      <c r="G1004" s="37">
        <v>0.8</v>
      </c>
      <c r="H1004" s="37">
        <v>-275.25299999999999</v>
      </c>
      <c r="I1004" s="42">
        <f>IF(Table2[[#This Row],[Order Priority]]=Introduction!$B$42,1,0)</f>
        <v>0</v>
      </c>
      <c r="J1004" s="42">
        <f>IF(Table2[[#This Row],[Order Priority]]=Introduction!$B$43,1,0)</f>
        <v>0</v>
      </c>
      <c r="K1004" s="42">
        <f>IF(Table2[[#This Row],[Order Priority]]=Introduction!$B$44,1,0)</f>
        <v>0</v>
      </c>
      <c r="L1004" s="42">
        <f>IF(Table2[[#This Row],[Order Priority]]=Introduction!$B$45,1,0)</f>
        <v>1</v>
      </c>
      <c r="M1004" s="42">
        <f>IF(Table2[[#This Row],[Ship Mode]]=Introduction!$C$42,1,0)</f>
        <v>0</v>
      </c>
      <c r="N1004" s="41">
        <f>IF(Table2[[#This Row],[Ship Mode]]=Introduction!$C$44,1,0)</f>
        <v>1</v>
      </c>
      <c r="O1004" s="41">
        <f>IF(Table2[[#This Row],[Customer Segment]]=Introduction!$D$45,1,0)</f>
        <v>0</v>
      </c>
      <c r="P1004" s="41">
        <f>IF(Table2[[#This Row],[Customer Segment]]=Introduction!$D$42,1,0)</f>
        <v>0</v>
      </c>
      <c r="Q1004" s="41">
        <f>IF(Table2[[#This Row],[Customer Segment]]=Introduction!$D$44,1,0)</f>
        <v>1</v>
      </c>
      <c r="R1004" s="34">
        <v>47.38</v>
      </c>
      <c r="S100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337.22629523759167</v>
      </c>
    </row>
    <row r="1005" spans="1:19" x14ac:dyDescent="0.2">
      <c r="A1005" s="1" t="s">
        <v>46</v>
      </c>
      <c r="B1005" s="1" t="s">
        <v>14</v>
      </c>
      <c r="C1005" s="1" t="s">
        <v>47</v>
      </c>
      <c r="D1005" s="39">
        <v>7.0000000000000007E-2</v>
      </c>
      <c r="E1005" s="39">
        <v>40.98</v>
      </c>
      <c r="F1005" s="39">
        <v>2.99</v>
      </c>
      <c r="G1005" s="39">
        <v>0.36</v>
      </c>
      <c r="H1005" s="39">
        <v>369.20519999999999</v>
      </c>
      <c r="I1005" s="42">
        <f>IF(Table2[[#This Row],[Order Priority]]=Introduction!$B$42,1,0)</f>
        <v>0</v>
      </c>
      <c r="J1005" s="42">
        <f>IF(Table2[[#This Row],[Order Priority]]=Introduction!$B$43,1,0)</f>
        <v>0</v>
      </c>
      <c r="K1005" s="42">
        <f>IF(Table2[[#This Row],[Order Priority]]=Introduction!$B$44,1,0)</f>
        <v>0</v>
      </c>
      <c r="L1005" s="42">
        <f>IF(Table2[[#This Row],[Order Priority]]=Introduction!$B$45,1,0)</f>
        <v>0</v>
      </c>
      <c r="M1005" s="42">
        <f>IF(Table2[[#This Row],[Ship Mode]]=Introduction!$C$42,1,0)</f>
        <v>0</v>
      </c>
      <c r="N1005" s="41">
        <f>IF(Table2[[#This Row],[Ship Mode]]=Introduction!$C$44,1,0)</f>
        <v>1</v>
      </c>
      <c r="O1005" s="41">
        <f>IF(Table2[[#This Row],[Customer Segment]]=Introduction!$D$45,1,0)</f>
        <v>0</v>
      </c>
      <c r="P1005" s="41">
        <f>IF(Table2[[#This Row],[Customer Segment]]=Introduction!$D$42,1,0)</f>
        <v>0</v>
      </c>
      <c r="Q1005" s="41">
        <f>IF(Table2[[#This Row],[Customer Segment]]=Introduction!$D$44,1,0)</f>
        <v>1</v>
      </c>
      <c r="R1005" s="1">
        <v>535.08000000000004</v>
      </c>
      <c r="S100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710.52082373507824</v>
      </c>
    </row>
    <row r="1006" spans="1:19" x14ac:dyDescent="0.2">
      <c r="A1006" s="1" t="s">
        <v>1</v>
      </c>
      <c r="B1006" s="1" t="s">
        <v>63</v>
      </c>
      <c r="C1006" s="1" t="s">
        <v>47</v>
      </c>
      <c r="D1006" s="37">
        <v>0.09</v>
      </c>
      <c r="E1006" s="37">
        <v>20.99</v>
      </c>
      <c r="F1006" s="37">
        <v>4.8099999999999996</v>
      </c>
      <c r="G1006" s="37">
        <v>0.57999999999999996</v>
      </c>
      <c r="H1006" s="37">
        <v>272.69400000000002</v>
      </c>
      <c r="I1006" s="42">
        <f>IF(Table2[[#This Row],[Order Priority]]=Introduction!$B$42,1,0)</f>
        <v>1</v>
      </c>
      <c r="J1006" s="42">
        <f>IF(Table2[[#This Row],[Order Priority]]=Introduction!$B$43,1,0)</f>
        <v>0</v>
      </c>
      <c r="K1006" s="42">
        <f>IF(Table2[[#This Row],[Order Priority]]=Introduction!$B$44,1,0)</f>
        <v>0</v>
      </c>
      <c r="L1006" s="42">
        <f>IF(Table2[[#This Row],[Order Priority]]=Introduction!$B$45,1,0)</f>
        <v>0</v>
      </c>
      <c r="M1006" s="42">
        <f>IF(Table2[[#This Row],[Ship Mode]]=Introduction!$C$42,1,0)</f>
        <v>0</v>
      </c>
      <c r="N1006" s="41">
        <f>IF(Table2[[#This Row],[Ship Mode]]=Introduction!$C$44,1,0)</f>
        <v>0</v>
      </c>
      <c r="O1006" s="41">
        <f>IF(Table2[[#This Row],[Customer Segment]]=Introduction!$D$45,1,0)</f>
        <v>0</v>
      </c>
      <c r="P1006" s="41">
        <f>IF(Table2[[#This Row],[Customer Segment]]=Introduction!$D$42,1,0)</f>
        <v>0</v>
      </c>
      <c r="Q1006" s="41">
        <f>IF(Table2[[#This Row],[Customer Segment]]=Introduction!$D$44,1,0)</f>
        <v>1</v>
      </c>
      <c r="R1006" s="34">
        <v>38.979999999999997</v>
      </c>
      <c r="S100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775.77209725697264</v>
      </c>
    </row>
    <row r="1007" spans="1:19" x14ac:dyDescent="0.2">
      <c r="A1007" s="1" t="s">
        <v>1</v>
      </c>
      <c r="B1007" s="1" t="s">
        <v>14</v>
      </c>
      <c r="C1007" s="1" t="s">
        <v>15</v>
      </c>
      <c r="D1007" s="39">
        <v>0.06</v>
      </c>
      <c r="E1007" s="39">
        <v>1.68</v>
      </c>
      <c r="F1007" s="39">
        <v>1</v>
      </c>
      <c r="G1007" s="39">
        <v>0.35</v>
      </c>
      <c r="H1007" s="39">
        <v>-1319.5</v>
      </c>
      <c r="I1007" s="42">
        <f>IF(Table2[[#This Row],[Order Priority]]=Introduction!$B$42,1,0)</f>
        <v>1</v>
      </c>
      <c r="J1007" s="42">
        <f>IF(Table2[[#This Row],[Order Priority]]=Introduction!$B$43,1,0)</f>
        <v>0</v>
      </c>
      <c r="K1007" s="42">
        <f>IF(Table2[[#This Row],[Order Priority]]=Introduction!$B$44,1,0)</f>
        <v>0</v>
      </c>
      <c r="L1007" s="42">
        <f>IF(Table2[[#This Row],[Order Priority]]=Introduction!$B$45,1,0)</f>
        <v>0</v>
      </c>
      <c r="M1007" s="42">
        <f>IF(Table2[[#This Row],[Ship Mode]]=Introduction!$C$42,1,0)</f>
        <v>0</v>
      </c>
      <c r="N1007" s="41">
        <f>IF(Table2[[#This Row],[Ship Mode]]=Introduction!$C$44,1,0)</f>
        <v>1</v>
      </c>
      <c r="O1007" s="41">
        <f>IF(Table2[[#This Row],[Customer Segment]]=Introduction!$D$45,1,0)</f>
        <v>0</v>
      </c>
      <c r="P1007" s="41">
        <f>IF(Table2[[#This Row],[Customer Segment]]=Introduction!$D$42,1,0)</f>
        <v>1</v>
      </c>
      <c r="Q1007" s="41">
        <f>IF(Table2[[#This Row],[Customer Segment]]=Introduction!$D$44,1,0)</f>
        <v>0</v>
      </c>
      <c r="R1007" s="1">
        <v>8.65</v>
      </c>
      <c r="S100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-1168.9891327210034</v>
      </c>
    </row>
    <row r="1008" spans="1:19" x14ac:dyDescent="0.2">
      <c r="A1008" s="1" t="s">
        <v>46</v>
      </c>
      <c r="B1008" s="1" t="s">
        <v>63</v>
      </c>
      <c r="C1008" s="1" t="s">
        <v>70</v>
      </c>
      <c r="D1008" s="37">
        <v>7.0000000000000007E-2</v>
      </c>
      <c r="E1008" s="37">
        <v>55.99</v>
      </c>
      <c r="F1008" s="37">
        <v>5</v>
      </c>
      <c r="G1008" s="37">
        <v>0.83</v>
      </c>
      <c r="H1008" s="37">
        <v>-232.99100000000001</v>
      </c>
      <c r="I1008" s="42">
        <f>IF(Table2[[#This Row],[Order Priority]]=Introduction!$B$42,1,0)</f>
        <v>0</v>
      </c>
      <c r="J1008" s="42">
        <f>IF(Table2[[#This Row],[Order Priority]]=Introduction!$B$43,1,0)</f>
        <v>0</v>
      </c>
      <c r="K1008" s="42">
        <f>IF(Table2[[#This Row],[Order Priority]]=Introduction!$B$44,1,0)</f>
        <v>0</v>
      </c>
      <c r="L1008" s="42">
        <f>IF(Table2[[#This Row],[Order Priority]]=Introduction!$B$45,1,0)</f>
        <v>0</v>
      </c>
      <c r="M1008" s="42">
        <f>IF(Table2[[#This Row],[Ship Mode]]=Introduction!$C$42,1,0)</f>
        <v>0</v>
      </c>
      <c r="N1008" s="41">
        <f>IF(Table2[[#This Row],[Ship Mode]]=Introduction!$C$44,1,0)</f>
        <v>0</v>
      </c>
      <c r="O1008" s="41">
        <f>IF(Table2[[#This Row],[Customer Segment]]=Introduction!$D$45,1,0)</f>
        <v>0</v>
      </c>
      <c r="P1008" s="41">
        <f>IF(Table2[[#This Row],[Customer Segment]]=Introduction!$D$42,1,0)</f>
        <v>0</v>
      </c>
      <c r="Q1008" s="41">
        <f>IF(Table2[[#This Row],[Customer Segment]]=Introduction!$D$44,1,0)</f>
        <v>0</v>
      </c>
      <c r="R1008" s="34">
        <v>54.08</v>
      </c>
      <c r="S100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474.44188769196671</v>
      </c>
    </row>
    <row r="1009" spans="1:19" x14ac:dyDescent="0.2">
      <c r="A1009" s="1" t="s">
        <v>1</v>
      </c>
      <c r="B1009" s="1" t="s">
        <v>2</v>
      </c>
      <c r="C1009" s="1" t="s">
        <v>3</v>
      </c>
      <c r="D1009" s="39">
        <v>0.06</v>
      </c>
      <c r="E1009" s="39">
        <v>60.98</v>
      </c>
      <c r="F1009" s="39">
        <v>30</v>
      </c>
      <c r="G1009" s="39">
        <v>0.7</v>
      </c>
      <c r="H1009" s="39">
        <v>-74.087999999999994</v>
      </c>
      <c r="I1009" s="42">
        <f>IF(Table2[[#This Row],[Order Priority]]=Introduction!$B$42,1,0)</f>
        <v>1</v>
      </c>
      <c r="J1009" s="42">
        <f>IF(Table2[[#This Row],[Order Priority]]=Introduction!$B$43,1,0)</f>
        <v>0</v>
      </c>
      <c r="K1009" s="42">
        <f>IF(Table2[[#This Row],[Order Priority]]=Introduction!$B$44,1,0)</f>
        <v>0</v>
      </c>
      <c r="L1009" s="42">
        <f>IF(Table2[[#This Row],[Order Priority]]=Introduction!$B$45,1,0)</f>
        <v>0</v>
      </c>
      <c r="M1009" s="42">
        <f>IF(Table2[[#This Row],[Ship Mode]]=Introduction!$C$42,1,0)</f>
        <v>1</v>
      </c>
      <c r="N1009" s="41">
        <f>IF(Table2[[#This Row],[Ship Mode]]=Introduction!$C$44,1,0)</f>
        <v>0</v>
      </c>
      <c r="O1009" s="41">
        <f>IF(Table2[[#This Row],[Customer Segment]]=Introduction!$D$45,1,0)</f>
        <v>1</v>
      </c>
      <c r="P1009" s="41">
        <f>IF(Table2[[#This Row],[Customer Segment]]=Introduction!$D$42,1,0)</f>
        <v>0</v>
      </c>
      <c r="Q1009" s="41">
        <f>IF(Table2[[#This Row],[Customer Segment]]=Introduction!$D$44,1,0)</f>
        <v>0</v>
      </c>
      <c r="R1009" s="1">
        <v>125.9</v>
      </c>
      <c r="S100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1600.9289949842246</v>
      </c>
    </row>
    <row r="1010" spans="1:19" x14ac:dyDescent="0.2">
      <c r="A1010" s="1" t="s">
        <v>13</v>
      </c>
      <c r="B1010" s="1" t="s">
        <v>14</v>
      </c>
      <c r="C1010" s="1" t="s">
        <v>47</v>
      </c>
      <c r="D1010" s="37">
        <v>0.05</v>
      </c>
      <c r="E1010" s="37">
        <v>6.48</v>
      </c>
      <c r="F1010" s="37">
        <v>8.4</v>
      </c>
      <c r="G1010" s="37">
        <v>0.37</v>
      </c>
      <c r="H1010" s="37">
        <v>-226.34639999999999</v>
      </c>
      <c r="I1010" s="42">
        <f>IF(Table2[[#This Row],[Order Priority]]=Introduction!$B$42,1,0)</f>
        <v>0</v>
      </c>
      <c r="J1010" s="42">
        <f>IF(Table2[[#This Row],[Order Priority]]=Introduction!$B$43,1,0)</f>
        <v>1</v>
      </c>
      <c r="K1010" s="42">
        <f>IF(Table2[[#This Row],[Order Priority]]=Introduction!$B$44,1,0)</f>
        <v>0</v>
      </c>
      <c r="L1010" s="42">
        <f>IF(Table2[[#This Row],[Order Priority]]=Introduction!$B$45,1,0)</f>
        <v>0</v>
      </c>
      <c r="M1010" s="42">
        <f>IF(Table2[[#This Row],[Ship Mode]]=Introduction!$C$42,1,0)</f>
        <v>0</v>
      </c>
      <c r="N1010" s="41">
        <f>IF(Table2[[#This Row],[Ship Mode]]=Introduction!$C$44,1,0)</f>
        <v>1</v>
      </c>
      <c r="O1010" s="41">
        <f>IF(Table2[[#This Row],[Customer Segment]]=Introduction!$D$45,1,0)</f>
        <v>0</v>
      </c>
      <c r="P1010" s="41">
        <f>IF(Table2[[#This Row],[Customer Segment]]=Introduction!$D$42,1,0)</f>
        <v>0</v>
      </c>
      <c r="Q1010" s="41">
        <f>IF(Table2[[#This Row],[Customer Segment]]=Introduction!$D$44,1,0)</f>
        <v>1</v>
      </c>
      <c r="R1010" s="34">
        <v>136.99</v>
      </c>
      <c r="S101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-39.894091340819756</v>
      </c>
    </row>
    <row r="1011" spans="1:19" x14ac:dyDescent="0.2">
      <c r="A1011" s="1" t="s">
        <v>13</v>
      </c>
      <c r="B1011" s="1" t="s">
        <v>14</v>
      </c>
      <c r="C1011" s="1" t="s">
        <v>47</v>
      </c>
      <c r="D1011" s="39">
        <v>0.05</v>
      </c>
      <c r="E1011" s="39">
        <v>55.99</v>
      </c>
      <c r="F1011" s="39">
        <v>5</v>
      </c>
      <c r="G1011" s="39">
        <v>0.8</v>
      </c>
      <c r="H1011" s="39">
        <v>-281.17583999999999</v>
      </c>
      <c r="I1011" s="42">
        <f>IF(Table2[[#This Row],[Order Priority]]=Introduction!$B$42,1,0)</f>
        <v>0</v>
      </c>
      <c r="J1011" s="42">
        <f>IF(Table2[[#This Row],[Order Priority]]=Introduction!$B$43,1,0)</f>
        <v>1</v>
      </c>
      <c r="K1011" s="42">
        <f>IF(Table2[[#This Row],[Order Priority]]=Introduction!$B$44,1,0)</f>
        <v>0</v>
      </c>
      <c r="L1011" s="42">
        <f>IF(Table2[[#This Row],[Order Priority]]=Introduction!$B$45,1,0)</f>
        <v>0</v>
      </c>
      <c r="M1011" s="42">
        <f>IF(Table2[[#This Row],[Ship Mode]]=Introduction!$C$42,1,0)</f>
        <v>0</v>
      </c>
      <c r="N1011" s="41">
        <f>IF(Table2[[#This Row],[Ship Mode]]=Introduction!$C$44,1,0)</f>
        <v>1</v>
      </c>
      <c r="O1011" s="41">
        <f>IF(Table2[[#This Row],[Customer Segment]]=Introduction!$D$45,1,0)</f>
        <v>0</v>
      </c>
      <c r="P1011" s="41">
        <f>IF(Table2[[#This Row],[Customer Segment]]=Introduction!$D$42,1,0)</f>
        <v>0</v>
      </c>
      <c r="Q1011" s="41">
        <f>IF(Table2[[#This Row],[Customer Segment]]=Introduction!$D$44,1,0)</f>
        <v>1</v>
      </c>
      <c r="R1011" s="1">
        <v>99.36</v>
      </c>
      <c r="S101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322.51796398472038</v>
      </c>
    </row>
    <row r="1012" spans="1:19" x14ac:dyDescent="0.2">
      <c r="A1012" s="1" t="s">
        <v>13</v>
      </c>
      <c r="B1012" s="1" t="s">
        <v>14</v>
      </c>
      <c r="C1012" s="1" t="s">
        <v>15</v>
      </c>
      <c r="D1012" s="37">
        <v>0.09</v>
      </c>
      <c r="E1012" s="37">
        <v>35.99</v>
      </c>
      <c r="F1012" s="37">
        <v>1.1000000000000001</v>
      </c>
      <c r="G1012" s="37">
        <v>0.55000000000000004</v>
      </c>
      <c r="H1012" s="37">
        <v>19.350000000000001</v>
      </c>
      <c r="I1012" s="42">
        <f>IF(Table2[[#This Row],[Order Priority]]=Introduction!$B$42,1,0)</f>
        <v>0</v>
      </c>
      <c r="J1012" s="42">
        <f>IF(Table2[[#This Row],[Order Priority]]=Introduction!$B$43,1,0)</f>
        <v>1</v>
      </c>
      <c r="K1012" s="42">
        <f>IF(Table2[[#This Row],[Order Priority]]=Introduction!$B$44,1,0)</f>
        <v>0</v>
      </c>
      <c r="L1012" s="42">
        <f>IF(Table2[[#This Row],[Order Priority]]=Introduction!$B$45,1,0)</f>
        <v>0</v>
      </c>
      <c r="M1012" s="42">
        <f>IF(Table2[[#This Row],[Ship Mode]]=Introduction!$C$42,1,0)</f>
        <v>0</v>
      </c>
      <c r="N1012" s="41">
        <f>IF(Table2[[#This Row],[Ship Mode]]=Introduction!$C$44,1,0)</f>
        <v>1</v>
      </c>
      <c r="O1012" s="41">
        <f>IF(Table2[[#This Row],[Customer Segment]]=Introduction!$D$45,1,0)</f>
        <v>0</v>
      </c>
      <c r="P1012" s="41">
        <f>IF(Table2[[#This Row],[Customer Segment]]=Introduction!$D$42,1,0)</f>
        <v>1</v>
      </c>
      <c r="Q1012" s="41">
        <f>IF(Table2[[#This Row],[Customer Segment]]=Introduction!$D$44,1,0)</f>
        <v>0</v>
      </c>
      <c r="R1012" s="34">
        <v>222.71</v>
      </c>
      <c r="S101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166.20281658949867</v>
      </c>
    </row>
    <row r="1013" spans="1:19" x14ac:dyDescent="0.2">
      <c r="A1013" s="1" t="s">
        <v>13</v>
      </c>
      <c r="B1013" s="1" t="s">
        <v>14</v>
      </c>
      <c r="C1013" s="1" t="s">
        <v>15</v>
      </c>
      <c r="D1013" s="39">
        <v>0.01</v>
      </c>
      <c r="E1013" s="39">
        <v>125.99</v>
      </c>
      <c r="F1013" s="39">
        <v>2.5</v>
      </c>
      <c r="G1013" s="39">
        <v>0.6</v>
      </c>
      <c r="H1013" s="39">
        <v>-967.83399999999995</v>
      </c>
      <c r="I1013" s="42">
        <f>IF(Table2[[#This Row],[Order Priority]]=Introduction!$B$42,1,0)</f>
        <v>0</v>
      </c>
      <c r="J1013" s="42">
        <f>IF(Table2[[#This Row],[Order Priority]]=Introduction!$B$43,1,0)</f>
        <v>1</v>
      </c>
      <c r="K1013" s="42">
        <f>IF(Table2[[#This Row],[Order Priority]]=Introduction!$B$44,1,0)</f>
        <v>0</v>
      </c>
      <c r="L1013" s="42">
        <f>IF(Table2[[#This Row],[Order Priority]]=Introduction!$B$45,1,0)</f>
        <v>0</v>
      </c>
      <c r="M1013" s="42">
        <f>IF(Table2[[#This Row],[Ship Mode]]=Introduction!$C$42,1,0)</f>
        <v>0</v>
      </c>
      <c r="N1013" s="41">
        <f>IF(Table2[[#This Row],[Ship Mode]]=Introduction!$C$44,1,0)</f>
        <v>1</v>
      </c>
      <c r="O1013" s="41">
        <f>IF(Table2[[#This Row],[Customer Segment]]=Introduction!$D$45,1,0)</f>
        <v>0</v>
      </c>
      <c r="P1013" s="41">
        <f>IF(Table2[[#This Row],[Customer Segment]]=Introduction!$D$42,1,0)</f>
        <v>1</v>
      </c>
      <c r="Q1013" s="41">
        <f>IF(Table2[[#This Row],[Customer Segment]]=Introduction!$D$44,1,0)</f>
        <v>0</v>
      </c>
      <c r="R1013" s="1">
        <v>220.52</v>
      </c>
      <c r="S101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-429.59179929305975</v>
      </c>
    </row>
    <row r="1014" spans="1:19" x14ac:dyDescent="0.2">
      <c r="A1014" s="1" t="s">
        <v>23</v>
      </c>
      <c r="B1014" s="1" t="s">
        <v>14</v>
      </c>
      <c r="C1014" s="1" t="s">
        <v>3</v>
      </c>
      <c r="D1014" s="37">
        <v>0.06</v>
      </c>
      <c r="E1014" s="37">
        <v>5.18</v>
      </c>
      <c r="F1014" s="37">
        <v>2.04</v>
      </c>
      <c r="G1014" s="37">
        <v>0.36</v>
      </c>
      <c r="H1014" s="37">
        <v>1.9503999999999999</v>
      </c>
      <c r="I1014" s="42">
        <f>IF(Table2[[#This Row],[Order Priority]]=Introduction!$B$42,1,0)</f>
        <v>0</v>
      </c>
      <c r="J1014" s="42">
        <f>IF(Table2[[#This Row],[Order Priority]]=Introduction!$B$43,1,0)</f>
        <v>0</v>
      </c>
      <c r="K1014" s="42">
        <f>IF(Table2[[#This Row],[Order Priority]]=Introduction!$B$44,1,0)</f>
        <v>1</v>
      </c>
      <c r="L1014" s="42">
        <f>IF(Table2[[#This Row],[Order Priority]]=Introduction!$B$45,1,0)</f>
        <v>0</v>
      </c>
      <c r="M1014" s="42">
        <f>IF(Table2[[#This Row],[Ship Mode]]=Introduction!$C$42,1,0)</f>
        <v>0</v>
      </c>
      <c r="N1014" s="41">
        <f>IF(Table2[[#This Row],[Ship Mode]]=Introduction!$C$44,1,0)</f>
        <v>1</v>
      </c>
      <c r="O1014" s="41">
        <f>IF(Table2[[#This Row],[Customer Segment]]=Introduction!$D$45,1,0)</f>
        <v>1</v>
      </c>
      <c r="P1014" s="41">
        <f>IF(Table2[[#This Row],[Customer Segment]]=Introduction!$D$42,1,0)</f>
        <v>0</v>
      </c>
      <c r="Q1014" s="41">
        <f>IF(Table2[[#This Row],[Customer Segment]]=Introduction!$D$44,1,0)</f>
        <v>0</v>
      </c>
      <c r="R1014" s="34">
        <v>21.86</v>
      </c>
      <c r="S101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41.889185989415608</v>
      </c>
    </row>
    <row r="1015" spans="1:19" x14ac:dyDescent="0.2">
      <c r="A1015" s="1" t="s">
        <v>92</v>
      </c>
      <c r="B1015" s="1" t="s">
        <v>63</v>
      </c>
      <c r="C1015" s="1" t="s">
        <v>15</v>
      </c>
      <c r="D1015" s="39">
        <v>0.08</v>
      </c>
      <c r="E1015" s="39">
        <v>67.28</v>
      </c>
      <c r="F1015" s="39">
        <v>19.989999999999998</v>
      </c>
      <c r="G1015" s="39">
        <v>0.4</v>
      </c>
      <c r="H1015" s="39">
        <v>224.85059999999999</v>
      </c>
      <c r="I1015" s="42">
        <f>IF(Table2[[#This Row],[Order Priority]]=Introduction!$B$42,1,0)</f>
        <v>0</v>
      </c>
      <c r="J1015" s="42">
        <f>IF(Table2[[#This Row],[Order Priority]]=Introduction!$B$43,1,0)</f>
        <v>0</v>
      </c>
      <c r="K1015" s="42">
        <f>IF(Table2[[#This Row],[Order Priority]]=Introduction!$B$44,1,0)</f>
        <v>0</v>
      </c>
      <c r="L1015" s="42">
        <f>IF(Table2[[#This Row],[Order Priority]]=Introduction!$B$45,1,0)</f>
        <v>1</v>
      </c>
      <c r="M1015" s="42">
        <f>IF(Table2[[#This Row],[Ship Mode]]=Introduction!$C$42,1,0)</f>
        <v>0</v>
      </c>
      <c r="N1015" s="41">
        <f>IF(Table2[[#This Row],[Ship Mode]]=Introduction!$C$44,1,0)</f>
        <v>0</v>
      </c>
      <c r="O1015" s="41">
        <f>IF(Table2[[#This Row],[Customer Segment]]=Introduction!$D$45,1,0)</f>
        <v>0</v>
      </c>
      <c r="P1015" s="41">
        <f>IF(Table2[[#This Row],[Customer Segment]]=Introduction!$D$42,1,0)</f>
        <v>1</v>
      </c>
      <c r="Q1015" s="41">
        <f>IF(Table2[[#This Row],[Customer Segment]]=Introduction!$D$44,1,0)</f>
        <v>0</v>
      </c>
      <c r="R1015" s="1">
        <v>1066.54</v>
      </c>
      <c r="S101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811.751513488456</v>
      </c>
    </row>
    <row r="1016" spans="1:19" x14ac:dyDescent="0.2">
      <c r="A1016" s="1" t="s">
        <v>92</v>
      </c>
      <c r="B1016" s="1" t="s">
        <v>14</v>
      </c>
      <c r="C1016" s="1" t="s">
        <v>3</v>
      </c>
      <c r="D1016" s="37">
        <v>0.06</v>
      </c>
      <c r="E1016" s="37">
        <v>11.33</v>
      </c>
      <c r="F1016" s="37">
        <v>6.12</v>
      </c>
      <c r="G1016" s="37">
        <v>0.42</v>
      </c>
      <c r="H1016" s="37">
        <v>-15.92</v>
      </c>
      <c r="I1016" s="42">
        <f>IF(Table2[[#This Row],[Order Priority]]=Introduction!$B$42,1,0)</f>
        <v>0</v>
      </c>
      <c r="J1016" s="42">
        <f>IF(Table2[[#This Row],[Order Priority]]=Introduction!$B$43,1,0)</f>
        <v>0</v>
      </c>
      <c r="K1016" s="42">
        <f>IF(Table2[[#This Row],[Order Priority]]=Introduction!$B$44,1,0)</f>
        <v>0</v>
      </c>
      <c r="L1016" s="42">
        <f>IF(Table2[[#This Row],[Order Priority]]=Introduction!$B$45,1,0)</f>
        <v>1</v>
      </c>
      <c r="M1016" s="42">
        <f>IF(Table2[[#This Row],[Ship Mode]]=Introduction!$C$42,1,0)</f>
        <v>0</v>
      </c>
      <c r="N1016" s="41">
        <f>IF(Table2[[#This Row],[Ship Mode]]=Introduction!$C$44,1,0)</f>
        <v>1</v>
      </c>
      <c r="O1016" s="41">
        <f>IF(Table2[[#This Row],[Customer Segment]]=Introduction!$D$45,1,0)</f>
        <v>1</v>
      </c>
      <c r="P1016" s="41">
        <f>IF(Table2[[#This Row],[Customer Segment]]=Introduction!$D$42,1,0)</f>
        <v>0</v>
      </c>
      <c r="Q1016" s="41">
        <f>IF(Table2[[#This Row],[Customer Segment]]=Introduction!$D$44,1,0)</f>
        <v>0</v>
      </c>
      <c r="R1016" s="34">
        <v>17.62</v>
      </c>
      <c r="S101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138.49282058989709</v>
      </c>
    </row>
    <row r="1017" spans="1:19" x14ac:dyDescent="0.2">
      <c r="A1017" s="1" t="s">
        <v>46</v>
      </c>
      <c r="B1017" s="1" t="s">
        <v>14</v>
      </c>
      <c r="C1017" s="1" t="s">
        <v>70</v>
      </c>
      <c r="D1017" s="39">
        <v>0.03</v>
      </c>
      <c r="E1017" s="39">
        <v>142.86000000000001</v>
      </c>
      <c r="F1017" s="39">
        <v>19.989999999999998</v>
      </c>
      <c r="G1017" s="39">
        <v>0.56000000000000005</v>
      </c>
      <c r="H1017" s="39">
        <v>-8.3880999999999997</v>
      </c>
      <c r="I1017" s="42">
        <f>IF(Table2[[#This Row],[Order Priority]]=Introduction!$B$42,1,0)</f>
        <v>0</v>
      </c>
      <c r="J1017" s="42">
        <f>IF(Table2[[#This Row],[Order Priority]]=Introduction!$B$43,1,0)</f>
        <v>0</v>
      </c>
      <c r="K1017" s="42">
        <f>IF(Table2[[#This Row],[Order Priority]]=Introduction!$B$44,1,0)</f>
        <v>0</v>
      </c>
      <c r="L1017" s="42">
        <f>IF(Table2[[#This Row],[Order Priority]]=Introduction!$B$45,1,0)</f>
        <v>0</v>
      </c>
      <c r="M1017" s="42">
        <f>IF(Table2[[#This Row],[Ship Mode]]=Introduction!$C$42,1,0)</f>
        <v>0</v>
      </c>
      <c r="N1017" s="41">
        <f>IF(Table2[[#This Row],[Ship Mode]]=Introduction!$C$44,1,0)</f>
        <v>1</v>
      </c>
      <c r="O1017" s="41">
        <f>IF(Table2[[#This Row],[Customer Segment]]=Introduction!$D$45,1,0)</f>
        <v>0</v>
      </c>
      <c r="P1017" s="41">
        <f>IF(Table2[[#This Row],[Customer Segment]]=Introduction!$D$42,1,0)</f>
        <v>0</v>
      </c>
      <c r="Q1017" s="41">
        <f>IF(Table2[[#This Row],[Customer Segment]]=Introduction!$D$44,1,0)</f>
        <v>0</v>
      </c>
      <c r="R1017" s="1">
        <v>3292.02</v>
      </c>
      <c r="S101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1275.1635804230659</v>
      </c>
    </row>
    <row r="1018" spans="1:19" x14ac:dyDescent="0.2">
      <c r="A1018" s="1" t="s">
        <v>1</v>
      </c>
      <c r="B1018" s="1" t="s">
        <v>14</v>
      </c>
      <c r="C1018" s="1" t="s">
        <v>3</v>
      </c>
      <c r="D1018" s="37">
        <v>0</v>
      </c>
      <c r="E1018" s="37">
        <v>161.55000000000001</v>
      </c>
      <c r="F1018" s="37">
        <v>19.989999999999998</v>
      </c>
      <c r="G1018" s="37">
        <v>0.66</v>
      </c>
      <c r="H1018" s="37">
        <v>1167.1579999999999</v>
      </c>
      <c r="I1018" s="42">
        <f>IF(Table2[[#This Row],[Order Priority]]=Introduction!$B$42,1,0)</f>
        <v>1</v>
      </c>
      <c r="J1018" s="42">
        <f>IF(Table2[[#This Row],[Order Priority]]=Introduction!$B$43,1,0)</f>
        <v>0</v>
      </c>
      <c r="K1018" s="42">
        <f>IF(Table2[[#This Row],[Order Priority]]=Introduction!$B$44,1,0)</f>
        <v>0</v>
      </c>
      <c r="L1018" s="42">
        <f>IF(Table2[[#This Row],[Order Priority]]=Introduction!$B$45,1,0)</f>
        <v>0</v>
      </c>
      <c r="M1018" s="42">
        <f>IF(Table2[[#This Row],[Ship Mode]]=Introduction!$C$42,1,0)</f>
        <v>0</v>
      </c>
      <c r="N1018" s="41">
        <f>IF(Table2[[#This Row],[Ship Mode]]=Introduction!$C$44,1,0)</f>
        <v>1</v>
      </c>
      <c r="O1018" s="41">
        <f>IF(Table2[[#This Row],[Customer Segment]]=Introduction!$D$45,1,0)</f>
        <v>1</v>
      </c>
      <c r="P1018" s="41">
        <f>IF(Table2[[#This Row],[Customer Segment]]=Introduction!$D$42,1,0)</f>
        <v>0</v>
      </c>
      <c r="Q1018" s="41">
        <f>IF(Table2[[#This Row],[Customer Segment]]=Introduction!$D$44,1,0)</f>
        <v>0</v>
      </c>
      <c r="R1018" s="34">
        <v>3108.98</v>
      </c>
      <c r="S101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2720.4010449724296</v>
      </c>
    </row>
    <row r="1019" spans="1:19" x14ac:dyDescent="0.2">
      <c r="A1019" s="1" t="s">
        <v>1</v>
      </c>
      <c r="B1019" s="1" t="s">
        <v>14</v>
      </c>
      <c r="C1019" s="1" t="s">
        <v>3</v>
      </c>
      <c r="D1019" s="39">
        <v>0</v>
      </c>
      <c r="E1019" s="39">
        <v>161.55000000000001</v>
      </c>
      <c r="F1019" s="39">
        <v>19.989999999999998</v>
      </c>
      <c r="G1019" s="39">
        <v>0.66</v>
      </c>
      <c r="H1019" s="39">
        <v>1014.92</v>
      </c>
      <c r="I1019" s="42">
        <f>IF(Table2[[#This Row],[Order Priority]]=Introduction!$B$42,1,0)</f>
        <v>1</v>
      </c>
      <c r="J1019" s="42">
        <f>IF(Table2[[#This Row],[Order Priority]]=Introduction!$B$43,1,0)</f>
        <v>0</v>
      </c>
      <c r="K1019" s="42">
        <f>IF(Table2[[#This Row],[Order Priority]]=Introduction!$B$44,1,0)</f>
        <v>0</v>
      </c>
      <c r="L1019" s="42">
        <f>IF(Table2[[#This Row],[Order Priority]]=Introduction!$B$45,1,0)</f>
        <v>0</v>
      </c>
      <c r="M1019" s="42">
        <f>IF(Table2[[#This Row],[Ship Mode]]=Introduction!$C$42,1,0)</f>
        <v>0</v>
      </c>
      <c r="N1019" s="41">
        <f>IF(Table2[[#This Row],[Ship Mode]]=Introduction!$C$44,1,0)</f>
        <v>1</v>
      </c>
      <c r="O1019" s="41">
        <f>IF(Table2[[#This Row],[Customer Segment]]=Introduction!$D$45,1,0)</f>
        <v>1</v>
      </c>
      <c r="P1019" s="41">
        <f>IF(Table2[[#This Row],[Customer Segment]]=Introduction!$D$42,1,0)</f>
        <v>0</v>
      </c>
      <c r="Q1019" s="41">
        <f>IF(Table2[[#This Row],[Customer Segment]]=Introduction!$D$44,1,0)</f>
        <v>0</v>
      </c>
      <c r="R1019" s="1">
        <v>12599.55</v>
      </c>
      <c r="S101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2564.5054170483836</v>
      </c>
    </row>
    <row r="1020" spans="1:19" x14ac:dyDescent="0.2">
      <c r="A1020" s="1" t="s">
        <v>13</v>
      </c>
      <c r="B1020" s="1" t="s">
        <v>14</v>
      </c>
      <c r="C1020" s="1" t="s">
        <v>47</v>
      </c>
      <c r="D1020" s="37">
        <v>0.04</v>
      </c>
      <c r="E1020" s="37">
        <v>90.24</v>
      </c>
      <c r="F1020" s="37">
        <v>0.99</v>
      </c>
      <c r="G1020" s="37">
        <v>0.56000000000000005</v>
      </c>
      <c r="H1020" s="37">
        <v>246.2748</v>
      </c>
      <c r="I1020" s="42">
        <f>IF(Table2[[#This Row],[Order Priority]]=Introduction!$B$42,1,0)</f>
        <v>0</v>
      </c>
      <c r="J1020" s="42">
        <f>IF(Table2[[#This Row],[Order Priority]]=Introduction!$B$43,1,0)</f>
        <v>1</v>
      </c>
      <c r="K1020" s="42">
        <f>IF(Table2[[#This Row],[Order Priority]]=Introduction!$B$44,1,0)</f>
        <v>0</v>
      </c>
      <c r="L1020" s="42">
        <f>IF(Table2[[#This Row],[Order Priority]]=Introduction!$B$45,1,0)</f>
        <v>0</v>
      </c>
      <c r="M1020" s="42">
        <f>IF(Table2[[#This Row],[Ship Mode]]=Introduction!$C$42,1,0)</f>
        <v>0</v>
      </c>
      <c r="N1020" s="41">
        <f>IF(Table2[[#This Row],[Ship Mode]]=Introduction!$C$44,1,0)</f>
        <v>1</v>
      </c>
      <c r="O1020" s="41">
        <f>IF(Table2[[#This Row],[Customer Segment]]=Introduction!$D$45,1,0)</f>
        <v>0</v>
      </c>
      <c r="P1020" s="41">
        <f>IF(Table2[[#This Row],[Customer Segment]]=Introduction!$D$42,1,0)</f>
        <v>0</v>
      </c>
      <c r="Q1020" s="41">
        <f>IF(Table2[[#This Row],[Customer Segment]]=Introduction!$D$44,1,0)</f>
        <v>1</v>
      </c>
      <c r="R1020" s="34">
        <v>356.92</v>
      </c>
      <c r="S102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666.24273879397049</v>
      </c>
    </row>
    <row r="1021" spans="1:19" x14ac:dyDescent="0.2">
      <c r="A1021" s="1" t="s">
        <v>13</v>
      </c>
      <c r="B1021" s="1" t="s">
        <v>63</v>
      </c>
      <c r="C1021" s="1" t="s">
        <v>47</v>
      </c>
      <c r="D1021" s="39">
        <v>0.09</v>
      </c>
      <c r="E1021" s="39">
        <v>47.9</v>
      </c>
      <c r="F1021" s="39">
        <v>5.86</v>
      </c>
      <c r="G1021" s="39">
        <v>0.37</v>
      </c>
      <c r="H1021" s="39">
        <v>93.950400000000002</v>
      </c>
      <c r="I1021" s="42">
        <f>IF(Table2[[#This Row],[Order Priority]]=Introduction!$B$42,1,0)</f>
        <v>0</v>
      </c>
      <c r="J1021" s="42">
        <f>IF(Table2[[#This Row],[Order Priority]]=Introduction!$B$43,1,0)</f>
        <v>1</v>
      </c>
      <c r="K1021" s="42">
        <f>IF(Table2[[#This Row],[Order Priority]]=Introduction!$B$44,1,0)</f>
        <v>0</v>
      </c>
      <c r="L1021" s="42">
        <f>IF(Table2[[#This Row],[Order Priority]]=Introduction!$B$45,1,0)</f>
        <v>0</v>
      </c>
      <c r="M1021" s="42">
        <f>IF(Table2[[#This Row],[Ship Mode]]=Introduction!$C$42,1,0)</f>
        <v>0</v>
      </c>
      <c r="N1021" s="41">
        <f>IF(Table2[[#This Row],[Ship Mode]]=Introduction!$C$44,1,0)</f>
        <v>0</v>
      </c>
      <c r="O1021" s="41">
        <f>IF(Table2[[#This Row],[Customer Segment]]=Introduction!$D$45,1,0)</f>
        <v>0</v>
      </c>
      <c r="P1021" s="41">
        <f>IF(Table2[[#This Row],[Customer Segment]]=Introduction!$D$42,1,0)</f>
        <v>0</v>
      </c>
      <c r="Q1021" s="41">
        <f>IF(Table2[[#This Row],[Customer Segment]]=Introduction!$D$44,1,0)</f>
        <v>1</v>
      </c>
      <c r="R1021" s="1">
        <v>136.16</v>
      </c>
      <c r="S102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239.02082535358113</v>
      </c>
    </row>
    <row r="1022" spans="1:19" x14ac:dyDescent="0.2">
      <c r="A1022" s="1" t="s">
        <v>92</v>
      </c>
      <c r="B1022" s="1" t="s">
        <v>2</v>
      </c>
      <c r="C1022" s="1" t="s">
        <v>3</v>
      </c>
      <c r="D1022" s="37">
        <v>0.03</v>
      </c>
      <c r="E1022" s="37">
        <v>60.89</v>
      </c>
      <c r="F1022" s="37">
        <v>32.409999999999997</v>
      </c>
      <c r="G1022" s="37">
        <v>0.56000000000000005</v>
      </c>
      <c r="H1022" s="37">
        <v>36.353999999999999</v>
      </c>
      <c r="I1022" s="42">
        <f>IF(Table2[[#This Row],[Order Priority]]=Introduction!$B$42,1,0)</f>
        <v>0</v>
      </c>
      <c r="J1022" s="42">
        <f>IF(Table2[[#This Row],[Order Priority]]=Introduction!$B$43,1,0)</f>
        <v>0</v>
      </c>
      <c r="K1022" s="42">
        <f>IF(Table2[[#This Row],[Order Priority]]=Introduction!$B$44,1,0)</f>
        <v>0</v>
      </c>
      <c r="L1022" s="42">
        <f>IF(Table2[[#This Row],[Order Priority]]=Introduction!$B$45,1,0)</f>
        <v>1</v>
      </c>
      <c r="M1022" s="42">
        <f>IF(Table2[[#This Row],[Ship Mode]]=Introduction!$C$42,1,0)</f>
        <v>1</v>
      </c>
      <c r="N1022" s="41">
        <f>IF(Table2[[#This Row],[Ship Mode]]=Introduction!$C$44,1,0)</f>
        <v>0</v>
      </c>
      <c r="O1022" s="41">
        <f>IF(Table2[[#This Row],[Customer Segment]]=Introduction!$D$45,1,0)</f>
        <v>1</v>
      </c>
      <c r="P1022" s="41">
        <f>IF(Table2[[#This Row],[Customer Segment]]=Introduction!$D$42,1,0)</f>
        <v>0</v>
      </c>
      <c r="Q1022" s="41">
        <f>IF(Table2[[#This Row],[Customer Segment]]=Introduction!$D$44,1,0)</f>
        <v>0</v>
      </c>
      <c r="R1022" s="34">
        <v>450.49</v>
      </c>
      <c r="S102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1406.5646017070326</v>
      </c>
    </row>
    <row r="1023" spans="1:19" x14ac:dyDescent="0.2">
      <c r="A1023" s="1" t="s">
        <v>92</v>
      </c>
      <c r="B1023" s="1" t="s">
        <v>63</v>
      </c>
      <c r="C1023" s="1" t="s">
        <v>70</v>
      </c>
      <c r="D1023" s="39">
        <v>0.1</v>
      </c>
      <c r="E1023" s="39">
        <v>37.94</v>
      </c>
      <c r="F1023" s="39">
        <v>5.08</v>
      </c>
      <c r="G1023" s="39">
        <v>0.38</v>
      </c>
      <c r="H1023" s="39">
        <v>95.054400000000001</v>
      </c>
      <c r="I1023" s="42">
        <f>IF(Table2[[#This Row],[Order Priority]]=Introduction!$B$42,1,0)</f>
        <v>0</v>
      </c>
      <c r="J1023" s="42">
        <f>IF(Table2[[#This Row],[Order Priority]]=Introduction!$B$43,1,0)</f>
        <v>0</v>
      </c>
      <c r="K1023" s="42">
        <f>IF(Table2[[#This Row],[Order Priority]]=Introduction!$B$44,1,0)</f>
        <v>0</v>
      </c>
      <c r="L1023" s="42">
        <f>IF(Table2[[#This Row],[Order Priority]]=Introduction!$B$45,1,0)</f>
        <v>1</v>
      </c>
      <c r="M1023" s="42">
        <f>IF(Table2[[#This Row],[Ship Mode]]=Introduction!$C$42,1,0)</f>
        <v>0</v>
      </c>
      <c r="N1023" s="41">
        <f>IF(Table2[[#This Row],[Ship Mode]]=Introduction!$C$44,1,0)</f>
        <v>0</v>
      </c>
      <c r="O1023" s="41">
        <f>IF(Table2[[#This Row],[Customer Segment]]=Introduction!$D$45,1,0)</f>
        <v>0</v>
      </c>
      <c r="P1023" s="41">
        <f>IF(Table2[[#This Row],[Customer Segment]]=Introduction!$D$42,1,0)</f>
        <v>0</v>
      </c>
      <c r="Q1023" s="41">
        <f>IF(Table2[[#This Row],[Customer Segment]]=Introduction!$D$44,1,0)</f>
        <v>0</v>
      </c>
      <c r="R1023" s="1">
        <v>137.76</v>
      </c>
      <c r="S102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173.9021439628805</v>
      </c>
    </row>
    <row r="1024" spans="1:19" x14ac:dyDescent="0.2">
      <c r="A1024" s="1" t="s">
        <v>46</v>
      </c>
      <c r="B1024" s="1" t="s">
        <v>2</v>
      </c>
      <c r="C1024" s="1" t="s">
        <v>70</v>
      </c>
      <c r="D1024" s="37">
        <v>0.03</v>
      </c>
      <c r="E1024" s="37">
        <v>300.98</v>
      </c>
      <c r="F1024" s="37">
        <v>54.92</v>
      </c>
      <c r="G1024" s="37">
        <v>0.55000000000000004</v>
      </c>
      <c r="H1024" s="37">
        <v>1272.5808</v>
      </c>
      <c r="I1024" s="42">
        <f>IF(Table2[[#This Row],[Order Priority]]=Introduction!$B$42,1,0)</f>
        <v>0</v>
      </c>
      <c r="J1024" s="42">
        <f>IF(Table2[[#This Row],[Order Priority]]=Introduction!$B$43,1,0)</f>
        <v>0</v>
      </c>
      <c r="K1024" s="42">
        <f>IF(Table2[[#This Row],[Order Priority]]=Introduction!$B$44,1,0)</f>
        <v>0</v>
      </c>
      <c r="L1024" s="42">
        <f>IF(Table2[[#This Row],[Order Priority]]=Introduction!$B$45,1,0)</f>
        <v>0</v>
      </c>
      <c r="M1024" s="42">
        <f>IF(Table2[[#This Row],[Ship Mode]]=Introduction!$C$42,1,0)</f>
        <v>1</v>
      </c>
      <c r="N1024" s="41">
        <f>IF(Table2[[#This Row],[Ship Mode]]=Introduction!$C$44,1,0)</f>
        <v>0</v>
      </c>
      <c r="O1024" s="41">
        <f>IF(Table2[[#This Row],[Customer Segment]]=Introduction!$D$45,1,0)</f>
        <v>0</v>
      </c>
      <c r="P1024" s="41">
        <f>IF(Table2[[#This Row],[Customer Segment]]=Introduction!$D$42,1,0)</f>
        <v>0</v>
      </c>
      <c r="Q1024" s="41">
        <f>IF(Table2[[#This Row],[Customer Segment]]=Introduction!$D$44,1,0)</f>
        <v>0</v>
      </c>
      <c r="R1024" s="34">
        <v>3527.82</v>
      </c>
      <c r="S102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4235.8892817550068</v>
      </c>
    </row>
    <row r="1025" spans="1:19" x14ac:dyDescent="0.2">
      <c r="A1025" s="1" t="s">
        <v>46</v>
      </c>
      <c r="B1025" s="1" t="s">
        <v>2</v>
      </c>
      <c r="C1025" s="1" t="s">
        <v>70</v>
      </c>
      <c r="D1025" s="39">
        <v>0.02</v>
      </c>
      <c r="E1025" s="39">
        <v>2550.14</v>
      </c>
      <c r="F1025" s="39">
        <v>29.7</v>
      </c>
      <c r="G1025" s="39">
        <v>0.56999999999999995</v>
      </c>
      <c r="H1025" s="39">
        <v>-5390.7388920000003</v>
      </c>
      <c r="I1025" s="42">
        <f>IF(Table2[[#This Row],[Order Priority]]=Introduction!$B$42,1,0)</f>
        <v>0</v>
      </c>
      <c r="J1025" s="42">
        <f>IF(Table2[[#This Row],[Order Priority]]=Introduction!$B$43,1,0)</f>
        <v>0</v>
      </c>
      <c r="K1025" s="42">
        <f>IF(Table2[[#This Row],[Order Priority]]=Introduction!$B$44,1,0)</f>
        <v>0</v>
      </c>
      <c r="L1025" s="42">
        <f>IF(Table2[[#This Row],[Order Priority]]=Introduction!$B$45,1,0)</f>
        <v>0</v>
      </c>
      <c r="M1025" s="42">
        <f>IF(Table2[[#This Row],[Ship Mode]]=Introduction!$C$42,1,0)</f>
        <v>1</v>
      </c>
      <c r="N1025" s="41">
        <f>IF(Table2[[#This Row],[Ship Mode]]=Introduction!$C$44,1,0)</f>
        <v>0</v>
      </c>
      <c r="O1025" s="41">
        <f>IF(Table2[[#This Row],[Customer Segment]]=Introduction!$D$45,1,0)</f>
        <v>0</v>
      </c>
      <c r="P1025" s="41">
        <f>IF(Table2[[#This Row],[Customer Segment]]=Introduction!$D$42,1,0)</f>
        <v>0</v>
      </c>
      <c r="Q1025" s="41">
        <f>IF(Table2[[#This Row],[Customer Segment]]=Introduction!$D$44,1,0)</f>
        <v>0</v>
      </c>
      <c r="R1025" s="1">
        <v>4698.21</v>
      </c>
      <c r="S102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3785.6595341844577</v>
      </c>
    </row>
    <row r="1026" spans="1:19" x14ac:dyDescent="0.2">
      <c r="A1026" s="1" t="s">
        <v>46</v>
      </c>
      <c r="B1026" s="1" t="s">
        <v>14</v>
      </c>
      <c r="C1026" s="1" t="s">
        <v>70</v>
      </c>
      <c r="D1026" s="37">
        <v>0.03</v>
      </c>
      <c r="E1026" s="37">
        <v>19.989999999999998</v>
      </c>
      <c r="F1026" s="37">
        <v>11.17</v>
      </c>
      <c r="G1026" s="37">
        <v>0.6</v>
      </c>
      <c r="H1026" s="37">
        <v>-20.8764</v>
      </c>
      <c r="I1026" s="42">
        <f>IF(Table2[[#This Row],[Order Priority]]=Introduction!$B$42,1,0)</f>
        <v>0</v>
      </c>
      <c r="J1026" s="42">
        <f>IF(Table2[[#This Row],[Order Priority]]=Introduction!$B$43,1,0)</f>
        <v>0</v>
      </c>
      <c r="K1026" s="42">
        <f>IF(Table2[[#This Row],[Order Priority]]=Introduction!$B$44,1,0)</f>
        <v>0</v>
      </c>
      <c r="L1026" s="42">
        <f>IF(Table2[[#This Row],[Order Priority]]=Introduction!$B$45,1,0)</f>
        <v>0</v>
      </c>
      <c r="M1026" s="42">
        <f>IF(Table2[[#This Row],[Ship Mode]]=Introduction!$C$42,1,0)</f>
        <v>0</v>
      </c>
      <c r="N1026" s="41">
        <f>IF(Table2[[#This Row],[Ship Mode]]=Introduction!$C$44,1,0)</f>
        <v>1</v>
      </c>
      <c r="O1026" s="41">
        <f>IF(Table2[[#This Row],[Customer Segment]]=Introduction!$D$45,1,0)</f>
        <v>0</v>
      </c>
      <c r="P1026" s="41">
        <f>IF(Table2[[#This Row],[Customer Segment]]=Introduction!$D$42,1,0)</f>
        <v>0</v>
      </c>
      <c r="Q1026" s="41">
        <f>IF(Table2[[#This Row],[Customer Segment]]=Introduction!$D$44,1,0)</f>
        <v>0</v>
      </c>
      <c r="R1026" s="34">
        <v>251.61</v>
      </c>
      <c r="S102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666.87028511244625</v>
      </c>
    </row>
    <row r="1027" spans="1:19" x14ac:dyDescent="0.2">
      <c r="A1027" s="1" t="s">
        <v>1</v>
      </c>
      <c r="B1027" s="1" t="s">
        <v>14</v>
      </c>
      <c r="C1027" s="1" t="s">
        <v>47</v>
      </c>
      <c r="D1027" s="39">
        <v>0.06</v>
      </c>
      <c r="E1027" s="39">
        <v>6.48</v>
      </c>
      <c r="F1027" s="39">
        <v>7.49</v>
      </c>
      <c r="G1027" s="39">
        <v>0.37</v>
      </c>
      <c r="H1027" s="39">
        <v>-191.49</v>
      </c>
      <c r="I1027" s="42">
        <f>IF(Table2[[#This Row],[Order Priority]]=Introduction!$B$42,1,0)</f>
        <v>1</v>
      </c>
      <c r="J1027" s="42">
        <f>IF(Table2[[#This Row],[Order Priority]]=Introduction!$B$43,1,0)</f>
        <v>0</v>
      </c>
      <c r="K1027" s="42">
        <f>IF(Table2[[#This Row],[Order Priority]]=Introduction!$B$44,1,0)</f>
        <v>0</v>
      </c>
      <c r="L1027" s="42">
        <f>IF(Table2[[#This Row],[Order Priority]]=Introduction!$B$45,1,0)</f>
        <v>0</v>
      </c>
      <c r="M1027" s="42">
        <f>IF(Table2[[#This Row],[Ship Mode]]=Introduction!$C$42,1,0)</f>
        <v>0</v>
      </c>
      <c r="N1027" s="41">
        <f>IF(Table2[[#This Row],[Ship Mode]]=Introduction!$C$44,1,0)</f>
        <v>1</v>
      </c>
      <c r="O1027" s="41">
        <f>IF(Table2[[#This Row],[Customer Segment]]=Introduction!$D$45,1,0)</f>
        <v>0</v>
      </c>
      <c r="P1027" s="41">
        <f>IF(Table2[[#This Row],[Customer Segment]]=Introduction!$D$42,1,0)</f>
        <v>0</v>
      </c>
      <c r="Q1027" s="41">
        <f>IF(Table2[[#This Row],[Customer Segment]]=Introduction!$D$44,1,0)</f>
        <v>1</v>
      </c>
      <c r="R1027" s="1">
        <v>74.930000000000007</v>
      </c>
      <c r="S102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256.53924976266626</v>
      </c>
    </row>
    <row r="1028" spans="1:19" x14ac:dyDescent="0.2">
      <c r="A1028" s="1" t="s">
        <v>13</v>
      </c>
      <c r="B1028" s="1" t="s">
        <v>14</v>
      </c>
      <c r="C1028" s="1" t="s">
        <v>70</v>
      </c>
      <c r="D1028" s="37">
        <v>0.01</v>
      </c>
      <c r="E1028" s="37">
        <v>59.76</v>
      </c>
      <c r="F1028" s="37">
        <v>9.7100000000000009</v>
      </c>
      <c r="G1028" s="37">
        <v>0.56999999999999995</v>
      </c>
      <c r="H1028" s="37">
        <v>354.3288</v>
      </c>
      <c r="I1028" s="42">
        <f>IF(Table2[[#This Row],[Order Priority]]=Introduction!$B$42,1,0)</f>
        <v>0</v>
      </c>
      <c r="J1028" s="42">
        <f>IF(Table2[[#This Row],[Order Priority]]=Introduction!$B$43,1,0)</f>
        <v>1</v>
      </c>
      <c r="K1028" s="42">
        <f>IF(Table2[[#This Row],[Order Priority]]=Introduction!$B$44,1,0)</f>
        <v>0</v>
      </c>
      <c r="L1028" s="42">
        <f>IF(Table2[[#This Row],[Order Priority]]=Introduction!$B$45,1,0)</f>
        <v>0</v>
      </c>
      <c r="M1028" s="42">
        <f>IF(Table2[[#This Row],[Ship Mode]]=Introduction!$C$42,1,0)</f>
        <v>0</v>
      </c>
      <c r="N1028" s="41">
        <f>IF(Table2[[#This Row],[Ship Mode]]=Introduction!$C$44,1,0)</f>
        <v>1</v>
      </c>
      <c r="O1028" s="41">
        <f>IF(Table2[[#This Row],[Customer Segment]]=Introduction!$D$45,1,0)</f>
        <v>0</v>
      </c>
      <c r="P1028" s="41">
        <f>IF(Table2[[#This Row],[Customer Segment]]=Introduction!$D$42,1,0)</f>
        <v>0</v>
      </c>
      <c r="Q1028" s="41">
        <f>IF(Table2[[#This Row],[Customer Segment]]=Introduction!$D$44,1,0)</f>
        <v>0</v>
      </c>
      <c r="R1028" s="34">
        <v>513.52</v>
      </c>
      <c r="S102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920.10659987519352</v>
      </c>
    </row>
    <row r="1029" spans="1:19" x14ac:dyDescent="0.2">
      <c r="A1029" s="1" t="s">
        <v>13</v>
      </c>
      <c r="B1029" s="1" t="s">
        <v>14</v>
      </c>
      <c r="C1029" s="1" t="s">
        <v>3</v>
      </c>
      <c r="D1029" s="39">
        <v>0</v>
      </c>
      <c r="E1029" s="39">
        <v>7.38</v>
      </c>
      <c r="F1029" s="39">
        <v>11.51</v>
      </c>
      <c r="G1029" s="39">
        <v>0.36</v>
      </c>
      <c r="H1029" s="39">
        <v>-66.171000000000006</v>
      </c>
      <c r="I1029" s="42">
        <f>IF(Table2[[#This Row],[Order Priority]]=Introduction!$B$42,1,0)</f>
        <v>0</v>
      </c>
      <c r="J1029" s="42">
        <f>IF(Table2[[#This Row],[Order Priority]]=Introduction!$B$43,1,0)</f>
        <v>1</v>
      </c>
      <c r="K1029" s="42">
        <f>IF(Table2[[#This Row],[Order Priority]]=Introduction!$B$44,1,0)</f>
        <v>0</v>
      </c>
      <c r="L1029" s="42">
        <f>IF(Table2[[#This Row],[Order Priority]]=Introduction!$B$45,1,0)</f>
        <v>0</v>
      </c>
      <c r="M1029" s="42">
        <f>IF(Table2[[#This Row],[Ship Mode]]=Introduction!$C$42,1,0)</f>
        <v>0</v>
      </c>
      <c r="N1029" s="41">
        <f>IF(Table2[[#This Row],[Ship Mode]]=Introduction!$C$44,1,0)</f>
        <v>1</v>
      </c>
      <c r="O1029" s="41">
        <f>IF(Table2[[#This Row],[Customer Segment]]=Introduction!$D$45,1,0)</f>
        <v>1</v>
      </c>
      <c r="P1029" s="41">
        <f>IF(Table2[[#This Row],[Customer Segment]]=Introduction!$D$42,1,0)</f>
        <v>0</v>
      </c>
      <c r="Q1029" s="41">
        <f>IF(Table2[[#This Row],[Customer Segment]]=Introduction!$D$44,1,0)</f>
        <v>0</v>
      </c>
      <c r="R1029" s="1">
        <v>17.64</v>
      </c>
      <c r="S102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198.16225317374492</v>
      </c>
    </row>
    <row r="1030" spans="1:19" x14ac:dyDescent="0.2">
      <c r="A1030" s="1" t="s">
        <v>23</v>
      </c>
      <c r="B1030" s="1" t="s">
        <v>14</v>
      </c>
      <c r="C1030" s="1" t="s">
        <v>15</v>
      </c>
      <c r="D1030" s="37">
        <v>0.04</v>
      </c>
      <c r="E1030" s="37">
        <v>8.33</v>
      </c>
      <c r="F1030" s="37">
        <v>1.99</v>
      </c>
      <c r="G1030" s="37">
        <v>0.52</v>
      </c>
      <c r="H1030" s="37">
        <v>9.9268000000000001</v>
      </c>
      <c r="I1030" s="42">
        <f>IF(Table2[[#This Row],[Order Priority]]=Introduction!$B$42,1,0)</f>
        <v>0</v>
      </c>
      <c r="J1030" s="42">
        <f>IF(Table2[[#This Row],[Order Priority]]=Introduction!$B$43,1,0)</f>
        <v>0</v>
      </c>
      <c r="K1030" s="42">
        <f>IF(Table2[[#This Row],[Order Priority]]=Introduction!$B$44,1,0)</f>
        <v>1</v>
      </c>
      <c r="L1030" s="42">
        <f>IF(Table2[[#This Row],[Order Priority]]=Introduction!$B$45,1,0)</f>
        <v>0</v>
      </c>
      <c r="M1030" s="42">
        <f>IF(Table2[[#This Row],[Ship Mode]]=Introduction!$C$42,1,0)</f>
        <v>0</v>
      </c>
      <c r="N1030" s="41">
        <f>IF(Table2[[#This Row],[Ship Mode]]=Introduction!$C$44,1,0)</f>
        <v>1</v>
      </c>
      <c r="O1030" s="41">
        <f>IF(Table2[[#This Row],[Customer Segment]]=Introduction!$D$45,1,0)</f>
        <v>0</v>
      </c>
      <c r="P1030" s="41">
        <f>IF(Table2[[#This Row],[Customer Segment]]=Introduction!$D$42,1,0)</f>
        <v>1</v>
      </c>
      <c r="Q1030" s="41">
        <f>IF(Table2[[#This Row],[Customer Segment]]=Introduction!$D$44,1,0)</f>
        <v>0</v>
      </c>
      <c r="R1030" s="34">
        <v>89.76</v>
      </c>
      <c r="S103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184.85181258168808</v>
      </c>
    </row>
    <row r="1031" spans="1:19" x14ac:dyDescent="0.2">
      <c r="A1031" s="1" t="s">
        <v>23</v>
      </c>
      <c r="B1031" s="1" t="s">
        <v>14</v>
      </c>
      <c r="C1031" s="1" t="s">
        <v>70</v>
      </c>
      <c r="D1031" s="39">
        <v>0.1</v>
      </c>
      <c r="E1031" s="39">
        <v>2.2200000000000002</v>
      </c>
      <c r="F1031" s="39">
        <v>5</v>
      </c>
      <c r="G1031" s="39">
        <v>0.55000000000000004</v>
      </c>
      <c r="H1031" s="39">
        <v>-21.319199999999999</v>
      </c>
      <c r="I1031" s="42">
        <f>IF(Table2[[#This Row],[Order Priority]]=Introduction!$B$42,1,0)</f>
        <v>0</v>
      </c>
      <c r="J1031" s="42">
        <f>IF(Table2[[#This Row],[Order Priority]]=Introduction!$B$43,1,0)</f>
        <v>0</v>
      </c>
      <c r="K1031" s="42">
        <f>IF(Table2[[#This Row],[Order Priority]]=Introduction!$B$44,1,0)</f>
        <v>1</v>
      </c>
      <c r="L1031" s="42">
        <f>IF(Table2[[#This Row],[Order Priority]]=Introduction!$B$45,1,0)</f>
        <v>0</v>
      </c>
      <c r="M1031" s="42">
        <f>IF(Table2[[#This Row],[Ship Mode]]=Introduction!$C$42,1,0)</f>
        <v>0</v>
      </c>
      <c r="N1031" s="41">
        <f>IF(Table2[[#This Row],[Ship Mode]]=Introduction!$C$44,1,0)</f>
        <v>1</v>
      </c>
      <c r="O1031" s="41">
        <f>IF(Table2[[#This Row],[Customer Segment]]=Introduction!$D$45,1,0)</f>
        <v>0</v>
      </c>
      <c r="P1031" s="41">
        <f>IF(Table2[[#This Row],[Customer Segment]]=Introduction!$D$42,1,0)</f>
        <v>0</v>
      </c>
      <c r="Q1031" s="41">
        <f>IF(Table2[[#This Row],[Customer Segment]]=Introduction!$D$44,1,0)</f>
        <v>0</v>
      </c>
      <c r="R1031" s="1">
        <v>8.8000000000000007</v>
      </c>
      <c r="S103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231.12675270865216</v>
      </c>
    </row>
    <row r="1032" spans="1:19" x14ac:dyDescent="0.2">
      <c r="A1032" s="1" t="s">
        <v>23</v>
      </c>
      <c r="B1032" s="1" t="s">
        <v>63</v>
      </c>
      <c r="C1032" s="1" t="s">
        <v>47</v>
      </c>
      <c r="D1032" s="37">
        <v>0.1</v>
      </c>
      <c r="E1032" s="37">
        <v>10.44</v>
      </c>
      <c r="F1032" s="37">
        <v>5.75</v>
      </c>
      <c r="G1032" s="37">
        <v>0.39</v>
      </c>
      <c r="H1032" s="37">
        <v>125.724</v>
      </c>
      <c r="I1032" s="42">
        <f>IF(Table2[[#This Row],[Order Priority]]=Introduction!$B$42,1,0)</f>
        <v>0</v>
      </c>
      <c r="J1032" s="42">
        <f>IF(Table2[[#This Row],[Order Priority]]=Introduction!$B$43,1,0)</f>
        <v>0</v>
      </c>
      <c r="K1032" s="42">
        <f>IF(Table2[[#This Row],[Order Priority]]=Introduction!$B$44,1,0)</f>
        <v>1</v>
      </c>
      <c r="L1032" s="42">
        <f>IF(Table2[[#This Row],[Order Priority]]=Introduction!$B$45,1,0)</f>
        <v>0</v>
      </c>
      <c r="M1032" s="42">
        <f>IF(Table2[[#This Row],[Ship Mode]]=Introduction!$C$42,1,0)</f>
        <v>0</v>
      </c>
      <c r="N1032" s="41">
        <f>IF(Table2[[#This Row],[Ship Mode]]=Introduction!$C$44,1,0)</f>
        <v>0</v>
      </c>
      <c r="O1032" s="41">
        <f>IF(Table2[[#This Row],[Customer Segment]]=Introduction!$D$45,1,0)</f>
        <v>0</v>
      </c>
      <c r="P1032" s="41">
        <f>IF(Table2[[#This Row],[Customer Segment]]=Introduction!$D$42,1,0)</f>
        <v>0</v>
      </c>
      <c r="Q1032" s="41">
        <f>IF(Table2[[#This Row],[Customer Segment]]=Introduction!$D$44,1,0)</f>
        <v>1</v>
      </c>
      <c r="R1032" s="34">
        <v>168.04</v>
      </c>
      <c r="S103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243.42079702234594</v>
      </c>
    </row>
    <row r="1033" spans="1:19" x14ac:dyDescent="0.2">
      <c r="A1033" s="1" t="s">
        <v>23</v>
      </c>
      <c r="B1033" s="1" t="s">
        <v>14</v>
      </c>
      <c r="C1033" s="1" t="s">
        <v>3</v>
      </c>
      <c r="D1033" s="39">
        <v>0</v>
      </c>
      <c r="E1033" s="39">
        <v>35.99</v>
      </c>
      <c r="F1033" s="39">
        <v>0.99</v>
      </c>
      <c r="G1033" s="39">
        <v>0.35</v>
      </c>
      <c r="H1033" s="39">
        <v>840.05100000000004</v>
      </c>
      <c r="I1033" s="42">
        <f>IF(Table2[[#This Row],[Order Priority]]=Introduction!$B$42,1,0)</f>
        <v>0</v>
      </c>
      <c r="J1033" s="42">
        <f>IF(Table2[[#This Row],[Order Priority]]=Introduction!$B$43,1,0)</f>
        <v>0</v>
      </c>
      <c r="K1033" s="42">
        <f>IF(Table2[[#This Row],[Order Priority]]=Introduction!$B$44,1,0)</f>
        <v>1</v>
      </c>
      <c r="L1033" s="42">
        <f>IF(Table2[[#This Row],[Order Priority]]=Introduction!$B$45,1,0)</f>
        <v>0</v>
      </c>
      <c r="M1033" s="42">
        <f>IF(Table2[[#This Row],[Ship Mode]]=Introduction!$C$42,1,0)</f>
        <v>0</v>
      </c>
      <c r="N1033" s="41">
        <f>IF(Table2[[#This Row],[Ship Mode]]=Introduction!$C$44,1,0)</f>
        <v>1</v>
      </c>
      <c r="O1033" s="41">
        <f>IF(Table2[[#This Row],[Customer Segment]]=Introduction!$D$45,1,0)</f>
        <v>1</v>
      </c>
      <c r="P1033" s="41">
        <f>IF(Table2[[#This Row],[Customer Segment]]=Introduction!$D$42,1,0)</f>
        <v>0</v>
      </c>
      <c r="Q1033" s="41">
        <f>IF(Table2[[#This Row],[Customer Segment]]=Introduction!$D$44,1,0)</f>
        <v>0</v>
      </c>
      <c r="R1033" s="1">
        <v>1477.57</v>
      </c>
      <c r="S103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998.97608202250319</v>
      </c>
    </row>
    <row r="1034" spans="1:19" x14ac:dyDescent="0.2">
      <c r="A1034" s="1" t="s">
        <v>23</v>
      </c>
      <c r="B1034" s="1" t="s">
        <v>14</v>
      </c>
      <c r="C1034" s="1" t="s">
        <v>3</v>
      </c>
      <c r="D1034" s="37">
        <v>0</v>
      </c>
      <c r="E1034" s="37">
        <v>35.99</v>
      </c>
      <c r="F1034" s="37">
        <v>0.99</v>
      </c>
      <c r="G1034" s="37">
        <v>0.35</v>
      </c>
      <c r="H1034" s="37">
        <v>265.96050000000002</v>
      </c>
      <c r="I1034" s="42">
        <f>IF(Table2[[#This Row],[Order Priority]]=Introduction!$B$42,1,0)</f>
        <v>0</v>
      </c>
      <c r="J1034" s="42">
        <f>IF(Table2[[#This Row],[Order Priority]]=Introduction!$B$43,1,0)</f>
        <v>0</v>
      </c>
      <c r="K1034" s="42">
        <f>IF(Table2[[#This Row],[Order Priority]]=Introduction!$B$44,1,0)</f>
        <v>1</v>
      </c>
      <c r="L1034" s="42">
        <f>IF(Table2[[#This Row],[Order Priority]]=Introduction!$B$45,1,0)</f>
        <v>0</v>
      </c>
      <c r="M1034" s="42">
        <f>IF(Table2[[#This Row],[Ship Mode]]=Introduction!$C$42,1,0)</f>
        <v>0</v>
      </c>
      <c r="N1034" s="41">
        <f>IF(Table2[[#This Row],[Ship Mode]]=Introduction!$C$44,1,0)</f>
        <v>1</v>
      </c>
      <c r="O1034" s="41">
        <f>IF(Table2[[#This Row],[Customer Segment]]=Introduction!$D$45,1,0)</f>
        <v>1</v>
      </c>
      <c r="P1034" s="41">
        <f>IF(Table2[[#This Row],[Customer Segment]]=Introduction!$D$42,1,0)</f>
        <v>0</v>
      </c>
      <c r="Q1034" s="41">
        <f>IF(Table2[[#This Row],[Customer Segment]]=Introduction!$D$44,1,0)</f>
        <v>0</v>
      </c>
      <c r="R1034" s="34">
        <v>385.45</v>
      </c>
      <c r="S103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411.09264304715049</v>
      </c>
    </row>
    <row r="1035" spans="1:19" x14ac:dyDescent="0.2">
      <c r="A1035" s="1" t="s">
        <v>92</v>
      </c>
      <c r="B1035" s="1" t="s">
        <v>14</v>
      </c>
      <c r="C1035" s="1" t="s">
        <v>47</v>
      </c>
      <c r="D1035" s="39">
        <v>0.01</v>
      </c>
      <c r="E1035" s="39">
        <v>4.91</v>
      </c>
      <c r="F1035" s="39">
        <v>0.5</v>
      </c>
      <c r="G1035" s="39">
        <v>0.36</v>
      </c>
      <c r="H1035" s="39">
        <v>40.247700000000002</v>
      </c>
      <c r="I1035" s="42">
        <f>IF(Table2[[#This Row],[Order Priority]]=Introduction!$B$42,1,0)</f>
        <v>0</v>
      </c>
      <c r="J1035" s="42">
        <f>IF(Table2[[#This Row],[Order Priority]]=Introduction!$B$43,1,0)</f>
        <v>0</v>
      </c>
      <c r="K1035" s="42">
        <f>IF(Table2[[#This Row],[Order Priority]]=Introduction!$B$44,1,0)</f>
        <v>0</v>
      </c>
      <c r="L1035" s="42">
        <f>IF(Table2[[#This Row],[Order Priority]]=Introduction!$B$45,1,0)</f>
        <v>1</v>
      </c>
      <c r="M1035" s="42">
        <f>IF(Table2[[#This Row],[Ship Mode]]=Introduction!$C$42,1,0)</f>
        <v>0</v>
      </c>
      <c r="N1035" s="41">
        <f>IF(Table2[[#This Row],[Ship Mode]]=Introduction!$C$44,1,0)</f>
        <v>1</v>
      </c>
      <c r="O1035" s="41">
        <f>IF(Table2[[#This Row],[Customer Segment]]=Introduction!$D$45,1,0)</f>
        <v>0</v>
      </c>
      <c r="P1035" s="41">
        <f>IF(Table2[[#This Row],[Customer Segment]]=Introduction!$D$42,1,0)</f>
        <v>0</v>
      </c>
      <c r="Q1035" s="41">
        <f>IF(Table2[[#This Row],[Customer Segment]]=Introduction!$D$44,1,0)</f>
        <v>1</v>
      </c>
      <c r="R1035" s="1">
        <v>58.33</v>
      </c>
      <c r="S103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43.208510155226492</v>
      </c>
    </row>
    <row r="1036" spans="1:19" x14ac:dyDescent="0.2">
      <c r="A1036" s="1" t="s">
        <v>92</v>
      </c>
      <c r="B1036" s="1" t="s">
        <v>63</v>
      </c>
      <c r="C1036" s="1" t="s">
        <v>47</v>
      </c>
      <c r="D1036" s="37">
        <v>0.09</v>
      </c>
      <c r="E1036" s="37">
        <v>4</v>
      </c>
      <c r="F1036" s="37">
        <v>1.3</v>
      </c>
      <c r="G1036" s="37">
        <v>0.37</v>
      </c>
      <c r="H1036" s="37">
        <v>14.0898</v>
      </c>
      <c r="I1036" s="42">
        <f>IF(Table2[[#This Row],[Order Priority]]=Introduction!$B$42,1,0)</f>
        <v>0</v>
      </c>
      <c r="J1036" s="42">
        <f>IF(Table2[[#This Row],[Order Priority]]=Introduction!$B$43,1,0)</f>
        <v>0</v>
      </c>
      <c r="K1036" s="42">
        <f>IF(Table2[[#This Row],[Order Priority]]=Introduction!$B$44,1,0)</f>
        <v>0</v>
      </c>
      <c r="L1036" s="42">
        <f>IF(Table2[[#This Row],[Order Priority]]=Introduction!$B$45,1,0)</f>
        <v>1</v>
      </c>
      <c r="M1036" s="42">
        <f>IF(Table2[[#This Row],[Ship Mode]]=Introduction!$C$42,1,0)</f>
        <v>0</v>
      </c>
      <c r="N1036" s="41">
        <f>IF(Table2[[#This Row],[Ship Mode]]=Introduction!$C$44,1,0)</f>
        <v>0</v>
      </c>
      <c r="O1036" s="41">
        <f>IF(Table2[[#This Row],[Customer Segment]]=Introduction!$D$45,1,0)</f>
        <v>0</v>
      </c>
      <c r="P1036" s="41">
        <f>IF(Table2[[#This Row],[Customer Segment]]=Introduction!$D$42,1,0)</f>
        <v>0</v>
      </c>
      <c r="Q1036" s="41">
        <f>IF(Table2[[#This Row],[Customer Segment]]=Introduction!$D$44,1,0)</f>
        <v>1</v>
      </c>
      <c r="R1036" s="34">
        <v>20.420000000000002</v>
      </c>
      <c r="S103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-91.088725790554832</v>
      </c>
    </row>
    <row r="1037" spans="1:19" x14ac:dyDescent="0.2">
      <c r="A1037" s="1" t="s">
        <v>92</v>
      </c>
      <c r="B1037" s="1" t="s">
        <v>14</v>
      </c>
      <c r="C1037" s="1" t="s">
        <v>47</v>
      </c>
      <c r="D1037" s="39">
        <v>0.01</v>
      </c>
      <c r="E1037" s="39">
        <v>4.91</v>
      </c>
      <c r="F1037" s="39">
        <v>0.5</v>
      </c>
      <c r="G1037" s="39">
        <v>0.36</v>
      </c>
      <c r="H1037" s="39">
        <v>112.06</v>
      </c>
      <c r="I1037" s="42">
        <f>IF(Table2[[#This Row],[Order Priority]]=Introduction!$B$42,1,0)</f>
        <v>0</v>
      </c>
      <c r="J1037" s="42">
        <f>IF(Table2[[#This Row],[Order Priority]]=Introduction!$B$43,1,0)</f>
        <v>0</v>
      </c>
      <c r="K1037" s="42">
        <f>IF(Table2[[#This Row],[Order Priority]]=Introduction!$B$44,1,0)</f>
        <v>0</v>
      </c>
      <c r="L1037" s="42">
        <f>IF(Table2[[#This Row],[Order Priority]]=Introduction!$B$45,1,0)</f>
        <v>1</v>
      </c>
      <c r="M1037" s="42">
        <f>IF(Table2[[#This Row],[Ship Mode]]=Introduction!$C$42,1,0)</f>
        <v>0</v>
      </c>
      <c r="N1037" s="41">
        <f>IF(Table2[[#This Row],[Ship Mode]]=Introduction!$C$44,1,0)</f>
        <v>1</v>
      </c>
      <c r="O1037" s="41">
        <f>IF(Table2[[#This Row],[Customer Segment]]=Introduction!$D$45,1,0)</f>
        <v>0</v>
      </c>
      <c r="P1037" s="41">
        <f>IF(Table2[[#This Row],[Customer Segment]]=Introduction!$D$42,1,0)</f>
        <v>0</v>
      </c>
      <c r="Q1037" s="41">
        <f>IF(Table2[[#This Row],[Customer Segment]]=Introduction!$D$44,1,0)</f>
        <v>1</v>
      </c>
      <c r="R1037" s="1">
        <v>228.46</v>
      </c>
      <c r="S103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116.74615253866551</v>
      </c>
    </row>
    <row r="1038" spans="1:19" x14ac:dyDescent="0.2">
      <c r="A1038" s="1" t="s">
        <v>92</v>
      </c>
      <c r="B1038" s="1" t="s">
        <v>63</v>
      </c>
      <c r="C1038" s="1" t="s">
        <v>47</v>
      </c>
      <c r="D1038" s="37">
        <v>0.09</v>
      </c>
      <c r="E1038" s="37">
        <v>4</v>
      </c>
      <c r="F1038" s="37">
        <v>1.3</v>
      </c>
      <c r="G1038" s="37">
        <v>0.37</v>
      </c>
      <c r="H1038" s="37">
        <v>16.79</v>
      </c>
      <c r="I1038" s="42">
        <f>IF(Table2[[#This Row],[Order Priority]]=Introduction!$B$42,1,0)</f>
        <v>0</v>
      </c>
      <c r="J1038" s="42">
        <f>IF(Table2[[#This Row],[Order Priority]]=Introduction!$B$43,1,0)</f>
        <v>0</v>
      </c>
      <c r="K1038" s="42">
        <f>IF(Table2[[#This Row],[Order Priority]]=Introduction!$B$44,1,0)</f>
        <v>0</v>
      </c>
      <c r="L1038" s="42">
        <f>IF(Table2[[#This Row],[Order Priority]]=Introduction!$B$45,1,0)</f>
        <v>1</v>
      </c>
      <c r="M1038" s="42">
        <f>IF(Table2[[#This Row],[Ship Mode]]=Introduction!$C$42,1,0)</f>
        <v>0</v>
      </c>
      <c r="N1038" s="41">
        <f>IF(Table2[[#This Row],[Ship Mode]]=Introduction!$C$44,1,0)</f>
        <v>0</v>
      </c>
      <c r="O1038" s="41">
        <f>IF(Table2[[#This Row],[Customer Segment]]=Introduction!$D$45,1,0)</f>
        <v>0</v>
      </c>
      <c r="P1038" s="41">
        <f>IF(Table2[[#This Row],[Customer Segment]]=Introduction!$D$42,1,0)</f>
        <v>0</v>
      </c>
      <c r="Q1038" s="41">
        <f>IF(Table2[[#This Row],[Customer Segment]]=Introduction!$D$44,1,0)</f>
        <v>1</v>
      </c>
      <c r="R1038" s="34">
        <v>77.61</v>
      </c>
      <c r="S103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-88.323651534977969</v>
      </c>
    </row>
    <row r="1039" spans="1:19" x14ac:dyDescent="0.2">
      <c r="A1039" s="1" t="s">
        <v>92</v>
      </c>
      <c r="B1039" s="1" t="s">
        <v>63</v>
      </c>
      <c r="C1039" s="1" t="s">
        <v>70</v>
      </c>
      <c r="D1039" s="39">
        <v>0.03</v>
      </c>
      <c r="E1039" s="39">
        <v>19.04</v>
      </c>
      <c r="F1039" s="39">
        <v>6.38</v>
      </c>
      <c r="G1039" s="39">
        <v>0.56000000000000005</v>
      </c>
      <c r="H1039" s="39">
        <v>83.793599999999998</v>
      </c>
      <c r="I1039" s="42">
        <f>IF(Table2[[#This Row],[Order Priority]]=Introduction!$B$42,1,0)</f>
        <v>0</v>
      </c>
      <c r="J1039" s="42">
        <f>IF(Table2[[#This Row],[Order Priority]]=Introduction!$B$43,1,0)</f>
        <v>0</v>
      </c>
      <c r="K1039" s="42">
        <f>IF(Table2[[#This Row],[Order Priority]]=Introduction!$B$44,1,0)</f>
        <v>0</v>
      </c>
      <c r="L1039" s="42">
        <f>IF(Table2[[#This Row],[Order Priority]]=Introduction!$B$45,1,0)</f>
        <v>1</v>
      </c>
      <c r="M1039" s="42">
        <f>IF(Table2[[#This Row],[Ship Mode]]=Introduction!$C$42,1,0)</f>
        <v>0</v>
      </c>
      <c r="N1039" s="41">
        <f>IF(Table2[[#This Row],[Ship Mode]]=Introduction!$C$44,1,0)</f>
        <v>0</v>
      </c>
      <c r="O1039" s="41">
        <f>IF(Table2[[#This Row],[Customer Segment]]=Introduction!$D$45,1,0)</f>
        <v>0</v>
      </c>
      <c r="P1039" s="41">
        <f>IF(Table2[[#This Row],[Customer Segment]]=Introduction!$D$42,1,0)</f>
        <v>0</v>
      </c>
      <c r="Q1039" s="41">
        <f>IF(Table2[[#This Row],[Customer Segment]]=Introduction!$D$44,1,0)</f>
        <v>0</v>
      </c>
      <c r="R1039" s="1">
        <v>144.03</v>
      </c>
      <c r="S103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334.95674398698645</v>
      </c>
    </row>
    <row r="1040" spans="1:19" x14ac:dyDescent="0.2">
      <c r="A1040" s="1" t="s">
        <v>92</v>
      </c>
      <c r="B1040" s="1" t="s">
        <v>14</v>
      </c>
      <c r="C1040" s="1" t="s">
        <v>70</v>
      </c>
      <c r="D1040" s="37">
        <v>0.02</v>
      </c>
      <c r="E1040" s="37">
        <v>5.53</v>
      </c>
      <c r="F1040" s="37">
        <v>6.98</v>
      </c>
      <c r="G1040" s="37">
        <v>0.39</v>
      </c>
      <c r="H1040" s="37">
        <v>-77.823719999999994</v>
      </c>
      <c r="I1040" s="42">
        <f>IF(Table2[[#This Row],[Order Priority]]=Introduction!$B$42,1,0)</f>
        <v>0</v>
      </c>
      <c r="J1040" s="42">
        <f>IF(Table2[[#This Row],[Order Priority]]=Introduction!$B$43,1,0)</f>
        <v>0</v>
      </c>
      <c r="K1040" s="42">
        <f>IF(Table2[[#This Row],[Order Priority]]=Introduction!$B$44,1,0)</f>
        <v>0</v>
      </c>
      <c r="L1040" s="42">
        <f>IF(Table2[[#This Row],[Order Priority]]=Introduction!$B$45,1,0)</f>
        <v>1</v>
      </c>
      <c r="M1040" s="42">
        <f>IF(Table2[[#This Row],[Ship Mode]]=Introduction!$C$42,1,0)</f>
        <v>0</v>
      </c>
      <c r="N1040" s="41">
        <f>IF(Table2[[#This Row],[Ship Mode]]=Introduction!$C$44,1,0)</f>
        <v>1</v>
      </c>
      <c r="O1040" s="41">
        <f>IF(Table2[[#This Row],[Customer Segment]]=Introduction!$D$45,1,0)</f>
        <v>0</v>
      </c>
      <c r="P1040" s="41">
        <f>IF(Table2[[#This Row],[Customer Segment]]=Introduction!$D$42,1,0)</f>
        <v>0</v>
      </c>
      <c r="Q1040" s="41">
        <f>IF(Table2[[#This Row],[Customer Segment]]=Introduction!$D$44,1,0)</f>
        <v>0</v>
      </c>
      <c r="R1040" s="34">
        <v>48.81</v>
      </c>
      <c r="S104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91.233873793220738</v>
      </c>
    </row>
    <row r="1041" spans="1:19" x14ac:dyDescent="0.2">
      <c r="A1041" s="1" t="s">
        <v>92</v>
      </c>
      <c r="B1041" s="1" t="s">
        <v>14</v>
      </c>
      <c r="C1041" s="1" t="s">
        <v>15</v>
      </c>
      <c r="D1041" s="39">
        <v>0.02</v>
      </c>
      <c r="E1041" s="39">
        <v>63.94</v>
      </c>
      <c r="F1041" s="39">
        <v>14.48</v>
      </c>
      <c r="G1041" s="39">
        <v>0.46</v>
      </c>
      <c r="H1041" s="39">
        <v>-100.17</v>
      </c>
      <c r="I1041" s="42">
        <f>IF(Table2[[#This Row],[Order Priority]]=Introduction!$B$42,1,0)</f>
        <v>0</v>
      </c>
      <c r="J1041" s="42">
        <f>IF(Table2[[#This Row],[Order Priority]]=Introduction!$B$43,1,0)</f>
        <v>0</v>
      </c>
      <c r="K1041" s="42">
        <f>IF(Table2[[#This Row],[Order Priority]]=Introduction!$B$44,1,0)</f>
        <v>0</v>
      </c>
      <c r="L1041" s="42">
        <f>IF(Table2[[#This Row],[Order Priority]]=Introduction!$B$45,1,0)</f>
        <v>1</v>
      </c>
      <c r="M1041" s="42">
        <f>IF(Table2[[#This Row],[Ship Mode]]=Introduction!$C$42,1,0)</f>
        <v>0</v>
      </c>
      <c r="N1041" s="41">
        <f>IF(Table2[[#This Row],[Ship Mode]]=Introduction!$C$44,1,0)</f>
        <v>1</v>
      </c>
      <c r="O1041" s="41">
        <f>IF(Table2[[#This Row],[Customer Segment]]=Introduction!$D$45,1,0)</f>
        <v>0</v>
      </c>
      <c r="P1041" s="41">
        <f>IF(Table2[[#This Row],[Customer Segment]]=Introduction!$D$42,1,0)</f>
        <v>1</v>
      </c>
      <c r="Q1041" s="41">
        <f>IF(Table2[[#This Row],[Customer Segment]]=Introduction!$D$44,1,0)</f>
        <v>0</v>
      </c>
      <c r="R1041" s="1">
        <v>709.7</v>
      </c>
      <c r="S104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487.90171300083699</v>
      </c>
    </row>
    <row r="1042" spans="1:19" x14ac:dyDescent="0.2">
      <c r="A1042" s="1" t="s">
        <v>92</v>
      </c>
      <c r="B1042" s="1" t="s">
        <v>14</v>
      </c>
      <c r="C1042" s="1" t="s">
        <v>15</v>
      </c>
      <c r="D1042" s="37">
        <v>0.01</v>
      </c>
      <c r="E1042" s="37">
        <v>5.0199999999999996</v>
      </c>
      <c r="F1042" s="37">
        <v>5.14</v>
      </c>
      <c r="G1042" s="37">
        <v>0.79</v>
      </c>
      <c r="H1042" s="37">
        <v>-3.948</v>
      </c>
      <c r="I1042" s="42">
        <f>IF(Table2[[#This Row],[Order Priority]]=Introduction!$B$42,1,0)</f>
        <v>0</v>
      </c>
      <c r="J1042" s="42">
        <f>IF(Table2[[#This Row],[Order Priority]]=Introduction!$B$43,1,0)</f>
        <v>0</v>
      </c>
      <c r="K1042" s="42">
        <f>IF(Table2[[#This Row],[Order Priority]]=Introduction!$B$44,1,0)</f>
        <v>0</v>
      </c>
      <c r="L1042" s="42">
        <f>IF(Table2[[#This Row],[Order Priority]]=Introduction!$B$45,1,0)</f>
        <v>1</v>
      </c>
      <c r="M1042" s="42">
        <f>IF(Table2[[#This Row],[Ship Mode]]=Introduction!$C$42,1,0)</f>
        <v>0</v>
      </c>
      <c r="N1042" s="41">
        <f>IF(Table2[[#This Row],[Ship Mode]]=Introduction!$C$44,1,0)</f>
        <v>1</v>
      </c>
      <c r="O1042" s="41">
        <f>IF(Table2[[#This Row],[Customer Segment]]=Introduction!$D$45,1,0)</f>
        <v>0</v>
      </c>
      <c r="P1042" s="41">
        <f>IF(Table2[[#This Row],[Customer Segment]]=Introduction!$D$42,1,0)</f>
        <v>1</v>
      </c>
      <c r="Q1042" s="41">
        <f>IF(Table2[[#This Row],[Customer Segment]]=Introduction!$D$44,1,0)</f>
        <v>0</v>
      </c>
      <c r="R1042" s="34">
        <v>27.42</v>
      </c>
      <c r="S104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424.57639097861698</v>
      </c>
    </row>
    <row r="1043" spans="1:19" x14ac:dyDescent="0.2">
      <c r="A1043" s="1" t="s">
        <v>92</v>
      </c>
      <c r="B1043" s="1" t="s">
        <v>63</v>
      </c>
      <c r="C1043" s="1" t="s">
        <v>3</v>
      </c>
      <c r="D1043" s="39">
        <v>0.1</v>
      </c>
      <c r="E1043" s="39">
        <v>9.3800000000000008</v>
      </c>
      <c r="F1043" s="39">
        <v>4.93</v>
      </c>
      <c r="G1043" s="39">
        <v>0.56999999999999995</v>
      </c>
      <c r="H1043" s="39">
        <v>-24.7104</v>
      </c>
      <c r="I1043" s="42">
        <f>IF(Table2[[#This Row],[Order Priority]]=Introduction!$B$42,1,0)</f>
        <v>0</v>
      </c>
      <c r="J1043" s="42">
        <f>IF(Table2[[#This Row],[Order Priority]]=Introduction!$B$43,1,0)</f>
        <v>0</v>
      </c>
      <c r="K1043" s="42">
        <f>IF(Table2[[#This Row],[Order Priority]]=Introduction!$B$44,1,0)</f>
        <v>0</v>
      </c>
      <c r="L1043" s="42">
        <f>IF(Table2[[#This Row],[Order Priority]]=Introduction!$B$45,1,0)</f>
        <v>1</v>
      </c>
      <c r="M1043" s="42">
        <f>IF(Table2[[#This Row],[Ship Mode]]=Introduction!$C$42,1,0)</f>
        <v>0</v>
      </c>
      <c r="N1043" s="41">
        <f>IF(Table2[[#This Row],[Ship Mode]]=Introduction!$C$44,1,0)</f>
        <v>0</v>
      </c>
      <c r="O1043" s="41">
        <f>IF(Table2[[#This Row],[Customer Segment]]=Introduction!$D$45,1,0)</f>
        <v>1</v>
      </c>
      <c r="P1043" s="41">
        <f>IF(Table2[[#This Row],[Customer Segment]]=Introduction!$D$42,1,0)</f>
        <v>0</v>
      </c>
      <c r="Q1043" s="41">
        <f>IF(Table2[[#This Row],[Customer Segment]]=Introduction!$D$44,1,0)</f>
        <v>0</v>
      </c>
      <c r="R1043" s="1">
        <v>135.78</v>
      </c>
      <c r="S104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106.51884933923002</v>
      </c>
    </row>
    <row r="1044" spans="1:19" x14ac:dyDescent="0.2">
      <c r="A1044" s="1" t="s">
        <v>46</v>
      </c>
      <c r="B1044" s="1" t="s">
        <v>14</v>
      </c>
      <c r="C1044" s="1" t="s">
        <v>3</v>
      </c>
      <c r="D1044" s="37">
        <v>0.02</v>
      </c>
      <c r="E1044" s="37">
        <v>60.98</v>
      </c>
      <c r="F1044" s="37">
        <v>49</v>
      </c>
      <c r="G1044" s="37">
        <v>0.59</v>
      </c>
      <c r="H1044" s="37">
        <v>-662.52</v>
      </c>
      <c r="I1044" s="42">
        <f>IF(Table2[[#This Row],[Order Priority]]=Introduction!$B$42,1,0)</f>
        <v>0</v>
      </c>
      <c r="J1044" s="42">
        <f>IF(Table2[[#This Row],[Order Priority]]=Introduction!$B$43,1,0)</f>
        <v>0</v>
      </c>
      <c r="K1044" s="42">
        <f>IF(Table2[[#This Row],[Order Priority]]=Introduction!$B$44,1,0)</f>
        <v>0</v>
      </c>
      <c r="L1044" s="42">
        <f>IF(Table2[[#This Row],[Order Priority]]=Introduction!$B$45,1,0)</f>
        <v>0</v>
      </c>
      <c r="M1044" s="42">
        <f>IF(Table2[[#This Row],[Ship Mode]]=Introduction!$C$42,1,0)</f>
        <v>0</v>
      </c>
      <c r="N1044" s="41">
        <f>IF(Table2[[#This Row],[Ship Mode]]=Introduction!$C$44,1,0)</f>
        <v>1</v>
      </c>
      <c r="O1044" s="41">
        <f>IF(Table2[[#This Row],[Customer Segment]]=Introduction!$D$45,1,0)</f>
        <v>1</v>
      </c>
      <c r="P1044" s="41">
        <f>IF(Table2[[#This Row],[Customer Segment]]=Introduction!$D$42,1,0)</f>
        <v>0</v>
      </c>
      <c r="Q1044" s="41">
        <f>IF(Table2[[#This Row],[Customer Segment]]=Introduction!$D$44,1,0)</f>
        <v>0</v>
      </c>
      <c r="R1044" s="34">
        <v>2119.54</v>
      </c>
      <c r="S104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1173.095980625141</v>
      </c>
    </row>
    <row r="1045" spans="1:19" x14ac:dyDescent="0.2">
      <c r="A1045" s="1" t="s">
        <v>46</v>
      </c>
      <c r="B1045" s="1" t="s">
        <v>14</v>
      </c>
      <c r="C1045" s="1" t="s">
        <v>3</v>
      </c>
      <c r="D1045" s="39">
        <v>0.02</v>
      </c>
      <c r="E1045" s="39">
        <v>1270.99</v>
      </c>
      <c r="F1045" s="39">
        <v>19.989999999999998</v>
      </c>
      <c r="G1045" s="39">
        <v>0.35</v>
      </c>
      <c r="H1045" s="39">
        <v>9228.2255999999998</v>
      </c>
      <c r="I1045" s="42">
        <f>IF(Table2[[#This Row],[Order Priority]]=Introduction!$B$42,1,0)</f>
        <v>0</v>
      </c>
      <c r="J1045" s="42">
        <f>IF(Table2[[#This Row],[Order Priority]]=Introduction!$B$43,1,0)</f>
        <v>0</v>
      </c>
      <c r="K1045" s="42">
        <f>IF(Table2[[#This Row],[Order Priority]]=Introduction!$B$44,1,0)</f>
        <v>0</v>
      </c>
      <c r="L1045" s="42">
        <f>IF(Table2[[#This Row],[Order Priority]]=Introduction!$B$45,1,0)</f>
        <v>0</v>
      </c>
      <c r="M1045" s="42">
        <f>IF(Table2[[#This Row],[Ship Mode]]=Introduction!$C$42,1,0)</f>
        <v>0</v>
      </c>
      <c r="N1045" s="41">
        <f>IF(Table2[[#This Row],[Ship Mode]]=Introduction!$C$44,1,0)</f>
        <v>1</v>
      </c>
      <c r="O1045" s="41">
        <f>IF(Table2[[#This Row],[Customer Segment]]=Introduction!$D$45,1,0)</f>
        <v>1</v>
      </c>
      <c r="P1045" s="41">
        <f>IF(Table2[[#This Row],[Customer Segment]]=Introduction!$D$42,1,0)</f>
        <v>0</v>
      </c>
      <c r="Q1045" s="41">
        <f>IF(Table2[[#This Row],[Customer Segment]]=Introduction!$D$44,1,0)</f>
        <v>0</v>
      </c>
      <c r="R1045" s="1">
        <v>45737.33</v>
      </c>
      <c r="S104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14091.346166822248</v>
      </c>
    </row>
    <row r="1046" spans="1:19" x14ac:dyDescent="0.2">
      <c r="A1046" s="1" t="s">
        <v>46</v>
      </c>
      <c r="B1046" s="1" t="s">
        <v>14</v>
      </c>
      <c r="C1046" s="1" t="s">
        <v>3</v>
      </c>
      <c r="D1046" s="37">
        <v>0.02</v>
      </c>
      <c r="E1046" s="37">
        <v>60.98</v>
      </c>
      <c r="F1046" s="37">
        <v>49</v>
      </c>
      <c r="G1046" s="37">
        <v>0.59</v>
      </c>
      <c r="H1046" s="37">
        <v>-596.26800000000003</v>
      </c>
      <c r="I1046" s="42">
        <f>IF(Table2[[#This Row],[Order Priority]]=Introduction!$B$42,1,0)</f>
        <v>0</v>
      </c>
      <c r="J1046" s="42">
        <f>IF(Table2[[#This Row],[Order Priority]]=Introduction!$B$43,1,0)</f>
        <v>0</v>
      </c>
      <c r="K1046" s="42">
        <f>IF(Table2[[#This Row],[Order Priority]]=Introduction!$B$44,1,0)</f>
        <v>0</v>
      </c>
      <c r="L1046" s="42">
        <f>IF(Table2[[#This Row],[Order Priority]]=Introduction!$B$45,1,0)</f>
        <v>0</v>
      </c>
      <c r="M1046" s="42">
        <f>IF(Table2[[#This Row],[Ship Mode]]=Introduction!$C$42,1,0)</f>
        <v>0</v>
      </c>
      <c r="N1046" s="41">
        <f>IF(Table2[[#This Row],[Ship Mode]]=Introduction!$C$44,1,0)</f>
        <v>1</v>
      </c>
      <c r="O1046" s="41">
        <f>IF(Table2[[#This Row],[Customer Segment]]=Introduction!$D$45,1,0)</f>
        <v>1</v>
      </c>
      <c r="P1046" s="41">
        <f>IF(Table2[[#This Row],[Customer Segment]]=Introduction!$D$42,1,0)</f>
        <v>0</v>
      </c>
      <c r="Q1046" s="41">
        <f>IF(Table2[[#This Row],[Customer Segment]]=Introduction!$D$44,1,0)</f>
        <v>0</v>
      </c>
      <c r="R1046" s="34">
        <v>561.05999999999995</v>
      </c>
      <c r="S104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1240.9397327844174</v>
      </c>
    </row>
    <row r="1047" spans="1:19" x14ac:dyDescent="0.2">
      <c r="A1047" s="1" t="s">
        <v>46</v>
      </c>
      <c r="B1047" s="1" t="s">
        <v>14</v>
      </c>
      <c r="C1047" s="1" t="s">
        <v>3</v>
      </c>
      <c r="D1047" s="39">
        <v>0.02</v>
      </c>
      <c r="E1047" s="39">
        <v>1270.99</v>
      </c>
      <c r="F1047" s="39">
        <v>19.989999999999998</v>
      </c>
      <c r="G1047" s="39">
        <v>0.35</v>
      </c>
      <c r="H1047" s="39">
        <v>7889.6877000000004</v>
      </c>
      <c r="I1047" s="42">
        <f>IF(Table2[[#This Row],[Order Priority]]=Introduction!$B$42,1,0)</f>
        <v>0</v>
      </c>
      <c r="J1047" s="42">
        <f>IF(Table2[[#This Row],[Order Priority]]=Introduction!$B$43,1,0)</f>
        <v>0</v>
      </c>
      <c r="K1047" s="42">
        <f>IF(Table2[[#This Row],[Order Priority]]=Introduction!$B$44,1,0)</f>
        <v>0</v>
      </c>
      <c r="L1047" s="42">
        <f>IF(Table2[[#This Row],[Order Priority]]=Introduction!$B$45,1,0)</f>
        <v>0</v>
      </c>
      <c r="M1047" s="42">
        <f>IF(Table2[[#This Row],[Ship Mode]]=Introduction!$C$42,1,0)</f>
        <v>0</v>
      </c>
      <c r="N1047" s="41">
        <f>IF(Table2[[#This Row],[Ship Mode]]=Introduction!$C$44,1,0)</f>
        <v>1</v>
      </c>
      <c r="O1047" s="41">
        <f>IF(Table2[[#This Row],[Customer Segment]]=Introduction!$D$45,1,0)</f>
        <v>1</v>
      </c>
      <c r="P1047" s="41">
        <f>IF(Table2[[#This Row],[Customer Segment]]=Introduction!$D$42,1,0)</f>
        <v>0</v>
      </c>
      <c r="Q1047" s="41">
        <f>IF(Table2[[#This Row],[Customer Segment]]=Introduction!$D$44,1,0)</f>
        <v>0</v>
      </c>
      <c r="R1047" s="1">
        <v>11434.33</v>
      </c>
      <c r="S104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12720.648926838578</v>
      </c>
    </row>
    <row r="1048" spans="1:19" x14ac:dyDescent="0.2">
      <c r="A1048" s="1" t="s">
        <v>46</v>
      </c>
      <c r="B1048" s="1" t="s">
        <v>63</v>
      </c>
      <c r="C1048" s="1" t="s">
        <v>3</v>
      </c>
      <c r="D1048" s="37">
        <v>0.05</v>
      </c>
      <c r="E1048" s="37">
        <v>205.99</v>
      </c>
      <c r="F1048" s="37">
        <v>8.99</v>
      </c>
      <c r="G1048" s="37">
        <v>0.6</v>
      </c>
      <c r="H1048" s="37">
        <v>1545.8097600000001</v>
      </c>
      <c r="I1048" s="42">
        <f>IF(Table2[[#This Row],[Order Priority]]=Introduction!$B$42,1,0)</f>
        <v>0</v>
      </c>
      <c r="J1048" s="42">
        <f>IF(Table2[[#This Row],[Order Priority]]=Introduction!$B$43,1,0)</f>
        <v>0</v>
      </c>
      <c r="K1048" s="42">
        <f>IF(Table2[[#This Row],[Order Priority]]=Introduction!$B$44,1,0)</f>
        <v>0</v>
      </c>
      <c r="L1048" s="42">
        <f>IF(Table2[[#This Row],[Order Priority]]=Introduction!$B$45,1,0)</f>
        <v>0</v>
      </c>
      <c r="M1048" s="42">
        <f>IF(Table2[[#This Row],[Ship Mode]]=Introduction!$C$42,1,0)</f>
        <v>0</v>
      </c>
      <c r="N1048" s="41">
        <f>IF(Table2[[#This Row],[Ship Mode]]=Introduction!$C$44,1,0)</f>
        <v>0</v>
      </c>
      <c r="O1048" s="41">
        <f>IF(Table2[[#This Row],[Customer Segment]]=Introduction!$D$45,1,0)</f>
        <v>1</v>
      </c>
      <c r="P1048" s="41">
        <f>IF(Table2[[#This Row],[Customer Segment]]=Introduction!$D$42,1,0)</f>
        <v>0</v>
      </c>
      <c r="Q1048" s="41">
        <f>IF(Table2[[#This Row],[Customer Segment]]=Introduction!$D$44,1,0)</f>
        <v>0</v>
      </c>
      <c r="R1048" s="34">
        <v>3229.24</v>
      </c>
      <c r="S104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2689.2448409093317</v>
      </c>
    </row>
    <row r="1049" spans="1:19" x14ac:dyDescent="0.2">
      <c r="A1049" s="1" t="s">
        <v>1</v>
      </c>
      <c r="B1049" s="1" t="s">
        <v>14</v>
      </c>
      <c r="C1049" s="1" t="s">
        <v>70</v>
      </c>
      <c r="D1049" s="39">
        <v>7.0000000000000007E-2</v>
      </c>
      <c r="E1049" s="39">
        <v>200.99</v>
      </c>
      <c r="F1049" s="39">
        <v>4.2</v>
      </c>
      <c r="G1049" s="39">
        <v>0.59</v>
      </c>
      <c r="H1049" s="39">
        <v>2225.0761200000002</v>
      </c>
      <c r="I1049" s="42">
        <f>IF(Table2[[#This Row],[Order Priority]]=Introduction!$B$42,1,0)</f>
        <v>1</v>
      </c>
      <c r="J1049" s="42">
        <f>IF(Table2[[#This Row],[Order Priority]]=Introduction!$B$43,1,0)</f>
        <v>0</v>
      </c>
      <c r="K1049" s="42">
        <f>IF(Table2[[#This Row],[Order Priority]]=Introduction!$B$44,1,0)</f>
        <v>0</v>
      </c>
      <c r="L1049" s="42">
        <f>IF(Table2[[#This Row],[Order Priority]]=Introduction!$B$45,1,0)</f>
        <v>0</v>
      </c>
      <c r="M1049" s="42">
        <f>IF(Table2[[#This Row],[Ship Mode]]=Introduction!$C$42,1,0)</f>
        <v>0</v>
      </c>
      <c r="N1049" s="41">
        <f>IF(Table2[[#This Row],[Ship Mode]]=Introduction!$C$44,1,0)</f>
        <v>1</v>
      </c>
      <c r="O1049" s="41">
        <f>IF(Table2[[#This Row],[Customer Segment]]=Introduction!$D$45,1,0)</f>
        <v>0</v>
      </c>
      <c r="P1049" s="41">
        <f>IF(Table2[[#This Row],[Customer Segment]]=Introduction!$D$42,1,0)</f>
        <v>0</v>
      </c>
      <c r="Q1049" s="41">
        <f>IF(Table2[[#This Row],[Customer Segment]]=Introduction!$D$44,1,0)</f>
        <v>0</v>
      </c>
      <c r="R1049" s="1">
        <v>3705.14</v>
      </c>
      <c r="S104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3395.4786009099744</v>
      </c>
    </row>
    <row r="1050" spans="1:19" x14ac:dyDescent="0.2">
      <c r="A1050" s="1" t="s">
        <v>1</v>
      </c>
      <c r="B1050" s="1" t="s">
        <v>2</v>
      </c>
      <c r="C1050" s="1" t="s">
        <v>70</v>
      </c>
      <c r="D1050" s="37">
        <v>0.01</v>
      </c>
      <c r="E1050" s="37">
        <v>297.48</v>
      </c>
      <c r="F1050" s="37">
        <v>18.059999999999999</v>
      </c>
      <c r="G1050" s="37">
        <v>0.6</v>
      </c>
      <c r="H1050" s="37">
        <v>-338.18083200000001</v>
      </c>
      <c r="I1050" s="42">
        <f>IF(Table2[[#This Row],[Order Priority]]=Introduction!$B$42,1,0)</f>
        <v>1</v>
      </c>
      <c r="J1050" s="42">
        <f>IF(Table2[[#This Row],[Order Priority]]=Introduction!$B$43,1,0)</f>
        <v>0</v>
      </c>
      <c r="K1050" s="42">
        <f>IF(Table2[[#This Row],[Order Priority]]=Introduction!$B$44,1,0)</f>
        <v>0</v>
      </c>
      <c r="L1050" s="42">
        <f>IF(Table2[[#This Row],[Order Priority]]=Introduction!$B$45,1,0)</f>
        <v>0</v>
      </c>
      <c r="M1050" s="42">
        <f>IF(Table2[[#This Row],[Ship Mode]]=Introduction!$C$42,1,0)</f>
        <v>1</v>
      </c>
      <c r="N1050" s="41">
        <f>IF(Table2[[#This Row],[Ship Mode]]=Introduction!$C$44,1,0)</f>
        <v>0</v>
      </c>
      <c r="O1050" s="41">
        <f>IF(Table2[[#This Row],[Customer Segment]]=Introduction!$D$45,1,0)</f>
        <v>0</v>
      </c>
      <c r="P1050" s="41">
        <f>IF(Table2[[#This Row],[Customer Segment]]=Introduction!$D$42,1,0)</f>
        <v>0</v>
      </c>
      <c r="Q1050" s="41">
        <f>IF(Table2[[#This Row],[Customer Segment]]=Introduction!$D$44,1,0)</f>
        <v>0</v>
      </c>
      <c r="R1050" s="34">
        <v>945.36</v>
      </c>
      <c r="S105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1700.4335458853093</v>
      </c>
    </row>
    <row r="1051" spans="1:19" x14ac:dyDescent="0.2">
      <c r="A1051" s="1" t="s">
        <v>13</v>
      </c>
      <c r="B1051" s="1" t="s">
        <v>14</v>
      </c>
      <c r="C1051" s="1" t="s">
        <v>70</v>
      </c>
      <c r="D1051" s="39">
        <v>0.01</v>
      </c>
      <c r="E1051" s="39">
        <v>2.08</v>
      </c>
      <c r="F1051" s="39">
        <v>5.33</v>
      </c>
      <c r="G1051" s="39">
        <v>0.43</v>
      </c>
      <c r="H1051" s="39">
        <v>-103.7124</v>
      </c>
      <c r="I1051" s="42">
        <f>IF(Table2[[#This Row],[Order Priority]]=Introduction!$B$42,1,0)</f>
        <v>0</v>
      </c>
      <c r="J1051" s="42">
        <f>IF(Table2[[#This Row],[Order Priority]]=Introduction!$B$43,1,0)</f>
        <v>1</v>
      </c>
      <c r="K1051" s="42">
        <f>IF(Table2[[#This Row],[Order Priority]]=Introduction!$B$44,1,0)</f>
        <v>0</v>
      </c>
      <c r="L1051" s="42">
        <f>IF(Table2[[#This Row],[Order Priority]]=Introduction!$B$45,1,0)</f>
        <v>0</v>
      </c>
      <c r="M1051" s="42">
        <f>IF(Table2[[#This Row],[Ship Mode]]=Introduction!$C$42,1,0)</f>
        <v>0</v>
      </c>
      <c r="N1051" s="41">
        <f>IF(Table2[[#This Row],[Ship Mode]]=Introduction!$C$44,1,0)</f>
        <v>1</v>
      </c>
      <c r="O1051" s="41">
        <f>IF(Table2[[#This Row],[Customer Segment]]=Introduction!$D$45,1,0)</f>
        <v>0</v>
      </c>
      <c r="P1051" s="41">
        <f>IF(Table2[[#This Row],[Customer Segment]]=Introduction!$D$42,1,0)</f>
        <v>0</v>
      </c>
      <c r="Q1051" s="41">
        <f>IF(Table2[[#This Row],[Customer Segment]]=Introduction!$D$44,1,0)</f>
        <v>0</v>
      </c>
      <c r="R1051" s="1">
        <v>28.32</v>
      </c>
      <c r="S105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32.912988179760561</v>
      </c>
    </row>
    <row r="1052" spans="1:19" x14ac:dyDescent="0.2">
      <c r="A1052" s="1" t="s">
        <v>13</v>
      </c>
      <c r="B1052" s="1" t="s">
        <v>2</v>
      </c>
      <c r="C1052" s="1" t="s">
        <v>70</v>
      </c>
      <c r="D1052" s="37">
        <v>0.03</v>
      </c>
      <c r="E1052" s="37">
        <v>370.98</v>
      </c>
      <c r="F1052" s="37">
        <v>99</v>
      </c>
      <c r="G1052" s="37">
        <v>0.65</v>
      </c>
      <c r="H1052" s="37">
        <v>-124.2864</v>
      </c>
      <c r="I1052" s="42">
        <f>IF(Table2[[#This Row],[Order Priority]]=Introduction!$B$42,1,0)</f>
        <v>0</v>
      </c>
      <c r="J1052" s="42">
        <f>IF(Table2[[#This Row],[Order Priority]]=Introduction!$B$43,1,0)</f>
        <v>1</v>
      </c>
      <c r="K1052" s="42">
        <f>IF(Table2[[#This Row],[Order Priority]]=Introduction!$B$44,1,0)</f>
        <v>0</v>
      </c>
      <c r="L1052" s="42">
        <f>IF(Table2[[#This Row],[Order Priority]]=Introduction!$B$45,1,0)</f>
        <v>0</v>
      </c>
      <c r="M1052" s="42">
        <f>IF(Table2[[#This Row],[Ship Mode]]=Introduction!$C$42,1,0)</f>
        <v>1</v>
      </c>
      <c r="N1052" s="41">
        <f>IF(Table2[[#This Row],[Ship Mode]]=Introduction!$C$44,1,0)</f>
        <v>0</v>
      </c>
      <c r="O1052" s="41">
        <f>IF(Table2[[#This Row],[Customer Segment]]=Introduction!$D$45,1,0)</f>
        <v>0</v>
      </c>
      <c r="P1052" s="41">
        <f>IF(Table2[[#This Row],[Customer Segment]]=Introduction!$D$42,1,0)</f>
        <v>0</v>
      </c>
      <c r="Q1052" s="41">
        <f>IF(Table2[[#This Row],[Customer Segment]]=Introduction!$D$44,1,0)</f>
        <v>0</v>
      </c>
      <c r="R1052" s="34">
        <v>2309.4899999999998</v>
      </c>
      <c r="S105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4122.7266745060306</v>
      </c>
    </row>
    <row r="1053" spans="1:19" x14ac:dyDescent="0.2">
      <c r="A1053" s="1" t="s">
        <v>13</v>
      </c>
      <c r="B1053" s="1" t="s">
        <v>14</v>
      </c>
      <c r="C1053" s="1" t="s">
        <v>47</v>
      </c>
      <c r="D1053" s="39">
        <v>0.1</v>
      </c>
      <c r="E1053" s="39">
        <v>22.38</v>
      </c>
      <c r="F1053" s="39">
        <v>15.1</v>
      </c>
      <c r="G1053" s="39">
        <v>0.38</v>
      </c>
      <c r="H1053" s="39">
        <v>-107.51349999999999</v>
      </c>
      <c r="I1053" s="42">
        <f>IF(Table2[[#This Row],[Order Priority]]=Introduction!$B$42,1,0)</f>
        <v>0</v>
      </c>
      <c r="J1053" s="42">
        <f>IF(Table2[[#This Row],[Order Priority]]=Introduction!$B$43,1,0)</f>
        <v>1</v>
      </c>
      <c r="K1053" s="42">
        <f>IF(Table2[[#This Row],[Order Priority]]=Introduction!$B$44,1,0)</f>
        <v>0</v>
      </c>
      <c r="L1053" s="42">
        <f>IF(Table2[[#This Row],[Order Priority]]=Introduction!$B$45,1,0)</f>
        <v>0</v>
      </c>
      <c r="M1053" s="42">
        <f>IF(Table2[[#This Row],[Ship Mode]]=Introduction!$C$42,1,0)</f>
        <v>0</v>
      </c>
      <c r="N1053" s="41">
        <f>IF(Table2[[#This Row],[Ship Mode]]=Introduction!$C$44,1,0)</f>
        <v>1</v>
      </c>
      <c r="O1053" s="41">
        <f>IF(Table2[[#This Row],[Customer Segment]]=Introduction!$D$45,1,0)</f>
        <v>0</v>
      </c>
      <c r="P1053" s="41">
        <f>IF(Table2[[#This Row],[Customer Segment]]=Introduction!$D$42,1,0)</f>
        <v>0</v>
      </c>
      <c r="Q1053" s="41">
        <f>IF(Table2[[#This Row],[Customer Segment]]=Introduction!$D$44,1,0)</f>
        <v>1</v>
      </c>
      <c r="R1053" s="1">
        <v>564.98</v>
      </c>
      <c r="S105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292.06485224300468</v>
      </c>
    </row>
    <row r="1054" spans="1:19" x14ac:dyDescent="0.2">
      <c r="A1054" s="1" t="s">
        <v>13</v>
      </c>
      <c r="B1054" s="1" t="s">
        <v>14</v>
      </c>
      <c r="C1054" s="1" t="s">
        <v>47</v>
      </c>
      <c r="D1054" s="37">
        <v>0.04</v>
      </c>
      <c r="E1054" s="37">
        <v>6.98</v>
      </c>
      <c r="F1054" s="37">
        <v>2.83</v>
      </c>
      <c r="G1054" s="37">
        <v>0.37</v>
      </c>
      <c r="H1054" s="37">
        <v>46.01</v>
      </c>
      <c r="I1054" s="42">
        <f>IF(Table2[[#This Row],[Order Priority]]=Introduction!$B$42,1,0)</f>
        <v>0</v>
      </c>
      <c r="J1054" s="42">
        <f>IF(Table2[[#This Row],[Order Priority]]=Introduction!$B$43,1,0)</f>
        <v>1</v>
      </c>
      <c r="K1054" s="42">
        <f>IF(Table2[[#This Row],[Order Priority]]=Introduction!$B$44,1,0)</f>
        <v>0</v>
      </c>
      <c r="L1054" s="42">
        <f>IF(Table2[[#This Row],[Order Priority]]=Introduction!$B$45,1,0)</f>
        <v>0</v>
      </c>
      <c r="M1054" s="42">
        <f>IF(Table2[[#This Row],[Ship Mode]]=Introduction!$C$42,1,0)</f>
        <v>0</v>
      </c>
      <c r="N1054" s="41">
        <f>IF(Table2[[#This Row],[Ship Mode]]=Introduction!$C$44,1,0)</f>
        <v>1</v>
      </c>
      <c r="O1054" s="41">
        <f>IF(Table2[[#This Row],[Customer Segment]]=Introduction!$D$45,1,0)</f>
        <v>0</v>
      </c>
      <c r="P1054" s="41">
        <f>IF(Table2[[#This Row],[Customer Segment]]=Introduction!$D$42,1,0)</f>
        <v>0</v>
      </c>
      <c r="Q1054" s="41">
        <f>IF(Table2[[#This Row],[Customer Segment]]=Introduction!$D$44,1,0)</f>
        <v>1</v>
      </c>
      <c r="R1054" s="34">
        <v>129.47999999999999</v>
      </c>
      <c r="S105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93.229692692749495</v>
      </c>
    </row>
    <row r="1055" spans="1:19" x14ac:dyDescent="0.2">
      <c r="A1055" s="1" t="s">
        <v>13</v>
      </c>
      <c r="B1055" s="1" t="s">
        <v>14</v>
      </c>
      <c r="C1055" s="1" t="s">
        <v>47</v>
      </c>
      <c r="D1055" s="39">
        <v>0.1</v>
      </c>
      <c r="E1055" s="39">
        <v>22.38</v>
      </c>
      <c r="F1055" s="39">
        <v>15.1</v>
      </c>
      <c r="G1055" s="39">
        <v>0.38</v>
      </c>
      <c r="H1055" s="39">
        <v>-107.51349999999999</v>
      </c>
      <c r="I1055" s="42">
        <f>IF(Table2[[#This Row],[Order Priority]]=Introduction!$B$42,1,0)</f>
        <v>0</v>
      </c>
      <c r="J1055" s="42">
        <f>IF(Table2[[#This Row],[Order Priority]]=Introduction!$B$43,1,0)</f>
        <v>1</v>
      </c>
      <c r="K1055" s="42">
        <f>IF(Table2[[#This Row],[Order Priority]]=Introduction!$B$44,1,0)</f>
        <v>0</v>
      </c>
      <c r="L1055" s="42">
        <f>IF(Table2[[#This Row],[Order Priority]]=Introduction!$B$45,1,0)</f>
        <v>0</v>
      </c>
      <c r="M1055" s="42">
        <f>IF(Table2[[#This Row],[Ship Mode]]=Introduction!$C$42,1,0)</f>
        <v>0</v>
      </c>
      <c r="N1055" s="41">
        <f>IF(Table2[[#This Row],[Ship Mode]]=Introduction!$C$44,1,0)</f>
        <v>1</v>
      </c>
      <c r="O1055" s="41">
        <f>IF(Table2[[#This Row],[Customer Segment]]=Introduction!$D$45,1,0)</f>
        <v>0</v>
      </c>
      <c r="P1055" s="41">
        <f>IF(Table2[[#This Row],[Customer Segment]]=Introduction!$D$42,1,0)</f>
        <v>0</v>
      </c>
      <c r="Q1055" s="41">
        <f>IF(Table2[[#This Row],[Customer Segment]]=Introduction!$D$44,1,0)</f>
        <v>1</v>
      </c>
      <c r="R1055" s="1">
        <v>152.11000000000001</v>
      </c>
      <c r="S105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292.06485224300468</v>
      </c>
    </row>
    <row r="1056" spans="1:19" x14ac:dyDescent="0.2">
      <c r="A1056" s="1" t="s">
        <v>13</v>
      </c>
      <c r="B1056" s="1" t="s">
        <v>14</v>
      </c>
      <c r="C1056" s="1" t="s">
        <v>47</v>
      </c>
      <c r="D1056" s="37">
        <v>0.04</v>
      </c>
      <c r="E1056" s="37">
        <v>6.98</v>
      </c>
      <c r="F1056" s="37">
        <v>2.83</v>
      </c>
      <c r="G1056" s="37">
        <v>0.37</v>
      </c>
      <c r="H1056" s="37">
        <v>24.819299999999998</v>
      </c>
      <c r="I1056" s="42">
        <f>IF(Table2[[#This Row],[Order Priority]]=Introduction!$B$42,1,0)</f>
        <v>0</v>
      </c>
      <c r="J1056" s="42">
        <f>IF(Table2[[#This Row],[Order Priority]]=Introduction!$B$43,1,0)</f>
        <v>1</v>
      </c>
      <c r="K1056" s="42">
        <f>IF(Table2[[#This Row],[Order Priority]]=Introduction!$B$44,1,0)</f>
        <v>0</v>
      </c>
      <c r="L1056" s="42">
        <f>IF(Table2[[#This Row],[Order Priority]]=Introduction!$B$45,1,0)</f>
        <v>0</v>
      </c>
      <c r="M1056" s="42">
        <f>IF(Table2[[#This Row],[Ship Mode]]=Introduction!$C$42,1,0)</f>
        <v>0</v>
      </c>
      <c r="N1056" s="41">
        <f>IF(Table2[[#This Row],[Ship Mode]]=Introduction!$C$44,1,0)</f>
        <v>1</v>
      </c>
      <c r="O1056" s="41">
        <f>IF(Table2[[#This Row],[Customer Segment]]=Introduction!$D$45,1,0)</f>
        <v>0</v>
      </c>
      <c r="P1056" s="41">
        <f>IF(Table2[[#This Row],[Customer Segment]]=Introduction!$D$42,1,0)</f>
        <v>0</v>
      </c>
      <c r="Q1056" s="41">
        <f>IF(Table2[[#This Row],[Customer Segment]]=Introduction!$D$44,1,0)</f>
        <v>1</v>
      </c>
      <c r="R1056" s="34">
        <v>35.97</v>
      </c>
      <c r="S105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71.529870817461557</v>
      </c>
    </row>
    <row r="1057" spans="1:19" x14ac:dyDescent="0.2">
      <c r="A1057" s="1" t="s">
        <v>13</v>
      </c>
      <c r="B1057" s="1" t="s">
        <v>14</v>
      </c>
      <c r="C1057" s="1" t="s">
        <v>15</v>
      </c>
      <c r="D1057" s="39">
        <v>0.05</v>
      </c>
      <c r="E1057" s="39">
        <v>85.99</v>
      </c>
      <c r="F1057" s="39">
        <v>0.99</v>
      </c>
      <c r="G1057" s="39">
        <v>0.55000000000000004</v>
      </c>
      <c r="H1057" s="39">
        <v>36.216000000000001</v>
      </c>
      <c r="I1057" s="42">
        <f>IF(Table2[[#This Row],[Order Priority]]=Introduction!$B$42,1,0)</f>
        <v>0</v>
      </c>
      <c r="J1057" s="42">
        <f>IF(Table2[[#This Row],[Order Priority]]=Introduction!$B$43,1,0)</f>
        <v>1</v>
      </c>
      <c r="K1057" s="42">
        <f>IF(Table2[[#This Row],[Order Priority]]=Introduction!$B$44,1,0)</f>
        <v>0</v>
      </c>
      <c r="L1057" s="42">
        <f>IF(Table2[[#This Row],[Order Priority]]=Introduction!$B$45,1,0)</f>
        <v>0</v>
      </c>
      <c r="M1057" s="42">
        <f>IF(Table2[[#This Row],[Ship Mode]]=Introduction!$C$42,1,0)</f>
        <v>0</v>
      </c>
      <c r="N1057" s="41">
        <f>IF(Table2[[#This Row],[Ship Mode]]=Introduction!$C$44,1,0)</f>
        <v>1</v>
      </c>
      <c r="O1057" s="41">
        <f>IF(Table2[[#This Row],[Customer Segment]]=Introduction!$D$45,1,0)</f>
        <v>0</v>
      </c>
      <c r="P1057" s="41">
        <f>IF(Table2[[#This Row],[Customer Segment]]=Introduction!$D$42,1,0)</f>
        <v>1</v>
      </c>
      <c r="Q1057" s="41">
        <f>IF(Table2[[#This Row],[Customer Segment]]=Introduction!$D$44,1,0)</f>
        <v>0</v>
      </c>
      <c r="R1057" s="1">
        <v>291.64</v>
      </c>
      <c r="S105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363.52604271876379</v>
      </c>
    </row>
    <row r="1058" spans="1:19" x14ac:dyDescent="0.2">
      <c r="A1058" s="1" t="s">
        <v>46</v>
      </c>
      <c r="B1058" s="1" t="s">
        <v>2</v>
      </c>
      <c r="C1058" s="1" t="s">
        <v>47</v>
      </c>
      <c r="D1058" s="37">
        <v>0.03</v>
      </c>
      <c r="E1058" s="37">
        <v>320.64</v>
      </c>
      <c r="F1058" s="37">
        <v>29.2</v>
      </c>
      <c r="G1058" s="37">
        <v>0.66</v>
      </c>
      <c r="H1058" s="37">
        <v>429.75435599999997</v>
      </c>
      <c r="I1058" s="42">
        <f>IF(Table2[[#This Row],[Order Priority]]=Introduction!$B$42,1,0)</f>
        <v>0</v>
      </c>
      <c r="J1058" s="42">
        <f>IF(Table2[[#This Row],[Order Priority]]=Introduction!$B$43,1,0)</f>
        <v>0</v>
      </c>
      <c r="K1058" s="42">
        <f>IF(Table2[[#This Row],[Order Priority]]=Introduction!$B$44,1,0)</f>
        <v>0</v>
      </c>
      <c r="L1058" s="42">
        <f>IF(Table2[[#This Row],[Order Priority]]=Introduction!$B$45,1,0)</f>
        <v>0</v>
      </c>
      <c r="M1058" s="42">
        <f>IF(Table2[[#This Row],[Ship Mode]]=Introduction!$C$42,1,0)</f>
        <v>1</v>
      </c>
      <c r="N1058" s="41">
        <f>IF(Table2[[#This Row],[Ship Mode]]=Introduction!$C$44,1,0)</f>
        <v>0</v>
      </c>
      <c r="O1058" s="41">
        <f>IF(Table2[[#This Row],[Customer Segment]]=Introduction!$D$45,1,0)</f>
        <v>0</v>
      </c>
      <c r="P1058" s="41">
        <f>IF(Table2[[#This Row],[Customer Segment]]=Introduction!$D$42,1,0)</f>
        <v>0</v>
      </c>
      <c r="Q1058" s="41">
        <f>IF(Table2[[#This Row],[Customer Segment]]=Introduction!$D$44,1,0)</f>
        <v>1</v>
      </c>
      <c r="R1058" s="34">
        <v>2233.46</v>
      </c>
      <c r="S105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2845.3969425048331</v>
      </c>
    </row>
    <row r="1059" spans="1:19" x14ac:dyDescent="0.2">
      <c r="A1059" s="1" t="s">
        <v>46</v>
      </c>
      <c r="B1059" s="1" t="s">
        <v>14</v>
      </c>
      <c r="C1059" s="1" t="s">
        <v>70</v>
      </c>
      <c r="D1059" s="39">
        <v>0.1</v>
      </c>
      <c r="E1059" s="39">
        <v>36.549999999999997</v>
      </c>
      <c r="F1059" s="39">
        <v>13.89</v>
      </c>
      <c r="G1059" s="39">
        <v>0.41</v>
      </c>
      <c r="H1059" s="39">
        <v>-89.572000000000003</v>
      </c>
      <c r="I1059" s="42">
        <f>IF(Table2[[#This Row],[Order Priority]]=Introduction!$B$42,1,0)</f>
        <v>0</v>
      </c>
      <c r="J1059" s="42">
        <f>IF(Table2[[#This Row],[Order Priority]]=Introduction!$B$43,1,0)</f>
        <v>0</v>
      </c>
      <c r="K1059" s="42">
        <f>IF(Table2[[#This Row],[Order Priority]]=Introduction!$B$44,1,0)</f>
        <v>0</v>
      </c>
      <c r="L1059" s="42">
        <f>IF(Table2[[#This Row],[Order Priority]]=Introduction!$B$45,1,0)</f>
        <v>0</v>
      </c>
      <c r="M1059" s="42">
        <f>IF(Table2[[#This Row],[Ship Mode]]=Introduction!$C$42,1,0)</f>
        <v>0</v>
      </c>
      <c r="N1059" s="41">
        <f>IF(Table2[[#This Row],[Ship Mode]]=Introduction!$C$44,1,0)</f>
        <v>1</v>
      </c>
      <c r="O1059" s="41">
        <f>IF(Table2[[#This Row],[Customer Segment]]=Introduction!$D$45,1,0)</f>
        <v>0</v>
      </c>
      <c r="P1059" s="41">
        <f>IF(Table2[[#This Row],[Customer Segment]]=Introduction!$D$42,1,0)</f>
        <v>0</v>
      </c>
      <c r="Q1059" s="41">
        <f>IF(Table2[[#This Row],[Customer Segment]]=Introduction!$D$44,1,0)</f>
        <v>0</v>
      </c>
      <c r="R1059" s="1">
        <v>379.72</v>
      </c>
      <c r="S105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519.40497249957355</v>
      </c>
    </row>
    <row r="1060" spans="1:19" x14ac:dyDescent="0.2">
      <c r="A1060" s="1" t="s">
        <v>1</v>
      </c>
      <c r="B1060" s="1" t="s">
        <v>14</v>
      </c>
      <c r="C1060" s="1" t="s">
        <v>3</v>
      </c>
      <c r="D1060" s="37">
        <v>0.03</v>
      </c>
      <c r="E1060" s="37">
        <v>2.1800000000000002</v>
      </c>
      <c r="F1060" s="37">
        <v>1.38</v>
      </c>
      <c r="G1060" s="37">
        <v>0.44</v>
      </c>
      <c r="H1060" s="37">
        <v>-7.04</v>
      </c>
      <c r="I1060" s="42">
        <f>IF(Table2[[#This Row],[Order Priority]]=Introduction!$B$42,1,0)</f>
        <v>1</v>
      </c>
      <c r="J1060" s="42">
        <f>IF(Table2[[#This Row],[Order Priority]]=Introduction!$B$43,1,0)</f>
        <v>0</v>
      </c>
      <c r="K1060" s="42">
        <f>IF(Table2[[#This Row],[Order Priority]]=Introduction!$B$44,1,0)</f>
        <v>0</v>
      </c>
      <c r="L1060" s="42">
        <f>IF(Table2[[#This Row],[Order Priority]]=Introduction!$B$45,1,0)</f>
        <v>0</v>
      </c>
      <c r="M1060" s="42">
        <f>IF(Table2[[#This Row],[Ship Mode]]=Introduction!$C$42,1,0)</f>
        <v>0</v>
      </c>
      <c r="N1060" s="41">
        <f>IF(Table2[[#This Row],[Ship Mode]]=Introduction!$C$44,1,0)</f>
        <v>1</v>
      </c>
      <c r="O1060" s="41">
        <f>IF(Table2[[#This Row],[Customer Segment]]=Introduction!$D$45,1,0)</f>
        <v>1</v>
      </c>
      <c r="P1060" s="41">
        <f>IF(Table2[[#This Row],[Customer Segment]]=Introduction!$D$42,1,0)</f>
        <v>0</v>
      </c>
      <c r="Q1060" s="41">
        <f>IF(Table2[[#This Row],[Customer Segment]]=Introduction!$D$44,1,0)</f>
        <v>0</v>
      </c>
      <c r="R1060" s="34">
        <v>15.73</v>
      </c>
      <c r="S106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301.60406530180637</v>
      </c>
    </row>
    <row r="1061" spans="1:19" x14ac:dyDescent="0.2">
      <c r="A1061" s="1" t="s">
        <v>1</v>
      </c>
      <c r="B1061" s="1" t="s">
        <v>2</v>
      </c>
      <c r="C1061" s="1" t="s">
        <v>3</v>
      </c>
      <c r="D1061" s="39">
        <v>0.01</v>
      </c>
      <c r="E1061" s="39">
        <v>170.98</v>
      </c>
      <c r="F1061" s="39">
        <v>35.89</v>
      </c>
      <c r="G1061" s="39">
        <v>0.66</v>
      </c>
      <c r="H1061" s="39">
        <v>538.52</v>
      </c>
      <c r="I1061" s="42">
        <f>IF(Table2[[#This Row],[Order Priority]]=Introduction!$B$42,1,0)</f>
        <v>1</v>
      </c>
      <c r="J1061" s="42">
        <f>IF(Table2[[#This Row],[Order Priority]]=Introduction!$B$43,1,0)</f>
        <v>0</v>
      </c>
      <c r="K1061" s="42">
        <f>IF(Table2[[#This Row],[Order Priority]]=Introduction!$B$44,1,0)</f>
        <v>0</v>
      </c>
      <c r="L1061" s="42">
        <f>IF(Table2[[#This Row],[Order Priority]]=Introduction!$B$45,1,0)</f>
        <v>0</v>
      </c>
      <c r="M1061" s="42">
        <f>IF(Table2[[#This Row],[Ship Mode]]=Introduction!$C$42,1,0)</f>
        <v>1</v>
      </c>
      <c r="N1061" s="41">
        <f>IF(Table2[[#This Row],[Ship Mode]]=Introduction!$C$44,1,0)</f>
        <v>0</v>
      </c>
      <c r="O1061" s="41">
        <f>IF(Table2[[#This Row],[Customer Segment]]=Introduction!$D$45,1,0)</f>
        <v>1</v>
      </c>
      <c r="P1061" s="41">
        <f>IF(Table2[[#This Row],[Customer Segment]]=Introduction!$D$42,1,0)</f>
        <v>0</v>
      </c>
      <c r="Q1061" s="41">
        <f>IF(Table2[[#This Row],[Customer Segment]]=Introduction!$D$44,1,0)</f>
        <v>0</v>
      </c>
      <c r="R1061" s="1">
        <v>1719.07</v>
      </c>
      <c r="S106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2735.4949939448402</v>
      </c>
    </row>
    <row r="1062" spans="1:19" x14ac:dyDescent="0.2">
      <c r="A1062" s="1" t="s">
        <v>1</v>
      </c>
      <c r="B1062" s="1" t="s">
        <v>14</v>
      </c>
      <c r="C1062" s="1" t="s">
        <v>70</v>
      </c>
      <c r="D1062" s="37">
        <v>0.01</v>
      </c>
      <c r="E1062" s="37">
        <v>2.89</v>
      </c>
      <c r="F1062" s="37">
        <v>0.5</v>
      </c>
      <c r="G1062" s="37">
        <v>0.38</v>
      </c>
      <c r="H1062" s="37">
        <v>29.725200000000001</v>
      </c>
      <c r="I1062" s="42">
        <f>IF(Table2[[#This Row],[Order Priority]]=Introduction!$B$42,1,0)</f>
        <v>1</v>
      </c>
      <c r="J1062" s="42">
        <f>IF(Table2[[#This Row],[Order Priority]]=Introduction!$B$43,1,0)</f>
        <v>0</v>
      </c>
      <c r="K1062" s="42">
        <f>IF(Table2[[#This Row],[Order Priority]]=Introduction!$B$44,1,0)</f>
        <v>0</v>
      </c>
      <c r="L1062" s="42">
        <f>IF(Table2[[#This Row],[Order Priority]]=Introduction!$B$45,1,0)</f>
        <v>0</v>
      </c>
      <c r="M1062" s="42">
        <f>IF(Table2[[#This Row],[Ship Mode]]=Introduction!$C$42,1,0)</f>
        <v>0</v>
      </c>
      <c r="N1062" s="41">
        <f>IF(Table2[[#This Row],[Ship Mode]]=Introduction!$C$44,1,0)</f>
        <v>1</v>
      </c>
      <c r="O1062" s="41">
        <f>IF(Table2[[#This Row],[Customer Segment]]=Introduction!$D$45,1,0)</f>
        <v>0</v>
      </c>
      <c r="P1062" s="41">
        <f>IF(Table2[[#This Row],[Customer Segment]]=Introduction!$D$42,1,0)</f>
        <v>0</v>
      </c>
      <c r="Q1062" s="41">
        <f>IF(Table2[[#This Row],[Customer Segment]]=Introduction!$D$44,1,0)</f>
        <v>0</v>
      </c>
      <c r="R1062" s="34">
        <v>43.08</v>
      </c>
      <c r="S106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289.53684921381404</v>
      </c>
    </row>
    <row r="1063" spans="1:19" x14ac:dyDescent="0.2">
      <c r="A1063" s="1" t="s">
        <v>1</v>
      </c>
      <c r="B1063" s="1" t="s">
        <v>14</v>
      </c>
      <c r="C1063" s="1" t="s">
        <v>70</v>
      </c>
      <c r="D1063" s="39">
        <v>0</v>
      </c>
      <c r="E1063" s="39">
        <v>55.99</v>
      </c>
      <c r="F1063" s="39">
        <v>5</v>
      </c>
      <c r="G1063" s="39">
        <v>0.8</v>
      </c>
      <c r="H1063" s="39">
        <v>-187.11</v>
      </c>
      <c r="I1063" s="42">
        <f>IF(Table2[[#This Row],[Order Priority]]=Introduction!$B$42,1,0)</f>
        <v>1</v>
      </c>
      <c r="J1063" s="42">
        <f>IF(Table2[[#This Row],[Order Priority]]=Introduction!$B$43,1,0)</f>
        <v>0</v>
      </c>
      <c r="K1063" s="42">
        <f>IF(Table2[[#This Row],[Order Priority]]=Introduction!$B$44,1,0)</f>
        <v>0</v>
      </c>
      <c r="L1063" s="42">
        <f>IF(Table2[[#This Row],[Order Priority]]=Introduction!$B$45,1,0)</f>
        <v>0</v>
      </c>
      <c r="M1063" s="42">
        <f>IF(Table2[[#This Row],[Ship Mode]]=Introduction!$C$42,1,0)</f>
        <v>0</v>
      </c>
      <c r="N1063" s="41">
        <f>IF(Table2[[#This Row],[Ship Mode]]=Introduction!$C$44,1,0)</f>
        <v>1</v>
      </c>
      <c r="O1063" s="41">
        <f>IF(Table2[[#This Row],[Customer Segment]]=Introduction!$D$45,1,0)</f>
        <v>0</v>
      </c>
      <c r="P1063" s="41">
        <f>IF(Table2[[#This Row],[Customer Segment]]=Introduction!$D$42,1,0)</f>
        <v>0</v>
      </c>
      <c r="Q1063" s="41">
        <f>IF(Table2[[#This Row],[Customer Segment]]=Introduction!$D$44,1,0)</f>
        <v>0</v>
      </c>
      <c r="R1063" s="1">
        <v>258.93</v>
      </c>
      <c r="S106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713.94631609668579</v>
      </c>
    </row>
    <row r="1064" spans="1:19" x14ac:dyDescent="0.2">
      <c r="A1064" s="1" t="s">
        <v>1</v>
      </c>
      <c r="B1064" s="1" t="s">
        <v>63</v>
      </c>
      <c r="C1064" s="1" t="s">
        <v>70</v>
      </c>
      <c r="D1064" s="37">
        <v>7.0000000000000007E-2</v>
      </c>
      <c r="E1064" s="37">
        <v>5.18</v>
      </c>
      <c r="F1064" s="37">
        <v>5.74</v>
      </c>
      <c r="G1064" s="37">
        <v>0.36</v>
      </c>
      <c r="H1064" s="37">
        <v>-188.03399999999999</v>
      </c>
      <c r="I1064" s="42">
        <f>IF(Table2[[#This Row],[Order Priority]]=Introduction!$B$42,1,0)</f>
        <v>1</v>
      </c>
      <c r="J1064" s="42">
        <f>IF(Table2[[#This Row],[Order Priority]]=Introduction!$B$43,1,0)</f>
        <v>0</v>
      </c>
      <c r="K1064" s="42">
        <f>IF(Table2[[#This Row],[Order Priority]]=Introduction!$B$44,1,0)</f>
        <v>0</v>
      </c>
      <c r="L1064" s="42">
        <f>IF(Table2[[#This Row],[Order Priority]]=Introduction!$B$45,1,0)</f>
        <v>0</v>
      </c>
      <c r="M1064" s="42">
        <f>IF(Table2[[#This Row],[Ship Mode]]=Introduction!$C$42,1,0)</f>
        <v>0</v>
      </c>
      <c r="N1064" s="41">
        <f>IF(Table2[[#This Row],[Ship Mode]]=Introduction!$C$44,1,0)</f>
        <v>0</v>
      </c>
      <c r="O1064" s="41">
        <f>IF(Table2[[#This Row],[Customer Segment]]=Introduction!$D$45,1,0)</f>
        <v>0</v>
      </c>
      <c r="P1064" s="41">
        <f>IF(Table2[[#This Row],[Customer Segment]]=Introduction!$D$42,1,0)</f>
        <v>0</v>
      </c>
      <c r="Q1064" s="41">
        <f>IF(Table2[[#This Row],[Customer Segment]]=Introduction!$D$44,1,0)</f>
        <v>0</v>
      </c>
      <c r="R1064" s="34">
        <v>79.61</v>
      </c>
      <c r="S106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80.061069928776377</v>
      </c>
    </row>
    <row r="1065" spans="1:19" x14ac:dyDescent="0.2">
      <c r="A1065" s="1" t="s">
        <v>13</v>
      </c>
      <c r="B1065" s="1" t="s">
        <v>14</v>
      </c>
      <c r="C1065" s="1" t="s">
        <v>15</v>
      </c>
      <c r="D1065" s="39">
        <v>0.09</v>
      </c>
      <c r="E1065" s="39">
        <v>12.88</v>
      </c>
      <c r="F1065" s="39">
        <v>4.59</v>
      </c>
      <c r="G1065" s="39">
        <v>0.82</v>
      </c>
      <c r="H1065" s="39">
        <v>-175.13</v>
      </c>
      <c r="I1065" s="42">
        <f>IF(Table2[[#This Row],[Order Priority]]=Introduction!$B$42,1,0)</f>
        <v>0</v>
      </c>
      <c r="J1065" s="42">
        <f>IF(Table2[[#This Row],[Order Priority]]=Introduction!$B$43,1,0)</f>
        <v>1</v>
      </c>
      <c r="K1065" s="42">
        <f>IF(Table2[[#This Row],[Order Priority]]=Introduction!$B$44,1,0)</f>
        <v>0</v>
      </c>
      <c r="L1065" s="42">
        <f>IF(Table2[[#This Row],[Order Priority]]=Introduction!$B$45,1,0)</f>
        <v>0</v>
      </c>
      <c r="M1065" s="42">
        <f>IF(Table2[[#This Row],[Ship Mode]]=Introduction!$C$42,1,0)</f>
        <v>0</v>
      </c>
      <c r="N1065" s="41">
        <f>IF(Table2[[#This Row],[Ship Mode]]=Introduction!$C$44,1,0)</f>
        <v>1</v>
      </c>
      <c r="O1065" s="41">
        <f>IF(Table2[[#This Row],[Customer Segment]]=Introduction!$D$45,1,0)</f>
        <v>0</v>
      </c>
      <c r="P1065" s="41">
        <f>IF(Table2[[#This Row],[Customer Segment]]=Introduction!$D$42,1,0)</f>
        <v>1</v>
      </c>
      <c r="Q1065" s="41">
        <f>IF(Table2[[#This Row],[Customer Segment]]=Introduction!$D$44,1,0)</f>
        <v>0</v>
      </c>
      <c r="R1065" s="1">
        <v>158.13</v>
      </c>
      <c r="S106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215.52356367120061</v>
      </c>
    </row>
    <row r="1066" spans="1:19" x14ac:dyDescent="0.2">
      <c r="A1066" s="1" t="s">
        <v>13</v>
      </c>
      <c r="B1066" s="1" t="s">
        <v>63</v>
      </c>
      <c r="C1066" s="1" t="s">
        <v>15</v>
      </c>
      <c r="D1066" s="37">
        <v>0.02</v>
      </c>
      <c r="E1066" s="37">
        <v>45.99</v>
      </c>
      <c r="F1066" s="37">
        <v>4.99</v>
      </c>
      <c r="G1066" s="37">
        <v>0.56999999999999995</v>
      </c>
      <c r="H1066" s="37">
        <v>3.96</v>
      </c>
      <c r="I1066" s="42">
        <f>IF(Table2[[#This Row],[Order Priority]]=Introduction!$B$42,1,0)</f>
        <v>0</v>
      </c>
      <c r="J1066" s="42">
        <f>IF(Table2[[#This Row],[Order Priority]]=Introduction!$B$43,1,0)</f>
        <v>1</v>
      </c>
      <c r="K1066" s="42">
        <f>IF(Table2[[#This Row],[Order Priority]]=Introduction!$B$44,1,0)</f>
        <v>0</v>
      </c>
      <c r="L1066" s="42">
        <f>IF(Table2[[#This Row],[Order Priority]]=Introduction!$B$45,1,0)</f>
        <v>0</v>
      </c>
      <c r="M1066" s="42">
        <f>IF(Table2[[#This Row],[Ship Mode]]=Introduction!$C$42,1,0)</f>
        <v>0</v>
      </c>
      <c r="N1066" s="41">
        <f>IF(Table2[[#This Row],[Ship Mode]]=Introduction!$C$44,1,0)</f>
        <v>0</v>
      </c>
      <c r="O1066" s="41">
        <f>IF(Table2[[#This Row],[Customer Segment]]=Introduction!$D$45,1,0)</f>
        <v>0</v>
      </c>
      <c r="P1066" s="41">
        <f>IF(Table2[[#This Row],[Customer Segment]]=Introduction!$D$42,1,0)</f>
        <v>1</v>
      </c>
      <c r="Q1066" s="41">
        <f>IF(Table2[[#This Row],[Customer Segment]]=Introduction!$D$44,1,0)</f>
        <v>0</v>
      </c>
      <c r="R1066" s="34">
        <v>163.01</v>
      </c>
      <c r="S106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269.95838410144148</v>
      </c>
    </row>
    <row r="1067" spans="1:19" x14ac:dyDescent="0.2">
      <c r="A1067" s="1" t="s">
        <v>13</v>
      </c>
      <c r="B1067" s="1" t="s">
        <v>14</v>
      </c>
      <c r="C1067" s="1" t="s">
        <v>47</v>
      </c>
      <c r="D1067" s="39">
        <v>0.06</v>
      </c>
      <c r="E1067" s="39">
        <v>89.83</v>
      </c>
      <c r="F1067" s="39">
        <v>35</v>
      </c>
      <c r="G1067" s="39">
        <v>0.83</v>
      </c>
      <c r="H1067" s="39">
        <v>31.11</v>
      </c>
      <c r="I1067" s="42">
        <f>IF(Table2[[#This Row],[Order Priority]]=Introduction!$B$42,1,0)</f>
        <v>0</v>
      </c>
      <c r="J1067" s="42">
        <f>IF(Table2[[#This Row],[Order Priority]]=Introduction!$B$43,1,0)</f>
        <v>1</v>
      </c>
      <c r="K1067" s="42">
        <f>IF(Table2[[#This Row],[Order Priority]]=Introduction!$B$44,1,0)</f>
        <v>0</v>
      </c>
      <c r="L1067" s="42">
        <f>IF(Table2[[#This Row],[Order Priority]]=Introduction!$B$45,1,0)</f>
        <v>0</v>
      </c>
      <c r="M1067" s="42">
        <f>IF(Table2[[#This Row],[Ship Mode]]=Introduction!$C$42,1,0)</f>
        <v>0</v>
      </c>
      <c r="N1067" s="41">
        <f>IF(Table2[[#This Row],[Ship Mode]]=Introduction!$C$44,1,0)</f>
        <v>1</v>
      </c>
      <c r="O1067" s="41">
        <f>IF(Table2[[#This Row],[Customer Segment]]=Introduction!$D$45,1,0)</f>
        <v>0</v>
      </c>
      <c r="P1067" s="41">
        <f>IF(Table2[[#This Row],[Customer Segment]]=Introduction!$D$42,1,0)</f>
        <v>0</v>
      </c>
      <c r="Q1067" s="41">
        <f>IF(Table2[[#This Row],[Customer Segment]]=Introduction!$D$44,1,0)</f>
        <v>1</v>
      </c>
      <c r="R1067" s="1">
        <v>366.26</v>
      </c>
      <c r="S106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1595.8408384118829</v>
      </c>
    </row>
    <row r="1068" spans="1:19" x14ac:dyDescent="0.2">
      <c r="A1068" s="1" t="s">
        <v>13</v>
      </c>
      <c r="B1068" s="1" t="s">
        <v>14</v>
      </c>
      <c r="C1068" s="1" t="s">
        <v>47</v>
      </c>
      <c r="D1068" s="37">
        <v>0.1</v>
      </c>
      <c r="E1068" s="37">
        <v>13.43</v>
      </c>
      <c r="F1068" s="37">
        <v>5.5</v>
      </c>
      <c r="G1068" s="37">
        <v>0.56999999999999995</v>
      </c>
      <c r="H1068" s="37">
        <v>358.29539999999997</v>
      </c>
      <c r="I1068" s="42">
        <f>IF(Table2[[#This Row],[Order Priority]]=Introduction!$B$42,1,0)</f>
        <v>0</v>
      </c>
      <c r="J1068" s="42">
        <f>IF(Table2[[#This Row],[Order Priority]]=Introduction!$B$43,1,0)</f>
        <v>1</v>
      </c>
      <c r="K1068" s="42">
        <f>IF(Table2[[#This Row],[Order Priority]]=Introduction!$B$44,1,0)</f>
        <v>0</v>
      </c>
      <c r="L1068" s="42">
        <f>IF(Table2[[#This Row],[Order Priority]]=Introduction!$B$45,1,0)</f>
        <v>0</v>
      </c>
      <c r="M1068" s="42">
        <f>IF(Table2[[#This Row],[Ship Mode]]=Introduction!$C$42,1,0)</f>
        <v>0</v>
      </c>
      <c r="N1068" s="41">
        <f>IF(Table2[[#This Row],[Ship Mode]]=Introduction!$C$44,1,0)</f>
        <v>1</v>
      </c>
      <c r="O1068" s="41">
        <f>IF(Table2[[#This Row],[Customer Segment]]=Introduction!$D$45,1,0)</f>
        <v>0</v>
      </c>
      <c r="P1068" s="41">
        <f>IF(Table2[[#This Row],[Customer Segment]]=Introduction!$D$42,1,0)</f>
        <v>0</v>
      </c>
      <c r="Q1068" s="41">
        <f>IF(Table2[[#This Row],[Customer Segment]]=Introduction!$D$44,1,0)</f>
        <v>1</v>
      </c>
      <c r="R1068" s="34">
        <v>157.99</v>
      </c>
      <c r="S106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633.61044737000202</v>
      </c>
    </row>
    <row r="1069" spans="1:19" x14ac:dyDescent="0.2">
      <c r="A1069" s="1" t="s">
        <v>13</v>
      </c>
      <c r="B1069" s="1" t="s">
        <v>14</v>
      </c>
      <c r="C1069" s="1" t="s">
        <v>47</v>
      </c>
      <c r="D1069" s="39">
        <v>0.01</v>
      </c>
      <c r="E1069" s="39">
        <v>125.99</v>
      </c>
      <c r="F1069" s="39">
        <v>7.69</v>
      </c>
      <c r="G1069" s="39">
        <v>0.57999999999999996</v>
      </c>
      <c r="H1069" s="39">
        <v>8.3219999999999992</v>
      </c>
      <c r="I1069" s="42">
        <f>IF(Table2[[#This Row],[Order Priority]]=Introduction!$B$42,1,0)</f>
        <v>0</v>
      </c>
      <c r="J1069" s="42">
        <f>IF(Table2[[#This Row],[Order Priority]]=Introduction!$B$43,1,0)</f>
        <v>1</v>
      </c>
      <c r="K1069" s="42">
        <f>IF(Table2[[#This Row],[Order Priority]]=Introduction!$B$44,1,0)</f>
        <v>0</v>
      </c>
      <c r="L1069" s="42">
        <f>IF(Table2[[#This Row],[Order Priority]]=Introduction!$B$45,1,0)</f>
        <v>0</v>
      </c>
      <c r="M1069" s="42">
        <f>IF(Table2[[#This Row],[Ship Mode]]=Introduction!$C$42,1,0)</f>
        <v>0</v>
      </c>
      <c r="N1069" s="41">
        <f>IF(Table2[[#This Row],[Ship Mode]]=Introduction!$C$44,1,0)</f>
        <v>1</v>
      </c>
      <c r="O1069" s="41">
        <f>IF(Table2[[#This Row],[Customer Segment]]=Introduction!$D$45,1,0)</f>
        <v>0</v>
      </c>
      <c r="P1069" s="41">
        <f>IF(Table2[[#This Row],[Customer Segment]]=Introduction!$D$42,1,0)</f>
        <v>0</v>
      </c>
      <c r="Q1069" s="41">
        <f>IF(Table2[[#This Row],[Customer Segment]]=Introduction!$D$44,1,0)</f>
        <v>1</v>
      </c>
      <c r="R1069" s="1">
        <v>1212.8800000000001</v>
      </c>
      <c r="S106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756.21643509697628</v>
      </c>
    </row>
    <row r="1070" spans="1:19" x14ac:dyDescent="0.2">
      <c r="A1070" s="1" t="s">
        <v>23</v>
      </c>
      <c r="B1070" s="1" t="s">
        <v>63</v>
      </c>
      <c r="C1070" s="1" t="s">
        <v>70</v>
      </c>
      <c r="D1070" s="37">
        <v>0.01</v>
      </c>
      <c r="E1070" s="37">
        <v>13.43</v>
      </c>
      <c r="F1070" s="37">
        <v>5.5</v>
      </c>
      <c r="G1070" s="37">
        <v>0.56999999999999995</v>
      </c>
      <c r="H1070" s="37">
        <v>-313.02179999999998</v>
      </c>
      <c r="I1070" s="42">
        <f>IF(Table2[[#This Row],[Order Priority]]=Introduction!$B$42,1,0)</f>
        <v>0</v>
      </c>
      <c r="J1070" s="42">
        <f>IF(Table2[[#This Row],[Order Priority]]=Introduction!$B$43,1,0)</f>
        <v>0</v>
      </c>
      <c r="K1070" s="42">
        <f>IF(Table2[[#This Row],[Order Priority]]=Introduction!$B$44,1,0)</f>
        <v>1</v>
      </c>
      <c r="L1070" s="42">
        <f>IF(Table2[[#This Row],[Order Priority]]=Introduction!$B$45,1,0)</f>
        <v>0</v>
      </c>
      <c r="M1070" s="42">
        <f>IF(Table2[[#This Row],[Ship Mode]]=Introduction!$C$42,1,0)</f>
        <v>0</v>
      </c>
      <c r="N1070" s="41">
        <f>IF(Table2[[#This Row],[Ship Mode]]=Introduction!$C$44,1,0)</f>
        <v>0</v>
      </c>
      <c r="O1070" s="41">
        <f>IF(Table2[[#This Row],[Customer Segment]]=Introduction!$D$45,1,0)</f>
        <v>0</v>
      </c>
      <c r="P1070" s="41">
        <f>IF(Table2[[#This Row],[Customer Segment]]=Introduction!$D$42,1,0)</f>
        <v>0</v>
      </c>
      <c r="Q1070" s="41">
        <f>IF(Table2[[#This Row],[Customer Segment]]=Introduction!$D$44,1,0)</f>
        <v>0</v>
      </c>
      <c r="R1070" s="34">
        <v>99.75</v>
      </c>
      <c r="S107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-24.758348791768157</v>
      </c>
    </row>
    <row r="1071" spans="1:19" x14ac:dyDescent="0.2">
      <c r="A1071" s="1" t="s">
        <v>23</v>
      </c>
      <c r="B1071" s="1" t="s">
        <v>14</v>
      </c>
      <c r="C1071" s="1" t="s">
        <v>15</v>
      </c>
      <c r="D1071" s="39">
        <v>0.06</v>
      </c>
      <c r="E1071" s="39">
        <v>60.65</v>
      </c>
      <c r="F1071" s="39">
        <v>12.23</v>
      </c>
      <c r="G1071" s="39">
        <v>0.64</v>
      </c>
      <c r="H1071" s="39">
        <v>427.00650000000002</v>
      </c>
      <c r="I1071" s="42">
        <f>IF(Table2[[#This Row],[Order Priority]]=Introduction!$B$42,1,0)</f>
        <v>0</v>
      </c>
      <c r="J1071" s="42">
        <f>IF(Table2[[#This Row],[Order Priority]]=Introduction!$B$43,1,0)</f>
        <v>0</v>
      </c>
      <c r="K1071" s="42">
        <f>IF(Table2[[#This Row],[Order Priority]]=Introduction!$B$44,1,0)</f>
        <v>1</v>
      </c>
      <c r="L1071" s="42">
        <f>IF(Table2[[#This Row],[Order Priority]]=Introduction!$B$45,1,0)</f>
        <v>0</v>
      </c>
      <c r="M1071" s="42">
        <f>IF(Table2[[#This Row],[Ship Mode]]=Introduction!$C$42,1,0)</f>
        <v>0</v>
      </c>
      <c r="N1071" s="41">
        <f>IF(Table2[[#This Row],[Ship Mode]]=Introduction!$C$44,1,0)</f>
        <v>1</v>
      </c>
      <c r="O1071" s="41">
        <f>IF(Table2[[#This Row],[Customer Segment]]=Introduction!$D$45,1,0)</f>
        <v>0</v>
      </c>
      <c r="P1071" s="41">
        <f>IF(Table2[[#This Row],[Customer Segment]]=Introduction!$D$42,1,0)</f>
        <v>1</v>
      </c>
      <c r="Q1071" s="41">
        <f>IF(Table2[[#This Row],[Customer Segment]]=Introduction!$D$44,1,0)</f>
        <v>0</v>
      </c>
      <c r="R1071" s="1">
        <v>618.85</v>
      </c>
      <c r="S107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1145.4320801733793</v>
      </c>
    </row>
    <row r="1072" spans="1:19" x14ac:dyDescent="0.2">
      <c r="A1072" s="1" t="s">
        <v>23</v>
      </c>
      <c r="B1072" s="1" t="s">
        <v>14</v>
      </c>
      <c r="C1072" s="1" t="s">
        <v>47</v>
      </c>
      <c r="D1072" s="37">
        <v>0.05</v>
      </c>
      <c r="E1072" s="37">
        <v>4.84</v>
      </c>
      <c r="F1072" s="37">
        <v>0.71</v>
      </c>
      <c r="G1072" s="37">
        <v>0.52</v>
      </c>
      <c r="H1072" s="37">
        <v>13.4481</v>
      </c>
      <c r="I1072" s="42">
        <f>IF(Table2[[#This Row],[Order Priority]]=Introduction!$B$42,1,0)</f>
        <v>0</v>
      </c>
      <c r="J1072" s="42">
        <f>IF(Table2[[#This Row],[Order Priority]]=Introduction!$B$43,1,0)</f>
        <v>0</v>
      </c>
      <c r="K1072" s="42">
        <f>IF(Table2[[#This Row],[Order Priority]]=Introduction!$B$44,1,0)</f>
        <v>1</v>
      </c>
      <c r="L1072" s="42">
        <f>IF(Table2[[#This Row],[Order Priority]]=Introduction!$B$45,1,0)</f>
        <v>0</v>
      </c>
      <c r="M1072" s="42">
        <f>IF(Table2[[#This Row],[Ship Mode]]=Introduction!$C$42,1,0)</f>
        <v>0</v>
      </c>
      <c r="N1072" s="41">
        <f>IF(Table2[[#This Row],[Ship Mode]]=Introduction!$C$44,1,0)</f>
        <v>1</v>
      </c>
      <c r="O1072" s="41">
        <f>IF(Table2[[#This Row],[Customer Segment]]=Introduction!$D$45,1,0)</f>
        <v>0</v>
      </c>
      <c r="P1072" s="41">
        <f>IF(Table2[[#This Row],[Customer Segment]]=Introduction!$D$42,1,0)</f>
        <v>0</v>
      </c>
      <c r="Q1072" s="41">
        <f>IF(Table2[[#This Row],[Customer Segment]]=Introduction!$D$44,1,0)</f>
        <v>1</v>
      </c>
      <c r="R1072" s="34">
        <v>19.489999999999998</v>
      </c>
      <c r="S107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194.9110383855394</v>
      </c>
    </row>
    <row r="1073" spans="1:19" x14ac:dyDescent="0.2">
      <c r="A1073" s="1" t="s">
        <v>92</v>
      </c>
      <c r="B1073" s="1" t="s">
        <v>2</v>
      </c>
      <c r="C1073" s="1" t="s">
        <v>15</v>
      </c>
      <c r="D1073" s="39">
        <v>0.04</v>
      </c>
      <c r="E1073" s="39">
        <v>300.98</v>
      </c>
      <c r="F1073" s="39">
        <v>54.92</v>
      </c>
      <c r="G1073" s="39">
        <v>0.55000000000000004</v>
      </c>
      <c r="H1073" s="39">
        <v>2023.75</v>
      </c>
      <c r="I1073" s="42">
        <f>IF(Table2[[#This Row],[Order Priority]]=Introduction!$B$42,1,0)</f>
        <v>0</v>
      </c>
      <c r="J1073" s="42">
        <f>IF(Table2[[#This Row],[Order Priority]]=Introduction!$B$43,1,0)</f>
        <v>0</v>
      </c>
      <c r="K1073" s="42">
        <f>IF(Table2[[#This Row],[Order Priority]]=Introduction!$B$44,1,0)</f>
        <v>0</v>
      </c>
      <c r="L1073" s="42">
        <f>IF(Table2[[#This Row],[Order Priority]]=Introduction!$B$45,1,0)</f>
        <v>1</v>
      </c>
      <c r="M1073" s="42">
        <f>IF(Table2[[#This Row],[Ship Mode]]=Introduction!$C$42,1,0)</f>
        <v>1</v>
      </c>
      <c r="N1073" s="41">
        <f>IF(Table2[[#This Row],[Ship Mode]]=Introduction!$C$44,1,0)</f>
        <v>0</v>
      </c>
      <c r="O1073" s="41">
        <f>IF(Table2[[#This Row],[Customer Segment]]=Introduction!$D$45,1,0)</f>
        <v>0</v>
      </c>
      <c r="P1073" s="41">
        <f>IF(Table2[[#This Row],[Customer Segment]]=Introduction!$D$42,1,0)</f>
        <v>1</v>
      </c>
      <c r="Q1073" s="41">
        <f>IF(Table2[[#This Row],[Customer Segment]]=Introduction!$D$44,1,0)</f>
        <v>0</v>
      </c>
      <c r="R1073" s="1">
        <v>9459.94</v>
      </c>
      <c r="S107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4781.2956413681077</v>
      </c>
    </row>
    <row r="1074" spans="1:19" x14ac:dyDescent="0.2">
      <c r="A1074" s="1" t="s">
        <v>92</v>
      </c>
      <c r="B1074" s="1" t="s">
        <v>2</v>
      </c>
      <c r="C1074" s="1" t="s">
        <v>15</v>
      </c>
      <c r="D1074" s="37">
        <v>0.04</v>
      </c>
      <c r="E1074" s="37">
        <v>300.98</v>
      </c>
      <c r="F1074" s="37">
        <v>54.92</v>
      </c>
      <c r="G1074" s="37">
        <v>0.55000000000000004</v>
      </c>
      <c r="H1074" s="37">
        <v>1684.4763</v>
      </c>
      <c r="I1074" s="42">
        <f>IF(Table2[[#This Row],[Order Priority]]=Introduction!$B$42,1,0)</f>
        <v>0</v>
      </c>
      <c r="J1074" s="42">
        <f>IF(Table2[[#This Row],[Order Priority]]=Introduction!$B$43,1,0)</f>
        <v>0</v>
      </c>
      <c r="K1074" s="42">
        <f>IF(Table2[[#This Row],[Order Priority]]=Introduction!$B$44,1,0)</f>
        <v>0</v>
      </c>
      <c r="L1074" s="42">
        <f>IF(Table2[[#This Row],[Order Priority]]=Introduction!$B$45,1,0)</f>
        <v>1</v>
      </c>
      <c r="M1074" s="42">
        <f>IF(Table2[[#This Row],[Ship Mode]]=Introduction!$C$42,1,0)</f>
        <v>1</v>
      </c>
      <c r="N1074" s="41">
        <f>IF(Table2[[#This Row],[Ship Mode]]=Introduction!$C$44,1,0)</f>
        <v>0</v>
      </c>
      <c r="O1074" s="41">
        <f>IF(Table2[[#This Row],[Customer Segment]]=Introduction!$D$45,1,0)</f>
        <v>0</v>
      </c>
      <c r="P1074" s="41">
        <f>IF(Table2[[#This Row],[Customer Segment]]=Introduction!$D$42,1,0)</f>
        <v>1</v>
      </c>
      <c r="Q1074" s="41">
        <f>IF(Table2[[#This Row],[Customer Segment]]=Introduction!$D$44,1,0)</f>
        <v>0</v>
      </c>
      <c r="R1074" s="34">
        <v>2441.27</v>
      </c>
      <c r="S107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4433.8706456402706</v>
      </c>
    </row>
    <row r="1075" spans="1:19" x14ac:dyDescent="0.2">
      <c r="A1075" s="1" t="s">
        <v>92</v>
      </c>
      <c r="B1075" s="1" t="s">
        <v>14</v>
      </c>
      <c r="C1075" s="1" t="s">
        <v>47</v>
      </c>
      <c r="D1075" s="39">
        <v>0</v>
      </c>
      <c r="E1075" s="39">
        <v>8.34</v>
      </c>
      <c r="F1075" s="39">
        <v>4.82</v>
      </c>
      <c r="G1075" s="39">
        <v>0.4</v>
      </c>
      <c r="H1075" s="39">
        <v>-5.05</v>
      </c>
      <c r="I1075" s="42">
        <f>IF(Table2[[#This Row],[Order Priority]]=Introduction!$B$42,1,0)</f>
        <v>0</v>
      </c>
      <c r="J1075" s="42">
        <f>IF(Table2[[#This Row],[Order Priority]]=Introduction!$B$43,1,0)</f>
        <v>0</v>
      </c>
      <c r="K1075" s="42">
        <f>IF(Table2[[#This Row],[Order Priority]]=Introduction!$B$44,1,0)</f>
        <v>0</v>
      </c>
      <c r="L1075" s="42">
        <f>IF(Table2[[#This Row],[Order Priority]]=Introduction!$B$45,1,0)</f>
        <v>1</v>
      </c>
      <c r="M1075" s="42">
        <f>IF(Table2[[#This Row],[Ship Mode]]=Introduction!$C$42,1,0)</f>
        <v>0</v>
      </c>
      <c r="N1075" s="41">
        <f>IF(Table2[[#This Row],[Ship Mode]]=Introduction!$C$44,1,0)</f>
        <v>1</v>
      </c>
      <c r="O1075" s="41">
        <f>IF(Table2[[#This Row],[Customer Segment]]=Introduction!$D$45,1,0)</f>
        <v>0</v>
      </c>
      <c r="P1075" s="41">
        <f>IF(Table2[[#This Row],[Customer Segment]]=Introduction!$D$42,1,0)</f>
        <v>0</v>
      </c>
      <c r="Q1075" s="41">
        <f>IF(Table2[[#This Row],[Customer Segment]]=Introduction!$D$44,1,0)</f>
        <v>1</v>
      </c>
      <c r="R1075" s="1">
        <v>76.23</v>
      </c>
      <c r="S107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166.82700688720755</v>
      </c>
    </row>
    <row r="1076" spans="1:19" x14ac:dyDescent="0.2">
      <c r="A1076" s="1" t="s">
        <v>13</v>
      </c>
      <c r="B1076" s="1" t="s">
        <v>63</v>
      </c>
      <c r="C1076" s="1" t="s">
        <v>3</v>
      </c>
      <c r="D1076" s="37">
        <v>0.1</v>
      </c>
      <c r="E1076" s="37">
        <v>65.989999999999995</v>
      </c>
      <c r="F1076" s="37">
        <v>3.99</v>
      </c>
      <c r="G1076" s="37">
        <v>0.59</v>
      </c>
      <c r="H1076" s="37">
        <v>-88.624799999999993</v>
      </c>
      <c r="I1076" s="42">
        <f>IF(Table2[[#This Row],[Order Priority]]=Introduction!$B$42,1,0)</f>
        <v>0</v>
      </c>
      <c r="J1076" s="42">
        <f>IF(Table2[[#This Row],[Order Priority]]=Introduction!$B$43,1,0)</f>
        <v>1</v>
      </c>
      <c r="K1076" s="42">
        <f>IF(Table2[[#This Row],[Order Priority]]=Introduction!$B$44,1,0)</f>
        <v>0</v>
      </c>
      <c r="L1076" s="42">
        <f>IF(Table2[[#This Row],[Order Priority]]=Introduction!$B$45,1,0)</f>
        <v>0</v>
      </c>
      <c r="M1076" s="42">
        <f>IF(Table2[[#This Row],[Ship Mode]]=Introduction!$C$42,1,0)</f>
        <v>0</v>
      </c>
      <c r="N1076" s="41">
        <f>IF(Table2[[#This Row],[Ship Mode]]=Introduction!$C$44,1,0)</f>
        <v>0</v>
      </c>
      <c r="O1076" s="41">
        <f>IF(Table2[[#This Row],[Customer Segment]]=Introduction!$D$45,1,0)</f>
        <v>1</v>
      </c>
      <c r="P1076" s="41">
        <f>IF(Table2[[#This Row],[Customer Segment]]=Introduction!$D$42,1,0)</f>
        <v>0</v>
      </c>
      <c r="Q1076" s="41">
        <f>IF(Table2[[#This Row],[Customer Segment]]=Introduction!$D$44,1,0)</f>
        <v>0</v>
      </c>
      <c r="R1076" s="34">
        <v>272.86</v>
      </c>
      <c r="S107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193.82904345101511</v>
      </c>
    </row>
    <row r="1077" spans="1:19" x14ac:dyDescent="0.2">
      <c r="A1077" s="1" t="s">
        <v>13</v>
      </c>
      <c r="B1077" s="1" t="s">
        <v>14</v>
      </c>
      <c r="C1077" s="1" t="s">
        <v>15</v>
      </c>
      <c r="D1077" s="39">
        <v>0.09</v>
      </c>
      <c r="E1077" s="39">
        <v>77.510000000000005</v>
      </c>
      <c r="F1077" s="39">
        <v>4</v>
      </c>
      <c r="G1077" s="39">
        <v>0.76</v>
      </c>
      <c r="H1077" s="39">
        <v>-387.1044</v>
      </c>
      <c r="I1077" s="42">
        <f>IF(Table2[[#This Row],[Order Priority]]=Introduction!$B$42,1,0)</f>
        <v>0</v>
      </c>
      <c r="J1077" s="42">
        <f>IF(Table2[[#This Row],[Order Priority]]=Introduction!$B$43,1,0)</f>
        <v>1</v>
      </c>
      <c r="K1077" s="42">
        <f>IF(Table2[[#This Row],[Order Priority]]=Introduction!$B$44,1,0)</f>
        <v>0</v>
      </c>
      <c r="L1077" s="42">
        <f>IF(Table2[[#This Row],[Order Priority]]=Introduction!$B$45,1,0)</f>
        <v>0</v>
      </c>
      <c r="M1077" s="42">
        <f>IF(Table2[[#This Row],[Ship Mode]]=Introduction!$C$42,1,0)</f>
        <v>0</v>
      </c>
      <c r="N1077" s="41">
        <f>IF(Table2[[#This Row],[Ship Mode]]=Introduction!$C$44,1,0)</f>
        <v>1</v>
      </c>
      <c r="O1077" s="41">
        <f>IF(Table2[[#This Row],[Customer Segment]]=Introduction!$D$45,1,0)</f>
        <v>0</v>
      </c>
      <c r="P1077" s="41">
        <f>IF(Table2[[#This Row],[Customer Segment]]=Introduction!$D$42,1,0)</f>
        <v>1</v>
      </c>
      <c r="Q1077" s="41">
        <f>IF(Table2[[#This Row],[Customer Segment]]=Introduction!$D$44,1,0)</f>
        <v>0</v>
      </c>
      <c r="R1077" s="1">
        <v>77.47</v>
      </c>
      <c r="S107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134.77521909399482</v>
      </c>
    </row>
    <row r="1078" spans="1:19" x14ac:dyDescent="0.2">
      <c r="A1078" s="1" t="s">
        <v>23</v>
      </c>
      <c r="B1078" s="1" t="s">
        <v>14</v>
      </c>
      <c r="C1078" s="1" t="s">
        <v>47</v>
      </c>
      <c r="D1078" s="37">
        <v>0.02</v>
      </c>
      <c r="E1078" s="37">
        <v>5.58</v>
      </c>
      <c r="F1078" s="37">
        <v>5.3</v>
      </c>
      <c r="G1078" s="37">
        <v>0.35</v>
      </c>
      <c r="H1078" s="37">
        <v>-22.48</v>
      </c>
      <c r="I1078" s="42">
        <f>IF(Table2[[#This Row],[Order Priority]]=Introduction!$B$42,1,0)</f>
        <v>0</v>
      </c>
      <c r="J1078" s="42">
        <f>IF(Table2[[#This Row],[Order Priority]]=Introduction!$B$43,1,0)</f>
        <v>0</v>
      </c>
      <c r="K1078" s="42">
        <f>IF(Table2[[#This Row],[Order Priority]]=Introduction!$B$44,1,0)</f>
        <v>1</v>
      </c>
      <c r="L1078" s="42">
        <f>IF(Table2[[#This Row],[Order Priority]]=Introduction!$B$45,1,0)</f>
        <v>0</v>
      </c>
      <c r="M1078" s="42">
        <f>IF(Table2[[#This Row],[Ship Mode]]=Introduction!$C$42,1,0)</f>
        <v>0</v>
      </c>
      <c r="N1078" s="41">
        <f>IF(Table2[[#This Row],[Ship Mode]]=Introduction!$C$44,1,0)</f>
        <v>1</v>
      </c>
      <c r="O1078" s="41">
        <f>IF(Table2[[#This Row],[Customer Segment]]=Introduction!$D$45,1,0)</f>
        <v>0</v>
      </c>
      <c r="P1078" s="41">
        <f>IF(Table2[[#This Row],[Customer Segment]]=Introduction!$D$42,1,0)</f>
        <v>0</v>
      </c>
      <c r="Q1078" s="41">
        <f>IF(Table2[[#This Row],[Customer Segment]]=Introduction!$D$44,1,0)</f>
        <v>1</v>
      </c>
      <c r="R1078" s="34">
        <v>18.670000000000002</v>
      </c>
      <c r="S107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165.82679401145845</v>
      </c>
    </row>
    <row r="1079" spans="1:19" x14ac:dyDescent="0.2">
      <c r="A1079" s="1" t="s">
        <v>23</v>
      </c>
      <c r="B1079" s="1" t="s">
        <v>14</v>
      </c>
      <c r="C1079" s="1" t="s">
        <v>47</v>
      </c>
      <c r="D1079" s="39">
        <v>0.03</v>
      </c>
      <c r="E1079" s="39">
        <v>40.89</v>
      </c>
      <c r="F1079" s="39">
        <v>18.98</v>
      </c>
      <c r="G1079" s="39">
        <v>0.56999999999999995</v>
      </c>
      <c r="H1079" s="39">
        <v>78.98</v>
      </c>
      <c r="I1079" s="42">
        <f>IF(Table2[[#This Row],[Order Priority]]=Introduction!$B$42,1,0)</f>
        <v>0</v>
      </c>
      <c r="J1079" s="42">
        <f>IF(Table2[[#This Row],[Order Priority]]=Introduction!$B$43,1,0)</f>
        <v>0</v>
      </c>
      <c r="K1079" s="42">
        <f>IF(Table2[[#This Row],[Order Priority]]=Introduction!$B$44,1,0)</f>
        <v>1</v>
      </c>
      <c r="L1079" s="42">
        <f>IF(Table2[[#This Row],[Order Priority]]=Introduction!$B$45,1,0)</f>
        <v>0</v>
      </c>
      <c r="M1079" s="42">
        <f>IF(Table2[[#This Row],[Ship Mode]]=Introduction!$C$42,1,0)</f>
        <v>0</v>
      </c>
      <c r="N1079" s="41">
        <f>IF(Table2[[#This Row],[Ship Mode]]=Introduction!$C$44,1,0)</f>
        <v>1</v>
      </c>
      <c r="O1079" s="41">
        <f>IF(Table2[[#This Row],[Customer Segment]]=Introduction!$D$45,1,0)</f>
        <v>0</v>
      </c>
      <c r="P1079" s="41">
        <f>IF(Table2[[#This Row],[Customer Segment]]=Introduction!$D$42,1,0)</f>
        <v>0</v>
      </c>
      <c r="Q1079" s="41">
        <f>IF(Table2[[#This Row],[Customer Segment]]=Introduction!$D$44,1,0)</f>
        <v>1</v>
      </c>
      <c r="R1079" s="1">
        <v>210.77</v>
      </c>
      <c r="S107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934.71517594778516</v>
      </c>
    </row>
    <row r="1080" spans="1:19" x14ac:dyDescent="0.2">
      <c r="A1080" s="1" t="s">
        <v>23</v>
      </c>
      <c r="B1080" s="1" t="s">
        <v>14</v>
      </c>
      <c r="C1080" s="1" t="s">
        <v>47</v>
      </c>
      <c r="D1080" s="37">
        <v>0.02</v>
      </c>
      <c r="E1080" s="37">
        <v>5.58</v>
      </c>
      <c r="F1080" s="37">
        <v>5.3</v>
      </c>
      <c r="G1080" s="37">
        <v>0.35</v>
      </c>
      <c r="H1080" s="37">
        <v>-29.898399999999999</v>
      </c>
      <c r="I1080" s="42">
        <f>IF(Table2[[#This Row],[Order Priority]]=Introduction!$B$42,1,0)</f>
        <v>0</v>
      </c>
      <c r="J1080" s="42">
        <f>IF(Table2[[#This Row],[Order Priority]]=Introduction!$B$43,1,0)</f>
        <v>0</v>
      </c>
      <c r="K1080" s="42">
        <f>IF(Table2[[#This Row],[Order Priority]]=Introduction!$B$44,1,0)</f>
        <v>1</v>
      </c>
      <c r="L1080" s="42">
        <f>IF(Table2[[#This Row],[Order Priority]]=Introduction!$B$45,1,0)</f>
        <v>0</v>
      </c>
      <c r="M1080" s="42">
        <f>IF(Table2[[#This Row],[Ship Mode]]=Introduction!$C$42,1,0)</f>
        <v>0</v>
      </c>
      <c r="N1080" s="41">
        <f>IF(Table2[[#This Row],[Ship Mode]]=Introduction!$C$44,1,0)</f>
        <v>1</v>
      </c>
      <c r="O1080" s="41">
        <f>IF(Table2[[#This Row],[Customer Segment]]=Introduction!$D$45,1,0)</f>
        <v>0</v>
      </c>
      <c r="P1080" s="41">
        <f>IF(Table2[[#This Row],[Customer Segment]]=Introduction!$D$42,1,0)</f>
        <v>0</v>
      </c>
      <c r="Q1080" s="41">
        <f>IF(Table2[[#This Row],[Customer Segment]]=Introduction!$D$44,1,0)</f>
        <v>1</v>
      </c>
      <c r="R1080" s="34">
        <v>68.459999999999994</v>
      </c>
      <c r="S108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158.23016159253712</v>
      </c>
    </row>
    <row r="1081" spans="1:19" x14ac:dyDescent="0.2">
      <c r="A1081" s="1" t="s">
        <v>23</v>
      </c>
      <c r="B1081" s="1" t="s">
        <v>14</v>
      </c>
      <c r="C1081" s="1" t="s">
        <v>47</v>
      </c>
      <c r="D1081" s="39">
        <v>0.03</v>
      </c>
      <c r="E1081" s="39">
        <v>40.89</v>
      </c>
      <c r="F1081" s="39">
        <v>18.98</v>
      </c>
      <c r="G1081" s="39">
        <v>0.56999999999999995</v>
      </c>
      <c r="H1081" s="39">
        <v>52.916600000000003</v>
      </c>
      <c r="I1081" s="42">
        <f>IF(Table2[[#This Row],[Order Priority]]=Introduction!$B$42,1,0)</f>
        <v>0</v>
      </c>
      <c r="J1081" s="42">
        <f>IF(Table2[[#This Row],[Order Priority]]=Introduction!$B$43,1,0)</f>
        <v>0</v>
      </c>
      <c r="K1081" s="42">
        <f>IF(Table2[[#This Row],[Order Priority]]=Introduction!$B$44,1,0)</f>
        <v>1</v>
      </c>
      <c r="L1081" s="42">
        <f>IF(Table2[[#This Row],[Order Priority]]=Introduction!$B$45,1,0)</f>
        <v>0</v>
      </c>
      <c r="M1081" s="42">
        <f>IF(Table2[[#This Row],[Ship Mode]]=Introduction!$C$42,1,0)</f>
        <v>0</v>
      </c>
      <c r="N1081" s="41">
        <f>IF(Table2[[#This Row],[Ship Mode]]=Introduction!$C$44,1,0)</f>
        <v>1</v>
      </c>
      <c r="O1081" s="41">
        <f>IF(Table2[[#This Row],[Customer Segment]]=Introduction!$D$45,1,0)</f>
        <v>0</v>
      </c>
      <c r="P1081" s="41">
        <f>IF(Table2[[#This Row],[Customer Segment]]=Introduction!$D$42,1,0)</f>
        <v>0</v>
      </c>
      <c r="Q1081" s="41">
        <f>IF(Table2[[#This Row],[Customer Segment]]=Introduction!$D$44,1,0)</f>
        <v>1</v>
      </c>
      <c r="R1081" s="1">
        <v>885.23</v>
      </c>
      <c r="S108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908.02558393504466</v>
      </c>
    </row>
    <row r="1082" spans="1:19" x14ac:dyDescent="0.2">
      <c r="A1082" s="1" t="s">
        <v>23</v>
      </c>
      <c r="B1082" s="1" t="s">
        <v>14</v>
      </c>
      <c r="C1082" s="1" t="s">
        <v>70</v>
      </c>
      <c r="D1082" s="37">
        <v>0.1</v>
      </c>
      <c r="E1082" s="37">
        <v>40.479999999999997</v>
      </c>
      <c r="F1082" s="37">
        <v>19.989999999999998</v>
      </c>
      <c r="G1082" s="37">
        <v>0.77</v>
      </c>
      <c r="H1082" s="37">
        <v>-580.32000000000005</v>
      </c>
      <c r="I1082" s="42">
        <f>IF(Table2[[#This Row],[Order Priority]]=Introduction!$B$42,1,0)</f>
        <v>0</v>
      </c>
      <c r="J1082" s="42">
        <f>IF(Table2[[#This Row],[Order Priority]]=Introduction!$B$43,1,0)</f>
        <v>0</v>
      </c>
      <c r="K1082" s="42">
        <f>IF(Table2[[#This Row],[Order Priority]]=Introduction!$B$44,1,0)</f>
        <v>1</v>
      </c>
      <c r="L1082" s="42">
        <f>IF(Table2[[#This Row],[Order Priority]]=Introduction!$B$45,1,0)</f>
        <v>0</v>
      </c>
      <c r="M1082" s="42">
        <f>IF(Table2[[#This Row],[Ship Mode]]=Introduction!$C$42,1,0)</f>
        <v>0</v>
      </c>
      <c r="N1082" s="41">
        <f>IF(Table2[[#This Row],[Ship Mode]]=Introduction!$C$44,1,0)</f>
        <v>1</v>
      </c>
      <c r="O1082" s="41">
        <f>IF(Table2[[#This Row],[Customer Segment]]=Introduction!$D$45,1,0)</f>
        <v>0</v>
      </c>
      <c r="P1082" s="41">
        <f>IF(Table2[[#This Row],[Customer Segment]]=Introduction!$D$42,1,0)</f>
        <v>0</v>
      </c>
      <c r="Q1082" s="41">
        <f>IF(Table2[[#This Row],[Customer Segment]]=Introduction!$D$44,1,0)</f>
        <v>0</v>
      </c>
      <c r="R1082" s="34">
        <v>355.84</v>
      </c>
      <c r="S108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375.74508596915098</v>
      </c>
    </row>
    <row r="1083" spans="1:19" x14ac:dyDescent="0.2">
      <c r="A1083" s="1" t="s">
        <v>23</v>
      </c>
      <c r="B1083" s="1" t="s">
        <v>14</v>
      </c>
      <c r="C1083" s="1" t="s">
        <v>70</v>
      </c>
      <c r="D1083" s="39">
        <v>0.1</v>
      </c>
      <c r="E1083" s="39">
        <v>40.479999999999997</v>
      </c>
      <c r="F1083" s="39">
        <v>19.989999999999998</v>
      </c>
      <c r="G1083" s="39">
        <v>0.77</v>
      </c>
      <c r="H1083" s="39">
        <v>-580.32000000000005</v>
      </c>
      <c r="I1083" s="42">
        <f>IF(Table2[[#This Row],[Order Priority]]=Introduction!$B$42,1,0)</f>
        <v>0</v>
      </c>
      <c r="J1083" s="42">
        <f>IF(Table2[[#This Row],[Order Priority]]=Introduction!$B$43,1,0)</f>
        <v>0</v>
      </c>
      <c r="K1083" s="42">
        <f>IF(Table2[[#This Row],[Order Priority]]=Introduction!$B$44,1,0)</f>
        <v>1</v>
      </c>
      <c r="L1083" s="42">
        <f>IF(Table2[[#This Row],[Order Priority]]=Introduction!$B$45,1,0)</f>
        <v>0</v>
      </c>
      <c r="M1083" s="42">
        <f>IF(Table2[[#This Row],[Ship Mode]]=Introduction!$C$42,1,0)</f>
        <v>0</v>
      </c>
      <c r="N1083" s="41">
        <f>IF(Table2[[#This Row],[Ship Mode]]=Introduction!$C$44,1,0)</f>
        <v>1</v>
      </c>
      <c r="O1083" s="41">
        <f>IF(Table2[[#This Row],[Customer Segment]]=Introduction!$D$45,1,0)</f>
        <v>0</v>
      </c>
      <c r="P1083" s="41">
        <f>IF(Table2[[#This Row],[Customer Segment]]=Introduction!$D$42,1,0)</f>
        <v>0</v>
      </c>
      <c r="Q1083" s="41">
        <f>IF(Table2[[#This Row],[Customer Segment]]=Introduction!$D$44,1,0)</f>
        <v>0</v>
      </c>
      <c r="R1083" s="1">
        <v>1423.35</v>
      </c>
      <c r="S108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375.74508596915098</v>
      </c>
    </row>
    <row r="1084" spans="1:19" x14ac:dyDescent="0.2">
      <c r="A1084" s="1" t="s">
        <v>92</v>
      </c>
      <c r="B1084" s="1" t="s">
        <v>63</v>
      </c>
      <c r="C1084" s="1" t="s">
        <v>3</v>
      </c>
      <c r="D1084" s="37">
        <v>0.06</v>
      </c>
      <c r="E1084" s="37">
        <v>17.670000000000002</v>
      </c>
      <c r="F1084" s="37">
        <v>8.99</v>
      </c>
      <c r="G1084" s="37">
        <v>0.47</v>
      </c>
      <c r="H1084" s="37">
        <v>38.06</v>
      </c>
      <c r="I1084" s="42">
        <f>IF(Table2[[#This Row],[Order Priority]]=Introduction!$B$42,1,0)</f>
        <v>0</v>
      </c>
      <c r="J1084" s="42">
        <f>IF(Table2[[#This Row],[Order Priority]]=Introduction!$B$43,1,0)</f>
        <v>0</v>
      </c>
      <c r="K1084" s="42">
        <f>IF(Table2[[#This Row],[Order Priority]]=Introduction!$B$44,1,0)</f>
        <v>0</v>
      </c>
      <c r="L1084" s="42">
        <f>IF(Table2[[#This Row],[Order Priority]]=Introduction!$B$45,1,0)</f>
        <v>1</v>
      </c>
      <c r="M1084" s="42">
        <f>IF(Table2[[#This Row],[Ship Mode]]=Introduction!$C$42,1,0)</f>
        <v>0</v>
      </c>
      <c r="N1084" s="41">
        <f>IF(Table2[[#This Row],[Ship Mode]]=Introduction!$C$44,1,0)</f>
        <v>0</v>
      </c>
      <c r="O1084" s="41">
        <f>IF(Table2[[#This Row],[Customer Segment]]=Introduction!$D$45,1,0)</f>
        <v>1</v>
      </c>
      <c r="P1084" s="41">
        <f>IF(Table2[[#This Row],[Customer Segment]]=Introduction!$D$42,1,0)</f>
        <v>0</v>
      </c>
      <c r="Q1084" s="41">
        <f>IF(Table2[[#This Row],[Customer Segment]]=Introduction!$D$44,1,0)</f>
        <v>0</v>
      </c>
      <c r="R1084" s="34">
        <v>69.959999999999994</v>
      </c>
      <c r="S108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252.30229017511732</v>
      </c>
    </row>
    <row r="1085" spans="1:19" x14ac:dyDescent="0.2">
      <c r="A1085" s="1" t="s">
        <v>92</v>
      </c>
      <c r="B1085" s="1" t="s">
        <v>14</v>
      </c>
      <c r="C1085" s="1" t="s">
        <v>70</v>
      </c>
      <c r="D1085" s="39">
        <v>0</v>
      </c>
      <c r="E1085" s="39">
        <v>65.989999999999995</v>
      </c>
      <c r="F1085" s="39">
        <v>5.26</v>
      </c>
      <c r="G1085" s="39">
        <v>0.59</v>
      </c>
      <c r="H1085" s="39">
        <v>369.99869999999999</v>
      </c>
      <c r="I1085" s="42">
        <f>IF(Table2[[#This Row],[Order Priority]]=Introduction!$B$42,1,0)</f>
        <v>0</v>
      </c>
      <c r="J1085" s="42">
        <f>IF(Table2[[#This Row],[Order Priority]]=Introduction!$B$43,1,0)</f>
        <v>0</v>
      </c>
      <c r="K1085" s="42">
        <f>IF(Table2[[#This Row],[Order Priority]]=Introduction!$B$44,1,0)</f>
        <v>0</v>
      </c>
      <c r="L1085" s="42">
        <f>IF(Table2[[#This Row],[Order Priority]]=Introduction!$B$45,1,0)</f>
        <v>1</v>
      </c>
      <c r="M1085" s="42">
        <f>IF(Table2[[#This Row],[Ship Mode]]=Introduction!$C$42,1,0)</f>
        <v>0</v>
      </c>
      <c r="N1085" s="41">
        <f>IF(Table2[[#This Row],[Ship Mode]]=Introduction!$C$44,1,0)</f>
        <v>1</v>
      </c>
      <c r="O1085" s="41">
        <f>IF(Table2[[#This Row],[Customer Segment]]=Introduction!$D$45,1,0)</f>
        <v>0</v>
      </c>
      <c r="P1085" s="41">
        <f>IF(Table2[[#This Row],[Customer Segment]]=Introduction!$D$42,1,0)</f>
        <v>0</v>
      </c>
      <c r="Q1085" s="41">
        <f>IF(Table2[[#This Row],[Customer Segment]]=Introduction!$D$44,1,0)</f>
        <v>0</v>
      </c>
      <c r="R1085" s="1">
        <v>536.23</v>
      </c>
      <c r="S108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871.1612250966316</v>
      </c>
    </row>
    <row r="1086" spans="1:19" x14ac:dyDescent="0.2">
      <c r="A1086" s="1" t="s">
        <v>92</v>
      </c>
      <c r="B1086" s="1" t="s">
        <v>14</v>
      </c>
      <c r="C1086" s="1" t="s">
        <v>70</v>
      </c>
      <c r="D1086" s="37">
        <v>0</v>
      </c>
      <c r="E1086" s="37">
        <v>65.989999999999995</v>
      </c>
      <c r="F1086" s="37">
        <v>5.26</v>
      </c>
      <c r="G1086" s="37">
        <v>0.59</v>
      </c>
      <c r="H1086" s="37">
        <v>542.25</v>
      </c>
      <c r="I1086" s="42">
        <f>IF(Table2[[#This Row],[Order Priority]]=Introduction!$B$42,1,0)</f>
        <v>0</v>
      </c>
      <c r="J1086" s="42">
        <f>IF(Table2[[#This Row],[Order Priority]]=Introduction!$B$43,1,0)</f>
        <v>0</v>
      </c>
      <c r="K1086" s="42">
        <f>IF(Table2[[#This Row],[Order Priority]]=Introduction!$B$44,1,0)</f>
        <v>0</v>
      </c>
      <c r="L1086" s="42">
        <f>IF(Table2[[#This Row],[Order Priority]]=Introduction!$B$45,1,0)</f>
        <v>1</v>
      </c>
      <c r="M1086" s="42">
        <f>IF(Table2[[#This Row],[Ship Mode]]=Introduction!$C$42,1,0)</f>
        <v>0</v>
      </c>
      <c r="N1086" s="41">
        <f>IF(Table2[[#This Row],[Ship Mode]]=Introduction!$C$44,1,0)</f>
        <v>1</v>
      </c>
      <c r="O1086" s="41">
        <f>IF(Table2[[#This Row],[Customer Segment]]=Introduction!$D$45,1,0)</f>
        <v>0</v>
      </c>
      <c r="P1086" s="41">
        <f>IF(Table2[[#This Row],[Customer Segment]]=Introduction!$D$42,1,0)</f>
        <v>0</v>
      </c>
      <c r="Q1086" s="41">
        <f>IF(Table2[[#This Row],[Customer Segment]]=Introduction!$D$44,1,0)</f>
        <v>0</v>
      </c>
      <c r="R1086" s="34">
        <v>2144.92</v>
      </c>
      <c r="S108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1047.5509870104329</v>
      </c>
    </row>
    <row r="1087" spans="1:19" x14ac:dyDescent="0.2">
      <c r="A1087" s="1" t="s">
        <v>92</v>
      </c>
      <c r="B1087" s="1" t="s">
        <v>14</v>
      </c>
      <c r="C1087" s="1" t="s">
        <v>3</v>
      </c>
      <c r="D1087" s="39">
        <v>0.03</v>
      </c>
      <c r="E1087" s="39">
        <v>27.48</v>
      </c>
      <c r="F1087" s="39">
        <v>4</v>
      </c>
      <c r="G1087" s="39">
        <v>0.75</v>
      </c>
      <c r="H1087" s="39">
        <v>-88.840800000000002</v>
      </c>
      <c r="I1087" s="42">
        <f>IF(Table2[[#This Row],[Order Priority]]=Introduction!$B$42,1,0)</f>
        <v>0</v>
      </c>
      <c r="J1087" s="42">
        <f>IF(Table2[[#This Row],[Order Priority]]=Introduction!$B$43,1,0)</f>
        <v>0</v>
      </c>
      <c r="K1087" s="42">
        <f>IF(Table2[[#This Row],[Order Priority]]=Introduction!$B$44,1,0)</f>
        <v>0</v>
      </c>
      <c r="L1087" s="42">
        <f>IF(Table2[[#This Row],[Order Priority]]=Introduction!$B$45,1,0)</f>
        <v>1</v>
      </c>
      <c r="M1087" s="42">
        <f>IF(Table2[[#This Row],[Ship Mode]]=Introduction!$C$42,1,0)</f>
        <v>0</v>
      </c>
      <c r="N1087" s="41">
        <f>IF(Table2[[#This Row],[Ship Mode]]=Introduction!$C$44,1,0)</f>
        <v>1</v>
      </c>
      <c r="O1087" s="41">
        <f>IF(Table2[[#This Row],[Customer Segment]]=Introduction!$D$45,1,0)</f>
        <v>1</v>
      </c>
      <c r="P1087" s="41">
        <f>IF(Table2[[#This Row],[Customer Segment]]=Introduction!$D$42,1,0)</f>
        <v>0</v>
      </c>
      <c r="Q1087" s="41">
        <f>IF(Table2[[#This Row],[Customer Segment]]=Introduction!$D$44,1,0)</f>
        <v>0</v>
      </c>
      <c r="R1087" s="1">
        <v>294.97000000000003</v>
      </c>
      <c r="S108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349.9412624582954</v>
      </c>
    </row>
    <row r="1088" spans="1:19" x14ac:dyDescent="0.2">
      <c r="A1088" s="1" t="s">
        <v>92</v>
      </c>
      <c r="B1088" s="1" t="s">
        <v>14</v>
      </c>
      <c r="C1088" s="1" t="s">
        <v>3</v>
      </c>
      <c r="D1088" s="37">
        <v>0.1</v>
      </c>
      <c r="E1088" s="37">
        <v>179.99</v>
      </c>
      <c r="F1088" s="37">
        <v>19.989999999999998</v>
      </c>
      <c r="G1088" s="37">
        <v>0.48</v>
      </c>
      <c r="H1088" s="37">
        <v>1208.9903999999999</v>
      </c>
      <c r="I1088" s="42">
        <f>IF(Table2[[#This Row],[Order Priority]]=Introduction!$B$42,1,0)</f>
        <v>0</v>
      </c>
      <c r="J1088" s="42">
        <f>IF(Table2[[#This Row],[Order Priority]]=Introduction!$B$43,1,0)</f>
        <v>0</v>
      </c>
      <c r="K1088" s="42">
        <f>IF(Table2[[#This Row],[Order Priority]]=Introduction!$B$44,1,0)</f>
        <v>0</v>
      </c>
      <c r="L1088" s="42">
        <f>IF(Table2[[#This Row],[Order Priority]]=Introduction!$B$45,1,0)</f>
        <v>1</v>
      </c>
      <c r="M1088" s="42">
        <f>IF(Table2[[#This Row],[Ship Mode]]=Introduction!$C$42,1,0)</f>
        <v>0</v>
      </c>
      <c r="N1088" s="41">
        <f>IF(Table2[[#This Row],[Ship Mode]]=Introduction!$C$44,1,0)</f>
        <v>1</v>
      </c>
      <c r="O1088" s="41">
        <f>IF(Table2[[#This Row],[Customer Segment]]=Introduction!$D$45,1,0)</f>
        <v>1</v>
      </c>
      <c r="P1088" s="41">
        <f>IF(Table2[[#This Row],[Customer Segment]]=Introduction!$D$42,1,0)</f>
        <v>0</v>
      </c>
      <c r="Q1088" s="41">
        <f>IF(Table2[[#This Row],[Customer Segment]]=Introduction!$D$44,1,0)</f>
        <v>0</v>
      </c>
      <c r="R1088" s="34">
        <v>2458.0500000000002</v>
      </c>
      <c r="S108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2328.0691661267233</v>
      </c>
    </row>
    <row r="1089" spans="1:19" x14ac:dyDescent="0.2">
      <c r="A1089" s="1" t="s">
        <v>92</v>
      </c>
      <c r="B1089" s="1" t="s">
        <v>14</v>
      </c>
      <c r="C1089" s="1" t="s">
        <v>3</v>
      </c>
      <c r="D1089" s="39">
        <v>0.1</v>
      </c>
      <c r="E1089" s="39">
        <v>140.85</v>
      </c>
      <c r="F1089" s="39">
        <v>19.989999999999998</v>
      </c>
      <c r="G1089" s="39">
        <v>0.73</v>
      </c>
      <c r="H1089" s="39">
        <v>9.9911999999999992</v>
      </c>
      <c r="I1089" s="42">
        <f>IF(Table2[[#This Row],[Order Priority]]=Introduction!$B$42,1,0)</f>
        <v>0</v>
      </c>
      <c r="J1089" s="42">
        <f>IF(Table2[[#This Row],[Order Priority]]=Introduction!$B$43,1,0)</f>
        <v>0</v>
      </c>
      <c r="K1089" s="42">
        <f>IF(Table2[[#This Row],[Order Priority]]=Introduction!$B$44,1,0)</f>
        <v>0</v>
      </c>
      <c r="L1089" s="42">
        <f>IF(Table2[[#This Row],[Order Priority]]=Introduction!$B$45,1,0)</f>
        <v>1</v>
      </c>
      <c r="M1089" s="42">
        <f>IF(Table2[[#This Row],[Ship Mode]]=Introduction!$C$42,1,0)</f>
        <v>0</v>
      </c>
      <c r="N1089" s="41">
        <f>IF(Table2[[#This Row],[Ship Mode]]=Introduction!$C$44,1,0)</f>
        <v>1</v>
      </c>
      <c r="O1089" s="41">
        <f>IF(Table2[[#This Row],[Customer Segment]]=Introduction!$D$45,1,0)</f>
        <v>1</v>
      </c>
      <c r="P1089" s="41">
        <f>IF(Table2[[#This Row],[Customer Segment]]=Introduction!$D$42,1,0)</f>
        <v>0</v>
      </c>
      <c r="Q1089" s="41">
        <f>IF(Table2[[#This Row],[Customer Segment]]=Introduction!$D$44,1,0)</f>
        <v>0</v>
      </c>
      <c r="R1089" s="1">
        <v>2465.75</v>
      </c>
      <c r="S108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1185.4266173160543</v>
      </c>
    </row>
    <row r="1090" spans="1:19" x14ac:dyDescent="0.2">
      <c r="A1090" s="1" t="s">
        <v>46</v>
      </c>
      <c r="B1090" s="1" t="s">
        <v>2</v>
      </c>
      <c r="C1090" s="1" t="s">
        <v>15</v>
      </c>
      <c r="D1090" s="37">
        <v>0.05</v>
      </c>
      <c r="E1090" s="37">
        <v>291.73</v>
      </c>
      <c r="F1090" s="37">
        <v>48.8</v>
      </c>
      <c r="G1090" s="37">
        <v>0.56000000000000005</v>
      </c>
      <c r="H1090" s="37">
        <v>550.38080000000002</v>
      </c>
      <c r="I1090" s="42">
        <f>IF(Table2[[#This Row],[Order Priority]]=Introduction!$B$42,1,0)</f>
        <v>0</v>
      </c>
      <c r="J1090" s="42">
        <f>IF(Table2[[#This Row],[Order Priority]]=Introduction!$B$43,1,0)</f>
        <v>0</v>
      </c>
      <c r="K1090" s="42">
        <f>IF(Table2[[#This Row],[Order Priority]]=Introduction!$B$44,1,0)</f>
        <v>0</v>
      </c>
      <c r="L1090" s="42">
        <f>IF(Table2[[#This Row],[Order Priority]]=Introduction!$B$45,1,0)</f>
        <v>0</v>
      </c>
      <c r="M1090" s="42">
        <f>IF(Table2[[#This Row],[Ship Mode]]=Introduction!$C$42,1,0)</f>
        <v>1</v>
      </c>
      <c r="N1090" s="41">
        <f>IF(Table2[[#This Row],[Ship Mode]]=Introduction!$C$44,1,0)</f>
        <v>0</v>
      </c>
      <c r="O1090" s="41">
        <f>IF(Table2[[#This Row],[Customer Segment]]=Introduction!$D$45,1,0)</f>
        <v>0</v>
      </c>
      <c r="P1090" s="41">
        <f>IF(Table2[[#This Row],[Customer Segment]]=Introduction!$D$42,1,0)</f>
        <v>1</v>
      </c>
      <c r="Q1090" s="41">
        <f>IF(Table2[[#This Row],[Customer Segment]]=Introduction!$D$44,1,0)</f>
        <v>0</v>
      </c>
      <c r="R1090" s="34">
        <v>1818.41</v>
      </c>
      <c r="S109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3264.3625587526803</v>
      </c>
    </row>
    <row r="1091" spans="1:19" x14ac:dyDescent="0.2">
      <c r="A1091" s="1" t="s">
        <v>46</v>
      </c>
      <c r="B1091" s="1" t="s">
        <v>14</v>
      </c>
      <c r="C1091" s="1" t="s">
        <v>47</v>
      </c>
      <c r="D1091" s="39">
        <v>0.08</v>
      </c>
      <c r="E1091" s="39">
        <v>12.53</v>
      </c>
      <c r="F1091" s="39">
        <v>0.5</v>
      </c>
      <c r="G1091" s="39">
        <v>0.38</v>
      </c>
      <c r="H1091" s="39">
        <v>215.71799999999999</v>
      </c>
      <c r="I1091" s="42">
        <f>IF(Table2[[#This Row],[Order Priority]]=Introduction!$B$42,1,0)</f>
        <v>0</v>
      </c>
      <c r="J1091" s="42">
        <f>IF(Table2[[#This Row],[Order Priority]]=Introduction!$B$43,1,0)</f>
        <v>0</v>
      </c>
      <c r="K1091" s="42">
        <f>IF(Table2[[#This Row],[Order Priority]]=Introduction!$B$44,1,0)</f>
        <v>0</v>
      </c>
      <c r="L1091" s="42">
        <f>IF(Table2[[#This Row],[Order Priority]]=Introduction!$B$45,1,0)</f>
        <v>0</v>
      </c>
      <c r="M1091" s="42">
        <f>IF(Table2[[#This Row],[Ship Mode]]=Introduction!$C$42,1,0)</f>
        <v>0</v>
      </c>
      <c r="N1091" s="41">
        <f>IF(Table2[[#This Row],[Ship Mode]]=Introduction!$C$44,1,0)</f>
        <v>1</v>
      </c>
      <c r="O1091" s="41">
        <f>IF(Table2[[#This Row],[Customer Segment]]=Introduction!$D$45,1,0)</f>
        <v>0</v>
      </c>
      <c r="P1091" s="41">
        <f>IF(Table2[[#This Row],[Customer Segment]]=Introduction!$D$42,1,0)</f>
        <v>0</v>
      </c>
      <c r="Q1091" s="41">
        <f>IF(Table2[[#This Row],[Customer Segment]]=Introduction!$D$44,1,0)</f>
        <v>1</v>
      </c>
      <c r="R1091" s="1">
        <v>61.1</v>
      </c>
      <c r="S109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405.40045604553995</v>
      </c>
    </row>
    <row r="1092" spans="1:19" x14ac:dyDescent="0.2">
      <c r="A1092" s="1" t="s">
        <v>46</v>
      </c>
      <c r="B1092" s="1" t="s">
        <v>14</v>
      </c>
      <c r="C1092" s="1" t="s">
        <v>47</v>
      </c>
      <c r="D1092" s="37">
        <v>0.02</v>
      </c>
      <c r="E1092" s="37">
        <v>178.47</v>
      </c>
      <c r="F1092" s="37">
        <v>19.989999999999998</v>
      </c>
      <c r="G1092" s="37">
        <v>0.55000000000000004</v>
      </c>
      <c r="H1092" s="37">
        <v>106.98480000000001</v>
      </c>
      <c r="I1092" s="42">
        <f>IF(Table2[[#This Row],[Order Priority]]=Introduction!$B$42,1,0)</f>
        <v>0</v>
      </c>
      <c r="J1092" s="42">
        <f>IF(Table2[[#This Row],[Order Priority]]=Introduction!$B$43,1,0)</f>
        <v>0</v>
      </c>
      <c r="K1092" s="42">
        <f>IF(Table2[[#This Row],[Order Priority]]=Introduction!$B$44,1,0)</f>
        <v>0</v>
      </c>
      <c r="L1092" s="42">
        <f>IF(Table2[[#This Row],[Order Priority]]=Introduction!$B$45,1,0)</f>
        <v>0</v>
      </c>
      <c r="M1092" s="42">
        <f>IF(Table2[[#This Row],[Ship Mode]]=Introduction!$C$42,1,0)</f>
        <v>0</v>
      </c>
      <c r="N1092" s="41">
        <f>IF(Table2[[#This Row],[Ship Mode]]=Introduction!$C$44,1,0)</f>
        <v>1</v>
      </c>
      <c r="O1092" s="41">
        <f>IF(Table2[[#This Row],[Customer Segment]]=Introduction!$D$45,1,0)</f>
        <v>0</v>
      </c>
      <c r="P1092" s="41">
        <f>IF(Table2[[#This Row],[Customer Segment]]=Introduction!$D$42,1,0)</f>
        <v>0</v>
      </c>
      <c r="Q1092" s="41">
        <f>IF(Table2[[#This Row],[Customer Segment]]=Introduction!$D$44,1,0)</f>
        <v>1</v>
      </c>
      <c r="R1092" s="34">
        <v>193.81</v>
      </c>
      <c r="S109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1533.6164482470253</v>
      </c>
    </row>
    <row r="1093" spans="1:19" x14ac:dyDescent="0.2">
      <c r="A1093" s="1" t="s">
        <v>1</v>
      </c>
      <c r="B1093" s="1" t="s">
        <v>14</v>
      </c>
      <c r="C1093" s="1" t="s">
        <v>3</v>
      </c>
      <c r="D1093" s="39">
        <v>0</v>
      </c>
      <c r="E1093" s="39">
        <v>4.42</v>
      </c>
      <c r="F1093" s="39">
        <v>4.99</v>
      </c>
      <c r="G1093" s="39">
        <v>0.38</v>
      </c>
      <c r="H1093" s="39">
        <v>-59.82</v>
      </c>
      <c r="I1093" s="42">
        <f>IF(Table2[[#This Row],[Order Priority]]=Introduction!$B$42,1,0)</f>
        <v>1</v>
      </c>
      <c r="J1093" s="42">
        <f>IF(Table2[[#This Row],[Order Priority]]=Introduction!$B$43,1,0)</f>
        <v>0</v>
      </c>
      <c r="K1093" s="42">
        <f>IF(Table2[[#This Row],[Order Priority]]=Introduction!$B$44,1,0)</f>
        <v>0</v>
      </c>
      <c r="L1093" s="42">
        <f>IF(Table2[[#This Row],[Order Priority]]=Introduction!$B$45,1,0)</f>
        <v>0</v>
      </c>
      <c r="M1093" s="42">
        <f>IF(Table2[[#This Row],[Ship Mode]]=Introduction!$C$42,1,0)</f>
        <v>0</v>
      </c>
      <c r="N1093" s="41">
        <f>IF(Table2[[#This Row],[Ship Mode]]=Introduction!$C$44,1,0)</f>
        <v>1</v>
      </c>
      <c r="O1093" s="41">
        <f>IF(Table2[[#This Row],[Customer Segment]]=Introduction!$D$45,1,0)</f>
        <v>1</v>
      </c>
      <c r="P1093" s="41">
        <f>IF(Table2[[#This Row],[Customer Segment]]=Introduction!$D$42,1,0)</f>
        <v>0</v>
      </c>
      <c r="Q1093" s="41">
        <f>IF(Table2[[#This Row],[Customer Segment]]=Introduction!$D$44,1,0)</f>
        <v>0</v>
      </c>
      <c r="R1093" s="1">
        <v>33.47</v>
      </c>
      <c r="S109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324.3064721368134</v>
      </c>
    </row>
    <row r="1094" spans="1:19" x14ac:dyDescent="0.2">
      <c r="A1094" s="1" t="s">
        <v>1</v>
      </c>
      <c r="B1094" s="1" t="s">
        <v>63</v>
      </c>
      <c r="C1094" s="1" t="s">
        <v>70</v>
      </c>
      <c r="D1094" s="37">
        <v>0.01</v>
      </c>
      <c r="E1094" s="37">
        <v>42.98</v>
      </c>
      <c r="F1094" s="37">
        <v>4.62</v>
      </c>
      <c r="G1094" s="37">
        <v>0.56000000000000005</v>
      </c>
      <c r="H1094" s="37">
        <v>285.47370000000001</v>
      </c>
      <c r="I1094" s="42">
        <f>IF(Table2[[#This Row],[Order Priority]]=Introduction!$B$42,1,0)</f>
        <v>1</v>
      </c>
      <c r="J1094" s="42">
        <f>IF(Table2[[#This Row],[Order Priority]]=Introduction!$B$43,1,0)</f>
        <v>0</v>
      </c>
      <c r="K1094" s="42">
        <f>IF(Table2[[#This Row],[Order Priority]]=Introduction!$B$44,1,0)</f>
        <v>0</v>
      </c>
      <c r="L1094" s="42">
        <f>IF(Table2[[#This Row],[Order Priority]]=Introduction!$B$45,1,0)</f>
        <v>0</v>
      </c>
      <c r="M1094" s="42">
        <f>IF(Table2[[#This Row],[Ship Mode]]=Introduction!$C$42,1,0)</f>
        <v>0</v>
      </c>
      <c r="N1094" s="41">
        <f>IF(Table2[[#This Row],[Ship Mode]]=Introduction!$C$44,1,0)</f>
        <v>0</v>
      </c>
      <c r="O1094" s="41">
        <f>IF(Table2[[#This Row],[Customer Segment]]=Introduction!$D$45,1,0)</f>
        <v>0</v>
      </c>
      <c r="P1094" s="41">
        <f>IF(Table2[[#This Row],[Customer Segment]]=Introduction!$D$42,1,0)</f>
        <v>0</v>
      </c>
      <c r="Q1094" s="41">
        <f>IF(Table2[[#This Row],[Customer Segment]]=Introduction!$D$44,1,0)</f>
        <v>0</v>
      </c>
      <c r="R1094" s="34">
        <v>413.73</v>
      </c>
      <c r="S109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858.31021292407377</v>
      </c>
    </row>
    <row r="1095" spans="1:19" x14ac:dyDescent="0.2">
      <c r="A1095" s="1" t="s">
        <v>1</v>
      </c>
      <c r="B1095" s="1" t="s">
        <v>14</v>
      </c>
      <c r="C1095" s="1" t="s">
        <v>70</v>
      </c>
      <c r="D1095" s="39">
        <v>7.0000000000000007E-2</v>
      </c>
      <c r="E1095" s="39">
        <v>2.94</v>
      </c>
      <c r="F1095" s="39">
        <v>0.81</v>
      </c>
      <c r="G1095" s="39">
        <v>0.4</v>
      </c>
      <c r="H1095" s="39">
        <v>-93.927400000000006</v>
      </c>
      <c r="I1095" s="42">
        <f>IF(Table2[[#This Row],[Order Priority]]=Introduction!$B$42,1,0)</f>
        <v>1</v>
      </c>
      <c r="J1095" s="42">
        <f>IF(Table2[[#This Row],[Order Priority]]=Introduction!$B$43,1,0)</f>
        <v>0</v>
      </c>
      <c r="K1095" s="42">
        <f>IF(Table2[[#This Row],[Order Priority]]=Introduction!$B$44,1,0)</f>
        <v>0</v>
      </c>
      <c r="L1095" s="42">
        <f>IF(Table2[[#This Row],[Order Priority]]=Introduction!$B$45,1,0)</f>
        <v>0</v>
      </c>
      <c r="M1095" s="42">
        <f>IF(Table2[[#This Row],[Ship Mode]]=Introduction!$C$42,1,0)</f>
        <v>0</v>
      </c>
      <c r="N1095" s="41">
        <f>IF(Table2[[#This Row],[Ship Mode]]=Introduction!$C$44,1,0)</f>
        <v>1</v>
      </c>
      <c r="O1095" s="41">
        <f>IF(Table2[[#This Row],[Customer Segment]]=Introduction!$D$45,1,0)</f>
        <v>0</v>
      </c>
      <c r="P1095" s="41">
        <f>IF(Table2[[#This Row],[Customer Segment]]=Introduction!$D$42,1,0)</f>
        <v>0</v>
      </c>
      <c r="Q1095" s="41">
        <f>IF(Table2[[#This Row],[Customer Segment]]=Introduction!$D$44,1,0)</f>
        <v>0</v>
      </c>
      <c r="R1095" s="1">
        <v>29.88</v>
      </c>
      <c r="S109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148.61160475028876</v>
      </c>
    </row>
    <row r="1096" spans="1:19" x14ac:dyDescent="0.2">
      <c r="A1096" s="1" t="s">
        <v>1</v>
      </c>
      <c r="B1096" s="1" t="s">
        <v>14</v>
      </c>
      <c r="C1096" s="1" t="s">
        <v>15</v>
      </c>
      <c r="D1096" s="37">
        <v>0.05</v>
      </c>
      <c r="E1096" s="37">
        <v>35.44</v>
      </c>
      <c r="F1096" s="37">
        <v>5.09</v>
      </c>
      <c r="G1096" s="37">
        <v>0.38</v>
      </c>
      <c r="H1096" s="37">
        <v>240.17519999999999</v>
      </c>
      <c r="I1096" s="42">
        <f>IF(Table2[[#This Row],[Order Priority]]=Introduction!$B$42,1,0)</f>
        <v>1</v>
      </c>
      <c r="J1096" s="42">
        <f>IF(Table2[[#This Row],[Order Priority]]=Introduction!$B$43,1,0)</f>
        <v>0</v>
      </c>
      <c r="K1096" s="42">
        <f>IF(Table2[[#This Row],[Order Priority]]=Introduction!$B$44,1,0)</f>
        <v>0</v>
      </c>
      <c r="L1096" s="42">
        <f>IF(Table2[[#This Row],[Order Priority]]=Introduction!$B$45,1,0)</f>
        <v>0</v>
      </c>
      <c r="M1096" s="42">
        <f>IF(Table2[[#This Row],[Ship Mode]]=Introduction!$C$42,1,0)</f>
        <v>0</v>
      </c>
      <c r="N1096" s="41">
        <f>IF(Table2[[#This Row],[Ship Mode]]=Introduction!$C$44,1,0)</f>
        <v>1</v>
      </c>
      <c r="O1096" s="41">
        <f>IF(Table2[[#This Row],[Customer Segment]]=Introduction!$D$45,1,0)</f>
        <v>0</v>
      </c>
      <c r="P1096" s="41">
        <f>IF(Table2[[#This Row],[Customer Segment]]=Introduction!$D$42,1,0)</f>
        <v>1</v>
      </c>
      <c r="Q1096" s="41">
        <f>IF(Table2[[#This Row],[Customer Segment]]=Introduction!$D$44,1,0)</f>
        <v>0</v>
      </c>
      <c r="R1096" s="34">
        <v>348.08</v>
      </c>
      <c r="S109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678.52322524240697</v>
      </c>
    </row>
    <row r="1097" spans="1:19" x14ac:dyDescent="0.2">
      <c r="A1097" s="1" t="s">
        <v>23</v>
      </c>
      <c r="B1097" s="1" t="s">
        <v>14</v>
      </c>
      <c r="C1097" s="1" t="s">
        <v>15</v>
      </c>
      <c r="D1097" s="39">
        <v>0.06</v>
      </c>
      <c r="E1097" s="39">
        <v>40.97</v>
      </c>
      <c r="F1097" s="39">
        <v>1.99</v>
      </c>
      <c r="G1097" s="39">
        <v>0.42</v>
      </c>
      <c r="H1097" s="39">
        <v>341.19810000000001</v>
      </c>
      <c r="I1097" s="42">
        <f>IF(Table2[[#This Row],[Order Priority]]=Introduction!$B$42,1,0)</f>
        <v>0</v>
      </c>
      <c r="J1097" s="42">
        <f>IF(Table2[[#This Row],[Order Priority]]=Introduction!$B$43,1,0)</f>
        <v>0</v>
      </c>
      <c r="K1097" s="42">
        <f>IF(Table2[[#This Row],[Order Priority]]=Introduction!$B$44,1,0)</f>
        <v>1</v>
      </c>
      <c r="L1097" s="42">
        <f>IF(Table2[[#This Row],[Order Priority]]=Introduction!$B$45,1,0)</f>
        <v>0</v>
      </c>
      <c r="M1097" s="42">
        <f>IF(Table2[[#This Row],[Ship Mode]]=Introduction!$C$42,1,0)</f>
        <v>0</v>
      </c>
      <c r="N1097" s="41">
        <f>IF(Table2[[#This Row],[Ship Mode]]=Introduction!$C$44,1,0)</f>
        <v>1</v>
      </c>
      <c r="O1097" s="41">
        <f>IF(Table2[[#This Row],[Customer Segment]]=Introduction!$D$45,1,0)</f>
        <v>0</v>
      </c>
      <c r="P1097" s="41">
        <f>IF(Table2[[#This Row],[Customer Segment]]=Introduction!$D$42,1,0)</f>
        <v>1</v>
      </c>
      <c r="Q1097" s="41">
        <f>IF(Table2[[#This Row],[Customer Segment]]=Introduction!$D$44,1,0)</f>
        <v>0</v>
      </c>
      <c r="R1097" s="1">
        <v>494.49</v>
      </c>
      <c r="S109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530.01383184444478</v>
      </c>
    </row>
    <row r="1098" spans="1:19" x14ac:dyDescent="0.2">
      <c r="A1098" s="1" t="s">
        <v>92</v>
      </c>
      <c r="B1098" s="1" t="s">
        <v>14</v>
      </c>
      <c r="C1098" s="1" t="s">
        <v>47</v>
      </c>
      <c r="D1098" s="37">
        <v>0.05</v>
      </c>
      <c r="E1098" s="37">
        <v>35.89</v>
      </c>
      <c r="F1098" s="37">
        <v>14.72</v>
      </c>
      <c r="G1098" s="37">
        <v>0.4</v>
      </c>
      <c r="H1098" s="37">
        <v>22.866</v>
      </c>
      <c r="I1098" s="42">
        <f>IF(Table2[[#This Row],[Order Priority]]=Introduction!$B$42,1,0)</f>
        <v>0</v>
      </c>
      <c r="J1098" s="42">
        <f>IF(Table2[[#This Row],[Order Priority]]=Introduction!$B$43,1,0)</f>
        <v>0</v>
      </c>
      <c r="K1098" s="42">
        <f>IF(Table2[[#This Row],[Order Priority]]=Introduction!$B$44,1,0)</f>
        <v>0</v>
      </c>
      <c r="L1098" s="42">
        <f>IF(Table2[[#This Row],[Order Priority]]=Introduction!$B$45,1,0)</f>
        <v>1</v>
      </c>
      <c r="M1098" s="42">
        <f>IF(Table2[[#This Row],[Ship Mode]]=Introduction!$C$42,1,0)</f>
        <v>0</v>
      </c>
      <c r="N1098" s="41">
        <f>IF(Table2[[#This Row],[Ship Mode]]=Introduction!$C$44,1,0)</f>
        <v>1</v>
      </c>
      <c r="O1098" s="41">
        <f>IF(Table2[[#This Row],[Customer Segment]]=Introduction!$D$45,1,0)</f>
        <v>0</v>
      </c>
      <c r="P1098" s="41">
        <f>IF(Table2[[#This Row],[Customer Segment]]=Introduction!$D$42,1,0)</f>
        <v>0</v>
      </c>
      <c r="Q1098" s="41">
        <f>IF(Table2[[#This Row],[Customer Segment]]=Introduction!$D$44,1,0)</f>
        <v>1</v>
      </c>
      <c r="R1098" s="34">
        <v>680.39</v>
      </c>
      <c r="S109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522.32026761494421</v>
      </c>
    </row>
    <row r="1099" spans="1:19" x14ac:dyDescent="0.2">
      <c r="A1099" s="1" t="s">
        <v>92</v>
      </c>
      <c r="B1099" s="1" t="s">
        <v>14</v>
      </c>
      <c r="C1099" s="1" t="s">
        <v>47</v>
      </c>
      <c r="D1099" s="39">
        <v>0</v>
      </c>
      <c r="E1099" s="39">
        <v>11.48</v>
      </c>
      <c r="F1099" s="39">
        <v>5.43</v>
      </c>
      <c r="G1099" s="39">
        <v>0.36</v>
      </c>
      <c r="H1099" s="39">
        <v>115.72799999999999</v>
      </c>
      <c r="I1099" s="42">
        <f>IF(Table2[[#This Row],[Order Priority]]=Introduction!$B$42,1,0)</f>
        <v>0</v>
      </c>
      <c r="J1099" s="42">
        <f>IF(Table2[[#This Row],[Order Priority]]=Introduction!$B$43,1,0)</f>
        <v>0</v>
      </c>
      <c r="K1099" s="42">
        <f>IF(Table2[[#This Row],[Order Priority]]=Introduction!$B$44,1,0)</f>
        <v>0</v>
      </c>
      <c r="L1099" s="42">
        <f>IF(Table2[[#This Row],[Order Priority]]=Introduction!$B$45,1,0)</f>
        <v>1</v>
      </c>
      <c r="M1099" s="42">
        <f>IF(Table2[[#This Row],[Ship Mode]]=Introduction!$C$42,1,0)</f>
        <v>0</v>
      </c>
      <c r="N1099" s="41">
        <f>IF(Table2[[#This Row],[Ship Mode]]=Introduction!$C$44,1,0)</f>
        <v>1</v>
      </c>
      <c r="O1099" s="41">
        <f>IF(Table2[[#This Row],[Customer Segment]]=Introduction!$D$45,1,0)</f>
        <v>0</v>
      </c>
      <c r="P1099" s="41">
        <f>IF(Table2[[#This Row],[Customer Segment]]=Introduction!$D$42,1,0)</f>
        <v>0</v>
      </c>
      <c r="Q1099" s="41">
        <f>IF(Table2[[#This Row],[Customer Segment]]=Introduction!$D$44,1,0)</f>
        <v>1</v>
      </c>
      <c r="R1099" s="1">
        <v>75.52</v>
      </c>
      <c r="S109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283.95760289732203</v>
      </c>
    </row>
    <row r="1100" spans="1:19" x14ac:dyDescent="0.2">
      <c r="A1100" s="1" t="s">
        <v>46</v>
      </c>
      <c r="B1100" s="1" t="s">
        <v>14</v>
      </c>
      <c r="C1100" s="1" t="s">
        <v>15</v>
      </c>
      <c r="D1100" s="37">
        <v>7.0000000000000007E-2</v>
      </c>
      <c r="E1100" s="37">
        <v>3.98</v>
      </c>
      <c r="F1100" s="37">
        <v>5.26</v>
      </c>
      <c r="G1100" s="37">
        <v>0.38</v>
      </c>
      <c r="H1100" s="37">
        <v>-59.963760000000001</v>
      </c>
      <c r="I1100" s="42">
        <f>IF(Table2[[#This Row],[Order Priority]]=Introduction!$B$42,1,0)</f>
        <v>0</v>
      </c>
      <c r="J1100" s="42">
        <f>IF(Table2[[#This Row],[Order Priority]]=Introduction!$B$43,1,0)</f>
        <v>0</v>
      </c>
      <c r="K1100" s="42">
        <f>IF(Table2[[#This Row],[Order Priority]]=Introduction!$B$44,1,0)</f>
        <v>0</v>
      </c>
      <c r="L1100" s="42">
        <f>IF(Table2[[#This Row],[Order Priority]]=Introduction!$B$45,1,0)</f>
        <v>0</v>
      </c>
      <c r="M1100" s="42">
        <f>IF(Table2[[#This Row],[Ship Mode]]=Introduction!$C$42,1,0)</f>
        <v>0</v>
      </c>
      <c r="N1100" s="41">
        <f>IF(Table2[[#This Row],[Ship Mode]]=Introduction!$C$44,1,0)</f>
        <v>1</v>
      </c>
      <c r="O1100" s="41">
        <f>IF(Table2[[#This Row],[Customer Segment]]=Introduction!$D$45,1,0)</f>
        <v>0</v>
      </c>
      <c r="P1100" s="41">
        <f>IF(Table2[[#This Row],[Customer Segment]]=Introduction!$D$42,1,0)</f>
        <v>1</v>
      </c>
      <c r="Q1100" s="41">
        <f>IF(Table2[[#This Row],[Customer Segment]]=Introduction!$D$44,1,0)</f>
        <v>0</v>
      </c>
      <c r="R1100" s="34">
        <v>29.77</v>
      </c>
      <c r="S110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175.10340525548406</v>
      </c>
    </row>
    <row r="1101" spans="1:19" x14ac:dyDescent="0.2">
      <c r="A1101" s="1" t="s">
        <v>46</v>
      </c>
      <c r="B1101" s="1" t="s">
        <v>14</v>
      </c>
      <c r="C1101" s="1" t="s">
        <v>15</v>
      </c>
      <c r="D1101" s="39">
        <v>7.0000000000000007E-2</v>
      </c>
      <c r="E1101" s="39">
        <v>12.22</v>
      </c>
      <c r="F1101" s="39">
        <v>2.85</v>
      </c>
      <c r="G1101" s="39">
        <v>0.55000000000000004</v>
      </c>
      <c r="H1101" s="39">
        <v>89.4148</v>
      </c>
      <c r="I1101" s="42">
        <f>IF(Table2[[#This Row],[Order Priority]]=Introduction!$B$42,1,0)</f>
        <v>0</v>
      </c>
      <c r="J1101" s="42">
        <f>IF(Table2[[#This Row],[Order Priority]]=Introduction!$B$43,1,0)</f>
        <v>0</v>
      </c>
      <c r="K1101" s="42">
        <f>IF(Table2[[#This Row],[Order Priority]]=Introduction!$B$44,1,0)</f>
        <v>0</v>
      </c>
      <c r="L1101" s="42">
        <f>IF(Table2[[#This Row],[Order Priority]]=Introduction!$B$45,1,0)</f>
        <v>0</v>
      </c>
      <c r="M1101" s="42">
        <f>IF(Table2[[#This Row],[Ship Mode]]=Introduction!$C$42,1,0)</f>
        <v>0</v>
      </c>
      <c r="N1101" s="41">
        <f>IF(Table2[[#This Row],[Ship Mode]]=Introduction!$C$44,1,0)</f>
        <v>1</v>
      </c>
      <c r="O1101" s="41">
        <f>IF(Table2[[#This Row],[Customer Segment]]=Introduction!$D$45,1,0)</f>
        <v>0</v>
      </c>
      <c r="P1101" s="41">
        <f>IF(Table2[[#This Row],[Customer Segment]]=Introduction!$D$42,1,0)</f>
        <v>1</v>
      </c>
      <c r="Q1101" s="41">
        <f>IF(Table2[[#This Row],[Customer Segment]]=Introduction!$D$44,1,0)</f>
        <v>0</v>
      </c>
      <c r="R1101" s="1">
        <v>147.19</v>
      </c>
      <c r="S110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428.57869527085279</v>
      </c>
    </row>
    <row r="1102" spans="1:19" x14ac:dyDescent="0.2">
      <c r="A1102" s="1" t="s">
        <v>46</v>
      </c>
      <c r="B1102" s="1" t="s">
        <v>14</v>
      </c>
      <c r="C1102" s="1" t="s">
        <v>47</v>
      </c>
      <c r="D1102" s="37">
        <v>0.08</v>
      </c>
      <c r="E1102" s="37">
        <v>4.55</v>
      </c>
      <c r="F1102" s="37">
        <v>1.49</v>
      </c>
      <c r="G1102" s="37">
        <v>0.35</v>
      </c>
      <c r="H1102" s="37">
        <v>27.0273</v>
      </c>
      <c r="I1102" s="42">
        <f>IF(Table2[[#This Row],[Order Priority]]=Introduction!$B$42,1,0)</f>
        <v>0</v>
      </c>
      <c r="J1102" s="42">
        <f>IF(Table2[[#This Row],[Order Priority]]=Introduction!$B$43,1,0)</f>
        <v>0</v>
      </c>
      <c r="K1102" s="42">
        <f>IF(Table2[[#This Row],[Order Priority]]=Introduction!$B$44,1,0)</f>
        <v>0</v>
      </c>
      <c r="L1102" s="42">
        <f>IF(Table2[[#This Row],[Order Priority]]=Introduction!$B$45,1,0)</f>
        <v>0</v>
      </c>
      <c r="M1102" s="42">
        <f>IF(Table2[[#This Row],[Ship Mode]]=Introduction!$C$42,1,0)</f>
        <v>0</v>
      </c>
      <c r="N1102" s="41">
        <f>IF(Table2[[#This Row],[Ship Mode]]=Introduction!$C$44,1,0)</f>
        <v>1</v>
      </c>
      <c r="O1102" s="41">
        <f>IF(Table2[[#This Row],[Customer Segment]]=Introduction!$D$45,1,0)</f>
        <v>0</v>
      </c>
      <c r="P1102" s="41">
        <f>IF(Table2[[#This Row],[Customer Segment]]=Introduction!$D$42,1,0)</f>
        <v>0</v>
      </c>
      <c r="Q1102" s="41">
        <f>IF(Table2[[#This Row],[Customer Segment]]=Introduction!$D$44,1,0)</f>
        <v>1</v>
      </c>
      <c r="R1102" s="34">
        <v>39.17</v>
      </c>
      <c r="S110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189.60102009591824</v>
      </c>
    </row>
    <row r="1103" spans="1:19" x14ac:dyDescent="0.2">
      <c r="A1103" s="1" t="s">
        <v>46</v>
      </c>
      <c r="B1103" s="1" t="s">
        <v>2</v>
      </c>
      <c r="C1103" s="1" t="s">
        <v>70</v>
      </c>
      <c r="D1103" s="39">
        <v>0.04</v>
      </c>
      <c r="E1103" s="39">
        <v>70.98</v>
      </c>
      <c r="F1103" s="39">
        <v>26.74</v>
      </c>
      <c r="G1103" s="39">
        <v>0.6</v>
      </c>
      <c r="H1103" s="39">
        <v>-84.628799999999998</v>
      </c>
      <c r="I1103" s="42">
        <f>IF(Table2[[#This Row],[Order Priority]]=Introduction!$B$42,1,0)</f>
        <v>0</v>
      </c>
      <c r="J1103" s="42">
        <f>IF(Table2[[#This Row],[Order Priority]]=Introduction!$B$43,1,0)</f>
        <v>0</v>
      </c>
      <c r="K1103" s="42">
        <f>IF(Table2[[#This Row],[Order Priority]]=Introduction!$B$44,1,0)</f>
        <v>0</v>
      </c>
      <c r="L1103" s="42">
        <f>IF(Table2[[#This Row],[Order Priority]]=Introduction!$B$45,1,0)</f>
        <v>0</v>
      </c>
      <c r="M1103" s="42">
        <f>IF(Table2[[#This Row],[Ship Mode]]=Introduction!$C$42,1,0)</f>
        <v>1</v>
      </c>
      <c r="N1103" s="41">
        <f>IF(Table2[[#This Row],[Ship Mode]]=Introduction!$C$44,1,0)</f>
        <v>0</v>
      </c>
      <c r="O1103" s="41">
        <f>IF(Table2[[#This Row],[Customer Segment]]=Introduction!$D$45,1,0)</f>
        <v>0</v>
      </c>
      <c r="P1103" s="41">
        <f>IF(Table2[[#This Row],[Customer Segment]]=Introduction!$D$42,1,0)</f>
        <v>0</v>
      </c>
      <c r="Q1103" s="41">
        <f>IF(Table2[[#This Row],[Customer Segment]]=Introduction!$D$44,1,0)</f>
        <v>0</v>
      </c>
      <c r="R1103" s="1">
        <v>1345.33</v>
      </c>
      <c r="S110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1381.5154127027452</v>
      </c>
    </row>
    <row r="1104" spans="1:19" x14ac:dyDescent="0.2">
      <c r="A1104" s="1" t="s">
        <v>1</v>
      </c>
      <c r="B1104" s="1" t="s">
        <v>14</v>
      </c>
      <c r="C1104" s="1" t="s">
        <v>47</v>
      </c>
      <c r="D1104" s="37">
        <v>0.06</v>
      </c>
      <c r="E1104" s="37">
        <v>8.57</v>
      </c>
      <c r="F1104" s="37">
        <v>6.14</v>
      </c>
      <c r="G1104" s="37">
        <v>0.59</v>
      </c>
      <c r="H1104" s="37">
        <v>105.678</v>
      </c>
      <c r="I1104" s="42">
        <f>IF(Table2[[#This Row],[Order Priority]]=Introduction!$B$42,1,0)</f>
        <v>1</v>
      </c>
      <c r="J1104" s="42">
        <f>IF(Table2[[#This Row],[Order Priority]]=Introduction!$B$43,1,0)</f>
        <v>0</v>
      </c>
      <c r="K1104" s="42">
        <f>IF(Table2[[#This Row],[Order Priority]]=Introduction!$B$44,1,0)</f>
        <v>0</v>
      </c>
      <c r="L1104" s="42">
        <f>IF(Table2[[#This Row],[Order Priority]]=Introduction!$B$45,1,0)</f>
        <v>0</v>
      </c>
      <c r="M1104" s="42">
        <f>IF(Table2[[#This Row],[Ship Mode]]=Introduction!$C$42,1,0)</f>
        <v>0</v>
      </c>
      <c r="N1104" s="41">
        <f>IF(Table2[[#This Row],[Ship Mode]]=Introduction!$C$44,1,0)</f>
        <v>1</v>
      </c>
      <c r="O1104" s="41">
        <f>IF(Table2[[#This Row],[Customer Segment]]=Introduction!$D$45,1,0)</f>
        <v>0</v>
      </c>
      <c r="P1104" s="41">
        <f>IF(Table2[[#This Row],[Customer Segment]]=Introduction!$D$42,1,0)</f>
        <v>0</v>
      </c>
      <c r="Q1104" s="41">
        <f>IF(Table2[[#This Row],[Customer Segment]]=Introduction!$D$44,1,0)</f>
        <v>1</v>
      </c>
      <c r="R1104" s="34">
        <v>94.97</v>
      </c>
      <c r="S110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712.9425968958933</v>
      </c>
    </row>
    <row r="1105" spans="1:19" x14ac:dyDescent="0.2">
      <c r="A1105" s="1" t="s">
        <v>1</v>
      </c>
      <c r="B1105" s="1" t="s">
        <v>2</v>
      </c>
      <c r="C1105" s="1" t="s">
        <v>15</v>
      </c>
      <c r="D1105" s="39">
        <v>7.0000000000000007E-2</v>
      </c>
      <c r="E1105" s="39">
        <v>400.97</v>
      </c>
      <c r="F1105" s="39">
        <v>48.26</v>
      </c>
      <c r="G1105" s="39">
        <v>0.36</v>
      </c>
      <c r="H1105" s="39">
        <v>2581.5590999999999</v>
      </c>
      <c r="I1105" s="42">
        <f>IF(Table2[[#This Row],[Order Priority]]=Introduction!$B$42,1,0)</f>
        <v>1</v>
      </c>
      <c r="J1105" s="42">
        <f>IF(Table2[[#This Row],[Order Priority]]=Introduction!$B$43,1,0)</f>
        <v>0</v>
      </c>
      <c r="K1105" s="42">
        <f>IF(Table2[[#This Row],[Order Priority]]=Introduction!$B$44,1,0)</f>
        <v>0</v>
      </c>
      <c r="L1105" s="42">
        <f>IF(Table2[[#This Row],[Order Priority]]=Introduction!$B$45,1,0)</f>
        <v>0</v>
      </c>
      <c r="M1105" s="42">
        <f>IF(Table2[[#This Row],[Ship Mode]]=Introduction!$C$42,1,0)</f>
        <v>1</v>
      </c>
      <c r="N1105" s="41">
        <f>IF(Table2[[#This Row],[Ship Mode]]=Introduction!$C$44,1,0)</f>
        <v>0</v>
      </c>
      <c r="O1105" s="41">
        <f>IF(Table2[[#This Row],[Customer Segment]]=Introduction!$D$45,1,0)</f>
        <v>0</v>
      </c>
      <c r="P1105" s="41">
        <f>IF(Table2[[#This Row],[Customer Segment]]=Introduction!$D$42,1,0)</f>
        <v>1</v>
      </c>
      <c r="Q1105" s="41">
        <f>IF(Table2[[#This Row],[Customer Segment]]=Introduction!$D$44,1,0)</f>
        <v>0</v>
      </c>
      <c r="R1105" s="1">
        <v>3741.39</v>
      </c>
      <c r="S110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5581.2127006135115</v>
      </c>
    </row>
    <row r="1106" spans="1:19" x14ac:dyDescent="0.2">
      <c r="A1106" s="1" t="s">
        <v>1</v>
      </c>
      <c r="B1106" s="1" t="s">
        <v>63</v>
      </c>
      <c r="C1106" s="1" t="s">
        <v>15</v>
      </c>
      <c r="D1106" s="37">
        <v>0.1</v>
      </c>
      <c r="E1106" s="37">
        <v>120.98</v>
      </c>
      <c r="F1106" s="37">
        <v>9.07</v>
      </c>
      <c r="G1106" s="37">
        <v>0.35</v>
      </c>
      <c r="H1106" s="37">
        <v>297.45715999999999</v>
      </c>
      <c r="I1106" s="42">
        <f>IF(Table2[[#This Row],[Order Priority]]=Introduction!$B$42,1,0)</f>
        <v>1</v>
      </c>
      <c r="J1106" s="42">
        <f>IF(Table2[[#This Row],[Order Priority]]=Introduction!$B$43,1,0)</f>
        <v>0</v>
      </c>
      <c r="K1106" s="42">
        <f>IF(Table2[[#This Row],[Order Priority]]=Introduction!$B$44,1,0)</f>
        <v>0</v>
      </c>
      <c r="L1106" s="42">
        <f>IF(Table2[[#This Row],[Order Priority]]=Introduction!$B$45,1,0)</f>
        <v>0</v>
      </c>
      <c r="M1106" s="42">
        <f>IF(Table2[[#This Row],[Ship Mode]]=Introduction!$C$42,1,0)</f>
        <v>0</v>
      </c>
      <c r="N1106" s="41">
        <f>IF(Table2[[#This Row],[Ship Mode]]=Introduction!$C$44,1,0)</f>
        <v>0</v>
      </c>
      <c r="O1106" s="41">
        <f>IF(Table2[[#This Row],[Customer Segment]]=Introduction!$D$45,1,0)</f>
        <v>0</v>
      </c>
      <c r="P1106" s="41">
        <f>IF(Table2[[#This Row],[Customer Segment]]=Introduction!$D$42,1,0)</f>
        <v>1</v>
      </c>
      <c r="Q1106" s="41">
        <f>IF(Table2[[#This Row],[Customer Segment]]=Introduction!$D$44,1,0)</f>
        <v>0</v>
      </c>
      <c r="R1106" s="34">
        <v>568.24</v>
      </c>
      <c r="S110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975.00451275503497</v>
      </c>
    </row>
    <row r="1107" spans="1:19" x14ac:dyDescent="0.2">
      <c r="A1107" s="1" t="s">
        <v>1</v>
      </c>
      <c r="B1107" s="1" t="s">
        <v>63</v>
      </c>
      <c r="C1107" s="1" t="s">
        <v>15</v>
      </c>
      <c r="D1107" s="39">
        <v>0.02</v>
      </c>
      <c r="E1107" s="39">
        <v>152.47999999999999</v>
      </c>
      <c r="F1107" s="39">
        <v>6.5</v>
      </c>
      <c r="G1107" s="39">
        <v>0.74</v>
      </c>
      <c r="H1107" s="39">
        <v>-564.60239999999999</v>
      </c>
      <c r="I1107" s="42">
        <f>IF(Table2[[#This Row],[Order Priority]]=Introduction!$B$42,1,0)</f>
        <v>1</v>
      </c>
      <c r="J1107" s="42">
        <f>IF(Table2[[#This Row],[Order Priority]]=Introduction!$B$43,1,0)</f>
        <v>0</v>
      </c>
      <c r="K1107" s="42">
        <f>IF(Table2[[#This Row],[Order Priority]]=Introduction!$B$44,1,0)</f>
        <v>0</v>
      </c>
      <c r="L1107" s="42">
        <f>IF(Table2[[#This Row],[Order Priority]]=Introduction!$B$45,1,0)</f>
        <v>0</v>
      </c>
      <c r="M1107" s="42">
        <f>IF(Table2[[#This Row],[Ship Mode]]=Introduction!$C$42,1,0)</f>
        <v>0</v>
      </c>
      <c r="N1107" s="41">
        <f>IF(Table2[[#This Row],[Ship Mode]]=Introduction!$C$44,1,0)</f>
        <v>0</v>
      </c>
      <c r="O1107" s="41">
        <f>IF(Table2[[#This Row],[Customer Segment]]=Introduction!$D$45,1,0)</f>
        <v>0</v>
      </c>
      <c r="P1107" s="41">
        <f>IF(Table2[[#This Row],[Customer Segment]]=Introduction!$D$42,1,0)</f>
        <v>1</v>
      </c>
      <c r="Q1107" s="41">
        <f>IF(Table2[[#This Row],[Customer Segment]]=Introduction!$D$44,1,0)</f>
        <v>0</v>
      </c>
      <c r="R1107" s="1">
        <v>162.91</v>
      </c>
      <c r="S110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496.92408324853801</v>
      </c>
    </row>
    <row r="1108" spans="1:19" x14ac:dyDescent="0.2">
      <c r="A1108" s="1" t="s">
        <v>13</v>
      </c>
      <c r="B1108" s="1" t="s">
        <v>14</v>
      </c>
      <c r="C1108" s="1" t="s">
        <v>15</v>
      </c>
      <c r="D1108" s="37">
        <v>0.03</v>
      </c>
      <c r="E1108" s="37">
        <v>4.4800000000000004</v>
      </c>
      <c r="F1108" s="37">
        <v>49</v>
      </c>
      <c r="G1108" s="37">
        <v>0.6</v>
      </c>
      <c r="H1108" s="37">
        <v>64.266000000000005</v>
      </c>
      <c r="I1108" s="42">
        <f>IF(Table2[[#This Row],[Order Priority]]=Introduction!$B$42,1,0)</f>
        <v>0</v>
      </c>
      <c r="J1108" s="42">
        <f>IF(Table2[[#This Row],[Order Priority]]=Introduction!$B$43,1,0)</f>
        <v>1</v>
      </c>
      <c r="K1108" s="42">
        <f>IF(Table2[[#This Row],[Order Priority]]=Introduction!$B$44,1,0)</f>
        <v>0</v>
      </c>
      <c r="L1108" s="42">
        <f>IF(Table2[[#This Row],[Order Priority]]=Introduction!$B$45,1,0)</f>
        <v>0</v>
      </c>
      <c r="M1108" s="42">
        <f>IF(Table2[[#This Row],[Ship Mode]]=Introduction!$C$42,1,0)</f>
        <v>0</v>
      </c>
      <c r="N1108" s="41">
        <f>IF(Table2[[#This Row],[Ship Mode]]=Introduction!$C$44,1,0)</f>
        <v>1</v>
      </c>
      <c r="O1108" s="41">
        <f>IF(Table2[[#This Row],[Customer Segment]]=Introduction!$D$45,1,0)</f>
        <v>0</v>
      </c>
      <c r="P1108" s="41">
        <f>IF(Table2[[#This Row],[Customer Segment]]=Introduction!$D$42,1,0)</f>
        <v>1</v>
      </c>
      <c r="Q1108" s="41">
        <f>IF(Table2[[#This Row],[Customer Segment]]=Introduction!$D$44,1,0)</f>
        <v>0</v>
      </c>
      <c r="R1108" s="34">
        <v>21.46</v>
      </c>
      <c r="S110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1518.6057498428854</v>
      </c>
    </row>
    <row r="1109" spans="1:19" x14ac:dyDescent="0.2">
      <c r="A1109" s="1" t="s">
        <v>13</v>
      </c>
      <c r="B1109" s="1" t="s">
        <v>2</v>
      </c>
      <c r="C1109" s="1" t="s">
        <v>15</v>
      </c>
      <c r="D1109" s="39">
        <v>0.06</v>
      </c>
      <c r="E1109" s="39">
        <v>350.99</v>
      </c>
      <c r="F1109" s="39">
        <v>39</v>
      </c>
      <c r="G1109" s="39">
        <v>0.55000000000000004</v>
      </c>
      <c r="H1109" s="39">
        <v>-302.61559999999997</v>
      </c>
      <c r="I1109" s="42">
        <f>IF(Table2[[#This Row],[Order Priority]]=Introduction!$B$42,1,0)</f>
        <v>0</v>
      </c>
      <c r="J1109" s="42">
        <f>IF(Table2[[#This Row],[Order Priority]]=Introduction!$B$43,1,0)</f>
        <v>1</v>
      </c>
      <c r="K1109" s="42">
        <f>IF(Table2[[#This Row],[Order Priority]]=Introduction!$B$44,1,0)</f>
        <v>0</v>
      </c>
      <c r="L1109" s="42">
        <f>IF(Table2[[#This Row],[Order Priority]]=Introduction!$B$45,1,0)</f>
        <v>0</v>
      </c>
      <c r="M1109" s="42">
        <f>IF(Table2[[#This Row],[Ship Mode]]=Introduction!$C$42,1,0)</f>
        <v>1</v>
      </c>
      <c r="N1109" s="41">
        <f>IF(Table2[[#This Row],[Ship Mode]]=Introduction!$C$44,1,0)</f>
        <v>0</v>
      </c>
      <c r="O1109" s="41">
        <f>IF(Table2[[#This Row],[Customer Segment]]=Introduction!$D$45,1,0)</f>
        <v>0</v>
      </c>
      <c r="P1109" s="41">
        <f>IF(Table2[[#This Row],[Customer Segment]]=Introduction!$D$42,1,0)</f>
        <v>1</v>
      </c>
      <c r="Q1109" s="41">
        <f>IF(Table2[[#This Row],[Customer Segment]]=Introduction!$D$44,1,0)</f>
        <v>0</v>
      </c>
      <c r="R1109" s="1">
        <v>3506.78</v>
      </c>
      <c r="S110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2087.2408073480692</v>
      </c>
    </row>
    <row r="1110" spans="1:19" x14ac:dyDescent="0.2">
      <c r="A1110" s="1" t="s">
        <v>13</v>
      </c>
      <c r="B1110" s="1" t="s">
        <v>63</v>
      </c>
      <c r="C1110" s="1" t="s">
        <v>15</v>
      </c>
      <c r="D1110" s="37">
        <v>0.09</v>
      </c>
      <c r="E1110" s="37">
        <v>40.98</v>
      </c>
      <c r="F1110" s="37">
        <v>6.5</v>
      </c>
      <c r="G1110" s="37">
        <v>0.74</v>
      </c>
      <c r="H1110" s="37">
        <v>5.6916000000000002</v>
      </c>
      <c r="I1110" s="42">
        <f>IF(Table2[[#This Row],[Order Priority]]=Introduction!$B$42,1,0)</f>
        <v>0</v>
      </c>
      <c r="J1110" s="42">
        <f>IF(Table2[[#This Row],[Order Priority]]=Introduction!$B$43,1,0)</f>
        <v>1</v>
      </c>
      <c r="K1110" s="42">
        <f>IF(Table2[[#This Row],[Order Priority]]=Introduction!$B$44,1,0)</f>
        <v>0</v>
      </c>
      <c r="L1110" s="42">
        <f>IF(Table2[[#This Row],[Order Priority]]=Introduction!$B$45,1,0)</f>
        <v>0</v>
      </c>
      <c r="M1110" s="42">
        <f>IF(Table2[[#This Row],[Ship Mode]]=Introduction!$C$42,1,0)</f>
        <v>0</v>
      </c>
      <c r="N1110" s="41">
        <f>IF(Table2[[#This Row],[Ship Mode]]=Introduction!$C$44,1,0)</f>
        <v>0</v>
      </c>
      <c r="O1110" s="41">
        <f>IF(Table2[[#This Row],[Customer Segment]]=Introduction!$D$45,1,0)</f>
        <v>0</v>
      </c>
      <c r="P1110" s="41">
        <f>IF(Table2[[#This Row],[Customer Segment]]=Introduction!$D$42,1,0)</f>
        <v>1</v>
      </c>
      <c r="Q1110" s="41">
        <f>IF(Table2[[#This Row],[Customer Segment]]=Introduction!$D$44,1,0)</f>
        <v>0</v>
      </c>
      <c r="R1110" s="34">
        <v>267.69</v>
      </c>
      <c r="S111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392.81232173535187</v>
      </c>
    </row>
    <row r="1111" spans="1:19" x14ac:dyDescent="0.2">
      <c r="A1111" s="1" t="s">
        <v>13</v>
      </c>
      <c r="B1111" s="1" t="s">
        <v>14</v>
      </c>
      <c r="C1111" s="1" t="s">
        <v>70</v>
      </c>
      <c r="D1111" s="39">
        <v>0</v>
      </c>
      <c r="E1111" s="39">
        <v>3.89</v>
      </c>
      <c r="F1111" s="39">
        <v>7.01</v>
      </c>
      <c r="G1111" s="39">
        <v>0.37</v>
      </c>
      <c r="H1111" s="39">
        <v>-255.16890000000001</v>
      </c>
      <c r="I1111" s="42">
        <f>IF(Table2[[#This Row],[Order Priority]]=Introduction!$B$42,1,0)</f>
        <v>0</v>
      </c>
      <c r="J1111" s="42">
        <f>IF(Table2[[#This Row],[Order Priority]]=Introduction!$B$43,1,0)</f>
        <v>1</v>
      </c>
      <c r="K1111" s="42">
        <f>IF(Table2[[#This Row],[Order Priority]]=Introduction!$B$44,1,0)</f>
        <v>0</v>
      </c>
      <c r="L1111" s="42">
        <f>IF(Table2[[#This Row],[Order Priority]]=Introduction!$B$45,1,0)</f>
        <v>0</v>
      </c>
      <c r="M1111" s="42">
        <f>IF(Table2[[#This Row],[Ship Mode]]=Introduction!$C$42,1,0)</f>
        <v>0</v>
      </c>
      <c r="N1111" s="41">
        <f>IF(Table2[[#This Row],[Ship Mode]]=Introduction!$C$44,1,0)</f>
        <v>1</v>
      </c>
      <c r="O1111" s="41">
        <f>IF(Table2[[#This Row],[Customer Segment]]=Introduction!$D$45,1,0)</f>
        <v>0</v>
      </c>
      <c r="P1111" s="41">
        <f>IF(Table2[[#This Row],[Customer Segment]]=Introduction!$D$42,1,0)</f>
        <v>0</v>
      </c>
      <c r="Q1111" s="41">
        <f>IF(Table2[[#This Row],[Customer Segment]]=Introduction!$D$44,1,0)</f>
        <v>0</v>
      </c>
      <c r="R1111" s="1">
        <v>85.64</v>
      </c>
      <c r="S111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-113.33985884706718</v>
      </c>
    </row>
    <row r="1112" spans="1:19" x14ac:dyDescent="0.2">
      <c r="A1112" s="1" t="s">
        <v>13</v>
      </c>
      <c r="B1112" s="1" t="s">
        <v>2</v>
      </c>
      <c r="C1112" s="1" t="s">
        <v>70</v>
      </c>
      <c r="D1112" s="37">
        <v>0.09</v>
      </c>
      <c r="E1112" s="37">
        <v>120.98</v>
      </c>
      <c r="F1112" s="37">
        <v>30</v>
      </c>
      <c r="G1112" s="37">
        <v>0.64</v>
      </c>
      <c r="H1112" s="37">
        <v>74.004800000000003</v>
      </c>
      <c r="I1112" s="42">
        <f>IF(Table2[[#This Row],[Order Priority]]=Introduction!$B$42,1,0)</f>
        <v>0</v>
      </c>
      <c r="J1112" s="42">
        <f>IF(Table2[[#This Row],[Order Priority]]=Introduction!$B$43,1,0)</f>
        <v>1</v>
      </c>
      <c r="K1112" s="42">
        <f>IF(Table2[[#This Row],[Order Priority]]=Introduction!$B$44,1,0)</f>
        <v>0</v>
      </c>
      <c r="L1112" s="42">
        <f>IF(Table2[[#This Row],[Order Priority]]=Introduction!$B$45,1,0)</f>
        <v>0</v>
      </c>
      <c r="M1112" s="42">
        <f>IF(Table2[[#This Row],[Ship Mode]]=Introduction!$C$42,1,0)</f>
        <v>1</v>
      </c>
      <c r="N1112" s="41">
        <f>IF(Table2[[#This Row],[Ship Mode]]=Introduction!$C$44,1,0)</f>
        <v>0</v>
      </c>
      <c r="O1112" s="41">
        <f>IF(Table2[[#This Row],[Customer Segment]]=Introduction!$D$45,1,0)</f>
        <v>0</v>
      </c>
      <c r="P1112" s="41">
        <f>IF(Table2[[#This Row],[Customer Segment]]=Introduction!$D$42,1,0)</f>
        <v>0</v>
      </c>
      <c r="Q1112" s="41">
        <f>IF(Table2[[#This Row],[Customer Segment]]=Introduction!$D$44,1,0)</f>
        <v>0</v>
      </c>
      <c r="R1112" s="34">
        <v>2508.15</v>
      </c>
      <c r="S111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1587.4110804382431</v>
      </c>
    </row>
    <row r="1113" spans="1:19" x14ac:dyDescent="0.2">
      <c r="A1113" s="1" t="s">
        <v>13</v>
      </c>
      <c r="B1113" s="1" t="s">
        <v>14</v>
      </c>
      <c r="C1113" s="1" t="s">
        <v>70</v>
      </c>
      <c r="D1113" s="39">
        <v>0.1</v>
      </c>
      <c r="E1113" s="39">
        <v>30.98</v>
      </c>
      <c r="F1113" s="39">
        <v>5.76</v>
      </c>
      <c r="G1113" s="39">
        <v>0.4</v>
      </c>
      <c r="H1113" s="39">
        <v>109.4248</v>
      </c>
      <c r="I1113" s="42">
        <f>IF(Table2[[#This Row],[Order Priority]]=Introduction!$B$42,1,0)</f>
        <v>0</v>
      </c>
      <c r="J1113" s="42">
        <f>IF(Table2[[#This Row],[Order Priority]]=Introduction!$B$43,1,0)</f>
        <v>1</v>
      </c>
      <c r="K1113" s="42">
        <f>IF(Table2[[#This Row],[Order Priority]]=Introduction!$B$44,1,0)</f>
        <v>0</v>
      </c>
      <c r="L1113" s="42">
        <f>IF(Table2[[#This Row],[Order Priority]]=Introduction!$B$45,1,0)</f>
        <v>0</v>
      </c>
      <c r="M1113" s="42">
        <f>IF(Table2[[#This Row],[Ship Mode]]=Introduction!$C$42,1,0)</f>
        <v>0</v>
      </c>
      <c r="N1113" s="41">
        <f>IF(Table2[[#This Row],[Ship Mode]]=Introduction!$C$44,1,0)</f>
        <v>1</v>
      </c>
      <c r="O1113" s="41">
        <f>IF(Table2[[#This Row],[Customer Segment]]=Introduction!$D$45,1,0)</f>
        <v>0</v>
      </c>
      <c r="P1113" s="41">
        <f>IF(Table2[[#This Row],[Customer Segment]]=Introduction!$D$42,1,0)</f>
        <v>0</v>
      </c>
      <c r="Q1113" s="41">
        <f>IF(Table2[[#This Row],[Customer Segment]]=Introduction!$D$44,1,0)</f>
        <v>0</v>
      </c>
      <c r="R1113" s="1">
        <v>225.62</v>
      </c>
      <c r="S111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269.19363894997548</v>
      </c>
    </row>
    <row r="1114" spans="1:19" x14ac:dyDescent="0.2">
      <c r="A1114" s="1" t="s">
        <v>13</v>
      </c>
      <c r="B1114" s="1" t="s">
        <v>14</v>
      </c>
      <c r="C1114" s="1" t="s">
        <v>15</v>
      </c>
      <c r="D1114" s="37">
        <v>0.08</v>
      </c>
      <c r="E1114" s="37">
        <v>4.91</v>
      </c>
      <c r="F1114" s="37">
        <v>0.5</v>
      </c>
      <c r="G1114" s="37">
        <v>0.36</v>
      </c>
      <c r="H1114" s="37">
        <v>12.726000000000001</v>
      </c>
      <c r="I1114" s="42">
        <f>IF(Table2[[#This Row],[Order Priority]]=Introduction!$B$42,1,0)</f>
        <v>0</v>
      </c>
      <c r="J1114" s="42">
        <f>IF(Table2[[#This Row],[Order Priority]]=Introduction!$B$43,1,0)</f>
        <v>1</v>
      </c>
      <c r="K1114" s="42">
        <f>IF(Table2[[#This Row],[Order Priority]]=Introduction!$B$44,1,0)</f>
        <v>0</v>
      </c>
      <c r="L1114" s="42">
        <f>IF(Table2[[#This Row],[Order Priority]]=Introduction!$B$45,1,0)</f>
        <v>0</v>
      </c>
      <c r="M1114" s="42">
        <f>IF(Table2[[#This Row],[Ship Mode]]=Introduction!$C$42,1,0)</f>
        <v>0</v>
      </c>
      <c r="N1114" s="41">
        <f>IF(Table2[[#This Row],[Ship Mode]]=Introduction!$C$44,1,0)</f>
        <v>1</v>
      </c>
      <c r="O1114" s="41">
        <f>IF(Table2[[#This Row],[Customer Segment]]=Introduction!$D$45,1,0)</f>
        <v>0</v>
      </c>
      <c r="P1114" s="41">
        <f>IF(Table2[[#This Row],[Customer Segment]]=Introduction!$D$42,1,0)</f>
        <v>1</v>
      </c>
      <c r="Q1114" s="41">
        <f>IF(Table2[[#This Row],[Customer Segment]]=Introduction!$D$44,1,0)</f>
        <v>0</v>
      </c>
      <c r="R1114" s="34">
        <v>42.69</v>
      </c>
      <c r="S111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-105.85957957677957</v>
      </c>
    </row>
    <row r="1115" spans="1:19" x14ac:dyDescent="0.2">
      <c r="A1115" s="1" t="s">
        <v>13</v>
      </c>
      <c r="B1115" s="1" t="s">
        <v>14</v>
      </c>
      <c r="C1115" s="1" t="s">
        <v>15</v>
      </c>
      <c r="D1115" s="39">
        <v>0.02</v>
      </c>
      <c r="E1115" s="39">
        <v>28.15</v>
      </c>
      <c r="F1115" s="39">
        <v>6.17</v>
      </c>
      <c r="G1115" s="39">
        <v>0.55000000000000004</v>
      </c>
      <c r="H1115" s="39">
        <v>160.8066</v>
      </c>
      <c r="I1115" s="42">
        <f>IF(Table2[[#This Row],[Order Priority]]=Introduction!$B$42,1,0)</f>
        <v>0</v>
      </c>
      <c r="J1115" s="42">
        <f>IF(Table2[[#This Row],[Order Priority]]=Introduction!$B$43,1,0)</f>
        <v>1</v>
      </c>
      <c r="K1115" s="42">
        <f>IF(Table2[[#This Row],[Order Priority]]=Introduction!$B$44,1,0)</f>
        <v>0</v>
      </c>
      <c r="L1115" s="42">
        <f>IF(Table2[[#This Row],[Order Priority]]=Introduction!$B$45,1,0)</f>
        <v>0</v>
      </c>
      <c r="M1115" s="42">
        <f>IF(Table2[[#This Row],[Ship Mode]]=Introduction!$C$42,1,0)</f>
        <v>0</v>
      </c>
      <c r="N1115" s="41">
        <f>IF(Table2[[#This Row],[Ship Mode]]=Introduction!$C$44,1,0)</f>
        <v>1</v>
      </c>
      <c r="O1115" s="41">
        <f>IF(Table2[[#This Row],[Customer Segment]]=Introduction!$D$45,1,0)</f>
        <v>0</v>
      </c>
      <c r="P1115" s="41">
        <f>IF(Table2[[#This Row],[Customer Segment]]=Introduction!$D$42,1,0)</f>
        <v>1</v>
      </c>
      <c r="Q1115" s="41">
        <f>IF(Table2[[#This Row],[Customer Segment]]=Introduction!$D$44,1,0)</f>
        <v>0</v>
      </c>
      <c r="R1115" s="1">
        <v>327.41000000000003</v>
      </c>
      <c r="S111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472.88411999278725</v>
      </c>
    </row>
    <row r="1116" spans="1:19" x14ac:dyDescent="0.2">
      <c r="A1116" s="1" t="s">
        <v>13</v>
      </c>
      <c r="B1116" s="1" t="s">
        <v>14</v>
      </c>
      <c r="C1116" s="1" t="s">
        <v>15</v>
      </c>
      <c r="D1116" s="37">
        <v>0.08</v>
      </c>
      <c r="E1116" s="37">
        <v>4.91</v>
      </c>
      <c r="F1116" s="37">
        <v>0.5</v>
      </c>
      <c r="G1116" s="37">
        <v>0.36</v>
      </c>
      <c r="H1116" s="37">
        <v>31.751999999999999</v>
      </c>
      <c r="I1116" s="42">
        <f>IF(Table2[[#This Row],[Order Priority]]=Introduction!$B$42,1,0)</f>
        <v>0</v>
      </c>
      <c r="J1116" s="42">
        <f>IF(Table2[[#This Row],[Order Priority]]=Introduction!$B$43,1,0)</f>
        <v>1</v>
      </c>
      <c r="K1116" s="42">
        <f>IF(Table2[[#This Row],[Order Priority]]=Introduction!$B$44,1,0)</f>
        <v>0</v>
      </c>
      <c r="L1116" s="42">
        <f>IF(Table2[[#This Row],[Order Priority]]=Introduction!$B$45,1,0)</f>
        <v>0</v>
      </c>
      <c r="M1116" s="42">
        <f>IF(Table2[[#This Row],[Ship Mode]]=Introduction!$C$42,1,0)</f>
        <v>0</v>
      </c>
      <c r="N1116" s="41">
        <f>IF(Table2[[#This Row],[Ship Mode]]=Introduction!$C$44,1,0)</f>
        <v>1</v>
      </c>
      <c r="O1116" s="41">
        <f>IF(Table2[[#This Row],[Customer Segment]]=Introduction!$D$45,1,0)</f>
        <v>0</v>
      </c>
      <c r="P1116" s="41">
        <f>IF(Table2[[#This Row],[Customer Segment]]=Introduction!$D$42,1,0)</f>
        <v>1</v>
      </c>
      <c r="Q1116" s="41">
        <f>IF(Table2[[#This Row],[Customer Segment]]=Introduction!$D$44,1,0)</f>
        <v>0</v>
      </c>
      <c r="R1116" s="34">
        <v>170.75</v>
      </c>
      <c r="S111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-86.376466182732713</v>
      </c>
    </row>
    <row r="1117" spans="1:19" x14ac:dyDescent="0.2">
      <c r="A1117" s="1" t="s">
        <v>13</v>
      </c>
      <c r="B1117" s="1" t="s">
        <v>14</v>
      </c>
      <c r="C1117" s="1" t="s">
        <v>15</v>
      </c>
      <c r="D1117" s="39">
        <v>0.02</v>
      </c>
      <c r="E1117" s="39">
        <v>28.15</v>
      </c>
      <c r="F1117" s="39">
        <v>6.17</v>
      </c>
      <c r="G1117" s="39">
        <v>0.55000000000000004</v>
      </c>
      <c r="H1117" s="39">
        <v>117.208</v>
      </c>
      <c r="I1117" s="42">
        <f>IF(Table2[[#This Row],[Order Priority]]=Introduction!$B$42,1,0)</f>
        <v>0</v>
      </c>
      <c r="J1117" s="42">
        <f>IF(Table2[[#This Row],[Order Priority]]=Introduction!$B$43,1,0)</f>
        <v>1</v>
      </c>
      <c r="K1117" s="42">
        <f>IF(Table2[[#This Row],[Order Priority]]=Introduction!$B$44,1,0)</f>
        <v>0</v>
      </c>
      <c r="L1117" s="42">
        <f>IF(Table2[[#This Row],[Order Priority]]=Introduction!$B$45,1,0)</f>
        <v>0</v>
      </c>
      <c r="M1117" s="42">
        <f>IF(Table2[[#This Row],[Ship Mode]]=Introduction!$C$42,1,0)</f>
        <v>0</v>
      </c>
      <c r="N1117" s="41">
        <f>IF(Table2[[#This Row],[Ship Mode]]=Introduction!$C$44,1,0)</f>
        <v>1</v>
      </c>
      <c r="O1117" s="41">
        <f>IF(Table2[[#This Row],[Customer Segment]]=Introduction!$D$45,1,0)</f>
        <v>0</v>
      </c>
      <c r="P1117" s="41">
        <f>IF(Table2[[#This Row],[Customer Segment]]=Introduction!$D$42,1,0)</f>
        <v>1</v>
      </c>
      <c r="Q1117" s="41">
        <f>IF(Table2[[#This Row],[Customer Segment]]=Introduction!$D$44,1,0)</f>
        <v>0</v>
      </c>
      <c r="R1117" s="1">
        <v>1339.42</v>
      </c>
      <c r="S111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428.23803213292746</v>
      </c>
    </row>
    <row r="1118" spans="1:19" x14ac:dyDescent="0.2">
      <c r="A1118" s="1" t="s">
        <v>23</v>
      </c>
      <c r="B1118" s="1" t="s">
        <v>14</v>
      </c>
      <c r="C1118" s="1" t="s">
        <v>47</v>
      </c>
      <c r="D1118" s="37">
        <v>7.0000000000000007E-2</v>
      </c>
      <c r="E1118" s="37">
        <v>2.12</v>
      </c>
      <c r="F1118" s="37">
        <v>1.99</v>
      </c>
      <c r="G1118" s="37">
        <v>0.55000000000000004</v>
      </c>
      <c r="H1118" s="37">
        <v>-55.84</v>
      </c>
      <c r="I1118" s="42">
        <f>IF(Table2[[#This Row],[Order Priority]]=Introduction!$B$42,1,0)</f>
        <v>0</v>
      </c>
      <c r="J1118" s="42">
        <f>IF(Table2[[#This Row],[Order Priority]]=Introduction!$B$43,1,0)</f>
        <v>0</v>
      </c>
      <c r="K1118" s="42">
        <f>IF(Table2[[#This Row],[Order Priority]]=Introduction!$B$44,1,0)</f>
        <v>1</v>
      </c>
      <c r="L1118" s="42">
        <f>IF(Table2[[#This Row],[Order Priority]]=Introduction!$B$45,1,0)</f>
        <v>0</v>
      </c>
      <c r="M1118" s="42">
        <f>IF(Table2[[#This Row],[Ship Mode]]=Introduction!$C$42,1,0)</f>
        <v>0</v>
      </c>
      <c r="N1118" s="41">
        <f>IF(Table2[[#This Row],[Ship Mode]]=Introduction!$C$44,1,0)</f>
        <v>1</v>
      </c>
      <c r="O1118" s="41">
        <f>IF(Table2[[#This Row],[Customer Segment]]=Introduction!$D$45,1,0)</f>
        <v>0</v>
      </c>
      <c r="P1118" s="41">
        <f>IF(Table2[[#This Row],[Customer Segment]]=Introduction!$D$42,1,0)</f>
        <v>0</v>
      </c>
      <c r="Q1118" s="41">
        <f>IF(Table2[[#This Row],[Customer Segment]]=Introduction!$D$44,1,0)</f>
        <v>1</v>
      </c>
      <c r="R1118" s="34">
        <v>26.07</v>
      </c>
      <c r="S111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162.5331035759236</v>
      </c>
    </row>
    <row r="1119" spans="1:19" x14ac:dyDescent="0.2">
      <c r="A1119" s="1" t="s">
        <v>23</v>
      </c>
      <c r="B1119" s="1" t="s">
        <v>14</v>
      </c>
      <c r="C1119" s="1" t="s">
        <v>47</v>
      </c>
      <c r="D1119" s="39">
        <v>7.0000000000000007E-2</v>
      </c>
      <c r="E1119" s="39">
        <v>2.12</v>
      </c>
      <c r="F1119" s="39">
        <v>1.99</v>
      </c>
      <c r="G1119" s="39">
        <v>0.55000000000000004</v>
      </c>
      <c r="H1119" s="39">
        <v>-55.84</v>
      </c>
      <c r="I1119" s="42">
        <f>IF(Table2[[#This Row],[Order Priority]]=Introduction!$B$42,1,0)</f>
        <v>0</v>
      </c>
      <c r="J1119" s="42">
        <f>IF(Table2[[#This Row],[Order Priority]]=Introduction!$B$43,1,0)</f>
        <v>0</v>
      </c>
      <c r="K1119" s="42">
        <f>IF(Table2[[#This Row],[Order Priority]]=Introduction!$B$44,1,0)</f>
        <v>1</v>
      </c>
      <c r="L1119" s="42">
        <f>IF(Table2[[#This Row],[Order Priority]]=Introduction!$B$45,1,0)</f>
        <v>0</v>
      </c>
      <c r="M1119" s="42">
        <f>IF(Table2[[#This Row],[Ship Mode]]=Introduction!$C$42,1,0)</f>
        <v>0</v>
      </c>
      <c r="N1119" s="41">
        <f>IF(Table2[[#This Row],[Ship Mode]]=Introduction!$C$44,1,0)</f>
        <v>1</v>
      </c>
      <c r="O1119" s="41">
        <f>IF(Table2[[#This Row],[Customer Segment]]=Introduction!$D$45,1,0)</f>
        <v>0</v>
      </c>
      <c r="P1119" s="41">
        <f>IF(Table2[[#This Row],[Customer Segment]]=Introduction!$D$42,1,0)</f>
        <v>0</v>
      </c>
      <c r="Q1119" s="41">
        <f>IF(Table2[[#This Row],[Customer Segment]]=Introduction!$D$44,1,0)</f>
        <v>1</v>
      </c>
      <c r="R1119" s="1">
        <v>99.94</v>
      </c>
      <c r="S111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162.5331035759236</v>
      </c>
    </row>
    <row r="1120" spans="1:19" x14ac:dyDescent="0.2">
      <c r="A1120" s="1" t="s">
        <v>23</v>
      </c>
      <c r="B1120" s="1" t="s">
        <v>14</v>
      </c>
      <c r="C1120" s="1" t="s">
        <v>15</v>
      </c>
      <c r="D1120" s="37">
        <v>0.05</v>
      </c>
      <c r="E1120" s="37">
        <v>115.99</v>
      </c>
      <c r="F1120" s="37">
        <v>8.99</v>
      </c>
      <c r="G1120" s="37">
        <v>0.57999999999999996</v>
      </c>
      <c r="H1120" s="37">
        <v>719.35260000000005</v>
      </c>
      <c r="I1120" s="42">
        <f>IF(Table2[[#This Row],[Order Priority]]=Introduction!$B$42,1,0)</f>
        <v>0</v>
      </c>
      <c r="J1120" s="42">
        <f>IF(Table2[[#This Row],[Order Priority]]=Introduction!$B$43,1,0)</f>
        <v>0</v>
      </c>
      <c r="K1120" s="42">
        <f>IF(Table2[[#This Row],[Order Priority]]=Introduction!$B$44,1,0)</f>
        <v>1</v>
      </c>
      <c r="L1120" s="42">
        <f>IF(Table2[[#This Row],[Order Priority]]=Introduction!$B$45,1,0)</f>
        <v>0</v>
      </c>
      <c r="M1120" s="42">
        <f>IF(Table2[[#This Row],[Ship Mode]]=Introduction!$C$42,1,0)</f>
        <v>0</v>
      </c>
      <c r="N1120" s="41">
        <f>IF(Table2[[#This Row],[Ship Mode]]=Introduction!$C$44,1,0)</f>
        <v>1</v>
      </c>
      <c r="O1120" s="41">
        <f>IF(Table2[[#This Row],[Customer Segment]]=Introduction!$D$45,1,0)</f>
        <v>0</v>
      </c>
      <c r="P1120" s="41">
        <f>IF(Table2[[#This Row],[Customer Segment]]=Introduction!$D$42,1,0)</f>
        <v>1</v>
      </c>
      <c r="Q1120" s="41">
        <f>IF(Table2[[#This Row],[Customer Segment]]=Introduction!$D$44,1,0)</f>
        <v>0</v>
      </c>
      <c r="R1120" s="34">
        <v>1042.54</v>
      </c>
      <c r="S112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1485.3778232207078</v>
      </c>
    </row>
    <row r="1121" spans="1:19" x14ac:dyDescent="0.2">
      <c r="A1121" s="1" t="s">
        <v>92</v>
      </c>
      <c r="B1121" s="1" t="s">
        <v>14</v>
      </c>
      <c r="C1121" s="1" t="s">
        <v>70</v>
      </c>
      <c r="D1121" s="39">
        <v>7.0000000000000007E-2</v>
      </c>
      <c r="E1121" s="39">
        <v>125.99</v>
      </c>
      <c r="F1121" s="39">
        <v>7.69</v>
      </c>
      <c r="G1121" s="39">
        <v>0.59</v>
      </c>
      <c r="H1121" s="39">
        <v>588.24570000000006</v>
      </c>
      <c r="I1121" s="42">
        <f>IF(Table2[[#This Row],[Order Priority]]=Introduction!$B$42,1,0)</f>
        <v>0</v>
      </c>
      <c r="J1121" s="42">
        <f>IF(Table2[[#This Row],[Order Priority]]=Introduction!$B$43,1,0)</f>
        <v>0</v>
      </c>
      <c r="K1121" s="42">
        <f>IF(Table2[[#This Row],[Order Priority]]=Introduction!$B$44,1,0)</f>
        <v>0</v>
      </c>
      <c r="L1121" s="42">
        <f>IF(Table2[[#This Row],[Order Priority]]=Introduction!$B$45,1,0)</f>
        <v>1</v>
      </c>
      <c r="M1121" s="42">
        <f>IF(Table2[[#This Row],[Ship Mode]]=Introduction!$C$42,1,0)</f>
        <v>0</v>
      </c>
      <c r="N1121" s="41">
        <f>IF(Table2[[#This Row],[Ship Mode]]=Introduction!$C$44,1,0)</f>
        <v>1</v>
      </c>
      <c r="O1121" s="41">
        <f>IF(Table2[[#This Row],[Customer Segment]]=Introduction!$D$45,1,0)</f>
        <v>0</v>
      </c>
      <c r="P1121" s="41">
        <f>IF(Table2[[#This Row],[Customer Segment]]=Introduction!$D$42,1,0)</f>
        <v>0</v>
      </c>
      <c r="Q1121" s="41">
        <f>IF(Table2[[#This Row],[Customer Segment]]=Introduction!$D$44,1,0)</f>
        <v>0</v>
      </c>
      <c r="R1121" s="1">
        <v>852.53</v>
      </c>
      <c r="S112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1303.5471878703479</v>
      </c>
    </row>
    <row r="1122" spans="1:19" x14ac:dyDescent="0.2">
      <c r="A1122" s="1" t="s">
        <v>46</v>
      </c>
      <c r="B1122" s="1" t="s">
        <v>14</v>
      </c>
      <c r="C1122" s="1" t="s">
        <v>70</v>
      </c>
      <c r="D1122" s="37">
        <v>0.05</v>
      </c>
      <c r="E1122" s="37">
        <v>3.8</v>
      </c>
      <c r="F1122" s="37">
        <v>1.49</v>
      </c>
      <c r="G1122" s="37">
        <v>0.38</v>
      </c>
      <c r="H1122" s="37">
        <v>14.467000000000001</v>
      </c>
      <c r="I1122" s="42">
        <f>IF(Table2[[#This Row],[Order Priority]]=Introduction!$B$42,1,0)</f>
        <v>0</v>
      </c>
      <c r="J1122" s="42">
        <f>IF(Table2[[#This Row],[Order Priority]]=Introduction!$B$43,1,0)</f>
        <v>0</v>
      </c>
      <c r="K1122" s="42">
        <f>IF(Table2[[#This Row],[Order Priority]]=Introduction!$B$44,1,0)</f>
        <v>0</v>
      </c>
      <c r="L1122" s="42">
        <f>IF(Table2[[#This Row],[Order Priority]]=Introduction!$B$45,1,0)</f>
        <v>0</v>
      </c>
      <c r="M1122" s="42">
        <f>IF(Table2[[#This Row],[Ship Mode]]=Introduction!$C$42,1,0)</f>
        <v>0</v>
      </c>
      <c r="N1122" s="41">
        <f>IF(Table2[[#This Row],[Ship Mode]]=Introduction!$C$44,1,0)</f>
        <v>1</v>
      </c>
      <c r="O1122" s="41">
        <f>IF(Table2[[#This Row],[Customer Segment]]=Introduction!$D$45,1,0)</f>
        <v>0</v>
      </c>
      <c r="P1122" s="41">
        <f>IF(Table2[[#This Row],[Customer Segment]]=Introduction!$D$42,1,0)</f>
        <v>0</v>
      </c>
      <c r="Q1122" s="41">
        <f>IF(Table2[[#This Row],[Customer Segment]]=Introduction!$D$44,1,0)</f>
        <v>0</v>
      </c>
      <c r="R1122" s="34">
        <v>53.26</v>
      </c>
      <c r="S112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188.71063422750922</v>
      </c>
    </row>
    <row r="1123" spans="1:19" x14ac:dyDescent="0.2">
      <c r="A1123" s="1" t="s">
        <v>46</v>
      </c>
      <c r="B1123" s="1" t="s">
        <v>14</v>
      </c>
      <c r="C1123" s="1" t="s">
        <v>70</v>
      </c>
      <c r="D1123" s="39">
        <v>0.09</v>
      </c>
      <c r="E1123" s="39">
        <v>30.73</v>
      </c>
      <c r="F1123" s="39">
        <v>4</v>
      </c>
      <c r="G1123" s="39">
        <v>0.75</v>
      </c>
      <c r="H1123" s="39">
        <v>-99.986400000000003</v>
      </c>
      <c r="I1123" s="42">
        <f>IF(Table2[[#This Row],[Order Priority]]=Introduction!$B$42,1,0)</f>
        <v>0</v>
      </c>
      <c r="J1123" s="42">
        <f>IF(Table2[[#This Row],[Order Priority]]=Introduction!$B$43,1,0)</f>
        <v>0</v>
      </c>
      <c r="K1123" s="42">
        <f>IF(Table2[[#This Row],[Order Priority]]=Introduction!$B$44,1,0)</f>
        <v>0</v>
      </c>
      <c r="L1123" s="42">
        <f>IF(Table2[[#This Row],[Order Priority]]=Introduction!$B$45,1,0)</f>
        <v>0</v>
      </c>
      <c r="M1123" s="42">
        <f>IF(Table2[[#This Row],[Ship Mode]]=Introduction!$C$42,1,0)</f>
        <v>0</v>
      </c>
      <c r="N1123" s="41">
        <f>IF(Table2[[#This Row],[Ship Mode]]=Introduction!$C$44,1,0)</f>
        <v>1</v>
      </c>
      <c r="O1123" s="41">
        <f>IF(Table2[[#This Row],[Customer Segment]]=Introduction!$D$45,1,0)</f>
        <v>0</v>
      </c>
      <c r="P1123" s="41">
        <f>IF(Table2[[#This Row],[Customer Segment]]=Introduction!$D$42,1,0)</f>
        <v>0</v>
      </c>
      <c r="Q1123" s="41">
        <f>IF(Table2[[#This Row],[Customer Segment]]=Introduction!$D$44,1,0)</f>
        <v>0</v>
      </c>
      <c r="R1123" s="1">
        <v>203.49</v>
      </c>
      <c r="S112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506.36305708527692</v>
      </c>
    </row>
    <row r="1124" spans="1:19" x14ac:dyDescent="0.2">
      <c r="A1124" s="1" t="s">
        <v>46</v>
      </c>
      <c r="B1124" s="1" t="s">
        <v>14</v>
      </c>
      <c r="C1124" s="1" t="s">
        <v>70</v>
      </c>
      <c r="D1124" s="37">
        <v>0</v>
      </c>
      <c r="E1124" s="37">
        <v>125.99</v>
      </c>
      <c r="F1124" s="37">
        <v>8.08</v>
      </c>
      <c r="G1124" s="37">
        <v>0.56999999999999995</v>
      </c>
      <c r="H1124" s="37">
        <v>1348.59672</v>
      </c>
      <c r="I1124" s="42">
        <f>IF(Table2[[#This Row],[Order Priority]]=Introduction!$B$42,1,0)</f>
        <v>0</v>
      </c>
      <c r="J1124" s="42">
        <f>IF(Table2[[#This Row],[Order Priority]]=Introduction!$B$43,1,0)</f>
        <v>0</v>
      </c>
      <c r="K1124" s="42">
        <f>IF(Table2[[#This Row],[Order Priority]]=Introduction!$B$44,1,0)</f>
        <v>0</v>
      </c>
      <c r="L1124" s="42">
        <f>IF(Table2[[#This Row],[Order Priority]]=Introduction!$B$45,1,0)</f>
        <v>0</v>
      </c>
      <c r="M1124" s="42">
        <f>IF(Table2[[#This Row],[Ship Mode]]=Introduction!$C$42,1,0)</f>
        <v>0</v>
      </c>
      <c r="N1124" s="41">
        <f>IF(Table2[[#This Row],[Ship Mode]]=Introduction!$C$44,1,0)</f>
        <v>1</v>
      </c>
      <c r="O1124" s="41">
        <f>IF(Table2[[#This Row],[Customer Segment]]=Introduction!$D$45,1,0)</f>
        <v>0</v>
      </c>
      <c r="P1124" s="41">
        <f>IF(Table2[[#This Row],[Customer Segment]]=Introduction!$D$42,1,0)</f>
        <v>0</v>
      </c>
      <c r="Q1124" s="41">
        <f>IF(Table2[[#This Row],[Customer Segment]]=Introduction!$D$44,1,0)</f>
        <v>0</v>
      </c>
      <c r="R1124" s="34">
        <v>2356.0100000000002</v>
      </c>
      <c r="S112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2310.8466745960077</v>
      </c>
    </row>
    <row r="1125" spans="1:19" x14ac:dyDescent="0.2">
      <c r="A1125" s="1" t="s">
        <v>46</v>
      </c>
      <c r="B1125" s="1" t="s">
        <v>2</v>
      </c>
      <c r="C1125" s="1" t="s">
        <v>47</v>
      </c>
      <c r="D1125" s="39">
        <v>0.08</v>
      </c>
      <c r="E1125" s="39">
        <v>100.97</v>
      </c>
      <c r="F1125" s="39">
        <v>14</v>
      </c>
      <c r="G1125" s="39">
        <v>0.37</v>
      </c>
      <c r="H1125" s="39">
        <v>-73.494119999999995</v>
      </c>
      <c r="I1125" s="42">
        <f>IF(Table2[[#This Row],[Order Priority]]=Introduction!$B$42,1,0)</f>
        <v>0</v>
      </c>
      <c r="J1125" s="42">
        <f>IF(Table2[[#This Row],[Order Priority]]=Introduction!$B$43,1,0)</f>
        <v>0</v>
      </c>
      <c r="K1125" s="42">
        <f>IF(Table2[[#This Row],[Order Priority]]=Introduction!$B$44,1,0)</f>
        <v>0</v>
      </c>
      <c r="L1125" s="42">
        <f>IF(Table2[[#This Row],[Order Priority]]=Introduction!$B$45,1,0)</f>
        <v>0</v>
      </c>
      <c r="M1125" s="42">
        <f>IF(Table2[[#This Row],[Ship Mode]]=Introduction!$C$42,1,0)</f>
        <v>1</v>
      </c>
      <c r="N1125" s="41">
        <f>IF(Table2[[#This Row],[Ship Mode]]=Introduction!$C$44,1,0)</f>
        <v>0</v>
      </c>
      <c r="O1125" s="41">
        <f>IF(Table2[[#This Row],[Customer Segment]]=Introduction!$D$45,1,0)</f>
        <v>0</v>
      </c>
      <c r="P1125" s="41">
        <f>IF(Table2[[#This Row],[Customer Segment]]=Introduction!$D$42,1,0)</f>
        <v>0</v>
      </c>
      <c r="Q1125" s="41">
        <f>IF(Table2[[#This Row],[Customer Segment]]=Introduction!$D$44,1,0)</f>
        <v>1</v>
      </c>
      <c r="R1125" s="1">
        <v>1483.16</v>
      </c>
      <c r="S112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947.5895632927992</v>
      </c>
    </row>
    <row r="1126" spans="1:19" x14ac:dyDescent="0.2">
      <c r="A1126" s="1" t="s">
        <v>46</v>
      </c>
      <c r="B1126" s="1" t="s">
        <v>14</v>
      </c>
      <c r="C1126" s="1" t="s">
        <v>3</v>
      </c>
      <c r="D1126" s="37">
        <v>0.05</v>
      </c>
      <c r="E1126" s="37">
        <v>14.81</v>
      </c>
      <c r="F1126" s="37">
        <v>13.32</v>
      </c>
      <c r="G1126" s="37">
        <v>0.43</v>
      </c>
      <c r="H1126" s="37">
        <v>-190.49</v>
      </c>
      <c r="I1126" s="42">
        <f>IF(Table2[[#This Row],[Order Priority]]=Introduction!$B$42,1,0)</f>
        <v>0</v>
      </c>
      <c r="J1126" s="42">
        <f>IF(Table2[[#This Row],[Order Priority]]=Introduction!$B$43,1,0)</f>
        <v>0</v>
      </c>
      <c r="K1126" s="42">
        <f>IF(Table2[[#This Row],[Order Priority]]=Introduction!$B$44,1,0)</f>
        <v>0</v>
      </c>
      <c r="L1126" s="42">
        <f>IF(Table2[[#This Row],[Order Priority]]=Introduction!$B$45,1,0)</f>
        <v>0</v>
      </c>
      <c r="M1126" s="42">
        <f>IF(Table2[[#This Row],[Ship Mode]]=Introduction!$C$42,1,0)</f>
        <v>0</v>
      </c>
      <c r="N1126" s="41">
        <f>IF(Table2[[#This Row],[Ship Mode]]=Introduction!$C$44,1,0)</f>
        <v>1</v>
      </c>
      <c r="O1126" s="41">
        <f>IF(Table2[[#This Row],[Customer Segment]]=Introduction!$D$45,1,0)</f>
        <v>1</v>
      </c>
      <c r="P1126" s="41">
        <f>IF(Table2[[#This Row],[Customer Segment]]=Introduction!$D$42,1,0)</f>
        <v>0</v>
      </c>
      <c r="Q1126" s="41">
        <f>IF(Table2[[#This Row],[Customer Segment]]=Introduction!$D$44,1,0)</f>
        <v>0</v>
      </c>
      <c r="R1126" s="34">
        <v>115.99</v>
      </c>
      <c r="S112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372.82170698504927</v>
      </c>
    </row>
    <row r="1127" spans="1:19" x14ac:dyDescent="0.2">
      <c r="A1127" s="1" t="s">
        <v>46</v>
      </c>
      <c r="B1127" s="1" t="s">
        <v>14</v>
      </c>
      <c r="C1127" s="1" t="s">
        <v>3</v>
      </c>
      <c r="D1127" s="39">
        <v>0.08</v>
      </c>
      <c r="E1127" s="39">
        <v>2.78</v>
      </c>
      <c r="F1127" s="39">
        <v>1.25</v>
      </c>
      <c r="G1127" s="39">
        <v>0.59</v>
      </c>
      <c r="H1127" s="39">
        <v>-8.77</v>
      </c>
      <c r="I1127" s="42">
        <f>IF(Table2[[#This Row],[Order Priority]]=Introduction!$B$42,1,0)</f>
        <v>0</v>
      </c>
      <c r="J1127" s="42">
        <f>IF(Table2[[#This Row],[Order Priority]]=Introduction!$B$43,1,0)</f>
        <v>0</v>
      </c>
      <c r="K1127" s="42">
        <f>IF(Table2[[#This Row],[Order Priority]]=Introduction!$B$44,1,0)</f>
        <v>0</v>
      </c>
      <c r="L1127" s="42">
        <f>IF(Table2[[#This Row],[Order Priority]]=Introduction!$B$45,1,0)</f>
        <v>0</v>
      </c>
      <c r="M1127" s="42">
        <f>IF(Table2[[#This Row],[Ship Mode]]=Introduction!$C$42,1,0)</f>
        <v>0</v>
      </c>
      <c r="N1127" s="41">
        <f>IF(Table2[[#This Row],[Ship Mode]]=Introduction!$C$44,1,0)</f>
        <v>1</v>
      </c>
      <c r="O1127" s="41">
        <f>IF(Table2[[#This Row],[Customer Segment]]=Introduction!$D$45,1,0)</f>
        <v>1</v>
      </c>
      <c r="P1127" s="41">
        <f>IF(Table2[[#This Row],[Customer Segment]]=Introduction!$D$42,1,0)</f>
        <v>0</v>
      </c>
      <c r="Q1127" s="41">
        <f>IF(Table2[[#This Row],[Customer Segment]]=Introduction!$D$44,1,0)</f>
        <v>0</v>
      </c>
      <c r="R1127" s="1">
        <v>19.46</v>
      </c>
      <c r="S112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300.77291471820394</v>
      </c>
    </row>
    <row r="1128" spans="1:19" x14ac:dyDescent="0.2">
      <c r="A1128" s="1" t="s">
        <v>46</v>
      </c>
      <c r="B1128" s="1" t="s">
        <v>14</v>
      </c>
      <c r="C1128" s="1" t="s">
        <v>70</v>
      </c>
      <c r="D1128" s="37">
        <v>0.04</v>
      </c>
      <c r="E1128" s="37">
        <v>90.48</v>
      </c>
      <c r="F1128" s="37">
        <v>19.989999999999998</v>
      </c>
      <c r="G1128" s="37">
        <v>0.4</v>
      </c>
      <c r="H1128" s="37">
        <v>55.555199999999999</v>
      </c>
      <c r="I1128" s="42">
        <f>IF(Table2[[#This Row],[Order Priority]]=Introduction!$B$42,1,0)</f>
        <v>0</v>
      </c>
      <c r="J1128" s="42">
        <f>IF(Table2[[#This Row],[Order Priority]]=Introduction!$B$43,1,0)</f>
        <v>0</v>
      </c>
      <c r="K1128" s="42">
        <f>IF(Table2[[#This Row],[Order Priority]]=Introduction!$B$44,1,0)</f>
        <v>0</v>
      </c>
      <c r="L1128" s="42">
        <f>IF(Table2[[#This Row],[Order Priority]]=Introduction!$B$45,1,0)</f>
        <v>0</v>
      </c>
      <c r="M1128" s="42">
        <f>IF(Table2[[#This Row],[Ship Mode]]=Introduction!$C$42,1,0)</f>
        <v>0</v>
      </c>
      <c r="N1128" s="41">
        <f>IF(Table2[[#This Row],[Ship Mode]]=Introduction!$C$44,1,0)</f>
        <v>1</v>
      </c>
      <c r="O1128" s="41">
        <f>IF(Table2[[#This Row],[Customer Segment]]=Introduction!$D$45,1,0)</f>
        <v>0</v>
      </c>
      <c r="P1128" s="41">
        <f>IF(Table2[[#This Row],[Customer Segment]]=Introduction!$D$42,1,0)</f>
        <v>0</v>
      </c>
      <c r="Q1128" s="41">
        <f>IF(Table2[[#This Row],[Customer Segment]]=Introduction!$D$44,1,0)</f>
        <v>0</v>
      </c>
      <c r="R1128" s="34">
        <v>268.64</v>
      </c>
      <c r="S112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1036.929619178585</v>
      </c>
    </row>
    <row r="1129" spans="1:19" x14ac:dyDescent="0.2">
      <c r="A1129" s="1" t="s">
        <v>46</v>
      </c>
      <c r="B1129" s="1" t="s">
        <v>14</v>
      </c>
      <c r="C1129" s="1" t="s">
        <v>70</v>
      </c>
      <c r="D1129" s="39">
        <v>0.02</v>
      </c>
      <c r="E1129" s="39">
        <v>9.77</v>
      </c>
      <c r="F1129" s="39">
        <v>6.02</v>
      </c>
      <c r="G1129" s="39">
        <v>0.48</v>
      </c>
      <c r="H1129" s="39">
        <v>-535.33199999999999</v>
      </c>
      <c r="I1129" s="42">
        <f>IF(Table2[[#This Row],[Order Priority]]=Introduction!$B$42,1,0)</f>
        <v>0</v>
      </c>
      <c r="J1129" s="42">
        <f>IF(Table2[[#This Row],[Order Priority]]=Introduction!$B$43,1,0)</f>
        <v>0</v>
      </c>
      <c r="K1129" s="42">
        <f>IF(Table2[[#This Row],[Order Priority]]=Introduction!$B$44,1,0)</f>
        <v>0</v>
      </c>
      <c r="L1129" s="42">
        <f>IF(Table2[[#This Row],[Order Priority]]=Introduction!$B$45,1,0)</f>
        <v>0</v>
      </c>
      <c r="M1129" s="42">
        <f>IF(Table2[[#This Row],[Ship Mode]]=Introduction!$C$42,1,0)</f>
        <v>0</v>
      </c>
      <c r="N1129" s="41">
        <f>IF(Table2[[#This Row],[Ship Mode]]=Introduction!$C$44,1,0)</f>
        <v>1</v>
      </c>
      <c r="O1129" s="41">
        <f>IF(Table2[[#This Row],[Customer Segment]]=Introduction!$D$45,1,0)</f>
        <v>0</v>
      </c>
      <c r="P1129" s="41">
        <f>IF(Table2[[#This Row],[Customer Segment]]=Introduction!$D$42,1,0)</f>
        <v>0</v>
      </c>
      <c r="Q1129" s="41">
        <f>IF(Table2[[#This Row],[Customer Segment]]=Introduction!$D$44,1,0)</f>
        <v>0</v>
      </c>
      <c r="R1129" s="1">
        <v>87.68</v>
      </c>
      <c r="S112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-127.44283872219535</v>
      </c>
    </row>
    <row r="1130" spans="1:19" x14ac:dyDescent="0.2">
      <c r="A1130" s="1" t="s">
        <v>46</v>
      </c>
      <c r="B1130" s="1" t="s">
        <v>14</v>
      </c>
      <c r="C1130" s="1" t="s">
        <v>70</v>
      </c>
      <c r="D1130" s="37">
        <v>0.09</v>
      </c>
      <c r="E1130" s="37">
        <v>34.99</v>
      </c>
      <c r="F1130" s="37">
        <v>7.73</v>
      </c>
      <c r="G1130" s="37">
        <v>0.59</v>
      </c>
      <c r="H1130" s="37">
        <v>-208.72040000000001</v>
      </c>
      <c r="I1130" s="42">
        <f>IF(Table2[[#This Row],[Order Priority]]=Introduction!$B$42,1,0)</f>
        <v>0</v>
      </c>
      <c r="J1130" s="42">
        <f>IF(Table2[[#This Row],[Order Priority]]=Introduction!$B$43,1,0)</f>
        <v>0</v>
      </c>
      <c r="K1130" s="42">
        <f>IF(Table2[[#This Row],[Order Priority]]=Introduction!$B$44,1,0)</f>
        <v>0</v>
      </c>
      <c r="L1130" s="42">
        <f>IF(Table2[[#This Row],[Order Priority]]=Introduction!$B$45,1,0)</f>
        <v>0</v>
      </c>
      <c r="M1130" s="42">
        <f>IF(Table2[[#This Row],[Ship Mode]]=Introduction!$C$42,1,0)</f>
        <v>0</v>
      </c>
      <c r="N1130" s="41">
        <f>IF(Table2[[#This Row],[Ship Mode]]=Introduction!$C$44,1,0)</f>
        <v>1</v>
      </c>
      <c r="O1130" s="41">
        <f>IF(Table2[[#This Row],[Customer Segment]]=Introduction!$D$45,1,0)</f>
        <v>0</v>
      </c>
      <c r="P1130" s="41">
        <f>IF(Table2[[#This Row],[Customer Segment]]=Introduction!$D$42,1,0)</f>
        <v>0</v>
      </c>
      <c r="Q1130" s="41">
        <f>IF(Table2[[#This Row],[Customer Segment]]=Introduction!$D$44,1,0)</f>
        <v>0</v>
      </c>
      <c r="R1130" s="34">
        <v>37.619999999999997</v>
      </c>
      <c r="S113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378.46931111946174</v>
      </c>
    </row>
    <row r="1131" spans="1:19" x14ac:dyDescent="0.2">
      <c r="A1131" s="1" t="s">
        <v>1</v>
      </c>
      <c r="B1131" s="1" t="s">
        <v>14</v>
      </c>
      <c r="C1131" s="1" t="s">
        <v>47</v>
      </c>
      <c r="D1131" s="39">
        <v>0.1</v>
      </c>
      <c r="E1131" s="39">
        <v>9.11</v>
      </c>
      <c r="F1131" s="39">
        <v>2.15</v>
      </c>
      <c r="G1131" s="39">
        <v>0.4</v>
      </c>
      <c r="H1131" s="39">
        <v>-3.9312</v>
      </c>
      <c r="I1131" s="42">
        <f>IF(Table2[[#This Row],[Order Priority]]=Introduction!$B$42,1,0)</f>
        <v>1</v>
      </c>
      <c r="J1131" s="42">
        <f>IF(Table2[[#This Row],[Order Priority]]=Introduction!$B$43,1,0)</f>
        <v>0</v>
      </c>
      <c r="K1131" s="42">
        <f>IF(Table2[[#This Row],[Order Priority]]=Introduction!$B$44,1,0)</f>
        <v>0</v>
      </c>
      <c r="L1131" s="42">
        <f>IF(Table2[[#This Row],[Order Priority]]=Introduction!$B$45,1,0)</f>
        <v>0</v>
      </c>
      <c r="M1131" s="42">
        <f>IF(Table2[[#This Row],[Ship Mode]]=Introduction!$C$42,1,0)</f>
        <v>0</v>
      </c>
      <c r="N1131" s="41">
        <f>IF(Table2[[#This Row],[Ship Mode]]=Introduction!$C$44,1,0)</f>
        <v>1</v>
      </c>
      <c r="O1131" s="41">
        <f>IF(Table2[[#This Row],[Customer Segment]]=Introduction!$D$45,1,0)</f>
        <v>0</v>
      </c>
      <c r="P1131" s="41">
        <f>IF(Table2[[#This Row],[Customer Segment]]=Introduction!$D$42,1,0)</f>
        <v>0</v>
      </c>
      <c r="Q1131" s="41">
        <f>IF(Table2[[#This Row],[Customer Segment]]=Introduction!$D$44,1,0)</f>
        <v>1</v>
      </c>
      <c r="R1131" s="1">
        <v>17.420000000000002</v>
      </c>
      <c r="S113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307.75239413418296</v>
      </c>
    </row>
    <row r="1132" spans="1:19" x14ac:dyDescent="0.2">
      <c r="A1132" s="1" t="s">
        <v>13</v>
      </c>
      <c r="B1132" s="1" t="s">
        <v>14</v>
      </c>
      <c r="C1132" s="1" t="s">
        <v>47</v>
      </c>
      <c r="D1132" s="37">
        <v>0.03</v>
      </c>
      <c r="E1132" s="37">
        <v>15.99</v>
      </c>
      <c r="F1132" s="37">
        <v>11.28</v>
      </c>
      <c r="G1132" s="37">
        <v>0.38</v>
      </c>
      <c r="H1132" s="37">
        <v>-53.296199999999999</v>
      </c>
      <c r="I1132" s="42">
        <f>IF(Table2[[#This Row],[Order Priority]]=Introduction!$B$42,1,0)</f>
        <v>0</v>
      </c>
      <c r="J1132" s="42">
        <f>IF(Table2[[#This Row],[Order Priority]]=Introduction!$B$43,1,0)</f>
        <v>1</v>
      </c>
      <c r="K1132" s="42">
        <f>IF(Table2[[#This Row],[Order Priority]]=Introduction!$B$44,1,0)</f>
        <v>0</v>
      </c>
      <c r="L1132" s="42">
        <f>IF(Table2[[#This Row],[Order Priority]]=Introduction!$B$45,1,0)</f>
        <v>0</v>
      </c>
      <c r="M1132" s="42">
        <f>IF(Table2[[#This Row],[Ship Mode]]=Introduction!$C$42,1,0)</f>
        <v>0</v>
      </c>
      <c r="N1132" s="41">
        <f>IF(Table2[[#This Row],[Ship Mode]]=Introduction!$C$44,1,0)</f>
        <v>1</v>
      </c>
      <c r="O1132" s="41">
        <f>IF(Table2[[#This Row],[Customer Segment]]=Introduction!$D$45,1,0)</f>
        <v>0</v>
      </c>
      <c r="P1132" s="41">
        <f>IF(Table2[[#This Row],[Customer Segment]]=Introduction!$D$42,1,0)</f>
        <v>0</v>
      </c>
      <c r="Q1132" s="41">
        <f>IF(Table2[[#This Row],[Customer Segment]]=Introduction!$D$44,1,0)</f>
        <v>1</v>
      </c>
      <c r="R1132" s="34">
        <v>35.479999999999997</v>
      </c>
      <c r="S113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268.24019529631164</v>
      </c>
    </row>
    <row r="1133" spans="1:19" x14ac:dyDescent="0.2">
      <c r="A1133" s="1" t="s">
        <v>13</v>
      </c>
      <c r="B1133" s="1" t="s">
        <v>14</v>
      </c>
      <c r="C1133" s="1" t="s">
        <v>70</v>
      </c>
      <c r="D1133" s="39">
        <v>0.09</v>
      </c>
      <c r="E1133" s="39">
        <v>35.94</v>
      </c>
      <c r="F1133" s="39">
        <v>6.66</v>
      </c>
      <c r="G1133" s="39">
        <v>0.4</v>
      </c>
      <c r="H1133" s="39">
        <v>172.56440000000001</v>
      </c>
      <c r="I1133" s="42">
        <f>IF(Table2[[#This Row],[Order Priority]]=Introduction!$B$42,1,0)</f>
        <v>0</v>
      </c>
      <c r="J1133" s="42">
        <f>IF(Table2[[#This Row],[Order Priority]]=Introduction!$B$43,1,0)</f>
        <v>1</v>
      </c>
      <c r="K1133" s="42">
        <f>IF(Table2[[#This Row],[Order Priority]]=Introduction!$B$44,1,0)</f>
        <v>0</v>
      </c>
      <c r="L1133" s="42">
        <f>IF(Table2[[#This Row],[Order Priority]]=Introduction!$B$45,1,0)</f>
        <v>0</v>
      </c>
      <c r="M1133" s="42">
        <f>IF(Table2[[#This Row],[Ship Mode]]=Introduction!$C$42,1,0)</f>
        <v>0</v>
      </c>
      <c r="N1133" s="41">
        <f>IF(Table2[[#This Row],[Ship Mode]]=Introduction!$C$44,1,0)</f>
        <v>1</v>
      </c>
      <c r="O1133" s="41">
        <f>IF(Table2[[#This Row],[Customer Segment]]=Introduction!$D$45,1,0)</f>
        <v>0</v>
      </c>
      <c r="P1133" s="41">
        <f>IF(Table2[[#This Row],[Customer Segment]]=Introduction!$D$42,1,0)</f>
        <v>0</v>
      </c>
      <c r="Q1133" s="41">
        <f>IF(Table2[[#This Row],[Customer Segment]]=Introduction!$D$44,1,0)</f>
        <v>0</v>
      </c>
      <c r="R1133" s="1">
        <v>312.22000000000003</v>
      </c>
      <c r="S113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380.87456407113064</v>
      </c>
    </row>
    <row r="1134" spans="1:19" x14ac:dyDescent="0.2">
      <c r="A1134" s="1" t="s">
        <v>23</v>
      </c>
      <c r="B1134" s="1" t="s">
        <v>14</v>
      </c>
      <c r="C1134" s="1" t="s">
        <v>3</v>
      </c>
      <c r="D1134" s="37">
        <v>7.0000000000000007E-2</v>
      </c>
      <c r="E1134" s="37">
        <v>4.97</v>
      </c>
      <c r="F1134" s="37">
        <v>5.71</v>
      </c>
      <c r="G1134" s="37">
        <v>0.54</v>
      </c>
      <c r="H1134" s="37">
        <v>-180.15199999999999</v>
      </c>
      <c r="I1134" s="42">
        <f>IF(Table2[[#This Row],[Order Priority]]=Introduction!$B$42,1,0)</f>
        <v>0</v>
      </c>
      <c r="J1134" s="42">
        <f>IF(Table2[[#This Row],[Order Priority]]=Introduction!$B$43,1,0)</f>
        <v>0</v>
      </c>
      <c r="K1134" s="42">
        <f>IF(Table2[[#This Row],[Order Priority]]=Introduction!$B$44,1,0)</f>
        <v>1</v>
      </c>
      <c r="L1134" s="42">
        <f>IF(Table2[[#This Row],[Order Priority]]=Introduction!$B$45,1,0)</f>
        <v>0</v>
      </c>
      <c r="M1134" s="42">
        <f>IF(Table2[[#This Row],[Ship Mode]]=Introduction!$C$42,1,0)</f>
        <v>0</v>
      </c>
      <c r="N1134" s="41">
        <f>IF(Table2[[#This Row],[Ship Mode]]=Introduction!$C$44,1,0)</f>
        <v>1</v>
      </c>
      <c r="O1134" s="41">
        <f>IF(Table2[[#This Row],[Customer Segment]]=Introduction!$D$45,1,0)</f>
        <v>1</v>
      </c>
      <c r="P1134" s="41">
        <f>IF(Table2[[#This Row],[Customer Segment]]=Introduction!$D$42,1,0)</f>
        <v>0</v>
      </c>
      <c r="Q1134" s="41">
        <f>IF(Table2[[#This Row],[Customer Segment]]=Introduction!$D$44,1,0)</f>
        <v>0</v>
      </c>
      <c r="R1134" s="34">
        <v>26.66</v>
      </c>
      <c r="S113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99.194780328209973</v>
      </c>
    </row>
    <row r="1135" spans="1:19" x14ac:dyDescent="0.2">
      <c r="A1135" s="1" t="s">
        <v>23</v>
      </c>
      <c r="B1135" s="1" t="s">
        <v>14</v>
      </c>
      <c r="C1135" s="1" t="s">
        <v>3</v>
      </c>
      <c r="D1135" s="39">
        <v>0.09</v>
      </c>
      <c r="E1135" s="39">
        <v>2.62</v>
      </c>
      <c r="F1135" s="39">
        <v>0.8</v>
      </c>
      <c r="G1135" s="39">
        <v>0.39</v>
      </c>
      <c r="H1135" s="39">
        <v>8.3879999999999999</v>
      </c>
      <c r="I1135" s="42">
        <f>IF(Table2[[#This Row],[Order Priority]]=Introduction!$B$42,1,0)</f>
        <v>0</v>
      </c>
      <c r="J1135" s="42">
        <f>IF(Table2[[#This Row],[Order Priority]]=Introduction!$B$43,1,0)</f>
        <v>0</v>
      </c>
      <c r="K1135" s="42">
        <f>IF(Table2[[#This Row],[Order Priority]]=Introduction!$B$44,1,0)</f>
        <v>1</v>
      </c>
      <c r="L1135" s="42">
        <f>IF(Table2[[#This Row],[Order Priority]]=Introduction!$B$45,1,0)</f>
        <v>0</v>
      </c>
      <c r="M1135" s="42">
        <f>IF(Table2[[#This Row],[Ship Mode]]=Introduction!$C$42,1,0)</f>
        <v>0</v>
      </c>
      <c r="N1135" s="41">
        <f>IF(Table2[[#This Row],[Ship Mode]]=Introduction!$C$44,1,0)</f>
        <v>1</v>
      </c>
      <c r="O1135" s="41">
        <f>IF(Table2[[#This Row],[Customer Segment]]=Introduction!$D$45,1,0)</f>
        <v>1</v>
      </c>
      <c r="P1135" s="41">
        <f>IF(Table2[[#This Row],[Customer Segment]]=Introduction!$D$42,1,0)</f>
        <v>0</v>
      </c>
      <c r="Q1135" s="41">
        <f>IF(Table2[[#This Row],[Customer Segment]]=Introduction!$D$44,1,0)</f>
        <v>0</v>
      </c>
      <c r="R1135" s="1">
        <v>29.55</v>
      </c>
      <c r="S113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11.298085241017372</v>
      </c>
    </row>
    <row r="1136" spans="1:19" x14ac:dyDescent="0.2">
      <c r="A1136" s="1" t="s">
        <v>23</v>
      </c>
      <c r="B1136" s="1" t="s">
        <v>14</v>
      </c>
      <c r="C1136" s="1" t="s">
        <v>3</v>
      </c>
      <c r="D1136" s="37">
        <v>0.03</v>
      </c>
      <c r="E1136" s="37">
        <v>65.989999999999995</v>
      </c>
      <c r="F1136" s="37">
        <v>8.8000000000000007</v>
      </c>
      <c r="G1136" s="37">
        <v>0.57999999999999996</v>
      </c>
      <c r="H1136" s="37">
        <v>9.9398999999999997</v>
      </c>
      <c r="I1136" s="42">
        <f>IF(Table2[[#This Row],[Order Priority]]=Introduction!$B$42,1,0)</f>
        <v>0</v>
      </c>
      <c r="J1136" s="42">
        <f>IF(Table2[[#This Row],[Order Priority]]=Introduction!$B$43,1,0)</f>
        <v>0</v>
      </c>
      <c r="K1136" s="42">
        <f>IF(Table2[[#This Row],[Order Priority]]=Introduction!$B$44,1,0)</f>
        <v>1</v>
      </c>
      <c r="L1136" s="42">
        <f>IF(Table2[[#This Row],[Order Priority]]=Introduction!$B$45,1,0)</f>
        <v>0</v>
      </c>
      <c r="M1136" s="42">
        <f>IF(Table2[[#This Row],[Ship Mode]]=Introduction!$C$42,1,0)</f>
        <v>0</v>
      </c>
      <c r="N1136" s="41">
        <f>IF(Table2[[#This Row],[Ship Mode]]=Introduction!$C$44,1,0)</f>
        <v>1</v>
      </c>
      <c r="O1136" s="41">
        <f>IF(Table2[[#This Row],[Customer Segment]]=Introduction!$D$45,1,0)</f>
        <v>1</v>
      </c>
      <c r="P1136" s="41">
        <f>IF(Table2[[#This Row],[Customer Segment]]=Introduction!$D$42,1,0)</f>
        <v>0</v>
      </c>
      <c r="Q1136" s="41">
        <f>IF(Table2[[#This Row],[Customer Segment]]=Introduction!$D$44,1,0)</f>
        <v>0</v>
      </c>
      <c r="R1136" s="34">
        <v>1237.4000000000001</v>
      </c>
      <c r="S113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630.12663776554621</v>
      </c>
    </row>
    <row r="1137" spans="1:19" x14ac:dyDescent="0.2">
      <c r="A1137" s="1" t="s">
        <v>46</v>
      </c>
      <c r="B1137" s="1" t="s">
        <v>2</v>
      </c>
      <c r="C1137" s="1" t="s">
        <v>47</v>
      </c>
      <c r="D1137" s="39">
        <v>0.05</v>
      </c>
      <c r="E1137" s="39">
        <v>328.14</v>
      </c>
      <c r="F1137" s="39">
        <v>91.05</v>
      </c>
      <c r="G1137" s="39">
        <v>0.56999999999999995</v>
      </c>
      <c r="H1137" s="39">
        <v>772.04</v>
      </c>
      <c r="I1137" s="42">
        <f>IF(Table2[[#This Row],[Order Priority]]=Introduction!$B$42,1,0)</f>
        <v>0</v>
      </c>
      <c r="J1137" s="42">
        <f>IF(Table2[[#This Row],[Order Priority]]=Introduction!$B$43,1,0)</f>
        <v>0</v>
      </c>
      <c r="K1137" s="42">
        <f>IF(Table2[[#This Row],[Order Priority]]=Introduction!$B$44,1,0)</f>
        <v>0</v>
      </c>
      <c r="L1137" s="42">
        <f>IF(Table2[[#This Row],[Order Priority]]=Introduction!$B$45,1,0)</f>
        <v>0</v>
      </c>
      <c r="M1137" s="42">
        <f>IF(Table2[[#This Row],[Ship Mode]]=Introduction!$C$42,1,0)</f>
        <v>1</v>
      </c>
      <c r="N1137" s="41">
        <f>IF(Table2[[#This Row],[Ship Mode]]=Introduction!$C$44,1,0)</f>
        <v>0</v>
      </c>
      <c r="O1137" s="41">
        <f>IF(Table2[[#This Row],[Customer Segment]]=Introduction!$D$45,1,0)</f>
        <v>0</v>
      </c>
      <c r="P1137" s="41">
        <f>IF(Table2[[#This Row],[Customer Segment]]=Introduction!$D$42,1,0)</f>
        <v>0</v>
      </c>
      <c r="Q1137" s="41">
        <f>IF(Table2[[#This Row],[Customer Segment]]=Introduction!$D$44,1,0)</f>
        <v>1</v>
      </c>
      <c r="R1137" s="1">
        <v>2291.39</v>
      </c>
      <c r="S113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4840.8752306536944</v>
      </c>
    </row>
    <row r="1138" spans="1:19" x14ac:dyDescent="0.2">
      <c r="A1138" s="1" t="s">
        <v>46</v>
      </c>
      <c r="B1138" s="1" t="s">
        <v>2</v>
      </c>
      <c r="C1138" s="1" t="s">
        <v>47</v>
      </c>
      <c r="D1138" s="37">
        <v>0.05</v>
      </c>
      <c r="E1138" s="37">
        <v>328.14</v>
      </c>
      <c r="F1138" s="37">
        <v>91.05</v>
      </c>
      <c r="G1138" s="37">
        <v>0.56999999999999995</v>
      </c>
      <c r="H1138" s="37">
        <v>772.04</v>
      </c>
      <c r="I1138" s="42">
        <f>IF(Table2[[#This Row],[Order Priority]]=Introduction!$B$42,1,0)</f>
        <v>0</v>
      </c>
      <c r="J1138" s="42">
        <f>IF(Table2[[#This Row],[Order Priority]]=Introduction!$B$43,1,0)</f>
        <v>0</v>
      </c>
      <c r="K1138" s="42">
        <f>IF(Table2[[#This Row],[Order Priority]]=Introduction!$B$44,1,0)</f>
        <v>0</v>
      </c>
      <c r="L1138" s="42">
        <f>IF(Table2[[#This Row],[Order Priority]]=Introduction!$B$45,1,0)</f>
        <v>0</v>
      </c>
      <c r="M1138" s="42">
        <f>IF(Table2[[#This Row],[Ship Mode]]=Introduction!$C$42,1,0)</f>
        <v>1</v>
      </c>
      <c r="N1138" s="41">
        <f>IF(Table2[[#This Row],[Ship Mode]]=Introduction!$C$44,1,0)</f>
        <v>0</v>
      </c>
      <c r="O1138" s="41">
        <f>IF(Table2[[#This Row],[Customer Segment]]=Introduction!$D$45,1,0)</f>
        <v>0</v>
      </c>
      <c r="P1138" s="41">
        <f>IF(Table2[[#This Row],[Customer Segment]]=Introduction!$D$42,1,0)</f>
        <v>0</v>
      </c>
      <c r="Q1138" s="41">
        <f>IF(Table2[[#This Row],[Customer Segment]]=Introduction!$D$44,1,0)</f>
        <v>1</v>
      </c>
      <c r="R1138" s="34">
        <v>9492.92</v>
      </c>
      <c r="S113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4840.8752306536944</v>
      </c>
    </row>
    <row r="1139" spans="1:19" x14ac:dyDescent="0.2">
      <c r="A1139" s="1" t="s">
        <v>46</v>
      </c>
      <c r="B1139" s="1" t="s">
        <v>14</v>
      </c>
      <c r="C1139" s="1" t="s">
        <v>15</v>
      </c>
      <c r="D1139" s="39">
        <v>0.08</v>
      </c>
      <c r="E1139" s="39">
        <v>11.7</v>
      </c>
      <c r="F1139" s="39">
        <v>6.96</v>
      </c>
      <c r="G1139" s="39">
        <v>0.5</v>
      </c>
      <c r="H1139" s="39">
        <v>28.565999999999999</v>
      </c>
      <c r="I1139" s="42">
        <f>IF(Table2[[#This Row],[Order Priority]]=Introduction!$B$42,1,0)</f>
        <v>0</v>
      </c>
      <c r="J1139" s="42">
        <f>IF(Table2[[#This Row],[Order Priority]]=Introduction!$B$43,1,0)</f>
        <v>0</v>
      </c>
      <c r="K1139" s="42">
        <f>IF(Table2[[#This Row],[Order Priority]]=Introduction!$B$44,1,0)</f>
        <v>0</v>
      </c>
      <c r="L1139" s="42">
        <f>IF(Table2[[#This Row],[Order Priority]]=Introduction!$B$45,1,0)</f>
        <v>0</v>
      </c>
      <c r="M1139" s="42">
        <f>IF(Table2[[#This Row],[Ship Mode]]=Introduction!$C$42,1,0)</f>
        <v>0</v>
      </c>
      <c r="N1139" s="41">
        <f>IF(Table2[[#This Row],[Ship Mode]]=Introduction!$C$44,1,0)</f>
        <v>1</v>
      </c>
      <c r="O1139" s="41">
        <f>IF(Table2[[#This Row],[Customer Segment]]=Introduction!$D$45,1,0)</f>
        <v>0</v>
      </c>
      <c r="P1139" s="41">
        <f>IF(Table2[[#This Row],[Customer Segment]]=Introduction!$D$42,1,0)</f>
        <v>1</v>
      </c>
      <c r="Q1139" s="41">
        <f>IF(Table2[[#This Row],[Customer Segment]]=Introduction!$D$44,1,0)</f>
        <v>0</v>
      </c>
      <c r="R1139" s="1">
        <v>87.8</v>
      </c>
      <c r="S113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430.0688335777354</v>
      </c>
    </row>
    <row r="1140" spans="1:19" x14ac:dyDescent="0.2">
      <c r="A1140" s="1" t="s">
        <v>46</v>
      </c>
      <c r="B1140" s="1" t="s">
        <v>14</v>
      </c>
      <c r="C1140" s="1" t="s">
        <v>47</v>
      </c>
      <c r="D1140" s="37">
        <v>0.04</v>
      </c>
      <c r="E1140" s="37">
        <v>7.08</v>
      </c>
      <c r="F1140" s="37">
        <v>2.35</v>
      </c>
      <c r="G1140" s="37">
        <v>0.47</v>
      </c>
      <c r="H1140" s="37">
        <v>24.59</v>
      </c>
      <c r="I1140" s="42">
        <f>IF(Table2[[#This Row],[Order Priority]]=Introduction!$B$42,1,0)</f>
        <v>0</v>
      </c>
      <c r="J1140" s="42">
        <f>IF(Table2[[#This Row],[Order Priority]]=Introduction!$B$43,1,0)</f>
        <v>0</v>
      </c>
      <c r="K1140" s="42">
        <f>IF(Table2[[#This Row],[Order Priority]]=Introduction!$B$44,1,0)</f>
        <v>0</v>
      </c>
      <c r="L1140" s="42">
        <f>IF(Table2[[#This Row],[Order Priority]]=Introduction!$B$45,1,0)</f>
        <v>0</v>
      </c>
      <c r="M1140" s="42">
        <f>IF(Table2[[#This Row],[Ship Mode]]=Introduction!$C$42,1,0)</f>
        <v>0</v>
      </c>
      <c r="N1140" s="41">
        <f>IF(Table2[[#This Row],[Ship Mode]]=Introduction!$C$44,1,0)</f>
        <v>1</v>
      </c>
      <c r="O1140" s="41">
        <f>IF(Table2[[#This Row],[Customer Segment]]=Introduction!$D$45,1,0)</f>
        <v>0</v>
      </c>
      <c r="P1140" s="41">
        <f>IF(Table2[[#This Row],[Customer Segment]]=Introduction!$D$42,1,0)</f>
        <v>0</v>
      </c>
      <c r="Q1140" s="41">
        <f>IF(Table2[[#This Row],[Customer Segment]]=Introduction!$D$44,1,0)</f>
        <v>1</v>
      </c>
      <c r="R1140" s="34">
        <v>49.1</v>
      </c>
      <c r="S114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344.97755324825209</v>
      </c>
    </row>
    <row r="1141" spans="1:19" x14ac:dyDescent="0.2">
      <c r="A1141" s="1" t="s">
        <v>46</v>
      </c>
      <c r="B1141" s="1" t="s">
        <v>14</v>
      </c>
      <c r="C1141" s="1" t="s">
        <v>15</v>
      </c>
      <c r="D1141" s="39">
        <v>0.03</v>
      </c>
      <c r="E1141" s="39">
        <v>10.98</v>
      </c>
      <c r="F1141" s="39">
        <v>3.37</v>
      </c>
      <c r="G1141" s="39">
        <v>0.56999999999999995</v>
      </c>
      <c r="H1141" s="39">
        <v>11.82</v>
      </c>
      <c r="I1141" s="42">
        <f>IF(Table2[[#This Row],[Order Priority]]=Introduction!$B$42,1,0)</f>
        <v>0</v>
      </c>
      <c r="J1141" s="42">
        <f>IF(Table2[[#This Row],[Order Priority]]=Introduction!$B$43,1,0)</f>
        <v>0</v>
      </c>
      <c r="K1141" s="42">
        <f>IF(Table2[[#This Row],[Order Priority]]=Introduction!$B$44,1,0)</f>
        <v>0</v>
      </c>
      <c r="L1141" s="42">
        <f>IF(Table2[[#This Row],[Order Priority]]=Introduction!$B$45,1,0)</f>
        <v>0</v>
      </c>
      <c r="M1141" s="42">
        <f>IF(Table2[[#This Row],[Ship Mode]]=Introduction!$C$42,1,0)</f>
        <v>0</v>
      </c>
      <c r="N1141" s="41">
        <f>IF(Table2[[#This Row],[Ship Mode]]=Introduction!$C$44,1,0)</f>
        <v>1</v>
      </c>
      <c r="O1141" s="41">
        <f>IF(Table2[[#This Row],[Customer Segment]]=Introduction!$D$45,1,0)</f>
        <v>0</v>
      </c>
      <c r="P1141" s="41">
        <f>IF(Table2[[#This Row],[Customer Segment]]=Introduction!$D$42,1,0)</f>
        <v>1</v>
      </c>
      <c r="Q1141" s="41">
        <f>IF(Table2[[#This Row],[Customer Segment]]=Introduction!$D$44,1,0)</f>
        <v>0</v>
      </c>
      <c r="R1141" s="1">
        <v>56.19</v>
      </c>
      <c r="S114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402.66417943918043</v>
      </c>
    </row>
    <row r="1142" spans="1:19" x14ac:dyDescent="0.2">
      <c r="A1142" s="1" t="s">
        <v>13</v>
      </c>
      <c r="B1142" s="1" t="s">
        <v>14</v>
      </c>
      <c r="C1142" s="1" t="s">
        <v>47</v>
      </c>
      <c r="D1142" s="37">
        <v>0</v>
      </c>
      <c r="E1142" s="37">
        <v>5.77</v>
      </c>
      <c r="F1142" s="37">
        <v>5.92</v>
      </c>
      <c r="G1142" s="37">
        <v>0.55000000000000004</v>
      </c>
      <c r="H1142" s="37">
        <v>-61.5276</v>
      </c>
      <c r="I1142" s="42">
        <f>IF(Table2[[#This Row],[Order Priority]]=Introduction!$B$42,1,0)</f>
        <v>0</v>
      </c>
      <c r="J1142" s="42">
        <f>IF(Table2[[#This Row],[Order Priority]]=Introduction!$B$43,1,0)</f>
        <v>1</v>
      </c>
      <c r="K1142" s="42">
        <f>IF(Table2[[#This Row],[Order Priority]]=Introduction!$B$44,1,0)</f>
        <v>0</v>
      </c>
      <c r="L1142" s="42">
        <f>IF(Table2[[#This Row],[Order Priority]]=Introduction!$B$45,1,0)</f>
        <v>0</v>
      </c>
      <c r="M1142" s="42">
        <f>IF(Table2[[#This Row],[Ship Mode]]=Introduction!$C$42,1,0)</f>
        <v>0</v>
      </c>
      <c r="N1142" s="41">
        <f>IF(Table2[[#This Row],[Ship Mode]]=Introduction!$C$44,1,0)</f>
        <v>1</v>
      </c>
      <c r="O1142" s="41">
        <f>IF(Table2[[#This Row],[Customer Segment]]=Introduction!$D$45,1,0)</f>
        <v>0</v>
      </c>
      <c r="P1142" s="41">
        <f>IF(Table2[[#This Row],[Customer Segment]]=Introduction!$D$42,1,0)</f>
        <v>0</v>
      </c>
      <c r="Q1142" s="41">
        <f>IF(Table2[[#This Row],[Customer Segment]]=Introduction!$D$44,1,0)</f>
        <v>1</v>
      </c>
      <c r="R1142" s="34">
        <v>69.89</v>
      </c>
      <c r="S114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240.76950985582641</v>
      </c>
    </row>
    <row r="1143" spans="1:19" x14ac:dyDescent="0.2">
      <c r="A1143" s="1" t="s">
        <v>13</v>
      </c>
      <c r="B1143" s="1" t="s">
        <v>14</v>
      </c>
      <c r="C1143" s="1" t="s">
        <v>70</v>
      </c>
      <c r="D1143" s="39">
        <v>0</v>
      </c>
      <c r="E1143" s="39">
        <v>12.22</v>
      </c>
      <c r="F1143" s="39">
        <v>2.85</v>
      </c>
      <c r="G1143" s="39">
        <v>0.55000000000000004</v>
      </c>
      <c r="H1143" s="39">
        <v>76.389899999999997</v>
      </c>
      <c r="I1143" s="42">
        <f>IF(Table2[[#This Row],[Order Priority]]=Introduction!$B$42,1,0)</f>
        <v>0</v>
      </c>
      <c r="J1143" s="42">
        <f>IF(Table2[[#This Row],[Order Priority]]=Introduction!$B$43,1,0)</f>
        <v>1</v>
      </c>
      <c r="K1143" s="42">
        <f>IF(Table2[[#This Row],[Order Priority]]=Introduction!$B$44,1,0)</f>
        <v>0</v>
      </c>
      <c r="L1143" s="42">
        <f>IF(Table2[[#This Row],[Order Priority]]=Introduction!$B$45,1,0)</f>
        <v>0</v>
      </c>
      <c r="M1143" s="42">
        <f>IF(Table2[[#This Row],[Ship Mode]]=Introduction!$C$42,1,0)</f>
        <v>0</v>
      </c>
      <c r="N1143" s="41">
        <f>IF(Table2[[#This Row],[Ship Mode]]=Introduction!$C$44,1,0)</f>
        <v>1</v>
      </c>
      <c r="O1143" s="41">
        <f>IF(Table2[[#This Row],[Customer Segment]]=Introduction!$D$45,1,0)</f>
        <v>0</v>
      </c>
      <c r="P1143" s="41">
        <f>IF(Table2[[#This Row],[Customer Segment]]=Introduction!$D$42,1,0)</f>
        <v>0</v>
      </c>
      <c r="Q1143" s="41">
        <f>IF(Table2[[#This Row],[Customer Segment]]=Introduction!$D$44,1,0)</f>
        <v>0</v>
      </c>
      <c r="R1143" s="1">
        <v>110.71</v>
      </c>
      <c r="S114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286.91765359297017</v>
      </c>
    </row>
    <row r="1144" spans="1:19" x14ac:dyDescent="0.2">
      <c r="A1144" s="1" t="s">
        <v>23</v>
      </c>
      <c r="B1144" s="1" t="s">
        <v>63</v>
      </c>
      <c r="C1144" s="1" t="s">
        <v>70</v>
      </c>
      <c r="D1144" s="37">
        <v>0.09</v>
      </c>
      <c r="E1144" s="37">
        <v>19.23</v>
      </c>
      <c r="F1144" s="37">
        <v>6.15</v>
      </c>
      <c r="G1144" s="37">
        <v>0.44</v>
      </c>
      <c r="H1144" s="37">
        <v>211.232</v>
      </c>
      <c r="I1144" s="42">
        <f>IF(Table2[[#This Row],[Order Priority]]=Introduction!$B$42,1,0)</f>
        <v>0</v>
      </c>
      <c r="J1144" s="42">
        <f>IF(Table2[[#This Row],[Order Priority]]=Introduction!$B$43,1,0)</f>
        <v>0</v>
      </c>
      <c r="K1144" s="42">
        <f>IF(Table2[[#This Row],[Order Priority]]=Introduction!$B$44,1,0)</f>
        <v>1</v>
      </c>
      <c r="L1144" s="42">
        <f>IF(Table2[[#This Row],[Order Priority]]=Introduction!$B$45,1,0)</f>
        <v>0</v>
      </c>
      <c r="M1144" s="42">
        <f>IF(Table2[[#This Row],[Ship Mode]]=Introduction!$C$42,1,0)</f>
        <v>0</v>
      </c>
      <c r="N1144" s="41">
        <f>IF(Table2[[#This Row],[Ship Mode]]=Introduction!$C$44,1,0)</f>
        <v>0</v>
      </c>
      <c r="O1144" s="41">
        <f>IF(Table2[[#This Row],[Customer Segment]]=Introduction!$D$45,1,0)</f>
        <v>0</v>
      </c>
      <c r="P1144" s="41">
        <f>IF(Table2[[#This Row],[Customer Segment]]=Introduction!$D$42,1,0)</f>
        <v>0</v>
      </c>
      <c r="Q1144" s="41">
        <f>IF(Table2[[#This Row],[Customer Segment]]=Introduction!$D$44,1,0)</f>
        <v>0</v>
      </c>
      <c r="R1144" s="34">
        <v>394.1</v>
      </c>
      <c r="S114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387.30800527964777</v>
      </c>
    </row>
    <row r="1145" spans="1:19" x14ac:dyDescent="0.2">
      <c r="A1145" s="1" t="s">
        <v>23</v>
      </c>
      <c r="B1145" s="1" t="s">
        <v>14</v>
      </c>
      <c r="C1145" s="1" t="s">
        <v>70</v>
      </c>
      <c r="D1145" s="39">
        <v>0.03</v>
      </c>
      <c r="E1145" s="39">
        <v>11.66</v>
      </c>
      <c r="F1145" s="39">
        <v>7.95</v>
      </c>
      <c r="G1145" s="39">
        <v>0.57999999999999996</v>
      </c>
      <c r="H1145" s="39">
        <v>-31.094000000000001</v>
      </c>
      <c r="I1145" s="42">
        <f>IF(Table2[[#This Row],[Order Priority]]=Introduction!$B$42,1,0)</f>
        <v>0</v>
      </c>
      <c r="J1145" s="42">
        <f>IF(Table2[[#This Row],[Order Priority]]=Introduction!$B$43,1,0)</f>
        <v>0</v>
      </c>
      <c r="K1145" s="42">
        <f>IF(Table2[[#This Row],[Order Priority]]=Introduction!$B$44,1,0)</f>
        <v>1</v>
      </c>
      <c r="L1145" s="42">
        <f>IF(Table2[[#This Row],[Order Priority]]=Introduction!$B$45,1,0)</f>
        <v>0</v>
      </c>
      <c r="M1145" s="42">
        <f>IF(Table2[[#This Row],[Ship Mode]]=Introduction!$C$42,1,0)</f>
        <v>0</v>
      </c>
      <c r="N1145" s="41">
        <f>IF(Table2[[#This Row],[Ship Mode]]=Introduction!$C$44,1,0)</f>
        <v>1</v>
      </c>
      <c r="O1145" s="41">
        <f>IF(Table2[[#This Row],[Customer Segment]]=Introduction!$D$45,1,0)</f>
        <v>0</v>
      </c>
      <c r="P1145" s="41">
        <f>IF(Table2[[#This Row],[Customer Segment]]=Introduction!$D$42,1,0)</f>
        <v>0</v>
      </c>
      <c r="Q1145" s="41">
        <f>IF(Table2[[#This Row],[Customer Segment]]=Introduction!$D$44,1,0)</f>
        <v>0</v>
      </c>
      <c r="R1145" s="1">
        <v>267.32</v>
      </c>
      <c r="S114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403.4245911842944</v>
      </c>
    </row>
    <row r="1146" spans="1:19" x14ac:dyDescent="0.2">
      <c r="A1146" s="1" t="s">
        <v>92</v>
      </c>
      <c r="B1146" s="1" t="s">
        <v>14</v>
      </c>
      <c r="C1146" s="1" t="s">
        <v>70</v>
      </c>
      <c r="D1146" s="37">
        <v>0.01</v>
      </c>
      <c r="E1146" s="37">
        <v>7.28</v>
      </c>
      <c r="F1146" s="37">
        <v>11.15</v>
      </c>
      <c r="G1146" s="37">
        <v>0.37</v>
      </c>
      <c r="H1146" s="37">
        <v>-24.245999999999999</v>
      </c>
      <c r="I1146" s="42">
        <f>IF(Table2[[#This Row],[Order Priority]]=Introduction!$B$42,1,0)</f>
        <v>0</v>
      </c>
      <c r="J1146" s="42">
        <f>IF(Table2[[#This Row],[Order Priority]]=Introduction!$B$43,1,0)</f>
        <v>0</v>
      </c>
      <c r="K1146" s="42">
        <f>IF(Table2[[#This Row],[Order Priority]]=Introduction!$B$44,1,0)</f>
        <v>0</v>
      </c>
      <c r="L1146" s="42">
        <f>IF(Table2[[#This Row],[Order Priority]]=Introduction!$B$45,1,0)</f>
        <v>1</v>
      </c>
      <c r="M1146" s="42">
        <f>IF(Table2[[#This Row],[Ship Mode]]=Introduction!$C$42,1,0)</f>
        <v>0</v>
      </c>
      <c r="N1146" s="41">
        <f>IF(Table2[[#This Row],[Ship Mode]]=Introduction!$C$44,1,0)</f>
        <v>1</v>
      </c>
      <c r="O1146" s="41">
        <f>IF(Table2[[#This Row],[Customer Segment]]=Introduction!$D$45,1,0)</f>
        <v>0</v>
      </c>
      <c r="P1146" s="41">
        <f>IF(Table2[[#This Row],[Customer Segment]]=Introduction!$D$42,1,0)</f>
        <v>0</v>
      </c>
      <c r="Q1146" s="41">
        <f>IF(Table2[[#This Row],[Customer Segment]]=Introduction!$D$44,1,0)</f>
        <v>0</v>
      </c>
      <c r="R1146" s="34">
        <v>11.21</v>
      </c>
      <c r="S114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256.82267529704768</v>
      </c>
    </row>
    <row r="1147" spans="1:19" x14ac:dyDescent="0.2">
      <c r="A1147" s="1" t="s">
        <v>46</v>
      </c>
      <c r="B1147" s="1" t="s">
        <v>14</v>
      </c>
      <c r="C1147" s="1" t="s">
        <v>3</v>
      </c>
      <c r="D1147" s="39">
        <v>0.03</v>
      </c>
      <c r="E1147" s="39">
        <v>48.04</v>
      </c>
      <c r="F1147" s="39">
        <v>19.989999999999998</v>
      </c>
      <c r="G1147" s="39">
        <v>0.37</v>
      </c>
      <c r="H1147" s="39">
        <v>-4.46</v>
      </c>
      <c r="I1147" s="42">
        <f>IF(Table2[[#This Row],[Order Priority]]=Introduction!$B$42,1,0)</f>
        <v>0</v>
      </c>
      <c r="J1147" s="42">
        <f>IF(Table2[[#This Row],[Order Priority]]=Introduction!$B$43,1,0)</f>
        <v>0</v>
      </c>
      <c r="K1147" s="42">
        <f>IF(Table2[[#This Row],[Order Priority]]=Introduction!$B$44,1,0)</f>
        <v>0</v>
      </c>
      <c r="L1147" s="42">
        <f>IF(Table2[[#This Row],[Order Priority]]=Introduction!$B$45,1,0)</f>
        <v>0</v>
      </c>
      <c r="M1147" s="42">
        <f>IF(Table2[[#This Row],[Ship Mode]]=Introduction!$C$42,1,0)</f>
        <v>0</v>
      </c>
      <c r="N1147" s="41">
        <f>IF(Table2[[#This Row],[Ship Mode]]=Introduction!$C$44,1,0)</f>
        <v>1</v>
      </c>
      <c r="O1147" s="41">
        <f>IF(Table2[[#This Row],[Customer Segment]]=Introduction!$D$45,1,0)</f>
        <v>1</v>
      </c>
      <c r="P1147" s="41">
        <f>IF(Table2[[#This Row],[Customer Segment]]=Introduction!$D$42,1,0)</f>
        <v>0</v>
      </c>
      <c r="Q1147" s="41">
        <f>IF(Table2[[#This Row],[Customer Segment]]=Introduction!$D$44,1,0)</f>
        <v>0</v>
      </c>
      <c r="R1147" s="1">
        <v>101.71</v>
      </c>
      <c r="S114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815.13681526193716</v>
      </c>
    </row>
    <row r="1148" spans="1:19" x14ac:dyDescent="0.2">
      <c r="A1148" s="1" t="s">
        <v>13</v>
      </c>
      <c r="B1148" s="1" t="s">
        <v>14</v>
      </c>
      <c r="C1148" s="1" t="s">
        <v>15</v>
      </c>
      <c r="D1148" s="37">
        <v>0.05</v>
      </c>
      <c r="E1148" s="37">
        <v>35.51</v>
      </c>
      <c r="F1148" s="37">
        <v>6.31</v>
      </c>
      <c r="G1148" s="37">
        <v>0.57999999999999996</v>
      </c>
      <c r="H1148" s="37">
        <v>6.11</v>
      </c>
      <c r="I1148" s="42">
        <f>IF(Table2[[#This Row],[Order Priority]]=Introduction!$B$42,1,0)</f>
        <v>0</v>
      </c>
      <c r="J1148" s="42">
        <f>IF(Table2[[#This Row],[Order Priority]]=Introduction!$B$43,1,0)</f>
        <v>1</v>
      </c>
      <c r="K1148" s="42">
        <f>IF(Table2[[#This Row],[Order Priority]]=Introduction!$B$44,1,0)</f>
        <v>0</v>
      </c>
      <c r="L1148" s="42">
        <f>IF(Table2[[#This Row],[Order Priority]]=Introduction!$B$45,1,0)</f>
        <v>0</v>
      </c>
      <c r="M1148" s="42">
        <f>IF(Table2[[#This Row],[Ship Mode]]=Introduction!$C$42,1,0)</f>
        <v>0</v>
      </c>
      <c r="N1148" s="41">
        <f>IF(Table2[[#This Row],[Ship Mode]]=Introduction!$C$44,1,0)</f>
        <v>1</v>
      </c>
      <c r="O1148" s="41">
        <f>IF(Table2[[#This Row],[Customer Segment]]=Introduction!$D$45,1,0)</f>
        <v>0</v>
      </c>
      <c r="P1148" s="41">
        <f>IF(Table2[[#This Row],[Customer Segment]]=Introduction!$D$42,1,0)</f>
        <v>1</v>
      </c>
      <c r="Q1148" s="41">
        <f>IF(Table2[[#This Row],[Customer Segment]]=Introduction!$D$44,1,0)</f>
        <v>0</v>
      </c>
      <c r="R1148" s="34">
        <v>73.099999999999994</v>
      </c>
      <c r="S114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346.51085184126993</v>
      </c>
    </row>
    <row r="1149" spans="1:19" x14ac:dyDescent="0.2">
      <c r="A1149" s="1" t="s">
        <v>13</v>
      </c>
      <c r="B1149" s="1" t="s">
        <v>14</v>
      </c>
      <c r="C1149" s="1" t="s">
        <v>15</v>
      </c>
      <c r="D1149" s="39">
        <v>0.1</v>
      </c>
      <c r="E1149" s="39">
        <v>8.34</v>
      </c>
      <c r="F1149" s="39">
        <v>2.64</v>
      </c>
      <c r="G1149" s="39">
        <v>0.59</v>
      </c>
      <c r="H1149" s="39">
        <v>-6.34</v>
      </c>
      <c r="I1149" s="42">
        <f>IF(Table2[[#This Row],[Order Priority]]=Introduction!$B$42,1,0)</f>
        <v>0</v>
      </c>
      <c r="J1149" s="42">
        <f>IF(Table2[[#This Row],[Order Priority]]=Introduction!$B$43,1,0)</f>
        <v>1</v>
      </c>
      <c r="K1149" s="42">
        <f>IF(Table2[[#This Row],[Order Priority]]=Introduction!$B$44,1,0)</f>
        <v>0</v>
      </c>
      <c r="L1149" s="42">
        <f>IF(Table2[[#This Row],[Order Priority]]=Introduction!$B$45,1,0)</f>
        <v>0</v>
      </c>
      <c r="M1149" s="42">
        <f>IF(Table2[[#This Row],[Ship Mode]]=Introduction!$C$42,1,0)</f>
        <v>0</v>
      </c>
      <c r="N1149" s="41">
        <f>IF(Table2[[#This Row],[Ship Mode]]=Introduction!$C$44,1,0)</f>
        <v>1</v>
      </c>
      <c r="O1149" s="41">
        <f>IF(Table2[[#This Row],[Customer Segment]]=Introduction!$D$45,1,0)</f>
        <v>0</v>
      </c>
      <c r="P1149" s="41">
        <f>IF(Table2[[#This Row],[Customer Segment]]=Introduction!$D$42,1,0)</f>
        <v>1</v>
      </c>
      <c r="Q1149" s="41">
        <f>IF(Table2[[#This Row],[Customer Segment]]=Introduction!$D$44,1,0)</f>
        <v>0</v>
      </c>
      <c r="R1149" s="1">
        <v>47.95</v>
      </c>
      <c r="S114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122.46684738576701</v>
      </c>
    </row>
    <row r="1150" spans="1:19" x14ac:dyDescent="0.2">
      <c r="A1150" s="1" t="s">
        <v>13</v>
      </c>
      <c r="B1150" s="1" t="s">
        <v>14</v>
      </c>
      <c r="C1150" s="1" t="s">
        <v>15</v>
      </c>
      <c r="D1150" s="37">
        <v>0.03</v>
      </c>
      <c r="E1150" s="37">
        <v>8.0399999999999991</v>
      </c>
      <c r="F1150" s="37">
        <v>8.94</v>
      </c>
      <c r="G1150" s="37">
        <v>0.4</v>
      </c>
      <c r="H1150" s="37">
        <v>-160.27549999999999</v>
      </c>
      <c r="I1150" s="42">
        <f>IF(Table2[[#This Row],[Order Priority]]=Introduction!$B$42,1,0)</f>
        <v>0</v>
      </c>
      <c r="J1150" s="42">
        <f>IF(Table2[[#This Row],[Order Priority]]=Introduction!$B$43,1,0)</f>
        <v>1</v>
      </c>
      <c r="K1150" s="42">
        <f>IF(Table2[[#This Row],[Order Priority]]=Introduction!$B$44,1,0)</f>
        <v>0</v>
      </c>
      <c r="L1150" s="42">
        <f>IF(Table2[[#This Row],[Order Priority]]=Introduction!$B$45,1,0)</f>
        <v>0</v>
      </c>
      <c r="M1150" s="42">
        <f>IF(Table2[[#This Row],[Ship Mode]]=Introduction!$C$42,1,0)</f>
        <v>0</v>
      </c>
      <c r="N1150" s="41">
        <f>IF(Table2[[#This Row],[Ship Mode]]=Introduction!$C$44,1,0)</f>
        <v>1</v>
      </c>
      <c r="O1150" s="41">
        <f>IF(Table2[[#This Row],[Customer Segment]]=Introduction!$D$45,1,0)</f>
        <v>0</v>
      </c>
      <c r="P1150" s="41">
        <f>IF(Table2[[#This Row],[Customer Segment]]=Introduction!$D$42,1,0)</f>
        <v>1</v>
      </c>
      <c r="Q1150" s="41">
        <f>IF(Table2[[#This Row],[Customer Segment]]=Introduction!$D$44,1,0)</f>
        <v>0</v>
      </c>
      <c r="R1150" s="34">
        <v>76.77</v>
      </c>
      <c r="S115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26.354646469759523</v>
      </c>
    </row>
    <row r="1151" spans="1:19" x14ac:dyDescent="0.2">
      <c r="A1151" s="1" t="s">
        <v>23</v>
      </c>
      <c r="B1151" s="1" t="s">
        <v>2</v>
      </c>
      <c r="C1151" s="1" t="s">
        <v>15</v>
      </c>
      <c r="D1151" s="39">
        <v>0.06</v>
      </c>
      <c r="E1151" s="39">
        <v>119.99</v>
      </c>
      <c r="F1151" s="39">
        <v>14</v>
      </c>
      <c r="G1151" s="39">
        <v>0.36</v>
      </c>
      <c r="H1151" s="39">
        <v>-207.679788</v>
      </c>
      <c r="I1151" s="42">
        <f>IF(Table2[[#This Row],[Order Priority]]=Introduction!$B$42,1,0)</f>
        <v>0</v>
      </c>
      <c r="J1151" s="42">
        <f>IF(Table2[[#This Row],[Order Priority]]=Introduction!$B$43,1,0)</f>
        <v>0</v>
      </c>
      <c r="K1151" s="42">
        <f>IF(Table2[[#This Row],[Order Priority]]=Introduction!$B$44,1,0)</f>
        <v>1</v>
      </c>
      <c r="L1151" s="42">
        <f>IF(Table2[[#This Row],[Order Priority]]=Introduction!$B$45,1,0)</f>
        <v>0</v>
      </c>
      <c r="M1151" s="42">
        <f>IF(Table2[[#This Row],[Ship Mode]]=Introduction!$C$42,1,0)</f>
        <v>1</v>
      </c>
      <c r="N1151" s="41">
        <f>IF(Table2[[#This Row],[Ship Mode]]=Introduction!$C$44,1,0)</f>
        <v>0</v>
      </c>
      <c r="O1151" s="41">
        <f>IF(Table2[[#This Row],[Customer Segment]]=Introduction!$D$45,1,0)</f>
        <v>0</v>
      </c>
      <c r="P1151" s="41">
        <f>IF(Table2[[#This Row],[Customer Segment]]=Introduction!$D$42,1,0)</f>
        <v>1</v>
      </c>
      <c r="Q1151" s="41">
        <f>IF(Table2[[#This Row],[Customer Segment]]=Introduction!$D$44,1,0)</f>
        <v>0</v>
      </c>
      <c r="R1151" s="1">
        <v>243.86</v>
      </c>
      <c r="S115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694.04218191637278</v>
      </c>
    </row>
    <row r="1152" spans="1:19" x14ac:dyDescent="0.2">
      <c r="A1152" s="1" t="s">
        <v>46</v>
      </c>
      <c r="B1152" s="1" t="s">
        <v>14</v>
      </c>
      <c r="C1152" s="1" t="s">
        <v>70</v>
      </c>
      <c r="D1152" s="37">
        <v>0.03</v>
      </c>
      <c r="E1152" s="37">
        <v>6.68</v>
      </c>
      <c r="F1152" s="37">
        <v>1.5</v>
      </c>
      <c r="G1152" s="37">
        <v>0.48</v>
      </c>
      <c r="H1152" s="37">
        <v>-577.30399999999997</v>
      </c>
      <c r="I1152" s="42">
        <f>IF(Table2[[#This Row],[Order Priority]]=Introduction!$B$42,1,0)</f>
        <v>0</v>
      </c>
      <c r="J1152" s="42">
        <f>IF(Table2[[#This Row],[Order Priority]]=Introduction!$B$43,1,0)</f>
        <v>0</v>
      </c>
      <c r="K1152" s="42">
        <f>IF(Table2[[#This Row],[Order Priority]]=Introduction!$B$44,1,0)</f>
        <v>0</v>
      </c>
      <c r="L1152" s="42">
        <f>IF(Table2[[#This Row],[Order Priority]]=Introduction!$B$45,1,0)</f>
        <v>0</v>
      </c>
      <c r="M1152" s="42">
        <f>IF(Table2[[#This Row],[Ship Mode]]=Introduction!$C$42,1,0)</f>
        <v>0</v>
      </c>
      <c r="N1152" s="41">
        <f>IF(Table2[[#This Row],[Ship Mode]]=Introduction!$C$44,1,0)</f>
        <v>1</v>
      </c>
      <c r="O1152" s="41">
        <f>IF(Table2[[#This Row],[Customer Segment]]=Introduction!$D$45,1,0)</f>
        <v>0</v>
      </c>
      <c r="P1152" s="41">
        <f>IF(Table2[[#This Row],[Customer Segment]]=Introduction!$D$42,1,0)</f>
        <v>0</v>
      </c>
      <c r="Q1152" s="41">
        <f>IF(Table2[[#This Row],[Customer Segment]]=Introduction!$D$44,1,0)</f>
        <v>0</v>
      </c>
      <c r="R1152" s="34">
        <v>48.32</v>
      </c>
      <c r="S115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-311.64298778373723</v>
      </c>
    </row>
    <row r="1153" spans="1:19" x14ac:dyDescent="0.2">
      <c r="A1153" s="1" t="s">
        <v>1</v>
      </c>
      <c r="B1153" s="1" t="s">
        <v>14</v>
      </c>
      <c r="C1153" s="1" t="s">
        <v>70</v>
      </c>
      <c r="D1153" s="39">
        <v>0.05</v>
      </c>
      <c r="E1153" s="39">
        <v>1.88</v>
      </c>
      <c r="F1153" s="39">
        <v>1.49</v>
      </c>
      <c r="G1153" s="39">
        <v>0.37</v>
      </c>
      <c r="H1153" s="39">
        <v>-2.9095</v>
      </c>
      <c r="I1153" s="42">
        <f>IF(Table2[[#This Row],[Order Priority]]=Introduction!$B$42,1,0)</f>
        <v>1</v>
      </c>
      <c r="J1153" s="42">
        <f>IF(Table2[[#This Row],[Order Priority]]=Introduction!$B$43,1,0)</f>
        <v>0</v>
      </c>
      <c r="K1153" s="42">
        <f>IF(Table2[[#This Row],[Order Priority]]=Introduction!$B$44,1,0)</f>
        <v>0</v>
      </c>
      <c r="L1153" s="42">
        <f>IF(Table2[[#This Row],[Order Priority]]=Introduction!$B$45,1,0)</f>
        <v>0</v>
      </c>
      <c r="M1153" s="42">
        <f>IF(Table2[[#This Row],[Ship Mode]]=Introduction!$C$42,1,0)</f>
        <v>0</v>
      </c>
      <c r="N1153" s="41">
        <f>IF(Table2[[#This Row],[Ship Mode]]=Introduction!$C$44,1,0)</f>
        <v>1</v>
      </c>
      <c r="O1153" s="41">
        <f>IF(Table2[[#This Row],[Customer Segment]]=Introduction!$D$45,1,0)</f>
        <v>0</v>
      </c>
      <c r="P1153" s="41">
        <f>IF(Table2[[#This Row],[Customer Segment]]=Introduction!$D$42,1,0)</f>
        <v>0</v>
      </c>
      <c r="Q1153" s="41">
        <f>IF(Table2[[#This Row],[Customer Segment]]=Introduction!$D$44,1,0)</f>
        <v>0</v>
      </c>
      <c r="R1153" s="1">
        <v>3.42</v>
      </c>
      <c r="S115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245.57112629602608</v>
      </c>
    </row>
    <row r="1154" spans="1:19" x14ac:dyDescent="0.2">
      <c r="A1154" s="1" t="s">
        <v>1</v>
      </c>
      <c r="B1154" s="1" t="s">
        <v>14</v>
      </c>
      <c r="C1154" s="1" t="s">
        <v>70</v>
      </c>
      <c r="D1154" s="37">
        <v>0.05</v>
      </c>
      <c r="E1154" s="37">
        <v>12.2</v>
      </c>
      <c r="F1154" s="37">
        <v>6.02</v>
      </c>
      <c r="G1154" s="37">
        <v>0.43</v>
      </c>
      <c r="H1154" s="37">
        <v>-6.6420000000000003</v>
      </c>
      <c r="I1154" s="42">
        <f>IF(Table2[[#This Row],[Order Priority]]=Introduction!$B$42,1,0)</f>
        <v>1</v>
      </c>
      <c r="J1154" s="42">
        <f>IF(Table2[[#This Row],[Order Priority]]=Introduction!$B$43,1,0)</f>
        <v>0</v>
      </c>
      <c r="K1154" s="42">
        <f>IF(Table2[[#This Row],[Order Priority]]=Introduction!$B$44,1,0)</f>
        <v>0</v>
      </c>
      <c r="L1154" s="42">
        <f>IF(Table2[[#This Row],[Order Priority]]=Introduction!$B$45,1,0)</f>
        <v>0</v>
      </c>
      <c r="M1154" s="42">
        <f>IF(Table2[[#This Row],[Ship Mode]]=Introduction!$C$42,1,0)</f>
        <v>0</v>
      </c>
      <c r="N1154" s="41">
        <f>IF(Table2[[#This Row],[Ship Mode]]=Introduction!$C$44,1,0)</f>
        <v>1</v>
      </c>
      <c r="O1154" s="41">
        <f>IF(Table2[[#This Row],[Customer Segment]]=Introduction!$D$45,1,0)</f>
        <v>0</v>
      </c>
      <c r="P1154" s="41">
        <f>IF(Table2[[#This Row],[Customer Segment]]=Introduction!$D$42,1,0)</f>
        <v>0</v>
      </c>
      <c r="Q1154" s="41">
        <f>IF(Table2[[#This Row],[Customer Segment]]=Introduction!$D$44,1,0)</f>
        <v>0</v>
      </c>
      <c r="R1154" s="34">
        <v>63.93</v>
      </c>
      <c r="S115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449.1605875340631</v>
      </c>
    </row>
    <row r="1155" spans="1:19" x14ac:dyDescent="0.2">
      <c r="A1155" s="1" t="s">
        <v>1</v>
      </c>
      <c r="B1155" s="1" t="s">
        <v>14</v>
      </c>
      <c r="C1155" s="1" t="s">
        <v>3</v>
      </c>
      <c r="D1155" s="39">
        <v>0.02</v>
      </c>
      <c r="E1155" s="39">
        <v>33.979999999999997</v>
      </c>
      <c r="F1155" s="39">
        <v>1.99</v>
      </c>
      <c r="G1155" s="39">
        <v>0.45</v>
      </c>
      <c r="H1155" s="39">
        <v>164.06129999999999</v>
      </c>
      <c r="I1155" s="42">
        <f>IF(Table2[[#This Row],[Order Priority]]=Introduction!$B$42,1,0)</f>
        <v>1</v>
      </c>
      <c r="J1155" s="42">
        <f>IF(Table2[[#This Row],[Order Priority]]=Introduction!$B$43,1,0)</f>
        <v>0</v>
      </c>
      <c r="K1155" s="42">
        <f>IF(Table2[[#This Row],[Order Priority]]=Introduction!$B$44,1,0)</f>
        <v>0</v>
      </c>
      <c r="L1155" s="42">
        <f>IF(Table2[[#This Row],[Order Priority]]=Introduction!$B$45,1,0)</f>
        <v>0</v>
      </c>
      <c r="M1155" s="42">
        <f>IF(Table2[[#This Row],[Ship Mode]]=Introduction!$C$42,1,0)</f>
        <v>0</v>
      </c>
      <c r="N1155" s="41">
        <f>IF(Table2[[#This Row],[Ship Mode]]=Introduction!$C$44,1,0)</f>
        <v>1</v>
      </c>
      <c r="O1155" s="41">
        <f>IF(Table2[[#This Row],[Customer Segment]]=Introduction!$D$45,1,0)</f>
        <v>1</v>
      </c>
      <c r="P1155" s="41">
        <f>IF(Table2[[#This Row],[Customer Segment]]=Introduction!$D$42,1,0)</f>
        <v>0</v>
      </c>
      <c r="Q1155" s="41">
        <f>IF(Table2[[#This Row],[Customer Segment]]=Introduction!$D$44,1,0)</f>
        <v>0</v>
      </c>
      <c r="R1155" s="1">
        <v>237.77</v>
      </c>
      <c r="S115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608.23140989859507</v>
      </c>
    </row>
    <row r="1156" spans="1:19" x14ac:dyDescent="0.2">
      <c r="A1156" s="1" t="s">
        <v>1</v>
      </c>
      <c r="B1156" s="1" t="s">
        <v>63</v>
      </c>
      <c r="C1156" s="1" t="s">
        <v>3</v>
      </c>
      <c r="D1156" s="37">
        <v>0.08</v>
      </c>
      <c r="E1156" s="37">
        <v>7.28</v>
      </c>
      <c r="F1156" s="37">
        <v>11.15</v>
      </c>
      <c r="G1156" s="37">
        <v>0.37</v>
      </c>
      <c r="H1156" s="37">
        <v>-44.414999999999999</v>
      </c>
      <c r="I1156" s="42">
        <f>IF(Table2[[#This Row],[Order Priority]]=Introduction!$B$42,1,0)</f>
        <v>1</v>
      </c>
      <c r="J1156" s="42">
        <f>IF(Table2[[#This Row],[Order Priority]]=Introduction!$B$43,1,0)</f>
        <v>0</v>
      </c>
      <c r="K1156" s="42">
        <f>IF(Table2[[#This Row],[Order Priority]]=Introduction!$B$44,1,0)</f>
        <v>0</v>
      </c>
      <c r="L1156" s="42">
        <f>IF(Table2[[#This Row],[Order Priority]]=Introduction!$B$45,1,0)</f>
        <v>0</v>
      </c>
      <c r="M1156" s="42">
        <f>IF(Table2[[#This Row],[Ship Mode]]=Introduction!$C$42,1,0)</f>
        <v>0</v>
      </c>
      <c r="N1156" s="41">
        <f>IF(Table2[[#This Row],[Ship Mode]]=Introduction!$C$44,1,0)</f>
        <v>0</v>
      </c>
      <c r="O1156" s="41">
        <f>IF(Table2[[#This Row],[Customer Segment]]=Introduction!$D$45,1,0)</f>
        <v>1</v>
      </c>
      <c r="P1156" s="41">
        <f>IF(Table2[[#This Row],[Customer Segment]]=Introduction!$D$42,1,0)</f>
        <v>0</v>
      </c>
      <c r="Q1156" s="41">
        <f>IF(Table2[[#This Row],[Customer Segment]]=Introduction!$D$44,1,0)</f>
        <v>0</v>
      </c>
      <c r="R1156" s="34">
        <v>14.66</v>
      </c>
      <c r="S115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375.90599924357349</v>
      </c>
    </row>
    <row r="1157" spans="1:19" x14ac:dyDescent="0.2">
      <c r="A1157" s="1" t="s">
        <v>13</v>
      </c>
      <c r="B1157" s="1" t="s">
        <v>14</v>
      </c>
      <c r="C1157" s="1" t="s">
        <v>47</v>
      </c>
      <c r="D1157" s="39">
        <v>0.01</v>
      </c>
      <c r="E1157" s="39">
        <v>30.97</v>
      </c>
      <c r="F1157" s="39">
        <v>4</v>
      </c>
      <c r="G1157" s="39">
        <v>0.74</v>
      </c>
      <c r="H1157" s="39">
        <v>17.102799999999998</v>
      </c>
      <c r="I1157" s="42">
        <f>IF(Table2[[#This Row],[Order Priority]]=Introduction!$B$42,1,0)</f>
        <v>0</v>
      </c>
      <c r="J1157" s="42">
        <f>IF(Table2[[#This Row],[Order Priority]]=Introduction!$B$43,1,0)</f>
        <v>1</v>
      </c>
      <c r="K1157" s="42">
        <f>IF(Table2[[#This Row],[Order Priority]]=Introduction!$B$44,1,0)</f>
        <v>0</v>
      </c>
      <c r="L1157" s="42">
        <f>IF(Table2[[#This Row],[Order Priority]]=Introduction!$B$45,1,0)</f>
        <v>0</v>
      </c>
      <c r="M1157" s="42">
        <f>IF(Table2[[#This Row],[Ship Mode]]=Introduction!$C$42,1,0)</f>
        <v>0</v>
      </c>
      <c r="N1157" s="41">
        <f>IF(Table2[[#This Row],[Ship Mode]]=Introduction!$C$44,1,0)</f>
        <v>1</v>
      </c>
      <c r="O1157" s="41">
        <f>IF(Table2[[#This Row],[Customer Segment]]=Introduction!$D$45,1,0)</f>
        <v>0</v>
      </c>
      <c r="P1157" s="41">
        <f>IF(Table2[[#This Row],[Customer Segment]]=Introduction!$D$42,1,0)</f>
        <v>0</v>
      </c>
      <c r="Q1157" s="41">
        <f>IF(Table2[[#This Row],[Customer Segment]]=Introduction!$D$44,1,0)</f>
        <v>1</v>
      </c>
      <c r="R1157" s="1">
        <v>523.05999999999995</v>
      </c>
      <c r="S115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498.49408967371699</v>
      </c>
    </row>
    <row r="1158" spans="1:19" x14ac:dyDescent="0.2">
      <c r="A1158" s="1" t="s">
        <v>13</v>
      </c>
      <c r="B1158" s="1" t="s">
        <v>14</v>
      </c>
      <c r="C1158" s="1" t="s">
        <v>47</v>
      </c>
      <c r="D1158" s="37">
        <v>0.08</v>
      </c>
      <c r="E1158" s="37">
        <v>125.99</v>
      </c>
      <c r="F1158" s="37">
        <v>7.69</v>
      </c>
      <c r="G1158" s="37">
        <v>0.57999999999999996</v>
      </c>
      <c r="H1158" s="37">
        <v>1269.3819599999999</v>
      </c>
      <c r="I1158" s="42">
        <f>IF(Table2[[#This Row],[Order Priority]]=Introduction!$B$42,1,0)</f>
        <v>0</v>
      </c>
      <c r="J1158" s="42">
        <f>IF(Table2[[#This Row],[Order Priority]]=Introduction!$B$43,1,0)</f>
        <v>1</v>
      </c>
      <c r="K1158" s="42">
        <f>IF(Table2[[#This Row],[Order Priority]]=Introduction!$B$44,1,0)</f>
        <v>0</v>
      </c>
      <c r="L1158" s="42">
        <f>IF(Table2[[#This Row],[Order Priority]]=Introduction!$B$45,1,0)</f>
        <v>0</v>
      </c>
      <c r="M1158" s="42">
        <f>IF(Table2[[#This Row],[Ship Mode]]=Introduction!$C$42,1,0)</f>
        <v>0</v>
      </c>
      <c r="N1158" s="41">
        <f>IF(Table2[[#This Row],[Ship Mode]]=Introduction!$C$44,1,0)</f>
        <v>1</v>
      </c>
      <c r="O1158" s="41">
        <f>IF(Table2[[#This Row],[Customer Segment]]=Introduction!$D$45,1,0)</f>
        <v>0</v>
      </c>
      <c r="P1158" s="41">
        <f>IF(Table2[[#This Row],[Customer Segment]]=Introduction!$D$42,1,0)</f>
        <v>0</v>
      </c>
      <c r="Q1158" s="41">
        <f>IF(Table2[[#This Row],[Customer Segment]]=Introduction!$D$44,1,0)</f>
        <v>1</v>
      </c>
      <c r="R1158" s="34">
        <v>2424.6799999999998</v>
      </c>
      <c r="S115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2001.315548063606</v>
      </c>
    </row>
    <row r="1159" spans="1:19" x14ac:dyDescent="0.2">
      <c r="A1159" s="1" t="s">
        <v>23</v>
      </c>
      <c r="B1159" s="1" t="s">
        <v>14</v>
      </c>
      <c r="C1159" s="1" t="s">
        <v>47</v>
      </c>
      <c r="D1159" s="39">
        <v>0</v>
      </c>
      <c r="E1159" s="39">
        <v>2.08</v>
      </c>
      <c r="F1159" s="39">
        <v>5.33</v>
      </c>
      <c r="G1159" s="39">
        <v>0.43</v>
      </c>
      <c r="H1159" s="39">
        <v>-192.5532</v>
      </c>
      <c r="I1159" s="42">
        <f>IF(Table2[[#This Row],[Order Priority]]=Introduction!$B$42,1,0)</f>
        <v>0</v>
      </c>
      <c r="J1159" s="42">
        <f>IF(Table2[[#This Row],[Order Priority]]=Introduction!$B$43,1,0)</f>
        <v>0</v>
      </c>
      <c r="K1159" s="42">
        <f>IF(Table2[[#This Row],[Order Priority]]=Introduction!$B$44,1,0)</f>
        <v>1</v>
      </c>
      <c r="L1159" s="42">
        <f>IF(Table2[[#This Row],[Order Priority]]=Introduction!$B$45,1,0)</f>
        <v>0</v>
      </c>
      <c r="M1159" s="42">
        <f>IF(Table2[[#This Row],[Ship Mode]]=Introduction!$C$42,1,0)</f>
        <v>0</v>
      </c>
      <c r="N1159" s="41">
        <f>IF(Table2[[#This Row],[Ship Mode]]=Introduction!$C$44,1,0)</f>
        <v>1</v>
      </c>
      <c r="O1159" s="41">
        <f>IF(Table2[[#This Row],[Customer Segment]]=Introduction!$D$45,1,0)</f>
        <v>0</v>
      </c>
      <c r="P1159" s="41">
        <f>IF(Table2[[#This Row],[Customer Segment]]=Introduction!$D$42,1,0)</f>
        <v>0</v>
      </c>
      <c r="Q1159" s="41">
        <f>IF(Table2[[#This Row],[Customer Segment]]=Introduction!$D$44,1,0)</f>
        <v>1</v>
      </c>
      <c r="R1159" s="1">
        <v>51.41</v>
      </c>
      <c r="S115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61.242015569023323</v>
      </c>
    </row>
    <row r="1160" spans="1:19" x14ac:dyDescent="0.2">
      <c r="A1160" s="1" t="s">
        <v>23</v>
      </c>
      <c r="B1160" s="1" t="s">
        <v>2</v>
      </c>
      <c r="C1160" s="1" t="s">
        <v>47</v>
      </c>
      <c r="D1160" s="37">
        <v>0.09</v>
      </c>
      <c r="E1160" s="37">
        <v>100.98</v>
      </c>
      <c r="F1160" s="37">
        <v>35.840000000000003</v>
      </c>
      <c r="G1160" s="37">
        <v>0.62</v>
      </c>
      <c r="H1160" s="37">
        <v>-193.58</v>
      </c>
      <c r="I1160" s="42">
        <f>IF(Table2[[#This Row],[Order Priority]]=Introduction!$B$42,1,0)</f>
        <v>0</v>
      </c>
      <c r="J1160" s="42">
        <f>IF(Table2[[#This Row],[Order Priority]]=Introduction!$B$43,1,0)</f>
        <v>0</v>
      </c>
      <c r="K1160" s="42">
        <f>IF(Table2[[#This Row],[Order Priority]]=Introduction!$B$44,1,0)</f>
        <v>1</v>
      </c>
      <c r="L1160" s="42">
        <f>IF(Table2[[#This Row],[Order Priority]]=Introduction!$B$45,1,0)</f>
        <v>0</v>
      </c>
      <c r="M1160" s="42">
        <f>IF(Table2[[#This Row],[Ship Mode]]=Introduction!$C$42,1,0)</f>
        <v>1</v>
      </c>
      <c r="N1160" s="41">
        <f>IF(Table2[[#This Row],[Ship Mode]]=Introduction!$C$44,1,0)</f>
        <v>0</v>
      </c>
      <c r="O1160" s="41">
        <f>IF(Table2[[#This Row],[Customer Segment]]=Introduction!$D$45,1,0)</f>
        <v>0</v>
      </c>
      <c r="P1160" s="41">
        <f>IF(Table2[[#This Row],[Customer Segment]]=Introduction!$D$42,1,0)</f>
        <v>0</v>
      </c>
      <c r="Q1160" s="41">
        <f>IF(Table2[[#This Row],[Customer Segment]]=Introduction!$D$44,1,0)</f>
        <v>1</v>
      </c>
      <c r="R1160" s="34">
        <v>396.19</v>
      </c>
      <c r="S116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1508.2198510369558</v>
      </c>
    </row>
    <row r="1161" spans="1:19" x14ac:dyDescent="0.2">
      <c r="A1161" s="1" t="s">
        <v>92</v>
      </c>
      <c r="B1161" s="1" t="s">
        <v>2</v>
      </c>
      <c r="C1161" s="1" t="s">
        <v>47</v>
      </c>
      <c r="D1161" s="39">
        <v>0.06</v>
      </c>
      <c r="E1161" s="39">
        <v>296.18</v>
      </c>
      <c r="F1161" s="39">
        <v>54.12</v>
      </c>
      <c r="G1161" s="39">
        <v>0.76</v>
      </c>
      <c r="H1161" s="39">
        <v>-715.77820599999995</v>
      </c>
      <c r="I1161" s="42">
        <f>IF(Table2[[#This Row],[Order Priority]]=Introduction!$B$42,1,0)</f>
        <v>0</v>
      </c>
      <c r="J1161" s="42">
        <f>IF(Table2[[#This Row],[Order Priority]]=Introduction!$B$43,1,0)</f>
        <v>0</v>
      </c>
      <c r="K1161" s="42">
        <f>IF(Table2[[#This Row],[Order Priority]]=Introduction!$B$44,1,0)</f>
        <v>0</v>
      </c>
      <c r="L1161" s="42">
        <f>IF(Table2[[#This Row],[Order Priority]]=Introduction!$B$45,1,0)</f>
        <v>1</v>
      </c>
      <c r="M1161" s="42">
        <f>IF(Table2[[#This Row],[Ship Mode]]=Introduction!$C$42,1,0)</f>
        <v>1</v>
      </c>
      <c r="N1161" s="41">
        <f>IF(Table2[[#This Row],[Ship Mode]]=Introduction!$C$44,1,0)</f>
        <v>0</v>
      </c>
      <c r="O1161" s="41">
        <f>IF(Table2[[#This Row],[Customer Segment]]=Introduction!$D$45,1,0)</f>
        <v>0</v>
      </c>
      <c r="P1161" s="41">
        <f>IF(Table2[[#This Row],[Customer Segment]]=Introduction!$D$42,1,0)</f>
        <v>0</v>
      </c>
      <c r="Q1161" s="41">
        <f>IF(Table2[[#This Row],[Customer Segment]]=Introduction!$D$44,1,0)</f>
        <v>1</v>
      </c>
      <c r="R1161" s="1">
        <v>1170.21</v>
      </c>
      <c r="S116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2159.5042632660507</v>
      </c>
    </row>
    <row r="1162" spans="1:19" x14ac:dyDescent="0.2">
      <c r="A1162" s="1" t="s">
        <v>92</v>
      </c>
      <c r="B1162" s="1" t="s">
        <v>63</v>
      </c>
      <c r="C1162" s="1" t="s">
        <v>47</v>
      </c>
      <c r="D1162" s="37">
        <v>0.01</v>
      </c>
      <c r="E1162" s="37">
        <v>29.1</v>
      </c>
      <c r="F1162" s="37">
        <v>4</v>
      </c>
      <c r="G1162" s="37">
        <v>0.78</v>
      </c>
      <c r="H1162" s="37">
        <v>-22.82</v>
      </c>
      <c r="I1162" s="42">
        <f>IF(Table2[[#This Row],[Order Priority]]=Introduction!$B$42,1,0)</f>
        <v>0</v>
      </c>
      <c r="J1162" s="42">
        <f>IF(Table2[[#This Row],[Order Priority]]=Introduction!$B$43,1,0)</f>
        <v>0</v>
      </c>
      <c r="K1162" s="42">
        <f>IF(Table2[[#This Row],[Order Priority]]=Introduction!$B$44,1,0)</f>
        <v>0</v>
      </c>
      <c r="L1162" s="42">
        <f>IF(Table2[[#This Row],[Order Priority]]=Introduction!$B$45,1,0)</f>
        <v>1</v>
      </c>
      <c r="M1162" s="42">
        <f>IF(Table2[[#This Row],[Ship Mode]]=Introduction!$C$42,1,0)</f>
        <v>0</v>
      </c>
      <c r="N1162" s="41">
        <f>IF(Table2[[#This Row],[Ship Mode]]=Introduction!$C$44,1,0)</f>
        <v>0</v>
      </c>
      <c r="O1162" s="41">
        <f>IF(Table2[[#This Row],[Customer Segment]]=Introduction!$D$45,1,0)</f>
        <v>0</v>
      </c>
      <c r="P1162" s="41">
        <f>IF(Table2[[#This Row],[Customer Segment]]=Introduction!$D$42,1,0)</f>
        <v>0</v>
      </c>
      <c r="Q1162" s="41">
        <f>IF(Table2[[#This Row],[Customer Segment]]=Introduction!$D$44,1,0)</f>
        <v>1</v>
      </c>
      <c r="R1162" s="34">
        <v>243.32</v>
      </c>
      <c r="S116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418.03612578556954</v>
      </c>
    </row>
    <row r="1163" spans="1:19" x14ac:dyDescent="0.2">
      <c r="A1163" s="1" t="s">
        <v>1</v>
      </c>
      <c r="B1163" s="1" t="s">
        <v>2</v>
      </c>
      <c r="C1163" s="1" t="s">
        <v>15</v>
      </c>
      <c r="D1163" s="39">
        <v>0.1</v>
      </c>
      <c r="E1163" s="39">
        <v>226.67</v>
      </c>
      <c r="F1163" s="39">
        <v>28.16</v>
      </c>
      <c r="G1163" s="39">
        <v>0.59</v>
      </c>
      <c r="H1163" s="39">
        <v>-390.76799999999997</v>
      </c>
      <c r="I1163" s="42">
        <f>IF(Table2[[#This Row],[Order Priority]]=Introduction!$B$42,1,0)</f>
        <v>1</v>
      </c>
      <c r="J1163" s="42">
        <f>IF(Table2[[#This Row],[Order Priority]]=Introduction!$B$43,1,0)</f>
        <v>0</v>
      </c>
      <c r="K1163" s="42">
        <f>IF(Table2[[#This Row],[Order Priority]]=Introduction!$B$44,1,0)</f>
        <v>0</v>
      </c>
      <c r="L1163" s="42">
        <f>IF(Table2[[#This Row],[Order Priority]]=Introduction!$B$45,1,0)</f>
        <v>0</v>
      </c>
      <c r="M1163" s="42">
        <f>IF(Table2[[#This Row],[Ship Mode]]=Introduction!$C$42,1,0)</f>
        <v>1</v>
      </c>
      <c r="N1163" s="41">
        <f>IF(Table2[[#This Row],[Ship Mode]]=Introduction!$C$44,1,0)</f>
        <v>0</v>
      </c>
      <c r="O1163" s="41">
        <f>IF(Table2[[#This Row],[Customer Segment]]=Introduction!$D$45,1,0)</f>
        <v>0</v>
      </c>
      <c r="P1163" s="41">
        <f>IF(Table2[[#This Row],[Customer Segment]]=Introduction!$D$42,1,0)</f>
        <v>1</v>
      </c>
      <c r="Q1163" s="41">
        <f>IF(Table2[[#This Row],[Customer Segment]]=Introduction!$D$44,1,0)</f>
        <v>0</v>
      </c>
      <c r="R1163" s="1">
        <v>1088.26</v>
      </c>
      <c r="S116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1607.1570734012093</v>
      </c>
    </row>
    <row r="1164" spans="1:19" x14ac:dyDescent="0.2">
      <c r="A1164" s="1" t="s">
        <v>13</v>
      </c>
      <c r="B1164" s="1" t="s">
        <v>14</v>
      </c>
      <c r="C1164" s="1" t="s">
        <v>47</v>
      </c>
      <c r="D1164" s="37">
        <v>0.02</v>
      </c>
      <c r="E1164" s="37">
        <v>25.99</v>
      </c>
      <c r="F1164" s="37">
        <v>5.37</v>
      </c>
      <c r="G1164" s="37">
        <v>0.56000000000000005</v>
      </c>
      <c r="H1164" s="37">
        <v>-88.158000000000001</v>
      </c>
      <c r="I1164" s="42">
        <f>IF(Table2[[#This Row],[Order Priority]]=Introduction!$B$42,1,0)</f>
        <v>0</v>
      </c>
      <c r="J1164" s="42">
        <f>IF(Table2[[#This Row],[Order Priority]]=Introduction!$B$43,1,0)</f>
        <v>1</v>
      </c>
      <c r="K1164" s="42">
        <f>IF(Table2[[#This Row],[Order Priority]]=Introduction!$B$44,1,0)</f>
        <v>0</v>
      </c>
      <c r="L1164" s="42">
        <f>IF(Table2[[#This Row],[Order Priority]]=Introduction!$B$45,1,0)</f>
        <v>0</v>
      </c>
      <c r="M1164" s="42">
        <f>IF(Table2[[#This Row],[Ship Mode]]=Introduction!$C$42,1,0)</f>
        <v>0</v>
      </c>
      <c r="N1164" s="41">
        <f>IF(Table2[[#This Row],[Ship Mode]]=Introduction!$C$44,1,0)</f>
        <v>1</v>
      </c>
      <c r="O1164" s="41">
        <f>IF(Table2[[#This Row],[Customer Segment]]=Introduction!$D$45,1,0)</f>
        <v>0</v>
      </c>
      <c r="P1164" s="41">
        <f>IF(Table2[[#This Row],[Customer Segment]]=Introduction!$D$42,1,0)</f>
        <v>0</v>
      </c>
      <c r="Q1164" s="41">
        <f>IF(Table2[[#This Row],[Customer Segment]]=Introduction!$D$44,1,0)</f>
        <v>1</v>
      </c>
      <c r="R1164" s="34">
        <v>243.24</v>
      </c>
      <c r="S116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256.7455265619829</v>
      </c>
    </row>
    <row r="1165" spans="1:19" x14ac:dyDescent="0.2">
      <c r="A1165" s="1" t="s">
        <v>23</v>
      </c>
      <c r="B1165" s="1" t="s">
        <v>14</v>
      </c>
      <c r="C1165" s="1" t="s">
        <v>70</v>
      </c>
      <c r="D1165" s="39">
        <v>0.01</v>
      </c>
      <c r="E1165" s="39">
        <v>4.9800000000000004</v>
      </c>
      <c r="F1165" s="39">
        <v>7.44</v>
      </c>
      <c r="G1165" s="39">
        <v>0.36</v>
      </c>
      <c r="H1165" s="39">
        <v>-179.59200000000001</v>
      </c>
      <c r="I1165" s="42">
        <f>IF(Table2[[#This Row],[Order Priority]]=Introduction!$B$42,1,0)</f>
        <v>0</v>
      </c>
      <c r="J1165" s="42">
        <f>IF(Table2[[#This Row],[Order Priority]]=Introduction!$B$43,1,0)</f>
        <v>0</v>
      </c>
      <c r="K1165" s="42">
        <f>IF(Table2[[#This Row],[Order Priority]]=Introduction!$B$44,1,0)</f>
        <v>1</v>
      </c>
      <c r="L1165" s="42">
        <f>IF(Table2[[#This Row],[Order Priority]]=Introduction!$B$45,1,0)</f>
        <v>0</v>
      </c>
      <c r="M1165" s="42">
        <f>IF(Table2[[#This Row],[Ship Mode]]=Introduction!$C$42,1,0)</f>
        <v>0</v>
      </c>
      <c r="N1165" s="41">
        <f>IF(Table2[[#This Row],[Ship Mode]]=Introduction!$C$44,1,0)</f>
        <v>1</v>
      </c>
      <c r="O1165" s="41">
        <f>IF(Table2[[#This Row],[Customer Segment]]=Introduction!$D$45,1,0)</f>
        <v>0</v>
      </c>
      <c r="P1165" s="41">
        <f>IF(Table2[[#This Row],[Customer Segment]]=Introduction!$D$42,1,0)</f>
        <v>0</v>
      </c>
      <c r="Q1165" s="41">
        <f>IF(Table2[[#This Row],[Customer Segment]]=Introduction!$D$44,1,0)</f>
        <v>0</v>
      </c>
      <c r="R1165" s="1">
        <v>330.21</v>
      </c>
      <c r="S116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46.68946850309905</v>
      </c>
    </row>
    <row r="1166" spans="1:19" x14ac:dyDescent="0.2">
      <c r="A1166" s="1" t="s">
        <v>23</v>
      </c>
      <c r="B1166" s="1" t="s">
        <v>14</v>
      </c>
      <c r="C1166" s="1" t="s">
        <v>70</v>
      </c>
      <c r="D1166" s="37">
        <v>0.01</v>
      </c>
      <c r="E1166" s="37">
        <v>4.9800000000000004</v>
      </c>
      <c r="F1166" s="37">
        <v>7.44</v>
      </c>
      <c r="G1166" s="37">
        <v>0.36</v>
      </c>
      <c r="H1166" s="37">
        <v>-161.6328</v>
      </c>
      <c r="I1166" s="42">
        <f>IF(Table2[[#This Row],[Order Priority]]=Introduction!$B$42,1,0)</f>
        <v>0</v>
      </c>
      <c r="J1166" s="42">
        <f>IF(Table2[[#This Row],[Order Priority]]=Introduction!$B$43,1,0)</f>
        <v>0</v>
      </c>
      <c r="K1166" s="42">
        <f>IF(Table2[[#This Row],[Order Priority]]=Introduction!$B$44,1,0)</f>
        <v>1</v>
      </c>
      <c r="L1166" s="42">
        <f>IF(Table2[[#This Row],[Order Priority]]=Introduction!$B$45,1,0)</f>
        <v>0</v>
      </c>
      <c r="M1166" s="42">
        <f>IF(Table2[[#This Row],[Ship Mode]]=Introduction!$C$42,1,0)</f>
        <v>0</v>
      </c>
      <c r="N1166" s="41">
        <f>IF(Table2[[#This Row],[Ship Mode]]=Introduction!$C$44,1,0)</f>
        <v>1</v>
      </c>
      <c r="O1166" s="41">
        <f>IF(Table2[[#This Row],[Customer Segment]]=Introduction!$D$45,1,0)</f>
        <v>0</v>
      </c>
      <c r="P1166" s="41">
        <f>IF(Table2[[#This Row],[Customer Segment]]=Introduction!$D$42,1,0)</f>
        <v>0</v>
      </c>
      <c r="Q1166" s="41">
        <f>IF(Table2[[#This Row],[Customer Segment]]=Introduction!$D$44,1,0)</f>
        <v>0</v>
      </c>
      <c r="R1166" s="34">
        <v>83.86</v>
      </c>
      <c r="S116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65.080151256508401</v>
      </c>
    </row>
    <row r="1167" spans="1:19" x14ac:dyDescent="0.2">
      <c r="A1167" s="1" t="s">
        <v>92</v>
      </c>
      <c r="B1167" s="1" t="s">
        <v>63</v>
      </c>
      <c r="C1167" s="1" t="s">
        <v>70</v>
      </c>
      <c r="D1167" s="39">
        <v>0.08</v>
      </c>
      <c r="E1167" s="39">
        <v>5.74</v>
      </c>
      <c r="F1167" s="39">
        <v>5.01</v>
      </c>
      <c r="G1167" s="39">
        <v>0.39</v>
      </c>
      <c r="H1167" s="39">
        <v>-61.628039999999999</v>
      </c>
      <c r="I1167" s="42">
        <f>IF(Table2[[#This Row],[Order Priority]]=Introduction!$B$42,1,0)</f>
        <v>0</v>
      </c>
      <c r="J1167" s="42">
        <f>IF(Table2[[#This Row],[Order Priority]]=Introduction!$B$43,1,0)</f>
        <v>0</v>
      </c>
      <c r="K1167" s="42">
        <f>IF(Table2[[#This Row],[Order Priority]]=Introduction!$B$44,1,0)</f>
        <v>0</v>
      </c>
      <c r="L1167" s="42">
        <f>IF(Table2[[#This Row],[Order Priority]]=Introduction!$B$45,1,0)</f>
        <v>1</v>
      </c>
      <c r="M1167" s="42">
        <f>IF(Table2[[#This Row],[Ship Mode]]=Introduction!$C$42,1,0)</f>
        <v>0</v>
      </c>
      <c r="N1167" s="41">
        <f>IF(Table2[[#This Row],[Ship Mode]]=Introduction!$C$44,1,0)</f>
        <v>0</v>
      </c>
      <c r="O1167" s="41">
        <f>IF(Table2[[#This Row],[Customer Segment]]=Introduction!$D$45,1,0)</f>
        <v>0</v>
      </c>
      <c r="P1167" s="41">
        <f>IF(Table2[[#This Row],[Customer Segment]]=Introduction!$D$42,1,0)</f>
        <v>0</v>
      </c>
      <c r="Q1167" s="41">
        <f>IF(Table2[[#This Row],[Customer Segment]]=Introduction!$D$44,1,0)</f>
        <v>0</v>
      </c>
      <c r="R1167" s="1">
        <v>70.03</v>
      </c>
      <c r="S116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-67.839096487453958</v>
      </c>
    </row>
    <row r="1168" spans="1:19" x14ac:dyDescent="0.2">
      <c r="A1168" s="1" t="s">
        <v>46</v>
      </c>
      <c r="B1168" s="1" t="s">
        <v>14</v>
      </c>
      <c r="C1168" s="1" t="s">
        <v>15</v>
      </c>
      <c r="D1168" s="37">
        <v>0.09</v>
      </c>
      <c r="E1168" s="37">
        <v>70.97</v>
      </c>
      <c r="F1168" s="37">
        <v>3.5</v>
      </c>
      <c r="G1168" s="37">
        <v>0.59</v>
      </c>
      <c r="H1168" s="37">
        <v>-99.567999999999998</v>
      </c>
      <c r="I1168" s="42">
        <f>IF(Table2[[#This Row],[Order Priority]]=Introduction!$B$42,1,0)</f>
        <v>0</v>
      </c>
      <c r="J1168" s="42">
        <f>IF(Table2[[#This Row],[Order Priority]]=Introduction!$B$43,1,0)</f>
        <v>0</v>
      </c>
      <c r="K1168" s="42">
        <f>IF(Table2[[#This Row],[Order Priority]]=Introduction!$B$44,1,0)</f>
        <v>0</v>
      </c>
      <c r="L1168" s="42">
        <f>IF(Table2[[#This Row],[Order Priority]]=Introduction!$B$45,1,0)</f>
        <v>0</v>
      </c>
      <c r="M1168" s="42">
        <f>IF(Table2[[#This Row],[Ship Mode]]=Introduction!$C$42,1,0)</f>
        <v>0</v>
      </c>
      <c r="N1168" s="41">
        <f>IF(Table2[[#This Row],[Ship Mode]]=Introduction!$C$44,1,0)</f>
        <v>1</v>
      </c>
      <c r="O1168" s="41">
        <f>IF(Table2[[#This Row],[Customer Segment]]=Introduction!$D$45,1,0)</f>
        <v>0</v>
      </c>
      <c r="P1168" s="41">
        <f>IF(Table2[[#This Row],[Customer Segment]]=Introduction!$D$42,1,0)</f>
        <v>1</v>
      </c>
      <c r="Q1168" s="41">
        <f>IF(Table2[[#This Row],[Customer Segment]]=Introduction!$D$44,1,0)</f>
        <v>0</v>
      </c>
      <c r="R1168" s="34">
        <v>805.99</v>
      </c>
      <c r="S116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457.12566413508335</v>
      </c>
    </row>
    <row r="1169" spans="1:19" x14ac:dyDescent="0.2">
      <c r="A1169" s="1" t="s">
        <v>46</v>
      </c>
      <c r="B1169" s="1" t="s">
        <v>14</v>
      </c>
      <c r="C1169" s="1" t="s">
        <v>47</v>
      </c>
      <c r="D1169" s="39">
        <v>0.01</v>
      </c>
      <c r="E1169" s="39">
        <v>15.16</v>
      </c>
      <c r="F1169" s="39">
        <v>15.09</v>
      </c>
      <c r="G1169" s="39">
        <v>0.39</v>
      </c>
      <c r="H1169" s="39">
        <v>-200.85900000000001</v>
      </c>
      <c r="I1169" s="42">
        <f>IF(Table2[[#This Row],[Order Priority]]=Introduction!$B$42,1,0)</f>
        <v>0</v>
      </c>
      <c r="J1169" s="42">
        <f>IF(Table2[[#This Row],[Order Priority]]=Introduction!$B$43,1,0)</f>
        <v>0</v>
      </c>
      <c r="K1169" s="42">
        <f>IF(Table2[[#This Row],[Order Priority]]=Introduction!$B$44,1,0)</f>
        <v>0</v>
      </c>
      <c r="L1169" s="42">
        <f>IF(Table2[[#This Row],[Order Priority]]=Introduction!$B$45,1,0)</f>
        <v>0</v>
      </c>
      <c r="M1169" s="42">
        <f>IF(Table2[[#This Row],[Ship Mode]]=Introduction!$C$42,1,0)</f>
        <v>0</v>
      </c>
      <c r="N1169" s="41">
        <f>IF(Table2[[#This Row],[Ship Mode]]=Introduction!$C$44,1,0)</f>
        <v>1</v>
      </c>
      <c r="O1169" s="41">
        <f>IF(Table2[[#This Row],[Customer Segment]]=Introduction!$D$45,1,0)</f>
        <v>0</v>
      </c>
      <c r="P1169" s="41">
        <f>IF(Table2[[#This Row],[Customer Segment]]=Introduction!$D$42,1,0)</f>
        <v>0</v>
      </c>
      <c r="Q1169" s="41">
        <f>IF(Table2[[#This Row],[Customer Segment]]=Introduction!$D$44,1,0)</f>
        <v>1</v>
      </c>
      <c r="R1169" s="1">
        <v>110.93</v>
      </c>
      <c r="S116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444.88375142425912</v>
      </c>
    </row>
    <row r="1170" spans="1:19" x14ac:dyDescent="0.2">
      <c r="A1170" s="1" t="s">
        <v>46</v>
      </c>
      <c r="B1170" s="1" t="s">
        <v>14</v>
      </c>
      <c r="C1170" s="1" t="s">
        <v>15</v>
      </c>
      <c r="D1170" s="37">
        <v>0.06</v>
      </c>
      <c r="E1170" s="37">
        <v>17.98</v>
      </c>
      <c r="F1170" s="37">
        <v>8.51</v>
      </c>
      <c r="G1170" s="37">
        <v>0.4</v>
      </c>
      <c r="H1170" s="37">
        <v>-47.243088</v>
      </c>
      <c r="I1170" s="42">
        <f>IF(Table2[[#This Row],[Order Priority]]=Introduction!$B$42,1,0)</f>
        <v>0</v>
      </c>
      <c r="J1170" s="42">
        <f>IF(Table2[[#This Row],[Order Priority]]=Introduction!$B$43,1,0)</f>
        <v>0</v>
      </c>
      <c r="K1170" s="42">
        <f>IF(Table2[[#This Row],[Order Priority]]=Introduction!$B$44,1,0)</f>
        <v>0</v>
      </c>
      <c r="L1170" s="42">
        <f>IF(Table2[[#This Row],[Order Priority]]=Introduction!$B$45,1,0)</f>
        <v>0</v>
      </c>
      <c r="M1170" s="42">
        <f>IF(Table2[[#This Row],[Ship Mode]]=Introduction!$C$42,1,0)</f>
        <v>0</v>
      </c>
      <c r="N1170" s="41">
        <f>IF(Table2[[#This Row],[Ship Mode]]=Introduction!$C$44,1,0)</f>
        <v>1</v>
      </c>
      <c r="O1170" s="41">
        <f>IF(Table2[[#This Row],[Customer Segment]]=Introduction!$D$45,1,0)</f>
        <v>0</v>
      </c>
      <c r="P1170" s="41">
        <f>IF(Table2[[#This Row],[Customer Segment]]=Introduction!$D$42,1,0)</f>
        <v>1</v>
      </c>
      <c r="Q1170" s="41">
        <f>IF(Table2[[#This Row],[Customer Segment]]=Introduction!$D$44,1,0)</f>
        <v>0</v>
      </c>
      <c r="R1170" s="34">
        <v>56.38</v>
      </c>
      <c r="S117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345.0540968468826</v>
      </c>
    </row>
    <row r="1171" spans="1:19" x14ac:dyDescent="0.2">
      <c r="A1171" s="1" t="s">
        <v>46</v>
      </c>
      <c r="B1171" s="1" t="s">
        <v>63</v>
      </c>
      <c r="C1171" s="1" t="s">
        <v>15</v>
      </c>
      <c r="D1171" s="39">
        <v>0.1</v>
      </c>
      <c r="E1171" s="39">
        <v>9.99</v>
      </c>
      <c r="F1171" s="39">
        <v>4.78</v>
      </c>
      <c r="G1171" s="39">
        <v>0.4</v>
      </c>
      <c r="H1171" s="39">
        <v>9.1539999999999999</v>
      </c>
      <c r="I1171" s="42">
        <f>IF(Table2[[#This Row],[Order Priority]]=Introduction!$B$42,1,0)</f>
        <v>0</v>
      </c>
      <c r="J1171" s="42">
        <f>IF(Table2[[#This Row],[Order Priority]]=Introduction!$B$43,1,0)</f>
        <v>0</v>
      </c>
      <c r="K1171" s="42">
        <f>IF(Table2[[#This Row],[Order Priority]]=Introduction!$B$44,1,0)</f>
        <v>0</v>
      </c>
      <c r="L1171" s="42">
        <f>IF(Table2[[#This Row],[Order Priority]]=Introduction!$B$45,1,0)</f>
        <v>0</v>
      </c>
      <c r="M1171" s="42">
        <f>IF(Table2[[#This Row],[Ship Mode]]=Introduction!$C$42,1,0)</f>
        <v>0</v>
      </c>
      <c r="N1171" s="41">
        <f>IF(Table2[[#This Row],[Ship Mode]]=Introduction!$C$44,1,0)</f>
        <v>0</v>
      </c>
      <c r="O1171" s="41">
        <f>IF(Table2[[#This Row],[Customer Segment]]=Introduction!$D$45,1,0)</f>
        <v>0</v>
      </c>
      <c r="P1171" s="41">
        <f>IF(Table2[[#This Row],[Customer Segment]]=Introduction!$D$42,1,0)</f>
        <v>1</v>
      </c>
      <c r="Q1171" s="41">
        <f>IF(Table2[[#This Row],[Customer Segment]]=Introduction!$D$44,1,0)</f>
        <v>0</v>
      </c>
      <c r="R1171" s="1">
        <v>119.13</v>
      </c>
      <c r="S117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166.02789333559662</v>
      </c>
    </row>
    <row r="1172" spans="1:19" x14ac:dyDescent="0.2">
      <c r="A1172" s="1" t="s">
        <v>46</v>
      </c>
      <c r="B1172" s="1" t="s">
        <v>14</v>
      </c>
      <c r="C1172" s="1" t="s">
        <v>15</v>
      </c>
      <c r="D1172" s="37">
        <v>7.0000000000000007E-2</v>
      </c>
      <c r="E1172" s="37">
        <v>18.649999999999999</v>
      </c>
      <c r="F1172" s="37">
        <v>3.77</v>
      </c>
      <c r="G1172" s="37">
        <v>0.39</v>
      </c>
      <c r="H1172" s="37">
        <v>149.72</v>
      </c>
      <c r="I1172" s="42">
        <f>IF(Table2[[#This Row],[Order Priority]]=Introduction!$B$42,1,0)</f>
        <v>0</v>
      </c>
      <c r="J1172" s="42">
        <f>IF(Table2[[#This Row],[Order Priority]]=Introduction!$B$43,1,0)</f>
        <v>0</v>
      </c>
      <c r="K1172" s="42">
        <f>IF(Table2[[#This Row],[Order Priority]]=Introduction!$B$44,1,0)</f>
        <v>0</v>
      </c>
      <c r="L1172" s="42">
        <f>IF(Table2[[#This Row],[Order Priority]]=Introduction!$B$45,1,0)</f>
        <v>0</v>
      </c>
      <c r="M1172" s="42">
        <f>IF(Table2[[#This Row],[Ship Mode]]=Introduction!$C$42,1,0)</f>
        <v>0</v>
      </c>
      <c r="N1172" s="41">
        <f>IF(Table2[[#This Row],[Ship Mode]]=Introduction!$C$44,1,0)</f>
        <v>1</v>
      </c>
      <c r="O1172" s="41">
        <f>IF(Table2[[#This Row],[Customer Segment]]=Introduction!$D$45,1,0)</f>
        <v>0</v>
      </c>
      <c r="P1172" s="41">
        <f>IF(Table2[[#This Row],[Customer Segment]]=Introduction!$D$42,1,0)</f>
        <v>1</v>
      </c>
      <c r="Q1172" s="41">
        <f>IF(Table2[[#This Row],[Customer Segment]]=Introduction!$D$44,1,0)</f>
        <v>0</v>
      </c>
      <c r="R1172" s="34">
        <v>643.64</v>
      </c>
      <c r="S117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402.91786956937989</v>
      </c>
    </row>
    <row r="1173" spans="1:19" x14ac:dyDescent="0.2">
      <c r="A1173" s="1" t="s">
        <v>46</v>
      </c>
      <c r="B1173" s="1" t="s">
        <v>14</v>
      </c>
      <c r="C1173" s="1" t="s">
        <v>15</v>
      </c>
      <c r="D1173" s="39">
        <v>0.06</v>
      </c>
      <c r="E1173" s="39">
        <v>17.98</v>
      </c>
      <c r="F1173" s="39">
        <v>8.51</v>
      </c>
      <c r="G1173" s="39">
        <v>0.4</v>
      </c>
      <c r="H1173" s="39">
        <v>-52.492319999999999</v>
      </c>
      <c r="I1173" s="42">
        <f>IF(Table2[[#This Row],[Order Priority]]=Introduction!$B$42,1,0)</f>
        <v>0</v>
      </c>
      <c r="J1173" s="42">
        <f>IF(Table2[[#This Row],[Order Priority]]=Introduction!$B$43,1,0)</f>
        <v>0</v>
      </c>
      <c r="K1173" s="42">
        <f>IF(Table2[[#This Row],[Order Priority]]=Introduction!$B$44,1,0)</f>
        <v>0</v>
      </c>
      <c r="L1173" s="42">
        <f>IF(Table2[[#This Row],[Order Priority]]=Introduction!$B$45,1,0)</f>
        <v>0</v>
      </c>
      <c r="M1173" s="42">
        <f>IF(Table2[[#This Row],[Ship Mode]]=Introduction!$C$42,1,0)</f>
        <v>0</v>
      </c>
      <c r="N1173" s="41">
        <f>IF(Table2[[#This Row],[Ship Mode]]=Introduction!$C$44,1,0)</f>
        <v>1</v>
      </c>
      <c r="O1173" s="41">
        <f>IF(Table2[[#This Row],[Customer Segment]]=Introduction!$D$45,1,0)</f>
        <v>0</v>
      </c>
      <c r="P1173" s="41">
        <f>IF(Table2[[#This Row],[Customer Segment]]=Introduction!$D$42,1,0)</f>
        <v>1</v>
      </c>
      <c r="Q1173" s="41">
        <f>IF(Table2[[#This Row],[Customer Segment]]=Introduction!$D$44,1,0)</f>
        <v>0</v>
      </c>
      <c r="R1173" s="1">
        <v>244.31</v>
      </c>
      <c r="S117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339.67874825612995</v>
      </c>
    </row>
    <row r="1174" spans="1:19" x14ac:dyDescent="0.2">
      <c r="A1174" s="1" t="s">
        <v>46</v>
      </c>
      <c r="B1174" s="1" t="s">
        <v>63</v>
      </c>
      <c r="C1174" s="1" t="s">
        <v>15</v>
      </c>
      <c r="D1174" s="37">
        <v>0.1</v>
      </c>
      <c r="E1174" s="37">
        <v>9.99</v>
      </c>
      <c r="F1174" s="37">
        <v>4.78</v>
      </c>
      <c r="G1174" s="37">
        <v>0.4</v>
      </c>
      <c r="H1174" s="37">
        <v>7.96</v>
      </c>
      <c r="I1174" s="42">
        <f>IF(Table2[[#This Row],[Order Priority]]=Introduction!$B$42,1,0)</f>
        <v>0</v>
      </c>
      <c r="J1174" s="42">
        <f>IF(Table2[[#This Row],[Order Priority]]=Introduction!$B$43,1,0)</f>
        <v>0</v>
      </c>
      <c r="K1174" s="42">
        <f>IF(Table2[[#This Row],[Order Priority]]=Introduction!$B$44,1,0)</f>
        <v>0</v>
      </c>
      <c r="L1174" s="42">
        <f>IF(Table2[[#This Row],[Order Priority]]=Introduction!$B$45,1,0)</f>
        <v>0</v>
      </c>
      <c r="M1174" s="42">
        <f>IF(Table2[[#This Row],[Ship Mode]]=Introduction!$C$42,1,0)</f>
        <v>0</v>
      </c>
      <c r="N1174" s="41">
        <f>IF(Table2[[#This Row],[Ship Mode]]=Introduction!$C$44,1,0)</f>
        <v>0</v>
      </c>
      <c r="O1174" s="41">
        <f>IF(Table2[[#This Row],[Customer Segment]]=Introduction!$D$45,1,0)</f>
        <v>0</v>
      </c>
      <c r="P1174" s="41">
        <f>IF(Table2[[#This Row],[Customer Segment]]=Introduction!$D$42,1,0)</f>
        <v>1</v>
      </c>
      <c r="Q1174" s="41">
        <f>IF(Table2[[#This Row],[Customer Segment]]=Introduction!$D$44,1,0)</f>
        <v>0</v>
      </c>
      <c r="R1174" s="34">
        <v>466.58</v>
      </c>
      <c r="S117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164.80520662307208</v>
      </c>
    </row>
    <row r="1175" spans="1:19" x14ac:dyDescent="0.2">
      <c r="A1175" s="1" t="s">
        <v>46</v>
      </c>
      <c r="B1175" s="1" t="s">
        <v>63</v>
      </c>
      <c r="C1175" s="1" t="s">
        <v>15</v>
      </c>
      <c r="D1175" s="39">
        <v>0.08</v>
      </c>
      <c r="E1175" s="39">
        <v>175.99</v>
      </c>
      <c r="F1175" s="39">
        <v>8.99</v>
      </c>
      <c r="G1175" s="39">
        <v>0.56999999999999995</v>
      </c>
      <c r="H1175" s="39">
        <v>-459.08280000000002</v>
      </c>
      <c r="I1175" s="42">
        <f>IF(Table2[[#This Row],[Order Priority]]=Introduction!$B$42,1,0)</f>
        <v>0</v>
      </c>
      <c r="J1175" s="42">
        <f>IF(Table2[[#This Row],[Order Priority]]=Introduction!$B$43,1,0)</f>
        <v>0</v>
      </c>
      <c r="K1175" s="42">
        <f>IF(Table2[[#This Row],[Order Priority]]=Introduction!$B$44,1,0)</f>
        <v>0</v>
      </c>
      <c r="L1175" s="42">
        <f>IF(Table2[[#This Row],[Order Priority]]=Introduction!$B$45,1,0)</f>
        <v>0</v>
      </c>
      <c r="M1175" s="42">
        <f>IF(Table2[[#This Row],[Ship Mode]]=Introduction!$C$42,1,0)</f>
        <v>0</v>
      </c>
      <c r="N1175" s="41">
        <f>IF(Table2[[#This Row],[Ship Mode]]=Introduction!$C$44,1,0)</f>
        <v>0</v>
      </c>
      <c r="O1175" s="41">
        <f>IF(Table2[[#This Row],[Customer Segment]]=Introduction!$D$45,1,0)</f>
        <v>0</v>
      </c>
      <c r="P1175" s="41">
        <f>IF(Table2[[#This Row],[Customer Segment]]=Introduction!$D$42,1,0)</f>
        <v>1</v>
      </c>
      <c r="Q1175" s="41">
        <f>IF(Table2[[#This Row],[Customer Segment]]=Introduction!$D$44,1,0)</f>
        <v>0</v>
      </c>
      <c r="R1175" s="1">
        <v>2290.69</v>
      </c>
      <c r="S117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477.52819324519817</v>
      </c>
    </row>
    <row r="1176" spans="1:19" x14ac:dyDescent="0.2">
      <c r="A1176" s="1" t="s">
        <v>1</v>
      </c>
      <c r="B1176" s="1" t="s">
        <v>2</v>
      </c>
      <c r="C1176" s="1" t="s">
        <v>70</v>
      </c>
      <c r="D1176" s="37">
        <v>0.05</v>
      </c>
      <c r="E1176" s="37">
        <v>2550.14</v>
      </c>
      <c r="F1176" s="37">
        <v>29.7</v>
      </c>
      <c r="G1176" s="37">
        <v>0.56999999999999995</v>
      </c>
      <c r="H1176" s="37">
        <v>-3971.0628000000002</v>
      </c>
      <c r="I1176" s="42">
        <f>IF(Table2[[#This Row],[Order Priority]]=Introduction!$B$42,1,0)</f>
        <v>1</v>
      </c>
      <c r="J1176" s="42">
        <f>IF(Table2[[#This Row],[Order Priority]]=Introduction!$B$43,1,0)</f>
        <v>0</v>
      </c>
      <c r="K1176" s="42">
        <f>IF(Table2[[#This Row],[Order Priority]]=Introduction!$B$44,1,0)</f>
        <v>0</v>
      </c>
      <c r="L1176" s="42">
        <f>IF(Table2[[#This Row],[Order Priority]]=Introduction!$B$45,1,0)</f>
        <v>0</v>
      </c>
      <c r="M1176" s="42">
        <f>IF(Table2[[#This Row],[Ship Mode]]=Introduction!$C$42,1,0)</f>
        <v>1</v>
      </c>
      <c r="N1176" s="41">
        <f>IF(Table2[[#This Row],[Ship Mode]]=Introduction!$C$44,1,0)</f>
        <v>0</v>
      </c>
      <c r="O1176" s="41">
        <f>IF(Table2[[#This Row],[Customer Segment]]=Introduction!$D$45,1,0)</f>
        <v>0</v>
      </c>
      <c r="P1176" s="41">
        <f>IF(Table2[[#This Row],[Customer Segment]]=Introduction!$D$42,1,0)</f>
        <v>0</v>
      </c>
      <c r="Q1176" s="41">
        <f>IF(Table2[[#This Row],[Customer Segment]]=Introduction!$D$44,1,0)</f>
        <v>0</v>
      </c>
      <c r="R1176" s="34">
        <v>4845.2700000000004</v>
      </c>
      <c r="S117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5308.6012134376597</v>
      </c>
    </row>
    <row r="1177" spans="1:19" x14ac:dyDescent="0.2">
      <c r="A1177" s="1" t="s">
        <v>13</v>
      </c>
      <c r="B1177" s="1" t="s">
        <v>14</v>
      </c>
      <c r="C1177" s="1" t="s">
        <v>47</v>
      </c>
      <c r="D1177" s="39">
        <v>0.01</v>
      </c>
      <c r="E1177" s="39">
        <v>125.99</v>
      </c>
      <c r="F1177" s="39">
        <v>8.99</v>
      </c>
      <c r="G1177" s="39">
        <v>0.55000000000000004</v>
      </c>
      <c r="H1177" s="39">
        <v>-45.472000000000001</v>
      </c>
      <c r="I1177" s="42">
        <f>IF(Table2[[#This Row],[Order Priority]]=Introduction!$B$42,1,0)</f>
        <v>0</v>
      </c>
      <c r="J1177" s="42">
        <f>IF(Table2[[#This Row],[Order Priority]]=Introduction!$B$43,1,0)</f>
        <v>1</v>
      </c>
      <c r="K1177" s="42">
        <f>IF(Table2[[#This Row],[Order Priority]]=Introduction!$B$44,1,0)</f>
        <v>0</v>
      </c>
      <c r="L1177" s="42">
        <f>IF(Table2[[#This Row],[Order Priority]]=Introduction!$B$45,1,0)</f>
        <v>0</v>
      </c>
      <c r="M1177" s="42">
        <f>IF(Table2[[#This Row],[Ship Mode]]=Introduction!$C$42,1,0)</f>
        <v>0</v>
      </c>
      <c r="N1177" s="41">
        <f>IF(Table2[[#This Row],[Ship Mode]]=Introduction!$C$44,1,0)</f>
        <v>1</v>
      </c>
      <c r="O1177" s="41">
        <f>IF(Table2[[#This Row],[Customer Segment]]=Introduction!$D$45,1,0)</f>
        <v>0</v>
      </c>
      <c r="P1177" s="41">
        <f>IF(Table2[[#This Row],[Customer Segment]]=Introduction!$D$42,1,0)</f>
        <v>0</v>
      </c>
      <c r="Q1177" s="41">
        <f>IF(Table2[[#This Row],[Customer Segment]]=Introduction!$D$44,1,0)</f>
        <v>1</v>
      </c>
      <c r="R1177" s="1">
        <v>1011.44</v>
      </c>
      <c r="S117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712.12562806618314</v>
      </c>
    </row>
    <row r="1178" spans="1:19" x14ac:dyDescent="0.2">
      <c r="A1178" s="1" t="s">
        <v>46</v>
      </c>
      <c r="B1178" s="1" t="s">
        <v>63</v>
      </c>
      <c r="C1178" s="1" t="s">
        <v>15</v>
      </c>
      <c r="D1178" s="37">
        <v>0</v>
      </c>
      <c r="E1178" s="37">
        <v>2.78</v>
      </c>
      <c r="F1178" s="37">
        <v>1.49</v>
      </c>
      <c r="G1178" s="37">
        <v>0.36</v>
      </c>
      <c r="H1178" s="37">
        <v>20.6448</v>
      </c>
      <c r="I1178" s="42">
        <f>IF(Table2[[#This Row],[Order Priority]]=Introduction!$B$42,1,0)</f>
        <v>0</v>
      </c>
      <c r="J1178" s="42">
        <f>IF(Table2[[#This Row],[Order Priority]]=Introduction!$B$43,1,0)</f>
        <v>0</v>
      </c>
      <c r="K1178" s="42">
        <f>IF(Table2[[#This Row],[Order Priority]]=Introduction!$B$44,1,0)</f>
        <v>0</v>
      </c>
      <c r="L1178" s="42">
        <f>IF(Table2[[#This Row],[Order Priority]]=Introduction!$B$45,1,0)</f>
        <v>0</v>
      </c>
      <c r="M1178" s="42">
        <f>IF(Table2[[#This Row],[Ship Mode]]=Introduction!$C$42,1,0)</f>
        <v>0</v>
      </c>
      <c r="N1178" s="41">
        <f>IF(Table2[[#This Row],[Ship Mode]]=Introduction!$C$44,1,0)</f>
        <v>0</v>
      </c>
      <c r="O1178" s="41">
        <f>IF(Table2[[#This Row],[Customer Segment]]=Introduction!$D$45,1,0)</f>
        <v>0</v>
      </c>
      <c r="P1178" s="41">
        <f>IF(Table2[[#This Row],[Customer Segment]]=Introduction!$D$42,1,0)</f>
        <v>1</v>
      </c>
      <c r="Q1178" s="41">
        <f>IF(Table2[[#This Row],[Customer Segment]]=Introduction!$D$44,1,0)</f>
        <v>0</v>
      </c>
      <c r="R1178" s="34">
        <v>29.92</v>
      </c>
      <c r="S117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97.107662926953537</v>
      </c>
    </row>
    <row r="1179" spans="1:19" x14ac:dyDescent="0.2">
      <c r="A1179" s="1" t="s">
        <v>1</v>
      </c>
      <c r="B1179" s="1" t="s">
        <v>14</v>
      </c>
      <c r="C1179" s="1" t="s">
        <v>3</v>
      </c>
      <c r="D1179" s="39">
        <v>0.06</v>
      </c>
      <c r="E1179" s="39">
        <v>55.94</v>
      </c>
      <c r="F1179" s="39">
        <v>4</v>
      </c>
      <c r="G1179" s="39">
        <v>0.74</v>
      </c>
      <c r="H1179" s="39">
        <v>-13.77</v>
      </c>
      <c r="I1179" s="42">
        <f>IF(Table2[[#This Row],[Order Priority]]=Introduction!$B$42,1,0)</f>
        <v>1</v>
      </c>
      <c r="J1179" s="42">
        <f>IF(Table2[[#This Row],[Order Priority]]=Introduction!$B$43,1,0)</f>
        <v>0</v>
      </c>
      <c r="K1179" s="42">
        <f>IF(Table2[[#This Row],[Order Priority]]=Introduction!$B$44,1,0)</f>
        <v>0</v>
      </c>
      <c r="L1179" s="42">
        <f>IF(Table2[[#This Row],[Order Priority]]=Introduction!$B$45,1,0)</f>
        <v>0</v>
      </c>
      <c r="M1179" s="42">
        <f>IF(Table2[[#This Row],[Ship Mode]]=Introduction!$C$42,1,0)</f>
        <v>0</v>
      </c>
      <c r="N1179" s="41">
        <f>IF(Table2[[#This Row],[Ship Mode]]=Introduction!$C$44,1,0)</f>
        <v>1</v>
      </c>
      <c r="O1179" s="41">
        <f>IF(Table2[[#This Row],[Customer Segment]]=Introduction!$D$45,1,0)</f>
        <v>1</v>
      </c>
      <c r="P1179" s="41">
        <f>IF(Table2[[#This Row],[Customer Segment]]=Introduction!$D$42,1,0)</f>
        <v>0</v>
      </c>
      <c r="Q1179" s="41">
        <f>IF(Table2[[#This Row],[Customer Segment]]=Introduction!$D$44,1,0)</f>
        <v>0</v>
      </c>
      <c r="R1179" s="1">
        <v>322.77</v>
      </c>
      <c r="S117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765.09696852389789</v>
      </c>
    </row>
    <row r="1180" spans="1:19" x14ac:dyDescent="0.2">
      <c r="A1180" s="1" t="s">
        <v>1</v>
      </c>
      <c r="B1180" s="1" t="s">
        <v>14</v>
      </c>
      <c r="C1180" s="1" t="s">
        <v>3</v>
      </c>
      <c r="D1180" s="37">
        <v>7.0000000000000007E-2</v>
      </c>
      <c r="E1180" s="37">
        <v>6.3</v>
      </c>
      <c r="F1180" s="37">
        <v>0.5</v>
      </c>
      <c r="G1180" s="37">
        <v>0.39</v>
      </c>
      <c r="H1180" s="37">
        <v>44.912100000000002</v>
      </c>
      <c r="I1180" s="42">
        <f>IF(Table2[[#This Row],[Order Priority]]=Introduction!$B$42,1,0)</f>
        <v>1</v>
      </c>
      <c r="J1180" s="42">
        <f>IF(Table2[[#This Row],[Order Priority]]=Introduction!$B$43,1,0)</f>
        <v>0</v>
      </c>
      <c r="K1180" s="42">
        <f>IF(Table2[[#This Row],[Order Priority]]=Introduction!$B$44,1,0)</f>
        <v>0</v>
      </c>
      <c r="L1180" s="42">
        <f>IF(Table2[[#This Row],[Order Priority]]=Introduction!$B$45,1,0)</f>
        <v>0</v>
      </c>
      <c r="M1180" s="42">
        <f>IF(Table2[[#This Row],[Ship Mode]]=Introduction!$C$42,1,0)</f>
        <v>0</v>
      </c>
      <c r="N1180" s="41">
        <f>IF(Table2[[#This Row],[Ship Mode]]=Introduction!$C$44,1,0)</f>
        <v>1</v>
      </c>
      <c r="O1180" s="41">
        <f>IF(Table2[[#This Row],[Customer Segment]]=Introduction!$D$45,1,0)</f>
        <v>1</v>
      </c>
      <c r="P1180" s="41">
        <f>IF(Table2[[#This Row],[Customer Segment]]=Introduction!$D$42,1,0)</f>
        <v>0</v>
      </c>
      <c r="Q1180" s="41">
        <f>IF(Table2[[#This Row],[Customer Segment]]=Introduction!$D$44,1,0)</f>
        <v>0</v>
      </c>
      <c r="R1180" s="34">
        <v>65.09</v>
      </c>
      <c r="S118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275.39766231241856</v>
      </c>
    </row>
    <row r="1181" spans="1:19" x14ac:dyDescent="0.2">
      <c r="A1181" s="1" t="s">
        <v>13</v>
      </c>
      <c r="B1181" s="1" t="s">
        <v>63</v>
      </c>
      <c r="C1181" s="1" t="s">
        <v>47</v>
      </c>
      <c r="D1181" s="39">
        <v>0</v>
      </c>
      <c r="E1181" s="39">
        <v>12.2</v>
      </c>
      <c r="F1181" s="39">
        <v>6.02</v>
      </c>
      <c r="G1181" s="39">
        <v>0.43</v>
      </c>
      <c r="H1181" s="39">
        <v>-172.298</v>
      </c>
      <c r="I1181" s="42">
        <f>IF(Table2[[#This Row],[Order Priority]]=Introduction!$B$42,1,0)</f>
        <v>0</v>
      </c>
      <c r="J1181" s="42">
        <f>IF(Table2[[#This Row],[Order Priority]]=Introduction!$B$43,1,0)</f>
        <v>1</v>
      </c>
      <c r="K1181" s="42">
        <f>IF(Table2[[#This Row],[Order Priority]]=Introduction!$B$44,1,0)</f>
        <v>0</v>
      </c>
      <c r="L1181" s="42">
        <f>IF(Table2[[#This Row],[Order Priority]]=Introduction!$B$45,1,0)</f>
        <v>0</v>
      </c>
      <c r="M1181" s="42">
        <f>IF(Table2[[#This Row],[Ship Mode]]=Introduction!$C$42,1,0)</f>
        <v>0</v>
      </c>
      <c r="N1181" s="41">
        <f>IF(Table2[[#This Row],[Ship Mode]]=Introduction!$C$44,1,0)</f>
        <v>0</v>
      </c>
      <c r="O1181" s="41">
        <f>IF(Table2[[#This Row],[Customer Segment]]=Introduction!$D$45,1,0)</f>
        <v>0</v>
      </c>
      <c r="P1181" s="41">
        <f>IF(Table2[[#This Row],[Customer Segment]]=Introduction!$D$42,1,0)</f>
        <v>0</v>
      </c>
      <c r="Q1181" s="41">
        <f>IF(Table2[[#This Row],[Customer Segment]]=Introduction!$D$44,1,0)</f>
        <v>1</v>
      </c>
      <c r="R1181" s="1">
        <v>56.24</v>
      </c>
      <c r="S118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-31.709924912744928</v>
      </c>
    </row>
    <row r="1182" spans="1:19" x14ac:dyDescent="0.2">
      <c r="A1182" s="1" t="s">
        <v>13</v>
      </c>
      <c r="B1182" s="1" t="s">
        <v>14</v>
      </c>
      <c r="C1182" s="1" t="s">
        <v>70</v>
      </c>
      <c r="D1182" s="37">
        <v>0.01</v>
      </c>
      <c r="E1182" s="37">
        <v>125.99</v>
      </c>
      <c r="F1182" s="37">
        <v>8.99</v>
      </c>
      <c r="G1182" s="37">
        <v>0.59</v>
      </c>
      <c r="H1182" s="37">
        <v>-582.64800000000002</v>
      </c>
      <c r="I1182" s="42">
        <f>IF(Table2[[#This Row],[Order Priority]]=Introduction!$B$42,1,0)</f>
        <v>0</v>
      </c>
      <c r="J1182" s="42">
        <f>IF(Table2[[#This Row],[Order Priority]]=Introduction!$B$43,1,0)</f>
        <v>1</v>
      </c>
      <c r="K1182" s="42">
        <f>IF(Table2[[#This Row],[Order Priority]]=Introduction!$B$44,1,0)</f>
        <v>0</v>
      </c>
      <c r="L1182" s="42">
        <f>IF(Table2[[#This Row],[Order Priority]]=Introduction!$B$45,1,0)</f>
        <v>0</v>
      </c>
      <c r="M1182" s="42">
        <f>IF(Table2[[#This Row],[Ship Mode]]=Introduction!$C$42,1,0)</f>
        <v>0</v>
      </c>
      <c r="N1182" s="41">
        <f>IF(Table2[[#This Row],[Ship Mode]]=Introduction!$C$44,1,0)</f>
        <v>1</v>
      </c>
      <c r="O1182" s="41">
        <f>IF(Table2[[#This Row],[Customer Segment]]=Introduction!$D$45,1,0)</f>
        <v>0</v>
      </c>
      <c r="P1182" s="41">
        <f>IF(Table2[[#This Row],[Customer Segment]]=Introduction!$D$42,1,0)</f>
        <v>0</v>
      </c>
      <c r="Q1182" s="41">
        <f>IF(Table2[[#This Row],[Customer Segment]]=Introduction!$D$44,1,0)</f>
        <v>0</v>
      </c>
      <c r="R1182" s="34">
        <v>226.88</v>
      </c>
      <c r="S118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164.85182414184678</v>
      </c>
    </row>
    <row r="1183" spans="1:19" x14ac:dyDescent="0.2">
      <c r="A1183" s="1" t="s">
        <v>13</v>
      </c>
      <c r="B1183" s="1" t="s">
        <v>14</v>
      </c>
      <c r="C1183" s="1" t="s">
        <v>70</v>
      </c>
      <c r="D1183" s="39">
        <v>0.01</v>
      </c>
      <c r="E1183" s="39">
        <v>125.99</v>
      </c>
      <c r="F1183" s="39">
        <v>8.99</v>
      </c>
      <c r="G1183" s="39">
        <v>0.59</v>
      </c>
      <c r="H1183" s="39">
        <v>-582.64800000000002</v>
      </c>
      <c r="I1183" s="42">
        <f>IF(Table2[[#This Row],[Order Priority]]=Introduction!$B$42,1,0)</f>
        <v>0</v>
      </c>
      <c r="J1183" s="42">
        <f>IF(Table2[[#This Row],[Order Priority]]=Introduction!$B$43,1,0)</f>
        <v>1</v>
      </c>
      <c r="K1183" s="42">
        <f>IF(Table2[[#This Row],[Order Priority]]=Introduction!$B$44,1,0)</f>
        <v>0</v>
      </c>
      <c r="L1183" s="42">
        <f>IF(Table2[[#This Row],[Order Priority]]=Introduction!$B$45,1,0)</f>
        <v>0</v>
      </c>
      <c r="M1183" s="42">
        <f>IF(Table2[[#This Row],[Ship Mode]]=Introduction!$C$42,1,0)</f>
        <v>0</v>
      </c>
      <c r="N1183" s="41">
        <f>IF(Table2[[#This Row],[Ship Mode]]=Introduction!$C$44,1,0)</f>
        <v>1</v>
      </c>
      <c r="O1183" s="41">
        <f>IF(Table2[[#This Row],[Customer Segment]]=Introduction!$D$45,1,0)</f>
        <v>0</v>
      </c>
      <c r="P1183" s="41">
        <f>IF(Table2[[#This Row],[Customer Segment]]=Introduction!$D$42,1,0)</f>
        <v>0</v>
      </c>
      <c r="Q1183" s="41">
        <f>IF(Table2[[#This Row],[Customer Segment]]=Introduction!$D$44,1,0)</f>
        <v>0</v>
      </c>
      <c r="R1183" s="1">
        <v>113.44</v>
      </c>
      <c r="S118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164.85182414184678</v>
      </c>
    </row>
    <row r="1184" spans="1:19" x14ac:dyDescent="0.2">
      <c r="A1184" s="1" t="s">
        <v>23</v>
      </c>
      <c r="B1184" s="1" t="s">
        <v>14</v>
      </c>
      <c r="C1184" s="1" t="s">
        <v>47</v>
      </c>
      <c r="D1184" s="37">
        <v>0.09</v>
      </c>
      <c r="E1184" s="37">
        <v>78.8</v>
      </c>
      <c r="F1184" s="37">
        <v>35</v>
      </c>
      <c r="G1184" s="37">
        <v>0.83</v>
      </c>
      <c r="H1184" s="37">
        <v>-1025.0172</v>
      </c>
      <c r="I1184" s="42">
        <f>IF(Table2[[#This Row],[Order Priority]]=Introduction!$B$42,1,0)</f>
        <v>0</v>
      </c>
      <c r="J1184" s="42">
        <f>IF(Table2[[#This Row],[Order Priority]]=Introduction!$B$43,1,0)</f>
        <v>0</v>
      </c>
      <c r="K1184" s="42">
        <f>IF(Table2[[#This Row],[Order Priority]]=Introduction!$B$44,1,0)</f>
        <v>1</v>
      </c>
      <c r="L1184" s="42">
        <f>IF(Table2[[#This Row],[Order Priority]]=Introduction!$B$45,1,0)</f>
        <v>0</v>
      </c>
      <c r="M1184" s="42">
        <f>IF(Table2[[#This Row],[Ship Mode]]=Introduction!$C$42,1,0)</f>
        <v>0</v>
      </c>
      <c r="N1184" s="41">
        <f>IF(Table2[[#This Row],[Ship Mode]]=Introduction!$C$44,1,0)</f>
        <v>1</v>
      </c>
      <c r="O1184" s="41">
        <f>IF(Table2[[#This Row],[Customer Segment]]=Introduction!$D$45,1,0)</f>
        <v>0</v>
      </c>
      <c r="P1184" s="41">
        <f>IF(Table2[[#This Row],[Customer Segment]]=Introduction!$D$42,1,0)</f>
        <v>0</v>
      </c>
      <c r="Q1184" s="41">
        <f>IF(Table2[[#This Row],[Customer Segment]]=Introduction!$D$44,1,0)</f>
        <v>1</v>
      </c>
      <c r="R1184" s="34">
        <v>1059.3800000000001</v>
      </c>
      <c r="S118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542.2121110805831</v>
      </c>
    </row>
    <row r="1185" spans="1:19" x14ac:dyDescent="0.2">
      <c r="A1185" s="1" t="s">
        <v>23</v>
      </c>
      <c r="B1185" s="1" t="s">
        <v>14</v>
      </c>
      <c r="C1185" s="1" t="s">
        <v>70</v>
      </c>
      <c r="D1185" s="39">
        <v>0.02</v>
      </c>
      <c r="E1185" s="39">
        <v>419.19</v>
      </c>
      <c r="F1185" s="39">
        <v>19.989999999999998</v>
      </c>
      <c r="G1185" s="39">
        <v>0.57999999999999996</v>
      </c>
      <c r="H1185" s="39">
        <v>-39.606000000000002</v>
      </c>
      <c r="I1185" s="42">
        <f>IF(Table2[[#This Row],[Order Priority]]=Introduction!$B$42,1,0)</f>
        <v>0</v>
      </c>
      <c r="J1185" s="42">
        <f>IF(Table2[[#This Row],[Order Priority]]=Introduction!$B$43,1,0)</f>
        <v>0</v>
      </c>
      <c r="K1185" s="42">
        <f>IF(Table2[[#This Row],[Order Priority]]=Introduction!$B$44,1,0)</f>
        <v>1</v>
      </c>
      <c r="L1185" s="42">
        <f>IF(Table2[[#This Row],[Order Priority]]=Introduction!$B$45,1,0)</f>
        <v>0</v>
      </c>
      <c r="M1185" s="42">
        <f>IF(Table2[[#This Row],[Ship Mode]]=Introduction!$C$42,1,0)</f>
        <v>0</v>
      </c>
      <c r="N1185" s="41">
        <f>IF(Table2[[#This Row],[Ship Mode]]=Introduction!$C$44,1,0)</f>
        <v>1</v>
      </c>
      <c r="O1185" s="41">
        <f>IF(Table2[[#This Row],[Customer Segment]]=Introduction!$D$45,1,0)</f>
        <v>0</v>
      </c>
      <c r="P1185" s="41">
        <f>IF(Table2[[#This Row],[Customer Segment]]=Introduction!$D$42,1,0)</f>
        <v>0</v>
      </c>
      <c r="Q1185" s="41">
        <f>IF(Table2[[#This Row],[Customer Segment]]=Introduction!$D$44,1,0)</f>
        <v>0</v>
      </c>
      <c r="R1185" s="1">
        <v>4354.55</v>
      </c>
      <c r="S118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2010.9572399092631</v>
      </c>
    </row>
    <row r="1186" spans="1:19" x14ac:dyDescent="0.2">
      <c r="A1186" s="1" t="s">
        <v>92</v>
      </c>
      <c r="B1186" s="1" t="s">
        <v>14</v>
      </c>
      <c r="C1186" s="1" t="s">
        <v>15</v>
      </c>
      <c r="D1186" s="37">
        <v>0.03</v>
      </c>
      <c r="E1186" s="37">
        <v>25.98</v>
      </c>
      <c r="F1186" s="37">
        <v>5.37</v>
      </c>
      <c r="G1186" s="37">
        <v>0.5</v>
      </c>
      <c r="H1186" s="37">
        <v>250.0376</v>
      </c>
      <c r="I1186" s="42">
        <f>IF(Table2[[#This Row],[Order Priority]]=Introduction!$B$42,1,0)</f>
        <v>0</v>
      </c>
      <c r="J1186" s="42">
        <f>IF(Table2[[#This Row],[Order Priority]]=Introduction!$B$43,1,0)</f>
        <v>0</v>
      </c>
      <c r="K1186" s="42">
        <f>IF(Table2[[#This Row],[Order Priority]]=Introduction!$B$44,1,0)</f>
        <v>0</v>
      </c>
      <c r="L1186" s="42">
        <f>IF(Table2[[#This Row],[Order Priority]]=Introduction!$B$45,1,0)</f>
        <v>1</v>
      </c>
      <c r="M1186" s="42">
        <f>IF(Table2[[#This Row],[Ship Mode]]=Introduction!$C$42,1,0)</f>
        <v>0</v>
      </c>
      <c r="N1186" s="41">
        <f>IF(Table2[[#This Row],[Ship Mode]]=Introduction!$C$44,1,0)</f>
        <v>1</v>
      </c>
      <c r="O1186" s="41">
        <f>IF(Table2[[#This Row],[Customer Segment]]=Introduction!$D$45,1,0)</f>
        <v>0</v>
      </c>
      <c r="P1186" s="41">
        <f>IF(Table2[[#This Row],[Customer Segment]]=Introduction!$D$42,1,0)</f>
        <v>1</v>
      </c>
      <c r="Q1186" s="41">
        <f>IF(Table2[[#This Row],[Customer Segment]]=Introduction!$D$44,1,0)</f>
        <v>0</v>
      </c>
      <c r="R1186" s="34">
        <v>460.87</v>
      </c>
      <c r="S118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502.43248964656055</v>
      </c>
    </row>
    <row r="1187" spans="1:19" x14ac:dyDescent="0.2">
      <c r="A1187" s="1" t="s">
        <v>92</v>
      </c>
      <c r="B1187" s="1" t="s">
        <v>14</v>
      </c>
      <c r="C1187" s="1" t="s">
        <v>47</v>
      </c>
      <c r="D1187" s="39">
        <v>0.06</v>
      </c>
      <c r="E1187" s="39">
        <v>4.24</v>
      </c>
      <c r="F1187" s="39">
        <v>5.41</v>
      </c>
      <c r="G1187" s="39">
        <v>0.35</v>
      </c>
      <c r="H1187" s="39">
        <v>-78.916679999999999</v>
      </c>
      <c r="I1187" s="42">
        <f>IF(Table2[[#This Row],[Order Priority]]=Introduction!$B$42,1,0)</f>
        <v>0</v>
      </c>
      <c r="J1187" s="42">
        <f>IF(Table2[[#This Row],[Order Priority]]=Introduction!$B$43,1,0)</f>
        <v>0</v>
      </c>
      <c r="K1187" s="42">
        <f>IF(Table2[[#This Row],[Order Priority]]=Introduction!$B$44,1,0)</f>
        <v>0</v>
      </c>
      <c r="L1187" s="42">
        <f>IF(Table2[[#This Row],[Order Priority]]=Introduction!$B$45,1,0)</f>
        <v>1</v>
      </c>
      <c r="M1187" s="42">
        <f>IF(Table2[[#This Row],[Ship Mode]]=Introduction!$C$42,1,0)</f>
        <v>0</v>
      </c>
      <c r="N1187" s="41">
        <f>IF(Table2[[#This Row],[Ship Mode]]=Introduction!$C$44,1,0)</f>
        <v>1</v>
      </c>
      <c r="O1187" s="41">
        <f>IF(Table2[[#This Row],[Customer Segment]]=Introduction!$D$45,1,0)</f>
        <v>0</v>
      </c>
      <c r="P1187" s="41">
        <f>IF(Table2[[#This Row],[Customer Segment]]=Introduction!$D$42,1,0)</f>
        <v>0</v>
      </c>
      <c r="Q1187" s="41">
        <f>IF(Table2[[#This Row],[Customer Segment]]=Introduction!$D$44,1,0)</f>
        <v>1</v>
      </c>
      <c r="R1187" s="1">
        <v>45</v>
      </c>
      <c r="S118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13.437292510055808</v>
      </c>
    </row>
    <row r="1188" spans="1:19" x14ac:dyDescent="0.2">
      <c r="A1188" s="1" t="s">
        <v>92</v>
      </c>
      <c r="B1188" s="1" t="s">
        <v>14</v>
      </c>
      <c r="C1188" s="1" t="s">
        <v>47</v>
      </c>
      <c r="D1188" s="37">
        <v>0.04</v>
      </c>
      <c r="E1188" s="37">
        <v>6783.02</v>
      </c>
      <c r="F1188" s="37">
        <v>24.49</v>
      </c>
      <c r="G1188" s="37">
        <v>0.39</v>
      </c>
      <c r="H1188" s="37">
        <v>-13562.637408000001</v>
      </c>
      <c r="I1188" s="42">
        <f>IF(Table2[[#This Row],[Order Priority]]=Introduction!$B$42,1,0)</f>
        <v>0</v>
      </c>
      <c r="J1188" s="42">
        <f>IF(Table2[[#This Row],[Order Priority]]=Introduction!$B$43,1,0)</f>
        <v>0</v>
      </c>
      <c r="K1188" s="42">
        <f>IF(Table2[[#This Row],[Order Priority]]=Introduction!$B$44,1,0)</f>
        <v>0</v>
      </c>
      <c r="L1188" s="42">
        <f>IF(Table2[[#This Row],[Order Priority]]=Introduction!$B$45,1,0)</f>
        <v>1</v>
      </c>
      <c r="M1188" s="42">
        <f>IF(Table2[[#This Row],[Ship Mode]]=Introduction!$C$42,1,0)</f>
        <v>0</v>
      </c>
      <c r="N1188" s="41">
        <f>IF(Table2[[#This Row],[Ship Mode]]=Introduction!$C$44,1,0)</f>
        <v>1</v>
      </c>
      <c r="O1188" s="41">
        <f>IF(Table2[[#This Row],[Customer Segment]]=Introduction!$D$45,1,0)</f>
        <v>0</v>
      </c>
      <c r="P1188" s="41">
        <f>IF(Table2[[#This Row],[Customer Segment]]=Introduction!$D$42,1,0)</f>
        <v>0</v>
      </c>
      <c r="Q1188" s="41">
        <f>IF(Table2[[#This Row],[Customer Segment]]=Introduction!$D$44,1,0)</f>
        <v>1</v>
      </c>
      <c r="R1188" s="34">
        <v>6569.07</v>
      </c>
      <c r="S118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8018.6913569142716</v>
      </c>
    </row>
    <row r="1189" spans="1:19" x14ac:dyDescent="0.2">
      <c r="A1189" s="1" t="s">
        <v>1</v>
      </c>
      <c r="B1189" s="1" t="s">
        <v>63</v>
      </c>
      <c r="C1189" s="1" t="s">
        <v>70</v>
      </c>
      <c r="D1189" s="39">
        <v>0.01</v>
      </c>
      <c r="E1189" s="39">
        <v>55.98</v>
      </c>
      <c r="F1189" s="39">
        <v>4.8600000000000003</v>
      </c>
      <c r="G1189" s="39">
        <v>0.36</v>
      </c>
      <c r="H1189" s="39">
        <v>32.940899999999999</v>
      </c>
      <c r="I1189" s="42">
        <f>IF(Table2[[#This Row],[Order Priority]]=Introduction!$B$42,1,0)</f>
        <v>1</v>
      </c>
      <c r="J1189" s="42">
        <f>IF(Table2[[#This Row],[Order Priority]]=Introduction!$B$43,1,0)</f>
        <v>0</v>
      </c>
      <c r="K1189" s="42">
        <f>IF(Table2[[#This Row],[Order Priority]]=Introduction!$B$44,1,0)</f>
        <v>0</v>
      </c>
      <c r="L1189" s="42">
        <f>IF(Table2[[#This Row],[Order Priority]]=Introduction!$B$45,1,0)</f>
        <v>0</v>
      </c>
      <c r="M1189" s="42">
        <f>IF(Table2[[#This Row],[Ship Mode]]=Introduction!$C$42,1,0)</f>
        <v>0</v>
      </c>
      <c r="N1189" s="41">
        <f>IF(Table2[[#This Row],[Ship Mode]]=Introduction!$C$44,1,0)</f>
        <v>0</v>
      </c>
      <c r="O1189" s="41">
        <f>IF(Table2[[#This Row],[Customer Segment]]=Introduction!$D$45,1,0)</f>
        <v>0</v>
      </c>
      <c r="P1189" s="41">
        <f>IF(Table2[[#This Row],[Customer Segment]]=Introduction!$D$42,1,0)</f>
        <v>0</v>
      </c>
      <c r="Q1189" s="41">
        <f>IF(Table2[[#This Row],[Customer Segment]]=Introduction!$D$44,1,0)</f>
        <v>0</v>
      </c>
      <c r="R1189" s="1">
        <v>646.97</v>
      </c>
      <c r="S118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480.83808274659071</v>
      </c>
    </row>
    <row r="1190" spans="1:19" x14ac:dyDescent="0.2">
      <c r="A1190" s="1" t="s">
        <v>1</v>
      </c>
      <c r="B1190" s="1" t="s">
        <v>14</v>
      </c>
      <c r="C1190" s="1" t="s">
        <v>70</v>
      </c>
      <c r="D1190" s="37">
        <v>0.04</v>
      </c>
      <c r="E1190" s="37">
        <v>65.989999999999995</v>
      </c>
      <c r="F1190" s="37">
        <v>8.99</v>
      </c>
      <c r="G1190" s="37">
        <v>0.56000000000000005</v>
      </c>
      <c r="H1190" s="37">
        <v>131.334</v>
      </c>
      <c r="I1190" s="42">
        <f>IF(Table2[[#This Row],[Order Priority]]=Introduction!$B$42,1,0)</f>
        <v>1</v>
      </c>
      <c r="J1190" s="42">
        <f>IF(Table2[[#This Row],[Order Priority]]=Introduction!$B$43,1,0)</f>
        <v>0</v>
      </c>
      <c r="K1190" s="42">
        <f>IF(Table2[[#This Row],[Order Priority]]=Introduction!$B$44,1,0)</f>
        <v>0</v>
      </c>
      <c r="L1190" s="42">
        <f>IF(Table2[[#This Row],[Order Priority]]=Introduction!$B$45,1,0)</f>
        <v>0</v>
      </c>
      <c r="M1190" s="42">
        <f>IF(Table2[[#This Row],[Ship Mode]]=Introduction!$C$42,1,0)</f>
        <v>0</v>
      </c>
      <c r="N1190" s="41">
        <f>IF(Table2[[#This Row],[Ship Mode]]=Introduction!$C$44,1,0)</f>
        <v>1</v>
      </c>
      <c r="O1190" s="41">
        <f>IF(Table2[[#This Row],[Customer Segment]]=Introduction!$D$45,1,0)</f>
        <v>0</v>
      </c>
      <c r="P1190" s="41">
        <f>IF(Table2[[#This Row],[Customer Segment]]=Introduction!$D$42,1,0)</f>
        <v>0</v>
      </c>
      <c r="Q1190" s="41">
        <f>IF(Table2[[#This Row],[Customer Segment]]=Introduction!$D$44,1,0)</f>
        <v>0</v>
      </c>
      <c r="R1190" s="34">
        <v>946.29</v>
      </c>
      <c r="S119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955.73622238196504</v>
      </c>
    </row>
    <row r="1191" spans="1:19" x14ac:dyDescent="0.2">
      <c r="A1191" s="1" t="s">
        <v>1</v>
      </c>
      <c r="B1191" s="1" t="s">
        <v>2</v>
      </c>
      <c r="C1191" s="1" t="s">
        <v>70</v>
      </c>
      <c r="D1191" s="39">
        <v>0.02</v>
      </c>
      <c r="E1191" s="39">
        <v>130.97999999999999</v>
      </c>
      <c r="F1191" s="39">
        <v>30</v>
      </c>
      <c r="G1191" s="39">
        <v>0.78</v>
      </c>
      <c r="H1191" s="39">
        <v>90.762</v>
      </c>
      <c r="I1191" s="42">
        <f>IF(Table2[[#This Row],[Order Priority]]=Introduction!$B$42,1,0)</f>
        <v>1</v>
      </c>
      <c r="J1191" s="42">
        <f>IF(Table2[[#This Row],[Order Priority]]=Introduction!$B$43,1,0)</f>
        <v>0</v>
      </c>
      <c r="K1191" s="42">
        <f>IF(Table2[[#This Row],[Order Priority]]=Introduction!$B$44,1,0)</f>
        <v>0</v>
      </c>
      <c r="L1191" s="42">
        <f>IF(Table2[[#This Row],[Order Priority]]=Introduction!$B$45,1,0)</f>
        <v>0</v>
      </c>
      <c r="M1191" s="42">
        <f>IF(Table2[[#This Row],[Ship Mode]]=Introduction!$C$42,1,0)</f>
        <v>1</v>
      </c>
      <c r="N1191" s="41">
        <f>IF(Table2[[#This Row],[Ship Mode]]=Introduction!$C$44,1,0)</f>
        <v>0</v>
      </c>
      <c r="O1191" s="41">
        <f>IF(Table2[[#This Row],[Customer Segment]]=Introduction!$D$45,1,0)</f>
        <v>0</v>
      </c>
      <c r="P1191" s="41">
        <f>IF(Table2[[#This Row],[Customer Segment]]=Introduction!$D$42,1,0)</f>
        <v>0</v>
      </c>
      <c r="Q1191" s="41">
        <f>IF(Table2[[#This Row],[Customer Segment]]=Introduction!$D$44,1,0)</f>
        <v>0</v>
      </c>
      <c r="R1191" s="1">
        <v>793.39</v>
      </c>
      <c r="S119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2091.0267888028652</v>
      </c>
    </row>
    <row r="1192" spans="1:19" x14ac:dyDescent="0.2">
      <c r="A1192" s="1" t="s">
        <v>23</v>
      </c>
      <c r="B1192" s="1" t="s">
        <v>14</v>
      </c>
      <c r="C1192" s="1" t="s">
        <v>47</v>
      </c>
      <c r="D1192" s="37">
        <v>0.02</v>
      </c>
      <c r="E1192" s="37">
        <v>9.99</v>
      </c>
      <c r="F1192" s="37">
        <v>11.59</v>
      </c>
      <c r="G1192" s="37">
        <v>0.4</v>
      </c>
      <c r="H1192" s="37">
        <v>-171.15770000000001</v>
      </c>
      <c r="I1192" s="42">
        <f>IF(Table2[[#This Row],[Order Priority]]=Introduction!$B$42,1,0)</f>
        <v>0</v>
      </c>
      <c r="J1192" s="42">
        <f>IF(Table2[[#This Row],[Order Priority]]=Introduction!$B$43,1,0)</f>
        <v>0</v>
      </c>
      <c r="K1192" s="42">
        <f>IF(Table2[[#This Row],[Order Priority]]=Introduction!$B$44,1,0)</f>
        <v>1</v>
      </c>
      <c r="L1192" s="42">
        <f>IF(Table2[[#This Row],[Order Priority]]=Introduction!$B$45,1,0)</f>
        <v>0</v>
      </c>
      <c r="M1192" s="42">
        <f>IF(Table2[[#This Row],[Ship Mode]]=Introduction!$C$42,1,0)</f>
        <v>0</v>
      </c>
      <c r="N1192" s="41">
        <f>IF(Table2[[#This Row],[Ship Mode]]=Introduction!$C$44,1,0)</f>
        <v>1</v>
      </c>
      <c r="O1192" s="41">
        <f>IF(Table2[[#This Row],[Customer Segment]]=Introduction!$D$45,1,0)</f>
        <v>0</v>
      </c>
      <c r="P1192" s="41">
        <f>IF(Table2[[#This Row],[Customer Segment]]=Introduction!$D$42,1,0)</f>
        <v>0</v>
      </c>
      <c r="Q1192" s="41">
        <f>IF(Table2[[#This Row],[Customer Segment]]=Introduction!$D$44,1,0)</f>
        <v>1</v>
      </c>
      <c r="R1192" s="34">
        <v>475.42</v>
      </c>
      <c r="S119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242.80498302386124</v>
      </c>
    </row>
    <row r="1193" spans="1:19" x14ac:dyDescent="0.2">
      <c r="A1193" s="1" t="s">
        <v>23</v>
      </c>
      <c r="B1193" s="1" t="s">
        <v>14</v>
      </c>
      <c r="C1193" s="1" t="s">
        <v>47</v>
      </c>
      <c r="D1193" s="39">
        <v>0.02</v>
      </c>
      <c r="E1193" s="39">
        <v>48.04</v>
      </c>
      <c r="F1193" s="39">
        <v>5.79</v>
      </c>
      <c r="G1193" s="39">
        <v>0.37</v>
      </c>
      <c r="H1193" s="39">
        <v>624.23900000000003</v>
      </c>
      <c r="I1193" s="42">
        <f>IF(Table2[[#This Row],[Order Priority]]=Introduction!$B$42,1,0)</f>
        <v>0</v>
      </c>
      <c r="J1193" s="42">
        <f>IF(Table2[[#This Row],[Order Priority]]=Introduction!$B$43,1,0)</f>
        <v>0</v>
      </c>
      <c r="K1193" s="42">
        <f>IF(Table2[[#This Row],[Order Priority]]=Introduction!$B$44,1,0)</f>
        <v>1</v>
      </c>
      <c r="L1193" s="42">
        <f>IF(Table2[[#This Row],[Order Priority]]=Introduction!$B$45,1,0)</f>
        <v>0</v>
      </c>
      <c r="M1193" s="42">
        <f>IF(Table2[[#This Row],[Ship Mode]]=Introduction!$C$42,1,0)</f>
        <v>0</v>
      </c>
      <c r="N1193" s="41">
        <f>IF(Table2[[#This Row],[Ship Mode]]=Introduction!$C$44,1,0)</f>
        <v>1</v>
      </c>
      <c r="O1193" s="41">
        <f>IF(Table2[[#This Row],[Customer Segment]]=Introduction!$D$45,1,0)</f>
        <v>0</v>
      </c>
      <c r="P1193" s="41">
        <f>IF(Table2[[#This Row],[Customer Segment]]=Introduction!$D$42,1,0)</f>
        <v>0</v>
      </c>
      <c r="Q1193" s="41">
        <f>IF(Table2[[#This Row],[Customer Segment]]=Introduction!$D$44,1,0)</f>
        <v>1</v>
      </c>
      <c r="R1193" s="1">
        <v>3598.82</v>
      </c>
      <c r="S119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991.28527746815234</v>
      </c>
    </row>
    <row r="1194" spans="1:19" x14ac:dyDescent="0.2">
      <c r="A1194" s="1" t="s">
        <v>23</v>
      </c>
      <c r="B1194" s="1" t="s">
        <v>14</v>
      </c>
      <c r="C1194" s="1" t="s">
        <v>47</v>
      </c>
      <c r="D1194" s="37">
        <v>0.04</v>
      </c>
      <c r="E1194" s="37">
        <v>6.68</v>
      </c>
      <c r="F1194" s="37">
        <v>4.91</v>
      </c>
      <c r="G1194" s="37">
        <v>0.37</v>
      </c>
      <c r="H1194" s="37">
        <v>-14.3241</v>
      </c>
      <c r="I1194" s="42">
        <f>IF(Table2[[#This Row],[Order Priority]]=Introduction!$B$42,1,0)</f>
        <v>0</v>
      </c>
      <c r="J1194" s="42">
        <f>IF(Table2[[#This Row],[Order Priority]]=Introduction!$B$43,1,0)</f>
        <v>0</v>
      </c>
      <c r="K1194" s="42">
        <f>IF(Table2[[#This Row],[Order Priority]]=Introduction!$B$44,1,0)</f>
        <v>1</v>
      </c>
      <c r="L1194" s="42">
        <f>IF(Table2[[#This Row],[Order Priority]]=Introduction!$B$45,1,0)</f>
        <v>0</v>
      </c>
      <c r="M1194" s="42">
        <f>IF(Table2[[#This Row],[Ship Mode]]=Introduction!$C$42,1,0)</f>
        <v>0</v>
      </c>
      <c r="N1194" s="41">
        <f>IF(Table2[[#This Row],[Ship Mode]]=Introduction!$C$44,1,0)</f>
        <v>1</v>
      </c>
      <c r="O1194" s="41">
        <f>IF(Table2[[#This Row],[Customer Segment]]=Introduction!$D$45,1,0)</f>
        <v>0</v>
      </c>
      <c r="P1194" s="41">
        <f>IF(Table2[[#This Row],[Customer Segment]]=Introduction!$D$42,1,0)</f>
        <v>0</v>
      </c>
      <c r="Q1194" s="41">
        <f>IF(Table2[[#This Row],[Customer Segment]]=Introduction!$D$44,1,0)</f>
        <v>1</v>
      </c>
      <c r="R1194" s="34">
        <v>41.22</v>
      </c>
      <c r="S119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170.25269310755584</v>
      </c>
    </row>
    <row r="1195" spans="1:19" x14ac:dyDescent="0.2">
      <c r="A1195" s="1" t="s">
        <v>23</v>
      </c>
      <c r="B1195" s="1" t="s">
        <v>14</v>
      </c>
      <c r="C1195" s="1" t="s">
        <v>47</v>
      </c>
      <c r="D1195" s="39">
        <v>0.02</v>
      </c>
      <c r="E1195" s="39">
        <v>48.04</v>
      </c>
      <c r="F1195" s="39">
        <v>5.79</v>
      </c>
      <c r="G1195" s="39">
        <v>0.37</v>
      </c>
      <c r="H1195" s="39">
        <v>604.01909999999998</v>
      </c>
      <c r="I1195" s="42">
        <f>IF(Table2[[#This Row],[Order Priority]]=Introduction!$B$42,1,0)</f>
        <v>0</v>
      </c>
      <c r="J1195" s="42">
        <f>IF(Table2[[#This Row],[Order Priority]]=Introduction!$B$43,1,0)</f>
        <v>0</v>
      </c>
      <c r="K1195" s="42">
        <f>IF(Table2[[#This Row],[Order Priority]]=Introduction!$B$44,1,0)</f>
        <v>1</v>
      </c>
      <c r="L1195" s="42">
        <f>IF(Table2[[#This Row],[Order Priority]]=Introduction!$B$45,1,0)</f>
        <v>0</v>
      </c>
      <c r="M1195" s="42">
        <f>IF(Table2[[#This Row],[Ship Mode]]=Introduction!$C$42,1,0)</f>
        <v>0</v>
      </c>
      <c r="N1195" s="41">
        <f>IF(Table2[[#This Row],[Ship Mode]]=Introduction!$C$44,1,0)</f>
        <v>1</v>
      </c>
      <c r="O1195" s="41">
        <f>IF(Table2[[#This Row],[Customer Segment]]=Introduction!$D$45,1,0)</f>
        <v>0</v>
      </c>
      <c r="P1195" s="41">
        <f>IF(Table2[[#This Row],[Customer Segment]]=Introduction!$D$42,1,0)</f>
        <v>0</v>
      </c>
      <c r="Q1195" s="41">
        <f>IF(Table2[[#This Row],[Customer Segment]]=Introduction!$D$44,1,0)</f>
        <v>1</v>
      </c>
      <c r="R1195" s="1">
        <v>875.39</v>
      </c>
      <c r="S119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970.57957976415321</v>
      </c>
    </row>
    <row r="1196" spans="1:19" x14ac:dyDescent="0.2">
      <c r="A1196" s="1" t="s">
        <v>23</v>
      </c>
      <c r="B1196" s="1" t="s">
        <v>14</v>
      </c>
      <c r="C1196" s="1" t="s">
        <v>47</v>
      </c>
      <c r="D1196" s="37">
        <v>0.04</v>
      </c>
      <c r="E1196" s="37">
        <v>6.68</v>
      </c>
      <c r="F1196" s="37">
        <v>4.91</v>
      </c>
      <c r="G1196" s="37">
        <v>0.37</v>
      </c>
      <c r="H1196" s="37">
        <v>-11.631600000000001</v>
      </c>
      <c r="I1196" s="42">
        <f>IF(Table2[[#This Row],[Order Priority]]=Introduction!$B$42,1,0)</f>
        <v>0</v>
      </c>
      <c r="J1196" s="42">
        <f>IF(Table2[[#This Row],[Order Priority]]=Introduction!$B$43,1,0)</f>
        <v>0</v>
      </c>
      <c r="K1196" s="42">
        <f>IF(Table2[[#This Row],[Order Priority]]=Introduction!$B$44,1,0)</f>
        <v>1</v>
      </c>
      <c r="L1196" s="42">
        <f>IF(Table2[[#This Row],[Order Priority]]=Introduction!$B$45,1,0)</f>
        <v>0</v>
      </c>
      <c r="M1196" s="42">
        <f>IF(Table2[[#This Row],[Ship Mode]]=Introduction!$C$42,1,0)</f>
        <v>0</v>
      </c>
      <c r="N1196" s="41">
        <f>IF(Table2[[#This Row],[Ship Mode]]=Introduction!$C$44,1,0)</f>
        <v>1</v>
      </c>
      <c r="O1196" s="41">
        <f>IF(Table2[[#This Row],[Customer Segment]]=Introduction!$D$45,1,0)</f>
        <v>0</v>
      </c>
      <c r="P1196" s="41">
        <f>IF(Table2[[#This Row],[Customer Segment]]=Introduction!$D$42,1,0)</f>
        <v>0</v>
      </c>
      <c r="Q1196" s="41">
        <f>IF(Table2[[#This Row],[Customer Segment]]=Introduction!$D$44,1,0)</f>
        <v>1</v>
      </c>
      <c r="R1196" s="34">
        <v>8.24</v>
      </c>
      <c r="S119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173.00988236507035</v>
      </c>
    </row>
    <row r="1197" spans="1:19" x14ac:dyDescent="0.2">
      <c r="A1197" s="1" t="s">
        <v>92</v>
      </c>
      <c r="B1197" s="1" t="s">
        <v>63</v>
      </c>
      <c r="C1197" s="1" t="s">
        <v>70</v>
      </c>
      <c r="D1197" s="39">
        <v>0.1</v>
      </c>
      <c r="E1197" s="39">
        <v>52.99</v>
      </c>
      <c r="F1197" s="39">
        <v>19.989999999999998</v>
      </c>
      <c r="G1197" s="39">
        <v>0.81</v>
      </c>
      <c r="H1197" s="39">
        <v>-517.16999999999996</v>
      </c>
      <c r="I1197" s="42">
        <f>IF(Table2[[#This Row],[Order Priority]]=Introduction!$B$42,1,0)</f>
        <v>0</v>
      </c>
      <c r="J1197" s="42">
        <f>IF(Table2[[#This Row],[Order Priority]]=Introduction!$B$43,1,0)</f>
        <v>0</v>
      </c>
      <c r="K1197" s="42">
        <f>IF(Table2[[#This Row],[Order Priority]]=Introduction!$B$44,1,0)</f>
        <v>0</v>
      </c>
      <c r="L1197" s="42">
        <f>IF(Table2[[#This Row],[Order Priority]]=Introduction!$B$45,1,0)</f>
        <v>1</v>
      </c>
      <c r="M1197" s="42">
        <f>IF(Table2[[#This Row],[Ship Mode]]=Introduction!$C$42,1,0)</f>
        <v>0</v>
      </c>
      <c r="N1197" s="41">
        <f>IF(Table2[[#This Row],[Ship Mode]]=Introduction!$C$44,1,0)</f>
        <v>0</v>
      </c>
      <c r="O1197" s="41">
        <f>IF(Table2[[#This Row],[Customer Segment]]=Introduction!$D$45,1,0)</f>
        <v>0</v>
      </c>
      <c r="P1197" s="41">
        <f>IF(Table2[[#This Row],[Customer Segment]]=Introduction!$D$42,1,0)</f>
        <v>0</v>
      </c>
      <c r="Q1197" s="41">
        <f>IF(Table2[[#This Row],[Customer Segment]]=Introduction!$D$44,1,0)</f>
        <v>0</v>
      </c>
      <c r="R1197" s="1">
        <v>337.59</v>
      </c>
      <c r="S119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363.63460000762893</v>
      </c>
    </row>
    <row r="1198" spans="1:19" x14ac:dyDescent="0.2">
      <c r="A1198" s="1" t="s">
        <v>92</v>
      </c>
      <c r="B1198" s="1" t="s">
        <v>2</v>
      </c>
      <c r="C1198" s="1" t="s">
        <v>70</v>
      </c>
      <c r="D1198" s="37">
        <v>7.0000000000000007E-2</v>
      </c>
      <c r="E1198" s="37">
        <v>100.98</v>
      </c>
      <c r="F1198" s="37">
        <v>57.38</v>
      </c>
      <c r="G1198" s="37">
        <v>0.78</v>
      </c>
      <c r="H1198" s="37">
        <v>-429.86</v>
      </c>
      <c r="I1198" s="42">
        <f>IF(Table2[[#This Row],[Order Priority]]=Introduction!$B$42,1,0)</f>
        <v>0</v>
      </c>
      <c r="J1198" s="42">
        <f>IF(Table2[[#This Row],[Order Priority]]=Introduction!$B$43,1,0)</f>
        <v>0</v>
      </c>
      <c r="K1198" s="42">
        <f>IF(Table2[[#This Row],[Order Priority]]=Introduction!$B$44,1,0)</f>
        <v>0</v>
      </c>
      <c r="L1198" s="42">
        <f>IF(Table2[[#This Row],[Order Priority]]=Introduction!$B$45,1,0)</f>
        <v>1</v>
      </c>
      <c r="M1198" s="42">
        <f>IF(Table2[[#This Row],[Ship Mode]]=Introduction!$C$42,1,0)</f>
        <v>1</v>
      </c>
      <c r="N1198" s="41">
        <f>IF(Table2[[#This Row],[Ship Mode]]=Introduction!$C$44,1,0)</f>
        <v>0</v>
      </c>
      <c r="O1198" s="41">
        <f>IF(Table2[[#This Row],[Customer Segment]]=Introduction!$D$45,1,0)</f>
        <v>0</v>
      </c>
      <c r="P1198" s="41">
        <f>IF(Table2[[#This Row],[Customer Segment]]=Introduction!$D$42,1,0)</f>
        <v>0</v>
      </c>
      <c r="Q1198" s="41">
        <f>IF(Table2[[#This Row],[Customer Segment]]=Introduction!$D$44,1,0)</f>
        <v>0</v>
      </c>
      <c r="R1198" s="34">
        <v>215.32</v>
      </c>
      <c r="S119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1910.3764199222701</v>
      </c>
    </row>
    <row r="1199" spans="1:19" x14ac:dyDescent="0.2">
      <c r="A1199" s="1" t="s">
        <v>92</v>
      </c>
      <c r="B1199" s="1" t="s">
        <v>14</v>
      </c>
      <c r="C1199" s="1" t="s">
        <v>70</v>
      </c>
      <c r="D1199" s="39">
        <v>0.03</v>
      </c>
      <c r="E1199" s="39">
        <v>85.99</v>
      </c>
      <c r="F1199" s="39">
        <v>0.99</v>
      </c>
      <c r="G1199" s="39">
        <v>0.55000000000000004</v>
      </c>
      <c r="H1199" s="39">
        <v>264.16649999999998</v>
      </c>
      <c r="I1199" s="42">
        <f>IF(Table2[[#This Row],[Order Priority]]=Introduction!$B$42,1,0)</f>
        <v>0</v>
      </c>
      <c r="J1199" s="42">
        <f>IF(Table2[[#This Row],[Order Priority]]=Introduction!$B$43,1,0)</f>
        <v>0</v>
      </c>
      <c r="K1199" s="42">
        <f>IF(Table2[[#This Row],[Order Priority]]=Introduction!$B$44,1,0)</f>
        <v>0</v>
      </c>
      <c r="L1199" s="42">
        <f>IF(Table2[[#This Row],[Order Priority]]=Introduction!$B$45,1,0)</f>
        <v>1</v>
      </c>
      <c r="M1199" s="42">
        <f>IF(Table2[[#This Row],[Ship Mode]]=Introduction!$C$42,1,0)</f>
        <v>0</v>
      </c>
      <c r="N1199" s="41">
        <f>IF(Table2[[#This Row],[Ship Mode]]=Introduction!$C$44,1,0)</f>
        <v>1</v>
      </c>
      <c r="O1199" s="41">
        <f>IF(Table2[[#This Row],[Customer Segment]]=Introduction!$D$45,1,0)</f>
        <v>0</v>
      </c>
      <c r="P1199" s="41">
        <f>IF(Table2[[#This Row],[Customer Segment]]=Introduction!$D$42,1,0)</f>
        <v>0</v>
      </c>
      <c r="Q1199" s="41">
        <f>IF(Table2[[#This Row],[Customer Segment]]=Introduction!$D$44,1,0)</f>
        <v>0</v>
      </c>
      <c r="R1199" s="1">
        <v>382.85</v>
      </c>
      <c r="S119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654.35731672602685</v>
      </c>
    </row>
    <row r="1200" spans="1:19" x14ac:dyDescent="0.2">
      <c r="A1200" s="1" t="s">
        <v>92</v>
      </c>
      <c r="B1200" s="1" t="s">
        <v>14</v>
      </c>
      <c r="C1200" s="1" t="s">
        <v>47</v>
      </c>
      <c r="D1200" s="37">
        <v>0.1</v>
      </c>
      <c r="E1200" s="37">
        <v>300.97000000000003</v>
      </c>
      <c r="F1200" s="37">
        <v>7.18</v>
      </c>
      <c r="G1200" s="37">
        <v>0.48</v>
      </c>
      <c r="H1200" s="37">
        <v>138.018</v>
      </c>
      <c r="I1200" s="42">
        <f>IF(Table2[[#This Row],[Order Priority]]=Introduction!$B$42,1,0)</f>
        <v>0</v>
      </c>
      <c r="J1200" s="42">
        <f>IF(Table2[[#This Row],[Order Priority]]=Introduction!$B$43,1,0)</f>
        <v>0</v>
      </c>
      <c r="K1200" s="42">
        <f>IF(Table2[[#This Row],[Order Priority]]=Introduction!$B$44,1,0)</f>
        <v>0</v>
      </c>
      <c r="L1200" s="42">
        <f>IF(Table2[[#This Row],[Order Priority]]=Introduction!$B$45,1,0)</f>
        <v>1</v>
      </c>
      <c r="M1200" s="42">
        <f>IF(Table2[[#This Row],[Ship Mode]]=Introduction!$C$42,1,0)</f>
        <v>0</v>
      </c>
      <c r="N1200" s="41">
        <f>IF(Table2[[#This Row],[Ship Mode]]=Introduction!$C$44,1,0)</f>
        <v>1</v>
      </c>
      <c r="O1200" s="41">
        <f>IF(Table2[[#This Row],[Customer Segment]]=Introduction!$D$45,1,0)</f>
        <v>0</v>
      </c>
      <c r="P1200" s="41">
        <f>IF(Table2[[#This Row],[Customer Segment]]=Introduction!$D$42,1,0)</f>
        <v>0</v>
      </c>
      <c r="Q1200" s="41">
        <f>IF(Table2[[#This Row],[Customer Segment]]=Introduction!$D$44,1,0)</f>
        <v>1</v>
      </c>
      <c r="R1200" s="34">
        <v>1094.33</v>
      </c>
      <c r="S120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1295.833167202416</v>
      </c>
    </row>
    <row r="1201" spans="1:19" x14ac:dyDescent="0.2">
      <c r="A1201" s="1" t="s">
        <v>92</v>
      </c>
      <c r="B1201" s="1" t="s">
        <v>14</v>
      </c>
      <c r="C1201" s="1" t="s">
        <v>47</v>
      </c>
      <c r="D1201" s="39">
        <v>0.06</v>
      </c>
      <c r="E1201" s="39">
        <v>39.89</v>
      </c>
      <c r="F1201" s="39">
        <v>3.04</v>
      </c>
      <c r="G1201" s="39">
        <v>0.53</v>
      </c>
      <c r="H1201" s="39">
        <v>38.874000000000002</v>
      </c>
      <c r="I1201" s="42">
        <f>IF(Table2[[#This Row],[Order Priority]]=Introduction!$B$42,1,0)</f>
        <v>0</v>
      </c>
      <c r="J1201" s="42">
        <f>IF(Table2[[#This Row],[Order Priority]]=Introduction!$B$43,1,0)</f>
        <v>0</v>
      </c>
      <c r="K1201" s="42">
        <f>IF(Table2[[#This Row],[Order Priority]]=Introduction!$B$44,1,0)</f>
        <v>0</v>
      </c>
      <c r="L1201" s="42">
        <f>IF(Table2[[#This Row],[Order Priority]]=Introduction!$B$45,1,0)</f>
        <v>1</v>
      </c>
      <c r="M1201" s="42">
        <f>IF(Table2[[#This Row],[Ship Mode]]=Introduction!$C$42,1,0)</f>
        <v>0</v>
      </c>
      <c r="N1201" s="41">
        <f>IF(Table2[[#This Row],[Ship Mode]]=Introduction!$C$44,1,0)</f>
        <v>1</v>
      </c>
      <c r="O1201" s="41">
        <f>IF(Table2[[#This Row],[Customer Segment]]=Introduction!$D$45,1,0)</f>
        <v>0</v>
      </c>
      <c r="P1201" s="41">
        <f>IF(Table2[[#This Row],[Customer Segment]]=Introduction!$D$42,1,0)</f>
        <v>0</v>
      </c>
      <c r="Q1201" s="41">
        <f>IF(Table2[[#This Row],[Customer Segment]]=Introduction!$D$44,1,0)</f>
        <v>1</v>
      </c>
      <c r="R1201" s="1">
        <v>389.97</v>
      </c>
      <c r="S120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329.86353650135629</v>
      </c>
    </row>
    <row r="1202" spans="1:19" x14ac:dyDescent="0.2">
      <c r="A1202" s="1" t="s">
        <v>92</v>
      </c>
      <c r="B1202" s="1" t="s">
        <v>2</v>
      </c>
      <c r="C1202" s="1" t="s">
        <v>15</v>
      </c>
      <c r="D1202" s="37">
        <v>0.09</v>
      </c>
      <c r="E1202" s="37">
        <v>89.99</v>
      </c>
      <c r="F1202" s="37">
        <v>42</v>
      </c>
      <c r="G1202" s="37">
        <v>0.66</v>
      </c>
      <c r="H1202" s="37">
        <v>223.416</v>
      </c>
      <c r="I1202" s="42">
        <f>IF(Table2[[#This Row],[Order Priority]]=Introduction!$B$42,1,0)</f>
        <v>0</v>
      </c>
      <c r="J1202" s="42">
        <f>IF(Table2[[#This Row],[Order Priority]]=Introduction!$B$43,1,0)</f>
        <v>0</v>
      </c>
      <c r="K1202" s="42">
        <f>IF(Table2[[#This Row],[Order Priority]]=Introduction!$B$44,1,0)</f>
        <v>0</v>
      </c>
      <c r="L1202" s="42">
        <f>IF(Table2[[#This Row],[Order Priority]]=Introduction!$B$45,1,0)</f>
        <v>1</v>
      </c>
      <c r="M1202" s="42">
        <f>IF(Table2[[#This Row],[Ship Mode]]=Introduction!$C$42,1,0)</f>
        <v>1</v>
      </c>
      <c r="N1202" s="41">
        <f>IF(Table2[[#This Row],[Ship Mode]]=Introduction!$C$44,1,0)</f>
        <v>0</v>
      </c>
      <c r="O1202" s="41">
        <f>IF(Table2[[#This Row],[Customer Segment]]=Introduction!$D$45,1,0)</f>
        <v>0</v>
      </c>
      <c r="P1202" s="41">
        <f>IF(Table2[[#This Row],[Customer Segment]]=Introduction!$D$42,1,0)</f>
        <v>1</v>
      </c>
      <c r="Q1202" s="41">
        <f>IF(Table2[[#This Row],[Customer Segment]]=Introduction!$D$44,1,0)</f>
        <v>0</v>
      </c>
      <c r="R1202" s="34">
        <v>511.25</v>
      </c>
      <c r="S120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1977.9265381074758</v>
      </c>
    </row>
    <row r="1203" spans="1:19" x14ac:dyDescent="0.2">
      <c r="A1203" s="1" t="s">
        <v>1</v>
      </c>
      <c r="B1203" s="1" t="s">
        <v>14</v>
      </c>
      <c r="C1203" s="1" t="s">
        <v>15</v>
      </c>
      <c r="D1203" s="39">
        <v>0.05</v>
      </c>
      <c r="E1203" s="39">
        <v>159.99</v>
      </c>
      <c r="F1203" s="39">
        <v>5.5</v>
      </c>
      <c r="G1203" s="39">
        <v>0.49</v>
      </c>
      <c r="H1203" s="39">
        <v>12.263999999999999</v>
      </c>
      <c r="I1203" s="42">
        <f>IF(Table2[[#This Row],[Order Priority]]=Introduction!$B$42,1,0)</f>
        <v>1</v>
      </c>
      <c r="J1203" s="42">
        <f>IF(Table2[[#This Row],[Order Priority]]=Introduction!$B$43,1,0)</f>
        <v>0</v>
      </c>
      <c r="K1203" s="42">
        <f>IF(Table2[[#This Row],[Order Priority]]=Introduction!$B$44,1,0)</f>
        <v>0</v>
      </c>
      <c r="L1203" s="42">
        <f>IF(Table2[[#This Row],[Order Priority]]=Introduction!$B$45,1,0)</f>
        <v>0</v>
      </c>
      <c r="M1203" s="42">
        <f>IF(Table2[[#This Row],[Ship Mode]]=Introduction!$C$42,1,0)</f>
        <v>0</v>
      </c>
      <c r="N1203" s="41">
        <f>IF(Table2[[#This Row],[Ship Mode]]=Introduction!$C$44,1,0)</f>
        <v>1</v>
      </c>
      <c r="O1203" s="41">
        <f>IF(Table2[[#This Row],[Customer Segment]]=Introduction!$D$45,1,0)</f>
        <v>0</v>
      </c>
      <c r="P1203" s="41">
        <f>IF(Table2[[#This Row],[Customer Segment]]=Introduction!$D$42,1,0)</f>
        <v>1</v>
      </c>
      <c r="Q1203" s="41">
        <f>IF(Table2[[#This Row],[Customer Segment]]=Introduction!$D$44,1,0)</f>
        <v>0</v>
      </c>
      <c r="R1203" s="1">
        <v>3600.65</v>
      </c>
      <c r="S120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938.1356714123483</v>
      </c>
    </row>
    <row r="1204" spans="1:19" x14ac:dyDescent="0.2">
      <c r="A1204" s="1" t="s">
        <v>13</v>
      </c>
      <c r="B1204" s="1" t="s">
        <v>63</v>
      </c>
      <c r="C1204" s="1" t="s">
        <v>70</v>
      </c>
      <c r="D1204" s="37">
        <v>0.01</v>
      </c>
      <c r="E1204" s="37">
        <v>155.99</v>
      </c>
      <c r="F1204" s="37">
        <v>8.99</v>
      </c>
      <c r="G1204" s="37">
        <v>0.57999999999999996</v>
      </c>
      <c r="H1204" s="37">
        <v>-219.07908</v>
      </c>
      <c r="I1204" s="42">
        <f>IF(Table2[[#This Row],[Order Priority]]=Introduction!$B$42,1,0)</f>
        <v>0</v>
      </c>
      <c r="J1204" s="42">
        <f>IF(Table2[[#This Row],[Order Priority]]=Introduction!$B$43,1,0)</f>
        <v>1</v>
      </c>
      <c r="K1204" s="42">
        <f>IF(Table2[[#This Row],[Order Priority]]=Introduction!$B$44,1,0)</f>
        <v>0</v>
      </c>
      <c r="L1204" s="42">
        <f>IF(Table2[[#This Row],[Order Priority]]=Introduction!$B$45,1,0)</f>
        <v>0</v>
      </c>
      <c r="M1204" s="42">
        <f>IF(Table2[[#This Row],[Ship Mode]]=Introduction!$C$42,1,0)</f>
        <v>0</v>
      </c>
      <c r="N1204" s="41">
        <f>IF(Table2[[#This Row],[Ship Mode]]=Introduction!$C$44,1,0)</f>
        <v>0</v>
      </c>
      <c r="O1204" s="41">
        <f>IF(Table2[[#This Row],[Customer Segment]]=Introduction!$D$45,1,0)</f>
        <v>0</v>
      </c>
      <c r="P1204" s="41">
        <f>IF(Table2[[#This Row],[Customer Segment]]=Introduction!$D$42,1,0)</f>
        <v>0</v>
      </c>
      <c r="Q1204" s="41">
        <f>IF(Table2[[#This Row],[Customer Segment]]=Introduction!$D$44,1,0)</f>
        <v>0</v>
      </c>
      <c r="R1204" s="34">
        <v>675.83</v>
      </c>
      <c r="S120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540.62329360972865</v>
      </c>
    </row>
    <row r="1205" spans="1:19" x14ac:dyDescent="0.2">
      <c r="A1205" s="1" t="s">
        <v>13</v>
      </c>
      <c r="B1205" s="1" t="s">
        <v>14</v>
      </c>
      <c r="C1205" s="1" t="s">
        <v>70</v>
      </c>
      <c r="D1205" s="39">
        <v>0.01</v>
      </c>
      <c r="E1205" s="39">
        <v>5.98</v>
      </c>
      <c r="F1205" s="39">
        <v>5.46</v>
      </c>
      <c r="G1205" s="39">
        <v>0.36</v>
      </c>
      <c r="H1205" s="39">
        <v>-18.878399999999999</v>
      </c>
      <c r="I1205" s="42">
        <f>IF(Table2[[#This Row],[Order Priority]]=Introduction!$B$42,1,0)</f>
        <v>0</v>
      </c>
      <c r="J1205" s="42">
        <f>IF(Table2[[#This Row],[Order Priority]]=Introduction!$B$43,1,0)</f>
        <v>1</v>
      </c>
      <c r="K1205" s="42">
        <f>IF(Table2[[#This Row],[Order Priority]]=Introduction!$B$44,1,0)</f>
        <v>0</v>
      </c>
      <c r="L1205" s="42">
        <f>IF(Table2[[#This Row],[Order Priority]]=Introduction!$B$45,1,0)</f>
        <v>0</v>
      </c>
      <c r="M1205" s="42">
        <f>IF(Table2[[#This Row],[Ship Mode]]=Introduction!$C$42,1,0)</f>
        <v>0</v>
      </c>
      <c r="N1205" s="41">
        <f>IF(Table2[[#This Row],[Ship Mode]]=Introduction!$C$44,1,0)</f>
        <v>1</v>
      </c>
      <c r="O1205" s="41">
        <f>IF(Table2[[#This Row],[Customer Segment]]=Introduction!$D$45,1,0)</f>
        <v>0</v>
      </c>
      <c r="P1205" s="41">
        <f>IF(Table2[[#This Row],[Customer Segment]]=Introduction!$D$42,1,0)</f>
        <v>0</v>
      </c>
      <c r="Q1205" s="41">
        <f>IF(Table2[[#This Row],[Customer Segment]]=Introduction!$D$44,1,0)</f>
        <v>0</v>
      </c>
      <c r="R1205" s="1">
        <v>28</v>
      </c>
      <c r="S120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77.414815515467865</v>
      </c>
    </row>
    <row r="1206" spans="1:19" x14ac:dyDescent="0.2">
      <c r="A1206" s="1" t="s">
        <v>13</v>
      </c>
      <c r="B1206" s="1" t="s">
        <v>63</v>
      </c>
      <c r="C1206" s="1" t="s">
        <v>47</v>
      </c>
      <c r="D1206" s="37">
        <v>0.09</v>
      </c>
      <c r="E1206" s="37">
        <v>199.99</v>
      </c>
      <c r="F1206" s="37">
        <v>24.49</v>
      </c>
      <c r="G1206" s="37">
        <v>0.46</v>
      </c>
      <c r="H1206" s="37">
        <v>631.33000000000004</v>
      </c>
      <c r="I1206" s="42">
        <f>IF(Table2[[#This Row],[Order Priority]]=Introduction!$B$42,1,0)</f>
        <v>0</v>
      </c>
      <c r="J1206" s="42">
        <f>IF(Table2[[#This Row],[Order Priority]]=Introduction!$B$43,1,0)</f>
        <v>1</v>
      </c>
      <c r="K1206" s="42">
        <f>IF(Table2[[#This Row],[Order Priority]]=Introduction!$B$44,1,0)</f>
        <v>0</v>
      </c>
      <c r="L1206" s="42">
        <f>IF(Table2[[#This Row],[Order Priority]]=Introduction!$B$45,1,0)</f>
        <v>0</v>
      </c>
      <c r="M1206" s="42">
        <f>IF(Table2[[#This Row],[Ship Mode]]=Introduction!$C$42,1,0)</f>
        <v>0</v>
      </c>
      <c r="N1206" s="41">
        <f>IF(Table2[[#This Row],[Ship Mode]]=Introduction!$C$44,1,0)</f>
        <v>0</v>
      </c>
      <c r="O1206" s="41">
        <f>IF(Table2[[#This Row],[Customer Segment]]=Introduction!$D$45,1,0)</f>
        <v>0</v>
      </c>
      <c r="P1206" s="41">
        <f>IF(Table2[[#This Row],[Customer Segment]]=Introduction!$D$42,1,0)</f>
        <v>0</v>
      </c>
      <c r="Q1206" s="41">
        <f>IF(Table2[[#This Row],[Customer Segment]]=Introduction!$D$44,1,0)</f>
        <v>1</v>
      </c>
      <c r="R1206" s="34">
        <v>990.25</v>
      </c>
      <c r="S120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1855.5635819035624</v>
      </c>
    </row>
    <row r="1207" spans="1:19" x14ac:dyDescent="0.2">
      <c r="A1207" s="1" t="s">
        <v>23</v>
      </c>
      <c r="B1207" s="1" t="s">
        <v>14</v>
      </c>
      <c r="C1207" s="1" t="s">
        <v>47</v>
      </c>
      <c r="D1207" s="39">
        <v>0.01</v>
      </c>
      <c r="E1207" s="39">
        <v>79.52</v>
      </c>
      <c r="F1207" s="39">
        <v>48.2</v>
      </c>
      <c r="G1207" s="39">
        <v>0.74</v>
      </c>
      <c r="H1207" s="39">
        <v>-40.683999999999997</v>
      </c>
      <c r="I1207" s="42">
        <f>IF(Table2[[#This Row],[Order Priority]]=Introduction!$B$42,1,0)</f>
        <v>0</v>
      </c>
      <c r="J1207" s="42">
        <f>IF(Table2[[#This Row],[Order Priority]]=Introduction!$B$43,1,0)</f>
        <v>0</v>
      </c>
      <c r="K1207" s="42">
        <f>IF(Table2[[#This Row],[Order Priority]]=Introduction!$B$44,1,0)</f>
        <v>1</v>
      </c>
      <c r="L1207" s="42">
        <f>IF(Table2[[#This Row],[Order Priority]]=Introduction!$B$45,1,0)</f>
        <v>0</v>
      </c>
      <c r="M1207" s="42">
        <f>IF(Table2[[#This Row],[Ship Mode]]=Introduction!$C$42,1,0)</f>
        <v>0</v>
      </c>
      <c r="N1207" s="41">
        <f>IF(Table2[[#This Row],[Ship Mode]]=Introduction!$C$44,1,0)</f>
        <v>1</v>
      </c>
      <c r="O1207" s="41">
        <f>IF(Table2[[#This Row],[Customer Segment]]=Introduction!$D$45,1,0)</f>
        <v>0</v>
      </c>
      <c r="P1207" s="41">
        <f>IF(Table2[[#This Row],[Customer Segment]]=Introduction!$D$42,1,0)</f>
        <v>0</v>
      </c>
      <c r="Q1207" s="41">
        <f>IF(Table2[[#This Row],[Customer Segment]]=Introduction!$D$44,1,0)</f>
        <v>1</v>
      </c>
      <c r="R1207" s="1">
        <v>667.84</v>
      </c>
      <c r="S120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1895.3504336096389</v>
      </c>
    </row>
    <row r="1208" spans="1:19" x14ac:dyDescent="0.2">
      <c r="A1208" s="1" t="s">
        <v>23</v>
      </c>
      <c r="B1208" s="1" t="s">
        <v>14</v>
      </c>
      <c r="C1208" s="1" t="s">
        <v>70</v>
      </c>
      <c r="D1208" s="37">
        <v>0.06</v>
      </c>
      <c r="E1208" s="37">
        <v>3.58</v>
      </c>
      <c r="F1208" s="37">
        <v>1.63</v>
      </c>
      <c r="G1208" s="37">
        <v>0.36</v>
      </c>
      <c r="H1208" s="37">
        <v>14</v>
      </c>
      <c r="I1208" s="42">
        <f>IF(Table2[[#This Row],[Order Priority]]=Introduction!$B$42,1,0)</f>
        <v>0</v>
      </c>
      <c r="J1208" s="42">
        <f>IF(Table2[[#This Row],[Order Priority]]=Introduction!$B$43,1,0)</f>
        <v>0</v>
      </c>
      <c r="K1208" s="42">
        <f>IF(Table2[[#This Row],[Order Priority]]=Introduction!$B$44,1,0)</f>
        <v>1</v>
      </c>
      <c r="L1208" s="42">
        <f>IF(Table2[[#This Row],[Order Priority]]=Introduction!$B$45,1,0)</f>
        <v>0</v>
      </c>
      <c r="M1208" s="42">
        <f>IF(Table2[[#This Row],[Ship Mode]]=Introduction!$C$42,1,0)</f>
        <v>0</v>
      </c>
      <c r="N1208" s="41">
        <f>IF(Table2[[#This Row],[Ship Mode]]=Introduction!$C$44,1,0)</f>
        <v>1</v>
      </c>
      <c r="O1208" s="41">
        <f>IF(Table2[[#This Row],[Customer Segment]]=Introduction!$D$45,1,0)</f>
        <v>0</v>
      </c>
      <c r="P1208" s="41">
        <f>IF(Table2[[#This Row],[Customer Segment]]=Introduction!$D$42,1,0)</f>
        <v>0</v>
      </c>
      <c r="Q1208" s="41">
        <f>IF(Table2[[#This Row],[Customer Segment]]=Introduction!$D$44,1,0)</f>
        <v>0</v>
      </c>
      <c r="R1208" s="34">
        <v>34.76</v>
      </c>
      <c r="S120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46.919670008660916</v>
      </c>
    </row>
    <row r="1209" spans="1:19" x14ac:dyDescent="0.2">
      <c r="A1209" s="1" t="s">
        <v>23</v>
      </c>
      <c r="B1209" s="1" t="s">
        <v>14</v>
      </c>
      <c r="C1209" s="1" t="s">
        <v>70</v>
      </c>
      <c r="D1209" s="39">
        <v>0</v>
      </c>
      <c r="E1209" s="39">
        <v>78.650000000000006</v>
      </c>
      <c r="F1209" s="39">
        <v>13.99</v>
      </c>
      <c r="G1209" s="39">
        <v>0.52</v>
      </c>
      <c r="H1209" s="39">
        <v>386.00670000000002</v>
      </c>
      <c r="I1209" s="42">
        <f>IF(Table2[[#This Row],[Order Priority]]=Introduction!$B$42,1,0)</f>
        <v>0</v>
      </c>
      <c r="J1209" s="42">
        <f>IF(Table2[[#This Row],[Order Priority]]=Introduction!$B$43,1,0)</f>
        <v>0</v>
      </c>
      <c r="K1209" s="42">
        <f>IF(Table2[[#This Row],[Order Priority]]=Introduction!$B$44,1,0)</f>
        <v>1</v>
      </c>
      <c r="L1209" s="42">
        <f>IF(Table2[[#This Row],[Order Priority]]=Introduction!$B$45,1,0)</f>
        <v>0</v>
      </c>
      <c r="M1209" s="42">
        <f>IF(Table2[[#This Row],[Ship Mode]]=Introduction!$C$42,1,0)</f>
        <v>0</v>
      </c>
      <c r="N1209" s="41">
        <f>IF(Table2[[#This Row],[Ship Mode]]=Introduction!$C$44,1,0)</f>
        <v>1</v>
      </c>
      <c r="O1209" s="41">
        <f>IF(Table2[[#This Row],[Customer Segment]]=Introduction!$D$45,1,0)</f>
        <v>0</v>
      </c>
      <c r="P1209" s="41">
        <f>IF(Table2[[#This Row],[Customer Segment]]=Introduction!$D$42,1,0)</f>
        <v>0</v>
      </c>
      <c r="Q1209" s="41">
        <f>IF(Table2[[#This Row],[Customer Segment]]=Introduction!$D$44,1,0)</f>
        <v>0</v>
      </c>
      <c r="R1209" s="1">
        <v>559.42999999999995</v>
      </c>
      <c r="S120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1177.3336498459744</v>
      </c>
    </row>
    <row r="1210" spans="1:19" x14ac:dyDescent="0.2">
      <c r="A1210" s="1" t="s">
        <v>23</v>
      </c>
      <c r="B1210" s="1" t="s">
        <v>2</v>
      </c>
      <c r="C1210" s="1" t="s">
        <v>70</v>
      </c>
      <c r="D1210" s="37">
        <v>0.08</v>
      </c>
      <c r="E1210" s="37">
        <v>122.99</v>
      </c>
      <c r="F1210" s="37">
        <v>70.2</v>
      </c>
      <c r="G1210" s="37">
        <v>0.74</v>
      </c>
      <c r="H1210" s="37">
        <v>-1867.97</v>
      </c>
      <c r="I1210" s="42">
        <f>IF(Table2[[#This Row],[Order Priority]]=Introduction!$B$42,1,0)</f>
        <v>0</v>
      </c>
      <c r="J1210" s="42">
        <f>IF(Table2[[#This Row],[Order Priority]]=Introduction!$B$43,1,0)</f>
        <v>0</v>
      </c>
      <c r="K1210" s="42">
        <f>IF(Table2[[#This Row],[Order Priority]]=Introduction!$B$44,1,0)</f>
        <v>1</v>
      </c>
      <c r="L1210" s="42">
        <f>IF(Table2[[#This Row],[Order Priority]]=Introduction!$B$45,1,0)</f>
        <v>0</v>
      </c>
      <c r="M1210" s="42">
        <f>IF(Table2[[#This Row],[Ship Mode]]=Introduction!$C$42,1,0)</f>
        <v>1</v>
      </c>
      <c r="N1210" s="41">
        <f>IF(Table2[[#This Row],[Ship Mode]]=Introduction!$C$44,1,0)</f>
        <v>0</v>
      </c>
      <c r="O1210" s="41">
        <f>IF(Table2[[#This Row],[Customer Segment]]=Introduction!$D$45,1,0)</f>
        <v>0</v>
      </c>
      <c r="P1210" s="41">
        <f>IF(Table2[[#This Row],[Customer Segment]]=Introduction!$D$42,1,0)</f>
        <v>0</v>
      </c>
      <c r="Q1210" s="41">
        <f>IF(Table2[[#This Row],[Customer Segment]]=Introduction!$D$44,1,0)</f>
        <v>0</v>
      </c>
      <c r="R1210" s="34">
        <v>1216.52</v>
      </c>
      <c r="S121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888.16184937011826</v>
      </c>
    </row>
    <row r="1211" spans="1:19" x14ac:dyDescent="0.2">
      <c r="A1211" s="1" t="s">
        <v>23</v>
      </c>
      <c r="B1211" s="1" t="s">
        <v>14</v>
      </c>
      <c r="C1211" s="1" t="s">
        <v>70</v>
      </c>
      <c r="D1211" s="39">
        <v>0.1</v>
      </c>
      <c r="E1211" s="39">
        <v>4.24</v>
      </c>
      <c r="F1211" s="39">
        <v>5.41</v>
      </c>
      <c r="G1211" s="39">
        <v>0.35</v>
      </c>
      <c r="H1211" s="39">
        <v>-61.6</v>
      </c>
      <c r="I1211" s="42">
        <f>IF(Table2[[#This Row],[Order Priority]]=Introduction!$B$42,1,0)</f>
        <v>0</v>
      </c>
      <c r="J1211" s="42">
        <f>IF(Table2[[#This Row],[Order Priority]]=Introduction!$B$43,1,0)</f>
        <v>0</v>
      </c>
      <c r="K1211" s="42">
        <f>IF(Table2[[#This Row],[Order Priority]]=Introduction!$B$44,1,0)</f>
        <v>1</v>
      </c>
      <c r="L1211" s="42">
        <f>IF(Table2[[#This Row],[Order Priority]]=Introduction!$B$45,1,0)</f>
        <v>0</v>
      </c>
      <c r="M1211" s="42">
        <f>IF(Table2[[#This Row],[Ship Mode]]=Introduction!$C$42,1,0)</f>
        <v>0</v>
      </c>
      <c r="N1211" s="41">
        <f>IF(Table2[[#This Row],[Ship Mode]]=Introduction!$C$44,1,0)</f>
        <v>1</v>
      </c>
      <c r="O1211" s="41">
        <f>IF(Table2[[#This Row],[Customer Segment]]=Introduction!$D$45,1,0)</f>
        <v>0</v>
      </c>
      <c r="P1211" s="41">
        <f>IF(Table2[[#This Row],[Customer Segment]]=Introduction!$D$42,1,0)</f>
        <v>0</v>
      </c>
      <c r="Q1211" s="41">
        <f>IF(Table2[[#This Row],[Customer Segment]]=Introduction!$D$44,1,0)</f>
        <v>0</v>
      </c>
      <c r="R1211" s="1">
        <v>34.159999999999997</v>
      </c>
      <c r="S121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41.302550745830388</v>
      </c>
    </row>
    <row r="1212" spans="1:19" x14ac:dyDescent="0.2">
      <c r="A1212" s="1" t="s">
        <v>23</v>
      </c>
      <c r="B1212" s="1" t="s">
        <v>14</v>
      </c>
      <c r="C1212" s="1" t="s">
        <v>3</v>
      </c>
      <c r="D1212" s="37">
        <v>7.0000000000000007E-2</v>
      </c>
      <c r="E1212" s="37">
        <v>6.48</v>
      </c>
      <c r="F1212" s="37">
        <v>9.5399999999999991</v>
      </c>
      <c r="G1212" s="37">
        <v>0.37</v>
      </c>
      <c r="H1212" s="37">
        <v>2.2320000000000002</v>
      </c>
      <c r="I1212" s="42">
        <f>IF(Table2[[#This Row],[Order Priority]]=Introduction!$B$42,1,0)</f>
        <v>0</v>
      </c>
      <c r="J1212" s="42">
        <f>IF(Table2[[#This Row],[Order Priority]]=Introduction!$B$43,1,0)</f>
        <v>0</v>
      </c>
      <c r="K1212" s="42">
        <f>IF(Table2[[#This Row],[Order Priority]]=Introduction!$B$44,1,0)</f>
        <v>1</v>
      </c>
      <c r="L1212" s="42">
        <f>IF(Table2[[#This Row],[Order Priority]]=Introduction!$B$45,1,0)</f>
        <v>0</v>
      </c>
      <c r="M1212" s="42">
        <f>IF(Table2[[#This Row],[Ship Mode]]=Introduction!$C$42,1,0)</f>
        <v>0</v>
      </c>
      <c r="N1212" s="41">
        <f>IF(Table2[[#This Row],[Ship Mode]]=Introduction!$C$44,1,0)</f>
        <v>1</v>
      </c>
      <c r="O1212" s="41">
        <f>IF(Table2[[#This Row],[Customer Segment]]=Introduction!$D$45,1,0)</f>
        <v>1</v>
      </c>
      <c r="P1212" s="41">
        <f>IF(Table2[[#This Row],[Customer Segment]]=Introduction!$D$42,1,0)</f>
        <v>0</v>
      </c>
      <c r="Q1212" s="41">
        <f>IF(Table2[[#This Row],[Customer Segment]]=Introduction!$D$44,1,0)</f>
        <v>0</v>
      </c>
      <c r="R1212" s="34">
        <v>10.86</v>
      </c>
      <c r="S121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255.2492175800532</v>
      </c>
    </row>
    <row r="1213" spans="1:19" x14ac:dyDescent="0.2">
      <c r="A1213" s="1" t="s">
        <v>1</v>
      </c>
      <c r="B1213" s="1" t="s">
        <v>14</v>
      </c>
      <c r="C1213" s="1" t="s">
        <v>47</v>
      </c>
      <c r="D1213" s="39">
        <v>0.03</v>
      </c>
      <c r="E1213" s="39">
        <v>315.98</v>
      </c>
      <c r="F1213" s="39">
        <v>19.989999999999998</v>
      </c>
      <c r="G1213" s="39">
        <v>0.38</v>
      </c>
      <c r="H1213" s="39">
        <v>-4.4800000000000004</v>
      </c>
      <c r="I1213" s="42">
        <f>IF(Table2[[#This Row],[Order Priority]]=Introduction!$B$42,1,0)</f>
        <v>1</v>
      </c>
      <c r="J1213" s="42">
        <f>IF(Table2[[#This Row],[Order Priority]]=Introduction!$B$43,1,0)</f>
        <v>0</v>
      </c>
      <c r="K1213" s="42">
        <f>IF(Table2[[#This Row],[Order Priority]]=Introduction!$B$44,1,0)</f>
        <v>0</v>
      </c>
      <c r="L1213" s="42">
        <f>IF(Table2[[#This Row],[Order Priority]]=Introduction!$B$45,1,0)</f>
        <v>0</v>
      </c>
      <c r="M1213" s="42">
        <f>IF(Table2[[#This Row],[Ship Mode]]=Introduction!$C$42,1,0)</f>
        <v>0</v>
      </c>
      <c r="N1213" s="41">
        <f>IF(Table2[[#This Row],[Ship Mode]]=Introduction!$C$44,1,0)</f>
        <v>1</v>
      </c>
      <c r="O1213" s="41">
        <f>IF(Table2[[#This Row],[Customer Segment]]=Introduction!$D$45,1,0)</f>
        <v>0</v>
      </c>
      <c r="P1213" s="41">
        <f>IF(Table2[[#This Row],[Customer Segment]]=Introduction!$D$42,1,0)</f>
        <v>0</v>
      </c>
      <c r="Q1213" s="41">
        <f>IF(Table2[[#This Row],[Customer Segment]]=Introduction!$D$44,1,0)</f>
        <v>1</v>
      </c>
      <c r="R1213" s="1">
        <v>5572.18</v>
      </c>
      <c r="S121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1791.3889673504277</v>
      </c>
    </row>
    <row r="1214" spans="1:19" x14ac:dyDescent="0.2">
      <c r="A1214" s="1" t="s">
        <v>1</v>
      </c>
      <c r="B1214" s="1" t="s">
        <v>14</v>
      </c>
      <c r="C1214" s="1" t="s">
        <v>47</v>
      </c>
      <c r="D1214" s="37">
        <v>0.03</v>
      </c>
      <c r="E1214" s="37">
        <v>63.94</v>
      </c>
      <c r="F1214" s="37">
        <v>14.48</v>
      </c>
      <c r="G1214" s="37">
        <v>0.46</v>
      </c>
      <c r="H1214" s="37">
        <v>43.691699999999997</v>
      </c>
      <c r="I1214" s="42">
        <f>IF(Table2[[#This Row],[Order Priority]]=Introduction!$B$42,1,0)</f>
        <v>1</v>
      </c>
      <c r="J1214" s="42">
        <f>IF(Table2[[#This Row],[Order Priority]]=Introduction!$B$43,1,0)</f>
        <v>0</v>
      </c>
      <c r="K1214" s="42">
        <f>IF(Table2[[#This Row],[Order Priority]]=Introduction!$B$44,1,0)</f>
        <v>0</v>
      </c>
      <c r="L1214" s="42">
        <f>IF(Table2[[#This Row],[Order Priority]]=Introduction!$B$45,1,0)</f>
        <v>0</v>
      </c>
      <c r="M1214" s="42">
        <f>IF(Table2[[#This Row],[Ship Mode]]=Introduction!$C$42,1,0)</f>
        <v>0</v>
      </c>
      <c r="N1214" s="41">
        <f>IF(Table2[[#This Row],[Ship Mode]]=Introduction!$C$44,1,0)</f>
        <v>1</v>
      </c>
      <c r="O1214" s="41">
        <f>IF(Table2[[#This Row],[Customer Segment]]=Introduction!$D$45,1,0)</f>
        <v>0</v>
      </c>
      <c r="P1214" s="41">
        <f>IF(Table2[[#This Row],[Customer Segment]]=Introduction!$D$42,1,0)</f>
        <v>0</v>
      </c>
      <c r="Q1214" s="41">
        <f>IF(Table2[[#This Row],[Customer Segment]]=Introduction!$D$44,1,0)</f>
        <v>1</v>
      </c>
      <c r="R1214" s="34">
        <v>522.46</v>
      </c>
      <c r="S121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965.23436703119489</v>
      </c>
    </row>
    <row r="1215" spans="1:19" x14ac:dyDescent="0.2">
      <c r="A1215" s="1" t="s">
        <v>13</v>
      </c>
      <c r="B1215" s="1" t="s">
        <v>14</v>
      </c>
      <c r="C1215" s="1" t="s">
        <v>47</v>
      </c>
      <c r="D1215" s="39">
        <v>0.09</v>
      </c>
      <c r="E1215" s="39">
        <v>5.98</v>
      </c>
      <c r="F1215" s="39">
        <v>2.5</v>
      </c>
      <c r="G1215" s="39">
        <v>0.36</v>
      </c>
      <c r="H1215" s="39">
        <v>13.896000000000001</v>
      </c>
      <c r="I1215" s="42">
        <f>IF(Table2[[#This Row],[Order Priority]]=Introduction!$B$42,1,0)</f>
        <v>0</v>
      </c>
      <c r="J1215" s="42">
        <f>IF(Table2[[#This Row],[Order Priority]]=Introduction!$B$43,1,0)</f>
        <v>1</v>
      </c>
      <c r="K1215" s="42">
        <f>IF(Table2[[#This Row],[Order Priority]]=Introduction!$B$44,1,0)</f>
        <v>0</v>
      </c>
      <c r="L1215" s="42">
        <f>IF(Table2[[#This Row],[Order Priority]]=Introduction!$B$45,1,0)</f>
        <v>0</v>
      </c>
      <c r="M1215" s="42">
        <f>IF(Table2[[#This Row],[Ship Mode]]=Introduction!$C$42,1,0)</f>
        <v>0</v>
      </c>
      <c r="N1215" s="41">
        <f>IF(Table2[[#This Row],[Ship Mode]]=Introduction!$C$44,1,0)</f>
        <v>1</v>
      </c>
      <c r="O1215" s="41">
        <f>IF(Table2[[#This Row],[Customer Segment]]=Introduction!$D$45,1,0)</f>
        <v>0</v>
      </c>
      <c r="P1215" s="41">
        <f>IF(Table2[[#This Row],[Customer Segment]]=Introduction!$D$42,1,0)</f>
        <v>0</v>
      </c>
      <c r="Q1215" s="41">
        <f>IF(Table2[[#This Row],[Customer Segment]]=Introduction!$D$44,1,0)</f>
        <v>1</v>
      </c>
      <c r="R1215" s="1">
        <v>28.11</v>
      </c>
      <c r="S121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6.7361871411942467</v>
      </c>
    </row>
    <row r="1216" spans="1:19" x14ac:dyDescent="0.2">
      <c r="A1216" s="1" t="s">
        <v>13</v>
      </c>
      <c r="B1216" s="1" t="s">
        <v>63</v>
      </c>
      <c r="C1216" s="1" t="s">
        <v>47</v>
      </c>
      <c r="D1216" s="37">
        <v>0.03</v>
      </c>
      <c r="E1216" s="37">
        <v>3.69</v>
      </c>
      <c r="F1216" s="37">
        <v>2.5</v>
      </c>
      <c r="G1216" s="37">
        <v>0.39</v>
      </c>
      <c r="H1216" s="37">
        <v>-2196.6840000000002</v>
      </c>
      <c r="I1216" s="42">
        <f>IF(Table2[[#This Row],[Order Priority]]=Introduction!$B$42,1,0)</f>
        <v>0</v>
      </c>
      <c r="J1216" s="42">
        <f>IF(Table2[[#This Row],[Order Priority]]=Introduction!$B$43,1,0)</f>
        <v>1</v>
      </c>
      <c r="K1216" s="42">
        <f>IF(Table2[[#This Row],[Order Priority]]=Introduction!$B$44,1,0)</f>
        <v>0</v>
      </c>
      <c r="L1216" s="42">
        <f>IF(Table2[[#This Row],[Order Priority]]=Introduction!$B$45,1,0)</f>
        <v>0</v>
      </c>
      <c r="M1216" s="42">
        <f>IF(Table2[[#This Row],[Ship Mode]]=Introduction!$C$42,1,0)</f>
        <v>0</v>
      </c>
      <c r="N1216" s="41">
        <f>IF(Table2[[#This Row],[Ship Mode]]=Introduction!$C$44,1,0)</f>
        <v>0</v>
      </c>
      <c r="O1216" s="41">
        <f>IF(Table2[[#This Row],[Customer Segment]]=Introduction!$D$45,1,0)</f>
        <v>0</v>
      </c>
      <c r="P1216" s="41">
        <f>IF(Table2[[#This Row],[Customer Segment]]=Introduction!$D$42,1,0)</f>
        <v>0</v>
      </c>
      <c r="Q1216" s="41">
        <f>IF(Table2[[#This Row],[Customer Segment]]=Introduction!$D$44,1,0)</f>
        <v>1</v>
      </c>
      <c r="R1216" s="34">
        <v>38.65</v>
      </c>
      <c r="S121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-2281.7596017725664</v>
      </c>
    </row>
    <row r="1217" spans="1:19" x14ac:dyDescent="0.2">
      <c r="A1217" s="1" t="s">
        <v>13</v>
      </c>
      <c r="B1217" s="1" t="s">
        <v>14</v>
      </c>
      <c r="C1217" s="1" t="s">
        <v>47</v>
      </c>
      <c r="D1217" s="39">
        <v>0.03</v>
      </c>
      <c r="E1217" s="39">
        <v>320.98</v>
      </c>
      <c r="F1217" s="39">
        <v>24.49</v>
      </c>
      <c r="G1217" s="39">
        <v>0.55000000000000004</v>
      </c>
      <c r="H1217" s="39">
        <v>4554.4346999999998</v>
      </c>
      <c r="I1217" s="42">
        <f>IF(Table2[[#This Row],[Order Priority]]=Introduction!$B$42,1,0)</f>
        <v>0</v>
      </c>
      <c r="J1217" s="42">
        <f>IF(Table2[[#This Row],[Order Priority]]=Introduction!$B$43,1,0)</f>
        <v>1</v>
      </c>
      <c r="K1217" s="42">
        <f>IF(Table2[[#This Row],[Order Priority]]=Introduction!$B$44,1,0)</f>
        <v>0</v>
      </c>
      <c r="L1217" s="42">
        <f>IF(Table2[[#This Row],[Order Priority]]=Introduction!$B$45,1,0)</f>
        <v>0</v>
      </c>
      <c r="M1217" s="42">
        <f>IF(Table2[[#This Row],[Ship Mode]]=Introduction!$C$42,1,0)</f>
        <v>0</v>
      </c>
      <c r="N1217" s="41">
        <f>IF(Table2[[#This Row],[Ship Mode]]=Introduction!$C$44,1,0)</f>
        <v>1</v>
      </c>
      <c r="O1217" s="41">
        <f>IF(Table2[[#This Row],[Customer Segment]]=Introduction!$D$45,1,0)</f>
        <v>0</v>
      </c>
      <c r="P1217" s="41">
        <f>IF(Table2[[#This Row],[Customer Segment]]=Introduction!$D$42,1,0)</f>
        <v>0</v>
      </c>
      <c r="Q1217" s="41">
        <f>IF(Table2[[#This Row],[Customer Segment]]=Introduction!$D$44,1,0)</f>
        <v>1</v>
      </c>
      <c r="R1217" s="1">
        <v>6600.63</v>
      </c>
      <c r="S121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6448.6793900520743</v>
      </c>
    </row>
    <row r="1218" spans="1:19" x14ac:dyDescent="0.2">
      <c r="A1218" s="1" t="s">
        <v>13</v>
      </c>
      <c r="B1218" s="1" t="s">
        <v>14</v>
      </c>
      <c r="C1218" s="1" t="s">
        <v>47</v>
      </c>
      <c r="D1218" s="37">
        <v>0.06</v>
      </c>
      <c r="E1218" s="37">
        <v>125.99</v>
      </c>
      <c r="F1218" s="37">
        <v>8.8000000000000007</v>
      </c>
      <c r="G1218" s="37">
        <v>0.59</v>
      </c>
      <c r="H1218" s="37">
        <v>618.19308000000001</v>
      </c>
      <c r="I1218" s="42">
        <f>IF(Table2[[#This Row],[Order Priority]]=Introduction!$B$42,1,0)</f>
        <v>0</v>
      </c>
      <c r="J1218" s="42">
        <f>IF(Table2[[#This Row],[Order Priority]]=Introduction!$B$43,1,0)</f>
        <v>1</v>
      </c>
      <c r="K1218" s="42">
        <f>IF(Table2[[#This Row],[Order Priority]]=Introduction!$B$44,1,0)</f>
        <v>0</v>
      </c>
      <c r="L1218" s="42">
        <f>IF(Table2[[#This Row],[Order Priority]]=Introduction!$B$45,1,0)</f>
        <v>0</v>
      </c>
      <c r="M1218" s="42">
        <f>IF(Table2[[#This Row],[Ship Mode]]=Introduction!$C$42,1,0)</f>
        <v>0</v>
      </c>
      <c r="N1218" s="41">
        <f>IF(Table2[[#This Row],[Ship Mode]]=Introduction!$C$44,1,0)</f>
        <v>1</v>
      </c>
      <c r="O1218" s="41">
        <f>IF(Table2[[#This Row],[Customer Segment]]=Introduction!$D$45,1,0)</f>
        <v>0</v>
      </c>
      <c r="P1218" s="41">
        <f>IF(Table2[[#This Row],[Customer Segment]]=Introduction!$D$42,1,0)</f>
        <v>0</v>
      </c>
      <c r="Q1218" s="41">
        <f>IF(Table2[[#This Row],[Customer Segment]]=Introduction!$D$44,1,0)</f>
        <v>1</v>
      </c>
      <c r="R1218" s="34">
        <v>1811.99</v>
      </c>
      <c r="S121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1386.6896746497328</v>
      </c>
    </row>
    <row r="1219" spans="1:19" x14ac:dyDescent="0.2">
      <c r="A1219" s="1" t="s">
        <v>13</v>
      </c>
      <c r="B1219" s="1" t="s">
        <v>63</v>
      </c>
      <c r="C1219" s="1" t="s">
        <v>3</v>
      </c>
      <c r="D1219" s="39">
        <v>0</v>
      </c>
      <c r="E1219" s="39">
        <v>65.989999999999995</v>
      </c>
      <c r="F1219" s="39">
        <v>5.99</v>
      </c>
      <c r="G1219" s="39">
        <v>0.57999999999999996</v>
      </c>
      <c r="H1219" s="39">
        <v>313.81200000000001</v>
      </c>
      <c r="I1219" s="42">
        <f>IF(Table2[[#This Row],[Order Priority]]=Introduction!$B$42,1,0)</f>
        <v>0</v>
      </c>
      <c r="J1219" s="42">
        <f>IF(Table2[[#This Row],[Order Priority]]=Introduction!$B$43,1,0)</f>
        <v>1</v>
      </c>
      <c r="K1219" s="42">
        <f>IF(Table2[[#This Row],[Order Priority]]=Introduction!$B$44,1,0)</f>
        <v>0</v>
      </c>
      <c r="L1219" s="42">
        <f>IF(Table2[[#This Row],[Order Priority]]=Introduction!$B$45,1,0)</f>
        <v>0</v>
      </c>
      <c r="M1219" s="42">
        <f>IF(Table2[[#This Row],[Ship Mode]]=Introduction!$C$42,1,0)</f>
        <v>0</v>
      </c>
      <c r="N1219" s="41">
        <f>IF(Table2[[#This Row],[Ship Mode]]=Introduction!$C$44,1,0)</f>
        <v>0</v>
      </c>
      <c r="O1219" s="41">
        <f>IF(Table2[[#This Row],[Customer Segment]]=Introduction!$D$45,1,0)</f>
        <v>1</v>
      </c>
      <c r="P1219" s="41">
        <f>IF(Table2[[#This Row],[Customer Segment]]=Introduction!$D$42,1,0)</f>
        <v>0</v>
      </c>
      <c r="Q1219" s="41">
        <f>IF(Table2[[#This Row],[Customer Segment]]=Introduction!$D$44,1,0)</f>
        <v>0</v>
      </c>
      <c r="R1219" s="1">
        <v>798.89</v>
      </c>
      <c r="S121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718.98542057462498</v>
      </c>
    </row>
    <row r="1220" spans="1:19" x14ac:dyDescent="0.2">
      <c r="A1220" s="1" t="s">
        <v>92</v>
      </c>
      <c r="B1220" s="1" t="s">
        <v>14</v>
      </c>
      <c r="C1220" s="1" t="s">
        <v>15</v>
      </c>
      <c r="D1220" s="37">
        <v>0.06</v>
      </c>
      <c r="E1220" s="37">
        <v>3.8</v>
      </c>
      <c r="F1220" s="37">
        <v>1.49</v>
      </c>
      <c r="G1220" s="37">
        <v>0.38</v>
      </c>
      <c r="H1220" s="37">
        <v>19.6282</v>
      </c>
      <c r="I1220" s="42">
        <f>IF(Table2[[#This Row],[Order Priority]]=Introduction!$B$42,1,0)</f>
        <v>0</v>
      </c>
      <c r="J1220" s="42">
        <f>IF(Table2[[#This Row],[Order Priority]]=Introduction!$B$43,1,0)</f>
        <v>0</v>
      </c>
      <c r="K1220" s="42">
        <f>IF(Table2[[#This Row],[Order Priority]]=Introduction!$B$44,1,0)</f>
        <v>0</v>
      </c>
      <c r="L1220" s="42">
        <f>IF(Table2[[#This Row],[Order Priority]]=Introduction!$B$45,1,0)</f>
        <v>1</v>
      </c>
      <c r="M1220" s="42">
        <f>IF(Table2[[#This Row],[Ship Mode]]=Introduction!$C$42,1,0)</f>
        <v>0</v>
      </c>
      <c r="N1220" s="41">
        <f>IF(Table2[[#This Row],[Ship Mode]]=Introduction!$C$44,1,0)</f>
        <v>1</v>
      </c>
      <c r="O1220" s="41">
        <f>IF(Table2[[#This Row],[Customer Segment]]=Introduction!$D$45,1,0)</f>
        <v>0</v>
      </c>
      <c r="P1220" s="41">
        <f>IF(Table2[[#This Row],[Customer Segment]]=Introduction!$D$42,1,0)</f>
        <v>1</v>
      </c>
      <c r="Q1220" s="41">
        <f>IF(Table2[[#This Row],[Customer Segment]]=Introduction!$D$44,1,0)</f>
        <v>0</v>
      </c>
      <c r="R1220" s="34">
        <v>73.55</v>
      </c>
      <c r="S122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-29.81438726241236</v>
      </c>
    </row>
    <row r="1221" spans="1:19" x14ac:dyDescent="0.2">
      <c r="A1221" s="1" t="s">
        <v>92</v>
      </c>
      <c r="B1221" s="1" t="s">
        <v>14</v>
      </c>
      <c r="C1221" s="1" t="s">
        <v>15</v>
      </c>
      <c r="D1221" s="39">
        <v>0.06</v>
      </c>
      <c r="E1221" s="39">
        <v>1.76</v>
      </c>
      <c r="F1221" s="39">
        <v>0.7</v>
      </c>
      <c r="G1221" s="39">
        <v>0.56000000000000005</v>
      </c>
      <c r="H1221" s="39">
        <v>-1.6524000000000001</v>
      </c>
      <c r="I1221" s="42">
        <f>IF(Table2[[#This Row],[Order Priority]]=Introduction!$B$42,1,0)</f>
        <v>0</v>
      </c>
      <c r="J1221" s="42">
        <f>IF(Table2[[#This Row],[Order Priority]]=Introduction!$B$43,1,0)</f>
        <v>0</v>
      </c>
      <c r="K1221" s="42">
        <f>IF(Table2[[#This Row],[Order Priority]]=Introduction!$B$44,1,0)</f>
        <v>0</v>
      </c>
      <c r="L1221" s="42">
        <f>IF(Table2[[#This Row],[Order Priority]]=Introduction!$B$45,1,0)</f>
        <v>1</v>
      </c>
      <c r="M1221" s="42">
        <f>IF(Table2[[#This Row],[Ship Mode]]=Introduction!$C$42,1,0)</f>
        <v>0</v>
      </c>
      <c r="N1221" s="41">
        <f>IF(Table2[[#This Row],[Ship Mode]]=Introduction!$C$44,1,0)</f>
        <v>1</v>
      </c>
      <c r="O1221" s="41">
        <f>IF(Table2[[#This Row],[Customer Segment]]=Introduction!$D$45,1,0)</f>
        <v>0</v>
      </c>
      <c r="P1221" s="41">
        <f>IF(Table2[[#This Row],[Customer Segment]]=Introduction!$D$42,1,0)</f>
        <v>1</v>
      </c>
      <c r="Q1221" s="41">
        <f>IF(Table2[[#This Row],[Customer Segment]]=Introduction!$D$44,1,0)</f>
        <v>0</v>
      </c>
      <c r="R1221" s="1">
        <v>29.57</v>
      </c>
      <c r="S122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69.780065668214661</v>
      </c>
    </row>
    <row r="1222" spans="1:19" x14ac:dyDescent="0.2">
      <c r="A1222" s="1" t="s">
        <v>92</v>
      </c>
      <c r="B1222" s="1" t="s">
        <v>63</v>
      </c>
      <c r="C1222" s="1" t="s">
        <v>3</v>
      </c>
      <c r="D1222" s="37">
        <v>0.1</v>
      </c>
      <c r="E1222" s="37">
        <v>19.98</v>
      </c>
      <c r="F1222" s="37">
        <v>5.77</v>
      </c>
      <c r="G1222" s="37">
        <v>0.38</v>
      </c>
      <c r="H1222" s="37">
        <v>35.090000000000003</v>
      </c>
      <c r="I1222" s="42">
        <f>IF(Table2[[#This Row],[Order Priority]]=Introduction!$B$42,1,0)</f>
        <v>0</v>
      </c>
      <c r="J1222" s="42">
        <f>IF(Table2[[#This Row],[Order Priority]]=Introduction!$B$43,1,0)</f>
        <v>0</v>
      </c>
      <c r="K1222" s="42">
        <f>IF(Table2[[#This Row],[Order Priority]]=Introduction!$B$44,1,0)</f>
        <v>0</v>
      </c>
      <c r="L1222" s="42">
        <f>IF(Table2[[#This Row],[Order Priority]]=Introduction!$B$45,1,0)</f>
        <v>1</v>
      </c>
      <c r="M1222" s="42">
        <f>IF(Table2[[#This Row],[Ship Mode]]=Introduction!$C$42,1,0)</f>
        <v>0</v>
      </c>
      <c r="N1222" s="41">
        <f>IF(Table2[[#This Row],[Ship Mode]]=Introduction!$C$44,1,0)</f>
        <v>0</v>
      </c>
      <c r="O1222" s="41">
        <f>IF(Table2[[#This Row],[Customer Segment]]=Introduction!$D$45,1,0)</f>
        <v>1</v>
      </c>
      <c r="P1222" s="41">
        <f>IF(Table2[[#This Row],[Customer Segment]]=Introduction!$D$42,1,0)</f>
        <v>0</v>
      </c>
      <c r="Q1222" s="41">
        <f>IF(Table2[[#This Row],[Customer Segment]]=Introduction!$D$44,1,0)</f>
        <v>0</v>
      </c>
      <c r="R1222" s="34">
        <v>57.41</v>
      </c>
      <c r="S122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66.259774168522128</v>
      </c>
    </row>
    <row r="1223" spans="1:19" x14ac:dyDescent="0.2">
      <c r="A1223" s="1" t="s">
        <v>92</v>
      </c>
      <c r="B1223" s="1" t="s">
        <v>2</v>
      </c>
      <c r="C1223" s="1" t="s">
        <v>3</v>
      </c>
      <c r="D1223" s="39">
        <v>0.06</v>
      </c>
      <c r="E1223" s="39">
        <v>259.70999999999998</v>
      </c>
      <c r="F1223" s="39">
        <v>66.67</v>
      </c>
      <c r="G1223" s="39">
        <v>0.61</v>
      </c>
      <c r="H1223" s="39">
        <v>785.63</v>
      </c>
      <c r="I1223" s="42">
        <f>IF(Table2[[#This Row],[Order Priority]]=Introduction!$B$42,1,0)</f>
        <v>0</v>
      </c>
      <c r="J1223" s="42">
        <f>IF(Table2[[#This Row],[Order Priority]]=Introduction!$B$43,1,0)</f>
        <v>0</v>
      </c>
      <c r="K1223" s="42">
        <f>IF(Table2[[#This Row],[Order Priority]]=Introduction!$B$44,1,0)</f>
        <v>0</v>
      </c>
      <c r="L1223" s="42">
        <f>IF(Table2[[#This Row],[Order Priority]]=Introduction!$B$45,1,0)</f>
        <v>1</v>
      </c>
      <c r="M1223" s="42">
        <f>IF(Table2[[#This Row],[Ship Mode]]=Introduction!$C$42,1,0)</f>
        <v>1</v>
      </c>
      <c r="N1223" s="41">
        <f>IF(Table2[[#This Row],[Ship Mode]]=Introduction!$C$44,1,0)</f>
        <v>0</v>
      </c>
      <c r="O1223" s="41">
        <f>IF(Table2[[#This Row],[Customer Segment]]=Introduction!$D$45,1,0)</f>
        <v>1</v>
      </c>
      <c r="P1223" s="41">
        <f>IF(Table2[[#This Row],[Customer Segment]]=Introduction!$D$42,1,0)</f>
        <v>0</v>
      </c>
      <c r="Q1223" s="41">
        <f>IF(Table2[[#This Row],[Customer Segment]]=Introduction!$D$44,1,0)</f>
        <v>0</v>
      </c>
      <c r="R1223" s="1">
        <v>2809.87</v>
      </c>
      <c r="S122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3765.4384598843008</v>
      </c>
    </row>
    <row r="1224" spans="1:19" x14ac:dyDescent="0.2">
      <c r="A1224" s="1" t="s">
        <v>92</v>
      </c>
      <c r="B1224" s="1" t="s">
        <v>2</v>
      </c>
      <c r="C1224" s="1" t="s">
        <v>15</v>
      </c>
      <c r="D1224" s="37">
        <v>0</v>
      </c>
      <c r="E1224" s="37">
        <v>170.98</v>
      </c>
      <c r="F1224" s="37">
        <v>35.89</v>
      </c>
      <c r="G1224" s="37">
        <v>0.66</v>
      </c>
      <c r="H1224" s="37">
        <v>-102.66200000000001</v>
      </c>
      <c r="I1224" s="42">
        <f>IF(Table2[[#This Row],[Order Priority]]=Introduction!$B$42,1,0)</f>
        <v>0</v>
      </c>
      <c r="J1224" s="42">
        <f>IF(Table2[[#This Row],[Order Priority]]=Introduction!$B$43,1,0)</f>
        <v>0</v>
      </c>
      <c r="K1224" s="42">
        <f>IF(Table2[[#This Row],[Order Priority]]=Introduction!$B$44,1,0)</f>
        <v>0</v>
      </c>
      <c r="L1224" s="42">
        <f>IF(Table2[[#This Row],[Order Priority]]=Introduction!$B$45,1,0)</f>
        <v>1</v>
      </c>
      <c r="M1224" s="42">
        <f>IF(Table2[[#This Row],[Ship Mode]]=Introduction!$C$42,1,0)</f>
        <v>1</v>
      </c>
      <c r="N1224" s="41">
        <f>IF(Table2[[#This Row],[Ship Mode]]=Introduction!$C$44,1,0)</f>
        <v>0</v>
      </c>
      <c r="O1224" s="41">
        <f>IF(Table2[[#This Row],[Customer Segment]]=Introduction!$D$45,1,0)</f>
        <v>0</v>
      </c>
      <c r="P1224" s="41">
        <f>IF(Table2[[#This Row],[Customer Segment]]=Introduction!$D$42,1,0)</f>
        <v>1</v>
      </c>
      <c r="Q1224" s="41">
        <f>IF(Table2[[#This Row],[Customer Segment]]=Introduction!$D$44,1,0)</f>
        <v>0</v>
      </c>
      <c r="R1224" s="34">
        <v>1452.18</v>
      </c>
      <c r="S122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1788.369273613047</v>
      </c>
    </row>
    <row r="1225" spans="1:19" x14ac:dyDescent="0.2">
      <c r="A1225" s="1" t="s">
        <v>1</v>
      </c>
      <c r="B1225" s="1" t="s">
        <v>63</v>
      </c>
      <c r="C1225" s="1" t="s">
        <v>70</v>
      </c>
      <c r="D1225" s="39">
        <v>0.05</v>
      </c>
      <c r="E1225" s="39">
        <v>363.25</v>
      </c>
      <c r="F1225" s="39">
        <v>19.989999999999998</v>
      </c>
      <c r="G1225" s="39">
        <v>0.56999999999999995</v>
      </c>
      <c r="H1225" s="39">
        <v>-269.75549999999998</v>
      </c>
      <c r="I1225" s="42">
        <f>IF(Table2[[#This Row],[Order Priority]]=Introduction!$B$42,1,0)</f>
        <v>1</v>
      </c>
      <c r="J1225" s="42">
        <f>IF(Table2[[#This Row],[Order Priority]]=Introduction!$B$43,1,0)</f>
        <v>0</v>
      </c>
      <c r="K1225" s="42">
        <f>IF(Table2[[#This Row],[Order Priority]]=Introduction!$B$44,1,0)</f>
        <v>0</v>
      </c>
      <c r="L1225" s="42">
        <f>IF(Table2[[#This Row],[Order Priority]]=Introduction!$B$45,1,0)</f>
        <v>0</v>
      </c>
      <c r="M1225" s="42">
        <f>IF(Table2[[#This Row],[Ship Mode]]=Introduction!$C$42,1,0)</f>
        <v>0</v>
      </c>
      <c r="N1225" s="41">
        <f>IF(Table2[[#This Row],[Ship Mode]]=Introduction!$C$44,1,0)</f>
        <v>0</v>
      </c>
      <c r="O1225" s="41">
        <f>IF(Table2[[#This Row],[Customer Segment]]=Introduction!$D$45,1,0)</f>
        <v>0</v>
      </c>
      <c r="P1225" s="41">
        <f>IF(Table2[[#This Row],[Customer Segment]]=Introduction!$D$42,1,0)</f>
        <v>0</v>
      </c>
      <c r="Q1225" s="41">
        <f>IF(Table2[[#This Row],[Customer Segment]]=Introduction!$D$44,1,0)</f>
        <v>0</v>
      </c>
      <c r="R1225" s="1">
        <v>1867.04</v>
      </c>
      <c r="S122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1699.8983955929166</v>
      </c>
    </row>
    <row r="1226" spans="1:19" x14ac:dyDescent="0.2">
      <c r="A1226" s="1" t="s">
        <v>13</v>
      </c>
      <c r="B1226" s="1" t="s">
        <v>14</v>
      </c>
      <c r="C1226" s="1" t="s">
        <v>3</v>
      </c>
      <c r="D1226" s="37">
        <v>0.06</v>
      </c>
      <c r="E1226" s="37">
        <v>40.99</v>
      </c>
      <c r="F1226" s="37">
        <v>17.48</v>
      </c>
      <c r="G1226" s="37">
        <v>0.36</v>
      </c>
      <c r="H1226" s="37">
        <v>109.16</v>
      </c>
      <c r="I1226" s="42">
        <f>IF(Table2[[#This Row],[Order Priority]]=Introduction!$B$42,1,0)</f>
        <v>0</v>
      </c>
      <c r="J1226" s="42">
        <f>IF(Table2[[#This Row],[Order Priority]]=Introduction!$B$43,1,0)</f>
        <v>1</v>
      </c>
      <c r="K1226" s="42">
        <f>IF(Table2[[#This Row],[Order Priority]]=Introduction!$B$44,1,0)</f>
        <v>0</v>
      </c>
      <c r="L1226" s="42">
        <f>IF(Table2[[#This Row],[Order Priority]]=Introduction!$B$45,1,0)</f>
        <v>0</v>
      </c>
      <c r="M1226" s="42">
        <f>IF(Table2[[#This Row],[Ship Mode]]=Introduction!$C$42,1,0)</f>
        <v>0</v>
      </c>
      <c r="N1226" s="41">
        <f>IF(Table2[[#This Row],[Ship Mode]]=Introduction!$C$44,1,0)</f>
        <v>1</v>
      </c>
      <c r="O1226" s="41">
        <f>IF(Table2[[#This Row],[Customer Segment]]=Introduction!$D$45,1,0)</f>
        <v>1</v>
      </c>
      <c r="P1226" s="41">
        <f>IF(Table2[[#This Row],[Customer Segment]]=Introduction!$D$42,1,0)</f>
        <v>0</v>
      </c>
      <c r="Q1226" s="41">
        <f>IF(Table2[[#This Row],[Customer Segment]]=Introduction!$D$44,1,0)</f>
        <v>0</v>
      </c>
      <c r="R1226" s="34">
        <v>277.12</v>
      </c>
      <c r="S122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608.36829465237918</v>
      </c>
    </row>
    <row r="1227" spans="1:19" x14ac:dyDescent="0.2">
      <c r="A1227" s="1" t="s">
        <v>13</v>
      </c>
      <c r="B1227" s="1" t="s">
        <v>14</v>
      </c>
      <c r="C1227" s="1" t="s">
        <v>70</v>
      </c>
      <c r="D1227" s="39">
        <v>0.08</v>
      </c>
      <c r="E1227" s="39">
        <v>4.9800000000000004</v>
      </c>
      <c r="F1227" s="39">
        <v>0.49</v>
      </c>
      <c r="G1227" s="39">
        <v>0.39</v>
      </c>
      <c r="H1227" s="39">
        <v>4949.9160000000002</v>
      </c>
      <c r="I1227" s="42">
        <f>IF(Table2[[#This Row],[Order Priority]]=Introduction!$B$42,1,0)</f>
        <v>0</v>
      </c>
      <c r="J1227" s="42">
        <f>IF(Table2[[#This Row],[Order Priority]]=Introduction!$B$43,1,0)</f>
        <v>1</v>
      </c>
      <c r="K1227" s="42">
        <f>IF(Table2[[#This Row],[Order Priority]]=Introduction!$B$44,1,0)</f>
        <v>0</v>
      </c>
      <c r="L1227" s="42">
        <f>IF(Table2[[#This Row],[Order Priority]]=Introduction!$B$45,1,0)</f>
        <v>0</v>
      </c>
      <c r="M1227" s="42">
        <f>IF(Table2[[#This Row],[Ship Mode]]=Introduction!$C$42,1,0)</f>
        <v>0</v>
      </c>
      <c r="N1227" s="41">
        <f>IF(Table2[[#This Row],[Ship Mode]]=Introduction!$C$44,1,0)</f>
        <v>1</v>
      </c>
      <c r="O1227" s="41">
        <f>IF(Table2[[#This Row],[Customer Segment]]=Introduction!$D$45,1,0)</f>
        <v>0</v>
      </c>
      <c r="P1227" s="41">
        <f>IF(Table2[[#This Row],[Customer Segment]]=Introduction!$D$42,1,0)</f>
        <v>0</v>
      </c>
      <c r="Q1227" s="41">
        <f>IF(Table2[[#This Row],[Customer Segment]]=Introduction!$D$44,1,0)</f>
        <v>0</v>
      </c>
      <c r="R1227" s="1">
        <v>4.95</v>
      </c>
      <c r="S122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5003.764162081613</v>
      </c>
    </row>
    <row r="1228" spans="1:19" x14ac:dyDescent="0.2">
      <c r="A1228" s="1" t="s">
        <v>13</v>
      </c>
      <c r="B1228" s="1" t="s">
        <v>2</v>
      </c>
      <c r="C1228" s="1" t="s">
        <v>70</v>
      </c>
      <c r="D1228" s="37">
        <v>0.09</v>
      </c>
      <c r="E1228" s="37">
        <v>119.99</v>
      </c>
      <c r="F1228" s="37">
        <v>14</v>
      </c>
      <c r="G1228" s="37">
        <v>0.36</v>
      </c>
      <c r="H1228" s="37">
        <v>1055.604</v>
      </c>
      <c r="I1228" s="42">
        <f>IF(Table2[[#This Row],[Order Priority]]=Introduction!$B$42,1,0)</f>
        <v>0</v>
      </c>
      <c r="J1228" s="42">
        <f>IF(Table2[[#This Row],[Order Priority]]=Introduction!$B$43,1,0)</f>
        <v>1</v>
      </c>
      <c r="K1228" s="42">
        <f>IF(Table2[[#This Row],[Order Priority]]=Introduction!$B$44,1,0)</f>
        <v>0</v>
      </c>
      <c r="L1228" s="42">
        <f>IF(Table2[[#This Row],[Order Priority]]=Introduction!$B$45,1,0)</f>
        <v>0</v>
      </c>
      <c r="M1228" s="42">
        <f>IF(Table2[[#This Row],[Ship Mode]]=Introduction!$C$42,1,0)</f>
        <v>1</v>
      </c>
      <c r="N1228" s="41">
        <f>IF(Table2[[#This Row],[Ship Mode]]=Introduction!$C$44,1,0)</f>
        <v>0</v>
      </c>
      <c r="O1228" s="41">
        <f>IF(Table2[[#This Row],[Customer Segment]]=Introduction!$D$45,1,0)</f>
        <v>0</v>
      </c>
      <c r="P1228" s="41">
        <f>IF(Table2[[#This Row],[Customer Segment]]=Introduction!$D$42,1,0)</f>
        <v>0</v>
      </c>
      <c r="Q1228" s="41">
        <f>IF(Table2[[#This Row],[Customer Segment]]=Introduction!$D$44,1,0)</f>
        <v>0</v>
      </c>
      <c r="R1228" s="34">
        <v>461.24</v>
      </c>
      <c r="S122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1914.5310632045037</v>
      </c>
    </row>
    <row r="1229" spans="1:19" x14ac:dyDescent="0.2">
      <c r="A1229" s="1" t="s">
        <v>13</v>
      </c>
      <c r="B1229" s="1" t="s">
        <v>14</v>
      </c>
      <c r="C1229" s="1" t="s">
        <v>15</v>
      </c>
      <c r="D1229" s="39">
        <v>0.06</v>
      </c>
      <c r="E1229" s="39">
        <v>42.98</v>
      </c>
      <c r="F1229" s="39">
        <v>4.62</v>
      </c>
      <c r="G1229" s="39">
        <v>0.56000000000000005</v>
      </c>
      <c r="H1229" s="39">
        <v>-24.63</v>
      </c>
      <c r="I1229" s="42">
        <f>IF(Table2[[#This Row],[Order Priority]]=Introduction!$B$42,1,0)</f>
        <v>0</v>
      </c>
      <c r="J1229" s="42">
        <f>IF(Table2[[#This Row],[Order Priority]]=Introduction!$B$43,1,0)</f>
        <v>1</v>
      </c>
      <c r="K1229" s="42">
        <f>IF(Table2[[#This Row],[Order Priority]]=Introduction!$B$44,1,0)</f>
        <v>0</v>
      </c>
      <c r="L1229" s="42">
        <f>IF(Table2[[#This Row],[Order Priority]]=Introduction!$B$45,1,0)</f>
        <v>0</v>
      </c>
      <c r="M1229" s="42">
        <f>IF(Table2[[#This Row],[Ship Mode]]=Introduction!$C$42,1,0)</f>
        <v>0</v>
      </c>
      <c r="N1229" s="41">
        <f>IF(Table2[[#This Row],[Ship Mode]]=Introduction!$C$44,1,0)</f>
        <v>1</v>
      </c>
      <c r="O1229" s="41">
        <f>IF(Table2[[#This Row],[Customer Segment]]=Introduction!$D$45,1,0)</f>
        <v>0</v>
      </c>
      <c r="P1229" s="41">
        <f>IF(Table2[[#This Row],[Customer Segment]]=Introduction!$D$42,1,0)</f>
        <v>1</v>
      </c>
      <c r="Q1229" s="41">
        <f>IF(Table2[[#This Row],[Customer Segment]]=Introduction!$D$44,1,0)</f>
        <v>0</v>
      </c>
      <c r="R1229" s="1">
        <v>47.04</v>
      </c>
      <c r="S122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268.49456331221648</v>
      </c>
    </row>
    <row r="1230" spans="1:19" x14ac:dyDescent="0.2">
      <c r="A1230" s="1" t="s">
        <v>23</v>
      </c>
      <c r="B1230" s="1" t="s">
        <v>14</v>
      </c>
      <c r="C1230" s="1" t="s">
        <v>70</v>
      </c>
      <c r="D1230" s="37">
        <v>0</v>
      </c>
      <c r="E1230" s="37">
        <v>15.99</v>
      </c>
      <c r="F1230" s="37">
        <v>13.18</v>
      </c>
      <c r="G1230" s="37">
        <v>0.37</v>
      </c>
      <c r="H1230" s="37">
        <v>46.488</v>
      </c>
      <c r="I1230" s="42">
        <f>IF(Table2[[#This Row],[Order Priority]]=Introduction!$B$42,1,0)</f>
        <v>0</v>
      </c>
      <c r="J1230" s="42">
        <f>IF(Table2[[#This Row],[Order Priority]]=Introduction!$B$43,1,0)</f>
        <v>0</v>
      </c>
      <c r="K1230" s="42">
        <f>IF(Table2[[#This Row],[Order Priority]]=Introduction!$B$44,1,0)</f>
        <v>1</v>
      </c>
      <c r="L1230" s="42">
        <f>IF(Table2[[#This Row],[Order Priority]]=Introduction!$B$45,1,0)</f>
        <v>0</v>
      </c>
      <c r="M1230" s="42">
        <f>IF(Table2[[#This Row],[Ship Mode]]=Introduction!$C$42,1,0)</f>
        <v>0</v>
      </c>
      <c r="N1230" s="41">
        <f>IF(Table2[[#This Row],[Ship Mode]]=Introduction!$C$44,1,0)</f>
        <v>1</v>
      </c>
      <c r="O1230" s="41">
        <f>IF(Table2[[#This Row],[Customer Segment]]=Introduction!$D$45,1,0)</f>
        <v>0</v>
      </c>
      <c r="P1230" s="41">
        <f>IF(Table2[[#This Row],[Customer Segment]]=Introduction!$D$42,1,0)</f>
        <v>0</v>
      </c>
      <c r="Q1230" s="41">
        <f>IF(Table2[[#This Row],[Customer Segment]]=Introduction!$D$44,1,0)</f>
        <v>0</v>
      </c>
      <c r="R1230" s="34">
        <v>403.25</v>
      </c>
      <c r="S123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486.26753564455419</v>
      </c>
    </row>
    <row r="1231" spans="1:19" x14ac:dyDescent="0.2">
      <c r="A1231" s="1" t="s">
        <v>23</v>
      </c>
      <c r="B1231" s="1" t="s">
        <v>63</v>
      </c>
      <c r="C1231" s="1" t="s">
        <v>3</v>
      </c>
      <c r="D1231" s="39">
        <v>0.05</v>
      </c>
      <c r="E1231" s="39">
        <v>30.98</v>
      </c>
      <c r="F1231" s="39">
        <v>9.18</v>
      </c>
      <c r="G1231" s="39">
        <v>0.4</v>
      </c>
      <c r="H1231" s="39">
        <v>61.47</v>
      </c>
      <c r="I1231" s="42">
        <f>IF(Table2[[#This Row],[Order Priority]]=Introduction!$B$42,1,0)</f>
        <v>0</v>
      </c>
      <c r="J1231" s="42">
        <f>IF(Table2[[#This Row],[Order Priority]]=Introduction!$B$43,1,0)</f>
        <v>0</v>
      </c>
      <c r="K1231" s="42">
        <f>IF(Table2[[#This Row],[Order Priority]]=Introduction!$B$44,1,0)</f>
        <v>1</v>
      </c>
      <c r="L1231" s="42">
        <f>IF(Table2[[#This Row],[Order Priority]]=Introduction!$B$45,1,0)</f>
        <v>0</v>
      </c>
      <c r="M1231" s="42">
        <f>IF(Table2[[#This Row],[Ship Mode]]=Introduction!$C$42,1,0)</f>
        <v>0</v>
      </c>
      <c r="N1231" s="41">
        <f>IF(Table2[[#This Row],[Ship Mode]]=Introduction!$C$44,1,0)</f>
        <v>0</v>
      </c>
      <c r="O1231" s="41">
        <f>IF(Table2[[#This Row],[Customer Segment]]=Introduction!$D$45,1,0)</f>
        <v>1</v>
      </c>
      <c r="P1231" s="41">
        <f>IF(Table2[[#This Row],[Customer Segment]]=Introduction!$D$42,1,0)</f>
        <v>0</v>
      </c>
      <c r="Q1231" s="41">
        <f>IF(Table2[[#This Row],[Customer Segment]]=Introduction!$D$44,1,0)</f>
        <v>0</v>
      </c>
      <c r="R1231" s="1">
        <v>382.29</v>
      </c>
      <c r="S123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338.6594995503504</v>
      </c>
    </row>
    <row r="1232" spans="1:19" x14ac:dyDescent="0.2">
      <c r="A1232" s="1" t="s">
        <v>23</v>
      </c>
      <c r="B1232" s="1" t="s">
        <v>14</v>
      </c>
      <c r="C1232" s="1" t="s">
        <v>3</v>
      </c>
      <c r="D1232" s="37">
        <v>0.05</v>
      </c>
      <c r="E1232" s="37">
        <v>22.99</v>
      </c>
      <c r="F1232" s="37">
        <v>8.99</v>
      </c>
      <c r="G1232" s="37">
        <v>0.56999999999999995</v>
      </c>
      <c r="H1232" s="37">
        <v>18.27</v>
      </c>
      <c r="I1232" s="42">
        <f>IF(Table2[[#This Row],[Order Priority]]=Introduction!$B$42,1,0)</f>
        <v>0</v>
      </c>
      <c r="J1232" s="42">
        <f>IF(Table2[[#This Row],[Order Priority]]=Introduction!$B$43,1,0)</f>
        <v>0</v>
      </c>
      <c r="K1232" s="42">
        <f>IF(Table2[[#This Row],[Order Priority]]=Introduction!$B$44,1,0)</f>
        <v>1</v>
      </c>
      <c r="L1232" s="42">
        <f>IF(Table2[[#This Row],[Order Priority]]=Introduction!$B$45,1,0)</f>
        <v>0</v>
      </c>
      <c r="M1232" s="42">
        <f>IF(Table2[[#This Row],[Ship Mode]]=Introduction!$C$42,1,0)</f>
        <v>0</v>
      </c>
      <c r="N1232" s="41">
        <f>IF(Table2[[#This Row],[Ship Mode]]=Introduction!$C$44,1,0)</f>
        <v>1</v>
      </c>
      <c r="O1232" s="41">
        <f>IF(Table2[[#This Row],[Customer Segment]]=Introduction!$D$45,1,0)</f>
        <v>1</v>
      </c>
      <c r="P1232" s="41">
        <f>IF(Table2[[#This Row],[Customer Segment]]=Introduction!$D$42,1,0)</f>
        <v>0</v>
      </c>
      <c r="Q1232" s="41">
        <f>IF(Table2[[#This Row],[Customer Segment]]=Introduction!$D$44,1,0)</f>
        <v>0</v>
      </c>
      <c r="R1232" s="34">
        <v>881.74</v>
      </c>
      <c r="S123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487.6531824512378</v>
      </c>
    </row>
    <row r="1233" spans="1:19" x14ac:dyDescent="0.2">
      <c r="A1233" s="1" t="s">
        <v>23</v>
      </c>
      <c r="B1233" s="1" t="s">
        <v>2</v>
      </c>
      <c r="C1233" s="1" t="s">
        <v>3</v>
      </c>
      <c r="D1233" s="39">
        <v>0.04</v>
      </c>
      <c r="E1233" s="39">
        <v>212.6</v>
      </c>
      <c r="F1233" s="39">
        <v>110.2</v>
      </c>
      <c r="G1233" s="39">
        <v>0.73</v>
      </c>
      <c r="H1233" s="39">
        <v>-513.79042000000004</v>
      </c>
      <c r="I1233" s="42">
        <f>IF(Table2[[#This Row],[Order Priority]]=Introduction!$B$42,1,0)</f>
        <v>0</v>
      </c>
      <c r="J1233" s="42">
        <f>IF(Table2[[#This Row],[Order Priority]]=Introduction!$B$43,1,0)</f>
        <v>0</v>
      </c>
      <c r="K1233" s="42">
        <f>IF(Table2[[#This Row],[Order Priority]]=Introduction!$B$44,1,0)</f>
        <v>1</v>
      </c>
      <c r="L1233" s="42">
        <f>IF(Table2[[#This Row],[Order Priority]]=Introduction!$B$45,1,0)</f>
        <v>0</v>
      </c>
      <c r="M1233" s="42">
        <f>IF(Table2[[#This Row],[Ship Mode]]=Introduction!$C$42,1,0)</f>
        <v>1</v>
      </c>
      <c r="N1233" s="41">
        <f>IF(Table2[[#This Row],[Ship Mode]]=Introduction!$C$44,1,0)</f>
        <v>0</v>
      </c>
      <c r="O1233" s="41">
        <f>IF(Table2[[#This Row],[Customer Segment]]=Introduction!$D$45,1,0)</f>
        <v>1</v>
      </c>
      <c r="P1233" s="41">
        <f>IF(Table2[[#This Row],[Customer Segment]]=Introduction!$D$42,1,0)</f>
        <v>0</v>
      </c>
      <c r="Q1233" s="41">
        <f>IF(Table2[[#This Row],[Customer Segment]]=Introduction!$D$44,1,0)</f>
        <v>0</v>
      </c>
      <c r="R1233" s="1">
        <v>7384.18</v>
      </c>
      <c r="S123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3670.2993622052904</v>
      </c>
    </row>
    <row r="1234" spans="1:19" x14ac:dyDescent="0.2">
      <c r="A1234" s="1" t="s">
        <v>23</v>
      </c>
      <c r="B1234" s="1" t="s">
        <v>63</v>
      </c>
      <c r="C1234" s="1" t="s">
        <v>3</v>
      </c>
      <c r="D1234" s="37">
        <v>0.05</v>
      </c>
      <c r="E1234" s="37">
        <v>30.98</v>
      </c>
      <c r="F1234" s="37">
        <v>9.18</v>
      </c>
      <c r="G1234" s="37">
        <v>0.4</v>
      </c>
      <c r="H1234" s="37">
        <v>61.47</v>
      </c>
      <c r="I1234" s="42">
        <f>IF(Table2[[#This Row],[Order Priority]]=Introduction!$B$42,1,0)</f>
        <v>0</v>
      </c>
      <c r="J1234" s="42">
        <f>IF(Table2[[#This Row],[Order Priority]]=Introduction!$B$43,1,0)</f>
        <v>0</v>
      </c>
      <c r="K1234" s="42">
        <f>IF(Table2[[#This Row],[Order Priority]]=Introduction!$B$44,1,0)</f>
        <v>1</v>
      </c>
      <c r="L1234" s="42">
        <f>IF(Table2[[#This Row],[Order Priority]]=Introduction!$B$45,1,0)</f>
        <v>0</v>
      </c>
      <c r="M1234" s="42">
        <f>IF(Table2[[#This Row],[Ship Mode]]=Introduction!$C$42,1,0)</f>
        <v>0</v>
      </c>
      <c r="N1234" s="41">
        <f>IF(Table2[[#This Row],[Ship Mode]]=Introduction!$C$44,1,0)</f>
        <v>0</v>
      </c>
      <c r="O1234" s="41">
        <f>IF(Table2[[#This Row],[Customer Segment]]=Introduction!$D$45,1,0)</f>
        <v>1</v>
      </c>
      <c r="P1234" s="41">
        <f>IF(Table2[[#This Row],[Customer Segment]]=Introduction!$D$42,1,0)</f>
        <v>0</v>
      </c>
      <c r="Q1234" s="41">
        <f>IF(Table2[[#This Row],[Customer Segment]]=Introduction!$D$44,1,0)</f>
        <v>0</v>
      </c>
      <c r="R1234" s="34">
        <v>95.57</v>
      </c>
      <c r="S123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338.6594995503504</v>
      </c>
    </row>
    <row r="1235" spans="1:19" x14ac:dyDescent="0.2">
      <c r="A1235" s="1" t="s">
        <v>23</v>
      </c>
      <c r="B1235" s="1" t="s">
        <v>14</v>
      </c>
      <c r="C1235" s="1" t="s">
        <v>3</v>
      </c>
      <c r="D1235" s="39">
        <v>0.05</v>
      </c>
      <c r="E1235" s="39">
        <v>22.99</v>
      </c>
      <c r="F1235" s="39">
        <v>8.99</v>
      </c>
      <c r="G1235" s="39">
        <v>0.56999999999999995</v>
      </c>
      <c r="H1235" s="39">
        <v>18.27</v>
      </c>
      <c r="I1235" s="42">
        <f>IF(Table2[[#This Row],[Order Priority]]=Introduction!$B$42,1,0)</f>
        <v>0</v>
      </c>
      <c r="J1235" s="42">
        <f>IF(Table2[[#This Row],[Order Priority]]=Introduction!$B$43,1,0)</f>
        <v>0</v>
      </c>
      <c r="K1235" s="42">
        <f>IF(Table2[[#This Row],[Order Priority]]=Introduction!$B$44,1,0)</f>
        <v>1</v>
      </c>
      <c r="L1235" s="42">
        <f>IF(Table2[[#This Row],[Order Priority]]=Introduction!$B$45,1,0)</f>
        <v>0</v>
      </c>
      <c r="M1235" s="42">
        <f>IF(Table2[[#This Row],[Ship Mode]]=Introduction!$C$42,1,0)</f>
        <v>0</v>
      </c>
      <c r="N1235" s="41">
        <f>IF(Table2[[#This Row],[Ship Mode]]=Introduction!$C$44,1,0)</f>
        <v>1</v>
      </c>
      <c r="O1235" s="41">
        <f>IF(Table2[[#This Row],[Customer Segment]]=Introduction!$D$45,1,0)</f>
        <v>1</v>
      </c>
      <c r="P1235" s="41">
        <f>IF(Table2[[#This Row],[Customer Segment]]=Introduction!$D$42,1,0)</f>
        <v>0</v>
      </c>
      <c r="Q1235" s="41">
        <f>IF(Table2[[#This Row],[Customer Segment]]=Introduction!$D$44,1,0)</f>
        <v>0</v>
      </c>
      <c r="R1235" s="1">
        <v>214.48</v>
      </c>
      <c r="S123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487.6531824512378</v>
      </c>
    </row>
    <row r="1236" spans="1:19" x14ac:dyDescent="0.2">
      <c r="A1236" s="1" t="s">
        <v>23</v>
      </c>
      <c r="B1236" s="1" t="s">
        <v>2</v>
      </c>
      <c r="C1236" s="1" t="s">
        <v>3</v>
      </c>
      <c r="D1236" s="37">
        <v>0.04</v>
      </c>
      <c r="E1236" s="37">
        <v>212.6</v>
      </c>
      <c r="F1236" s="37">
        <v>110.2</v>
      </c>
      <c r="G1236" s="37">
        <v>0.73</v>
      </c>
      <c r="H1236" s="37">
        <v>-513.79042000000004</v>
      </c>
      <c r="I1236" s="42">
        <f>IF(Table2[[#This Row],[Order Priority]]=Introduction!$B$42,1,0)</f>
        <v>0</v>
      </c>
      <c r="J1236" s="42">
        <f>IF(Table2[[#This Row],[Order Priority]]=Introduction!$B$43,1,0)</f>
        <v>0</v>
      </c>
      <c r="K1236" s="42">
        <f>IF(Table2[[#This Row],[Order Priority]]=Introduction!$B$44,1,0)</f>
        <v>1</v>
      </c>
      <c r="L1236" s="42">
        <f>IF(Table2[[#This Row],[Order Priority]]=Introduction!$B$45,1,0)</f>
        <v>0</v>
      </c>
      <c r="M1236" s="42">
        <f>IF(Table2[[#This Row],[Ship Mode]]=Introduction!$C$42,1,0)</f>
        <v>1</v>
      </c>
      <c r="N1236" s="41">
        <f>IF(Table2[[#This Row],[Ship Mode]]=Introduction!$C$44,1,0)</f>
        <v>0</v>
      </c>
      <c r="O1236" s="41">
        <f>IF(Table2[[#This Row],[Customer Segment]]=Introduction!$D$45,1,0)</f>
        <v>1</v>
      </c>
      <c r="P1236" s="41">
        <f>IF(Table2[[#This Row],[Customer Segment]]=Introduction!$D$42,1,0)</f>
        <v>0</v>
      </c>
      <c r="Q1236" s="41">
        <f>IF(Table2[[#This Row],[Customer Segment]]=Introduction!$D$44,1,0)</f>
        <v>0</v>
      </c>
      <c r="R1236" s="34">
        <v>1790.1</v>
      </c>
      <c r="S123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3670.2993622052904</v>
      </c>
    </row>
    <row r="1237" spans="1:19" x14ac:dyDescent="0.2">
      <c r="A1237" s="1" t="s">
        <v>92</v>
      </c>
      <c r="B1237" s="1" t="s">
        <v>14</v>
      </c>
      <c r="C1237" s="1" t="s">
        <v>70</v>
      </c>
      <c r="D1237" s="39">
        <v>0.02</v>
      </c>
      <c r="E1237" s="39">
        <v>419.19</v>
      </c>
      <c r="F1237" s="39">
        <v>19.989999999999998</v>
      </c>
      <c r="G1237" s="39">
        <v>0.57999999999999996</v>
      </c>
      <c r="H1237" s="39">
        <v>6610.2</v>
      </c>
      <c r="I1237" s="42">
        <f>IF(Table2[[#This Row],[Order Priority]]=Introduction!$B$42,1,0)</f>
        <v>0</v>
      </c>
      <c r="J1237" s="42">
        <f>IF(Table2[[#This Row],[Order Priority]]=Introduction!$B$43,1,0)</f>
        <v>0</v>
      </c>
      <c r="K1237" s="42">
        <f>IF(Table2[[#This Row],[Order Priority]]=Introduction!$B$44,1,0)</f>
        <v>0</v>
      </c>
      <c r="L1237" s="42">
        <f>IF(Table2[[#This Row],[Order Priority]]=Introduction!$B$45,1,0)</f>
        <v>1</v>
      </c>
      <c r="M1237" s="42">
        <f>IF(Table2[[#This Row],[Ship Mode]]=Introduction!$C$42,1,0)</f>
        <v>0</v>
      </c>
      <c r="N1237" s="41">
        <f>IF(Table2[[#This Row],[Ship Mode]]=Introduction!$C$44,1,0)</f>
        <v>1</v>
      </c>
      <c r="O1237" s="41">
        <f>IF(Table2[[#This Row],[Customer Segment]]=Introduction!$D$45,1,0)</f>
        <v>0</v>
      </c>
      <c r="P1237" s="41">
        <f>IF(Table2[[#This Row],[Customer Segment]]=Introduction!$D$42,1,0)</f>
        <v>0</v>
      </c>
      <c r="Q1237" s="41">
        <f>IF(Table2[[#This Row],[Customer Segment]]=Introduction!$D$44,1,0)</f>
        <v>0</v>
      </c>
      <c r="R1237" s="1">
        <v>9580</v>
      </c>
      <c r="S123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8753.5244269184768</v>
      </c>
    </row>
    <row r="1238" spans="1:19" x14ac:dyDescent="0.2">
      <c r="A1238" s="1" t="s">
        <v>46</v>
      </c>
      <c r="B1238" s="1" t="s">
        <v>14</v>
      </c>
      <c r="C1238" s="1" t="s">
        <v>47</v>
      </c>
      <c r="D1238" s="37">
        <v>0.06</v>
      </c>
      <c r="E1238" s="37">
        <v>3.93</v>
      </c>
      <c r="F1238" s="37">
        <v>0.99</v>
      </c>
      <c r="G1238" s="37">
        <v>0.39</v>
      </c>
      <c r="H1238" s="37">
        <v>10.782400000000001</v>
      </c>
      <c r="I1238" s="42">
        <f>IF(Table2[[#This Row],[Order Priority]]=Introduction!$B$42,1,0)</f>
        <v>0</v>
      </c>
      <c r="J1238" s="42">
        <f>IF(Table2[[#This Row],[Order Priority]]=Introduction!$B$43,1,0)</f>
        <v>0</v>
      </c>
      <c r="K1238" s="42">
        <f>IF(Table2[[#This Row],[Order Priority]]=Introduction!$B$44,1,0)</f>
        <v>0</v>
      </c>
      <c r="L1238" s="42">
        <f>IF(Table2[[#This Row],[Order Priority]]=Introduction!$B$45,1,0)</f>
        <v>0</v>
      </c>
      <c r="M1238" s="42">
        <f>IF(Table2[[#This Row],[Ship Mode]]=Introduction!$C$42,1,0)</f>
        <v>0</v>
      </c>
      <c r="N1238" s="41">
        <f>IF(Table2[[#This Row],[Ship Mode]]=Introduction!$C$44,1,0)</f>
        <v>1</v>
      </c>
      <c r="O1238" s="41">
        <f>IF(Table2[[#This Row],[Customer Segment]]=Introduction!$D$45,1,0)</f>
        <v>0</v>
      </c>
      <c r="P1238" s="41">
        <f>IF(Table2[[#This Row],[Customer Segment]]=Introduction!$D$42,1,0)</f>
        <v>0</v>
      </c>
      <c r="Q1238" s="41">
        <f>IF(Table2[[#This Row],[Customer Segment]]=Introduction!$D$44,1,0)</f>
        <v>1</v>
      </c>
      <c r="R1238" s="34">
        <v>24.18</v>
      </c>
      <c r="S123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203.66771594854501</v>
      </c>
    </row>
    <row r="1239" spans="1:19" x14ac:dyDescent="0.2">
      <c r="A1239" s="1" t="s">
        <v>13</v>
      </c>
      <c r="B1239" s="1" t="s">
        <v>14</v>
      </c>
      <c r="C1239" s="1" t="s">
        <v>3</v>
      </c>
      <c r="D1239" s="39">
        <v>0.01</v>
      </c>
      <c r="E1239" s="39">
        <v>35.44</v>
      </c>
      <c r="F1239" s="39">
        <v>19.989999999999998</v>
      </c>
      <c r="G1239" s="39">
        <v>0.38</v>
      </c>
      <c r="H1239" s="39">
        <v>-52.822800000000001</v>
      </c>
      <c r="I1239" s="42">
        <f>IF(Table2[[#This Row],[Order Priority]]=Introduction!$B$42,1,0)</f>
        <v>0</v>
      </c>
      <c r="J1239" s="42">
        <f>IF(Table2[[#This Row],[Order Priority]]=Introduction!$B$43,1,0)</f>
        <v>1</v>
      </c>
      <c r="K1239" s="42">
        <f>IF(Table2[[#This Row],[Order Priority]]=Introduction!$B$44,1,0)</f>
        <v>0</v>
      </c>
      <c r="L1239" s="42">
        <f>IF(Table2[[#This Row],[Order Priority]]=Introduction!$B$45,1,0)</f>
        <v>0</v>
      </c>
      <c r="M1239" s="42">
        <f>IF(Table2[[#This Row],[Ship Mode]]=Introduction!$C$42,1,0)</f>
        <v>0</v>
      </c>
      <c r="N1239" s="41">
        <f>IF(Table2[[#This Row],[Ship Mode]]=Introduction!$C$44,1,0)</f>
        <v>1</v>
      </c>
      <c r="O1239" s="41">
        <f>IF(Table2[[#This Row],[Customer Segment]]=Introduction!$D$45,1,0)</f>
        <v>1</v>
      </c>
      <c r="P1239" s="41">
        <f>IF(Table2[[#This Row],[Customer Segment]]=Introduction!$D$42,1,0)</f>
        <v>0</v>
      </c>
      <c r="Q1239" s="41">
        <f>IF(Table2[[#This Row],[Customer Segment]]=Introduction!$D$44,1,0)</f>
        <v>0</v>
      </c>
      <c r="R1239" s="1">
        <v>55.43</v>
      </c>
      <c r="S123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544.1449951163105</v>
      </c>
    </row>
    <row r="1240" spans="1:19" x14ac:dyDescent="0.2">
      <c r="A1240" s="1" t="s">
        <v>13</v>
      </c>
      <c r="B1240" s="1" t="s">
        <v>14</v>
      </c>
      <c r="C1240" s="1" t="s">
        <v>3</v>
      </c>
      <c r="D1240" s="37">
        <v>0.03</v>
      </c>
      <c r="E1240" s="37">
        <v>47.9</v>
      </c>
      <c r="F1240" s="37">
        <v>5.86</v>
      </c>
      <c r="G1240" s="37">
        <v>0.37</v>
      </c>
      <c r="H1240" s="37">
        <v>642.99030000000005</v>
      </c>
      <c r="I1240" s="42">
        <f>IF(Table2[[#This Row],[Order Priority]]=Introduction!$B$42,1,0)</f>
        <v>0</v>
      </c>
      <c r="J1240" s="42">
        <f>IF(Table2[[#This Row],[Order Priority]]=Introduction!$B$43,1,0)</f>
        <v>1</v>
      </c>
      <c r="K1240" s="42">
        <f>IF(Table2[[#This Row],[Order Priority]]=Introduction!$B$44,1,0)</f>
        <v>0</v>
      </c>
      <c r="L1240" s="42">
        <f>IF(Table2[[#This Row],[Order Priority]]=Introduction!$B$45,1,0)</f>
        <v>0</v>
      </c>
      <c r="M1240" s="42">
        <f>IF(Table2[[#This Row],[Ship Mode]]=Introduction!$C$42,1,0)</f>
        <v>0</v>
      </c>
      <c r="N1240" s="41">
        <f>IF(Table2[[#This Row],[Ship Mode]]=Introduction!$C$44,1,0)</f>
        <v>1</v>
      </c>
      <c r="O1240" s="41">
        <f>IF(Table2[[#This Row],[Customer Segment]]=Introduction!$D$45,1,0)</f>
        <v>1</v>
      </c>
      <c r="P1240" s="41">
        <f>IF(Table2[[#This Row],[Customer Segment]]=Introduction!$D$42,1,0)</f>
        <v>0</v>
      </c>
      <c r="Q1240" s="41">
        <f>IF(Table2[[#This Row],[Customer Segment]]=Introduction!$D$44,1,0)</f>
        <v>0</v>
      </c>
      <c r="R1240" s="34">
        <v>931.87</v>
      </c>
      <c r="S124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883.64231266565037</v>
      </c>
    </row>
    <row r="1241" spans="1:19" x14ac:dyDescent="0.2">
      <c r="A1241" s="1" t="s">
        <v>23</v>
      </c>
      <c r="B1241" s="1" t="s">
        <v>14</v>
      </c>
      <c r="C1241" s="1" t="s">
        <v>70</v>
      </c>
      <c r="D1241" s="39">
        <v>0.02</v>
      </c>
      <c r="E1241" s="39">
        <v>4.57</v>
      </c>
      <c r="F1241" s="39">
        <v>5.42</v>
      </c>
      <c r="G1241" s="39">
        <v>0.37</v>
      </c>
      <c r="H1241" s="39">
        <v>-352.81400000000002</v>
      </c>
      <c r="I1241" s="42">
        <f>IF(Table2[[#This Row],[Order Priority]]=Introduction!$B$42,1,0)</f>
        <v>0</v>
      </c>
      <c r="J1241" s="42">
        <f>IF(Table2[[#This Row],[Order Priority]]=Introduction!$B$43,1,0)</f>
        <v>0</v>
      </c>
      <c r="K1241" s="42">
        <f>IF(Table2[[#This Row],[Order Priority]]=Introduction!$B$44,1,0)</f>
        <v>1</v>
      </c>
      <c r="L1241" s="42">
        <f>IF(Table2[[#This Row],[Order Priority]]=Introduction!$B$45,1,0)</f>
        <v>0</v>
      </c>
      <c r="M1241" s="42">
        <f>IF(Table2[[#This Row],[Ship Mode]]=Introduction!$C$42,1,0)</f>
        <v>0</v>
      </c>
      <c r="N1241" s="41">
        <f>IF(Table2[[#This Row],[Ship Mode]]=Introduction!$C$44,1,0)</f>
        <v>1</v>
      </c>
      <c r="O1241" s="41">
        <f>IF(Table2[[#This Row],[Customer Segment]]=Introduction!$D$45,1,0)</f>
        <v>0</v>
      </c>
      <c r="P1241" s="41">
        <f>IF(Table2[[#This Row],[Customer Segment]]=Introduction!$D$42,1,0)</f>
        <v>0</v>
      </c>
      <c r="Q1241" s="41">
        <f>IF(Table2[[#This Row],[Customer Segment]]=Introduction!$D$44,1,0)</f>
        <v>0</v>
      </c>
      <c r="R1241" s="1">
        <v>54.04</v>
      </c>
      <c r="S124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-186.10694467286203</v>
      </c>
    </row>
    <row r="1242" spans="1:19" x14ac:dyDescent="0.2">
      <c r="A1242" s="1" t="s">
        <v>23</v>
      </c>
      <c r="B1242" s="1" t="s">
        <v>14</v>
      </c>
      <c r="C1242" s="1" t="s">
        <v>70</v>
      </c>
      <c r="D1242" s="37">
        <v>0.02</v>
      </c>
      <c r="E1242" s="37">
        <v>4.57</v>
      </c>
      <c r="F1242" s="37">
        <v>5.42</v>
      </c>
      <c r="G1242" s="37">
        <v>0.37</v>
      </c>
      <c r="H1242" s="37">
        <v>-124.2805</v>
      </c>
      <c r="I1242" s="42">
        <f>IF(Table2[[#This Row],[Order Priority]]=Introduction!$B$42,1,0)</f>
        <v>0</v>
      </c>
      <c r="J1242" s="42">
        <f>IF(Table2[[#This Row],[Order Priority]]=Introduction!$B$43,1,0)</f>
        <v>0</v>
      </c>
      <c r="K1242" s="42">
        <f>IF(Table2[[#This Row],[Order Priority]]=Introduction!$B$44,1,0)</f>
        <v>1</v>
      </c>
      <c r="L1242" s="42">
        <f>IF(Table2[[#This Row],[Order Priority]]=Introduction!$B$45,1,0)</f>
        <v>0</v>
      </c>
      <c r="M1242" s="42">
        <f>IF(Table2[[#This Row],[Ship Mode]]=Introduction!$C$42,1,0)</f>
        <v>0</v>
      </c>
      <c r="N1242" s="41">
        <f>IF(Table2[[#This Row],[Ship Mode]]=Introduction!$C$44,1,0)</f>
        <v>1</v>
      </c>
      <c r="O1242" s="41">
        <f>IF(Table2[[#This Row],[Customer Segment]]=Introduction!$D$45,1,0)</f>
        <v>0</v>
      </c>
      <c r="P1242" s="41">
        <f>IF(Table2[[#This Row],[Customer Segment]]=Introduction!$D$42,1,0)</f>
        <v>0</v>
      </c>
      <c r="Q1242" s="41">
        <f>IF(Table2[[#This Row],[Customer Segment]]=Introduction!$D$44,1,0)</f>
        <v>0</v>
      </c>
      <c r="R1242" s="34">
        <v>221.06</v>
      </c>
      <c r="S124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47.917237753207971</v>
      </c>
    </row>
    <row r="1243" spans="1:19" x14ac:dyDescent="0.2">
      <c r="A1243" s="1" t="s">
        <v>23</v>
      </c>
      <c r="B1243" s="1" t="s">
        <v>14</v>
      </c>
      <c r="C1243" s="1" t="s">
        <v>15</v>
      </c>
      <c r="D1243" s="39">
        <v>7.0000000000000007E-2</v>
      </c>
      <c r="E1243" s="39">
        <v>5.43</v>
      </c>
      <c r="F1243" s="39">
        <v>0.95</v>
      </c>
      <c r="G1243" s="39">
        <v>0.36</v>
      </c>
      <c r="H1243" s="39">
        <v>26.5029</v>
      </c>
      <c r="I1243" s="42">
        <f>IF(Table2[[#This Row],[Order Priority]]=Introduction!$B$42,1,0)</f>
        <v>0</v>
      </c>
      <c r="J1243" s="42">
        <f>IF(Table2[[#This Row],[Order Priority]]=Introduction!$B$43,1,0)</f>
        <v>0</v>
      </c>
      <c r="K1243" s="42">
        <f>IF(Table2[[#This Row],[Order Priority]]=Introduction!$B$44,1,0)</f>
        <v>1</v>
      </c>
      <c r="L1243" s="42">
        <f>IF(Table2[[#This Row],[Order Priority]]=Introduction!$B$45,1,0)</f>
        <v>0</v>
      </c>
      <c r="M1243" s="42">
        <f>IF(Table2[[#This Row],[Ship Mode]]=Introduction!$C$42,1,0)</f>
        <v>0</v>
      </c>
      <c r="N1243" s="41">
        <f>IF(Table2[[#This Row],[Ship Mode]]=Introduction!$C$44,1,0)</f>
        <v>1</v>
      </c>
      <c r="O1243" s="41">
        <f>IF(Table2[[#This Row],[Customer Segment]]=Introduction!$D$45,1,0)</f>
        <v>0</v>
      </c>
      <c r="P1243" s="41">
        <f>IF(Table2[[#This Row],[Customer Segment]]=Introduction!$D$42,1,0)</f>
        <v>1</v>
      </c>
      <c r="Q1243" s="41">
        <f>IF(Table2[[#This Row],[Customer Segment]]=Introduction!$D$44,1,0)</f>
        <v>0</v>
      </c>
      <c r="R1243" s="1">
        <v>38.409999999999997</v>
      </c>
      <c r="S124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11.18045173650011</v>
      </c>
    </row>
    <row r="1244" spans="1:19" x14ac:dyDescent="0.2">
      <c r="A1244" s="1" t="s">
        <v>92</v>
      </c>
      <c r="B1244" s="1" t="s">
        <v>63</v>
      </c>
      <c r="C1244" s="1" t="s">
        <v>70</v>
      </c>
      <c r="D1244" s="37">
        <v>0.04</v>
      </c>
      <c r="E1244" s="37">
        <v>15.42</v>
      </c>
      <c r="F1244" s="37">
        <v>10.68</v>
      </c>
      <c r="G1244" s="37">
        <v>0.57999999999999996</v>
      </c>
      <c r="H1244" s="37">
        <v>-109.70399999999999</v>
      </c>
      <c r="I1244" s="42">
        <f>IF(Table2[[#This Row],[Order Priority]]=Introduction!$B$42,1,0)</f>
        <v>0</v>
      </c>
      <c r="J1244" s="42">
        <f>IF(Table2[[#This Row],[Order Priority]]=Introduction!$B$43,1,0)</f>
        <v>0</v>
      </c>
      <c r="K1244" s="42">
        <f>IF(Table2[[#This Row],[Order Priority]]=Introduction!$B$44,1,0)</f>
        <v>0</v>
      </c>
      <c r="L1244" s="42">
        <f>IF(Table2[[#This Row],[Order Priority]]=Introduction!$B$45,1,0)</f>
        <v>1</v>
      </c>
      <c r="M1244" s="42">
        <f>IF(Table2[[#This Row],[Ship Mode]]=Introduction!$C$42,1,0)</f>
        <v>0</v>
      </c>
      <c r="N1244" s="41">
        <f>IF(Table2[[#This Row],[Ship Mode]]=Introduction!$C$44,1,0)</f>
        <v>0</v>
      </c>
      <c r="O1244" s="41">
        <f>IF(Table2[[#This Row],[Customer Segment]]=Introduction!$D$45,1,0)</f>
        <v>0</v>
      </c>
      <c r="P1244" s="41">
        <f>IF(Table2[[#This Row],[Customer Segment]]=Introduction!$D$42,1,0)</f>
        <v>0</v>
      </c>
      <c r="Q1244" s="41">
        <f>IF(Table2[[#This Row],[Customer Segment]]=Introduction!$D$44,1,0)</f>
        <v>0</v>
      </c>
      <c r="R1244" s="34">
        <v>81.14</v>
      </c>
      <c r="S124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254.33260075249339</v>
      </c>
    </row>
    <row r="1245" spans="1:19" x14ac:dyDescent="0.2">
      <c r="A1245" s="1" t="s">
        <v>92</v>
      </c>
      <c r="B1245" s="1" t="s">
        <v>14</v>
      </c>
      <c r="C1245" s="1" t="s">
        <v>70</v>
      </c>
      <c r="D1245" s="39">
        <v>0.08</v>
      </c>
      <c r="E1245" s="39">
        <v>22.01</v>
      </c>
      <c r="F1245" s="39">
        <v>5.53</v>
      </c>
      <c r="G1245" s="39">
        <v>0.59</v>
      </c>
      <c r="H1245" s="39">
        <v>105.7</v>
      </c>
      <c r="I1245" s="42">
        <f>IF(Table2[[#This Row],[Order Priority]]=Introduction!$B$42,1,0)</f>
        <v>0</v>
      </c>
      <c r="J1245" s="42">
        <f>IF(Table2[[#This Row],[Order Priority]]=Introduction!$B$43,1,0)</f>
        <v>0</v>
      </c>
      <c r="K1245" s="42">
        <f>IF(Table2[[#This Row],[Order Priority]]=Introduction!$B$44,1,0)</f>
        <v>0</v>
      </c>
      <c r="L1245" s="42">
        <f>IF(Table2[[#This Row],[Order Priority]]=Introduction!$B$45,1,0)</f>
        <v>1</v>
      </c>
      <c r="M1245" s="42">
        <f>IF(Table2[[#This Row],[Ship Mode]]=Introduction!$C$42,1,0)</f>
        <v>0</v>
      </c>
      <c r="N1245" s="41">
        <f>IF(Table2[[#This Row],[Ship Mode]]=Introduction!$C$44,1,0)</f>
        <v>1</v>
      </c>
      <c r="O1245" s="41">
        <f>IF(Table2[[#This Row],[Customer Segment]]=Introduction!$D$45,1,0)</f>
        <v>0</v>
      </c>
      <c r="P1245" s="41">
        <f>IF(Table2[[#This Row],[Customer Segment]]=Introduction!$D$42,1,0)</f>
        <v>0</v>
      </c>
      <c r="Q1245" s="41">
        <f>IF(Table2[[#This Row],[Customer Segment]]=Introduction!$D$44,1,0)</f>
        <v>0</v>
      </c>
      <c r="R1245" s="1">
        <v>241.97</v>
      </c>
      <c r="S124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417.31100561873814</v>
      </c>
    </row>
    <row r="1246" spans="1:19" x14ac:dyDescent="0.2">
      <c r="A1246" s="1" t="s">
        <v>92</v>
      </c>
      <c r="B1246" s="1" t="s">
        <v>14</v>
      </c>
      <c r="C1246" s="1" t="s">
        <v>70</v>
      </c>
      <c r="D1246" s="37">
        <v>0.02</v>
      </c>
      <c r="E1246" s="37">
        <v>29.74</v>
      </c>
      <c r="F1246" s="37">
        <v>6.64</v>
      </c>
      <c r="G1246" s="37">
        <v>0.7</v>
      </c>
      <c r="H1246" s="37">
        <v>-21.06</v>
      </c>
      <c r="I1246" s="42">
        <f>IF(Table2[[#This Row],[Order Priority]]=Introduction!$B$42,1,0)</f>
        <v>0</v>
      </c>
      <c r="J1246" s="42">
        <f>IF(Table2[[#This Row],[Order Priority]]=Introduction!$B$43,1,0)</f>
        <v>0</v>
      </c>
      <c r="K1246" s="42">
        <f>IF(Table2[[#This Row],[Order Priority]]=Introduction!$B$44,1,0)</f>
        <v>0</v>
      </c>
      <c r="L1246" s="42">
        <f>IF(Table2[[#This Row],[Order Priority]]=Introduction!$B$45,1,0)</f>
        <v>1</v>
      </c>
      <c r="M1246" s="42">
        <f>IF(Table2[[#This Row],[Ship Mode]]=Introduction!$C$42,1,0)</f>
        <v>0</v>
      </c>
      <c r="N1246" s="41">
        <f>IF(Table2[[#This Row],[Ship Mode]]=Introduction!$C$44,1,0)</f>
        <v>1</v>
      </c>
      <c r="O1246" s="41">
        <f>IF(Table2[[#This Row],[Customer Segment]]=Introduction!$D$45,1,0)</f>
        <v>0</v>
      </c>
      <c r="P1246" s="41">
        <f>IF(Table2[[#This Row],[Customer Segment]]=Introduction!$D$42,1,0)</f>
        <v>0</v>
      </c>
      <c r="Q1246" s="41">
        <f>IF(Table2[[#This Row],[Customer Segment]]=Introduction!$D$44,1,0)</f>
        <v>0</v>
      </c>
      <c r="R1246" s="34">
        <v>120.81</v>
      </c>
      <c r="S124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473.48518499191846</v>
      </c>
    </row>
    <row r="1247" spans="1:19" x14ac:dyDescent="0.2">
      <c r="A1247" s="1" t="s">
        <v>46</v>
      </c>
      <c r="B1247" s="1" t="s">
        <v>14</v>
      </c>
      <c r="C1247" s="1" t="s">
        <v>3</v>
      </c>
      <c r="D1247" s="39">
        <v>0.05</v>
      </c>
      <c r="E1247" s="39">
        <v>100.98</v>
      </c>
      <c r="F1247" s="39">
        <v>7.18</v>
      </c>
      <c r="G1247" s="39">
        <v>0.4</v>
      </c>
      <c r="H1247" s="39">
        <v>566.60730000000001</v>
      </c>
      <c r="I1247" s="42">
        <f>IF(Table2[[#This Row],[Order Priority]]=Introduction!$B$42,1,0)</f>
        <v>0</v>
      </c>
      <c r="J1247" s="42">
        <f>IF(Table2[[#This Row],[Order Priority]]=Introduction!$B$43,1,0)</f>
        <v>0</v>
      </c>
      <c r="K1247" s="42">
        <f>IF(Table2[[#This Row],[Order Priority]]=Introduction!$B$44,1,0)</f>
        <v>0</v>
      </c>
      <c r="L1247" s="42">
        <f>IF(Table2[[#This Row],[Order Priority]]=Introduction!$B$45,1,0)</f>
        <v>0</v>
      </c>
      <c r="M1247" s="42">
        <f>IF(Table2[[#This Row],[Ship Mode]]=Introduction!$C$42,1,0)</f>
        <v>0</v>
      </c>
      <c r="N1247" s="41">
        <f>IF(Table2[[#This Row],[Ship Mode]]=Introduction!$C$44,1,0)</f>
        <v>1</v>
      </c>
      <c r="O1247" s="41">
        <f>IF(Table2[[#This Row],[Customer Segment]]=Introduction!$D$45,1,0)</f>
        <v>1</v>
      </c>
      <c r="P1247" s="41">
        <f>IF(Table2[[#This Row],[Customer Segment]]=Introduction!$D$42,1,0)</f>
        <v>0</v>
      </c>
      <c r="Q1247" s="41">
        <f>IF(Table2[[#This Row],[Customer Segment]]=Introduction!$D$44,1,0)</f>
        <v>0</v>
      </c>
      <c r="R1247" s="1">
        <v>821.17</v>
      </c>
      <c r="S124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1223.4534631701247</v>
      </c>
    </row>
    <row r="1248" spans="1:19" x14ac:dyDescent="0.2">
      <c r="A1248" s="1" t="s">
        <v>1</v>
      </c>
      <c r="B1248" s="1" t="s">
        <v>14</v>
      </c>
      <c r="C1248" s="1" t="s">
        <v>70</v>
      </c>
      <c r="D1248" s="37">
        <v>0.08</v>
      </c>
      <c r="E1248" s="37">
        <v>2.89</v>
      </c>
      <c r="F1248" s="37">
        <v>0.49</v>
      </c>
      <c r="G1248" s="37">
        <v>0.38</v>
      </c>
      <c r="H1248" s="37">
        <v>38.405999999999999</v>
      </c>
      <c r="I1248" s="42">
        <f>IF(Table2[[#This Row],[Order Priority]]=Introduction!$B$42,1,0)</f>
        <v>1</v>
      </c>
      <c r="J1248" s="42">
        <f>IF(Table2[[#This Row],[Order Priority]]=Introduction!$B$43,1,0)</f>
        <v>0</v>
      </c>
      <c r="K1248" s="42">
        <f>IF(Table2[[#This Row],[Order Priority]]=Introduction!$B$44,1,0)</f>
        <v>0</v>
      </c>
      <c r="L1248" s="42">
        <f>IF(Table2[[#This Row],[Order Priority]]=Introduction!$B$45,1,0)</f>
        <v>0</v>
      </c>
      <c r="M1248" s="42">
        <f>IF(Table2[[#This Row],[Ship Mode]]=Introduction!$C$42,1,0)</f>
        <v>0</v>
      </c>
      <c r="N1248" s="41">
        <f>IF(Table2[[#This Row],[Ship Mode]]=Introduction!$C$44,1,0)</f>
        <v>1</v>
      </c>
      <c r="O1248" s="41">
        <f>IF(Table2[[#This Row],[Customer Segment]]=Introduction!$D$45,1,0)</f>
        <v>0</v>
      </c>
      <c r="P1248" s="41">
        <f>IF(Table2[[#This Row],[Customer Segment]]=Introduction!$D$42,1,0)</f>
        <v>0</v>
      </c>
      <c r="Q1248" s="41">
        <f>IF(Table2[[#This Row],[Customer Segment]]=Introduction!$D$44,1,0)</f>
        <v>0</v>
      </c>
      <c r="R1248" s="34">
        <v>3.07</v>
      </c>
      <c r="S124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251.89109471402037</v>
      </c>
    </row>
    <row r="1249" spans="1:19" x14ac:dyDescent="0.2">
      <c r="A1249" s="1" t="s">
        <v>23</v>
      </c>
      <c r="B1249" s="1" t="s">
        <v>14</v>
      </c>
      <c r="C1249" s="1" t="s">
        <v>47</v>
      </c>
      <c r="D1249" s="39">
        <v>0.02</v>
      </c>
      <c r="E1249" s="39">
        <v>46.89</v>
      </c>
      <c r="F1249" s="39">
        <v>5.0999999999999996</v>
      </c>
      <c r="G1249" s="39">
        <v>0.46</v>
      </c>
      <c r="H1249" s="39">
        <v>421.3485</v>
      </c>
      <c r="I1249" s="42">
        <f>IF(Table2[[#This Row],[Order Priority]]=Introduction!$B$42,1,0)</f>
        <v>0</v>
      </c>
      <c r="J1249" s="42">
        <f>IF(Table2[[#This Row],[Order Priority]]=Introduction!$B$43,1,0)</f>
        <v>0</v>
      </c>
      <c r="K1249" s="42">
        <f>IF(Table2[[#This Row],[Order Priority]]=Introduction!$B$44,1,0)</f>
        <v>1</v>
      </c>
      <c r="L1249" s="42">
        <f>IF(Table2[[#This Row],[Order Priority]]=Introduction!$B$45,1,0)</f>
        <v>0</v>
      </c>
      <c r="M1249" s="42">
        <f>IF(Table2[[#This Row],[Ship Mode]]=Introduction!$C$42,1,0)</f>
        <v>0</v>
      </c>
      <c r="N1249" s="41">
        <f>IF(Table2[[#This Row],[Ship Mode]]=Introduction!$C$44,1,0)</f>
        <v>1</v>
      </c>
      <c r="O1249" s="41">
        <f>IF(Table2[[#This Row],[Customer Segment]]=Introduction!$D$45,1,0)</f>
        <v>0</v>
      </c>
      <c r="P1249" s="41">
        <f>IF(Table2[[#This Row],[Customer Segment]]=Introduction!$D$42,1,0)</f>
        <v>0</v>
      </c>
      <c r="Q1249" s="41">
        <f>IF(Table2[[#This Row],[Customer Segment]]=Introduction!$D$44,1,0)</f>
        <v>1</v>
      </c>
      <c r="R1249" s="1">
        <v>610.65</v>
      </c>
      <c r="S124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835.65243437370054</v>
      </c>
    </row>
    <row r="1250" spans="1:19" x14ac:dyDescent="0.2">
      <c r="A1250" s="1" t="s">
        <v>23</v>
      </c>
      <c r="B1250" s="1" t="s">
        <v>2</v>
      </c>
      <c r="C1250" s="1" t="s">
        <v>47</v>
      </c>
      <c r="D1250" s="37">
        <v>0.05</v>
      </c>
      <c r="E1250" s="37">
        <v>140.97999999999999</v>
      </c>
      <c r="F1250" s="37">
        <v>36.090000000000003</v>
      </c>
      <c r="G1250" s="37">
        <v>0.77</v>
      </c>
      <c r="H1250" s="37">
        <v>-373.09</v>
      </c>
      <c r="I1250" s="42">
        <f>IF(Table2[[#This Row],[Order Priority]]=Introduction!$B$42,1,0)</f>
        <v>0</v>
      </c>
      <c r="J1250" s="42">
        <f>IF(Table2[[#This Row],[Order Priority]]=Introduction!$B$43,1,0)</f>
        <v>0</v>
      </c>
      <c r="K1250" s="42">
        <f>IF(Table2[[#This Row],[Order Priority]]=Introduction!$B$44,1,0)</f>
        <v>1</v>
      </c>
      <c r="L1250" s="42">
        <f>IF(Table2[[#This Row],[Order Priority]]=Introduction!$B$45,1,0)</f>
        <v>0</v>
      </c>
      <c r="M1250" s="42">
        <f>IF(Table2[[#This Row],[Ship Mode]]=Introduction!$C$42,1,0)</f>
        <v>1</v>
      </c>
      <c r="N1250" s="41">
        <f>IF(Table2[[#This Row],[Ship Mode]]=Introduction!$C$44,1,0)</f>
        <v>0</v>
      </c>
      <c r="O1250" s="41">
        <f>IF(Table2[[#This Row],[Customer Segment]]=Introduction!$D$45,1,0)</f>
        <v>0</v>
      </c>
      <c r="P1250" s="41">
        <f>IF(Table2[[#This Row],[Customer Segment]]=Introduction!$D$42,1,0)</f>
        <v>0</v>
      </c>
      <c r="Q1250" s="41">
        <f>IF(Table2[[#This Row],[Customer Segment]]=Introduction!$D$44,1,0)</f>
        <v>1</v>
      </c>
      <c r="R1250" s="34">
        <v>699.24</v>
      </c>
      <c r="S125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1607.7449897755921</v>
      </c>
    </row>
    <row r="1251" spans="1:19" x14ac:dyDescent="0.2">
      <c r="A1251" s="1" t="s">
        <v>23</v>
      </c>
      <c r="B1251" s="1" t="s">
        <v>2</v>
      </c>
      <c r="C1251" s="1" t="s">
        <v>47</v>
      </c>
      <c r="D1251" s="39">
        <v>0.1</v>
      </c>
      <c r="E1251" s="39">
        <v>212.6</v>
      </c>
      <c r="F1251" s="39">
        <v>110.2</v>
      </c>
      <c r="G1251" s="39">
        <v>0.73</v>
      </c>
      <c r="H1251" s="39">
        <v>-3465.0720000000001</v>
      </c>
      <c r="I1251" s="42">
        <f>IF(Table2[[#This Row],[Order Priority]]=Introduction!$B$42,1,0)</f>
        <v>0</v>
      </c>
      <c r="J1251" s="42">
        <f>IF(Table2[[#This Row],[Order Priority]]=Introduction!$B$43,1,0)</f>
        <v>0</v>
      </c>
      <c r="K1251" s="42">
        <f>IF(Table2[[#This Row],[Order Priority]]=Introduction!$B$44,1,0)</f>
        <v>1</v>
      </c>
      <c r="L1251" s="42">
        <f>IF(Table2[[#This Row],[Order Priority]]=Introduction!$B$45,1,0)</f>
        <v>0</v>
      </c>
      <c r="M1251" s="42">
        <f>IF(Table2[[#This Row],[Ship Mode]]=Introduction!$C$42,1,0)</f>
        <v>1</v>
      </c>
      <c r="N1251" s="41">
        <f>IF(Table2[[#This Row],[Ship Mode]]=Introduction!$C$44,1,0)</f>
        <v>0</v>
      </c>
      <c r="O1251" s="41">
        <f>IF(Table2[[#This Row],[Customer Segment]]=Introduction!$D$45,1,0)</f>
        <v>0</v>
      </c>
      <c r="P1251" s="41">
        <f>IF(Table2[[#This Row],[Customer Segment]]=Introduction!$D$42,1,0)</f>
        <v>0</v>
      </c>
      <c r="Q1251" s="41">
        <f>IF(Table2[[#This Row],[Customer Segment]]=Introduction!$D$44,1,0)</f>
        <v>1</v>
      </c>
      <c r="R1251" s="1">
        <v>2346.0300000000002</v>
      </c>
      <c r="S125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647.93648899077891</v>
      </c>
    </row>
    <row r="1252" spans="1:19" x14ac:dyDescent="0.2">
      <c r="A1252" s="1" t="s">
        <v>92</v>
      </c>
      <c r="B1252" s="1" t="s">
        <v>2</v>
      </c>
      <c r="C1252" s="1" t="s">
        <v>70</v>
      </c>
      <c r="D1252" s="37">
        <v>0.06</v>
      </c>
      <c r="E1252" s="37">
        <v>180.98</v>
      </c>
      <c r="F1252" s="37">
        <v>26.2</v>
      </c>
      <c r="G1252" s="37">
        <v>0.59</v>
      </c>
      <c r="H1252" s="37">
        <v>251.4084</v>
      </c>
      <c r="I1252" s="42">
        <f>IF(Table2[[#This Row],[Order Priority]]=Introduction!$B$42,1,0)</f>
        <v>0</v>
      </c>
      <c r="J1252" s="42">
        <f>IF(Table2[[#This Row],[Order Priority]]=Introduction!$B$43,1,0)</f>
        <v>0</v>
      </c>
      <c r="K1252" s="42">
        <f>IF(Table2[[#This Row],[Order Priority]]=Introduction!$B$44,1,0)</f>
        <v>0</v>
      </c>
      <c r="L1252" s="42">
        <f>IF(Table2[[#This Row],[Order Priority]]=Introduction!$B$45,1,0)</f>
        <v>1</v>
      </c>
      <c r="M1252" s="42">
        <f>IF(Table2[[#This Row],[Ship Mode]]=Introduction!$C$42,1,0)</f>
        <v>1</v>
      </c>
      <c r="N1252" s="41">
        <f>IF(Table2[[#This Row],[Ship Mode]]=Introduction!$C$44,1,0)</f>
        <v>0</v>
      </c>
      <c r="O1252" s="41">
        <f>IF(Table2[[#This Row],[Customer Segment]]=Introduction!$D$45,1,0)</f>
        <v>0</v>
      </c>
      <c r="P1252" s="41">
        <f>IF(Table2[[#This Row],[Customer Segment]]=Introduction!$D$42,1,0)</f>
        <v>0</v>
      </c>
      <c r="Q1252" s="41">
        <f>IF(Table2[[#This Row],[Customer Segment]]=Introduction!$D$44,1,0)</f>
        <v>0</v>
      </c>
      <c r="R1252" s="34">
        <v>929.57</v>
      </c>
      <c r="S125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1845.5555085530632</v>
      </c>
    </row>
    <row r="1253" spans="1:19" x14ac:dyDescent="0.2">
      <c r="A1253" s="1" t="s">
        <v>92</v>
      </c>
      <c r="B1253" s="1" t="s">
        <v>14</v>
      </c>
      <c r="C1253" s="1" t="s">
        <v>15</v>
      </c>
      <c r="D1253" s="39">
        <v>0.03</v>
      </c>
      <c r="E1253" s="39">
        <v>5.28</v>
      </c>
      <c r="F1253" s="39">
        <v>5.61</v>
      </c>
      <c r="G1253" s="39">
        <v>0.4</v>
      </c>
      <c r="H1253" s="39">
        <v>-16.670000000000002</v>
      </c>
      <c r="I1253" s="42">
        <f>IF(Table2[[#This Row],[Order Priority]]=Introduction!$B$42,1,0)</f>
        <v>0</v>
      </c>
      <c r="J1253" s="42">
        <f>IF(Table2[[#This Row],[Order Priority]]=Introduction!$B$43,1,0)</f>
        <v>0</v>
      </c>
      <c r="K1253" s="42">
        <f>IF(Table2[[#This Row],[Order Priority]]=Introduction!$B$44,1,0)</f>
        <v>0</v>
      </c>
      <c r="L1253" s="42">
        <f>IF(Table2[[#This Row],[Order Priority]]=Introduction!$B$45,1,0)</f>
        <v>1</v>
      </c>
      <c r="M1253" s="42">
        <f>IF(Table2[[#This Row],[Ship Mode]]=Introduction!$C$42,1,0)</f>
        <v>0</v>
      </c>
      <c r="N1253" s="41">
        <f>IF(Table2[[#This Row],[Ship Mode]]=Introduction!$C$44,1,0)</f>
        <v>1</v>
      </c>
      <c r="O1253" s="41">
        <f>IF(Table2[[#This Row],[Customer Segment]]=Introduction!$D$45,1,0)</f>
        <v>0</v>
      </c>
      <c r="P1253" s="41">
        <f>IF(Table2[[#This Row],[Customer Segment]]=Introduction!$D$42,1,0)</f>
        <v>1</v>
      </c>
      <c r="Q1253" s="41">
        <f>IF(Table2[[#This Row],[Customer Segment]]=Introduction!$D$44,1,0)</f>
        <v>0</v>
      </c>
      <c r="R1253" s="1">
        <v>32.5</v>
      </c>
      <c r="S125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87.975368394644732</v>
      </c>
    </row>
    <row r="1254" spans="1:19" x14ac:dyDescent="0.2">
      <c r="A1254" s="1" t="s">
        <v>92</v>
      </c>
      <c r="B1254" s="1" t="s">
        <v>14</v>
      </c>
      <c r="C1254" s="1" t="s">
        <v>15</v>
      </c>
      <c r="D1254" s="37">
        <v>0.03</v>
      </c>
      <c r="E1254" s="37">
        <v>5.28</v>
      </c>
      <c r="F1254" s="37">
        <v>5.61</v>
      </c>
      <c r="G1254" s="37">
        <v>0.4</v>
      </c>
      <c r="H1254" s="37">
        <v>-16.670000000000002</v>
      </c>
      <c r="I1254" s="42">
        <f>IF(Table2[[#This Row],[Order Priority]]=Introduction!$B$42,1,0)</f>
        <v>0</v>
      </c>
      <c r="J1254" s="42">
        <f>IF(Table2[[#This Row],[Order Priority]]=Introduction!$B$43,1,0)</f>
        <v>0</v>
      </c>
      <c r="K1254" s="42">
        <f>IF(Table2[[#This Row],[Order Priority]]=Introduction!$B$44,1,0)</f>
        <v>0</v>
      </c>
      <c r="L1254" s="42">
        <f>IF(Table2[[#This Row],[Order Priority]]=Introduction!$B$45,1,0)</f>
        <v>1</v>
      </c>
      <c r="M1254" s="42">
        <f>IF(Table2[[#This Row],[Ship Mode]]=Introduction!$C$42,1,0)</f>
        <v>0</v>
      </c>
      <c r="N1254" s="41">
        <f>IF(Table2[[#This Row],[Ship Mode]]=Introduction!$C$44,1,0)</f>
        <v>1</v>
      </c>
      <c r="O1254" s="41">
        <f>IF(Table2[[#This Row],[Customer Segment]]=Introduction!$D$45,1,0)</f>
        <v>0</v>
      </c>
      <c r="P1254" s="41">
        <f>IF(Table2[[#This Row],[Customer Segment]]=Introduction!$D$42,1,0)</f>
        <v>1</v>
      </c>
      <c r="Q1254" s="41">
        <f>IF(Table2[[#This Row],[Customer Segment]]=Introduction!$D$44,1,0)</f>
        <v>0</v>
      </c>
      <c r="R1254" s="34">
        <v>6.5</v>
      </c>
      <c r="S125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87.975368394644732</v>
      </c>
    </row>
    <row r="1255" spans="1:19" x14ac:dyDescent="0.2">
      <c r="A1255" s="1" t="s">
        <v>92</v>
      </c>
      <c r="B1255" s="1" t="s">
        <v>14</v>
      </c>
      <c r="C1255" s="1" t="s">
        <v>15</v>
      </c>
      <c r="D1255" s="39">
        <v>0.08</v>
      </c>
      <c r="E1255" s="39">
        <v>2.88</v>
      </c>
      <c r="F1255" s="39">
        <v>0.5</v>
      </c>
      <c r="G1255" s="39">
        <v>0.39</v>
      </c>
      <c r="H1255" s="39">
        <v>6.0305999999999997</v>
      </c>
      <c r="I1255" s="42">
        <f>IF(Table2[[#This Row],[Order Priority]]=Introduction!$B$42,1,0)</f>
        <v>0</v>
      </c>
      <c r="J1255" s="42">
        <f>IF(Table2[[#This Row],[Order Priority]]=Introduction!$B$43,1,0)</f>
        <v>0</v>
      </c>
      <c r="K1255" s="42">
        <f>IF(Table2[[#This Row],[Order Priority]]=Introduction!$B$44,1,0)</f>
        <v>0</v>
      </c>
      <c r="L1255" s="42">
        <f>IF(Table2[[#This Row],[Order Priority]]=Introduction!$B$45,1,0)</f>
        <v>1</v>
      </c>
      <c r="M1255" s="42">
        <f>IF(Table2[[#This Row],[Ship Mode]]=Introduction!$C$42,1,0)</f>
        <v>0</v>
      </c>
      <c r="N1255" s="41">
        <f>IF(Table2[[#This Row],[Ship Mode]]=Introduction!$C$44,1,0)</f>
        <v>1</v>
      </c>
      <c r="O1255" s="41">
        <f>IF(Table2[[#This Row],[Customer Segment]]=Introduction!$D$45,1,0)</f>
        <v>0</v>
      </c>
      <c r="P1255" s="41">
        <f>IF(Table2[[#This Row],[Customer Segment]]=Introduction!$D$42,1,0)</f>
        <v>1</v>
      </c>
      <c r="Q1255" s="41">
        <f>IF(Table2[[#This Row],[Customer Segment]]=Introduction!$D$44,1,0)</f>
        <v>0</v>
      </c>
      <c r="R1255" s="1">
        <v>8.74</v>
      </c>
      <c r="S125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-78.889092118160306</v>
      </c>
    </row>
    <row r="1256" spans="1:19" x14ac:dyDescent="0.2">
      <c r="A1256" s="1" t="s">
        <v>46</v>
      </c>
      <c r="B1256" s="1" t="s">
        <v>14</v>
      </c>
      <c r="C1256" s="1" t="s">
        <v>70</v>
      </c>
      <c r="D1256" s="37">
        <v>0.06</v>
      </c>
      <c r="E1256" s="37">
        <v>3.36</v>
      </c>
      <c r="F1256" s="37">
        <v>6.27</v>
      </c>
      <c r="G1256" s="37">
        <v>0.4</v>
      </c>
      <c r="H1256" s="37">
        <v>-24.057539999999999</v>
      </c>
      <c r="I1256" s="42">
        <f>IF(Table2[[#This Row],[Order Priority]]=Introduction!$B$42,1,0)</f>
        <v>0</v>
      </c>
      <c r="J1256" s="42">
        <f>IF(Table2[[#This Row],[Order Priority]]=Introduction!$B$43,1,0)</f>
        <v>0</v>
      </c>
      <c r="K1256" s="42">
        <f>IF(Table2[[#This Row],[Order Priority]]=Introduction!$B$44,1,0)</f>
        <v>0</v>
      </c>
      <c r="L1256" s="42">
        <f>IF(Table2[[#This Row],[Order Priority]]=Introduction!$B$45,1,0)</f>
        <v>0</v>
      </c>
      <c r="M1256" s="42">
        <f>IF(Table2[[#This Row],[Ship Mode]]=Introduction!$C$42,1,0)</f>
        <v>0</v>
      </c>
      <c r="N1256" s="41">
        <f>IF(Table2[[#This Row],[Ship Mode]]=Introduction!$C$44,1,0)</f>
        <v>1</v>
      </c>
      <c r="O1256" s="41">
        <f>IF(Table2[[#This Row],[Customer Segment]]=Introduction!$D$45,1,0)</f>
        <v>0</v>
      </c>
      <c r="P1256" s="41">
        <f>IF(Table2[[#This Row],[Customer Segment]]=Introduction!$D$42,1,0)</f>
        <v>0</v>
      </c>
      <c r="Q1256" s="41">
        <f>IF(Table2[[#This Row],[Customer Segment]]=Introduction!$D$44,1,0)</f>
        <v>0</v>
      </c>
      <c r="R1256" s="34">
        <v>8.82</v>
      </c>
      <c r="S125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290.01327475253055</v>
      </c>
    </row>
    <row r="1257" spans="1:19" x14ac:dyDescent="0.2">
      <c r="A1257" s="1" t="s">
        <v>46</v>
      </c>
      <c r="B1257" s="1" t="s">
        <v>14</v>
      </c>
      <c r="C1257" s="1" t="s">
        <v>70</v>
      </c>
      <c r="D1257" s="39">
        <v>7.0000000000000007E-2</v>
      </c>
      <c r="E1257" s="39">
        <v>699.99</v>
      </c>
      <c r="F1257" s="39">
        <v>24.49</v>
      </c>
      <c r="G1257" s="39">
        <v>0.41</v>
      </c>
      <c r="H1257" s="39">
        <v>2583.5614799999998</v>
      </c>
      <c r="I1257" s="42">
        <f>IF(Table2[[#This Row],[Order Priority]]=Introduction!$B$42,1,0)</f>
        <v>0</v>
      </c>
      <c r="J1257" s="42">
        <f>IF(Table2[[#This Row],[Order Priority]]=Introduction!$B$43,1,0)</f>
        <v>0</v>
      </c>
      <c r="K1257" s="42">
        <f>IF(Table2[[#This Row],[Order Priority]]=Introduction!$B$44,1,0)</f>
        <v>0</v>
      </c>
      <c r="L1257" s="42">
        <f>IF(Table2[[#This Row],[Order Priority]]=Introduction!$B$45,1,0)</f>
        <v>0</v>
      </c>
      <c r="M1257" s="42">
        <f>IF(Table2[[#This Row],[Ship Mode]]=Introduction!$C$42,1,0)</f>
        <v>0</v>
      </c>
      <c r="N1257" s="41">
        <f>IF(Table2[[#This Row],[Ship Mode]]=Introduction!$C$44,1,0)</f>
        <v>1</v>
      </c>
      <c r="O1257" s="41">
        <f>IF(Table2[[#This Row],[Customer Segment]]=Introduction!$D$45,1,0)</f>
        <v>0</v>
      </c>
      <c r="P1257" s="41">
        <f>IF(Table2[[#This Row],[Customer Segment]]=Introduction!$D$42,1,0)</f>
        <v>0</v>
      </c>
      <c r="Q1257" s="41">
        <f>IF(Table2[[#This Row],[Customer Segment]]=Introduction!$D$44,1,0)</f>
        <v>0</v>
      </c>
      <c r="R1257" s="1">
        <v>5976.09</v>
      </c>
      <c r="S125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5648.2386598125413</v>
      </c>
    </row>
    <row r="1258" spans="1:19" x14ac:dyDescent="0.2">
      <c r="A1258" s="1" t="s">
        <v>1</v>
      </c>
      <c r="B1258" s="1" t="s">
        <v>14</v>
      </c>
      <c r="C1258" s="1" t="s">
        <v>47</v>
      </c>
      <c r="D1258" s="37">
        <v>0.04</v>
      </c>
      <c r="E1258" s="37">
        <v>2.52</v>
      </c>
      <c r="F1258" s="37">
        <v>1.92</v>
      </c>
      <c r="G1258" s="37">
        <v>0.82</v>
      </c>
      <c r="H1258" s="37">
        <v>-8.2080000000000002</v>
      </c>
      <c r="I1258" s="42">
        <f>IF(Table2[[#This Row],[Order Priority]]=Introduction!$B$42,1,0)</f>
        <v>1</v>
      </c>
      <c r="J1258" s="42">
        <f>IF(Table2[[#This Row],[Order Priority]]=Introduction!$B$43,1,0)</f>
        <v>0</v>
      </c>
      <c r="K1258" s="42">
        <f>IF(Table2[[#This Row],[Order Priority]]=Introduction!$B$44,1,0)</f>
        <v>0</v>
      </c>
      <c r="L1258" s="42">
        <f>IF(Table2[[#This Row],[Order Priority]]=Introduction!$B$45,1,0)</f>
        <v>0</v>
      </c>
      <c r="M1258" s="42">
        <f>IF(Table2[[#This Row],[Ship Mode]]=Introduction!$C$42,1,0)</f>
        <v>0</v>
      </c>
      <c r="N1258" s="41">
        <f>IF(Table2[[#This Row],[Ship Mode]]=Introduction!$C$44,1,0)</f>
        <v>1</v>
      </c>
      <c r="O1258" s="41">
        <f>IF(Table2[[#This Row],[Customer Segment]]=Introduction!$D$45,1,0)</f>
        <v>0</v>
      </c>
      <c r="P1258" s="41">
        <f>IF(Table2[[#This Row],[Customer Segment]]=Introduction!$D$42,1,0)</f>
        <v>0</v>
      </c>
      <c r="Q1258" s="41">
        <f>IF(Table2[[#This Row],[Customer Segment]]=Introduction!$D$44,1,0)</f>
        <v>1</v>
      </c>
      <c r="R1258" s="34">
        <v>3.13</v>
      </c>
      <c r="S125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665.11572178079928</v>
      </c>
    </row>
    <row r="1259" spans="1:19" x14ac:dyDescent="0.2">
      <c r="A1259" s="1" t="s">
        <v>1</v>
      </c>
      <c r="B1259" s="1" t="s">
        <v>14</v>
      </c>
      <c r="C1259" s="1" t="s">
        <v>15</v>
      </c>
      <c r="D1259" s="39">
        <v>7.0000000000000007E-2</v>
      </c>
      <c r="E1259" s="39">
        <v>5.58</v>
      </c>
      <c r="F1259" s="39">
        <v>1.99</v>
      </c>
      <c r="G1259" s="39">
        <v>0.46</v>
      </c>
      <c r="H1259" s="39">
        <v>23.045999999999999</v>
      </c>
      <c r="I1259" s="42">
        <f>IF(Table2[[#This Row],[Order Priority]]=Introduction!$B$42,1,0)</f>
        <v>1</v>
      </c>
      <c r="J1259" s="42">
        <f>IF(Table2[[#This Row],[Order Priority]]=Introduction!$B$43,1,0)</f>
        <v>0</v>
      </c>
      <c r="K1259" s="42">
        <f>IF(Table2[[#This Row],[Order Priority]]=Introduction!$B$44,1,0)</f>
        <v>0</v>
      </c>
      <c r="L1259" s="42">
        <f>IF(Table2[[#This Row],[Order Priority]]=Introduction!$B$45,1,0)</f>
        <v>0</v>
      </c>
      <c r="M1259" s="42">
        <f>IF(Table2[[#This Row],[Ship Mode]]=Introduction!$C$42,1,0)</f>
        <v>0</v>
      </c>
      <c r="N1259" s="41">
        <f>IF(Table2[[#This Row],[Ship Mode]]=Introduction!$C$44,1,0)</f>
        <v>1</v>
      </c>
      <c r="O1259" s="41">
        <f>IF(Table2[[#This Row],[Customer Segment]]=Introduction!$D$45,1,0)</f>
        <v>0</v>
      </c>
      <c r="P1259" s="41">
        <f>IF(Table2[[#This Row],[Customer Segment]]=Introduction!$D$42,1,0)</f>
        <v>1</v>
      </c>
      <c r="Q1259" s="41">
        <f>IF(Table2[[#This Row],[Customer Segment]]=Introduction!$D$44,1,0)</f>
        <v>0</v>
      </c>
      <c r="R1259" s="1">
        <v>121.46</v>
      </c>
      <c r="S125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330.2166772095527</v>
      </c>
    </row>
    <row r="1260" spans="1:19" x14ac:dyDescent="0.2">
      <c r="A1260" s="1" t="s">
        <v>13</v>
      </c>
      <c r="B1260" s="1" t="s">
        <v>14</v>
      </c>
      <c r="C1260" s="1" t="s">
        <v>47</v>
      </c>
      <c r="D1260" s="37">
        <v>0.04</v>
      </c>
      <c r="E1260" s="37">
        <v>9.06</v>
      </c>
      <c r="F1260" s="37">
        <v>9.86</v>
      </c>
      <c r="G1260" s="37">
        <v>0.4</v>
      </c>
      <c r="H1260" s="37">
        <v>-53.25</v>
      </c>
      <c r="I1260" s="42">
        <f>IF(Table2[[#This Row],[Order Priority]]=Introduction!$B$42,1,0)</f>
        <v>0</v>
      </c>
      <c r="J1260" s="42">
        <f>IF(Table2[[#This Row],[Order Priority]]=Introduction!$B$43,1,0)</f>
        <v>1</v>
      </c>
      <c r="K1260" s="42">
        <f>IF(Table2[[#This Row],[Order Priority]]=Introduction!$B$44,1,0)</f>
        <v>0</v>
      </c>
      <c r="L1260" s="42">
        <f>IF(Table2[[#This Row],[Order Priority]]=Introduction!$B$45,1,0)</f>
        <v>0</v>
      </c>
      <c r="M1260" s="42">
        <f>IF(Table2[[#This Row],[Ship Mode]]=Introduction!$C$42,1,0)</f>
        <v>0</v>
      </c>
      <c r="N1260" s="41">
        <f>IF(Table2[[#This Row],[Ship Mode]]=Introduction!$C$44,1,0)</f>
        <v>1</v>
      </c>
      <c r="O1260" s="41">
        <f>IF(Table2[[#This Row],[Customer Segment]]=Introduction!$D$45,1,0)</f>
        <v>0</v>
      </c>
      <c r="P1260" s="41">
        <f>IF(Table2[[#This Row],[Customer Segment]]=Introduction!$D$42,1,0)</f>
        <v>0</v>
      </c>
      <c r="Q1260" s="41">
        <f>IF(Table2[[#This Row],[Customer Segment]]=Introduction!$D$44,1,0)</f>
        <v>1</v>
      </c>
      <c r="R1260" s="34">
        <v>30.87</v>
      </c>
      <c r="S126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217.34201657647702</v>
      </c>
    </row>
    <row r="1261" spans="1:19" x14ac:dyDescent="0.2">
      <c r="A1261" s="1" t="s">
        <v>13</v>
      </c>
      <c r="B1261" s="1" t="s">
        <v>14</v>
      </c>
      <c r="C1261" s="1" t="s">
        <v>47</v>
      </c>
      <c r="D1261" s="39">
        <v>0.04</v>
      </c>
      <c r="E1261" s="39">
        <v>14.27</v>
      </c>
      <c r="F1261" s="39">
        <v>7.27</v>
      </c>
      <c r="G1261" s="39">
        <v>0.38</v>
      </c>
      <c r="H1261" s="39">
        <v>2.125</v>
      </c>
      <c r="I1261" s="42">
        <f>IF(Table2[[#This Row],[Order Priority]]=Introduction!$B$42,1,0)</f>
        <v>0</v>
      </c>
      <c r="J1261" s="42">
        <f>IF(Table2[[#This Row],[Order Priority]]=Introduction!$B$43,1,0)</f>
        <v>1</v>
      </c>
      <c r="K1261" s="42">
        <f>IF(Table2[[#This Row],[Order Priority]]=Introduction!$B$44,1,0)</f>
        <v>0</v>
      </c>
      <c r="L1261" s="42">
        <f>IF(Table2[[#This Row],[Order Priority]]=Introduction!$B$45,1,0)</f>
        <v>0</v>
      </c>
      <c r="M1261" s="42">
        <f>IF(Table2[[#This Row],[Ship Mode]]=Introduction!$C$42,1,0)</f>
        <v>0</v>
      </c>
      <c r="N1261" s="41">
        <f>IF(Table2[[#This Row],[Ship Mode]]=Introduction!$C$44,1,0)</f>
        <v>1</v>
      </c>
      <c r="O1261" s="41">
        <f>IF(Table2[[#This Row],[Customer Segment]]=Introduction!$D$45,1,0)</f>
        <v>0</v>
      </c>
      <c r="P1261" s="41">
        <f>IF(Table2[[#This Row],[Customer Segment]]=Introduction!$D$42,1,0)</f>
        <v>0</v>
      </c>
      <c r="Q1261" s="41">
        <f>IF(Table2[[#This Row],[Customer Segment]]=Introduction!$D$44,1,0)</f>
        <v>1</v>
      </c>
      <c r="R1261" s="1">
        <v>45.24</v>
      </c>
      <c r="S126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202.16170478148115</v>
      </c>
    </row>
    <row r="1262" spans="1:19" x14ac:dyDescent="0.2">
      <c r="A1262" s="1" t="s">
        <v>23</v>
      </c>
      <c r="B1262" s="1" t="s">
        <v>14</v>
      </c>
      <c r="C1262" s="1" t="s">
        <v>3</v>
      </c>
      <c r="D1262" s="37">
        <v>0.03</v>
      </c>
      <c r="E1262" s="37">
        <v>35.409999999999997</v>
      </c>
      <c r="F1262" s="37">
        <v>1.99</v>
      </c>
      <c r="G1262" s="37">
        <v>0.43</v>
      </c>
      <c r="H1262" s="37">
        <v>1912.422</v>
      </c>
      <c r="I1262" s="42">
        <f>IF(Table2[[#This Row],[Order Priority]]=Introduction!$B$42,1,0)</f>
        <v>0</v>
      </c>
      <c r="J1262" s="42">
        <f>IF(Table2[[#This Row],[Order Priority]]=Introduction!$B$43,1,0)</f>
        <v>0</v>
      </c>
      <c r="K1262" s="42">
        <f>IF(Table2[[#This Row],[Order Priority]]=Introduction!$B$44,1,0)</f>
        <v>1</v>
      </c>
      <c r="L1262" s="42">
        <f>IF(Table2[[#This Row],[Order Priority]]=Introduction!$B$45,1,0)</f>
        <v>0</v>
      </c>
      <c r="M1262" s="42">
        <f>IF(Table2[[#This Row],[Ship Mode]]=Introduction!$C$42,1,0)</f>
        <v>0</v>
      </c>
      <c r="N1262" s="41">
        <f>IF(Table2[[#This Row],[Ship Mode]]=Introduction!$C$44,1,0)</f>
        <v>1</v>
      </c>
      <c r="O1262" s="41">
        <f>IF(Table2[[#This Row],[Customer Segment]]=Introduction!$D$45,1,0)</f>
        <v>1</v>
      </c>
      <c r="P1262" s="41">
        <f>IF(Table2[[#This Row],[Customer Segment]]=Introduction!$D$42,1,0)</f>
        <v>0</v>
      </c>
      <c r="Q1262" s="41">
        <f>IF(Table2[[#This Row],[Customer Segment]]=Introduction!$D$44,1,0)</f>
        <v>0</v>
      </c>
      <c r="R1262" s="34">
        <v>367.52</v>
      </c>
      <c r="S126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2169.6032150961851</v>
      </c>
    </row>
    <row r="1263" spans="1:19" x14ac:dyDescent="0.2">
      <c r="A1263" s="1" t="s">
        <v>23</v>
      </c>
      <c r="B1263" s="1" t="s">
        <v>14</v>
      </c>
      <c r="C1263" s="1" t="s">
        <v>3</v>
      </c>
      <c r="D1263" s="39">
        <v>0</v>
      </c>
      <c r="E1263" s="39">
        <v>142.86000000000001</v>
      </c>
      <c r="F1263" s="39">
        <v>19.989999999999998</v>
      </c>
      <c r="G1263" s="39">
        <v>0.56000000000000005</v>
      </c>
      <c r="H1263" s="39">
        <v>-739.32600000000002</v>
      </c>
      <c r="I1263" s="42">
        <f>IF(Table2[[#This Row],[Order Priority]]=Introduction!$B$42,1,0)</f>
        <v>0</v>
      </c>
      <c r="J1263" s="42">
        <f>IF(Table2[[#This Row],[Order Priority]]=Introduction!$B$43,1,0)</f>
        <v>0</v>
      </c>
      <c r="K1263" s="42">
        <f>IF(Table2[[#This Row],[Order Priority]]=Introduction!$B$44,1,0)</f>
        <v>1</v>
      </c>
      <c r="L1263" s="42">
        <f>IF(Table2[[#This Row],[Order Priority]]=Introduction!$B$45,1,0)</f>
        <v>0</v>
      </c>
      <c r="M1263" s="42">
        <f>IF(Table2[[#This Row],[Ship Mode]]=Introduction!$C$42,1,0)</f>
        <v>0</v>
      </c>
      <c r="N1263" s="41">
        <f>IF(Table2[[#This Row],[Ship Mode]]=Introduction!$C$44,1,0)</f>
        <v>1</v>
      </c>
      <c r="O1263" s="41">
        <f>IF(Table2[[#This Row],[Customer Segment]]=Introduction!$D$45,1,0)</f>
        <v>1</v>
      </c>
      <c r="P1263" s="41">
        <f>IF(Table2[[#This Row],[Customer Segment]]=Introduction!$D$42,1,0)</f>
        <v>0</v>
      </c>
      <c r="Q1263" s="41">
        <f>IF(Table2[[#This Row],[Customer Segment]]=Introduction!$D$44,1,0)</f>
        <v>0</v>
      </c>
      <c r="R1263" s="1">
        <v>1576.35</v>
      </c>
      <c r="S126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416.19205294903787</v>
      </c>
    </row>
    <row r="1264" spans="1:19" x14ac:dyDescent="0.2">
      <c r="A1264" s="1" t="s">
        <v>46</v>
      </c>
      <c r="B1264" s="1" t="s">
        <v>63</v>
      </c>
      <c r="C1264" s="1" t="s">
        <v>15</v>
      </c>
      <c r="D1264" s="37">
        <v>0</v>
      </c>
      <c r="E1264" s="37">
        <v>2.88</v>
      </c>
      <c r="F1264" s="37">
        <v>0.7</v>
      </c>
      <c r="G1264" s="37">
        <v>0.56000000000000005</v>
      </c>
      <c r="H1264" s="37">
        <v>-0.11</v>
      </c>
      <c r="I1264" s="42">
        <f>IF(Table2[[#This Row],[Order Priority]]=Introduction!$B$42,1,0)</f>
        <v>0</v>
      </c>
      <c r="J1264" s="42">
        <f>IF(Table2[[#This Row],[Order Priority]]=Introduction!$B$43,1,0)</f>
        <v>0</v>
      </c>
      <c r="K1264" s="42">
        <f>IF(Table2[[#This Row],[Order Priority]]=Introduction!$B$44,1,0)</f>
        <v>0</v>
      </c>
      <c r="L1264" s="42">
        <f>IF(Table2[[#This Row],[Order Priority]]=Introduction!$B$45,1,0)</f>
        <v>0</v>
      </c>
      <c r="M1264" s="42">
        <f>IF(Table2[[#This Row],[Ship Mode]]=Introduction!$C$42,1,0)</f>
        <v>0</v>
      </c>
      <c r="N1264" s="41">
        <f>IF(Table2[[#This Row],[Ship Mode]]=Introduction!$C$44,1,0)</f>
        <v>0</v>
      </c>
      <c r="O1264" s="41">
        <f>IF(Table2[[#This Row],[Customer Segment]]=Introduction!$D$45,1,0)</f>
        <v>0</v>
      </c>
      <c r="P1264" s="41">
        <f>IF(Table2[[#This Row],[Customer Segment]]=Introduction!$D$42,1,0)</f>
        <v>1</v>
      </c>
      <c r="Q1264" s="41">
        <f>IF(Table2[[#This Row],[Customer Segment]]=Introduction!$D$44,1,0)</f>
        <v>0</v>
      </c>
      <c r="R1264" s="34">
        <v>7.96</v>
      </c>
      <c r="S126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220.56922164784626</v>
      </c>
    </row>
    <row r="1265" spans="1:19" x14ac:dyDescent="0.2">
      <c r="A1265" s="1" t="s">
        <v>1</v>
      </c>
      <c r="B1265" s="1" t="s">
        <v>14</v>
      </c>
      <c r="C1265" s="1" t="s">
        <v>15</v>
      </c>
      <c r="D1265" s="39">
        <v>0</v>
      </c>
      <c r="E1265" s="39">
        <v>4.37</v>
      </c>
      <c r="F1265" s="39">
        <v>5.15</v>
      </c>
      <c r="G1265" s="39">
        <v>0.59</v>
      </c>
      <c r="H1265" s="39">
        <v>-150.2604</v>
      </c>
      <c r="I1265" s="42">
        <f>IF(Table2[[#This Row],[Order Priority]]=Introduction!$B$42,1,0)</f>
        <v>1</v>
      </c>
      <c r="J1265" s="42">
        <f>IF(Table2[[#This Row],[Order Priority]]=Introduction!$B$43,1,0)</f>
        <v>0</v>
      </c>
      <c r="K1265" s="42">
        <f>IF(Table2[[#This Row],[Order Priority]]=Introduction!$B$44,1,0)</f>
        <v>0</v>
      </c>
      <c r="L1265" s="42">
        <f>IF(Table2[[#This Row],[Order Priority]]=Introduction!$B$45,1,0)</f>
        <v>0</v>
      </c>
      <c r="M1265" s="42">
        <f>IF(Table2[[#This Row],[Ship Mode]]=Introduction!$C$42,1,0)</f>
        <v>0</v>
      </c>
      <c r="N1265" s="41">
        <f>IF(Table2[[#This Row],[Ship Mode]]=Introduction!$C$44,1,0)</f>
        <v>1</v>
      </c>
      <c r="O1265" s="41">
        <f>IF(Table2[[#This Row],[Customer Segment]]=Introduction!$D$45,1,0)</f>
        <v>0</v>
      </c>
      <c r="P1265" s="41">
        <f>IF(Table2[[#This Row],[Customer Segment]]=Introduction!$D$42,1,0)</f>
        <v>1</v>
      </c>
      <c r="Q1265" s="41">
        <f>IF(Table2[[#This Row],[Customer Segment]]=Introduction!$D$44,1,0)</f>
        <v>0</v>
      </c>
      <c r="R1265" s="1">
        <v>87.85</v>
      </c>
      <c r="S126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390.60827962002924</v>
      </c>
    </row>
    <row r="1266" spans="1:19" x14ac:dyDescent="0.2">
      <c r="A1266" s="1" t="s">
        <v>1</v>
      </c>
      <c r="B1266" s="1" t="s">
        <v>2</v>
      </c>
      <c r="C1266" s="1" t="s">
        <v>15</v>
      </c>
      <c r="D1266" s="37">
        <v>0.01</v>
      </c>
      <c r="E1266" s="37">
        <v>500.98</v>
      </c>
      <c r="F1266" s="37">
        <v>56</v>
      </c>
      <c r="G1266" s="37">
        <v>0.6</v>
      </c>
      <c r="H1266" s="37">
        <v>4899.1288000000004</v>
      </c>
      <c r="I1266" s="42">
        <f>IF(Table2[[#This Row],[Order Priority]]=Introduction!$B$42,1,0)</f>
        <v>1</v>
      </c>
      <c r="J1266" s="42">
        <f>IF(Table2[[#This Row],[Order Priority]]=Introduction!$B$43,1,0)</f>
        <v>0</v>
      </c>
      <c r="K1266" s="42">
        <f>IF(Table2[[#This Row],[Order Priority]]=Introduction!$B$44,1,0)</f>
        <v>0</v>
      </c>
      <c r="L1266" s="42">
        <f>IF(Table2[[#This Row],[Order Priority]]=Introduction!$B$45,1,0)</f>
        <v>0</v>
      </c>
      <c r="M1266" s="42">
        <f>IF(Table2[[#This Row],[Ship Mode]]=Introduction!$C$42,1,0)</f>
        <v>1</v>
      </c>
      <c r="N1266" s="41">
        <f>IF(Table2[[#This Row],[Ship Mode]]=Introduction!$C$44,1,0)</f>
        <v>0</v>
      </c>
      <c r="O1266" s="41">
        <f>IF(Table2[[#This Row],[Customer Segment]]=Introduction!$D$45,1,0)</f>
        <v>0</v>
      </c>
      <c r="P1266" s="41">
        <f>IF(Table2[[#This Row],[Customer Segment]]=Introduction!$D$42,1,0)</f>
        <v>1</v>
      </c>
      <c r="Q1266" s="41">
        <f>IF(Table2[[#This Row],[Customer Segment]]=Introduction!$D$44,1,0)</f>
        <v>0</v>
      </c>
      <c r="R1266" s="34">
        <v>7429.63</v>
      </c>
      <c r="S126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8720.8755712662805</v>
      </c>
    </row>
    <row r="1267" spans="1:19" x14ac:dyDescent="0.2">
      <c r="A1267" s="1" t="s">
        <v>1</v>
      </c>
      <c r="B1267" s="1" t="s">
        <v>14</v>
      </c>
      <c r="C1267" s="1" t="s">
        <v>15</v>
      </c>
      <c r="D1267" s="39">
        <v>0.02</v>
      </c>
      <c r="E1267" s="39">
        <v>12.58</v>
      </c>
      <c r="F1267" s="39">
        <v>5.16</v>
      </c>
      <c r="G1267" s="39">
        <v>0.43</v>
      </c>
      <c r="H1267" s="39">
        <v>44.712000000000003</v>
      </c>
      <c r="I1267" s="42">
        <f>IF(Table2[[#This Row],[Order Priority]]=Introduction!$B$42,1,0)</f>
        <v>1</v>
      </c>
      <c r="J1267" s="42">
        <f>IF(Table2[[#This Row],[Order Priority]]=Introduction!$B$43,1,0)</f>
        <v>0</v>
      </c>
      <c r="K1267" s="42">
        <f>IF(Table2[[#This Row],[Order Priority]]=Introduction!$B$44,1,0)</f>
        <v>0</v>
      </c>
      <c r="L1267" s="42">
        <f>IF(Table2[[#This Row],[Order Priority]]=Introduction!$B$45,1,0)</f>
        <v>0</v>
      </c>
      <c r="M1267" s="42">
        <f>IF(Table2[[#This Row],[Ship Mode]]=Introduction!$C$42,1,0)</f>
        <v>0</v>
      </c>
      <c r="N1267" s="41">
        <f>IF(Table2[[#This Row],[Ship Mode]]=Introduction!$C$44,1,0)</f>
        <v>1</v>
      </c>
      <c r="O1267" s="41">
        <f>IF(Table2[[#This Row],[Customer Segment]]=Introduction!$D$45,1,0)</f>
        <v>0</v>
      </c>
      <c r="P1267" s="41">
        <f>IF(Table2[[#This Row],[Customer Segment]]=Introduction!$D$42,1,0)</f>
        <v>1</v>
      </c>
      <c r="Q1267" s="41">
        <f>IF(Table2[[#This Row],[Customer Segment]]=Introduction!$D$44,1,0)</f>
        <v>0</v>
      </c>
      <c r="R1267" s="1">
        <v>224.29</v>
      </c>
      <c r="S126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470.05860106833148</v>
      </c>
    </row>
    <row r="1268" spans="1:19" x14ac:dyDescent="0.2">
      <c r="A1268" s="1" t="s">
        <v>1</v>
      </c>
      <c r="B1268" s="1" t="s">
        <v>14</v>
      </c>
      <c r="C1268" s="1" t="s">
        <v>15</v>
      </c>
      <c r="D1268" s="37">
        <v>0.1</v>
      </c>
      <c r="E1268" s="37">
        <v>7.7</v>
      </c>
      <c r="F1268" s="37">
        <v>3.68</v>
      </c>
      <c r="G1268" s="37">
        <v>0.52</v>
      </c>
      <c r="H1268" s="37">
        <v>-22.626000000000001</v>
      </c>
      <c r="I1268" s="42">
        <f>IF(Table2[[#This Row],[Order Priority]]=Introduction!$B$42,1,0)</f>
        <v>1</v>
      </c>
      <c r="J1268" s="42">
        <f>IF(Table2[[#This Row],[Order Priority]]=Introduction!$B$43,1,0)</f>
        <v>0</v>
      </c>
      <c r="K1268" s="42">
        <f>IF(Table2[[#This Row],[Order Priority]]=Introduction!$B$44,1,0)</f>
        <v>0</v>
      </c>
      <c r="L1268" s="42">
        <f>IF(Table2[[#This Row],[Order Priority]]=Introduction!$B$45,1,0)</f>
        <v>0</v>
      </c>
      <c r="M1268" s="42">
        <f>IF(Table2[[#This Row],[Ship Mode]]=Introduction!$C$42,1,0)</f>
        <v>0</v>
      </c>
      <c r="N1268" s="41">
        <f>IF(Table2[[#This Row],[Ship Mode]]=Introduction!$C$44,1,0)</f>
        <v>1</v>
      </c>
      <c r="O1268" s="41">
        <f>IF(Table2[[#This Row],[Customer Segment]]=Introduction!$D$45,1,0)</f>
        <v>0</v>
      </c>
      <c r="P1268" s="41">
        <f>IF(Table2[[#This Row],[Customer Segment]]=Introduction!$D$42,1,0)</f>
        <v>1</v>
      </c>
      <c r="Q1268" s="41">
        <f>IF(Table2[[#This Row],[Customer Segment]]=Introduction!$D$44,1,0)</f>
        <v>0</v>
      </c>
      <c r="R1268" s="34">
        <v>51.2</v>
      </c>
      <c r="S126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366.84606449257478</v>
      </c>
    </row>
    <row r="1269" spans="1:19" x14ac:dyDescent="0.2">
      <c r="A1269" s="1" t="s">
        <v>1</v>
      </c>
      <c r="B1269" s="1" t="s">
        <v>2</v>
      </c>
      <c r="C1269" s="1" t="s">
        <v>15</v>
      </c>
      <c r="D1269" s="39">
        <v>0.01</v>
      </c>
      <c r="E1269" s="39">
        <v>500.98</v>
      </c>
      <c r="F1269" s="39">
        <v>56</v>
      </c>
      <c r="G1269" s="39">
        <v>0.6</v>
      </c>
      <c r="H1269" s="39">
        <v>4260.1120000000001</v>
      </c>
      <c r="I1269" s="42">
        <f>IF(Table2[[#This Row],[Order Priority]]=Introduction!$B$42,1,0)</f>
        <v>1</v>
      </c>
      <c r="J1269" s="42">
        <f>IF(Table2[[#This Row],[Order Priority]]=Introduction!$B$43,1,0)</f>
        <v>0</v>
      </c>
      <c r="K1269" s="42">
        <f>IF(Table2[[#This Row],[Order Priority]]=Introduction!$B$44,1,0)</f>
        <v>0</v>
      </c>
      <c r="L1269" s="42">
        <f>IF(Table2[[#This Row],[Order Priority]]=Introduction!$B$45,1,0)</f>
        <v>0</v>
      </c>
      <c r="M1269" s="42">
        <f>IF(Table2[[#This Row],[Ship Mode]]=Introduction!$C$42,1,0)</f>
        <v>1</v>
      </c>
      <c r="N1269" s="41">
        <f>IF(Table2[[#This Row],[Ship Mode]]=Introduction!$C$44,1,0)</f>
        <v>0</v>
      </c>
      <c r="O1269" s="41">
        <f>IF(Table2[[#This Row],[Customer Segment]]=Introduction!$D$45,1,0)</f>
        <v>0</v>
      </c>
      <c r="P1269" s="41">
        <f>IF(Table2[[#This Row],[Customer Segment]]=Introduction!$D$42,1,0)</f>
        <v>1</v>
      </c>
      <c r="Q1269" s="41">
        <f>IF(Table2[[#This Row],[Customer Segment]]=Introduction!$D$44,1,0)</f>
        <v>0</v>
      </c>
      <c r="R1269" s="1">
        <v>29718.53</v>
      </c>
      <c r="S126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8066.5059310318129</v>
      </c>
    </row>
    <row r="1270" spans="1:19" x14ac:dyDescent="0.2">
      <c r="A1270" s="1" t="s">
        <v>1</v>
      </c>
      <c r="B1270" s="1" t="s">
        <v>14</v>
      </c>
      <c r="C1270" s="1" t="s">
        <v>15</v>
      </c>
      <c r="D1270" s="37">
        <v>0.1</v>
      </c>
      <c r="E1270" s="37">
        <v>7.7</v>
      </c>
      <c r="F1270" s="37">
        <v>3.68</v>
      </c>
      <c r="G1270" s="37">
        <v>0.52</v>
      </c>
      <c r="H1270" s="37">
        <v>-25.14</v>
      </c>
      <c r="I1270" s="42">
        <f>IF(Table2[[#This Row],[Order Priority]]=Introduction!$B$42,1,0)</f>
        <v>1</v>
      </c>
      <c r="J1270" s="42">
        <f>IF(Table2[[#This Row],[Order Priority]]=Introduction!$B$43,1,0)</f>
        <v>0</v>
      </c>
      <c r="K1270" s="42">
        <f>IF(Table2[[#This Row],[Order Priority]]=Introduction!$B$44,1,0)</f>
        <v>0</v>
      </c>
      <c r="L1270" s="42">
        <f>IF(Table2[[#This Row],[Order Priority]]=Introduction!$B$45,1,0)</f>
        <v>0</v>
      </c>
      <c r="M1270" s="42">
        <f>IF(Table2[[#This Row],[Ship Mode]]=Introduction!$C$42,1,0)</f>
        <v>0</v>
      </c>
      <c r="N1270" s="41">
        <f>IF(Table2[[#This Row],[Ship Mode]]=Introduction!$C$44,1,0)</f>
        <v>1</v>
      </c>
      <c r="O1270" s="41">
        <f>IF(Table2[[#This Row],[Customer Segment]]=Introduction!$D$45,1,0)</f>
        <v>0</v>
      </c>
      <c r="P1270" s="41">
        <f>IF(Table2[[#This Row],[Customer Segment]]=Introduction!$D$42,1,0)</f>
        <v>1</v>
      </c>
      <c r="Q1270" s="41">
        <f>IF(Table2[[#This Row],[Customer Segment]]=Introduction!$D$44,1,0)</f>
        <v>0</v>
      </c>
      <c r="R1270" s="34">
        <v>197.48</v>
      </c>
      <c r="S127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364.27166382650552</v>
      </c>
    </row>
    <row r="1271" spans="1:19" x14ac:dyDescent="0.2">
      <c r="A1271" s="1" t="s">
        <v>1</v>
      </c>
      <c r="B1271" s="1" t="s">
        <v>63</v>
      </c>
      <c r="C1271" s="1" t="s">
        <v>47</v>
      </c>
      <c r="D1271" s="39">
        <v>0.05</v>
      </c>
      <c r="E1271" s="39">
        <v>3.14</v>
      </c>
      <c r="F1271" s="39">
        <v>1.92</v>
      </c>
      <c r="G1271" s="39">
        <v>0.84</v>
      </c>
      <c r="H1271" s="39">
        <v>1628.37</v>
      </c>
      <c r="I1271" s="42">
        <f>IF(Table2[[#This Row],[Order Priority]]=Introduction!$B$42,1,0)</f>
        <v>1</v>
      </c>
      <c r="J1271" s="42">
        <f>IF(Table2[[#This Row],[Order Priority]]=Introduction!$B$43,1,0)</f>
        <v>0</v>
      </c>
      <c r="K1271" s="42">
        <f>IF(Table2[[#This Row],[Order Priority]]=Introduction!$B$44,1,0)</f>
        <v>0</v>
      </c>
      <c r="L1271" s="42">
        <f>IF(Table2[[#This Row],[Order Priority]]=Introduction!$B$45,1,0)</f>
        <v>0</v>
      </c>
      <c r="M1271" s="42">
        <f>IF(Table2[[#This Row],[Ship Mode]]=Introduction!$C$42,1,0)</f>
        <v>0</v>
      </c>
      <c r="N1271" s="41">
        <f>IF(Table2[[#This Row],[Ship Mode]]=Introduction!$C$44,1,0)</f>
        <v>0</v>
      </c>
      <c r="O1271" s="41">
        <f>IF(Table2[[#This Row],[Customer Segment]]=Introduction!$D$45,1,0)</f>
        <v>0</v>
      </c>
      <c r="P1271" s="41">
        <f>IF(Table2[[#This Row],[Customer Segment]]=Introduction!$D$42,1,0)</f>
        <v>0</v>
      </c>
      <c r="Q1271" s="41">
        <f>IF(Table2[[#This Row],[Customer Segment]]=Introduction!$D$44,1,0)</f>
        <v>1</v>
      </c>
      <c r="R1271" s="1">
        <v>59.22</v>
      </c>
      <c r="S127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2270.7556617472619</v>
      </c>
    </row>
    <row r="1272" spans="1:19" x14ac:dyDescent="0.2">
      <c r="A1272" s="1" t="s">
        <v>13</v>
      </c>
      <c r="B1272" s="1" t="s">
        <v>14</v>
      </c>
      <c r="C1272" s="1" t="s">
        <v>15</v>
      </c>
      <c r="D1272" s="37">
        <v>0.09</v>
      </c>
      <c r="E1272" s="37">
        <v>101.41</v>
      </c>
      <c r="F1272" s="37">
        <v>35</v>
      </c>
      <c r="G1272" s="37">
        <v>0.82</v>
      </c>
      <c r="H1272" s="37">
        <v>-801.15480000000002</v>
      </c>
      <c r="I1272" s="42">
        <f>IF(Table2[[#This Row],[Order Priority]]=Introduction!$B$42,1,0)</f>
        <v>0</v>
      </c>
      <c r="J1272" s="42">
        <f>IF(Table2[[#This Row],[Order Priority]]=Introduction!$B$43,1,0)</f>
        <v>1</v>
      </c>
      <c r="K1272" s="42">
        <f>IF(Table2[[#This Row],[Order Priority]]=Introduction!$B$44,1,0)</f>
        <v>0</v>
      </c>
      <c r="L1272" s="42">
        <f>IF(Table2[[#This Row],[Order Priority]]=Introduction!$B$45,1,0)</f>
        <v>0</v>
      </c>
      <c r="M1272" s="42">
        <f>IF(Table2[[#This Row],[Ship Mode]]=Introduction!$C$42,1,0)</f>
        <v>0</v>
      </c>
      <c r="N1272" s="41">
        <f>IF(Table2[[#This Row],[Ship Mode]]=Introduction!$C$44,1,0)</f>
        <v>1</v>
      </c>
      <c r="O1272" s="41">
        <f>IF(Table2[[#This Row],[Customer Segment]]=Introduction!$D$45,1,0)</f>
        <v>0</v>
      </c>
      <c r="P1272" s="41">
        <f>IF(Table2[[#This Row],[Customer Segment]]=Introduction!$D$42,1,0)</f>
        <v>1</v>
      </c>
      <c r="Q1272" s="41">
        <f>IF(Table2[[#This Row],[Customer Segment]]=Introduction!$D$44,1,0)</f>
        <v>0</v>
      </c>
      <c r="R1272" s="34">
        <v>1178.32</v>
      </c>
      <c r="S127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692.35058529267712</v>
      </c>
    </row>
    <row r="1273" spans="1:19" x14ac:dyDescent="0.2">
      <c r="A1273" s="1" t="s">
        <v>23</v>
      </c>
      <c r="B1273" s="1" t="s">
        <v>2</v>
      </c>
      <c r="C1273" s="1" t="s">
        <v>15</v>
      </c>
      <c r="D1273" s="39">
        <v>0.03</v>
      </c>
      <c r="E1273" s="39">
        <v>180.98</v>
      </c>
      <c r="F1273" s="39">
        <v>26.2</v>
      </c>
      <c r="G1273" s="39">
        <v>0.59</v>
      </c>
      <c r="H1273" s="39">
        <v>588.54</v>
      </c>
      <c r="I1273" s="42">
        <f>IF(Table2[[#This Row],[Order Priority]]=Introduction!$B$42,1,0)</f>
        <v>0</v>
      </c>
      <c r="J1273" s="42">
        <f>IF(Table2[[#This Row],[Order Priority]]=Introduction!$B$43,1,0)</f>
        <v>0</v>
      </c>
      <c r="K1273" s="42">
        <f>IF(Table2[[#This Row],[Order Priority]]=Introduction!$B$44,1,0)</f>
        <v>1</v>
      </c>
      <c r="L1273" s="42">
        <f>IF(Table2[[#This Row],[Order Priority]]=Introduction!$B$45,1,0)</f>
        <v>0</v>
      </c>
      <c r="M1273" s="42">
        <f>IF(Table2[[#This Row],[Ship Mode]]=Introduction!$C$42,1,0)</f>
        <v>1</v>
      </c>
      <c r="N1273" s="41">
        <f>IF(Table2[[#This Row],[Ship Mode]]=Introduction!$C$44,1,0)</f>
        <v>0</v>
      </c>
      <c r="O1273" s="41">
        <f>IF(Table2[[#This Row],[Customer Segment]]=Introduction!$D$45,1,0)</f>
        <v>0</v>
      </c>
      <c r="P1273" s="41">
        <f>IF(Table2[[#This Row],[Customer Segment]]=Introduction!$D$42,1,0)</f>
        <v>1</v>
      </c>
      <c r="Q1273" s="41">
        <f>IF(Table2[[#This Row],[Customer Segment]]=Introduction!$D$44,1,0)</f>
        <v>0</v>
      </c>
      <c r="R1273" s="1">
        <v>928.92</v>
      </c>
      <c r="S127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2248.6815712530465</v>
      </c>
    </row>
    <row r="1274" spans="1:19" x14ac:dyDescent="0.2">
      <c r="A1274" s="1" t="s">
        <v>23</v>
      </c>
      <c r="B1274" s="1" t="s">
        <v>14</v>
      </c>
      <c r="C1274" s="1" t="s">
        <v>15</v>
      </c>
      <c r="D1274" s="37">
        <v>0.06</v>
      </c>
      <c r="E1274" s="37">
        <v>4.28</v>
      </c>
      <c r="F1274" s="37">
        <v>0.94</v>
      </c>
      <c r="G1274" s="37">
        <v>0.56000000000000005</v>
      </c>
      <c r="H1274" s="37">
        <v>0.37</v>
      </c>
      <c r="I1274" s="42">
        <f>IF(Table2[[#This Row],[Order Priority]]=Introduction!$B$42,1,0)</f>
        <v>0</v>
      </c>
      <c r="J1274" s="42">
        <f>IF(Table2[[#This Row],[Order Priority]]=Introduction!$B$43,1,0)</f>
        <v>0</v>
      </c>
      <c r="K1274" s="42">
        <f>IF(Table2[[#This Row],[Order Priority]]=Introduction!$B$44,1,0)</f>
        <v>1</v>
      </c>
      <c r="L1274" s="42">
        <f>IF(Table2[[#This Row],[Order Priority]]=Introduction!$B$45,1,0)</f>
        <v>0</v>
      </c>
      <c r="M1274" s="42">
        <f>IF(Table2[[#This Row],[Ship Mode]]=Introduction!$C$42,1,0)</f>
        <v>0</v>
      </c>
      <c r="N1274" s="41">
        <f>IF(Table2[[#This Row],[Ship Mode]]=Introduction!$C$44,1,0)</f>
        <v>1</v>
      </c>
      <c r="O1274" s="41">
        <f>IF(Table2[[#This Row],[Customer Segment]]=Introduction!$D$45,1,0)</f>
        <v>0</v>
      </c>
      <c r="P1274" s="41">
        <f>IF(Table2[[#This Row],[Customer Segment]]=Introduction!$D$42,1,0)</f>
        <v>1</v>
      </c>
      <c r="Q1274" s="41">
        <f>IF(Table2[[#This Row],[Customer Segment]]=Introduction!$D$44,1,0)</f>
        <v>0</v>
      </c>
      <c r="R1274" s="34">
        <v>38.96</v>
      </c>
      <c r="S127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153.38530646112252</v>
      </c>
    </row>
    <row r="1275" spans="1:19" x14ac:dyDescent="0.2">
      <c r="A1275" s="1" t="s">
        <v>23</v>
      </c>
      <c r="B1275" s="1" t="s">
        <v>14</v>
      </c>
      <c r="C1275" s="1" t="s">
        <v>15</v>
      </c>
      <c r="D1275" s="39">
        <v>0.06</v>
      </c>
      <c r="E1275" s="39">
        <v>4.28</v>
      </c>
      <c r="F1275" s="39">
        <v>0.94</v>
      </c>
      <c r="G1275" s="39">
        <v>0.56000000000000005</v>
      </c>
      <c r="H1275" s="39">
        <v>0.37</v>
      </c>
      <c r="I1275" s="42">
        <f>IF(Table2[[#This Row],[Order Priority]]=Introduction!$B$42,1,0)</f>
        <v>0</v>
      </c>
      <c r="J1275" s="42">
        <f>IF(Table2[[#This Row],[Order Priority]]=Introduction!$B$43,1,0)</f>
        <v>0</v>
      </c>
      <c r="K1275" s="42">
        <f>IF(Table2[[#This Row],[Order Priority]]=Introduction!$B$44,1,0)</f>
        <v>1</v>
      </c>
      <c r="L1275" s="42">
        <f>IF(Table2[[#This Row],[Order Priority]]=Introduction!$B$45,1,0)</f>
        <v>0</v>
      </c>
      <c r="M1275" s="42">
        <f>IF(Table2[[#This Row],[Ship Mode]]=Introduction!$C$42,1,0)</f>
        <v>0</v>
      </c>
      <c r="N1275" s="41">
        <f>IF(Table2[[#This Row],[Ship Mode]]=Introduction!$C$44,1,0)</f>
        <v>1</v>
      </c>
      <c r="O1275" s="41">
        <f>IF(Table2[[#This Row],[Customer Segment]]=Introduction!$D$45,1,0)</f>
        <v>0</v>
      </c>
      <c r="P1275" s="41">
        <f>IF(Table2[[#This Row],[Customer Segment]]=Introduction!$D$42,1,0)</f>
        <v>1</v>
      </c>
      <c r="Q1275" s="41">
        <f>IF(Table2[[#This Row],[Customer Segment]]=Introduction!$D$44,1,0)</f>
        <v>0</v>
      </c>
      <c r="R1275" s="1">
        <v>8.66</v>
      </c>
      <c r="S127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153.38530646112252</v>
      </c>
    </row>
    <row r="1276" spans="1:19" x14ac:dyDescent="0.2">
      <c r="A1276" s="1" t="s">
        <v>92</v>
      </c>
      <c r="B1276" s="1" t="s">
        <v>14</v>
      </c>
      <c r="C1276" s="1" t="s">
        <v>47</v>
      </c>
      <c r="D1276" s="37">
        <v>0.04</v>
      </c>
      <c r="E1276" s="37">
        <v>419.19</v>
      </c>
      <c r="F1276" s="37">
        <v>19.989999999999998</v>
      </c>
      <c r="G1276" s="37">
        <v>0.57999999999999996</v>
      </c>
      <c r="H1276" s="37">
        <v>1388.3559</v>
      </c>
      <c r="I1276" s="42">
        <f>IF(Table2[[#This Row],[Order Priority]]=Introduction!$B$42,1,0)</f>
        <v>0</v>
      </c>
      <c r="J1276" s="42">
        <f>IF(Table2[[#This Row],[Order Priority]]=Introduction!$B$43,1,0)</f>
        <v>0</v>
      </c>
      <c r="K1276" s="42">
        <f>IF(Table2[[#This Row],[Order Priority]]=Introduction!$B$44,1,0)</f>
        <v>0</v>
      </c>
      <c r="L1276" s="42">
        <f>IF(Table2[[#This Row],[Order Priority]]=Introduction!$B$45,1,0)</f>
        <v>1</v>
      </c>
      <c r="M1276" s="42">
        <f>IF(Table2[[#This Row],[Ship Mode]]=Introduction!$C$42,1,0)</f>
        <v>0</v>
      </c>
      <c r="N1276" s="41">
        <f>IF(Table2[[#This Row],[Ship Mode]]=Introduction!$C$44,1,0)</f>
        <v>1</v>
      </c>
      <c r="O1276" s="41">
        <f>IF(Table2[[#This Row],[Customer Segment]]=Introduction!$D$45,1,0)</f>
        <v>0</v>
      </c>
      <c r="P1276" s="41">
        <f>IF(Table2[[#This Row],[Customer Segment]]=Introduction!$D$42,1,0)</f>
        <v>0</v>
      </c>
      <c r="Q1276" s="41">
        <f>IF(Table2[[#This Row],[Customer Segment]]=Introduction!$D$44,1,0)</f>
        <v>1</v>
      </c>
      <c r="R1276" s="34">
        <v>2012.11</v>
      </c>
      <c r="S127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3423.4440891390209</v>
      </c>
    </row>
    <row r="1277" spans="1:19" x14ac:dyDescent="0.2">
      <c r="A1277" s="1" t="s">
        <v>92</v>
      </c>
      <c r="B1277" s="1" t="s">
        <v>14</v>
      </c>
      <c r="C1277" s="1" t="s">
        <v>47</v>
      </c>
      <c r="D1277" s="39">
        <v>0.04</v>
      </c>
      <c r="E1277" s="39">
        <v>419.19</v>
      </c>
      <c r="F1277" s="39">
        <v>19.989999999999998</v>
      </c>
      <c r="G1277" s="39">
        <v>0.57999999999999996</v>
      </c>
      <c r="H1277" s="39">
        <v>1947.67</v>
      </c>
      <c r="I1277" s="42">
        <f>IF(Table2[[#This Row],[Order Priority]]=Introduction!$B$42,1,0)</f>
        <v>0</v>
      </c>
      <c r="J1277" s="42">
        <f>IF(Table2[[#This Row],[Order Priority]]=Introduction!$B$43,1,0)</f>
        <v>0</v>
      </c>
      <c r="K1277" s="42">
        <f>IF(Table2[[#This Row],[Order Priority]]=Introduction!$B$44,1,0)</f>
        <v>0</v>
      </c>
      <c r="L1277" s="42">
        <f>IF(Table2[[#This Row],[Order Priority]]=Introduction!$B$45,1,0)</f>
        <v>1</v>
      </c>
      <c r="M1277" s="42">
        <f>IF(Table2[[#This Row],[Ship Mode]]=Introduction!$C$42,1,0)</f>
        <v>0</v>
      </c>
      <c r="N1277" s="41">
        <f>IF(Table2[[#This Row],[Ship Mode]]=Introduction!$C$44,1,0)</f>
        <v>1</v>
      </c>
      <c r="O1277" s="41">
        <f>IF(Table2[[#This Row],[Customer Segment]]=Introduction!$D$45,1,0)</f>
        <v>0</v>
      </c>
      <c r="P1277" s="41">
        <f>IF(Table2[[#This Row],[Customer Segment]]=Introduction!$D$42,1,0)</f>
        <v>0</v>
      </c>
      <c r="Q1277" s="41">
        <f>IF(Table2[[#This Row],[Customer Segment]]=Introduction!$D$44,1,0)</f>
        <v>1</v>
      </c>
      <c r="R1277" s="1">
        <v>8048.45</v>
      </c>
      <c r="S127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3996.1961144301627</v>
      </c>
    </row>
    <row r="1278" spans="1:19" x14ac:dyDescent="0.2">
      <c r="A1278" s="1" t="s">
        <v>46</v>
      </c>
      <c r="B1278" s="1" t="s">
        <v>14</v>
      </c>
      <c r="C1278" s="1" t="s">
        <v>3</v>
      </c>
      <c r="D1278" s="37">
        <v>7.0000000000000007E-2</v>
      </c>
      <c r="E1278" s="37">
        <v>3.38</v>
      </c>
      <c r="F1278" s="37">
        <v>0.85</v>
      </c>
      <c r="G1278" s="37">
        <v>0.48</v>
      </c>
      <c r="H1278" s="37">
        <v>19.04</v>
      </c>
      <c r="I1278" s="42">
        <f>IF(Table2[[#This Row],[Order Priority]]=Introduction!$B$42,1,0)</f>
        <v>0</v>
      </c>
      <c r="J1278" s="42">
        <f>IF(Table2[[#This Row],[Order Priority]]=Introduction!$B$43,1,0)</f>
        <v>0</v>
      </c>
      <c r="K1278" s="42">
        <f>IF(Table2[[#This Row],[Order Priority]]=Introduction!$B$44,1,0)</f>
        <v>0</v>
      </c>
      <c r="L1278" s="42">
        <f>IF(Table2[[#This Row],[Order Priority]]=Introduction!$B$45,1,0)</f>
        <v>0</v>
      </c>
      <c r="M1278" s="42">
        <f>IF(Table2[[#This Row],[Ship Mode]]=Introduction!$C$42,1,0)</f>
        <v>0</v>
      </c>
      <c r="N1278" s="41">
        <f>IF(Table2[[#This Row],[Ship Mode]]=Introduction!$C$44,1,0)</f>
        <v>1</v>
      </c>
      <c r="O1278" s="41">
        <f>IF(Table2[[#This Row],[Customer Segment]]=Introduction!$D$45,1,0)</f>
        <v>1</v>
      </c>
      <c r="P1278" s="41">
        <f>IF(Table2[[#This Row],[Customer Segment]]=Introduction!$D$42,1,0)</f>
        <v>0</v>
      </c>
      <c r="Q1278" s="41">
        <f>IF(Table2[[#This Row],[Customer Segment]]=Introduction!$D$44,1,0)</f>
        <v>0</v>
      </c>
      <c r="R1278" s="34">
        <v>29.08</v>
      </c>
      <c r="S127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235.25340140129308</v>
      </c>
    </row>
    <row r="1279" spans="1:19" x14ac:dyDescent="0.2">
      <c r="A1279" s="1" t="s">
        <v>46</v>
      </c>
      <c r="B1279" s="1" t="s">
        <v>14</v>
      </c>
      <c r="C1279" s="1" t="s">
        <v>3</v>
      </c>
      <c r="D1279" s="39">
        <v>7.0000000000000007E-2</v>
      </c>
      <c r="E1279" s="39">
        <v>3.38</v>
      </c>
      <c r="F1279" s="39">
        <v>0.85</v>
      </c>
      <c r="G1279" s="39">
        <v>0.48</v>
      </c>
      <c r="H1279" s="39">
        <v>19.04</v>
      </c>
      <c r="I1279" s="42">
        <f>IF(Table2[[#This Row],[Order Priority]]=Introduction!$B$42,1,0)</f>
        <v>0</v>
      </c>
      <c r="J1279" s="42">
        <f>IF(Table2[[#This Row],[Order Priority]]=Introduction!$B$43,1,0)</f>
        <v>0</v>
      </c>
      <c r="K1279" s="42">
        <f>IF(Table2[[#This Row],[Order Priority]]=Introduction!$B$44,1,0)</f>
        <v>0</v>
      </c>
      <c r="L1279" s="42">
        <f>IF(Table2[[#This Row],[Order Priority]]=Introduction!$B$45,1,0)</f>
        <v>0</v>
      </c>
      <c r="M1279" s="42">
        <f>IF(Table2[[#This Row],[Ship Mode]]=Introduction!$C$42,1,0)</f>
        <v>0</v>
      </c>
      <c r="N1279" s="41">
        <f>IF(Table2[[#This Row],[Ship Mode]]=Introduction!$C$44,1,0)</f>
        <v>1</v>
      </c>
      <c r="O1279" s="41">
        <f>IF(Table2[[#This Row],[Customer Segment]]=Introduction!$D$45,1,0)</f>
        <v>1</v>
      </c>
      <c r="P1279" s="41">
        <f>IF(Table2[[#This Row],[Customer Segment]]=Introduction!$D$42,1,0)</f>
        <v>0</v>
      </c>
      <c r="Q1279" s="41">
        <f>IF(Table2[[#This Row],[Customer Segment]]=Introduction!$D$44,1,0)</f>
        <v>0</v>
      </c>
      <c r="R1279" s="1">
        <v>109.86</v>
      </c>
      <c r="S127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235.25340140129308</v>
      </c>
    </row>
    <row r="1280" spans="1:19" x14ac:dyDescent="0.2">
      <c r="A1280" s="1" t="s">
        <v>1</v>
      </c>
      <c r="B1280" s="1" t="s">
        <v>63</v>
      </c>
      <c r="C1280" s="1" t="s">
        <v>47</v>
      </c>
      <c r="D1280" s="37">
        <v>0.09</v>
      </c>
      <c r="E1280" s="37">
        <v>58.1</v>
      </c>
      <c r="F1280" s="37">
        <v>1.49</v>
      </c>
      <c r="G1280" s="37">
        <v>0.38</v>
      </c>
      <c r="H1280" s="37">
        <v>765.75</v>
      </c>
      <c r="I1280" s="42">
        <f>IF(Table2[[#This Row],[Order Priority]]=Introduction!$B$42,1,0)</f>
        <v>1</v>
      </c>
      <c r="J1280" s="42">
        <f>IF(Table2[[#This Row],[Order Priority]]=Introduction!$B$43,1,0)</f>
        <v>0</v>
      </c>
      <c r="K1280" s="42">
        <f>IF(Table2[[#This Row],[Order Priority]]=Introduction!$B$44,1,0)</f>
        <v>0</v>
      </c>
      <c r="L1280" s="42">
        <f>IF(Table2[[#This Row],[Order Priority]]=Introduction!$B$45,1,0)</f>
        <v>0</v>
      </c>
      <c r="M1280" s="42">
        <f>IF(Table2[[#This Row],[Ship Mode]]=Introduction!$C$42,1,0)</f>
        <v>0</v>
      </c>
      <c r="N1280" s="41">
        <f>IF(Table2[[#This Row],[Ship Mode]]=Introduction!$C$44,1,0)</f>
        <v>0</v>
      </c>
      <c r="O1280" s="41">
        <f>IF(Table2[[#This Row],[Customer Segment]]=Introduction!$D$45,1,0)</f>
        <v>0</v>
      </c>
      <c r="P1280" s="41">
        <f>IF(Table2[[#This Row],[Customer Segment]]=Introduction!$D$42,1,0)</f>
        <v>0</v>
      </c>
      <c r="Q1280" s="41">
        <f>IF(Table2[[#This Row],[Customer Segment]]=Introduction!$D$44,1,0)</f>
        <v>1</v>
      </c>
      <c r="R1280" s="34">
        <v>169.46</v>
      </c>
      <c r="S128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1138.9468718029859</v>
      </c>
    </row>
    <row r="1281" spans="1:19" x14ac:dyDescent="0.2">
      <c r="A1281" s="1" t="s">
        <v>23</v>
      </c>
      <c r="B1281" s="1" t="s">
        <v>14</v>
      </c>
      <c r="C1281" s="1" t="s">
        <v>70</v>
      </c>
      <c r="D1281" s="39">
        <v>0.09</v>
      </c>
      <c r="E1281" s="39">
        <v>300.97000000000003</v>
      </c>
      <c r="F1281" s="39">
        <v>7.18</v>
      </c>
      <c r="G1281" s="39">
        <v>0.48</v>
      </c>
      <c r="H1281" s="39">
        <v>17.771999999999998</v>
      </c>
      <c r="I1281" s="42">
        <f>IF(Table2[[#This Row],[Order Priority]]=Introduction!$B$42,1,0)</f>
        <v>0</v>
      </c>
      <c r="J1281" s="42">
        <f>IF(Table2[[#This Row],[Order Priority]]=Introduction!$B$43,1,0)</f>
        <v>0</v>
      </c>
      <c r="K1281" s="42">
        <f>IF(Table2[[#This Row],[Order Priority]]=Introduction!$B$44,1,0)</f>
        <v>1</v>
      </c>
      <c r="L1281" s="42">
        <f>IF(Table2[[#This Row],[Order Priority]]=Introduction!$B$45,1,0)</f>
        <v>0</v>
      </c>
      <c r="M1281" s="42">
        <f>IF(Table2[[#This Row],[Ship Mode]]=Introduction!$C$42,1,0)</f>
        <v>0</v>
      </c>
      <c r="N1281" s="41">
        <f>IF(Table2[[#This Row],[Ship Mode]]=Introduction!$C$44,1,0)</f>
        <v>1</v>
      </c>
      <c r="O1281" s="41">
        <f>IF(Table2[[#This Row],[Customer Segment]]=Introduction!$D$45,1,0)</f>
        <v>0</v>
      </c>
      <c r="P1281" s="41">
        <f>IF(Table2[[#This Row],[Customer Segment]]=Introduction!$D$42,1,0)</f>
        <v>0</v>
      </c>
      <c r="Q1281" s="41">
        <f>IF(Table2[[#This Row],[Customer Segment]]=Introduction!$D$44,1,0)</f>
        <v>0</v>
      </c>
      <c r="R1281" s="1">
        <v>2848.38</v>
      </c>
      <c r="S128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1215.8726480639402</v>
      </c>
    </row>
    <row r="1282" spans="1:19" x14ac:dyDescent="0.2">
      <c r="A1282" s="1" t="s">
        <v>46</v>
      </c>
      <c r="B1282" s="1" t="s">
        <v>14</v>
      </c>
      <c r="C1282" s="1" t="s">
        <v>70</v>
      </c>
      <c r="D1282" s="37">
        <v>0.09</v>
      </c>
      <c r="E1282" s="37">
        <v>12.28</v>
      </c>
      <c r="F1282" s="37">
        <v>4.8600000000000003</v>
      </c>
      <c r="G1282" s="37">
        <v>0.38</v>
      </c>
      <c r="H1282" s="37">
        <v>1.73</v>
      </c>
      <c r="I1282" s="42">
        <f>IF(Table2[[#This Row],[Order Priority]]=Introduction!$B$42,1,0)</f>
        <v>0</v>
      </c>
      <c r="J1282" s="42">
        <f>IF(Table2[[#This Row],[Order Priority]]=Introduction!$B$43,1,0)</f>
        <v>0</v>
      </c>
      <c r="K1282" s="42">
        <f>IF(Table2[[#This Row],[Order Priority]]=Introduction!$B$44,1,0)</f>
        <v>0</v>
      </c>
      <c r="L1282" s="42">
        <f>IF(Table2[[#This Row],[Order Priority]]=Introduction!$B$45,1,0)</f>
        <v>0</v>
      </c>
      <c r="M1282" s="42">
        <f>IF(Table2[[#This Row],[Ship Mode]]=Introduction!$C$42,1,0)</f>
        <v>0</v>
      </c>
      <c r="N1282" s="41">
        <f>IF(Table2[[#This Row],[Ship Mode]]=Introduction!$C$44,1,0)</f>
        <v>1</v>
      </c>
      <c r="O1282" s="41">
        <f>IF(Table2[[#This Row],[Customer Segment]]=Introduction!$D$45,1,0)</f>
        <v>0</v>
      </c>
      <c r="P1282" s="41">
        <f>IF(Table2[[#This Row],[Customer Segment]]=Introduction!$D$42,1,0)</f>
        <v>0</v>
      </c>
      <c r="Q1282" s="41">
        <f>IF(Table2[[#This Row],[Customer Segment]]=Introduction!$D$44,1,0)</f>
        <v>0</v>
      </c>
      <c r="R1282" s="34">
        <v>34.65</v>
      </c>
      <c r="S128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268.94798429321003</v>
      </c>
    </row>
    <row r="1283" spans="1:19" x14ac:dyDescent="0.2">
      <c r="A1283" s="1" t="s">
        <v>46</v>
      </c>
      <c r="B1283" s="1" t="s">
        <v>14</v>
      </c>
      <c r="C1283" s="1" t="s">
        <v>3</v>
      </c>
      <c r="D1283" s="39">
        <v>0</v>
      </c>
      <c r="E1283" s="39">
        <v>125.99</v>
      </c>
      <c r="F1283" s="39">
        <v>8.99</v>
      </c>
      <c r="G1283" s="39">
        <v>0.56999999999999995</v>
      </c>
      <c r="H1283" s="39">
        <v>613.89576</v>
      </c>
      <c r="I1283" s="42">
        <f>IF(Table2[[#This Row],[Order Priority]]=Introduction!$B$42,1,0)</f>
        <v>0</v>
      </c>
      <c r="J1283" s="42">
        <f>IF(Table2[[#This Row],[Order Priority]]=Introduction!$B$43,1,0)</f>
        <v>0</v>
      </c>
      <c r="K1283" s="42">
        <f>IF(Table2[[#This Row],[Order Priority]]=Introduction!$B$44,1,0)</f>
        <v>0</v>
      </c>
      <c r="L1283" s="42">
        <f>IF(Table2[[#This Row],[Order Priority]]=Introduction!$B$45,1,0)</f>
        <v>0</v>
      </c>
      <c r="M1283" s="42">
        <f>IF(Table2[[#This Row],[Ship Mode]]=Introduction!$C$42,1,0)</f>
        <v>0</v>
      </c>
      <c r="N1283" s="41">
        <f>IF(Table2[[#This Row],[Ship Mode]]=Introduction!$C$44,1,0)</f>
        <v>1</v>
      </c>
      <c r="O1283" s="41">
        <f>IF(Table2[[#This Row],[Customer Segment]]=Introduction!$D$45,1,0)</f>
        <v>1</v>
      </c>
      <c r="P1283" s="41">
        <f>IF(Table2[[#This Row],[Customer Segment]]=Introduction!$D$42,1,0)</f>
        <v>0</v>
      </c>
      <c r="Q1283" s="41">
        <f>IF(Table2[[#This Row],[Customer Segment]]=Introduction!$D$44,1,0)</f>
        <v>0</v>
      </c>
      <c r="R1283" s="1">
        <v>1362.2</v>
      </c>
      <c r="S128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1574.609201204152</v>
      </c>
    </row>
    <row r="1284" spans="1:19" x14ac:dyDescent="0.2">
      <c r="A1284" s="1" t="s">
        <v>46</v>
      </c>
      <c r="B1284" s="1" t="s">
        <v>14</v>
      </c>
      <c r="C1284" s="1" t="s">
        <v>3</v>
      </c>
      <c r="D1284" s="37">
        <v>0.08</v>
      </c>
      <c r="E1284" s="37">
        <v>3.28</v>
      </c>
      <c r="F1284" s="37">
        <v>3.97</v>
      </c>
      <c r="G1284" s="37">
        <v>0.56000000000000005</v>
      </c>
      <c r="H1284" s="37">
        <v>0.42659999999999998</v>
      </c>
      <c r="I1284" s="42">
        <f>IF(Table2[[#This Row],[Order Priority]]=Introduction!$B$42,1,0)</f>
        <v>0</v>
      </c>
      <c r="J1284" s="42">
        <f>IF(Table2[[#This Row],[Order Priority]]=Introduction!$B$43,1,0)</f>
        <v>0</v>
      </c>
      <c r="K1284" s="42">
        <f>IF(Table2[[#This Row],[Order Priority]]=Introduction!$B$44,1,0)</f>
        <v>0</v>
      </c>
      <c r="L1284" s="42">
        <f>IF(Table2[[#This Row],[Order Priority]]=Introduction!$B$45,1,0)</f>
        <v>0</v>
      </c>
      <c r="M1284" s="42">
        <f>IF(Table2[[#This Row],[Ship Mode]]=Introduction!$C$42,1,0)</f>
        <v>0</v>
      </c>
      <c r="N1284" s="41">
        <f>IF(Table2[[#This Row],[Ship Mode]]=Introduction!$C$44,1,0)</f>
        <v>1</v>
      </c>
      <c r="O1284" s="41">
        <f>IF(Table2[[#This Row],[Customer Segment]]=Introduction!$D$45,1,0)</f>
        <v>1</v>
      </c>
      <c r="P1284" s="41">
        <f>IF(Table2[[#This Row],[Customer Segment]]=Introduction!$D$42,1,0)</f>
        <v>0</v>
      </c>
      <c r="Q1284" s="41">
        <f>IF(Table2[[#This Row],[Customer Segment]]=Introduction!$D$44,1,0)</f>
        <v>0</v>
      </c>
      <c r="R1284" s="34">
        <v>57.24</v>
      </c>
      <c r="S128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362.0005601695006</v>
      </c>
    </row>
    <row r="1285" spans="1:19" x14ac:dyDescent="0.2">
      <c r="A1285" s="1" t="s">
        <v>46</v>
      </c>
      <c r="B1285" s="1" t="s">
        <v>63</v>
      </c>
      <c r="C1285" s="1" t="s">
        <v>3</v>
      </c>
      <c r="D1285" s="39">
        <v>0.09</v>
      </c>
      <c r="E1285" s="39">
        <v>40.97</v>
      </c>
      <c r="F1285" s="39">
        <v>8.99</v>
      </c>
      <c r="G1285" s="39">
        <v>0.59</v>
      </c>
      <c r="H1285" s="39">
        <v>66.215999999999994</v>
      </c>
      <c r="I1285" s="42">
        <f>IF(Table2[[#This Row],[Order Priority]]=Introduction!$B$42,1,0)</f>
        <v>0</v>
      </c>
      <c r="J1285" s="42">
        <f>IF(Table2[[#This Row],[Order Priority]]=Introduction!$B$43,1,0)</f>
        <v>0</v>
      </c>
      <c r="K1285" s="42">
        <f>IF(Table2[[#This Row],[Order Priority]]=Introduction!$B$44,1,0)</f>
        <v>0</v>
      </c>
      <c r="L1285" s="42">
        <f>IF(Table2[[#This Row],[Order Priority]]=Introduction!$B$45,1,0)</f>
        <v>0</v>
      </c>
      <c r="M1285" s="42">
        <f>IF(Table2[[#This Row],[Ship Mode]]=Introduction!$C$42,1,0)</f>
        <v>0</v>
      </c>
      <c r="N1285" s="41">
        <f>IF(Table2[[#This Row],[Ship Mode]]=Introduction!$C$44,1,0)</f>
        <v>0</v>
      </c>
      <c r="O1285" s="41">
        <f>IF(Table2[[#This Row],[Customer Segment]]=Introduction!$D$45,1,0)</f>
        <v>1</v>
      </c>
      <c r="P1285" s="41">
        <f>IF(Table2[[#This Row],[Customer Segment]]=Introduction!$D$42,1,0)</f>
        <v>0</v>
      </c>
      <c r="Q1285" s="41">
        <f>IF(Table2[[#This Row],[Customer Segment]]=Introduction!$D$44,1,0)</f>
        <v>0</v>
      </c>
      <c r="R1285" s="1">
        <v>824.7</v>
      </c>
      <c r="S128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622.32073970896249</v>
      </c>
    </row>
    <row r="1286" spans="1:19" x14ac:dyDescent="0.2">
      <c r="A1286" s="1" t="s">
        <v>1</v>
      </c>
      <c r="B1286" s="1" t="s">
        <v>14</v>
      </c>
      <c r="C1286" s="1" t="s">
        <v>70</v>
      </c>
      <c r="D1286" s="37">
        <v>0.05</v>
      </c>
      <c r="E1286" s="37">
        <v>6.48</v>
      </c>
      <c r="F1286" s="37">
        <v>6.22</v>
      </c>
      <c r="G1286" s="37">
        <v>0.37</v>
      </c>
      <c r="H1286" s="37">
        <v>-29.07</v>
      </c>
      <c r="I1286" s="42">
        <f>IF(Table2[[#This Row],[Order Priority]]=Introduction!$B$42,1,0)</f>
        <v>1</v>
      </c>
      <c r="J1286" s="42">
        <f>IF(Table2[[#This Row],[Order Priority]]=Introduction!$B$43,1,0)</f>
        <v>0</v>
      </c>
      <c r="K1286" s="42">
        <f>IF(Table2[[#This Row],[Order Priority]]=Introduction!$B$44,1,0)</f>
        <v>0</v>
      </c>
      <c r="L1286" s="42">
        <f>IF(Table2[[#This Row],[Order Priority]]=Introduction!$B$45,1,0)</f>
        <v>0</v>
      </c>
      <c r="M1286" s="42">
        <f>IF(Table2[[#This Row],[Ship Mode]]=Introduction!$C$42,1,0)</f>
        <v>0</v>
      </c>
      <c r="N1286" s="41">
        <f>IF(Table2[[#This Row],[Ship Mode]]=Introduction!$C$44,1,0)</f>
        <v>1</v>
      </c>
      <c r="O1286" s="41">
        <f>IF(Table2[[#This Row],[Customer Segment]]=Introduction!$D$45,1,0)</f>
        <v>0</v>
      </c>
      <c r="P1286" s="41">
        <f>IF(Table2[[#This Row],[Customer Segment]]=Introduction!$D$42,1,0)</f>
        <v>0</v>
      </c>
      <c r="Q1286" s="41">
        <f>IF(Table2[[#This Row],[Customer Segment]]=Introduction!$D$44,1,0)</f>
        <v>0</v>
      </c>
      <c r="R1286" s="34">
        <v>21.46</v>
      </c>
      <c r="S128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363.92881137150647</v>
      </c>
    </row>
    <row r="1287" spans="1:19" x14ac:dyDescent="0.2">
      <c r="A1287" s="1" t="s">
        <v>1</v>
      </c>
      <c r="B1287" s="1" t="s">
        <v>14</v>
      </c>
      <c r="C1287" s="1" t="s">
        <v>70</v>
      </c>
      <c r="D1287" s="39">
        <v>0.03</v>
      </c>
      <c r="E1287" s="39">
        <v>300.64999999999998</v>
      </c>
      <c r="F1287" s="39">
        <v>24.49</v>
      </c>
      <c r="G1287" s="39">
        <v>0.52</v>
      </c>
      <c r="H1287" s="39">
        <v>1282.4960000000001</v>
      </c>
      <c r="I1287" s="42">
        <f>IF(Table2[[#This Row],[Order Priority]]=Introduction!$B$42,1,0)</f>
        <v>1</v>
      </c>
      <c r="J1287" s="42">
        <f>IF(Table2[[#This Row],[Order Priority]]=Introduction!$B$43,1,0)</f>
        <v>0</v>
      </c>
      <c r="K1287" s="42">
        <f>IF(Table2[[#This Row],[Order Priority]]=Introduction!$B$44,1,0)</f>
        <v>0</v>
      </c>
      <c r="L1287" s="42">
        <f>IF(Table2[[#This Row],[Order Priority]]=Introduction!$B$45,1,0)</f>
        <v>0</v>
      </c>
      <c r="M1287" s="42">
        <f>IF(Table2[[#This Row],[Ship Mode]]=Introduction!$C$42,1,0)</f>
        <v>0</v>
      </c>
      <c r="N1287" s="41">
        <f>IF(Table2[[#This Row],[Ship Mode]]=Introduction!$C$44,1,0)</f>
        <v>1</v>
      </c>
      <c r="O1287" s="41">
        <f>IF(Table2[[#This Row],[Customer Segment]]=Introduction!$D$45,1,0)</f>
        <v>0</v>
      </c>
      <c r="P1287" s="41">
        <f>IF(Table2[[#This Row],[Customer Segment]]=Introduction!$D$42,1,0)</f>
        <v>0</v>
      </c>
      <c r="Q1287" s="41">
        <f>IF(Table2[[#This Row],[Customer Segment]]=Introduction!$D$44,1,0)</f>
        <v>0</v>
      </c>
      <c r="R1287" s="1">
        <v>9705.4599999999991</v>
      </c>
      <c r="S128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3271.5575903109748</v>
      </c>
    </row>
    <row r="1288" spans="1:19" x14ac:dyDescent="0.2">
      <c r="A1288" s="1" t="s">
        <v>1</v>
      </c>
      <c r="B1288" s="1" t="s">
        <v>14</v>
      </c>
      <c r="C1288" s="1" t="s">
        <v>70</v>
      </c>
      <c r="D1288" s="37">
        <v>0.06</v>
      </c>
      <c r="E1288" s="37">
        <v>49.99</v>
      </c>
      <c r="F1288" s="37">
        <v>19.989999999999998</v>
      </c>
      <c r="G1288" s="37">
        <v>0.45</v>
      </c>
      <c r="H1288" s="37">
        <v>17.2</v>
      </c>
      <c r="I1288" s="42">
        <f>IF(Table2[[#This Row],[Order Priority]]=Introduction!$B$42,1,0)</f>
        <v>1</v>
      </c>
      <c r="J1288" s="42">
        <f>IF(Table2[[#This Row],[Order Priority]]=Introduction!$B$43,1,0)</f>
        <v>0</v>
      </c>
      <c r="K1288" s="42">
        <f>IF(Table2[[#This Row],[Order Priority]]=Introduction!$B$44,1,0)</f>
        <v>0</v>
      </c>
      <c r="L1288" s="42">
        <f>IF(Table2[[#This Row],[Order Priority]]=Introduction!$B$45,1,0)</f>
        <v>0</v>
      </c>
      <c r="M1288" s="42">
        <f>IF(Table2[[#This Row],[Ship Mode]]=Introduction!$C$42,1,0)</f>
        <v>0</v>
      </c>
      <c r="N1288" s="41">
        <f>IF(Table2[[#This Row],[Ship Mode]]=Introduction!$C$44,1,0)</f>
        <v>1</v>
      </c>
      <c r="O1288" s="41">
        <f>IF(Table2[[#This Row],[Customer Segment]]=Introduction!$D$45,1,0)</f>
        <v>0</v>
      </c>
      <c r="P1288" s="41">
        <f>IF(Table2[[#This Row],[Customer Segment]]=Introduction!$D$42,1,0)</f>
        <v>0</v>
      </c>
      <c r="Q1288" s="41">
        <f>IF(Table2[[#This Row],[Customer Segment]]=Introduction!$D$44,1,0)</f>
        <v>0</v>
      </c>
      <c r="R1288" s="34">
        <v>3247.54</v>
      </c>
      <c r="S128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988.11505367167388</v>
      </c>
    </row>
    <row r="1289" spans="1:19" x14ac:dyDescent="0.2">
      <c r="A1289" s="1" t="s">
        <v>1</v>
      </c>
      <c r="B1289" s="1" t="s">
        <v>14</v>
      </c>
      <c r="C1289" s="1" t="s">
        <v>70</v>
      </c>
      <c r="D1289" s="39">
        <v>0.1</v>
      </c>
      <c r="E1289" s="39">
        <v>104.85</v>
      </c>
      <c r="F1289" s="39">
        <v>4.6500000000000004</v>
      </c>
      <c r="G1289" s="39">
        <v>0.37</v>
      </c>
      <c r="H1289" s="39">
        <v>1184.1199999999999</v>
      </c>
      <c r="I1289" s="42">
        <f>IF(Table2[[#This Row],[Order Priority]]=Introduction!$B$42,1,0)</f>
        <v>1</v>
      </c>
      <c r="J1289" s="42">
        <f>IF(Table2[[#This Row],[Order Priority]]=Introduction!$B$43,1,0)</f>
        <v>0</v>
      </c>
      <c r="K1289" s="42">
        <f>IF(Table2[[#This Row],[Order Priority]]=Introduction!$B$44,1,0)</f>
        <v>0</v>
      </c>
      <c r="L1289" s="42">
        <f>IF(Table2[[#This Row],[Order Priority]]=Introduction!$B$45,1,0)</f>
        <v>0</v>
      </c>
      <c r="M1289" s="42">
        <f>IF(Table2[[#This Row],[Ship Mode]]=Introduction!$C$42,1,0)</f>
        <v>0</v>
      </c>
      <c r="N1289" s="41">
        <f>IF(Table2[[#This Row],[Ship Mode]]=Introduction!$C$44,1,0)</f>
        <v>1</v>
      </c>
      <c r="O1289" s="41">
        <f>IF(Table2[[#This Row],[Customer Segment]]=Introduction!$D$45,1,0)</f>
        <v>0</v>
      </c>
      <c r="P1289" s="41">
        <f>IF(Table2[[#This Row],[Customer Segment]]=Introduction!$D$42,1,0)</f>
        <v>0</v>
      </c>
      <c r="Q1289" s="41">
        <f>IF(Table2[[#This Row],[Customer Segment]]=Introduction!$D$44,1,0)</f>
        <v>0</v>
      </c>
      <c r="R1289" s="1">
        <v>5582.63</v>
      </c>
      <c r="S128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1838.0413440121915</v>
      </c>
    </row>
    <row r="1290" spans="1:19" x14ac:dyDescent="0.2">
      <c r="A1290" s="1" t="s">
        <v>1</v>
      </c>
      <c r="B1290" s="1" t="s">
        <v>14</v>
      </c>
      <c r="C1290" s="1" t="s">
        <v>70</v>
      </c>
      <c r="D1290" s="37">
        <v>0.03</v>
      </c>
      <c r="E1290" s="37">
        <v>300.64999999999998</v>
      </c>
      <c r="F1290" s="37">
        <v>24.49</v>
      </c>
      <c r="G1290" s="37">
        <v>0.52</v>
      </c>
      <c r="H1290" s="37">
        <v>1474.8704</v>
      </c>
      <c r="I1290" s="42">
        <f>IF(Table2[[#This Row],[Order Priority]]=Introduction!$B$42,1,0)</f>
        <v>1</v>
      </c>
      <c r="J1290" s="42">
        <f>IF(Table2[[#This Row],[Order Priority]]=Introduction!$B$43,1,0)</f>
        <v>0</v>
      </c>
      <c r="K1290" s="42">
        <f>IF(Table2[[#This Row],[Order Priority]]=Introduction!$B$44,1,0)</f>
        <v>0</v>
      </c>
      <c r="L1290" s="42">
        <f>IF(Table2[[#This Row],[Order Priority]]=Introduction!$B$45,1,0)</f>
        <v>0</v>
      </c>
      <c r="M1290" s="42">
        <f>IF(Table2[[#This Row],[Ship Mode]]=Introduction!$C$42,1,0)</f>
        <v>0</v>
      </c>
      <c r="N1290" s="41">
        <f>IF(Table2[[#This Row],[Ship Mode]]=Introduction!$C$44,1,0)</f>
        <v>1</v>
      </c>
      <c r="O1290" s="41">
        <f>IF(Table2[[#This Row],[Customer Segment]]=Introduction!$D$45,1,0)</f>
        <v>0</v>
      </c>
      <c r="P1290" s="41">
        <f>IF(Table2[[#This Row],[Customer Segment]]=Introduction!$D$42,1,0)</f>
        <v>0</v>
      </c>
      <c r="Q1290" s="41">
        <f>IF(Table2[[#This Row],[Customer Segment]]=Introduction!$D$44,1,0)</f>
        <v>0</v>
      </c>
      <c r="R1290" s="34">
        <v>2426.36</v>
      </c>
      <c r="S129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3468.5539242388486</v>
      </c>
    </row>
    <row r="1291" spans="1:19" x14ac:dyDescent="0.2">
      <c r="A1291" s="1" t="s">
        <v>1</v>
      </c>
      <c r="B1291" s="1" t="s">
        <v>14</v>
      </c>
      <c r="C1291" s="1" t="s">
        <v>70</v>
      </c>
      <c r="D1291" s="39">
        <v>0.06</v>
      </c>
      <c r="E1291" s="39">
        <v>49.99</v>
      </c>
      <c r="F1291" s="39">
        <v>19.989999999999998</v>
      </c>
      <c r="G1291" s="39">
        <v>0.45</v>
      </c>
      <c r="H1291" s="39">
        <v>19.78</v>
      </c>
      <c r="I1291" s="42">
        <f>IF(Table2[[#This Row],[Order Priority]]=Introduction!$B$42,1,0)</f>
        <v>1</v>
      </c>
      <c r="J1291" s="42">
        <f>IF(Table2[[#This Row],[Order Priority]]=Introduction!$B$43,1,0)</f>
        <v>0</v>
      </c>
      <c r="K1291" s="42">
        <f>IF(Table2[[#This Row],[Order Priority]]=Introduction!$B$44,1,0)</f>
        <v>0</v>
      </c>
      <c r="L1291" s="42">
        <f>IF(Table2[[#This Row],[Order Priority]]=Introduction!$B$45,1,0)</f>
        <v>0</v>
      </c>
      <c r="M1291" s="42">
        <f>IF(Table2[[#This Row],[Ship Mode]]=Introduction!$C$42,1,0)</f>
        <v>0</v>
      </c>
      <c r="N1291" s="41">
        <f>IF(Table2[[#This Row],[Ship Mode]]=Introduction!$C$44,1,0)</f>
        <v>1</v>
      </c>
      <c r="O1291" s="41">
        <f>IF(Table2[[#This Row],[Customer Segment]]=Introduction!$D$45,1,0)</f>
        <v>0</v>
      </c>
      <c r="P1291" s="41">
        <f>IF(Table2[[#This Row],[Customer Segment]]=Introduction!$D$42,1,0)</f>
        <v>0</v>
      </c>
      <c r="Q1291" s="41">
        <f>IF(Table2[[#This Row],[Customer Segment]]=Introduction!$D$44,1,0)</f>
        <v>0</v>
      </c>
      <c r="R1291" s="1">
        <v>824</v>
      </c>
      <c r="S129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990.75704003542035</v>
      </c>
    </row>
    <row r="1292" spans="1:19" x14ac:dyDescent="0.2">
      <c r="A1292" s="1" t="s">
        <v>1</v>
      </c>
      <c r="B1292" s="1" t="s">
        <v>14</v>
      </c>
      <c r="C1292" s="1" t="s">
        <v>70</v>
      </c>
      <c r="D1292" s="37">
        <v>0.1</v>
      </c>
      <c r="E1292" s="37">
        <v>104.85</v>
      </c>
      <c r="F1292" s="37">
        <v>4.6500000000000004</v>
      </c>
      <c r="G1292" s="37">
        <v>0.37</v>
      </c>
      <c r="H1292" s="37">
        <v>929.79570000000001</v>
      </c>
      <c r="I1292" s="42">
        <f>IF(Table2[[#This Row],[Order Priority]]=Introduction!$B$42,1,0)</f>
        <v>1</v>
      </c>
      <c r="J1292" s="42">
        <f>IF(Table2[[#This Row],[Order Priority]]=Introduction!$B$43,1,0)</f>
        <v>0</v>
      </c>
      <c r="K1292" s="42">
        <f>IF(Table2[[#This Row],[Order Priority]]=Introduction!$B$44,1,0)</f>
        <v>0</v>
      </c>
      <c r="L1292" s="42">
        <f>IF(Table2[[#This Row],[Order Priority]]=Introduction!$B$45,1,0)</f>
        <v>0</v>
      </c>
      <c r="M1292" s="42">
        <f>IF(Table2[[#This Row],[Ship Mode]]=Introduction!$C$42,1,0)</f>
        <v>0</v>
      </c>
      <c r="N1292" s="41">
        <f>IF(Table2[[#This Row],[Ship Mode]]=Introduction!$C$44,1,0)</f>
        <v>1</v>
      </c>
      <c r="O1292" s="41">
        <f>IF(Table2[[#This Row],[Customer Segment]]=Introduction!$D$45,1,0)</f>
        <v>0</v>
      </c>
      <c r="P1292" s="41">
        <f>IF(Table2[[#This Row],[Customer Segment]]=Introduction!$D$42,1,0)</f>
        <v>0</v>
      </c>
      <c r="Q1292" s="41">
        <f>IF(Table2[[#This Row],[Customer Segment]]=Introduction!$D$44,1,0)</f>
        <v>0</v>
      </c>
      <c r="R1292" s="34">
        <v>1347.53</v>
      </c>
      <c r="S129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1577.6067189853025</v>
      </c>
    </row>
    <row r="1293" spans="1:19" x14ac:dyDescent="0.2">
      <c r="A1293" s="1" t="s">
        <v>13</v>
      </c>
      <c r="B1293" s="1" t="s">
        <v>14</v>
      </c>
      <c r="C1293" s="1" t="s">
        <v>70</v>
      </c>
      <c r="D1293" s="39">
        <v>0.1</v>
      </c>
      <c r="E1293" s="39">
        <v>48.91</v>
      </c>
      <c r="F1293" s="39">
        <v>5.97</v>
      </c>
      <c r="G1293" s="39">
        <v>0.38</v>
      </c>
      <c r="H1293" s="39">
        <v>156.74340000000001</v>
      </c>
      <c r="I1293" s="42">
        <f>IF(Table2[[#This Row],[Order Priority]]=Introduction!$B$42,1,0)</f>
        <v>0</v>
      </c>
      <c r="J1293" s="42">
        <f>IF(Table2[[#This Row],[Order Priority]]=Introduction!$B$43,1,0)</f>
        <v>1</v>
      </c>
      <c r="K1293" s="42">
        <f>IF(Table2[[#This Row],[Order Priority]]=Introduction!$B$44,1,0)</f>
        <v>0</v>
      </c>
      <c r="L1293" s="42">
        <f>IF(Table2[[#This Row],[Order Priority]]=Introduction!$B$45,1,0)</f>
        <v>0</v>
      </c>
      <c r="M1293" s="42">
        <f>IF(Table2[[#This Row],[Ship Mode]]=Introduction!$C$42,1,0)</f>
        <v>0</v>
      </c>
      <c r="N1293" s="41">
        <f>IF(Table2[[#This Row],[Ship Mode]]=Introduction!$C$44,1,0)</f>
        <v>1</v>
      </c>
      <c r="O1293" s="41">
        <f>IF(Table2[[#This Row],[Customer Segment]]=Introduction!$D$45,1,0)</f>
        <v>0</v>
      </c>
      <c r="P1293" s="41">
        <f>IF(Table2[[#This Row],[Customer Segment]]=Introduction!$D$42,1,0)</f>
        <v>0</v>
      </c>
      <c r="Q1293" s="41">
        <f>IF(Table2[[#This Row],[Customer Segment]]=Introduction!$D$44,1,0)</f>
        <v>0</v>
      </c>
      <c r="R1293" s="1">
        <v>618.96</v>
      </c>
      <c r="S129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363.00752616886814</v>
      </c>
    </row>
    <row r="1294" spans="1:19" x14ac:dyDescent="0.2">
      <c r="A1294" s="1" t="s">
        <v>13</v>
      </c>
      <c r="B1294" s="1" t="s">
        <v>14</v>
      </c>
      <c r="C1294" s="1" t="s">
        <v>70</v>
      </c>
      <c r="D1294" s="37">
        <v>0.08</v>
      </c>
      <c r="E1294" s="37">
        <v>5.98</v>
      </c>
      <c r="F1294" s="37">
        <v>5.46</v>
      </c>
      <c r="G1294" s="37">
        <v>0.36</v>
      </c>
      <c r="H1294" s="37">
        <v>110.11799999999999</v>
      </c>
      <c r="I1294" s="42">
        <f>IF(Table2[[#This Row],[Order Priority]]=Introduction!$B$42,1,0)</f>
        <v>0</v>
      </c>
      <c r="J1294" s="42">
        <f>IF(Table2[[#This Row],[Order Priority]]=Introduction!$B$43,1,0)</f>
        <v>1</v>
      </c>
      <c r="K1294" s="42">
        <f>IF(Table2[[#This Row],[Order Priority]]=Introduction!$B$44,1,0)</f>
        <v>0</v>
      </c>
      <c r="L1294" s="42">
        <f>IF(Table2[[#This Row],[Order Priority]]=Introduction!$B$45,1,0)</f>
        <v>0</v>
      </c>
      <c r="M1294" s="42">
        <f>IF(Table2[[#This Row],[Ship Mode]]=Introduction!$C$42,1,0)</f>
        <v>0</v>
      </c>
      <c r="N1294" s="41">
        <f>IF(Table2[[#This Row],[Ship Mode]]=Introduction!$C$44,1,0)</f>
        <v>1</v>
      </c>
      <c r="O1294" s="41">
        <f>IF(Table2[[#This Row],[Customer Segment]]=Introduction!$D$45,1,0)</f>
        <v>0</v>
      </c>
      <c r="P1294" s="41">
        <f>IF(Table2[[#This Row],[Customer Segment]]=Introduction!$D$42,1,0)</f>
        <v>0</v>
      </c>
      <c r="Q1294" s="41">
        <f>IF(Table2[[#This Row],[Customer Segment]]=Introduction!$D$44,1,0)</f>
        <v>0</v>
      </c>
      <c r="R1294" s="34">
        <v>77.540000000000006</v>
      </c>
      <c r="S129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163.25172367034699</v>
      </c>
    </row>
    <row r="1295" spans="1:19" x14ac:dyDescent="0.2">
      <c r="A1295" s="1" t="s">
        <v>13</v>
      </c>
      <c r="B1295" s="1" t="s">
        <v>63</v>
      </c>
      <c r="C1295" s="1" t="s">
        <v>47</v>
      </c>
      <c r="D1295" s="39">
        <v>0.04</v>
      </c>
      <c r="E1295" s="39">
        <v>4.13</v>
      </c>
      <c r="F1295" s="39">
        <v>0.99</v>
      </c>
      <c r="G1295" s="39">
        <v>0.39</v>
      </c>
      <c r="H1295" s="39">
        <v>22.307700000000001</v>
      </c>
      <c r="I1295" s="42">
        <f>IF(Table2[[#This Row],[Order Priority]]=Introduction!$B$42,1,0)</f>
        <v>0</v>
      </c>
      <c r="J1295" s="42">
        <f>IF(Table2[[#This Row],[Order Priority]]=Introduction!$B$43,1,0)</f>
        <v>1</v>
      </c>
      <c r="K1295" s="42">
        <f>IF(Table2[[#This Row],[Order Priority]]=Introduction!$B$44,1,0)</f>
        <v>0</v>
      </c>
      <c r="L1295" s="42">
        <f>IF(Table2[[#This Row],[Order Priority]]=Introduction!$B$45,1,0)</f>
        <v>0</v>
      </c>
      <c r="M1295" s="42">
        <f>IF(Table2[[#This Row],[Ship Mode]]=Introduction!$C$42,1,0)</f>
        <v>0</v>
      </c>
      <c r="N1295" s="41">
        <f>IF(Table2[[#This Row],[Ship Mode]]=Introduction!$C$44,1,0)</f>
        <v>0</v>
      </c>
      <c r="O1295" s="41">
        <f>IF(Table2[[#This Row],[Customer Segment]]=Introduction!$D$45,1,0)</f>
        <v>0</v>
      </c>
      <c r="P1295" s="41">
        <f>IF(Table2[[#This Row],[Customer Segment]]=Introduction!$D$42,1,0)</f>
        <v>0</v>
      </c>
      <c r="Q1295" s="41">
        <f>IF(Table2[[#This Row],[Customer Segment]]=Introduction!$D$44,1,0)</f>
        <v>1</v>
      </c>
      <c r="R1295" s="1">
        <v>32.33</v>
      </c>
      <c r="S129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-56.420226104771203</v>
      </c>
    </row>
    <row r="1296" spans="1:19" x14ac:dyDescent="0.2">
      <c r="A1296" s="1" t="s">
        <v>13</v>
      </c>
      <c r="B1296" s="1" t="s">
        <v>14</v>
      </c>
      <c r="C1296" s="1" t="s">
        <v>47</v>
      </c>
      <c r="D1296" s="37">
        <v>0.06</v>
      </c>
      <c r="E1296" s="37">
        <v>55.48</v>
      </c>
      <c r="F1296" s="37">
        <v>14.3</v>
      </c>
      <c r="G1296" s="37">
        <v>0.37</v>
      </c>
      <c r="H1296" s="37">
        <v>443.02140000000003</v>
      </c>
      <c r="I1296" s="42">
        <f>IF(Table2[[#This Row],[Order Priority]]=Introduction!$B$42,1,0)</f>
        <v>0</v>
      </c>
      <c r="J1296" s="42">
        <f>IF(Table2[[#This Row],[Order Priority]]=Introduction!$B$43,1,0)</f>
        <v>1</v>
      </c>
      <c r="K1296" s="42">
        <f>IF(Table2[[#This Row],[Order Priority]]=Introduction!$B$44,1,0)</f>
        <v>0</v>
      </c>
      <c r="L1296" s="42">
        <f>IF(Table2[[#This Row],[Order Priority]]=Introduction!$B$45,1,0)</f>
        <v>0</v>
      </c>
      <c r="M1296" s="42">
        <f>IF(Table2[[#This Row],[Ship Mode]]=Introduction!$C$42,1,0)</f>
        <v>0</v>
      </c>
      <c r="N1296" s="41">
        <f>IF(Table2[[#This Row],[Ship Mode]]=Introduction!$C$44,1,0)</f>
        <v>1</v>
      </c>
      <c r="O1296" s="41">
        <f>IF(Table2[[#This Row],[Customer Segment]]=Introduction!$D$45,1,0)</f>
        <v>0</v>
      </c>
      <c r="P1296" s="41">
        <f>IF(Table2[[#This Row],[Customer Segment]]=Introduction!$D$42,1,0)</f>
        <v>0</v>
      </c>
      <c r="Q1296" s="41">
        <f>IF(Table2[[#This Row],[Customer Segment]]=Introduction!$D$44,1,0)</f>
        <v>1</v>
      </c>
      <c r="R1296" s="34">
        <v>642.05999999999995</v>
      </c>
      <c r="S129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955.54510483861338</v>
      </c>
    </row>
    <row r="1297" spans="1:19" x14ac:dyDescent="0.2">
      <c r="A1297" s="1" t="s">
        <v>13</v>
      </c>
      <c r="B1297" s="1" t="s">
        <v>14</v>
      </c>
      <c r="C1297" s="1" t="s">
        <v>47</v>
      </c>
      <c r="D1297" s="39">
        <v>0.09</v>
      </c>
      <c r="E1297" s="39">
        <v>28.53</v>
      </c>
      <c r="F1297" s="39">
        <v>1.49</v>
      </c>
      <c r="G1297" s="39">
        <v>0.38</v>
      </c>
      <c r="H1297" s="39">
        <v>107.45462000000001</v>
      </c>
      <c r="I1297" s="42">
        <f>IF(Table2[[#This Row],[Order Priority]]=Introduction!$B$42,1,0)</f>
        <v>0</v>
      </c>
      <c r="J1297" s="42">
        <f>IF(Table2[[#This Row],[Order Priority]]=Introduction!$B$43,1,0)</f>
        <v>1</v>
      </c>
      <c r="K1297" s="42">
        <f>IF(Table2[[#This Row],[Order Priority]]=Introduction!$B$44,1,0)</f>
        <v>0</v>
      </c>
      <c r="L1297" s="42">
        <f>IF(Table2[[#This Row],[Order Priority]]=Introduction!$B$45,1,0)</f>
        <v>0</v>
      </c>
      <c r="M1297" s="42">
        <f>IF(Table2[[#This Row],[Ship Mode]]=Introduction!$C$42,1,0)</f>
        <v>0</v>
      </c>
      <c r="N1297" s="41">
        <f>IF(Table2[[#This Row],[Ship Mode]]=Introduction!$C$44,1,0)</f>
        <v>1</v>
      </c>
      <c r="O1297" s="41">
        <f>IF(Table2[[#This Row],[Customer Segment]]=Introduction!$D$45,1,0)</f>
        <v>0</v>
      </c>
      <c r="P1297" s="41">
        <f>IF(Table2[[#This Row],[Customer Segment]]=Introduction!$D$42,1,0)</f>
        <v>0</v>
      </c>
      <c r="Q1297" s="41">
        <f>IF(Table2[[#This Row],[Customer Segment]]=Introduction!$D$44,1,0)</f>
        <v>1</v>
      </c>
      <c r="R1297" s="1">
        <v>157.33000000000001</v>
      </c>
      <c r="S129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161.90366907983966</v>
      </c>
    </row>
    <row r="1298" spans="1:19" x14ac:dyDescent="0.2">
      <c r="A1298" s="1" t="s">
        <v>23</v>
      </c>
      <c r="B1298" s="1" t="s">
        <v>63</v>
      </c>
      <c r="C1298" s="1" t="s">
        <v>3</v>
      </c>
      <c r="D1298" s="37">
        <v>0.06</v>
      </c>
      <c r="E1298" s="37">
        <v>3.34</v>
      </c>
      <c r="F1298" s="37">
        <v>7.49</v>
      </c>
      <c r="G1298" s="37">
        <v>0.54</v>
      </c>
      <c r="H1298" s="37">
        <v>-175.86</v>
      </c>
      <c r="I1298" s="42">
        <f>IF(Table2[[#This Row],[Order Priority]]=Introduction!$B$42,1,0)</f>
        <v>0</v>
      </c>
      <c r="J1298" s="42">
        <f>IF(Table2[[#This Row],[Order Priority]]=Introduction!$B$43,1,0)</f>
        <v>0</v>
      </c>
      <c r="K1298" s="42">
        <f>IF(Table2[[#This Row],[Order Priority]]=Introduction!$B$44,1,0)</f>
        <v>1</v>
      </c>
      <c r="L1298" s="42">
        <f>IF(Table2[[#This Row],[Order Priority]]=Introduction!$B$45,1,0)</f>
        <v>0</v>
      </c>
      <c r="M1298" s="42">
        <f>IF(Table2[[#This Row],[Ship Mode]]=Introduction!$C$42,1,0)</f>
        <v>0</v>
      </c>
      <c r="N1298" s="41">
        <f>IF(Table2[[#This Row],[Ship Mode]]=Introduction!$C$44,1,0)</f>
        <v>0</v>
      </c>
      <c r="O1298" s="41">
        <f>IF(Table2[[#This Row],[Customer Segment]]=Introduction!$D$45,1,0)</f>
        <v>1</v>
      </c>
      <c r="P1298" s="41">
        <f>IF(Table2[[#This Row],[Customer Segment]]=Introduction!$D$42,1,0)</f>
        <v>0</v>
      </c>
      <c r="Q1298" s="41">
        <f>IF(Table2[[#This Row],[Customer Segment]]=Introduction!$D$44,1,0)</f>
        <v>0</v>
      </c>
      <c r="R1298" s="34">
        <v>27.45</v>
      </c>
      <c r="S129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72.07336002629431</v>
      </c>
    </row>
    <row r="1299" spans="1:19" x14ac:dyDescent="0.2">
      <c r="A1299" s="1" t="s">
        <v>92</v>
      </c>
      <c r="B1299" s="1" t="s">
        <v>2</v>
      </c>
      <c r="C1299" s="1" t="s">
        <v>3</v>
      </c>
      <c r="D1299" s="39">
        <v>0.09</v>
      </c>
      <c r="E1299" s="39">
        <v>130.97999999999999</v>
      </c>
      <c r="F1299" s="39">
        <v>30</v>
      </c>
      <c r="G1299" s="39">
        <v>0.78</v>
      </c>
      <c r="H1299" s="39">
        <v>-421.76</v>
      </c>
      <c r="I1299" s="42">
        <f>IF(Table2[[#This Row],[Order Priority]]=Introduction!$B$42,1,0)</f>
        <v>0</v>
      </c>
      <c r="J1299" s="42">
        <f>IF(Table2[[#This Row],[Order Priority]]=Introduction!$B$43,1,0)</f>
        <v>0</v>
      </c>
      <c r="K1299" s="42">
        <f>IF(Table2[[#This Row],[Order Priority]]=Introduction!$B$44,1,0)</f>
        <v>0</v>
      </c>
      <c r="L1299" s="42">
        <f>IF(Table2[[#This Row],[Order Priority]]=Introduction!$B$45,1,0)</f>
        <v>1</v>
      </c>
      <c r="M1299" s="42">
        <f>IF(Table2[[#This Row],[Ship Mode]]=Introduction!$C$42,1,0)</f>
        <v>1</v>
      </c>
      <c r="N1299" s="41">
        <f>IF(Table2[[#This Row],[Ship Mode]]=Introduction!$C$44,1,0)</f>
        <v>0</v>
      </c>
      <c r="O1299" s="41">
        <f>IF(Table2[[#This Row],[Customer Segment]]=Introduction!$D$45,1,0)</f>
        <v>1</v>
      </c>
      <c r="P1299" s="41">
        <f>IF(Table2[[#This Row],[Customer Segment]]=Introduction!$D$42,1,0)</f>
        <v>0</v>
      </c>
      <c r="Q1299" s="41">
        <f>IF(Table2[[#This Row],[Customer Segment]]=Introduction!$D$44,1,0)</f>
        <v>0</v>
      </c>
      <c r="R1299" s="1">
        <v>5258.94</v>
      </c>
      <c r="S129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1233.6476536662676</v>
      </c>
    </row>
    <row r="1300" spans="1:19" x14ac:dyDescent="0.2">
      <c r="A1300" s="1" t="s">
        <v>92</v>
      </c>
      <c r="B1300" s="1" t="s">
        <v>14</v>
      </c>
      <c r="C1300" s="1" t="s">
        <v>3</v>
      </c>
      <c r="D1300" s="37">
        <v>0.02</v>
      </c>
      <c r="E1300" s="37">
        <v>8.34</v>
      </c>
      <c r="F1300" s="37">
        <v>2.64</v>
      </c>
      <c r="G1300" s="37">
        <v>0.59</v>
      </c>
      <c r="H1300" s="37">
        <v>6.79</v>
      </c>
      <c r="I1300" s="42">
        <f>IF(Table2[[#This Row],[Order Priority]]=Introduction!$B$42,1,0)</f>
        <v>0</v>
      </c>
      <c r="J1300" s="42">
        <f>IF(Table2[[#This Row],[Order Priority]]=Introduction!$B$43,1,0)</f>
        <v>0</v>
      </c>
      <c r="K1300" s="42">
        <f>IF(Table2[[#This Row],[Order Priority]]=Introduction!$B$44,1,0)</f>
        <v>0</v>
      </c>
      <c r="L1300" s="42">
        <f>IF(Table2[[#This Row],[Order Priority]]=Introduction!$B$45,1,0)</f>
        <v>1</v>
      </c>
      <c r="M1300" s="42">
        <f>IF(Table2[[#This Row],[Ship Mode]]=Introduction!$C$42,1,0)</f>
        <v>0</v>
      </c>
      <c r="N1300" s="41">
        <f>IF(Table2[[#This Row],[Ship Mode]]=Introduction!$C$44,1,0)</f>
        <v>1</v>
      </c>
      <c r="O1300" s="41">
        <f>IF(Table2[[#This Row],[Customer Segment]]=Introduction!$D$45,1,0)</f>
        <v>1</v>
      </c>
      <c r="P1300" s="41">
        <f>IF(Table2[[#This Row],[Customer Segment]]=Introduction!$D$42,1,0)</f>
        <v>0</v>
      </c>
      <c r="Q1300" s="41">
        <f>IF(Table2[[#This Row],[Customer Segment]]=Introduction!$D$44,1,0)</f>
        <v>0</v>
      </c>
      <c r="R1300" s="34">
        <v>66.739999999999995</v>
      </c>
      <c r="S130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223.9301420446059</v>
      </c>
    </row>
    <row r="1301" spans="1:19" x14ac:dyDescent="0.2">
      <c r="A1301" s="1" t="s">
        <v>92</v>
      </c>
      <c r="B1301" s="1" t="s">
        <v>2</v>
      </c>
      <c r="C1301" s="1" t="s">
        <v>3</v>
      </c>
      <c r="D1301" s="39">
        <v>0.09</v>
      </c>
      <c r="E1301" s="39">
        <v>130.97999999999999</v>
      </c>
      <c r="F1301" s="39">
        <v>30</v>
      </c>
      <c r="G1301" s="39">
        <v>0.78</v>
      </c>
      <c r="H1301" s="39">
        <v>-421.76</v>
      </c>
      <c r="I1301" s="42">
        <f>IF(Table2[[#This Row],[Order Priority]]=Introduction!$B$42,1,0)</f>
        <v>0</v>
      </c>
      <c r="J1301" s="42">
        <f>IF(Table2[[#This Row],[Order Priority]]=Introduction!$B$43,1,0)</f>
        <v>0</v>
      </c>
      <c r="K1301" s="42">
        <f>IF(Table2[[#This Row],[Order Priority]]=Introduction!$B$44,1,0)</f>
        <v>0</v>
      </c>
      <c r="L1301" s="42">
        <f>IF(Table2[[#This Row],[Order Priority]]=Introduction!$B$45,1,0)</f>
        <v>1</v>
      </c>
      <c r="M1301" s="42">
        <f>IF(Table2[[#This Row],[Ship Mode]]=Introduction!$C$42,1,0)</f>
        <v>1</v>
      </c>
      <c r="N1301" s="41">
        <f>IF(Table2[[#This Row],[Ship Mode]]=Introduction!$C$44,1,0)</f>
        <v>0</v>
      </c>
      <c r="O1301" s="41">
        <f>IF(Table2[[#This Row],[Customer Segment]]=Introduction!$D$45,1,0)</f>
        <v>1</v>
      </c>
      <c r="P1301" s="41">
        <f>IF(Table2[[#This Row],[Customer Segment]]=Introduction!$D$42,1,0)</f>
        <v>0</v>
      </c>
      <c r="Q1301" s="41">
        <f>IF(Table2[[#This Row],[Customer Segment]]=Introduction!$D$44,1,0)</f>
        <v>0</v>
      </c>
      <c r="R1301" s="1">
        <v>1282.67</v>
      </c>
      <c r="S130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1233.6476536662676</v>
      </c>
    </row>
    <row r="1302" spans="1:19" x14ac:dyDescent="0.2">
      <c r="A1302" s="1" t="s">
        <v>1</v>
      </c>
      <c r="B1302" s="1" t="s">
        <v>14</v>
      </c>
      <c r="C1302" s="1" t="s">
        <v>70</v>
      </c>
      <c r="D1302" s="37">
        <v>0.04</v>
      </c>
      <c r="E1302" s="37">
        <v>5.98</v>
      </c>
      <c r="F1302" s="37">
        <v>0.96</v>
      </c>
      <c r="G1302" s="37">
        <v>0.6</v>
      </c>
      <c r="H1302" s="37">
        <v>52.697600000000001</v>
      </c>
      <c r="I1302" s="42">
        <f>IF(Table2[[#This Row],[Order Priority]]=Introduction!$B$42,1,0)</f>
        <v>1</v>
      </c>
      <c r="J1302" s="42">
        <f>IF(Table2[[#This Row],[Order Priority]]=Introduction!$B$43,1,0)</f>
        <v>0</v>
      </c>
      <c r="K1302" s="42">
        <f>IF(Table2[[#This Row],[Order Priority]]=Introduction!$B$44,1,0)</f>
        <v>0</v>
      </c>
      <c r="L1302" s="42">
        <f>IF(Table2[[#This Row],[Order Priority]]=Introduction!$B$45,1,0)</f>
        <v>0</v>
      </c>
      <c r="M1302" s="42">
        <f>IF(Table2[[#This Row],[Ship Mode]]=Introduction!$C$42,1,0)</f>
        <v>0</v>
      </c>
      <c r="N1302" s="41">
        <f>IF(Table2[[#This Row],[Ship Mode]]=Introduction!$C$44,1,0)</f>
        <v>1</v>
      </c>
      <c r="O1302" s="41">
        <f>IF(Table2[[#This Row],[Customer Segment]]=Introduction!$D$45,1,0)</f>
        <v>0</v>
      </c>
      <c r="P1302" s="41">
        <f>IF(Table2[[#This Row],[Customer Segment]]=Introduction!$D$42,1,0)</f>
        <v>0</v>
      </c>
      <c r="Q1302" s="41">
        <f>IF(Table2[[#This Row],[Customer Segment]]=Introduction!$D$44,1,0)</f>
        <v>0</v>
      </c>
      <c r="R1302" s="34">
        <v>131.79</v>
      </c>
      <c r="S130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498.49207194626479</v>
      </c>
    </row>
    <row r="1303" spans="1:19" x14ac:dyDescent="0.2">
      <c r="A1303" s="1" t="s">
        <v>1</v>
      </c>
      <c r="B1303" s="1" t="s">
        <v>14</v>
      </c>
      <c r="C1303" s="1" t="s">
        <v>70</v>
      </c>
      <c r="D1303" s="39">
        <v>0.01</v>
      </c>
      <c r="E1303" s="39">
        <v>20.99</v>
      </c>
      <c r="F1303" s="39">
        <v>0.99</v>
      </c>
      <c r="G1303" s="39">
        <v>0.56999999999999995</v>
      </c>
      <c r="H1303" s="39">
        <v>-78.194159999999997</v>
      </c>
      <c r="I1303" s="42">
        <f>IF(Table2[[#This Row],[Order Priority]]=Introduction!$B$42,1,0)</f>
        <v>1</v>
      </c>
      <c r="J1303" s="42">
        <f>IF(Table2[[#This Row],[Order Priority]]=Introduction!$B$43,1,0)</f>
        <v>0</v>
      </c>
      <c r="K1303" s="42">
        <f>IF(Table2[[#This Row],[Order Priority]]=Introduction!$B$44,1,0)</f>
        <v>0</v>
      </c>
      <c r="L1303" s="42">
        <f>IF(Table2[[#This Row],[Order Priority]]=Introduction!$B$45,1,0)</f>
        <v>0</v>
      </c>
      <c r="M1303" s="42">
        <f>IF(Table2[[#This Row],[Ship Mode]]=Introduction!$C$42,1,0)</f>
        <v>0</v>
      </c>
      <c r="N1303" s="41">
        <f>IF(Table2[[#This Row],[Ship Mode]]=Introduction!$C$44,1,0)</f>
        <v>1</v>
      </c>
      <c r="O1303" s="41">
        <f>IF(Table2[[#This Row],[Customer Segment]]=Introduction!$D$45,1,0)</f>
        <v>0</v>
      </c>
      <c r="P1303" s="41">
        <f>IF(Table2[[#This Row],[Customer Segment]]=Introduction!$D$42,1,0)</f>
        <v>0</v>
      </c>
      <c r="Q1303" s="41">
        <f>IF(Table2[[#This Row],[Customer Segment]]=Introduction!$D$44,1,0)</f>
        <v>0</v>
      </c>
      <c r="R1303" s="1">
        <v>35.33</v>
      </c>
      <c r="S130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407.20334025628767</v>
      </c>
    </row>
    <row r="1304" spans="1:19" x14ac:dyDescent="0.2">
      <c r="A1304" s="1" t="s">
        <v>13</v>
      </c>
      <c r="B1304" s="1" t="s">
        <v>14</v>
      </c>
      <c r="C1304" s="1" t="s">
        <v>3</v>
      </c>
      <c r="D1304" s="37">
        <v>0.04</v>
      </c>
      <c r="E1304" s="37">
        <v>34.76</v>
      </c>
      <c r="F1304" s="37">
        <v>5.49</v>
      </c>
      <c r="G1304" s="37">
        <v>0.6</v>
      </c>
      <c r="H1304" s="37">
        <v>192.51689999999999</v>
      </c>
      <c r="I1304" s="42">
        <f>IF(Table2[[#This Row],[Order Priority]]=Introduction!$B$42,1,0)</f>
        <v>0</v>
      </c>
      <c r="J1304" s="42">
        <f>IF(Table2[[#This Row],[Order Priority]]=Introduction!$B$43,1,0)</f>
        <v>1</v>
      </c>
      <c r="K1304" s="42">
        <f>IF(Table2[[#This Row],[Order Priority]]=Introduction!$B$44,1,0)</f>
        <v>0</v>
      </c>
      <c r="L1304" s="42">
        <f>IF(Table2[[#This Row],[Order Priority]]=Introduction!$B$45,1,0)</f>
        <v>0</v>
      </c>
      <c r="M1304" s="42">
        <f>IF(Table2[[#This Row],[Ship Mode]]=Introduction!$C$42,1,0)</f>
        <v>0</v>
      </c>
      <c r="N1304" s="41">
        <f>IF(Table2[[#This Row],[Ship Mode]]=Introduction!$C$44,1,0)</f>
        <v>1</v>
      </c>
      <c r="O1304" s="41">
        <f>IF(Table2[[#This Row],[Customer Segment]]=Introduction!$D$45,1,0)</f>
        <v>1</v>
      </c>
      <c r="P1304" s="41">
        <f>IF(Table2[[#This Row],[Customer Segment]]=Introduction!$D$42,1,0)</f>
        <v>0</v>
      </c>
      <c r="Q1304" s="41">
        <f>IF(Table2[[#This Row],[Customer Segment]]=Introduction!$D$44,1,0)</f>
        <v>0</v>
      </c>
      <c r="R1304" s="34">
        <v>279.01</v>
      </c>
      <c r="S130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555.51337845304272</v>
      </c>
    </row>
    <row r="1305" spans="1:19" x14ac:dyDescent="0.2">
      <c r="A1305" s="1" t="s">
        <v>92</v>
      </c>
      <c r="B1305" s="1" t="s">
        <v>14</v>
      </c>
      <c r="C1305" s="1" t="s">
        <v>3</v>
      </c>
      <c r="D1305" s="39">
        <v>0.03</v>
      </c>
      <c r="E1305" s="39">
        <v>35.99</v>
      </c>
      <c r="F1305" s="39">
        <v>5</v>
      </c>
      <c r="G1305" s="39">
        <v>0.85</v>
      </c>
      <c r="H1305" s="39">
        <v>-184.548</v>
      </c>
      <c r="I1305" s="42">
        <f>IF(Table2[[#This Row],[Order Priority]]=Introduction!$B$42,1,0)</f>
        <v>0</v>
      </c>
      <c r="J1305" s="42">
        <f>IF(Table2[[#This Row],[Order Priority]]=Introduction!$B$43,1,0)</f>
        <v>0</v>
      </c>
      <c r="K1305" s="42">
        <f>IF(Table2[[#This Row],[Order Priority]]=Introduction!$B$44,1,0)</f>
        <v>0</v>
      </c>
      <c r="L1305" s="42">
        <f>IF(Table2[[#This Row],[Order Priority]]=Introduction!$B$45,1,0)</f>
        <v>1</v>
      </c>
      <c r="M1305" s="42">
        <f>IF(Table2[[#This Row],[Ship Mode]]=Introduction!$C$42,1,0)</f>
        <v>0</v>
      </c>
      <c r="N1305" s="41">
        <f>IF(Table2[[#This Row],[Ship Mode]]=Introduction!$C$44,1,0)</f>
        <v>1</v>
      </c>
      <c r="O1305" s="41">
        <f>IF(Table2[[#This Row],[Customer Segment]]=Introduction!$D$45,1,0)</f>
        <v>1</v>
      </c>
      <c r="P1305" s="41">
        <f>IF(Table2[[#This Row],[Customer Segment]]=Introduction!$D$42,1,0)</f>
        <v>0</v>
      </c>
      <c r="Q1305" s="41">
        <f>IF(Table2[[#This Row],[Customer Segment]]=Introduction!$D$44,1,0)</f>
        <v>0</v>
      </c>
      <c r="R1305" s="1">
        <v>93.82</v>
      </c>
      <c r="S130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389.35568368717071</v>
      </c>
    </row>
    <row r="1306" spans="1:19" x14ac:dyDescent="0.2">
      <c r="A1306" s="1" t="s">
        <v>92</v>
      </c>
      <c r="B1306" s="1" t="s">
        <v>2</v>
      </c>
      <c r="C1306" s="1" t="s">
        <v>70</v>
      </c>
      <c r="D1306" s="37">
        <v>0.02</v>
      </c>
      <c r="E1306" s="37">
        <v>95.95</v>
      </c>
      <c r="F1306" s="37">
        <v>74.349999999999994</v>
      </c>
      <c r="G1306" s="37">
        <v>0.56999999999999995</v>
      </c>
      <c r="H1306" s="37">
        <v>636.52200000000005</v>
      </c>
      <c r="I1306" s="42">
        <f>IF(Table2[[#This Row],[Order Priority]]=Introduction!$B$42,1,0)</f>
        <v>0</v>
      </c>
      <c r="J1306" s="42">
        <f>IF(Table2[[#This Row],[Order Priority]]=Introduction!$B$43,1,0)</f>
        <v>0</v>
      </c>
      <c r="K1306" s="42">
        <f>IF(Table2[[#This Row],[Order Priority]]=Introduction!$B$44,1,0)</f>
        <v>0</v>
      </c>
      <c r="L1306" s="42">
        <f>IF(Table2[[#This Row],[Order Priority]]=Introduction!$B$45,1,0)</f>
        <v>1</v>
      </c>
      <c r="M1306" s="42">
        <f>IF(Table2[[#This Row],[Ship Mode]]=Introduction!$C$42,1,0)</f>
        <v>1</v>
      </c>
      <c r="N1306" s="41">
        <f>IF(Table2[[#This Row],[Ship Mode]]=Introduction!$C$44,1,0)</f>
        <v>0</v>
      </c>
      <c r="O1306" s="41">
        <f>IF(Table2[[#This Row],[Customer Segment]]=Introduction!$D$45,1,0)</f>
        <v>0</v>
      </c>
      <c r="P1306" s="41">
        <f>IF(Table2[[#This Row],[Customer Segment]]=Introduction!$D$42,1,0)</f>
        <v>0</v>
      </c>
      <c r="Q1306" s="41">
        <f>IF(Table2[[#This Row],[Customer Segment]]=Introduction!$D$44,1,0)</f>
        <v>0</v>
      </c>
      <c r="R1306" s="34">
        <v>1377.46</v>
      </c>
      <c r="S130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3314.1521644678237</v>
      </c>
    </row>
    <row r="1307" spans="1:19" x14ac:dyDescent="0.2">
      <c r="A1307" s="1" t="s">
        <v>92</v>
      </c>
      <c r="B1307" s="1" t="s">
        <v>14</v>
      </c>
      <c r="C1307" s="1" t="s">
        <v>47</v>
      </c>
      <c r="D1307" s="39">
        <v>0.02</v>
      </c>
      <c r="E1307" s="39">
        <v>28.53</v>
      </c>
      <c r="F1307" s="39">
        <v>1.49</v>
      </c>
      <c r="G1307" s="39">
        <v>0.38</v>
      </c>
      <c r="H1307" s="39">
        <v>1.992</v>
      </c>
      <c r="I1307" s="42">
        <f>IF(Table2[[#This Row],[Order Priority]]=Introduction!$B$42,1,0)</f>
        <v>0</v>
      </c>
      <c r="J1307" s="42">
        <f>IF(Table2[[#This Row],[Order Priority]]=Introduction!$B$43,1,0)</f>
        <v>0</v>
      </c>
      <c r="K1307" s="42">
        <f>IF(Table2[[#This Row],[Order Priority]]=Introduction!$B$44,1,0)</f>
        <v>0</v>
      </c>
      <c r="L1307" s="42">
        <f>IF(Table2[[#This Row],[Order Priority]]=Introduction!$B$45,1,0)</f>
        <v>1</v>
      </c>
      <c r="M1307" s="42">
        <f>IF(Table2[[#This Row],[Ship Mode]]=Introduction!$C$42,1,0)</f>
        <v>0</v>
      </c>
      <c r="N1307" s="41">
        <f>IF(Table2[[#This Row],[Ship Mode]]=Introduction!$C$44,1,0)</f>
        <v>1</v>
      </c>
      <c r="O1307" s="41">
        <f>IF(Table2[[#This Row],[Customer Segment]]=Introduction!$D$45,1,0)</f>
        <v>0</v>
      </c>
      <c r="P1307" s="41">
        <f>IF(Table2[[#This Row],[Customer Segment]]=Introduction!$D$42,1,0)</f>
        <v>0</v>
      </c>
      <c r="Q1307" s="41">
        <f>IF(Table2[[#This Row],[Customer Segment]]=Introduction!$D$44,1,0)</f>
        <v>1</v>
      </c>
      <c r="R1307" s="1">
        <v>513.33000000000004</v>
      </c>
      <c r="S130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115.41753681028499</v>
      </c>
    </row>
    <row r="1308" spans="1:19" x14ac:dyDescent="0.2">
      <c r="A1308" s="1" t="s">
        <v>92</v>
      </c>
      <c r="B1308" s="1" t="s">
        <v>14</v>
      </c>
      <c r="C1308" s="1" t="s">
        <v>15</v>
      </c>
      <c r="D1308" s="37">
        <v>0.08</v>
      </c>
      <c r="E1308" s="37">
        <v>125.99</v>
      </c>
      <c r="F1308" s="37">
        <v>7.69</v>
      </c>
      <c r="G1308" s="37">
        <v>0.59</v>
      </c>
      <c r="H1308" s="37">
        <v>374.625</v>
      </c>
      <c r="I1308" s="42">
        <f>IF(Table2[[#This Row],[Order Priority]]=Introduction!$B$42,1,0)</f>
        <v>0</v>
      </c>
      <c r="J1308" s="42">
        <f>IF(Table2[[#This Row],[Order Priority]]=Introduction!$B$43,1,0)</f>
        <v>0</v>
      </c>
      <c r="K1308" s="42">
        <f>IF(Table2[[#This Row],[Order Priority]]=Introduction!$B$44,1,0)</f>
        <v>0</v>
      </c>
      <c r="L1308" s="42">
        <f>IF(Table2[[#This Row],[Order Priority]]=Introduction!$B$45,1,0)</f>
        <v>1</v>
      </c>
      <c r="M1308" s="42">
        <f>IF(Table2[[#This Row],[Ship Mode]]=Introduction!$C$42,1,0)</f>
        <v>0</v>
      </c>
      <c r="N1308" s="41">
        <f>IF(Table2[[#This Row],[Ship Mode]]=Introduction!$C$44,1,0)</f>
        <v>1</v>
      </c>
      <c r="O1308" s="41">
        <f>IF(Table2[[#This Row],[Customer Segment]]=Introduction!$D$45,1,0)</f>
        <v>0</v>
      </c>
      <c r="P1308" s="41">
        <f>IF(Table2[[#This Row],[Customer Segment]]=Introduction!$D$42,1,0)</f>
        <v>1</v>
      </c>
      <c r="Q1308" s="41">
        <f>IF(Table2[[#This Row],[Customer Segment]]=Introduction!$D$44,1,0)</f>
        <v>0</v>
      </c>
      <c r="R1308" s="34">
        <v>710.36</v>
      </c>
      <c r="S130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1049.249966557237</v>
      </c>
    </row>
    <row r="1309" spans="1:19" x14ac:dyDescent="0.2">
      <c r="A1309" s="1" t="s">
        <v>46</v>
      </c>
      <c r="B1309" s="1" t="s">
        <v>14</v>
      </c>
      <c r="C1309" s="1" t="s">
        <v>15</v>
      </c>
      <c r="D1309" s="39">
        <v>0.02</v>
      </c>
      <c r="E1309" s="39">
        <v>15.57</v>
      </c>
      <c r="F1309" s="39">
        <v>1.39</v>
      </c>
      <c r="G1309" s="39">
        <v>0.38</v>
      </c>
      <c r="H1309" s="39">
        <v>23.5428</v>
      </c>
      <c r="I1309" s="42">
        <f>IF(Table2[[#This Row],[Order Priority]]=Introduction!$B$42,1,0)</f>
        <v>0</v>
      </c>
      <c r="J1309" s="42">
        <f>IF(Table2[[#This Row],[Order Priority]]=Introduction!$B$43,1,0)</f>
        <v>0</v>
      </c>
      <c r="K1309" s="42">
        <f>IF(Table2[[#This Row],[Order Priority]]=Introduction!$B$44,1,0)</f>
        <v>0</v>
      </c>
      <c r="L1309" s="42">
        <f>IF(Table2[[#This Row],[Order Priority]]=Introduction!$B$45,1,0)</f>
        <v>0</v>
      </c>
      <c r="M1309" s="42">
        <f>IF(Table2[[#This Row],[Ship Mode]]=Introduction!$C$42,1,0)</f>
        <v>0</v>
      </c>
      <c r="N1309" s="41">
        <f>IF(Table2[[#This Row],[Ship Mode]]=Introduction!$C$44,1,0)</f>
        <v>1</v>
      </c>
      <c r="O1309" s="41">
        <f>IF(Table2[[#This Row],[Customer Segment]]=Introduction!$D$45,1,0)</f>
        <v>0</v>
      </c>
      <c r="P1309" s="41">
        <f>IF(Table2[[#This Row],[Customer Segment]]=Introduction!$D$42,1,0)</f>
        <v>1</v>
      </c>
      <c r="Q1309" s="41">
        <f>IF(Table2[[#This Row],[Customer Segment]]=Introduction!$D$44,1,0)</f>
        <v>0</v>
      </c>
      <c r="R1309" s="1">
        <v>46.23</v>
      </c>
      <c r="S130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223.00745579862775</v>
      </c>
    </row>
    <row r="1310" spans="1:19" x14ac:dyDescent="0.2">
      <c r="A1310" s="1" t="s">
        <v>46</v>
      </c>
      <c r="B1310" s="1" t="s">
        <v>14</v>
      </c>
      <c r="C1310" s="1" t="s">
        <v>15</v>
      </c>
      <c r="D1310" s="37">
        <v>0.02</v>
      </c>
      <c r="E1310" s="37">
        <v>20.89</v>
      </c>
      <c r="F1310" s="37">
        <v>11.52</v>
      </c>
      <c r="G1310" s="37">
        <v>0.83</v>
      </c>
      <c r="H1310" s="37">
        <v>-276.11279999999999</v>
      </c>
      <c r="I1310" s="42">
        <f>IF(Table2[[#This Row],[Order Priority]]=Introduction!$B$42,1,0)</f>
        <v>0</v>
      </c>
      <c r="J1310" s="42">
        <f>IF(Table2[[#This Row],[Order Priority]]=Introduction!$B$43,1,0)</f>
        <v>0</v>
      </c>
      <c r="K1310" s="42">
        <f>IF(Table2[[#This Row],[Order Priority]]=Introduction!$B$44,1,0)</f>
        <v>0</v>
      </c>
      <c r="L1310" s="42">
        <f>IF(Table2[[#This Row],[Order Priority]]=Introduction!$B$45,1,0)</f>
        <v>0</v>
      </c>
      <c r="M1310" s="42">
        <f>IF(Table2[[#This Row],[Ship Mode]]=Introduction!$C$42,1,0)</f>
        <v>0</v>
      </c>
      <c r="N1310" s="41">
        <f>IF(Table2[[#This Row],[Ship Mode]]=Introduction!$C$44,1,0)</f>
        <v>1</v>
      </c>
      <c r="O1310" s="41">
        <f>IF(Table2[[#This Row],[Customer Segment]]=Introduction!$D$45,1,0)</f>
        <v>0</v>
      </c>
      <c r="P1310" s="41">
        <f>IF(Table2[[#This Row],[Customer Segment]]=Introduction!$D$42,1,0)</f>
        <v>1</v>
      </c>
      <c r="Q1310" s="41">
        <f>IF(Table2[[#This Row],[Customer Segment]]=Introduction!$D$44,1,0)</f>
        <v>0</v>
      </c>
      <c r="R1310" s="34">
        <v>279.27999999999997</v>
      </c>
      <c r="S131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586.84021227897233</v>
      </c>
    </row>
    <row r="1311" spans="1:19" x14ac:dyDescent="0.2">
      <c r="A1311" s="1" t="s">
        <v>46</v>
      </c>
      <c r="B1311" s="1" t="s">
        <v>63</v>
      </c>
      <c r="C1311" s="1" t="s">
        <v>15</v>
      </c>
      <c r="D1311" s="39">
        <v>0.06</v>
      </c>
      <c r="E1311" s="39">
        <v>5.38</v>
      </c>
      <c r="F1311" s="39">
        <v>5.24</v>
      </c>
      <c r="G1311" s="39">
        <v>0.36</v>
      </c>
      <c r="H1311" s="39">
        <v>-64.670940000000002</v>
      </c>
      <c r="I1311" s="42">
        <f>IF(Table2[[#This Row],[Order Priority]]=Introduction!$B$42,1,0)</f>
        <v>0</v>
      </c>
      <c r="J1311" s="42">
        <f>IF(Table2[[#This Row],[Order Priority]]=Introduction!$B$43,1,0)</f>
        <v>0</v>
      </c>
      <c r="K1311" s="42">
        <f>IF(Table2[[#This Row],[Order Priority]]=Introduction!$B$44,1,0)</f>
        <v>0</v>
      </c>
      <c r="L1311" s="42">
        <f>IF(Table2[[#This Row],[Order Priority]]=Introduction!$B$45,1,0)</f>
        <v>0</v>
      </c>
      <c r="M1311" s="42">
        <f>IF(Table2[[#This Row],[Ship Mode]]=Introduction!$C$42,1,0)</f>
        <v>0</v>
      </c>
      <c r="N1311" s="41">
        <f>IF(Table2[[#This Row],[Ship Mode]]=Introduction!$C$44,1,0)</f>
        <v>0</v>
      </c>
      <c r="O1311" s="41">
        <f>IF(Table2[[#This Row],[Customer Segment]]=Introduction!$D$45,1,0)</f>
        <v>0</v>
      </c>
      <c r="P1311" s="41">
        <f>IF(Table2[[#This Row],[Customer Segment]]=Introduction!$D$42,1,0)</f>
        <v>1</v>
      </c>
      <c r="Q1311" s="41">
        <f>IF(Table2[[#This Row],[Customer Segment]]=Introduction!$D$44,1,0)</f>
        <v>0</v>
      </c>
      <c r="R1311" s="1">
        <v>81.819999999999993</v>
      </c>
      <c r="S131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81.885616789264645</v>
      </c>
    </row>
    <row r="1312" spans="1:19" x14ac:dyDescent="0.2">
      <c r="A1312" s="1" t="s">
        <v>46</v>
      </c>
      <c r="B1312" s="1" t="s">
        <v>14</v>
      </c>
      <c r="C1312" s="1" t="s">
        <v>15</v>
      </c>
      <c r="D1312" s="37">
        <v>0.03</v>
      </c>
      <c r="E1312" s="37">
        <v>7.35</v>
      </c>
      <c r="F1312" s="37">
        <v>5.96</v>
      </c>
      <c r="G1312" s="37">
        <v>0.38</v>
      </c>
      <c r="H1312" s="37">
        <v>-11.113200000000001</v>
      </c>
      <c r="I1312" s="42">
        <f>IF(Table2[[#This Row],[Order Priority]]=Introduction!$B$42,1,0)</f>
        <v>0</v>
      </c>
      <c r="J1312" s="42">
        <f>IF(Table2[[#This Row],[Order Priority]]=Introduction!$B$43,1,0)</f>
        <v>0</v>
      </c>
      <c r="K1312" s="42">
        <f>IF(Table2[[#This Row],[Order Priority]]=Introduction!$B$44,1,0)</f>
        <v>0</v>
      </c>
      <c r="L1312" s="42">
        <f>IF(Table2[[#This Row],[Order Priority]]=Introduction!$B$45,1,0)</f>
        <v>0</v>
      </c>
      <c r="M1312" s="42">
        <f>IF(Table2[[#This Row],[Ship Mode]]=Introduction!$C$42,1,0)</f>
        <v>0</v>
      </c>
      <c r="N1312" s="41">
        <f>IF(Table2[[#This Row],[Ship Mode]]=Introduction!$C$44,1,0)</f>
        <v>1</v>
      </c>
      <c r="O1312" s="41">
        <f>IF(Table2[[#This Row],[Customer Segment]]=Introduction!$D$45,1,0)</f>
        <v>0</v>
      </c>
      <c r="P1312" s="41">
        <f>IF(Table2[[#This Row],[Customer Segment]]=Introduction!$D$42,1,0)</f>
        <v>1</v>
      </c>
      <c r="Q1312" s="41">
        <f>IF(Table2[[#This Row],[Customer Segment]]=Introduction!$D$44,1,0)</f>
        <v>0</v>
      </c>
      <c r="R1312" s="34">
        <v>13.16</v>
      </c>
      <c r="S131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281.46753488146709</v>
      </c>
    </row>
    <row r="1313" spans="1:19" x14ac:dyDescent="0.2">
      <c r="A1313" s="1" t="s">
        <v>1</v>
      </c>
      <c r="B1313" s="1" t="s">
        <v>63</v>
      </c>
      <c r="C1313" s="1" t="s">
        <v>15</v>
      </c>
      <c r="D1313" s="39">
        <v>0.06</v>
      </c>
      <c r="E1313" s="39">
        <v>65.989999999999995</v>
      </c>
      <c r="F1313" s="39">
        <v>8.8000000000000007</v>
      </c>
      <c r="G1313" s="39">
        <v>0.57999999999999996</v>
      </c>
      <c r="H1313" s="39">
        <v>288.08999999999997</v>
      </c>
      <c r="I1313" s="42">
        <f>IF(Table2[[#This Row],[Order Priority]]=Introduction!$B$42,1,0)</f>
        <v>1</v>
      </c>
      <c r="J1313" s="42">
        <f>IF(Table2[[#This Row],[Order Priority]]=Introduction!$B$43,1,0)</f>
        <v>0</v>
      </c>
      <c r="K1313" s="42">
        <f>IF(Table2[[#This Row],[Order Priority]]=Introduction!$B$44,1,0)</f>
        <v>0</v>
      </c>
      <c r="L1313" s="42">
        <f>IF(Table2[[#This Row],[Order Priority]]=Introduction!$B$45,1,0)</f>
        <v>0</v>
      </c>
      <c r="M1313" s="42">
        <f>IF(Table2[[#This Row],[Ship Mode]]=Introduction!$C$42,1,0)</f>
        <v>0</v>
      </c>
      <c r="N1313" s="41">
        <f>IF(Table2[[#This Row],[Ship Mode]]=Introduction!$C$44,1,0)</f>
        <v>0</v>
      </c>
      <c r="O1313" s="41">
        <f>IF(Table2[[#This Row],[Customer Segment]]=Introduction!$D$45,1,0)</f>
        <v>0</v>
      </c>
      <c r="P1313" s="41">
        <f>IF(Table2[[#This Row],[Customer Segment]]=Introduction!$D$42,1,0)</f>
        <v>1</v>
      </c>
      <c r="Q1313" s="41">
        <f>IF(Table2[[#This Row],[Customer Segment]]=Introduction!$D$44,1,0)</f>
        <v>0</v>
      </c>
      <c r="R1313" s="1">
        <v>506.38</v>
      </c>
      <c r="S131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1003.2621956847011</v>
      </c>
    </row>
    <row r="1314" spans="1:19" x14ac:dyDescent="0.2">
      <c r="A1314" s="1" t="s">
        <v>1</v>
      </c>
      <c r="B1314" s="1" t="s">
        <v>63</v>
      </c>
      <c r="C1314" s="1" t="s">
        <v>15</v>
      </c>
      <c r="D1314" s="37">
        <v>0</v>
      </c>
      <c r="E1314" s="37">
        <v>195.99</v>
      </c>
      <c r="F1314" s="37">
        <v>4.2</v>
      </c>
      <c r="G1314" s="37">
        <v>0.56999999999999995</v>
      </c>
      <c r="H1314" s="37">
        <v>719.47680000000003</v>
      </c>
      <c r="I1314" s="42">
        <f>IF(Table2[[#This Row],[Order Priority]]=Introduction!$B$42,1,0)</f>
        <v>1</v>
      </c>
      <c r="J1314" s="42">
        <f>IF(Table2[[#This Row],[Order Priority]]=Introduction!$B$43,1,0)</f>
        <v>0</v>
      </c>
      <c r="K1314" s="42">
        <f>IF(Table2[[#This Row],[Order Priority]]=Introduction!$B$44,1,0)</f>
        <v>0</v>
      </c>
      <c r="L1314" s="42">
        <f>IF(Table2[[#This Row],[Order Priority]]=Introduction!$B$45,1,0)</f>
        <v>0</v>
      </c>
      <c r="M1314" s="42">
        <f>IF(Table2[[#This Row],[Ship Mode]]=Introduction!$C$42,1,0)</f>
        <v>0</v>
      </c>
      <c r="N1314" s="41">
        <f>IF(Table2[[#This Row],[Ship Mode]]=Introduction!$C$44,1,0)</f>
        <v>0</v>
      </c>
      <c r="O1314" s="41">
        <f>IF(Table2[[#This Row],[Customer Segment]]=Introduction!$D$45,1,0)</f>
        <v>0</v>
      </c>
      <c r="P1314" s="41">
        <f>IF(Table2[[#This Row],[Customer Segment]]=Introduction!$D$42,1,0)</f>
        <v>1</v>
      </c>
      <c r="Q1314" s="41">
        <f>IF(Table2[[#This Row],[Customer Segment]]=Introduction!$D$44,1,0)</f>
        <v>0</v>
      </c>
      <c r="R1314" s="34">
        <v>1042.72</v>
      </c>
      <c r="S131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1756.5237114908339</v>
      </c>
    </row>
    <row r="1315" spans="1:19" x14ac:dyDescent="0.2">
      <c r="A1315" s="1" t="s">
        <v>1</v>
      </c>
      <c r="B1315" s="1" t="s">
        <v>63</v>
      </c>
      <c r="C1315" s="1" t="s">
        <v>15</v>
      </c>
      <c r="D1315" s="39">
        <v>0.06</v>
      </c>
      <c r="E1315" s="39">
        <v>65.989999999999995</v>
      </c>
      <c r="F1315" s="39">
        <v>8.8000000000000007</v>
      </c>
      <c r="G1315" s="39">
        <v>0.57999999999999996</v>
      </c>
      <c r="H1315" s="39">
        <v>288.08999999999997</v>
      </c>
      <c r="I1315" s="42">
        <f>IF(Table2[[#This Row],[Order Priority]]=Introduction!$B$42,1,0)</f>
        <v>1</v>
      </c>
      <c r="J1315" s="42">
        <f>IF(Table2[[#This Row],[Order Priority]]=Introduction!$B$43,1,0)</f>
        <v>0</v>
      </c>
      <c r="K1315" s="42">
        <f>IF(Table2[[#This Row],[Order Priority]]=Introduction!$B$44,1,0)</f>
        <v>0</v>
      </c>
      <c r="L1315" s="42">
        <f>IF(Table2[[#This Row],[Order Priority]]=Introduction!$B$45,1,0)</f>
        <v>0</v>
      </c>
      <c r="M1315" s="42">
        <f>IF(Table2[[#This Row],[Ship Mode]]=Introduction!$C$42,1,0)</f>
        <v>0</v>
      </c>
      <c r="N1315" s="41">
        <f>IF(Table2[[#This Row],[Ship Mode]]=Introduction!$C$44,1,0)</f>
        <v>0</v>
      </c>
      <c r="O1315" s="41">
        <f>IF(Table2[[#This Row],[Customer Segment]]=Introduction!$D$45,1,0)</f>
        <v>0</v>
      </c>
      <c r="P1315" s="41">
        <f>IF(Table2[[#This Row],[Customer Segment]]=Introduction!$D$42,1,0)</f>
        <v>1</v>
      </c>
      <c r="Q1315" s="41">
        <f>IF(Table2[[#This Row],[Customer Segment]]=Introduction!$D$44,1,0)</f>
        <v>0</v>
      </c>
      <c r="R1315" s="1">
        <v>1912.98</v>
      </c>
      <c r="S131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1003.2621956847011</v>
      </c>
    </row>
    <row r="1316" spans="1:19" x14ac:dyDescent="0.2">
      <c r="A1316" s="1" t="s">
        <v>1</v>
      </c>
      <c r="B1316" s="1" t="s">
        <v>63</v>
      </c>
      <c r="C1316" s="1" t="s">
        <v>15</v>
      </c>
      <c r="D1316" s="37">
        <v>0</v>
      </c>
      <c r="E1316" s="37">
        <v>195.99</v>
      </c>
      <c r="F1316" s="37">
        <v>4.2</v>
      </c>
      <c r="G1316" s="37">
        <v>0.56999999999999995</v>
      </c>
      <c r="H1316" s="37">
        <v>1030.509</v>
      </c>
      <c r="I1316" s="42">
        <f>IF(Table2[[#This Row],[Order Priority]]=Introduction!$B$42,1,0)</f>
        <v>1</v>
      </c>
      <c r="J1316" s="42">
        <f>IF(Table2[[#This Row],[Order Priority]]=Introduction!$B$43,1,0)</f>
        <v>0</v>
      </c>
      <c r="K1316" s="42">
        <f>IF(Table2[[#This Row],[Order Priority]]=Introduction!$B$44,1,0)</f>
        <v>0</v>
      </c>
      <c r="L1316" s="42">
        <f>IF(Table2[[#This Row],[Order Priority]]=Introduction!$B$45,1,0)</f>
        <v>0</v>
      </c>
      <c r="M1316" s="42">
        <f>IF(Table2[[#This Row],[Ship Mode]]=Introduction!$C$42,1,0)</f>
        <v>0</v>
      </c>
      <c r="N1316" s="41">
        <f>IF(Table2[[#This Row],[Ship Mode]]=Introduction!$C$44,1,0)</f>
        <v>0</v>
      </c>
      <c r="O1316" s="41">
        <f>IF(Table2[[#This Row],[Customer Segment]]=Introduction!$D$45,1,0)</f>
        <v>0</v>
      </c>
      <c r="P1316" s="41">
        <f>IF(Table2[[#This Row],[Customer Segment]]=Introduction!$D$42,1,0)</f>
        <v>1</v>
      </c>
      <c r="Q1316" s="41">
        <f>IF(Table2[[#This Row],[Customer Segment]]=Introduction!$D$44,1,0)</f>
        <v>0</v>
      </c>
      <c r="R1316" s="34">
        <v>4170.87</v>
      </c>
      <c r="S131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2075.0286847800098</v>
      </c>
    </row>
    <row r="1317" spans="1:19" x14ac:dyDescent="0.2">
      <c r="A1317" s="1" t="s">
        <v>1</v>
      </c>
      <c r="B1317" s="1" t="s">
        <v>14</v>
      </c>
      <c r="C1317" s="1" t="s">
        <v>70</v>
      </c>
      <c r="D1317" s="39">
        <v>0.06</v>
      </c>
      <c r="E1317" s="39">
        <v>1.26</v>
      </c>
      <c r="F1317" s="39">
        <v>0.7</v>
      </c>
      <c r="G1317" s="39">
        <v>0.81</v>
      </c>
      <c r="H1317" s="39">
        <v>-6.6096000000000004</v>
      </c>
      <c r="I1317" s="42">
        <f>IF(Table2[[#This Row],[Order Priority]]=Introduction!$B$42,1,0)</f>
        <v>1</v>
      </c>
      <c r="J1317" s="42">
        <f>IF(Table2[[#This Row],[Order Priority]]=Introduction!$B$43,1,0)</f>
        <v>0</v>
      </c>
      <c r="K1317" s="42">
        <f>IF(Table2[[#This Row],[Order Priority]]=Introduction!$B$44,1,0)</f>
        <v>0</v>
      </c>
      <c r="L1317" s="42">
        <f>IF(Table2[[#This Row],[Order Priority]]=Introduction!$B$45,1,0)</f>
        <v>0</v>
      </c>
      <c r="M1317" s="42">
        <f>IF(Table2[[#This Row],[Ship Mode]]=Introduction!$C$42,1,0)</f>
        <v>0</v>
      </c>
      <c r="N1317" s="41">
        <f>IF(Table2[[#This Row],[Ship Mode]]=Introduction!$C$44,1,0)</f>
        <v>1</v>
      </c>
      <c r="O1317" s="41">
        <f>IF(Table2[[#This Row],[Customer Segment]]=Introduction!$D$45,1,0)</f>
        <v>0</v>
      </c>
      <c r="P1317" s="41">
        <f>IF(Table2[[#This Row],[Customer Segment]]=Introduction!$D$42,1,0)</f>
        <v>0</v>
      </c>
      <c r="Q1317" s="41">
        <f>IF(Table2[[#This Row],[Customer Segment]]=Introduction!$D$44,1,0)</f>
        <v>0</v>
      </c>
      <c r="R1317" s="1">
        <v>5.28</v>
      </c>
      <c r="S131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577.11698840110239</v>
      </c>
    </row>
    <row r="1318" spans="1:19" x14ac:dyDescent="0.2">
      <c r="A1318" s="1" t="s">
        <v>1</v>
      </c>
      <c r="B1318" s="1" t="s">
        <v>14</v>
      </c>
      <c r="C1318" s="1" t="s">
        <v>70</v>
      </c>
      <c r="D1318" s="37">
        <v>0.06</v>
      </c>
      <c r="E1318" s="37">
        <v>1.76</v>
      </c>
      <c r="F1318" s="37">
        <v>0.7</v>
      </c>
      <c r="G1318" s="37">
        <v>0.56000000000000005</v>
      </c>
      <c r="H1318" s="37">
        <v>1.2236</v>
      </c>
      <c r="I1318" s="42">
        <f>IF(Table2[[#This Row],[Order Priority]]=Introduction!$B$42,1,0)</f>
        <v>1</v>
      </c>
      <c r="J1318" s="42">
        <f>IF(Table2[[#This Row],[Order Priority]]=Introduction!$B$43,1,0)</f>
        <v>0</v>
      </c>
      <c r="K1318" s="42">
        <f>IF(Table2[[#This Row],[Order Priority]]=Introduction!$B$44,1,0)</f>
        <v>0</v>
      </c>
      <c r="L1318" s="42">
        <f>IF(Table2[[#This Row],[Order Priority]]=Introduction!$B$45,1,0)</f>
        <v>0</v>
      </c>
      <c r="M1318" s="42">
        <f>IF(Table2[[#This Row],[Ship Mode]]=Introduction!$C$42,1,0)</f>
        <v>0</v>
      </c>
      <c r="N1318" s="41">
        <f>IF(Table2[[#This Row],[Ship Mode]]=Introduction!$C$44,1,0)</f>
        <v>1</v>
      </c>
      <c r="O1318" s="41">
        <f>IF(Table2[[#This Row],[Customer Segment]]=Introduction!$D$45,1,0)</f>
        <v>0</v>
      </c>
      <c r="P1318" s="41">
        <f>IF(Table2[[#This Row],[Customer Segment]]=Introduction!$D$42,1,0)</f>
        <v>0</v>
      </c>
      <c r="Q1318" s="41">
        <f>IF(Table2[[#This Row],[Customer Segment]]=Introduction!$D$44,1,0)</f>
        <v>0</v>
      </c>
      <c r="R1318" s="34">
        <v>39.26</v>
      </c>
      <c r="S131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378.90900844224052</v>
      </c>
    </row>
    <row r="1319" spans="1:19" x14ac:dyDescent="0.2">
      <c r="A1319" s="1" t="s">
        <v>1</v>
      </c>
      <c r="B1319" s="1" t="s">
        <v>14</v>
      </c>
      <c r="C1319" s="1" t="s">
        <v>70</v>
      </c>
      <c r="D1319" s="39">
        <v>0.02</v>
      </c>
      <c r="E1319" s="39">
        <v>24.98</v>
      </c>
      <c r="F1319" s="39">
        <v>8.7899999999999991</v>
      </c>
      <c r="G1319" s="39">
        <v>0.66</v>
      </c>
      <c r="H1319" s="39">
        <v>4.3148</v>
      </c>
      <c r="I1319" s="42">
        <f>IF(Table2[[#This Row],[Order Priority]]=Introduction!$B$42,1,0)</f>
        <v>1</v>
      </c>
      <c r="J1319" s="42">
        <f>IF(Table2[[#This Row],[Order Priority]]=Introduction!$B$43,1,0)</f>
        <v>0</v>
      </c>
      <c r="K1319" s="42">
        <f>IF(Table2[[#This Row],[Order Priority]]=Introduction!$B$44,1,0)</f>
        <v>0</v>
      </c>
      <c r="L1319" s="42">
        <f>IF(Table2[[#This Row],[Order Priority]]=Introduction!$B$45,1,0)</f>
        <v>0</v>
      </c>
      <c r="M1319" s="42">
        <f>IF(Table2[[#This Row],[Ship Mode]]=Introduction!$C$42,1,0)</f>
        <v>0</v>
      </c>
      <c r="N1319" s="41">
        <f>IF(Table2[[#This Row],[Ship Mode]]=Introduction!$C$44,1,0)</f>
        <v>1</v>
      </c>
      <c r="O1319" s="41">
        <f>IF(Table2[[#This Row],[Customer Segment]]=Introduction!$D$45,1,0)</f>
        <v>0</v>
      </c>
      <c r="P1319" s="41">
        <f>IF(Table2[[#This Row],[Customer Segment]]=Introduction!$D$42,1,0)</f>
        <v>0</v>
      </c>
      <c r="Q1319" s="41">
        <f>IF(Table2[[#This Row],[Customer Segment]]=Introduction!$D$44,1,0)</f>
        <v>0</v>
      </c>
      <c r="R1319" s="1">
        <v>606.51</v>
      </c>
      <c r="S131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787.98105859076998</v>
      </c>
    </row>
    <row r="1320" spans="1:19" x14ac:dyDescent="0.2">
      <c r="A1320" s="1" t="s">
        <v>1</v>
      </c>
      <c r="B1320" s="1" t="s">
        <v>63</v>
      </c>
      <c r="C1320" s="1" t="s">
        <v>70</v>
      </c>
      <c r="D1320" s="37">
        <v>0.05</v>
      </c>
      <c r="E1320" s="37">
        <v>35.99</v>
      </c>
      <c r="F1320" s="37">
        <v>5.99</v>
      </c>
      <c r="G1320" s="37">
        <v>0.38</v>
      </c>
      <c r="H1320" s="37">
        <v>-125.83296</v>
      </c>
      <c r="I1320" s="42">
        <f>IF(Table2[[#This Row],[Order Priority]]=Introduction!$B$42,1,0)</f>
        <v>1</v>
      </c>
      <c r="J1320" s="42">
        <f>IF(Table2[[#This Row],[Order Priority]]=Introduction!$B$43,1,0)</f>
        <v>0</v>
      </c>
      <c r="K1320" s="42">
        <f>IF(Table2[[#This Row],[Order Priority]]=Introduction!$B$44,1,0)</f>
        <v>0</v>
      </c>
      <c r="L1320" s="42">
        <f>IF(Table2[[#This Row],[Order Priority]]=Introduction!$B$45,1,0)</f>
        <v>0</v>
      </c>
      <c r="M1320" s="42">
        <f>IF(Table2[[#This Row],[Ship Mode]]=Introduction!$C$42,1,0)</f>
        <v>0</v>
      </c>
      <c r="N1320" s="41">
        <f>IF(Table2[[#This Row],[Ship Mode]]=Introduction!$C$44,1,0)</f>
        <v>0</v>
      </c>
      <c r="O1320" s="41">
        <f>IF(Table2[[#This Row],[Customer Segment]]=Introduction!$D$45,1,0)</f>
        <v>0</v>
      </c>
      <c r="P1320" s="41">
        <f>IF(Table2[[#This Row],[Customer Segment]]=Introduction!$D$42,1,0)</f>
        <v>0</v>
      </c>
      <c r="Q1320" s="41">
        <f>IF(Table2[[#This Row],[Customer Segment]]=Introduction!$D$44,1,0)</f>
        <v>0</v>
      </c>
      <c r="R1320" s="34">
        <v>64.89</v>
      </c>
      <c r="S132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277.03996675851886</v>
      </c>
    </row>
    <row r="1321" spans="1:19" x14ac:dyDescent="0.2">
      <c r="A1321" s="1" t="s">
        <v>1</v>
      </c>
      <c r="B1321" s="1" t="s">
        <v>14</v>
      </c>
      <c r="C1321" s="1" t="s">
        <v>15</v>
      </c>
      <c r="D1321" s="39">
        <v>0.06</v>
      </c>
      <c r="E1321" s="39">
        <v>3.6</v>
      </c>
      <c r="F1321" s="39">
        <v>2.2000000000000002</v>
      </c>
      <c r="G1321" s="39">
        <v>0.39</v>
      </c>
      <c r="H1321" s="39">
        <v>2755.6421999999998</v>
      </c>
      <c r="I1321" s="42">
        <f>IF(Table2[[#This Row],[Order Priority]]=Introduction!$B$42,1,0)</f>
        <v>1</v>
      </c>
      <c r="J1321" s="42">
        <f>IF(Table2[[#This Row],[Order Priority]]=Introduction!$B$43,1,0)</f>
        <v>0</v>
      </c>
      <c r="K1321" s="42">
        <f>IF(Table2[[#This Row],[Order Priority]]=Introduction!$B$44,1,0)</f>
        <v>0</v>
      </c>
      <c r="L1321" s="42">
        <f>IF(Table2[[#This Row],[Order Priority]]=Introduction!$B$45,1,0)</f>
        <v>0</v>
      </c>
      <c r="M1321" s="42">
        <f>IF(Table2[[#This Row],[Ship Mode]]=Introduction!$C$42,1,0)</f>
        <v>0</v>
      </c>
      <c r="N1321" s="41">
        <f>IF(Table2[[#This Row],[Ship Mode]]=Introduction!$C$44,1,0)</f>
        <v>1</v>
      </c>
      <c r="O1321" s="41">
        <f>IF(Table2[[#This Row],[Customer Segment]]=Introduction!$D$45,1,0)</f>
        <v>0</v>
      </c>
      <c r="P1321" s="41">
        <f>IF(Table2[[#This Row],[Customer Segment]]=Introduction!$D$42,1,0)</f>
        <v>1</v>
      </c>
      <c r="Q1321" s="41">
        <f>IF(Table2[[#This Row],[Customer Segment]]=Introduction!$D$44,1,0)</f>
        <v>0</v>
      </c>
      <c r="R1321" s="1">
        <v>15.19</v>
      </c>
      <c r="S132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3076.4915682588962</v>
      </c>
    </row>
    <row r="1322" spans="1:19" x14ac:dyDescent="0.2">
      <c r="A1322" s="1" t="s">
        <v>13</v>
      </c>
      <c r="B1322" s="1" t="s">
        <v>14</v>
      </c>
      <c r="C1322" s="1" t="s">
        <v>47</v>
      </c>
      <c r="D1322" s="37">
        <v>0.05</v>
      </c>
      <c r="E1322" s="37">
        <v>17.670000000000002</v>
      </c>
      <c r="F1322" s="37">
        <v>8.99</v>
      </c>
      <c r="G1322" s="37">
        <v>0.47</v>
      </c>
      <c r="H1322" s="37">
        <v>46.036799999999999</v>
      </c>
      <c r="I1322" s="42">
        <f>IF(Table2[[#This Row],[Order Priority]]=Introduction!$B$42,1,0)</f>
        <v>0</v>
      </c>
      <c r="J1322" s="42">
        <f>IF(Table2[[#This Row],[Order Priority]]=Introduction!$B$43,1,0)</f>
        <v>1</v>
      </c>
      <c r="K1322" s="42">
        <f>IF(Table2[[#This Row],[Order Priority]]=Introduction!$B$44,1,0)</f>
        <v>0</v>
      </c>
      <c r="L1322" s="42">
        <f>IF(Table2[[#This Row],[Order Priority]]=Introduction!$B$45,1,0)</f>
        <v>0</v>
      </c>
      <c r="M1322" s="42">
        <f>IF(Table2[[#This Row],[Ship Mode]]=Introduction!$C$42,1,0)</f>
        <v>0</v>
      </c>
      <c r="N1322" s="41">
        <f>IF(Table2[[#This Row],[Ship Mode]]=Introduction!$C$44,1,0)</f>
        <v>1</v>
      </c>
      <c r="O1322" s="41">
        <f>IF(Table2[[#This Row],[Customer Segment]]=Introduction!$D$45,1,0)</f>
        <v>0</v>
      </c>
      <c r="P1322" s="41">
        <f>IF(Table2[[#This Row],[Customer Segment]]=Introduction!$D$42,1,0)</f>
        <v>0</v>
      </c>
      <c r="Q1322" s="41">
        <f>IF(Table2[[#This Row],[Customer Segment]]=Introduction!$D$44,1,0)</f>
        <v>1</v>
      </c>
      <c r="R1322" s="34">
        <v>283.44</v>
      </c>
      <c r="S132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373.51914677215984</v>
      </c>
    </row>
    <row r="1323" spans="1:19" x14ac:dyDescent="0.2">
      <c r="A1323" s="1" t="s">
        <v>23</v>
      </c>
      <c r="B1323" s="1" t="s">
        <v>14</v>
      </c>
      <c r="C1323" s="1" t="s">
        <v>47</v>
      </c>
      <c r="D1323" s="39">
        <v>0.1</v>
      </c>
      <c r="E1323" s="39">
        <v>2.62</v>
      </c>
      <c r="F1323" s="39">
        <v>0.8</v>
      </c>
      <c r="G1323" s="39">
        <v>0.39</v>
      </c>
      <c r="H1323" s="39">
        <v>-94.490899999999996</v>
      </c>
      <c r="I1323" s="42">
        <f>IF(Table2[[#This Row],[Order Priority]]=Introduction!$B$42,1,0)</f>
        <v>0</v>
      </c>
      <c r="J1323" s="42">
        <f>IF(Table2[[#This Row],[Order Priority]]=Introduction!$B$43,1,0)</f>
        <v>0</v>
      </c>
      <c r="K1323" s="42">
        <f>IF(Table2[[#This Row],[Order Priority]]=Introduction!$B$44,1,0)</f>
        <v>1</v>
      </c>
      <c r="L1323" s="42">
        <f>IF(Table2[[#This Row],[Order Priority]]=Introduction!$B$45,1,0)</f>
        <v>0</v>
      </c>
      <c r="M1323" s="42">
        <f>IF(Table2[[#This Row],[Ship Mode]]=Introduction!$C$42,1,0)</f>
        <v>0</v>
      </c>
      <c r="N1323" s="41">
        <f>IF(Table2[[#This Row],[Ship Mode]]=Introduction!$C$44,1,0)</f>
        <v>1</v>
      </c>
      <c r="O1323" s="41">
        <f>IF(Table2[[#This Row],[Customer Segment]]=Introduction!$D$45,1,0)</f>
        <v>0</v>
      </c>
      <c r="P1323" s="41">
        <f>IF(Table2[[#This Row],[Customer Segment]]=Introduction!$D$42,1,0)</f>
        <v>0</v>
      </c>
      <c r="Q1323" s="41">
        <f>IF(Table2[[#This Row],[Customer Segment]]=Introduction!$D$44,1,0)</f>
        <v>1</v>
      </c>
      <c r="R1323" s="1">
        <v>51.86</v>
      </c>
      <c r="S132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-61.185230565028775</v>
      </c>
    </row>
    <row r="1324" spans="1:19" x14ac:dyDescent="0.2">
      <c r="A1324" s="1" t="s">
        <v>23</v>
      </c>
      <c r="B1324" s="1" t="s">
        <v>63</v>
      </c>
      <c r="C1324" s="1" t="s">
        <v>15</v>
      </c>
      <c r="D1324" s="37">
        <v>0.03</v>
      </c>
      <c r="E1324" s="37">
        <v>13.48</v>
      </c>
      <c r="F1324" s="37">
        <v>4.51</v>
      </c>
      <c r="G1324" s="37">
        <v>0.59</v>
      </c>
      <c r="H1324" s="37">
        <v>-256.01799999999997</v>
      </c>
      <c r="I1324" s="42">
        <f>IF(Table2[[#This Row],[Order Priority]]=Introduction!$B$42,1,0)</f>
        <v>0</v>
      </c>
      <c r="J1324" s="42">
        <f>IF(Table2[[#This Row],[Order Priority]]=Introduction!$B$43,1,0)</f>
        <v>0</v>
      </c>
      <c r="K1324" s="42">
        <f>IF(Table2[[#This Row],[Order Priority]]=Introduction!$B$44,1,0)</f>
        <v>1</v>
      </c>
      <c r="L1324" s="42">
        <f>IF(Table2[[#This Row],[Order Priority]]=Introduction!$B$45,1,0)</f>
        <v>0</v>
      </c>
      <c r="M1324" s="42">
        <f>IF(Table2[[#This Row],[Ship Mode]]=Introduction!$C$42,1,0)</f>
        <v>0</v>
      </c>
      <c r="N1324" s="41">
        <f>IF(Table2[[#This Row],[Ship Mode]]=Introduction!$C$44,1,0)</f>
        <v>0</v>
      </c>
      <c r="O1324" s="41">
        <f>IF(Table2[[#This Row],[Customer Segment]]=Introduction!$D$45,1,0)</f>
        <v>0</v>
      </c>
      <c r="P1324" s="41">
        <f>IF(Table2[[#This Row],[Customer Segment]]=Introduction!$D$42,1,0)</f>
        <v>1</v>
      </c>
      <c r="Q1324" s="41">
        <f>IF(Table2[[#This Row],[Customer Segment]]=Introduction!$D$44,1,0)</f>
        <v>0</v>
      </c>
      <c r="R1324" s="34">
        <v>59.49</v>
      </c>
      <c r="S132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-19.120125641147048</v>
      </c>
    </row>
    <row r="1325" spans="1:19" x14ac:dyDescent="0.2">
      <c r="A1325" s="1" t="s">
        <v>23</v>
      </c>
      <c r="B1325" s="1" t="s">
        <v>14</v>
      </c>
      <c r="C1325" s="1" t="s">
        <v>70</v>
      </c>
      <c r="D1325" s="39">
        <v>0.02</v>
      </c>
      <c r="E1325" s="39">
        <v>21.98</v>
      </c>
      <c r="F1325" s="39">
        <v>2.87</v>
      </c>
      <c r="G1325" s="39">
        <v>0.55000000000000004</v>
      </c>
      <c r="H1325" s="39">
        <v>165.6345</v>
      </c>
      <c r="I1325" s="42">
        <f>IF(Table2[[#This Row],[Order Priority]]=Introduction!$B$42,1,0)</f>
        <v>0</v>
      </c>
      <c r="J1325" s="42">
        <f>IF(Table2[[#This Row],[Order Priority]]=Introduction!$B$43,1,0)</f>
        <v>0</v>
      </c>
      <c r="K1325" s="42">
        <f>IF(Table2[[#This Row],[Order Priority]]=Introduction!$B$44,1,0)</f>
        <v>1</v>
      </c>
      <c r="L1325" s="42">
        <f>IF(Table2[[#This Row],[Order Priority]]=Introduction!$B$45,1,0)</f>
        <v>0</v>
      </c>
      <c r="M1325" s="42">
        <f>IF(Table2[[#This Row],[Ship Mode]]=Introduction!$C$42,1,0)</f>
        <v>0</v>
      </c>
      <c r="N1325" s="41">
        <f>IF(Table2[[#This Row],[Ship Mode]]=Introduction!$C$44,1,0)</f>
        <v>1</v>
      </c>
      <c r="O1325" s="41">
        <f>IF(Table2[[#This Row],[Customer Segment]]=Introduction!$D$45,1,0)</f>
        <v>0</v>
      </c>
      <c r="P1325" s="41">
        <f>IF(Table2[[#This Row],[Customer Segment]]=Introduction!$D$42,1,0)</f>
        <v>0</v>
      </c>
      <c r="Q1325" s="41">
        <f>IF(Table2[[#This Row],[Customer Segment]]=Introduction!$D$44,1,0)</f>
        <v>0</v>
      </c>
      <c r="R1325" s="1">
        <v>240.05</v>
      </c>
      <c r="S132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478.47900783331079</v>
      </c>
    </row>
    <row r="1326" spans="1:19" x14ac:dyDescent="0.2">
      <c r="A1326" s="1" t="s">
        <v>92</v>
      </c>
      <c r="B1326" s="1" t="s">
        <v>14</v>
      </c>
      <c r="C1326" s="1" t="s">
        <v>47</v>
      </c>
      <c r="D1326" s="37">
        <v>0.1</v>
      </c>
      <c r="E1326" s="37">
        <v>1.6</v>
      </c>
      <c r="F1326" s="37">
        <v>1.29</v>
      </c>
      <c r="G1326" s="37">
        <v>0.42</v>
      </c>
      <c r="H1326" s="37">
        <v>-14.990399999999999</v>
      </c>
      <c r="I1326" s="42">
        <f>IF(Table2[[#This Row],[Order Priority]]=Introduction!$B$42,1,0)</f>
        <v>0</v>
      </c>
      <c r="J1326" s="42">
        <f>IF(Table2[[#This Row],[Order Priority]]=Introduction!$B$43,1,0)</f>
        <v>0</v>
      </c>
      <c r="K1326" s="42">
        <f>IF(Table2[[#This Row],[Order Priority]]=Introduction!$B$44,1,0)</f>
        <v>0</v>
      </c>
      <c r="L1326" s="42">
        <f>IF(Table2[[#This Row],[Order Priority]]=Introduction!$B$45,1,0)</f>
        <v>1</v>
      </c>
      <c r="M1326" s="42">
        <f>IF(Table2[[#This Row],[Ship Mode]]=Introduction!$C$42,1,0)</f>
        <v>0</v>
      </c>
      <c r="N1326" s="41">
        <f>IF(Table2[[#This Row],[Ship Mode]]=Introduction!$C$44,1,0)</f>
        <v>1</v>
      </c>
      <c r="O1326" s="41">
        <f>IF(Table2[[#This Row],[Customer Segment]]=Introduction!$D$45,1,0)</f>
        <v>0</v>
      </c>
      <c r="P1326" s="41">
        <f>IF(Table2[[#This Row],[Customer Segment]]=Introduction!$D$42,1,0)</f>
        <v>0</v>
      </c>
      <c r="Q1326" s="41">
        <f>IF(Table2[[#This Row],[Customer Segment]]=Introduction!$D$44,1,0)</f>
        <v>1</v>
      </c>
      <c r="R1326" s="34">
        <v>16.88</v>
      </c>
      <c r="S132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-11.496923561950627</v>
      </c>
    </row>
    <row r="1327" spans="1:19" x14ac:dyDescent="0.2">
      <c r="A1327" s="1" t="s">
        <v>1</v>
      </c>
      <c r="B1327" s="1" t="s">
        <v>14</v>
      </c>
      <c r="C1327" s="1" t="s">
        <v>70</v>
      </c>
      <c r="D1327" s="39">
        <v>0.01</v>
      </c>
      <c r="E1327" s="39">
        <v>11.7</v>
      </c>
      <c r="F1327" s="39">
        <v>5.63</v>
      </c>
      <c r="G1327" s="39">
        <v>0.4</v>
      </c>
      <c r="H1327" s="39">
        <v>39.21</v>
      </c>
      <c r="I1327" s="42">
        <f>IF(Table2[[#This Row],[Order Priority]]=Introduction!$B$42,1,0)</f>
        <v>1</v>
      </c>
      <c r="J1327" s="42">
        <f>IF(Table2[[#This Row],[Order Priority]]=Introduction!$B$43,1,0)</f>
        <v>0</v>
      </c>
      <c r="K1327" s="42">
        <f>IF(Table2[[#This Row],[Order Priority]]=Introduction!$B$44,1,0)</f>
        <v>0</v>
      </c>
      <c r="L1327" s="42">
        <f>IF(Table2[[#This Row],[Order Priority]]=Introduction!$B$45,1,0)</f>
        <v>0</v>
      </c>
      <c r="M1327" s="42">
        <f>IF(Table2[[#This Row],[Ship Mode]]=Introduction!$C$42,1,0)</f>
        <v>0</v>
      </c>
      <c r="N1327" s="41">
        <f>IF(Table2[[#This Row],[Ship Mode]]=Introduction!$C$44,1,0)</f>
        <v>1</v>
      </c>
      <c r="O1327" s="41">
        <f>IF(Table2[[#This Row],[Customer Segment]]=Introduction!$D$45,1,0)</f>
        <v>0</v>
      </c>
      <c r="P1327" s="41">
        <f>IF(Table2[[#This Row],[Customer Segment]]=Introduction!$D$42,1,0)</f>
        <v>0</v>
      </c>
      <c r="Q1327" s="41">
        <f>IF(Table2[[#This Row],[Customer Segment]]=Introduction!$D$44,1,0)</f>
        <v>0</v>
      </c>
      <c r="R1327" s="1">
        <v>196.69</v>
      </c>
      <c r="S132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485.2663229587356</v>
      </c>
    </row>
    <row r="1328" spans="1:19" x14ac:dyDescent="0.2">
      <c r="A1328" s="1" t="s">
        <v>1</v>
      </c>
      <c r="B1328" s="1" t="s">
        <v>14</v>
      </c>
      <c r="C1328" s="1" t="s">
        <v>70</v>
      </c>
      <c r="D1328" s="37">
        <v>0.03</v>
      </c>
      <c r="E1328" s="37">
        <v>4.55</v>
      </c>
      <c r="F1328" s="37">
        <v>1.49</v>
      </c>
      <c r="G1328" s="37">
        <v>0.35</v>
      </c>
      <c r="H1328" s="37">
        <v>100.38</v>
      </c>
      <c r="I1328" s="42">
        <f>IF(Table2[[#This Row],[Order Priority]]=Introduction!$B$42,1,0)</f>
        <v>1</v>
      </c>
      <c r="J1328" s="42">
        <f>IF(Table2[[#This Row],[Order Priority]]=Introduction!$B$43,1,0)</f>
        <v>0</v>
      </c>
      <c r="K1328" s="42">
        <f>IF(Table2[[#This Row],[Order Priority]]=Introduction!$B$44,1,0)</f>
        <v>0</v>
      </c>
      <c r="L1328" s="42">
        <f>IF(Table2[[#This Row],[Order Priority]]=Introduction!$B$45,1,0)</f>
        <v>0</v>
      </c>
      <c r="M1328" s="42">
        <f>IF(Table2[[#This Row],[Ship Mode]]=Introduction!$C$42,1,0)</f>
        <v>0</v>
      </c>
      <c r="N1328" s="41">
        <f>IF(Table2[[#This Row],[Ship Mode]]=Introduction!$C$44,1,0)</f>
        <v>1</v>
      </c>
      <c r="O1328" s="41">
        <f>IF(Table2[[#This Row],[Customer Segment]]=Introduction!$D$45,1,0)</f>
        <v>0</v>
      </c>
      <c r="P1328" s="41">
        <f>IF(Table2[[#This Row],[Customer Segment]]=Introduction!$D$42,1,0)</f>
        <v>0</v>
      </c>
      <c r="Q1328" s="41">
        <f>IF(Table2[[#This Row],[Customer Segment]]=Introduction!$D$44,1,0)</f>
        <v>0</v>
      </c>
      <c r="R1328" s="34">
        <v>40.28</v>
      </c>
      <c r="S132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356.30091086764287</v>
      </c>
    </row>
    <row r="1329" spans="1:19" x14ac:dyDescent="0.2">
      <c r="A1329" s="1" t="s">
        <v>1</v>
      </c>
      <c r="B1329" s="1" t="s">
        <v>14</v>
      </c>
      <c r="C1329" s="1" t="s">
        <v>47</v>
      </c>
      <c r="D1329" s="39">
        <v>0.06</v>
      </c>
      <c r="E1329" s="39">
        <v>4.9800000000000004</v>
      </c>
      <c r="F1329" s="39">
        <v>7.44</v>
      </c>
      <c r="G1329" s="39">
        <v>0.36</v>
      </c>
      <c r="H1329" s="39">
        <v>-37.561999999999998</v>
      </c>
      <c r="I1329" s="42">
        <f>IF(Table2[[#This Row],[Order Priority]]=Introduction!$B$42,1,0)</f>
        <v>1</v>
      </c>
      <c r="J1329" s="42">
        <f>IF(Table2[[#This Row],[Order Priority]]=Introduction!$B$43,1,0)</f>
        <v>0</v>
      </c>
      <c r="K1329" s="42">
        <f>IF(Table2[[#This Row],[Order Priority]]=Introduction!$B$44,1,0)</f>
        <v>0</v>
      </c>
      <c r="L1329" s="42">
        <f>IF(Table2[[#This Row],[Order Priority]]=Introduction!$B$45,1,0)</f>
        <v>0</v>
      </c>
      <c r="M1329" s="42">
        <f>IF(Table2[[#This Row],[Ship Mode]]=Introduction!$C$42,1,0)</f>
        <v>0</v>
      </c>
      <c r="N1329" s="41">
        <f>IF(Table2[[#This Row],[Ship Mode]]=Introduction!$C$44,1,0)</f>
        <v>1</v>
      </c>
      <c r="O1329" s="41">
        <f>IF(Table2[[#This Row],[Customer Segment]]=Introduction!$D$45,1,0)</f>
        <v>0</v>
      </c>
      <c r="P1329" s="41">
        <f>IF(Table2[[#This Row],[Customer Segment]]=Introduction!$D$42,1,0)</f>
        <v>0</v>
      </c>
      <c r="Q1329" s="41">
        <f>IF(Table2[[#This Row],[Customer Segment]]=Introduction!$D$44,1,0)</f>
        <v>1</v>
      </c>
      <c r="R1329" s="1">
        <v>53.21</v>
      </c>
      <c r="S132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399.77191186325939</v>
      </c>
    </row>
    <row r="1330" spans="1:19" x14ac:dyDescent="0.2">
      <c r="A1330" s="1" t="s">
        <v>1</v>
      </c>
      <c r="B1330" s="1" t="s">
        <v>14</v>
      </c>
      <c r="C1330" s="1" t="s">
        <v>47</v>
      </c>
      <c r="D1330" s="37">
        <v>0.01</v>
      </c>
      <c r="E1330" s="37">
        <v>6.48</v>
      </c>
      <c r="F1330" s="37">
        <v>7.37</v>
      </c>
      <c r="G1330" s="37">
        <v>0.37</v>
      </c>
      <c r="H1330" s="37">
        <v>-449.69400000000002</v>
      </c>
      <c r="I1330" s="42">
        <f>IF(Table2[[#This Row],[Order Priority]]=Introduction!$B$42,1,0)</f>
        <v>1</v>
      </c>
      <c r="J1330" s="42">
        <f>IF(Table2[[#This Row],[Order Priority]]=Introduction!$B$43,1,0)</f>
        <v>0</v>
      </c>
      <c r="K1330" s="42">
        <f>IF(Table2[[#This Row],[Order Priority]]=Introduction!$B$44,1,0)</f>
        <v>0</v>
      </c>
      <c r="L1330" s="42">
        <f>IF(Table2[[#This Row],[Order Priority]]=Introduction!$B$45,1,0)</f>
        <v>0</v>
      </c>
      <c r="M1330" s="42">
        <f>IF(Table2[[#This Row],[Ship Mode]]=Introduction!$C$42,1,0)</f>
        <v>0</v>
      </c>
      <c r="N1330" s="41">
        <f>IF(Table2[[#This Row],[Ship Mode]]=Introduction!$C$44,1,0)</f>
        <v>1</v>
      </c>
      <c r="O1330" s="41">
        <f>IF(Table2[[#This Row],[Customer Segment]]=Introduction!$D$45,1,0)</f>
        <v>0</v>
      </c>
      <c r="P1330" s="41">
        <f>IF(Table2[[#This Row],[Customer Segment]]=Introduction!$D$42,1,0)</f>
        <v>0</v>
      </c>
      <c r="Q1330" s="41">
        <f>IF(Table2[[#This Row],[Customer Segment]]=Introduction!$D$44,1,0)</f>
        <v>1</v>
      </c>
      <c r="R1330" s="34">
        <v>122.8</v>
      </c>
      <c r="S133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21.856936116592333</v>
      </c>
    </row>
    <row r="1331" spans="1:19" x14ac:dyDescent="0.2">
      <c r="A1331" s="1" t="s">
        <v>23</v>
      </c>
      <c r="B1331" s="1" t="s">
        <v>14</v>
      </c>
      <c r="C1331" s="1" t="s">
        <v>70</v>
      </c>
      <c r="D1331" s="39">
        <v>0.1</v>
      </c>
      <c r="E1331" s="39">
        <v>34.229999999999997</v>
      </c>
      <c r="F1331" s="39">
        <v>5.0199999999999996</v>
      </c>
      <c r="G1331" s="39">
        <v>0.55000000000000004</v>
      </c>
      <c r="H1331" s="39">
        <v>151.56540000000001</v>
      </c>
      <c r="I1331" s="42">
        <f>IF(Table2[[#This Row],[Order Priority]]=Introduction!$B$42,1,0)</f>
        <v>0</v>
      </c>
      <c r="J1331" s="42">
        <f>IF(Table2[[#This Row],[Order Priority]]=Introduction!$B$43,1,0)</f>
        <v>0</v>
      </c>
      <c r="K1331" s="42">
        <f>IF(Table2[[#This Row],[Order Priority]]=Introduction!$B$44,1,0)</f>
        <v>1</v>
      </c>
      <c r="L1331" s="42">
        <f>IF(Table2[[#This Row],[Order Priority]]=Introduction!$B$45,1,0)</f>
        <v>0</v>
      </c>
      <c r="M1331" s="42">
        <f>IF(Table2[[#This Row],[Ship Mode]]=Introduction!$C$42,1,0)</f>
        <v>0</v>
      </c>
      <c r="N1331" s="41">
        <f>IF(Table2[[#This Row],[Ship Mode]]=Introduction!$C$44,1,0)</f>
        <v>1</v>
      </c>
      <c r="O1331" s="41">
        <f>IF(Table2[[#This Row],[Customer Segment]]=Introduction!$D$45,1,0)</f>
        <v>0</v>
      </c>
      <c r="P1331" s="41">
        <f>IF(Table2[[#This Row],[Customer Segment]]=Introduction!$D$42,1,0)</f>
        <v>0</v>
      </c>
      <c r="Q1331" s="41">
        <f>IF(Table2[[#This Row],[Customer Segment]]=Introduction!$D$44,1,0)</f>
        <v>0</v>
      </c>
      <c r="R1331" s="1">
        <v>219.66</v>
      </c>
      <c r="S133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509.01076793543791</v>
      </c>
    </row>
    <row r="1332" spans="1:19" x14ac:dyDescent="0.2">
      <c r="A1332" s="1" t="s">
        <v>92</v>
      </c>
      <c r="B1332" s="1" t="s">
        <v>14</v>
      </c>
      <c r="C1332" s="1" t="s">
        <v>15</v>
      </c>
      <c r="D1332" s="37">
        <v>0.03</v>
      </c>
      <c r="E1332" s="37">
        <v>2.23</v>
      </c>
      <c r="F1332" s="37">
        <v>4.57</v>
      </c>
      <c r="G1332" s="37">
        <v>0.41</v>
      </c>
      <c r="H1332" s="37">
        <v>-93.25</v>
      </c>
      <c r="I1332" s="42">
        <f>IF(Table2[[#This Row],[Order Priority]]=Introduction!$B$42,1,0)</f>
        <v>0</v>
      </c>
      <c r="J1332" s="42">
        <f>IF(Table2[[#This Row],[Order Priority]]=Introduction!$B$43,1,0)</f>
        <v>0</v>
      </c>
      <c r="K1332" s="42">
        <f>IF(Table2[[#This Row],[Order Priority]]=Introduction!$B$44,1,0)</f>
        <v>0</v>
      </c>
      <c r="L1332" s="42">
        <f>IF(Table2[[#This Row],[Order Priority]]=Introduction!$B$45,1,0)</f>
        <v>1</v>
      </c>
      <c r="M1332" s="42">
        <f>IF(Table2[[#This Row],[Ship Mode]]=Introduction!$C$42,1,0)</f>
        <v>0</v>
      </c>
      <c r="N1332" s="41">
        <f>IF(Table2[[#This Row],[Ship Mode]]=Introduction!$C$44,1,0)</f>
        <v>1</v>
      </c>
      <c r="O1332" s="41">
        <f>IF(Table2[[#This Row],[Customer Segment]]=Introduction!$D$45,1,0)</f>
        <v>0</v>
      </c>
      <c r="P1332" s="41">
        <f>IF(Table2[[#This Row],[Customer Segment]]=Introduction!$D$42,1,0)</f>
        <v>1</v>
      </c>
      <c r="Q1332" s="41">
        <f>IF(Table2[[#This Row],[Customer Segment]]=Introduction!$D$44,1,0)</f>
        <v>0</v>
      </c>
      <c r="R1332" s="34">
        <v>28.66</v>
      </c>
      <c r="S133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-20.433787243959578</v>
      </c>
    </row>
    <row r="1333" spans="1:19" x14ac:dyDescent="0.2">
      <c r="A1333" s="1" t="s">
        <v>46</v>
      </c>
      <c r="B1333" s="1" t="s">
        <v>14</v>
      </c>
      <c r="C1333" s="1" t="s">
        <v>70</v>
      </c>
      <c r="D1333" s="39">
        <v>7.0000000000000007E-2</v>
      </c>
      <c r="E1333" s="39">
        <v>415.88</v>
      </c>
      <c r="F1333" s="39">
        <v>11.37</v>
      </c>
      <c r="G1333" s="39">
        <v>0.56999999999999995</v>
      </c>
      <c r="H1333" s="39">
        <v>-539.59</v>
      </c>
      <c r="I1333" s="42">
        <f>IF(Table2[[#This Row],[Order Priority]]=Introduction!$B$42,1,0)</f>
        <v>0</v>
      </c>
      <c r="J1333" s="42">
        <f>IF(Table2[[#This Row],[Order Priority]]=Introduction!$B$43,1,0)</f>
        <v>0</v>
      </c>
      <c r="K1333" s="42">
        <f>IF(Table2[[#This Row],[Order Priority]]=Introduction!$B$44,1,0)</f>
        <v>0</v>
      </c>
      <c r="L1333" s="42">
        <f>IF(Table2[[#This Row],[Order Priority]]=Introduction!$B$45,1,0)</f>
        <v>0</v>
      </c>
      <c r="M1333" s="42">
        <f>IF(Table2[[#This Row],[Ship Mode]]=Introduction!$C$42,1,0)</f>
        <v>0</v>
      </c>
      <c r="N1333" s="41">
        <f>IF(Table2[[#This Row],[Ship Mode]]=Introduction!$C$44,1,0)</f>
        <v>1</v>
      </c>
      <c r="O1333" s="41">
        <f>IF(Table2[[#This Row],[Customer Segment]]=Introduction!$D$45,1,0)</f>
        <v>0</v>
      </c>
      <c r="P1333" s="41">
        <f>IF(Table2[[#This Row],[Customer Segment]]=Introduction!$D$42,1,0)</f>
        <v>0</v>
      </c>
      <c r="Q1333" s="41">
        <f>IF(Table2[[#This Row],[Customer Segment]]=Introduction!$D$44,1,0)</f>
        <v>0</v>
      </c>
      <c r="R1333" s="1">
        <v>394.51</v>
      </c>
      <c r="S133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1330.24590080083</v>
      </c>
    </row>
    <row r="1334" spans="1:19" x14ac:dyDescent="0.2">
      <c r="A1334" s="1" t="s">
        <v>46</v>
      </c>
      <c r="B1334" s="1" t="s">
        <v>14</v>
      </c>
      <c r="C1334" s="1" t="s">
        <v>3</v>
      </c>
      <c r="D1334" s="37">
        <v>0.03</v>
      </c>
      <c r="E1334" s="37">
        <v>5.98</v>
      </c>
      <c r="F1334" s="37">
        <v>1.49</v>
      </c>
      <c r="G1334" s="37">
        <v>0.39</v>
      </c>
      <c r="H1334" s="37">
        <v>38.08</v>
      </c>
      <c r="I1334" s="42">
        <f>IF(Table2[[#This Row],[Order Priority]]=Introduction!$B$42,1,0)</f>
        <v>0</v>
      </c>
      <c r="J1334" s="42">
        <f>IF(Table2[[#This Row],[Order Priority]]=Introduction!$B$43,1,0)</f>
        <v>0</v>
      </c>
      <c r="K1334" s="42">
        <f>IF(Table2[[#This Row],[Order Priority]]=Introduction!$B$44,1,0)</f>
        <v>0</v>
      </c>
      <c r="L1334" s="42">
        <f>IF(Table2[[#This Row],[Order Priority]]=Introduction!$B$45,1,0)</f>
        <v>0</v>
      </c>
      <c r="M1334" s="42">
        <f>IF(Table2[[#This Row],[Ship Mode]]=Introduction!$C$42,1,0)</f>
        <v>0</v>
      </c>
      <c r="N1334" s="41">
        <f>IF(Table2[[#This Row],[Ship Mode]]=Introduction!$C$44,1,0)</f>
        <v>1</v>
      </c>
      <c r="O1334" s="41">
        <f>IF(Table2[[#This Row],[Customer Segment]]=Introduction!$D$45,1,0)</f>
        <v>1</v>
      </c>
      <c r="P1334" s="41">
        <f>IF(Table2[[#This Row],[Customer Segment]]=Introduction!$D$42,1,0)</f>
        <v>0</v>
      </c>
      <c r="Q1334" s="41">
        <f>IF(Table2[[#This Row],[Customer Segment]]=Introduction!$D$44,1,0)</f>
        <v>0</v>
      </c>
      <c r="R1334" s="34">
        <v>517.85</v>
      </c>
      <c r="S133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232.21329709577566</v>
      </c>
    </row>
    <row r="1335" spans="1:19" x14ac:dyDescent="0.2">
      <c r="A1335" s="1" t="s">
        <v>46</v>
      </c>
      <c r="B1335" s="1" t="s">
        <v>14</v>
      </c>
      <c r="C1335" s="1" t="s">
        <v>3</v>
      </c>
      <c r="D1335" s="39">
        <v>0.03</v>
      </c>
      <c r="E1335" s="39">
        <v>5.98</v>
      </c>
      <c r="F1335" s="39">
        <v>1.49</v>
      </c>
      <c r="G1335" s="39">
        <v>0.39</v>
      </c>
      <c r="H1335" s="39">
        <v>20.495999999999999</v>
      </c>
      <c r="I1335" s="42">
        <f>IF(Table2[[#This Row],[Order Priority]]=Introduction!$B$42,1,0)</f>
        <v>0</v>
      </c>
      <c r="J1335" s="42">
        <f>IF(Table2[[#This Row],[Order Priority]]=Introduction!$B$43,1,0)</f>
        <v>0</v>
      </c>
      <c r="K1335" s="42">
        <f>IF(Table2[[#This Row],[Order Priority]]=Introduction!$B$44,1,0)</f>
        <v>0</v>
      </c>
      <c r="L1335" s="42">
        <f>IF(Table2[[#This Row],[Order Priority]]=Introduction!$B$45,1,0)</f>
        <v>0</v>
      </c>
      <c r="M1335" s="42">
        <f>IF(Table2[[#This Row],[Ship Mode]]=Introduction!$C$42,1,0)</f>
        <v>0</v>
      </c>
      <c r="N1335" s="41">
        <f>IF(Table2[[#This Row],[Ship Mode]]=Introduction!$C$44,1,0)</f>
        <v>1</v>
      </c>
      <c r="O1335" s="41">
        <f>IF(Table2[[#This Row],[Customer Segment]]=Introduction!$D$45,1,0)</f>
        <v>1</v>
      </c>
      <c r="P1335" s="41">
        <f>IF(Table2[[#This Row],[Customer Segment]]=Introduction!$D$42,1,0)</f>
        <v>0</v>
      </c>
      <c r="Q1335" s="41">
        <f>IF(Table2[[#This Row],[Customer Segment]]=Introduction!$D$44,1,0)</f>
        <v>0</v>
      </c>
      <c r="R1335" s="1">
        <v>127.94</v>
      </c>
      <c r="S133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214.20682879340418</v>
      </c>
    </row>
    <row r="1336" spans="1:19" x14ac:dyDescent="0.2">
      <c r="A1336" s="1" t="s">
        <v>1</v>
      </c>
      <c r="B1336" s="1" t="s">
        <v>2</v>
      </c>
      <c r="C1336" s="1" t="s">
        <v>47</v>
      </c>
      <c r="D1336" s="37">
        <v>0.09</v>
      </c>
      <c r="E1336" s="37">
        <v>280.98</v>
      </c>
      <c r="F1336" s="37">
        <v>57</v>
      </c>
      <c r="G1336" s="37">
        <v>0.78</v>
      </c>
      <c r="H1336" s="37">
        <v>252.488</v>
      </c>
      <c r="I1336" s="42">
        <f>IF(Table2[[#This Row],[Order Priority]]=Introduction!$B$42,1,0)</f>
        <v>1</v>
      </c>
      <c r="J1336" s="42">
        <f>IF(Table2[[#This Row],[Order Priority]]=Introduction!$B$43,1,0)</f>
        <v>0</v>
      </c>
      <c r="K1336" s="42">
        <f>IF(Table2[[#This Row],[Order Priority]]=Introduction!$B$44,1,0)</f>
        <v>0</v>
      </c>
      <c r="L1336" s="42">
        <f>IF(Table2[[#This Row],[Order Priority]]=Introduction!$B$45,1,0)</f>
        <v>0</v>
      </c>
      <c r="M1336" s="42">
        <f>IF(Table2[[#This Row],[Ship Mode]]=Introduction!$C$42,1,0)</f>
        <v>1</v>
      </c>
      <c r="N1336" s="41">
        <f>IF(Table2[[#This Row],[Ship Mode]]=Introduction!$C$44,1,0)</f>
        <v>0</v>
      </c>
      <c r="O1336" s="41">
        <f>IF(Table2[[#This Row],[Customer Segment]]=Introduction!$D$45,1,0)</f>
        <v>0</v>
      </c>
      <c r="P1336" s="41">
        <f>IF(Table2[[#This Row],[Customer Segment]]=Introduction!$D$42,1,0)</f>
        <v>0</v>
      </c>
      <c r="Q1336" s="41">
        <f>IF(Table2[[#This Row],[Customer Segment]]=Introduction!$D$44,1,0)</f>
        <v>1</v>
      </c>
      <c r="R1336" s="34">
        <v>7974.21</v>
      </c>
      <c r="S133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3457.0574232981298</v>
      </c>
    </row>
    <row r="1337" spans="1:19" x14ac:dyDescent="0.2">
      <c r="A1337" s="1" t="s">
        <v>1</v>
      </c>
      <c r="B1337" s="1" t="s">
        <v>14</v>
      </c>
      <c r="C1337" s="1" t="s">
        <v>47</v>
      </c>
      <c r="D1337" s="39">
        <v>0.08</v>
      </c>
      <c r="E1337" s="39">
        <v>30.97</v>
      </c>
      <c r="F1337" s="39">
        <v>4</v>
      </c>
      <c r="G1337" s="39">
        <v>0.74</v>
      </c>
      <c r="H1337" s="39">
        <v>10.68</v>
      </c>
      <c r="I1337" s="42">
        <f>IF(Table2[[#This Row],[Order Priority]]=Introduction!$B$42,1,0)</f>
        <v>1</v>
      </c>
      <c r="J1337" s="42">
        <f>IF(Table2[[#This Row],[Order Priority]]=Introduction!$B$43,1,0)</f>
        <v>0</v>
      </c>
      <c r="K1337" s="42">
        <f>IF(Table2[[#This Row],[Order Priority]]=Introduction!$B$44,1,0)</f>
        <v>0</v>
      </c>
      <c r="L1337" s="42">
        <f>IF(Table2[[#This Row],[Order Priority]]=Introduction!$B$45,1,0)</f>
        <v>0</v>
      </c>
      <c r="M1337" s="42">
        <f>IF(Table2[[#This Row],[Ship Mode]]=Introduction!$C$42,1,0)</f>
        <v>0</v>
      </c>
      <c r="N1337" s="41">
        <f>IF(Table2[[#This Row],[Ship Mode]]=Introduction!$C$44,1,0)</f>
        <v>1</v>
      </c>
      <c r="O1337" s="41">
        <f>IF(Table2[[#This Row],[Customer Segment]]=Introduction!$D$45,1,0)</f>
        <v>0</v>
      </c>
      <c r="P1337" s="41">
        <f>IF(Table2[[#This Row],[Customer Segment]]=Introduction!$D$42,1,0)</f>
        <v>0</v>
      </c>
      <c r="Q1337" s="41">
        <f>IF(Table2[[#This Row],[Customer Segment]]=Introduction!$D$44,1,0)</f>
        <v>1</v>
      </c>
      <c r="R1337" s="1">
        <v>758.97</v>
      </c>
      <c r="S133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738.15793773838141</v>
      </c>
    </row>
    <row r="1338" spans="1:19" x14ac:dyDescent="0.2">
      <c r="A1338" s="1" t="s">
        <v>1</v>
      </c>
      <c r="B1338" s="1" t="s">
        <v>63</v>
      </c>
      <c r="C1338" s="1" t="s">
        <v>47</v>
      </c>
      <c r="D1338" s="37">
        <v>0.1</v>
      </c>
      <c r="E1338" s="37">
        <v>4.13</v>
      </c>
      <c r="F1338" s="37">
        <v>0.5</v>
      </c>
      <c r="G1338" s="37">
        <v>0.39</v>
      </c>
      <c r="H1338" s="37">
        <v>58.263599999999997</v>
      </c>
      <c r="I1338" s="42">
        <f>IF(Table2[[#This Row],[Order Priority]]=Introduction!$B$42,1,0)</f>
        <v>1</v>
      </c>
      <c r="J1338" s="42">
        <f>IF(Table2[[#This Row],[Order Priority]]=Introduction!$B$43,1,0)</f>
        <v>0</v>
      </c>
      <c r="K1338" s="42">
        <f>IF(Table2[[#This Row],[Order Priority]]=Introduction!$B$44,1,0)</f>
        <v>0</v>
      </c>
      <c r="L1338" s="42">
        <f>IF(Table2[[#This Row],[Order Priority]]=Introduction!$B$45,1,0)</f>
        <v>0</v>
      </c>
      <c r="M1338" s="42">
        <f>IF(Table2[[#This Row],[Ship Mode]]=Introduction!$C$42,1,0)</f>
        <v>0</v>
      </c>
      <c r="N1338" s="41">
        <f>IF(Table2[[#This Row],[Ship Mode]]=Introduction!$C$44,1,0)</f>
        <v>0</v>
      </c>
      <c r="O1338" s="41">
        <f>IF(Table2[[#This Row],[Customer Segment]]=Introduction!$D$45,1,0)</f>
        <v>0</v>
      </c>
      <c r="P1338" s="41">
        <f>IF(Table2[[#This Row],[Customer Segment]]=Introduction!$D$42,1,0)</f>
        <v>0</v>
      </c>
      <c r="Q1338" s="41">
        <f>IF(Table2[[#This Row],[Customer Segment]]=Introduction!$D$44,1,0)</f>
        <v>1</v>
      </c>
      <c r="R1338" s="34">
        <v>84.44</v>
      </c>
      <c r="S133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219.70561082868701</v>
      </c>
    </row>
    <row r="1339" spans="1:19" x14ac:dyDescent="0.2">
      <c r="A1339" s="1" t="s">
        <v>23</v>
      </c>
      <c r="B1339" s="1" t="s">
        <v>14</v>
      </c>
      <c r="C1339" s="1" t="s">
        <v>70</v>
      </c>
      <c r="D1339" s="39">
        <v>7.0000000000000007E-2</v>
      </c>
      <c r="E1339" s="39">
        <v>29.17</v>
      </c>
      <c r="F1339" s="39">
        <v>6.27</v>
      </c>
      <c r="G1339" s="39">
        <v>0.37</v>
      </c>
      <c r="H1339" s="39">
        <v>236.2371</v>
      </c>
      <c r="I1339" s="42">
        <f>IF(Table2[[#This Row],[Order Priority]]=Introduction!$B$42,1,0)</f>
        <v>0</v>
      </c>
      <c r="J1339" s="42">
        <f>IF(Table2[[#This Row],[Order Priority]]=Introduction!$B$43,1,0)</f>
        <v>0</v>
      </c>
      <c r="K1339" s="42">
        <f>IF(Table2[[#This Row],[Order Priority]]=Introduction!$B$44,1,0)</f>
        <v>1</v>
      </c>
      <c r="L1339" s="42">
        <f>IF(Table2[[#This Row],[Order Priority]]=Introduction!$B$45,1,0)</f>
        <v>0</v>
      </c>
      <c r="M1339" s="42">
        <f>IF(Table2[[#This Row],[Ship Mode]]=Introduction!$C$42,1,0)</f>
        <v>0</v>
      </c>
      <c r="N1339" s="41">
        <f>IF(Table2[[#This Row],[Ship Mode]]=Introduction!$C$44,1,0)</f>
        <v>1</v>
      </c>
      <c r="O1339" s="41">
        <f>IF(Table2[[#This Row],[Customer Segment]]=Introduction!$D$45,1,0)</f>
        <v>0</v>
      </c>
      <c r="P1339" s="41">
        <f>IF(Table2[[#This Row],[Customer Segment]]=Introduction!$D$42,1,0)</f>
        <v>0</v>
      </c>
      <c r="Q1339" s="41">
        <f>IF(Table2[[#This Row],[Customer Segment]]=Introduction!$D$44,1,0)</f>
        <v>0</v>
      </c>
      <c r="R1339" s="1">
        <v>400.47</v>
      </c>
      <c r="S133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484.6241511909999</v>
      </c>
    </row>
    <row r="1340" spans="1:19" x14ac:dyDescent="0.2">
      <c r="A1340" s="1" t="s">
        <v>23</v>
      </c>
      <c r="B1340" s="1" t="s">
        <v>14</v>
      </c>
      <c r="C1340" s="1" t="s">
        <v>3</v>
      </c>
      <c r="D1340" s="37">
        <v>0.08</v>
      </c>
      <c r="E1340" s="37">
        <v>4.4800000000000004</v>
      </c>
      <c r="F1340" s="37">
        <v>49</v>
      </c>
      <c r="G1340" s="37">
        <v>0.6</v>
      </c>
      <c r="H1340" s="37">
        <v>139.58009999999999</v>
      </c>
      <c r="I1340" s="42">
        <f>IF(Table2[[#This Row],[Order Priority]]=Introduction!$B$42,1,0)</f>
        <v>0</v>
      </c>
      <c r="J1340" s="42">
        <f>IF(Table2[[#This Row],[Order Priority]]=Introduction!$B$43,1,0)</f>
        <v>0</v>
      </c>
      <c r="K1340" s="42">
        <f>IF(Table2[[#This Row],[Order Priority]]=Introduction!$B$44,1,0)</f>
        <v>1</v>
      </c>
      <c r="L1340" s="42">
        <f>IF(Table2[[#This Row],[Order Priority]]=Introduction!$B$45,1,0)</f>
        <v>0</v>
      </c>
      <c r="M1340" s="42">
        <f>IF(Table2[[#This Row],[Ship Mode]]=Introduction!$C$42,1,0)</f>
        <v>0</v>
      </c>
      <c r="N1340" s="41">
        <f>IF(Table2[[#This Row],[Ship Mode]]=Introduction!$C$44,1,0)</f>
        <v>1</v>
      </c>
      <c r="O1340" s="41">
        <f>IF(Table2[[#This Row],[Customer Segment]]=Introduction!$D$45,1,0)</f>
        <v>1</v>
      </c>
      <c r="P1340" s="41">
        <f>IF(Table2[[#This Row],[Customer Segment]]=Introduction!$D$42,1,0)</f>
        <v>0</v>
      </c>
      <c r="Q1340" s="41">
        <f>IF(Table2[[#This Row],[Customer Segment]]=Introduction!$D$44,1,0)</f>
        <v>0</v>
      </c>
      <c r="R1340" s="34">
        <v>202.29</v>
      </c>
      <c r="S134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1664.8433102657148</v>
      </c>
    </row>
    <row r="1341" spans="1:19" x14ac:dyDescent="0.2">
      <c r="A1341" s="1" t="s">
        <v>23</v>
      </c>
      <c r="B1341" s="1" t="s">
        <v>14</v>
      </c>
      <c r="C1341" s="1" t="s">
        <v>3</v>
      </c>
      <c r="D1341" s="39">
        <v>0</v>
      </c>
      <c r="E1341" s="39">
        <v>17.670000000000002</v>
      </c>
      <c r="F1341" s="39">
        <v>8.99</v>
      </c>
      <c r="G1341" s="39">
        <v>0.47</v>
      </c>
      <c r="H1341" s="39">
        <v>109.67</v>
      </c>
      <c r="I1341" s="42">
        <f>IF(Table2[[#This Row],[Order Priority]]=Introduction!$B$42,1,0)</f>
        <v>0</v>
      </c>
      <c r="J1341" s="42">
        <f>IF(Table2[[#This Row],[Order Priority]]=Introduction!$B$43,1,0)</f>
        <v>0</v>
      </c>
      <c r="K1341" s="42">
        <f>IF(Table2[[#This Row],[Order Priority]]=Introduction!$B$44,1,0)</f>
        <v>1</v>
      </c>
      <c r="L1341" s="42">
        <f>IF(Table2[[#This Row],[Order Priority]]=Introduction!$B$45,1,0)</f>
        <v>0</v>
      </c>
      <c r="M1341" s="42">
        <f>IF(Table2[[#This Row],[Ship Mode]]=Introduction!$C$42,1,0)</f>
        <v>0</v>
      </c>
      <c r="N1341" s="41">
        <f>IF(Table2[[#This Row],[Ship Mode]]=Introduction!$C$44,1,0)</f>
        <v>1</v>
      </c>
      <c r="O1341" s="41">
        <f>IF(Table2[[#This Row],[Customer Segment]]=Introduction!$D$45,1,0)</f>
        <v>1</v>
      </c>
      <c r="P1341" s="41">
        <f>IF(Table2[[#This Row],[Customer Segment]]=Introduction!$D$42,1,0)</f>
        <v>0</v>
      </c>
      <c r="Q1341" s="41">
        <f>IF(Table2[[#This Row],[Customer Segment]]=Introduction!$D$44,1,0)</f>
        <v>0</v>
      </c>
      <c r="R1341" s="1">
        <v>168.71</v>
      </c>
      <c r="S134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514.50419825758729</v>
      </c>
    </row>
    <row r="1342" spans="1:19" x14ac:dyDescent="0.2">
      <c r="A1342" s="1" t="s">
        <v>23</v>
      </c>
      <c r="B1342" s="1" t="s">
        <v>14</v>
      </c>
      <c r="C1342" s="1" t="s">
        <v>47</v>
      </c>
      <c r="D1342" s="37">
        <v>0.04</v>
      </c>
      <c r="E1342" s="37">
        <v>8.6</v>
      </c>
      <c r="F1342" s="37">
        <v>6.19</v>
      </c>
      <c r="G1342" s="37">
        <v>0.38</v>
      </c>
      <c r="H1342" s="37">
        <v>309.71159999999998</v>
      </c>
      <c r="I1342" s="42">
        <f>IF(Table2[[#This Row],[Order Priority]]=Introduction!$B$42,1,0)</f>
        <v>0</v>
      </c>
      <c r="J1342" s="42">
        <f>IF(Table2[[#This Row],[Order Priority]]=Introduction!$B$43,1,0)</f>
        <v>0</v>
      </c>
      <c r="K1342" s="42">
        <f>IF(Table2[[#This Row],[Order Priority]]=Introduction!$B$44,1,0)</f>
        <v>1</v>
      </c>
      <c r="L1342" s="42">
        <f>IF(Table2[[#This Row],[Order Priority]]=Introduction!$B$45,1,0)</f>
        <v>0</v>
      </c>
      <c r="M1342" s="42">
        <f>IF(Table2[[#This Row],[Ship Mode]]=Introduction!$C$42,1,0)</f>
        <v>0</v>
      </c>
      <c r="N1342" s="41">
        <f>IF(Table2[[#This Row],[Ship Mode]]=Introduction!$C$44,1,0)</f>
        <v>1</v>
      </c>
      <c r="O1342" s="41">
        <f>IF(Table2[[#This Row],[Customer Segment]]=Introduction!$D$45,1,0)</f>
        <v>0</v>
      </c>
      <c r="P1342" s="41">
        <f>IF(Table2[[#This Row],[Customer Segment]]=Introduction!$D$42,1,0)</f>
        <v>0</v>
      </c>
      <c r="Q1342" s="41">
        <f>IF(Table2[[#This Row],[Customer Segment]]=Introduction!$D$44,1,0)</f>
        <v>1</v>
      </c>
      <c r="R1342" s="34">
        <v>46.85</v>
      </c>
      <c r="S134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551.77948237259</v>
      </c>
    </row>
    <row r="1343" spans="1:19" x14ac:dyDescent="0.2">
      <c r="A1343" s="1" t="s">
        <v>23</v>
      </c>
      <c r="B1343" s="1" t="s">
        <v>14</v>
      </c>
      <c r="C1343" s="1" t="s">
        <v>47</v>
      </c>
      <c r="D1343" s="39">
        <v>0.01</v>
      </c>
      <c r="E1343" s="39">
        <v>3.58</v>
      </c>
      <c r="F1343" s="39">
        <v>1.63</v>
      </c>
      <c r="G1343" s="39">
        <v>0.36</v>
      </c>
      <c r="H1343" s="39">
        <v>-128.85599999999999</v>
      </c>
      <c r="I1343" s="42">
        <f>IF(Table2[[#This Row],[Order Priority]]=Introduction!$B$42,1,0)</f>
        <v>0</v>
      </c>
      <c r="J1343" s="42">
        <f>IF(Table2[[#This Row],[Order Priority]]=Introduction!$B$43,1,0)</f>
        <v>0</v>
      </c>
      <c r="K1343" s="42">
        <f>IF(Table2[[#This Row],[Order Priority]]=Introduction!$B$44,1,0)</f>
        <v>1</v>
      </c>
      <c r="L1343" s="42">
        <f>IF(Table2[[#This Row],[Order Priority]]=Introduction!$B$45,1,0)</f>
        <v>0</v>
      </c>
      <c r="M1343" s="42">
        <f>IF(Table2[[#This Row],[Ship Mode]]=Introduction!$C$42,1,0)</f>
        <v>0</v>
      </c>
      <c r="N1343" s="41">
        <f>IF(Table2[[#This Row],[Ship Mode]]=Introduction!$C$44,1,0)</f>
        <v>1</v>
      </c>
      <c r="O1343" s="41">
        <f>IF(Table2[[#This Row],[Customer Segment]]=Introduction!$D$45,1,0)</f>
        <v>0</v>
      </c>
      <c r="P1343" s="41">
        <f>IF(Table2[[#This Row],[Customer Segment]]=Introduction!$D$42,1,0)</f>
        <v>0</v>
      </c>
      <c r="Q1343" s="41">
        <f>IF(Table2[[#This Row],[Customer Segment]]=Introduction!$D$44,1,0)</f>
        <v>1</v>
      </c>
      <c r="R1343" s="1">
        <v>93.57</v>
      </c>
      <c r="S134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-35.887486157020732</v>
      </c>
    </row>
    <row r="1344" spans="1:19" x14ac:dyDescent="0.2">
      <c r="A1344" s="1" t="s">
        <v>23</v>
      </c>
      <c r="B1344" s="1" t="s">
        <v>2</v>
      </c>
      <c r="C1344" s="1" t="s">
        <v>47</v>
      </c>
      <c r="D1344" s="37">
        <v>0.08</v>
      </c>
      <c r="E1344" s="37">
        <v>105.49</v>
      </c>
      <c r="F1344" s="37">
        <v>41.64</v>
      </c>
      <c r="G1344" s="37">
        <v>0.75</v>
      </c>
      <c r="H1344" s="37">
        <v>-36.945999999999998</v>
      </c>
      <c r="I1344" s="42">
        <f>IF(Table2[[#This Row],[Order Priority]]=Introduction!$B$42,1,0)</f>
        <v>0</v>
      </c>
      <c r="J1344" s="42">
        <f>IF(Table2[[#This Row],[Order Priority]]=Introduction!$B$43,1,0)</f>
        <v>0</v>
      </c>
      <c r="K1344" s="42">
        <f>IF(Table2[[#This Row],[Order Priority]]=Introduction!$B$44,1,0)</f>
        <v>1</v>
      </c>
      <c r="L1344" s="42">
        <f>IF(Table2[[#This Row],[Order Priority]]=Introduction!$B$45,1,0)</f>
        <v>0</v>
      </c>
      <c r="M1344" s="42">
        <f>IF(Table2[[#This Row],[Ship Mode]]=Introduction!$C$42,1,0)</f>
        <v>1</v>
      </c>
      <c r="N1344" s="41">
        <f>IF(Table2[[#This Row],[Ship Mode]]=Introduction!$C$44,1,0)</f>
        <v>0</v>
      </c>
      <c r="O1344" s="41">
        <f>IF(Table2[[#This Row],[Customer Segment]]=Introduction!$D$45,1,0)</f>
        <v>0</v>
      </c>
      <c r="P1344" s="41">
        <f>IF(Table2[[#This Row],[Customer Segment]]=Introduction!$D$42,1,0)</f>
        <v>0</v>
      </c>
      <c r="Q1344" s="41">
        <f>IF(Table2[[#This Row],[Customer Segment]]=Introduction!$D$44,1,0)</f>
        <v>1</v>
      </c>
      <c r="R1344" s="34">
        <v>2694.49</v>
      </c>
      <c r="S134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1957.7182108762102</v>
      </c>
    </row>
    <row r="1345" spans="1:19" x14ac:dyDescent="0.2">
      <c r="A1345" s="1" t="s">
        <v>92</v>
      </c>
      <c r="B1345" s="1" t="s">
        <v>14</v>
      </c>
      <c r="C1345" s="1" t="s">
        <v>3</v>
      </c>
      <c r="D1345" s="39">
        <v>0.08</v>
      </c>
      <c r="E1345" s="39">
        <v>4</v>
      </c>
      <c r="F1345" s="39">
        <v>1.3</v>
      </c>
      <c r="G1345" s="39">
        <v>0.37</v>
      </c>
      <c r="H1345" s="39">
        <v>28.4</v>
      </c>
      <c r="I1345" s="42">
        <f>IF(Table2[[#This Row],[Order Priority]]=Introduction!$B$42,1,0)</f>
        <v>0</v>
      </c>
      <c r="J1345" s="42">
        <f>IF(Table2[[#This Row],[Order Priority]]=Introduction!$B$43,1,0)</f>
        <v>0</v>
      </c>
      <c r="K1345" s="42">
        <f>IF(Table2[[#This Row],[Order Priority]]=Introduction!$B$44,1,0)</f>
        <v>0</v>
      </c>
      <c r="L1345" s="42">
        <f>IF(Table2[[#This Row],[Order Priority]]=Introduction!$B$45,1,0)</f>
        <v>1</v>
      </c>
      <c r="M1345" s="42">
        <f>IF(Table2[[#This Row],[Ship Mode]]=Introduction!$C$42,1,0)</f>
        <v>0</v>
      </c>
      <c r="N1345" s="41">
        <f>IF(Table2[[#This Row],[Ship Mode]]=Introduction!$C$44,1,0)</f>
        <v>1</v>
      </c>
      <c r="O1345" s="41">
        <f>IF(Table2[[#This Row],[Customer Segment]]=Introduction!$D$45,1,0)</f>
        <v>1</v>
      </c>
      <c r="P1345" s="41">
        <f>IF(Table2[[#This Row],[Customer Segment]]=Introduction!$D$42,1,0)</f>
        <v>0</v>
      </c>
      <c r="Q1345" s="41">
        <f>IF(Table2[[#This Row],[Customer Segment]]=Introduction!$D$44,1,0)</f>
        <v>0</v>
      </c>
      <c r="R1345" s="1">
        <v>51.99</v>
      </c>
      <c r="S134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-27.086151185894213</v>
      </c>
    </row>
    <row r="1346" spans="1:19" x14ac:dyDescent="0.2">
      <c r="A1346" s="1" t="s">
        <v>46</v>
      </c>
      <c r="B1346" s="1" t="s">
        <v>14</v>
      </c>
      <c r="C1346" s="1" t="s">
        <v>70</v>
      </c>
      <c r="D1346" s="37">
        <v>0.04</v>
      </c>
      <c r="E1346" s="37">
        <v>4.1399999999999997</v>
      </c>
      <c r="F1346" s="37">
        <v>6.6</v>
      </c>
      <c r="G1346" s="37">
        <v>0.49</v>
      </c>
      <c r="H1346" s="37">
        <v>8.8940000000000001</v>
      </c>
      <c r="I1346" s="42">
        <f>IF(Table2[[#This Row],[Order Priority]]=Introduction!$B$42,1,0)</f>
        <v>0</v>
      </c>
      <c r="J1346" s="42">
        <f>IF(Table2[[#This Row],[Order Priority]]=Introduction!$B$43,1,0)</f>
        <v>0</v>
      </c>
      <c r="K1346" s="42">
        <f>IF(Table2[[#This Row],[Order Priority]]=Introduction!$B$44,1,0)</f>
        <v>0</v>
      </c>
      <c r="L1346" s="42">
        <f>IF(Table2[[#This Row],[Order Priority]]=Introduction!$B$45,1,0)</f>
        <v>0</v>
      </c>
      <c r="M1346" s="42">
        <f>IF(Table2[[#This Row],[Ship Mode]]=Introduction!$C$42,1,0)</f>
        <v>0</v>
      </c>
      <c r="N1346" s="41">
        <f>IF(Table2[[#This Row],[Ship Mode]]=Introduction!$C$44,1,0)</f>
        <v>1</v>
      </c>
      <c r="O1346" s="41">
        <f>IF(Table2[[#This Row],[Customer Segment]]=Introduction!$D$45,1,0)</f>
        <v>0</v>
      </c>
      <c r="P1346" s="41">
        <f>IF(Table2[[#This Row],[Customer Segment]]=Introduction!$D$42,1,0)</f>
        <v>0</v>
      </c>
      <c r="Q1346" s="41">
        <f>IF(Table2[[#This Row],[Customer Segment]]=Introduction!$D$44,1,0)</f>
        <v>0</v>
      </c>
      <c r="R1346" s="34">
        <v>54.78</v>
      </c>
      <c r="S134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423.34468607948941</v>
      </c>
    </row>
    <row r="1347" spans="1:19" x14ac:dyDescent="0.2">
      <c r="A1347" s="1" t="s">
        <v>1</v>
      </c>
      <c r="B1347" s="1" t="s">
        <v>14</v>
      </c>
      <c r="C1347" s="1" t="s">
        <v>70</v>
      </c>
      <c r="D1347" s="39">
        <v>0</v>
      </c>
      <c r="E1347" s="39">
        <v>2.61</v>
      </c>
      <c r="F1347" s="39">
        <v>0.5</v>
      </c>
      <c r="G1347" s="39">
        <v>0.39</v>
      </c>
      <c r="H1347" s="39">
        <v>19.554600000000001</v>
      </c>
      <c r="I1347" s="42">
        <f>IF(Table2[[#This Row],[Order Priority]]=Introduction!$B$42,1,0)</f>
        <v>1</v>
      </c>
      <c r="J1347" s="42">
        <f>IF(Table2[[#This Row],[Order Priority]]=Introduction!$B$43,1,0)</f>
        <v>0</v>
      </c>
      <c r="K1347" s="42">
        <f>IF(Table2[[#This Row],[Order Priority]]=Introduction!$B$44,1,0)</f>
        <v>0</v>
      </c>
      <c r="L1347" s="42">
        <f>IF(Table2[[#This Row],[Order Priority]]=Introduction!$B$45,1,0)</f>
        <v>0</v>
      </c>
      <c r="M1347" s="42">
        <f>IF(Table2[[#This Row],[Ship Mode]]=Introduction!$C$42,1,0)</f>
        <v>0</v>
      </c>
      <c r="N1347" s="41">
        <f>IF(Table2[[#This Row],[Ship Mode]]=Introduction!$C$44,1,0)</f>
        <v>1</v>
      </c>
      <c r="O1347" s="41">
        <f>IF(Table2[[#This Row],[Customer Segment]]=Introduction!$D$45,1,0)</f>
        <v>0</v>
      </c>
      <c r="P1347" s="41">
        <f>IF(Table2[[#This Row],[Customer Segment]]=Introduction!$D$42,1,0)</f>
        <v>0</v>
      </c>
      <c r="Q1347" s="41">
        <f>IF(Table2[[#This Row],[Customer Segment]]=Introduction!$D$44,1,0)</f>
        <v>0</v>
      </c>
      <c r="R1347" s="1">
        <v>28.34</v>
      </c>
      <c r="S134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293.16483175305092</v>
      </c>
    </row>
    <row r="1348" spans="1:19" x14ac:dyDescent="0.2">
      <c r="A1348" s="1" t="s">
        <v>1</v>
      </c>
      <c r="B1348" s="1" t="s">
        <v>63</v>
      </c>
      <c r="C1348" s="1" t="s">
        <v>70</v>
      </c>
      <c r="D1348" s="37">
        <v>0.04</v>
      </c>
      <c r="E1348" s="37">
        <v>25.38</v>
      </c>
      <c r="F1348" s="37">
        <v>8.99</v>
      </c>
      <c r="G1348" s="37">
        <v>0.5</v>
      </c>
      <c r="H1348" s="37">
        <v>152.482</v>
      </c>
      <c r="I1348" s="42">
        <f>IF(Table2[[#This Row],[Order Priority]]=Introduction!$B$42,1,0)</f>
        <v>1</v>
      </c>
      <c r="J1348" s="42">
        <f>IF(Table2[[#This Row],[Order Priority]]=Introduction!$B$43,1,0)</f>
        <v>0</v>
      </c>
      <c r="K1348" s="42">
        <f>IF(Table2[[#This Row],[Order Priority]]=Introduction!$B$44,1,0)</f>
        <v>0</v>
      </c>
      <c r="L1348" s="42">
        <f>IF(Table2[[#This Row],[Order Priority]]=Introduction!$B$45,1,0)</f>
        <v>0</v>
      </c>
      <c r="M1348" s="42">
        <f>IF(Table2[[#This Row],[Ship Mode]]=Introduction!$C$42,1,0)</f>
        <v>0</v>
      </c>
      <c r="N1348" s="41">
        <f>IF(Table2[[#This Row],[Ship Mode]]=Introduction!$C$44,1,0)</f>
        <v>0</v>
      </c>
      <c r="O1348" s="41">
        <f>IF(Table2[[#This Row],[Customer Segment]]=Introduction!$D$45,1,0)</f>
        <v>0</v>
      </c>
      <c r="P1348" s="41">
        <f>IF(Table2[[#This Row],[Customer Segment]]=Introduction!$D$42,1,0)</f>
        <v>0</v>
      </c>
      <c r="Q1348" s="41">
        <f>IF(Table2[[#This Row],[Customer Segment]]=Introduction!$D$44,1,0)</f>
        <v>0</v>
      </c>
      <c r="R1348" s="34">
        <v>861.3</v>
      </c>
      <c r="S134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718.06713963898233</v>
      </c>
    </row>
    <row r="1349" spans="1:19" x14ac:dyDescent="0.2">
      <c r="A1349" s="1" t="s">
        <v>13</v>
      </c>
      <c r="B1349" s="1" t="s">
        <v>14</v>
      </c>
      <c r="C1349" s="1" t="s">
        <v>47</v>
      </c>
      <c r="D1349" s="39">
        <v>7.0000000000000007E-2</v>
      </c>
      <c r="E1349" s="39">
        <v>30.93</v>
      </c>
      <c r="F1349" s="39">
        <v>3.92</v>
      </c>
      <c r="G1349" s="39">
        <v>0.44</v>
      </c>
      <c r="H1349" s="39">
        <v>398.30250000000001</v>
      </c>
      <c r="I1349" s="42">
        <f>IF(Table2[[#This Row],[Order Priority]]=Introduction!$B$42,1,0)</f>
        <v>0</v>
      </c>
      <c r="J1349" s="42">
        <f>IF(Table2[[#This Row],[Order Priority]]=Introduction!$B$43,1,0)</f>
        <v>1</v>
      </c>
      <c r="K1349" s="42">
        <f>IF(Table2[[#This Row],[Order Priority]]=Introduction!$B$44,1,0)</f>
        <v>0</v>
      </c>
      <c r="L1349" s="42">
        <f>IF(Table2[[#This Row],[Order Priority]]=Introduction!$B$45,1,0)</f>
        <v>0</v>
      </c>
      <c r="M1349" s="42">
        <f>IF(Table2[[#This Row],[Ship Mode]]=Introduction!$C$42,1,0)</f>
        <v>0</v>
      </c>
      <c r="N1349" s="41">
        <f>IF(Table2[[#This Row],[Ship Mode]]=Introduction!$C$44,1,0)</f>
        <v>1</v>
      </c>
      <c r="O1349" s="41">
        <f>IF(Table2[[#This Row],[Customer Segment]]=Introduction!$D$45,1,0)</f>
        <v>0</v>
      </c>
      <c r="P1349" s="41">
        <f>IF(Table2[[#This Row],[Customer Segment]]=Introduction!$D$42,1,0)</f>
        <v>0</v>
      </c>
      <c r="Q1349" s="41">
        <f>IF(Table2[[#This Row],[Customer Segment]]=Introduction!$D$44,1,0)</f>
        <v>1</v>
      </c>
      <c r="R1349" s="1">
        <v>577.25</v>
      </c>
      <c r="S134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597.51041948877071</v>
      </c>
    </row>
    <row r="1350" spans="1:19" x14ac:dyDescent="0.2">
      <c r="A1350" s="1" t="s">
        <v>13</v>
      </c>
      <c r="B1350" s="1" t="s">
        <v>2</v>
      </c>
      <c r="C1350" s="1" t="s">
        <v>47</v>
      </c>
      <c r="D1350" s="37">
        <v>0.05</v>
      </c>
      <c r="E1350" s="37">
        <v>297.48</v>
      </c>
      <c r="F1350" s="37">
        <v>18.059999999999999</v>
      </c>
      <c r="G1350" s="37">
        <v>0.6</v>
      </c>
      <c r="H1350" s="37">
        <v>709.85199999999998</v>
      </c>
      <c r="I1350" s="42">
        <f>IF(Table2[[#This Row],[Order Priority]]=Introduction!$B$42,1,0)</f>
        <v>0</v>
      </c>
      <c r="J1350" s="42">
        <f>IF(Table2[[#This Row],[Order Priority]]=Introduction!$B$43,1,0)</f>
        <v>1</v>
      </c>
      <c r="K1350" s="42">
        <f>IF(Table2[[#This Row],[Order Priority]]=Introduction!$B$44,1,0)</f>
        <v>0</v>
      </c>
      <c r="L1350" s="42">
        <f>IF(Table2[[#This Row],[Order Priority]]=Introduction!$B$45,1,0)</f>
        <v>0</v>
      </c>
      <c r="M1350" s="42">
        <f>IF(Table2[[#This Row],[Ship Mode]]=Introduction!$C$42,1,0)</f>
        <v>1</v>
      </c>
      <c r="N1350" s="41">
        <f>IF(Table2[[#This Row],[Ship Mode]]=Introduction!$C$44,1,0)</f>
        <v>0</v>
      </c>
      <c r="O1350" s="41">
        <f>IF(Table2[[#This Row],[Customer Segment]]=Introduction!$D$45,1,0)</f>
        <v>0</v>
      </c>
      <c r="P1350" s="41">
        <f>IF(Table2[[#This Row],[Customer Segment]]=Introduction!$D$42,1,0)</f>
        <v>0</v>
      </c>
      <c r="Q1350" s="41">
        <f>IF(Table2[[#This Row],[Customer Segment]]=Introduction!$D$44,1,0)</f>
        <v>1</v>
      </c>
      <c r="R1350" s="34">
        <v>4075.18</v>
      </c>
      <c r="S135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2485.1520004772028</v>
      </c>
    </row>
    <row r="1351" spans="1:19" x14ac:dyDescent="0.2">
      <c r="A1351" s="1" t="s">
        <v>13</v>
      </c>
      <c r="B1351" s="1" t="s">
        <v>2</v>
      </c>
      <c r="C1351" s="1" t="s">
        <v>47</v>
      </c>
      <c r="D1351" s="39">
        <v>7.0000000000000007E-2</v>
      </c>
      <c r="E1351" s="39">
        <v>296.18</v>
      </c>
      <c r="F1351" s="39">
        <v>54.12</v>
      </c>
      <c r="G1351" s="39">
        <v>0.76</v>
      </c>
      <c r="H1351" s="39">
        <v>80.809200000000004</v>
      </c>
      <c r="I1351" s="42">
        <f>IF(Table2[[#This Row],[Order Priority]]=Introduction!$B$42,1,0)</f>
        <v>0</v>
      </c>
      <c r="J1351" s="42">
        <f>IF(Table2[[#This Row],[Order Priority]]=Introduction!$B$43,1,0)</f>
        <v>1</v>
      </c>
      <c r="K1351" s="42">
        <f>IF(Table2[[#This Row],[Order Priority]]=Introduction!$B$44,1,0)</f>
        <v>0</v>
      </c>
      <c r="L1351" s="42">
        <f>IF(Table2[[#This Row],[Order Priority]]=Introduction!$B$45,1,0)</f>
        <v>0</v>
      </c>
      <c r="M1351" s="42">
        <f>IF(Table2[[#This Row],[Ship Mode]]=Introduction!$C$42,1,0)</f>
        <v>1</v>
      </c>
      <c r="N1351" s="41">
        <f>IF(Table2[[#This Row],[Ship Mode]]=Introduction!$C$44,1,0)</f>
        <v>0</v>
      </c>
      <c r="O1351" s="41">
        <f>IF(Table2[[#This Row],[Customer Segment]]=Introduction!$D$45,1,0)</f>
        <v>0</v>
      </c>
      <c r="P1351" s="41">
        <f>IF(Table2[[#This Row],[Customer Segment]]=Introduction!$D$42,1,0)</f>
        <v>0</v>
      </c>
      <c r="Q1351" s="41">
        <f>IF(Table2[[#This Row],[Customer Segment]]=Introduction!$D$44,1,0)</f>
        <v>1</v>
      </c>
      <c r="R1351" s="1">
        <v>1798.23</v>
      </c>
      <c r="S135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2953.3702882383359</v>
      </c>
    </row>
    <row r="1352" spans="1:19" x14ac:dyDescent="0.2">
      <c r="A1352" s="1" t="s">
        <v>23</v>
      </c>
      <c r="B1352" s="1" t="s">
        <v>14</v>
      </c>
      <c r="C1352" s="1" t="s">
        <v>3</v>
      </c>
      <c r="D1352" s="37">
        <v>7.0000000000000007E-2</v>
      </c>
      <c r="E1352" s="37">
        <v>12.28</v>
      </c>
      <c r="F1352" s="37">
        <v>6.13</v>
      </c>
      <c r="G1352" s="37">
        <v>0.56999999999999995</v>
      </c>
      <c r="H1352" s="37">
        <v>15.236000000000001</v>
      </c>
      <c r="I1352" s="42">
        <f>IF(Table2[[#This Row],[Order Priority]]=Introduction!$B$42,1,0)</f>
        <v>0</v>
      </c>
      <c r="J1352" s="42">
        <f>IF(Table2[[#This Row],[Order Priority]]=Introduction!$B$43,1,0)</f>
        <v>0</v>
      </c>
      <c r="K1352" s="42">
        <f>IF(Table2[[#This Row],[Order Priority]]=Introduction!$B$44,1,0)</f>
        <v>1</v>
      </c>
      <c r="L1352" s="42">
        <f>IF(Table2[[#This Row],[Order Priority]]=Introduction!$B$45,1,0)</f>
        <v>0</v>
      </c>
      <c r="M1352" s="42">
        <f>IF(Table2[[#This Row],[Ship Mode]]=Introduction!$C$42,1,0)</f>
        <v>0</v>
      </c>
      <c r="N1352" s="41">
        <f>IF(Table2[[#This Row],[Ship Mode]]=Introduction!$C$44,1,0)</f>
        <v>1</v>
      </c>
      <c r="O1352" s="41">
        <f>IF(Table2[[#This Row],[Customer Segment]]=Introduction!$D$45,1,0)</f>
        <v>1</v>
      </c>
      <c r="P1352" s="41">
        <f>IF(Table2[[#This Row],[Customer Segment]]=Introduction!$D$42,1,0)</f>
        <v>0</v>
      </c>
      <c r="Q1352" s="41">
        <f>IF(Table2[[#This Row],[Customer Segment]]=Introduction!$D$44,1,0)</f>
        <v>0</v>
      </c>
      <c r="R1352" s="34">
        <v>389.59</v>
      </c>
      <c r="S135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358.72467266059419</v>
      </c>
    </row>
    <row r="1353" spans="1:19" x14ac:dyDescent="0.2">
      <c r="A1353" s="1" t="s">
        <v>23</v>
      </c>
      <c r="B1353" s="1" t="s">
        <v>14</v>
      </c>
      <c r="C1353" s="1" t="s">
        <v>15</v>
      </c>
      <c r="D1353" s="39">
        <v>0.09</v>
      </c>
      <c r="E1353" s="39">
        <v>30.98</v>
      </c>
      <c r="F1353" s="39">
        <v>19.510000000000002</v>
      </c>
      <c r="G1353" s="39">
        <v>0.36</v>
      </c>
      <c r="H1353" s="39">
        <v>-163.53</v>
      </c>
      <c r="I1353" s="42">
        <f>IF(Table2[[#This Row],[Order Priority]]=Introduction!$B$42,1,0)</f>
        <v>0</v>
      </c>
      <c r="J1353" s="42">
        <f>IF(Table2[[#This Row],[Order Priority]]=Introduction!$B$43,1,0)</f>
        <v>0</v>
      </c>
      <c r="K1353" s="42">
        <f>IF(Table2[[#This Row],[Order Priority]]=Introduction!$B$44,1,0)</f>
        <v>1</v>
      </c>
      <c r="L1353" s="42">
        <f>IF(Table2[[#This Row],[Order Priority]]=Introduction!$B$45,1,0)</f>
        <v>0</v>
      </c>
      <c r="M1353" s="42">
        <f>IF(Table2[[#This Row],[Ship Mode]]=Introduction!$C$42,1,0)</f>
        <v>0</v>
      </c>
      <c r="N1353" s="41">
        <f>IF(Table2[[#This Row],[Ship Mode]]=Introduction!$C$44,1,0)</f>
        <v>1</v>
      </c>
      <c r="O1353" s="41">
        <f>IF(Table2[[#This Row],[Customer Segment]]=Introduction!$D$45,1,0)</f>
        <v>0</v>
      </c>
      <c r="P1353" s="41">
        <f>IF(Table2[[#This Row],[Customer Segment]]=Introduction!$D$42,1,0)</f>
        <v>1</v>
      </c>
      <c r="Q1353" s="41">
        <f>IF(Table2[[#This Row],[Customer Segment]]=Introduction!$D$44,1,0)</f>
        <v>0</v>
      </c>
      <c r="R1353" s="1">
        <v>514.62</v>
      </c>
      <c r="S135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396.40397713008366</v>
      </c>
    </row>
    <row r="1354" spans="1:19" x14ac:dyDescent="0.2">
      <c r="A1354" s="1" t="s">
        <v>23</v>
      </c>
      <c r="B1354" s="1" t="s">
        <v>14</v>
      </c>
      <c r="C1354" s="1" t="s">
        <v>15</v>
      </c>
      <c r="D1354" s="37">
        <v>0.03</v>
      </c>
      <c r="E1354" s="37">
        <v>49.34</v>
      </c>
      <c r="F1354" s="37">
        <v>10.25</v>
      </c>
      <c r="G1354" s="37">
        <v>0.56999999999999995</v>
      </c>
      <c r="H1354" s="37">
        <v>554.77</v>
      </c>
      <c r="I1354" s="42">
        <f>IF(Table2[[#This Row],[Order Priority]]=Introduction!$B$42,1,0)</f>
        <v>0</v>
      </c>
      <c r="J1354" s="42">
        <f>IF(Table2[[#This Row],[Order Priority]]=Introduction!$B$43,1,0)</f>
        <v>0</v>
      </c>
      <c r="K1354" s="42">
        <f>IF(Table2[[#This Row],[Order Priority]]=Introduction!$B$44,1,0)</f>
        <v>1</v>
      </c>
      <c r="L1354" s="42">
        <f>IF(Table2[[#This Row],[Order Priority]]=Introduction!$B$45,1,0)</f>
        <v>0</v>
      </c>
      <c r="M1354" s="42">
        <f>IF(Table2[[#This Row],[Ship Mode]]=Introduction!$C$42,1,0)</f>
        <v>0</v>
      </c>
      <c r="N1354" s="41">
        <f>IF(Table2[[#This Row],[Ship Mode]]=Introduction!$C$44,1,0)</f>
        <v>1</v>
      </c>
      <c r="O1354" s="41">
        <f>IF(Table2[[#This Row],[Customer Segment]]=Introduction!$D$45,1,0)</f>
        <v>0</v>
      </c>
      <c r="P1354" s="41">
        <f>IF(Table2[[#This Row],[Customer Segment]]=Introduction!$D$42,1,0)</f>
        <v>1</v>
      </c>
      <c r="Q1354" s="41">
        <f>IF(Table2[[#This Row],[Customer Segment]]=Introduction!$D$44,1,0)</f>
        <v>0</v>
      </c>
      <c r="R1354" s="34">
        <v>817.32</v>
      </c>
      <c r="S135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1147.7453680100207</v>
      </c>
    </row>
    <row r="1355" spans="1:19" x14ac:dyDescent="0.2">
      <c r="A1355" s="1" t="s">
        <v>46</v>
      </c>
      <c r="B1355" s="1" t="s">
        <v>2</v>
      </c>
      <c r="C1355" s="1" t="s">
        <v>47</v>
      </c>
      <c r="D1355" s="39">
        <v>0.04</v>
      </c>
      <c r="E1355" s="39">
        <v>160.97999999999999</v>
      </c>
      <c r="F1355" s="39">
        <v>30</v>
      </c>
      <c r="G1355" s="39">
        <v>0.62</v>
      </c>
      <c r="H1355" s="39">
        <v>116.1</v>
      </c>
      <c r="I1355" s="42">
        <f>IF(Table2[[#This Row],[Order Priority]]=Introduction!$B$42,1,0)</f>
        <v>0</v>
      </c>
      <c r="J1355" s="42">
        <f>IF(Table2[[#This Row],[Order Priority]]=Introduction!$B$43,1,0)</f>
        <v>0</v>
      </c>
      <c r="K1355" s="42">
        <f>IF(Table2[[#This Row],[Order Priority]]=Introduction!$B$44,1,0)</f>
        <v>0</v>
      </c>
      <c r="L1355" s="42">
        <f>IF(Table2[[#This Row],[Order Priority]]=Introduction!$B$45,1,0)</f>
        <v>0</v>
      </c>
      <c r="M1355" s="42">
        <f>IF(Table2[[#This Row],[Ship Mode]]=Introduction!$C$42,1,0)</f>
        <v>1</v>
      </c>
      <c r="N1355" s="41">
        <f>IF(Table2[[#This Row],[Ship Mode]]=Introduction!$C$44,1,0)</f>
        <v>0</v>
      </c>
      <c r="O1355" s="41">
        <f>IF(Table2[[#This Row],[Customer Segment]]=Introduction!$D$45,1,0)</f>
        <v>0</v>
      </c>
      <c r="P1355" s="41">
        <f>IF(Table2[[#This Row],[Customer Segment]]=Introduction!$D$42,1,0)</f>
        <v>0</v>
      </c>
      <c r="Q1355" s="41">
        <f>IF(Table2[[#This Row],[Customer Segment]]=Introduction!$D$44,1,0)</f>
        <v>1</v>
      </c>
      <c r="R1355" s="1">
        <v>6276.34</v>
      </c>
      <c r="S135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2006.2197303199791</v>
      </c>
    </row>
    <row r="1356" spans="1:19" x14ac:dyDescent="0.2">
      <c r="A1356" s="1" t="s">
        <v>46</v>
      </c>
      <c r="B1356" s="1" t="s">
        <v>14</v>
      </c>
      <c r="C1356" s="1" t="s">
        <v>47</v>
      </c>
      <c r="D1356" s="37">
        <v>0.01</v>
      </c>
      <c r="E1356" s="37">
        <v>17.98</v>
      </c>
      <c r="F1356" s="37">
        <v>4</v>
      </c>
      <c r="G1356" s="37">
        <v>0.79</v>
      </c>
      <c r="H1356" s="37">
        <v>-87.96</v>
      </c>
      <c r="I1356" s="42">
        <f>IF(Table2[[#This Row],[Order Priority]]=Introduction!$B$42,1,0)</f>
        <v>0</v>
      </c>
      <c r="J1356" s="42">
        <f>IF(Table2[[#This Row],[Order Priority]]=Introduction!$B$43,1,0)</f>
        <v>0</v>
      </c>
      <c r="K1356" s="42">
        <f>IF(Table2[[#This Row],[Order Priority]]=Introduction!$B$44,1,0)</f>
        <v>0</v>
      </c>
      <c r="L1356" s="42">
        <f>IF(Table2[[#This Row],[Order Priority]]=Introduction!$B$45,1,0)</f>
        <v>0</v>
      </c>
      <c r="M1356" s="42">
        <f>IF(Table2[[#This Row],[Ship Mode]]=Introduction!$C$42,1,0)</f>
        <v>0</v>
      </c>
      <c r="N1356" s="41">
        <f>IF(Table2[[#This Row],[Ship Mode]]=Introduction!$C$44,1,0)</f>
        <v>1</v>
      </c>
      <c r="O1356" s="41">
        <f>IF(Table2[[#This Row],[Customer Segment]]=Introduction!$D$45,1,0)</f>
        <v>0</v>
      </c>
      <c r="P1356" s="41">
        <f>IF(Table2[[#This Row],[Customer Segment]]=Introduction!$D$42,1,0)</f>
        <v>0</v>
      </c>
      <c r="Q1356" s="41">
        <f>IF(Table2[[#This Row],[Customer Segment]]=Introduction!$D$44,1,0)</f>
        <v>1</v>
      </c>
      <c r="R1356" s="34">
        <v>2664.4</v>
      </c>
      <c r="S135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595.28399537655946</v>
      </c>
    </row>
    <row r="1357" spans="1:19" x14ac:dyDescent="0.2">
      <c r="A1357" s="1" t="s">
        <v>46</v>
      </c>
      <c r="B1357" s="1" t="s">
        <v>2</v>
      </c>
      <c r="C1357" s="1" t="s">
        <v>47</v>
      </c>
      <c r="D1357" s="39">
        <v>0.04</v>
      </c>
      <c r="E1357" s="39">
        <v>160.97999999999999</v>
      </c>
      <c r="F1357" s="39">
        <v>30</v>
      </c>
      <c r="G1357" s="39">
        <v>0.62</v>
      </c>
      <c r="H1357" s="39">
        <v>255.42</v>
      </c>
      <c r="I1357" s="42">
        <f>IF(Table2[[#This Row],[Order Priority]]=Introduction!$B$42,1,0)</f>
        <v>0</v>
      </c>
      <c r="J1357" s="42">
        <f>IF(Table2[[#This Row],[Order Priority]]=Introduction!$B$43,1,0)</f>
        <v>0</v>
      </c>
      <c r="K1357" s="42">
        <f>IF(Table2[[#This Row],[Order Priority]]=Introduction!$B$44,1,0)</f>
        <v>0</v>
      </c>
      <c r="L1357" s="42">
        <f>IF(Table2[[#This Row],[Order Priority]]=Introduction!$B$45,1,0)</f>
        <v>0</v>
      </c>
      <c r="M1357" s="42">
        <f>IF(Table2[[#This Row],[Ship Mode]]=Introduction!$C$42,1,0)</f>
        <v>1</v>
      </c>
      <c r="N1357" s="41">
        <f>IF(Table2[[#This Row],[Ship Mode]]=Introduction!$C$44,1,0)</f>
        <v>0</v>
      </c>
      <c r="O1357" s="41">
        <f>IF(Table2[[#This Row],[Customer Segment]]=Introduction!$D$45,1,0)</f>
        <v>0</v>
      </c>
      <c r="P1357" s="41">
        <f>IF(Table2[[#This Row],[Customer Segment]]=Introduction!$D$42,1,0)</f>
        <v>0</v>
      </c>
      <c r="Q1357" s="41">
        <f>IF(Table2[[#This Row],[Customer Segment]]=Introduction!$D$44,1,0)</f>
        <v>1</v>
      </c>
      <c r="R1357" s="1">
        <v>1526.68</v>
      </c>
      <c r="S135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2148.88699396229</v>
      </c>
    </row>
    <row r="1358" spans="1:19" x14ac:dyDescent="0.2">
      <c r="A1358" s="1" t="s">
        <v>46</v>
      </c>
      <c r="B1358" s="1" t="s">
        <v>14</v>
      </c>
      <c r="C1358" s="1" t="s">
        <v>47</v>
      </c>
      <c r="D1358" s="37">
        <v>0.06</v>
      </c>
      <c r="E1358" s="37">
        <v>115.99</v>
      </c>
      <c r="F1358" s="37">
        <v>8.99</v>
      </c>
      <c r="G1358" s="37">
        <v>0.57999999999999996</v>
      </c>
      <c r="H1358" s="37">
        <v>685.6146</v>
      </c>
      <c r="I1358" s="42">
        <f>IF(Table2[[#This Row],[Order Priority]]=Introduction!$B$42,1,0)</f>
        <v>0</v>
      </c>
      <c r="J1358" s="42">
        <f>IF(Table2[[#This Row],[Order Priority]]=Introduction!$B$43,1,0)</f>
        <v>0</v>
      </c>
      <c r="K1358" s="42">
        <f>IF(Table2[[#This Row],[Order Priority]]=Introduction!$B$44,1,0)</f>
        <v>0</v>
      </c>
      <c r="L1358" s="42">
        <f>IF(Table2[[#This Row],[Order Priority]]=Introduction!$B$45,1,0)</f>
        <v>0</v>
      </c>
      <c r="M1358" s="42">
        <f>IF(Table2[[#This Row],[Ship Mode]]=Introduction!$C$42,1,0)</f>
        <v>0</v>
      </c>
      <c r="N1358" s="41">
        <f>IF(Table2[[#This Row],[Ship Mode]]=Introduction!$C$44,1,0)</f>
        <v>1</v>
      </c>
      <c r="O1358" s="41">
        <f>IF(Table2[[#This Row],[Customer Segment]]=Introduction!$D$45,1,0)</f>
        <v>0</v>
      </c>
      <c r="P1358" s="41">
        <f>IF(Table2[[#This Row],[Customer Segment]]=Introduction!$D$42,1,0)</f>
        <v>0</v>
      </c>
      <c r="Q1358" s="41">
        <f>IF(Table2[[#This Row],[Customer Segment]]=Introduction!$D$44,1,0)</f>
        <v>1</v>
      </c>
      <c r="R1358" s="34">
        <v>1952.56</v>
      </c>
      <c r="S135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1624.8565994950181</v>
      </c>
    </row>
    <row r="1359" spans="1:19" x14ac:dyDescent="0.2">
      <c r="A1359" s="1" t="s">
        <v>46</v>
      </c>
      <c r="B1359" s="1" t="s">
        <v>14</v>
      </c>
      <c r="C1359" s="1" t="s">
        <v>15</v>
      </c>
      <c r="D1359" s="39">
        <v>0.08</v>
      </c>
      <c r="E1359" s="39">
        <v>8.09</v>
      </c>
      <c r="F1359" s="39">
        <v>7.96</v>
      </c>
      <c r="G1359" s="39">
        <v>0.49</v>
      </c>
      <c r="H1359" s="39">
        <v>-88.82</v>
      </c>
      <c r="I1359" s="42">
        <f>IF(Table2[[#This Row],[Order Priority]]=Introduction!$B$42,1,0)</f>
        <v>0</v>
      </c>
      <c r="J1359" s="42">
        <f>IF(Table2[[#This Row],[Order Priority]]=Introduction!$B$43,1,0)</f>
        <v>0</v>
      </c>
      <c r="K1359" s="42">
        <f>IF(Table2[[#This Row],[Order Priority]]=Introduction!$B$44,1,0)</f>
        <v>0</v>
      </c>
      <c r="L1359" s="42">
        <f>IF(Table2[[#This Row],[Order Priority]]=Introduction!$B$45,1,0)</f>
        <v>0</v>
      </c>
      <c r="M1359" s="42">
        <f>IF(Table2[[#This Row],[Ship Mode]]=Introduction!$C$42,1,0)</f>
        <v>0</v>
      </c>
      <c r="N1359" s="41">
        <f>IF(Table2[[#This Row],[Ship Mode]]=Introduction!$C$44,1,0)</f>
        <v>1</v>
      </c>
      <c r="O1359" s="41">
        <f>IF(Table2[[#This Row],[Customer Segment]]=Introduction!$D$45,1,0)</f>
        <v>0</v>
      </c>
      <c r="P1359" s="41">
        <f>IF(Table2[[#This Row],[Customer Segment]]=Introduction!$D$42,1,0)</f>
        <v>1</v>
      </c>
      <c r="Q1359" s="41">
        <f>IF(Table2[[#This Row],[Customer Segment]]=Introduction!$D$44,1,0)</f>
        <v>0</v>
      </c>
      <c r="R1359" s="1">
        <v>80.349999999999994</v>
      </c>
      <c r="S135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317.87929265670249</v>
      </c>
    </row>
    <row r="1360" spans="1:19" x14ac:dyDescent="0.2">
      <c r="A1360" s="1" t="s">
        <v>1</v>
      </c>
      <c r="B1360" s="1" t="s">
        <v>14</v>
      </c>
      <c r="C1360" s="1" t="s">
        <v>70</v>
      </c>
      <c r="D1360" s="37">
        <v>0.09</v>
      </c>
      <c r="E1360" s="37">
        <v>6.28</v>
      </c>
      <c r="F1360" s="37">
        <v>5.29</v>
      </c>
      <c r="G1360" s="37">
        <v>0.43</v>
      </c>
      <c r="H1360" s="37">
        <v>-5.2</v>
      </c>
      <c r="I1360" s="42">
        <f>IF(Table2[[#This Row],[Order Priority]]=Introduction!$B$42,1,0)</f>
        <v>1</v>
      </c>
      <c r="J1360" s="42">
        <f>IF(Table2[[#This Row],[Order Priority]]=Introduction!$B$43,1,0)</f>
        <v>0</v>
      </c>
      <c r="K1360" s="42">
        <f>IF(Table2[[#This Row],[Order Priority]]=Introduction!$B$44,1,0)</f>
        <v>0</v>
      </c>
      <c r="L1360" s="42">
        <f>IF(Table2[[#This Row],[Order Priority]]=Introduction!$B$45,1,0)</f>
        <v>0</v>
      </c>
      <c r="M1360" s="42">
        <f>IF(Table2[[#This Row],[Ship Mode]]=Introduction!$C$42,1,0)</f>
        <v>0</v>
      </c>
      <c r="N1360" s="41">
        <f>IF(Table2[[#This Row],[Ship Mode]]=Introduction!$C$44,1,0)</f>
        <v>1</v>
      </c>
      <c r="O1360" s="41">
        <f>IF(Table2[[#This Row],[Customer Segment]]=Introduction!$D$45,1,0)</f>
        <v>0</v>
      </c>
      <c r="P1360" s="41">
        <f>IF(Table2[[#This Row],[Customer Segment]]=Introduction!$D$42,1,0)</f>
        <v>0</v>
      </c>
      <c r="Q1360" s="41">
        <f>IF(Table2[[#This Row],[Customer Segment]]=Introduction!$D$44,1,0)</f>
        <v>0</v>
      </c>
      <c r="R1360" s="34">
        <v>8.5299999999999994</v>
      </c>
      <c r="S136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385.47855486288029</v>
      </c>
    </row>
    <row r="1361" spans="1:19" x14ac:dyDescent="0.2">
      <c r="A1361" s="1" t="s">
        <v>1</v>
      </c>
      <c r="B1361" s="1" t="s">
        <v>14</v>
      </c>
      <c r="C1361" s="1" t="s">
        <v>70</v>
      </c>
      <c r="D1361" s="39">
        <v>0.01</v>
      </c>
      <c r="E1361" s="39">
        <v>3.26</v>
      </c>
      <c r="F1361" s="39">
        <v>1.86</v>
      </c>
      <c r="G1361" s="39">
        <v>0.41</v>
      </c>
      <c r="H1361" s="39">
        <v>-4.6683000000000003</v>
      </c>
      <c r="I1361" s="42">
        <f>IF(Table2[[#This Row],[Order Priority]]=Introduction!$B$42,1,0)</f>
        <v>1</v>
      </c>
      <c r="J1361" s="42">
        <f>IF(Table2[[#This Row],[Order Priority]]=Introduction!$B$43,1,0)</f>
        <v>0</v>
      </c>
      <c r="K1361" s="42">
        <f>IF(Table2[[#This Row],[Order Priority]]=Introduction!$B$44,1,0)</f>
        <v>0</v>
      </c>
      <c r="L1361" s="42">
        <f>IF(Table2[[#This Row],[Order Priority]]=Introduction!$B$45,1,0)</f>
        <v>0</v>
      </c>
      <c r="M1361" s="42">
        <f>IF(Table2[[#This Row],[Ship Mode]]=Introduction!$C$42,1,0)</f>
        <v>0</v>
      </c>
      <c r="N1361" s="41">
        <f>IF(Table2[[#This Row],[Ship Mode]]=Introduction!$C$44,1,0)</f>
        <v>1</v>
      </c>
      <c r="O1361" s="41">
        <f>IF(Table2[[#This Row],[Customer Segment]]=Introduction!$D$45,1,0)</f>
        <v>0</v>
      </c>
      <c r="P1361" s="41">
        <f>IF(Table2[[#This Row],[Customer Segment]]=Introduction!$D$42,1,0)</f>
        <v>0</v>
      </c>
      <c r="Q1361" s="41">
        <f>IF(Table2[[#This Row],[Customer Segment]]=Introduction!$D$44,1,0)</f>
        <v>0</v>
      </c>
      <c r="R1361" s="1">
        <v>73.97</v>
      </c>
      <c r="S136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318.00132073778349</v>
      </c>
    </row>
    <row r="1362" spans="1:19" x14ac:dyDescent="0.2">
      <c r="A1362" s="1" t="s">
        <v>1</v>
      </c>
      <c r="B1362" s="1" t="s">
        <v>14</v>
      </c>
      <c r="C1362" s="1" t="s">
        <v>70</v>
      </c>
      <c r="D1362" s="37">
        <v>0.01</v>
      </c>
      <c r="E1362" s="37">
        <v>3.26</v>
      </c>
      <c r="F1362" s="37">
        <v>1.86</v>
      </c>
      <c r="G1362" s="37">
        <v>0.41</v>
      </c>
      <c r="H1362" s="37">
        <v>0.70199999999999996</v>
      </c>
      <c r="I1362" s="42">
        <f>IF(Table2[[#This Row],[Order Priority]]=Introduction!$B$42,1,0)</f>
        <v>1</v>
      </c>
      <c r="J1362" s="42">
        <f>IF(Table2[[#This Row],[Order Priority]]=Introduction!$B$43,1,0)</f>
        <v>0</v>
      </c>
      <c r="K1362" s="42">
        <f>IF(Table2[[#This Row],[Order Priority]]=Introduction!$B$44,1,0)</f>
        <v>0</v>
      </c>
      <c r="L1362" s="42">
        <f>IF(Table2[[#This Row],[Order Priority]]=Introduction!$B$45,1,0)</f>
        <v>0</v>
      </c>
      <c r="M1362" s="42">
        <f>IF(Table2[[#This Row],[Ship Mode]]=Introduction!$C$42,1,0)</f>
        <v>0</v>
      </c>
      <c r="N1362" s="41">
        <f>IF(Table2[[#This Row],[Ship Mode]]=Introduction!$C$44,1,0)</f>
        <v>1</v>
      </c>
      <c r="O1362" s="41">
        <f>IF(Table2[[#This Row],[Customer Segment]]=Introduction!$D$45,1,0)</f>
        <v>0</v>
      </c>
      <c r="P1362" s="41">
        <f>IF(Table2[[#This Row],[Customer Segment]]=Introduction!$D$42,1,0)</f>
        <v>0</v>
      </c>
      <c r="Q1362" s="41">
        <f>IF(Table2[[#This Row],[Customer Segment]]=Introduction!$D$44,1,0)</f>
        <v>0</v>
      </c>
      <c r="R1362" s="34">
        <v>18.489999999999998</v>
      </c>
      <c r="S136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323.50064607469352</v>
      </c>
    </row>
    <row r="1363" spans="1:19" x14ac:dyDescent="0.2">
      <c r="A1363" s="1" t="s">
        <v>1</v>
      </c>
      <c r="B1363" s="1" t="s">
        <v>14</v>
      </c>
      <c r="C1363" s="1" t="s">
        <v>47</v>
      </c>
      <c r="D1363" s="39">
        <v>0.01</v>
      </c>
      <c r="E1363" s="39">
        <v>7.59</v>
      </c>
      <c r="F1363" s="39">
        <v>4</v>
      </c>
      <c r="G1363" s="39">
        <v>0.42</v>
      </c>
      <c r="H1363" s="39">
        <v>2.97</v>
      </c>
      <c r="I1363" s="42">
        <f>IF(Table2[[#This Row],[Order Priority]]=Introduction!$B$42,1,0)</f>
        <v>1</v>
      </c>
      <c r="J1363" s="42">
        <f>IF(Table2[[#This Row],[Order Priority]]=Introduction!$B$43,1,0)</f>
        <v>0</v>
      </c>
      <c r="K1363" s="42">
        <f>IF(Table2[[#This Row],[Order Priority]]=Introduction!$B$44,1,0)</f>
        <v>0</v>
      </c>
      <c r="L1363" s="42">
        <f>IF(Table2[[#This Row],[Order Priority]]=Introduction!$B$45,1,0)</f>
        <v>0</v>
      </c>
      <c r="M1363" s="42">
        <f>IF(Table2[[#This Row],[Ship Mode]]=Introduction!$C$42,1,0)</f>
        <v>0</v>
      </c>
      <c r="N1363" s="41">
        <f>IF(Table2[[#This Row],[Ship Mode]]=Introduction!$C$44,1,0)</f>
        <v>1</v>
      </c>
      <c r="O1363" s="41">
        <f>IF(Table2[[#This Row],[Customer Segment]]=Introduction!$D$45,1,0)</f>
        <v>0</v>
      </c>
      <c r="P1363" s="41">
        <f>IF(Table2[[#This Row],[Customer Segment]]=Introduction!$D$42,1,0)</f>
        <v>0</v>
      </c>
      <c r="Q1363" s="41">
        <f>IF(Table2[[#This Row],[Customer Segment]]=Introduction!$D$44,1,0)</f>
        <v>1</v>
      </c>
      <c r="R1363" s="1">
        <v>136.25</v>
      </c>
      <c r="S136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437.28894091592292</v>
      </c>
    </row>
    <row r="1364" spans="1:19" x14ac:dyDescent="0.2">
      <c r="A1364" s="1" t="s">
        <v>1</v>
      </c>
      <c r="B1364" s="1" t="s">
        <v>14</v>
      </c>
      <c r="C1364" s="1" t="s">
        <v>70</v>
      </c>
      <c r="D1364" s="37">
        <v>0.05</v>
      </c>
      <c r="E1364" s="37">
        <v>35.99</v>
      </c>
      <c r="F1364" s="37">
        <v>5.99</v>
      </c>
      <c r="G1364" s="37">
        <v>0.38</v>
      </c>
      <c r="H1364" s="37">
        <v>524.31719999999996</v>
      </c>
      <c r="I1364" s="42">
        <f>IF(Table2[[#This Row],[Order Priority]]=Introduction!$B$42,1,0)</f>
        <v>1</v>
      </c>
      <c r="J1364" s="42">
        <f>IF(Table2[[#This Row],[Order Priority]]=Introduction!$B$43,1,0)</f>
        <v>0</v>
      </c>
      <c r="K1364" s="42">
        <f>IF(Table2[[#This Row],[Order Priority]]=Introduction!$B$44,1,0)</f>
        <v>0</v>
      </c>
      <c r="L1364" s="42">
        <f>IF(Table2[[#This Row],[Order Priority]]=Introduction!$B$45,1,0)</f>
        <v>0</v>
      </c>
      <c r="M1364" s="42">
        <f>IF(Table2[[#This Row],[Ship Mode]]=Introduction!$C$42,1,0)</f>
        <v>0</v>
      </c>
      <c r="N1364" s="41">
        <f>IF(Table2[[#This Row],[Ship Mode]]=Introduction!$C$44,1,0)</f>
        <v>1</v>
      </c>
      <c r="O1364" s="41">
        <f>IF(Table2[[#This Row],[Customer Segment]]=Introduction!$D$45,1,0)</f>
        <v>0</v>
      </c>
      <c r="P1364" s="41">
        <f>IF(Table2[[#This Row],[Customer Segment]]=Introduction!$D$42,1,0)</f>
        <v>0</v>
      </c>
      <c r="Q1364" s="41">
        <f>IF(Table2[[#This Row],[Customer Segment]]=Introduction!$D$44,1,0)</f>
        <v>0</v>
      </c>
      <c r="R1364" s="34">
        <v>759.88</v>
      </c>
      <c r="S136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1025.0263398061097</v>
      </c>
    </row>
    <row r="1365" spans="1:19" x14ac:dyDescent="0.2">
      <c r="A1365" s="1" t="s">
        <v>1</v>
      </c>
      <c r="B1365" s="1" t="s">
        <v>14</v>
      </c>
      <c r="C1365" s="1" t="s">
        <v>47</v>
      </c>
      <c r="D1365" s="39">
        <v>0.09</v>
      </c>
      <c r="E1365" s="39">
        <v>3.75</v>
      </c>
      <c r="F1365" s="39">
        <v>0.5</v>
      </c>
      <c r="G1365" s="39">
        <v>0.37</v>
      </c>
      <c r="H1365" s="39">
        <v>51.218699999999998</v>
      </c>
      <c r="I1365" s="42">
        <f>IF(Table2[[#This Row],[Order Priority]]=Introduction!$B$42,1,0)</f>
        <v>1</v>
      </c>
      <c r="J1365" s="42">
        <f>IF(Table2[[#This Row],[Order Priority]]=Introduction!$B$43,1,0)</f>
        <v>0</v>
      </c>
      <c r="K1365" s="42">
        <f>IF(Table2[[#This Row],[Order Priority]]=Introduction!$B$44,1,0)</f>
        <v>0</v>
      </c>
      <c r="L1365" s="42">
        <f>IF(Table2[[#This Row],[Order Priority]]=Introduction!$B$45,1,0)</f>
        <v>0</v>
      </c>
      <c r="M1365" s="42">
        <f>IF(Table2[[#This Row],[Ship Mode]]=Introduction!$C$42,1,0)</f>
        <v>0</v>
      </c>
      <c r="N1365" s="41">
        <f>IF(Table2[[#This Row],[Ship Mode]]=Introduction!$C$44,1,0)</f>
        <v>1</v>
      </c>
      <c r="O1365" s="41">
        <f>IF(Table2[[#This Row],[Customer Segment]]=Introduction!$D$45,1,0)</f>
        <v>0</v>
      </c>
      <c r="P1365" s="41">
        <f>IF(Table2[[#This Row],[Customer Segment]]=Introduction!$D$42,1,0)</f>
        <v>0</v>
      </c>
      <c r="Q1365" s="41">
        <f>IF(Table2[[#This Row],[Customer Segment]]=Introduction!$D$44,1,0)</f>
        <v>1</v>
      </c>
      <c r="R1365" s="1">
        <v>74.23</v>
      </c>
      <c r="S136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283.50144287943743</v>
      </c>
    </row>
    <row r="1366" spans="1:19" x14ac:dyDescent="0.2">
      <c r="A1366" s="1" t="s">
        <v>1</v>
      </c>
      <c r="B1366" s="1" t="s">
        <v>14</v>
      </c>
      <c r="C1366" s="1" t="s">
        <v>47</v>
      </c>
      <c r="D1366" s="37">
        <v>0.01</v>
      </c>
      <c r="E1366" s="37">
        <v>30.98</v>
      </c>
      <c r="F1366" s="37">
        <v>9.18</v>
      </c>
      <c r="G1366" s="37">
        <v>0.4</v>
      </c>
      <c r="H1366" s="37">
        <v>380.46800000000002</v>
      </c>
      <c r="I1366" s="42">
        <f>IF(Table2[[#This Row],[Order Priority]]=Introduction!$B$42,1,0)</f>
        <v>1</v>
      </c>
      <c r="J1366" s="42">
        <f>IF(Table2[[#This Row],[Order Priority]]=Introduction!$B$43,1,0)</f>
        <v>0</v>
      </c>
      <c r="K1366" s="42">
        <f>IF(Table2[[#This Row],[Order Priority]]=Introduction!$B$44,1,0)</f>
        <v>0</v>
      </c>
      <c r="L1366" s="42">
        <f>IF(Table2[[#This Row],[Order Priority]]=Introduction!$B$45,1,0)</f>
        <v>0</v>
      </c>
      <c r="M1366" s="42">
        <f>IF(Table2[[#This Row],[Ship Mode]]=Introduction!$C$42,1,0)</f>
        <v>0</v>
      </c>
      <c r="N1366" s="41">
        <f>IF(Table2[[#This Row],[Ship Mode]]=Introduction!$C$44,1,0)</f>
        <v>1</v>
      </c>
      <c r="O1366" s="41">
        <f>IF(Table2[[#This Row],[Customer Segment]]=Introduction!$D$45,1,0)</f>
        <v>0</v>
      </c>
      <c r="P1366" s="41">
        <f>IF(Table2[[#This Row],[Customer Segment]]=Introduction!$D$42,1,0)</f>
        <v>0</v>
      </c>
      <c r="Q1366" s="41">
        <f>IF(Table2[[#This Row],[Customer Segment]]=Introduction!$D$44,1,0)</f>
        <v>1</v>
      </c>
      <c r="R1366" s="34">
        <v>627.19000000000005</v>
      </c>
      <c r="S136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1023.6897105558493</v>
      </c>
    </row>
    <row r="1367" spans="1:19" x14ac:dyDescent="0.2">
      <c r="A1367" s="1" t="s">
        <v>13</v>
      </c>
      <c r="B1367" s="1" t="s">
        <v>63</v>
      </c>
      <c r="C1367" s="1" t="s">
        <v>15</v>
      </c>
      <c r="D1367" s="39">
        <v>0.05</v>
      </c>
      <c r="E1367" s="39">
        <v>178.47</v>
      </c>
      <c r="F1367" s="39">
        <v>19.989999999999998</v>
      </c>
      <c r="G1367" s="39">
        <v>0.55000000000000004</v>
      </c>
      <c r="H1367" s="39">
        <v>943</v>
      </c>
      <c r="I1367" s="42">
        <f>IF(Table2[[#This Row],[Order Priority]]=Introduction!$B$42,1,0)</f>
        <v>0</v>
      </c>
      <c r="J1367" s="42">
        <f>IF(Table2[[#This Row],[Order Priority]]=Introduction!$B$43,1,0)</f>
        <v>1</v>
      </c>
      <c r="K1367" s="42">
        <f>IF(Table2[[#This Row],[Order Priority]]=Introduction!$B$44,1,0)</f>
        <v>0</v>
      </c>
      <c r="L1367" s="42">
        <f>IF(Table2[[#This Row],[Order Priority]]=Introduction!$B$45,1,0)</f>
        <v>0</v>
      </c>
      <c r="M1367" s="42">
        <f>IF(Table2[[#This Row],[Ship Mode]]=Introduction!$C$42,1,0)</f>
        <v>0</v>
      </c>
      <c r="N1367" s="41">
        <f>IF(Table2[[#This Row],[Ship Mode]]=Introduction!$C$44,1,0)</f>
        <v>0</v>
      </c>
      <c r="O1367" s="41">
        <f>IF(Table2[[#This Row],[Customer Segment]]=Introduction!$D$45,1,0)</f>
        <v>0</v>
      </c>
      <c r="P1367" s="41">
        <f>IF(Table2[[#This Row],[Customer Segment]]=Introduction!$D$42,1,0)</f>
        <v>1</v>
      </c>
      <c r="Q1367" s="41">
        <f>IF(Table2[[#This Row],[Customer Segment]]=Introduction!$D$44,1,0)</f>
        <v>0</v>
      </c>
      <c r="R1367" s="1">
        <v>1531.31</v>
      </c>
      <c r="S136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2024.7839334847513</v>
      </c>
    </row>
    <row r="1368" spans="1:19" x14ac:dyDescent="0.2">
      <c r="A1368" s="1" t="s">
        <v>13</v>
      </c>
      <c r="B1368" s="1" t="s">
        <v>14</v>
      </c>
      <c r="C1368" s="1" t="s">
        <v>15</v>
      </c>
      <c r="D1368" s="37">
        <v>0.06</v>
      </c>
      <c r="E1368" s="37">
        <v>10.97</v>
      </c>
      <c r="F1368" s="37">
        <v>6.5</v>
      </c>
      <c r="G1368" s="37">
        <v>0.64</v>
      </c>
      <c r="H1368" s="37">
        <v>65.597999999999999</v>
      </c>
      <c r="I1368" s="42">
        <f>IF(Table2[[#This Row],[Order Priority]]=Introduction!$B$42,1,0)</f>
        <v>0</v>
      </c>
      <c r="J1368" s="42">
        <f>IF(Table2[[#This Row],[Order Priority]]=Introduction!$B$43,1,0)</f>
        <v>1</v>
      </c>
      <c r="K1368" s="42">
        <f>IF(Table2[[#This Row],[Order Priority]]=Introduction!$B$44,1,0)</f>
        <v>0</v>
      </c>
      <c r="L1368" s="42">
        <f>IF(Table2[[#This Row],[Order Priority]]=Introduction!$B$45,1,0)</f>
        <v>0</v>
      </c>
      <c r="M1368" s="42">
        <f>IF(Table2[[#This Row],[Ship Mode]]=Introduction!$C$42,1,0)</f>
        <v>0</v>
      </c>
      <c r="N1368" s="41">
        <f>IF(Table2[[#This Row],[Ship Mode]]=Introduction!$C$44,1,0)</f>
        <v>1</v>
      </c>
      <c r="O1368" s="41">
        <f>IF(Table2[[#This Row],[Customer Segment]]=Introduction!$D$45,1,0)</f>
        <v>0</v>
      </c>
      <c r="P1368" s="41">
        <f>IF(Table2[[#This Row],[Customer Segment]]=Introduction!$D$42,1,0)</f>
        <v>1</v>
      </c>
      <c r="Q1368" s="41">
        <f>IF(Table2[[#This Row],[Customer Segment]]=Introduction!$D$44,1,0)</f>
        <v>0</v>
      </c>
      <c r="R1368" s="34">
        <v>215.25</v>
      </c>
      <c r="S136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379.05408315631581</v>
      </c>
    </row>
    <row r="1369" spans="1:19" x14ac:dyDescent="0.2">
      <c r="A1369" s="1" t="s">
        <v>92</v>
      </c>
      <c r="B1369" s="1" t="s">
        <v>14</v>
      </c>
      <c r="C1369" s="1" t="s">
        <v>70</v>
      </c>
      <c r="D1369" s="39">
        <v>7.0000000000000007E-2</v>
      </c>
      <c r="E1369" s="39">
        <v>5.34</v>
      </c>
      <c r="F1369" s="39">
        <v>5.63</v>
      </c>
      <c r="G1369" s="39">
        <v>0.39</v>
      </c>
      <c r="H1369" s="39">
        <v>-116.3455</v>
      </c>
      <c r="I1369" s="42">
        <f>IF(Table2[[#This Row],[Order Priority]]=Introduction!$B$42,1,0)</f>
        <v>0</v>
      </c>
      <c r="J1369" s="42">
        <f>IF(Table2[[#This Row],[Order Priority]]=Introduction!$B$43,1,0)</f>
        <v>0</v>
      </c>
      <c r="K1369" s="42">
        <f>IF(Table2[[#This Row],[Order Priority]]=Introduction!$B$44,1,0)</f>
        <v>0</v>
      </c>
      <c r="L1369" s="42">
        <f>IF(Table2[[#This Row],[Order Priority]]=Introduction!$B$45,1,0)</f>
        <v>1</v>
      </c>
      <c r="M1369" s="42">
        <f>IF(Table2[[#This Row],[Ship Mode]]=Introduction!$C$42,1,0)</f>
        <v>0</v>
      </c>
      <c r="N1369" s="41">
        <f>IF(Table2[[#This Row],[Ship Mode]]=Introduction!$C$44,1,0)</f>
        <v>1</v>
      </c>
      <c r="O1369" s="41">
        <f>IF(Table2[[#This Row],[Customer Segment]]=Introduction!$D$45,1,0)</f>
        <v>0</v>
      </c>
      <c r="P1369" s="41">
        <f>IF(Table2[[#This Row],[Customer Segment]]=Introduction!$D$42,1,0)</f>
        <v>0</v>
      </c>
      <c r="Q1369" s="41">
        <f>IF(Table2[[#This Row],[Customer Segment]]=Introduction!$D$44,1,0)</f>
        <v>0</v>
      </c>
      <c r="R1369" s="1">
        <v>66.650000000000006</v>
      </c>
      <c r="S136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-19.163784406827887</v>
      </c>
    </row>
    <row r="1370" spans="1:19" x14ac:dyDescent="0.2">
      <c r="A1370" s="1" t="s">
        <v>92</v>
      </c>
      <c r="B1370" s="1" t="s">
        <v>2</v>
      </c>
      <c r="C1370" s="1" t="s">
        <v>70</v>
      </c>
      <c r="D1370" s="37">
        <v>0.03</v>
      </c>
      <c r="E1370" s="37">
        <v>160.97999999999999</v>
      </c>
      <c r="F1370" s="37">
        <v>30</v>
      </c>
      <c r="G1370" s="37">
        <v>0.62</v>
      </c>
      <c r="H1370" s="37">
        <v>1304.9000000000001</v>
      </c>
      <c r="I1370" s="42">
        <f>IF(Table2[[#This Row],[Order Priority]]=Introduction!$B$42,1,0)</f>
        <v>0</v>
      </c>
      <c r="J1370" s="42">
        <f>IF(Table2[[#This Row],[Order Priority]]=Introduction!$B$43,1,0)</f>
        <v>0</v>
      </c>
      <c r="K1370" s="42">
        <f>IF(Table2[[#This Row],[Order Priority]]=Introduction!$B$44,1,0)</f>
        <v>0</v>
      </c>
      <c r="L1370" s="42">
        <f>IF(Table2[[#This Row],[Order Priority]]=Introduction!$B$45,1,0)</f>
        <v>1</v>
      </c>
      <c r="M1370" s="42">
        <f>IF(Table2[[#This Row],[Ship Mode]]=Introduction!$C$42,1,0)</f>
        <v>1</v>
      </c>
      <c r="N1370" s="41">
        <f>IF(Table2[[#This Row],[Ship Mode]]=Introduction!$C$44,1,0)</f>
        <v>0</v>
      </c>
      <c r="O1370" s="41">
        <f>IF(Table2[[#This Row],[Customer Segment]]=Introduction!$D$45,1,0)</f>
        <v>0</v>
      </c>
      <c r="P1370" s="41">
        <f>IF(Table2[[#This Row],[Customer Segment]]=Introduction!$D$42,1,0)</f>
        <v>0</v>
      </c>
      <c r="Q1370" s="41">
        <f>IF(Table2[[#This Row],[Customer Segment]]=Introduction!$D$44,1,0)</f>
        <v>0</v>
      </c>
      <c r="R1370" s="34">
        <v>2934.16</v>
      </c>
      <c r="S137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3011.4846877513874</v>
      </c>
    </row>
    <row r="1371" spans="1:19" x14ac:dyDescent="0.2">
      <c r="A1371" s="1" t="s">
        <v>92</v>
      </c>
      <c r="B1371" s="1" t="s">
        <v>63</v>
      </c>
      <c r="C1371" s="1" t="s">
        <v>70</v>
      </c>
      <c r="D1371" s="39">
        <v>0.04</v>
      </c>
      <c r="E1371" s="39">
        <v>65.989999999999995</v>
      </c>
      <c r="F1371" s="39">
        <v>5.63</v>
      </c>
      <c r="G1371" s="39">
        <v>0.56000000000000005</v>
      </c>
      <c r="H1371" s="39">
        <v>605.04719999999998</v>
      </c>
      <c r="I1371" s="42">
        <f>IF(Table2[[#This Row],[Order Priority]]=Introduction!$B$42,1,0)</f>
        <v>0</v>
      </c>
      <c r="J1371" s="42">
        <f>IF(Table2[[#This Row],[Order Priority]]=Introduction!$B$43,1,0)</f>
        <v>0</v>
      </c>
      <c r="K1371" s="42">
        <f>IF(Table2[[#This Row],[Order Priority]]=Introduction!$B$44,1,0)</f>
        <v>0</v>
      </c>
      <c r="L1371" s="42">
        <f>IF(Table2[[#This Row],[Order Priority]]=Introduction!$B$45,1,0)</f>
        <v>1</v>
      </c>
      <c r="M1371" s="42">
        <f>IF(Table2[[#This Row],[Ship Mode]]=Introduction!$C$42,1,0)</f>
        <v>0</v>
      </c>
      <c r="N1371" s="41">
        <f>IF(Table2[[#This Row],[Ship Mode]]=Introduction!$C$44,1,0)</f>
        <v>0</v>
      </c>
      <c r="O1371" s="41">
        <f>IF(Table2[[#This Row],[Customer Segment]]=Introduction!$D$45,1,0)</f>
        <v>0</v>
      </c>
      <c r="P1371" s="41">
        <f>IF(Table2[[#This Row],[Customer Segment]]=Introduction!$D$42,1,0)</f>
        <v>0</v>
      </c>
      <c r="Q1371" s="41">
        <f>IF(Table2[[#This Row],[Customer Segment]]=Introduction!$D$44,1,0)</f>
        <v>0</v>
      </c>
      <c r="R1371" s="1">
        <v>876.88</v>
      </c>
      <c r="S137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988.4985347531225</v>
      </c>
    </row>
    <row r="1372" spans="1:19" x14ac:dyDescent="0.2">
      <c r="A1372" s="1" t="s">
        <v>46</v>
      </c>
      <c r="B1372" s="1" t="s">
        <v>14</v>
      </c>
      <c r="C1372" s="1" t="s">
        <v>15</v>
      </c>
      <c r="D1372" s="37">
        <v>0</v>
      </c>
      <c r="E1372" s="37">
        <v>5.77</v>
      </c>
      <c r="F1372" s="37">
        <v>4.97</v>
      </c>
      <c r="G1372" s="37">
        <v>0.35</v>
      </c>
      <c r="H1372" s="37">
        <v>3.5581</v>
      </c>
      <c r="I1372" s="42">
        <f>IF(Table2[[#This Row],[Order Priority]]=Introduction!$B$42,1,0)</f>
        <v>0</v>
      </c>
      <c r="J1372" s="42">
        <f>IF(Table2[[#This Row],[Order Priority]]=Introduction!$B$43,1,0)</f>
        <v>0</v>
      </c>
      <c r="K1372" s="42">
        <f>IF(Table2[[#This Row],[Order Priority]]=Introduction!$B$44,1,0)</f>
        <v>0</v>
      </c>
      <c r="L1372" s="42">
        <f>IF(Table2[[#This Row],[Order Priority]]=Introduction!$B$45,1,0)</f>
        <v>0</v>
      </c>
      <c r="M1372" s="42">
        <f>IF(Table2[[#This Row],[Ship Mode]]=Introduction!$C$42,1,0)</f>
        <v>0</v>
      </c>
      <c r="N1372" s="41">
        <f>IF(Table2[[#This Row],[Ship Mode]]=Introduction!$C$44,1,0)</f>
        <v>1</v>
      </c>
      <c r="O1372" s="41">
        <f>IF(Table2[[#This Row],[Customer Segment]]=Introduction!$D$45,1,0)</f>
        <v>0</v>
      </c>
      <c r="P1372" s="41">
        <f>IF(Table2[[#This Row],[Customer Segment]]=Introduction!$D$42,1,0)</f>
        <v>1</v>
      </c>
      <c r="Q1372" s="41">
        <f>IF(Table2[[#This Row],[Customer Segment]]=Introduction!$D$44,1,0)</f>
        <v>0</v>
      </c>
      <c r="R1372" s="34">
        <v>52.43</v>
      </c>
      <c r="S137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259.0676056919894</v>
      </c>
    </row>
    <row r="1373" spans="1:19" x14ac:dyDescent="0.2">
      <c r="A1373" s="1" t="s">
        <v>13</v>
      </c>
      <c r="B1373" s="1" t="s">
        <v>2</v>
      </c>
      <c r="C1373" s="1" t="s">
        <v>3</v>
      </c>
      <c r="D1373" s="39">
        <v>0</v>
      </c>
      <c r="E1373" s="39">
        <v>230.98</v>
      </c>
      <c r="F1373" s="39">
        <v>23.78</v>
      </c>
      <c r="G1373" s="39">
        <v>0.6</v>
      </c>
      <c r="H1373" s="39">
        <v>6095.8602000000001</v>
      </c>
      <c r="I1373" s="42">
        <f>IF(Table2[[#This Row],[Order Priority]]=Introduction!$B$42,1,0)</f>
        <v>0</v>
      </c>
      <c r="J1373" s="42">
        <f>IF(Table2[[#This Row],[Order Priority]]=Introduction!$B$43,1,0)</f>
        <v>1</v>
      </c>
      <c r="K1373" s="42">
        <f>IF(Table2[[#This Row],[Order Priority]]=Introduction!$B$44,1,0)</f>
        <v>0</v>
      </c>
      <c r="L1373" s="42">
        <f>IF(Table2[[#This Row],[Order Priority]]=Introduction!$B$45,1,0)</f>
        <v>0</v>
      </c>
      <c r="M1373" s="42">
        <f>IF(Table2[[#This Row],[Ship Mode]]=Introduction!$C$42,1,0)</f>
        <v>1</v>
      </c>
      <c r="N1373" s="41">
        <f>IF(Table2[[#This Row],[Ship Mode]]=Introduction!$C$44,1,0)</f>
        <v>0</v>
      </c>
      <c r="O1373" s="41">
        <f>IF(Table2[[#This Row],[Customer Segment]]=Introduction!$D$45,1,0)</f>
        <v>1</v>
      </c>
      <c r="P1373" s="41">
        <f>IF(Table2[[#This Row],[Customer Segment]]=Introduction!$D$42,1,0)</f>
        <v>0</v>
      </c>
      <c r="Q1373" s="41">
        <f>IF(Table2[[#This Row],[Customer Segment]]=Introduction!$D$44,1,0)</f>
        <v>0</v>
      </c>
      <c r="R1373" s="1">
        <v>8834.58</v>
      </c>
      <c r="S137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7943.8700469961168</v>
      </c>
    </row>
    <row r="1374" spans="1:19" x14ac:dyDescent="0.2">
      <c r="A1374" s="1" t="s">
        <v>23</v>
      </c>
      <c r="B1374" s="1" t="s">
        <v>14</v>
      </c>
      <c r="C1374" s="1" t="s">
        <v>70</v>
      </c>
      <c r="D1374" s="37">
        <v>0.04</v>
      </c>
      <c r="E1374" s="37">
        <v>120.98</v>
      </c>
      <c r="F1374" s="37">
        <v>3.99</v>
      </c>
      <c r="G1374" s="37">
        <v>0.6</v>
      </c>
      <c r="H1374" s="37">
        <v>1389.5771999999999</v>
      </c>
      <c r="I1374" s="42">
        <f>IF(Table2[[#This Row],[Order Priority]]=Introduction!$B$42,1,0)</f>
        <v>0</v>
      </c>
      <c r="J1374" s="42">
        <f>IF(Table2[[#This Row],[Order Priority]]=Introduction!$B$43,1,0)</f>
        <v>0</v>
      </c>
      <c r="K1374" s="42">
        <f>IF(Table2[[#This Row],[Order Priority]]=Introduction!$B$44,1,0)</f>
        <v>1</v>
      </c>
      <c r="L1374" s="42">
        <f>IF(Table2[[#This Row],[Order Priority]]=Introduction!$B$45,1,0)</f>
        <v>0</v>
      </c>
      <c r="M1374" s="42">
        <f>IF(Table2[[#This Row],[Ship Mode]]=Introduction!$C$42,1,0)</f>
        <v>0</v>
      </c>
      <c r="N1374" s="41">
        <f>IF(Table2[[#This Row],[Ship Mode]]=Introduction!$C$44,1,0)</f>
        <v>1</v>
      </c>
      <c r="O1374" s="41">
        <f>IF(Table2[[#This Row],[Customer Segment]]=Introduction!$D$45,1,0)</f>
        <v>0</v>
      </c>
      <c r="P1374" s="41">
        <f>IF(Table2[[#This Row],[Customer Segment]]=Introduction!$D$42,1,0)</f>
        <v>0</v>
      </c>
      <c r="Q1374" s="41">
        <f>IF(Table2[[#This Row],[Customer Segment]]=Introduction!$D$44,1,0)</f>
        <v>0</v>
      </c>
      <c r="R1374" s="34">
        <v>2013.88</v>
      </c>
      <c r="S137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2101.3106811937018</v>
      </c>
    </row>
    <row r="1375" spans="1:19" x14ac:dyDescent="0.2">
      <c r="A1375" s="1" t="s">
        <v>23</v>
      </c>
      <c r="B1375" s="1" t="s">
        <v>14</v>
      </c>
      <c r="C1375" s="1" t="s">
        <v>70</v>
      </c>
      <c r="D1375" s="39">
        <v>0.02</v>
      </c>
      <c r="E1375" s="39">
        <v>55.99</v>
      </c>
      <c r="F1375" s="39">
        <v>5</v>
      </c>
      <c r="G1375" s="39">
        <v>0.83</v>
      </c>
      <c r="H1375" s="39">
        <v>-222.816</v>
      </c>
      <c r="I1375" s="42">
        <f>IF(Table2[[#This Row],[Order Priority]]=Introduction!$B$42,1,0)</f>
        <v>0</v>
      </c>
      <c r="J1375" s="42">
        <f>IF(Table2[[#This Row],[Order Priority]]=Introduction!$B$43,1,0)</f>
        <v>0</v>
      </c>
      <c r="K1375" s="42">
        <f>IF(Table2[[#This Row],[Order Priority]]=Introduction!$B$44,1,0)</f>
        <v>1</v>
      </c>
      <c r="L1375" s="42">
        <f>IF(Table2[[#This Row],[Order Priority]]=Introduction!$B$45,1,0)</f>
        <v>0</v>
      </c>
      <c r="M1375" s="42">
        <f>IF(Table2[[#This Row],[Ship Mode]]=Introduction!$C$42,1,0)</f>
        <v>0</v>
      </c>
      <c r="N1375" s="41">
        <f>IF(Table2[[#This Row],[Ship Mode]]=Introduction!$C$44,1,0)</f>
        <v>1</v>
      </c>
      <c r="O1375" s="41">
        <f>IF(Table2[[#This Row],[Customer Segment]]=Introduction!$D$45,1,0)</f>
        <v>0</v>
      </c>
      <c r="P1375" s="41">
        <f>IF(Table2[[#This Row],[Customer Segment]]=Introduction!$D$42,1,0)</f>
        <v>0</v>
      </c>
      <c r="Q1375" s="41">
        <f>IF(Table2[[#This Row],[Customer Segment]]=Introduction!$D$44,1,0)</f>
        <v>0</v>
      </c>
      <c r="R1375" s="1">
        <v>201.32</v>
      </c>
      <c r="S137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478.85829307425831</v>
      </c>
    </row>
    <row r="1376" spans="1:19" x14ac:dyDescent="0.2">
      <c r="A1376" s="1" t="s">
        <v>23</v>
      </c>
      <c r="B1376" s="1" t="s">
        <v>2</v>
      </c>
      <c r="C1376" s="1" t="s">
        <v>70</v>
      </c>
      <c r="D1376" s="37">
        <v>0.05</v>
      </c>
      <c r="E1376" s="37">
        <v>23.99</v>
      </c>
      <c r="F1376" s="37">
        <v>15.68</v>
      </c>
      <c r="G1376" s="37">
        <v>0.62</v>
      </c>
      <c r="H1376" s="37">
        <v>-133.71</v>
      </c>
      <c r="I1376" s="42">
        <f>IF(Table2[[#This Row],[Order Priority]]=Introduction!$B$42,1,0)</f>
        <v>0</v>
      </c>
      <c r="J1376" s="42">
        <f>IF(Table2[[#This Row],[Order Priority]]=Introduction!$B$43,1,0)</f>
        <v>0</v>
      </c>
      <c r="K1376" s="42">
        <f>IF(Table2[[#This Row],[Order Priority]]=Introduction!$B$44,1,0)</f>
        <v>1</v>
      </c>
      <c r="L1376" s="42">
        <f>IF(Table2[[#This Row],[Order Priority]]=Introduction!$B$45,1,0)</f>
        <v>0</v>
      </c>
      <c r="M1376" s="42">
        <f>IF(Table2[[#This Row],[Ship Mode]]=Introduction!$C$42,1,0)</f>
        <v>1</v>
      </c>
      <c r="N1376" s="41">
        <f>IF(Table2[[#This Row],[Ship Mode]]=Introduction!$C$44,1,0)</f>
        <v>0</v>
      </c>
      <c r="O1376" s="41">
        <f>IF(Table2[[#This Row],[Customer Segment]]=Introduction!$D$45,1,0)</f>
        <v>0</v>
      </c>
      <c r="P1376" s="41">
        <f>IF(Table2[[#This Row],[Customer Segment]]=Introduction!$D$42,1,0)</f>
        <v>0</v>
      </c>
      <c r="Q1376" s="41">
        <f>IF(Table2[[#This Row],[Customer Segment]]=Introduction!$D$44,1,0)</f>
        <v>0</v>
      </c>
      <c r="R1376" s="34">
        <v>298.51</v>
      </c>
      <c r="S137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767.09032411515523</v>
      </c>
    </row>
    <row r="1377" spans="1:19" x14ac:dyDescent="0.2">
      <c r="A1377" s="1" t="s">
        <v>23</v>
      </c>
      <c r="B1377" s="1" t="s">
        <v>14</v>
      </c>
      <c r="C1377" s="1" t="s">
        <v>3</v>
      </c>
      <c r="D1377" s="39">
        <v>0.06</v>
      </c>
      <c r="E1377" s="39">
        <v>122.99</v>
      </c>
      <c r="F1377" s="39">
        <v>19.989999999999998</v>
      </c>
      <c r="G1377" s="39">
        <v>0.37</v>
      </c>
      <c r="H1377" s="39">
        <v>1019.7096</v>
      </c>
      <c r="I1377" s="42">
        <f>IF(Table2[[#This Row],[Order Priority]]=Introduction!$B$42,1,0)</f>
        <v>0</v>
      </c>
      <c r="J1377" s="42">
        <f>IF(Table2[[#This Row],[Order Priority]]=Introduction!$B$43,1,0)</f>
        <v>0</v>
      </c>
      <c r="K1377" s="42">
        <f>IF(Table2[[#This Row],[Order Priority]]=Introduction!$B$44,1,0)</f>
        <v>1</v>
      </c>
      <c r="L1377" s="42">
        <f>IF(Table2[[#This Row],[Order Priority]]=Introduction!$B$45,1,0)</f>
        <v>0</v>
      </c>
      <c r="M1377" s="42">
        <f>IF(Table2[[#This Row],[Ship Mode]]=Introduction!$C$42,1,0)</f>
        <v>0</v>
      </c>
      <c r="N1377" s="41">
        <f>IF(Table2[[#This Row],[Ship Mode]]=Introduction!$C$44,1,0)</f>
        <v>1</v>
      </c>
      <c r="O1377" s="41">
        <f>IF(Table2[[#This Row],[Customer Segment]]=Introduction!$D$45,1,0)</f>
        <v>1</v>
      </c>
      <c r="P1377" s="41">
        <f>IF(Table2[[#This Row],[Customer Segment]]=Introduction!$D$42,1,0)</f>
        <v>0</v>
      </c>
      <c r="Q1377" s="41">
        <f>IF(Table2[[#This Row],[Customer Segment]]=Introduction!$D$44,1,0)</f>
        <v>0</v>
      </c>
      <c r="R1377" s="1">
        <v>1477.84</v>
      </c>
      <c r="S137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1957.6582861264585</v>
      </c>
    </row>
    <row r="1378" spans="1:19" x14ac:dyDescent="0.2">
      <c r="A1378" s="1" t="s">
        <v>23</v>
      </c>
      <c r="B1378" s="1" t="s">
        <v>2</v>
      </c>
      <c r="C1378" s="1" t="s">
        <v>3</v>
      </c>
      <c r="D1378" s="37">
        <v>0.08</v>
      </c>
      <c r="E1378" s="37">
        <v>68.81</v>
      </c>
      <c r="F1378" s="37">
        <v>60</v>
      </c>
      <c r="G1378" s="37">
        <v>0.41</v>
      </c>
      <c r="H1378" s="37">
        <v>-1069.72</v>
      </c>
      <c r="I1378" s="42">
        <f>IF(Table2[[#This Row],[Order Priority]]=Introduction!$B$42,1,0)</f>
        <v>0</v>
      </c>
      <c r="J1378" s="42">
        <f>IF(Table2[[#This Row],[Order Priority]]=Introduction!$B$43,1,0)</f>
        <v>0</v>
      </c>
      <c r="K1378" s="42">
        <f>IF(Table2[[#This Row],[Order Priority]]=Introduction!$B$44,1,0)</f>
        <v>1</v>
      </c>
      <c r="L1378" s="42">
        <f>IF(Table2[[#This Row],[Order Priority]]=Introduction!$B$45,1,0)</f>
        <v>0</v>
      </c>
      <c r="M1378" s="42">
        <f>IF(Table2[[#This Row],[Ship Mode]]=Introduction!$C$42,1,0)</f>
        <v>1</v>
      </c>
      <c r="N1378" s="41">
        <f>IF(Table2[[#This Row],[Ship Mode]]=Introduction!$C$44,1,0)</f>
        <v>0</v>
      </c>
      <c r="O1378" s="41">
        <f>IF(Table2[[#This Row],[Customer Segment]]=Introduction!$D$45,1,0)</f>
        <v>1</v>
      </c>
      <c r="P1378" s="41">
        <f>IF(Table2[[#This Row],[Customer Segment]]=Introduction!$D$42,1,0)</f>
        <v>0</v>
      </c>
      <c r="Q1378" s="41">
        <f>IF(Table2[[#This Row],[Customer Segment]]=Introduction!$D$44,1,0)</f>
        <v>0</v>
      </c>
      <c r="R1378" s="34">
        <v>1162.46</v>
      </c>
      <c r="S137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970.58633719316572</v>
      </c>
    </row>
    <row r="1379" spans="1:19" x14ac:dyDescent="0.2">
      <c r="A1379" s="1" t="s">
        <v>23</v>
      </c>
      <c r="B1379" s="1" t="s">
        <v>14</v>
      </c>
      <c r="C1379" s="1" t="s">
        <v>3</v>
      </c>
      <c r="D1379" s="39">
        <v>0.06</v>
      </c>
      <c r="E1379" s="39">
        <v>122.99</v>
      </c>
      <c r="F1379" s="39">
        <v>19.989999999999998</v>
      </c>
      <c r="G1379" s="39">
        <v>0.37</v>
      </c>
      <c r="H1379" s="39">
        <v>1408.1865</v>
      </c>
      <c r="I1379" s="42">
        <f>IF(Table2[[#This Row],[Order Priority]]=Introduction!$B$42,1,0)</f>
        <v>0</v>
      </c>
      <c r="J1379" s="42">
        <f>IF(Table2[[#This Row],[Order Priority]]=Introduction!$B$43,1,0)</f>
        <v>0</v>
      </c>
      <c r="K1379" s="42">
        <f>IF(Table2[[#This Row],[Order Priority]]=Introduction!$B$44,1,0)</f>
        <v>1</v>
      </c>
      <c r="L1379" s="42">
        <f>IF(Table2[[#This Row],[Order Priority]]=Introduction!$B$45,1,0)</f>
        <v>0</v>
      </c>
      <c r="M1379" s="42">
        <f>IF(Table2[[#This Row],[Ship Mode]]=Introduction!$C$42,1,0)</f>
        <v>0</v>
      </c>
      <c r="N1379" s="41">
        <f>IF(Table2[[#This Row],[Ship Mode]]=Introduction!$C$44,1,0)</f>
        <v>1</v>
      </c>
      <c r="O1379" s="41">
        <f>IF(Table2[[#This Row],[Customer Segment]]=Introduction!$D$45,1,0)</f>
        <v>1</v>
      </c>
      <c r="P1379" s="41">
        <f>IF(Table2[[#This Row],[Customer Segment]]=Introduction!$D$42,1,0)</f>
        <v>0</v>
      </c>
      <c r="Q1379" s="41">
        <f>IF(Table2[[#This Row],[Customer Segment]]=Introduction!$D$44,1,0)</f>
        <v>0</v>
      </c>
      <c r="R1379" s="1">
        <v>5911.35</v>
      </c>
      <c r="S137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2355.4686242778198</v>
      </c>
    </row>
    <row r="1380" spans="1:19" x14ac:dyDescent="0.2">
      <c r="A1380" s="1" t="s">
        <v>23</v>
      </c>
      <c r="B1380" s="1" t="s">
        <v>2</v>
      </c>
      <c r="C1380" s="1" t="s">
        <v>3</v>
      </c>
      <c r="D1380" s="37">
        <v>0.08</v>
      </c>
      <c r="E1380" s="37">
        <v>68.81</v>
      </c>
      <c r="F1380" s="37">
        <v>60</v>
      </c>
      <c r="G1380" s="37">
        <v>0.41</v>
      </c>
      <c r="H1380" s="37">
        <v>-1069.72</v>
      </c>
      <c r="I1380" s="42">
        <f>IF(Table2[[#This Row],[Order Priority]]=Introduction!$B$42,1,0)</f>
        <v>0</v>
      </c>
      <c r="J1380" s="42">
        <f>IF(Table2[[#This Row],[Order Priority]]=Introduction!$B$43,1,0)</f>
        <v>0</v>
      </c>
      <c r="K1380" s="42">
        <f>IF(Table2[[#This Row],[Order Priority]]=Introduction!$B$44,1,0)</f>
        <v>1</v>
      </c>
      <c r="L1380" s="42">
        <f>IF(Table2[[#This Row],[Order Priority]]=Introduction!$B$45,1,0)</f>
        <v>0</v>
      </c>
      <c r="M1380" s="42">
        <f>IF(Table2[[#This Row],[Ship Mode]]=Introduction!$C$42,1,0)</f>
        <v>1</v>
      </c>
      <c r="N1380" s="41">
        <f>IF(Table2[[#This Row],[Ship Mode]]=Introduction!$C$44,1,0)</f>
        <v>0</v>
      </c>
      <c r="O1380" s="41">
        <f>IF(Table2[[#This Row],[Customer Segment]]=Introduction!$D$45,1,0)</f>
        <v>1</v>
      </c>
      <c r="P1380" s="41">
        <f>IF(Table2[[#This Row],[Customer Segment]]=Introduction!$D$42,1,0)</f>
        <v>0</v>
      </c>
      <c r="Q1380" s="41">
        <f>IF(Table2[[#This Row],[Customer Segment]]=Introduction!$D$44,1,0)</f>
        <v>0</v>
      </c>
      <c r="R1380" s="34">
        <v>4649.8500000000004</v>
      </c>
      <c r="S138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970.58633719316572</v>
      </c>
    </row>
    <row r="1381" spans="1:19" x14ac:dyDescent="0.2">
      <c r="A1381" s="1" t="s">
        <v>92</v>
      </c>
      <c r="B1381" s="1" t="s">
        <v>14</v>
      </c>
      <c r="C1381" s="1" t="s">
        <v>3</v>
      </c>
      <c r="D1381" s="39">
        <v>0.02</v>
      </c>
      <c r="E1381" s="39">
        <v>15.14</v>
      </c>
      <c r="F1381" s="39">
        <v>4.53</v>
      </c>
      <c r="G1381" s="39">
        <v>0.81</v>
      </c>
      <c r="H1381" s="39">
        <v>5.8840000000000003</v>
      </c>
      <c r="I1381" s="42">
        <f>IF(Table2[[#This Row],[Order Priority]]=Introduction!$B$42,1,0)</f>
        <v>0</v>
      </c>
      <c r="J1381" s="42">
        <f>IF(Table2[[#This Row],[Order Priority]]=Introduction!$B$43,1,0)</f>
        <v>0</v>
      </c>
      <c r="K1381" s="42">
        <f>IF(Table2[[#This Row],[Order Priority]]=Introduction!$B$44,1,0)</f>
        <v>0</v>
      </c>
      <c r="L1381" s="42">
        <f>IF(Table2[[#This Row],[Order Priority]]=Introduction!$B$45,1,0)</f>
        <v>1</v>
      </c>
      <c r="M1381" s="42">
        <f>IF(Table2[[#This Row],[Ship Mode]]=Introduction!$C$42,1,0)</f>
        <v>0</v>
      </c>
      <c r="N1381" s="41">
        <f>IF(Table2[[#This Row],[Ship Mode]]=Introduction!$C$44,1,0)</f>
        <v>1</v>
      </c>
      <c r="O1381" s="41">
        <f>IF(Table2[[#This Row],[Customer Segment]]=Introduction!$D$45,1,0)</f>
        <v>1</v>
      </c>
      <c r="P1381" s="41">
        <f>IF(Table2[[#This Row],[Customer Segment]]=Introduction!$D$42,1,0)</f>
        <v>0</v>
      </c>
      <c r="Q1381" s="41">
        <f>IF(Table2[[#This Row],[Customer Segment]]=Introduction!$D$44,1,0)</f>
        <v>0</v>
      </c>
      <c r="R1381" s="1">
        <v>51.02</v>
      </c>
      <c r="S138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479.40678113620964</v>
      </c>
    </row>
    <row r="1382" spans="1:19" x14ac:dyDescent="0.2">
      <c r="A1382" s="1" t="s">
        <v>92</v>
      </c>
      <c r="B1382" s="1" t="s">
        <v>14</v>
      </c>
      <c r="C1382" s="1" t="s">
        <v>47</v>
      </c>
      <c r="D1382" s="37">
        <v>0.05</v>
      </c>
      <c r="E1382" s="37">
        <v>30.98</v>
      </c>
      <c r="F1382" s="37">
        <v>9.18</v>
      </c>
      <c r="G1382" s="37">
        <v>0.4</v>
      </c>
      <c r="H1382" s="37">
        <v>308.67</v>
      </c>
      <c r="I1382" s="42">
        <f>IF(Table2[[#This Row],[Order Priority]]=Introduction!$B$42,1,0)</f>
        <v>0</v>
      </c>
      <c r="J1382" s="42">
        <f>IF(Table2[[#This Row],[Order Priority]]=Introduction!$B$43,1,0)</f>
        <v>0</v>
      </c>
      <c r="K1382" s="42">
        <f>IF(Table2[[#This Row],[Order Priority]]=Introduction!$B$44,1,0)</f>
        <v>0</v>
      </c>
      <c r="L1382" s="42">
        <f>IF(Table2[[#This Row],[Order Priority]]=Introduction!$B$45,1,0)</f>
        <v>1</v>
      </c>
      <c r="M1382" s="42">
        <f>IF(Table2[[#This Row],[Ship Mode]]=Introduction!$C$42,1,0)</f>
        <v>0</v>
      </c>
      <c r="N1382" s="41">
        <f>IF(Table2[[#This Row],[Ship Mode]]=Introduction!$C$44,1,0)</f>
        <v>1</v>
      </c>
      <c r="O1382" s="41">
        <f>IF(Table2[[#This Row],[Customer Segment]]=Introduction!$D$45,1,0)</f>
        <v>0</v>
      </c>
      <c r="P1382" s="41">
        <f>IF(Table2[[#This Row],[Customer Segment]]=Introduction!$D$42,1,0)</f>
        <v>0</v>
      </c>
      <c r="Q1382" s="41">
        <f>IF(Table2[[#This Row],[Customer Segment]]=Introduction!$D$44,1,0)</f>
        <v>1</v>
      </c>
      <c r="R1382" s="34">
        <v>462.57</v>
      </c>
      <c r="S138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646.48505123796679</v>
      </c>
    </row>
    <row r="1383" spans="1:19" x14ac:dyDescent="0.2">
      <c r="A1383" s="1" t="s">
        <v>46</v>
      </c>
      <c r="B1383" s="1" t="s">
        <v>14</v>
      </c>
      <c r="C1383" s="1" t="s">
        <v>70</v>
      </c>
      <c r="D1383" s="39">
        <v>0.05</v>
      </c>
      <c r="E1383" s="39">
        <v>20.99</v>
      </c>
      <c r="F1383" s="39">
        <v>3.3</v>
      </c>
      <c r="G1383" s="39">
        <v>0.81</v>
      </c>
      <c r="H1383" s="39">
        <v>21.883400000000002</v>
      </c>
      <c r="I1383" s="42">
        <f>IF(Table2[[#This Row],[Order Priority]]=Introduction!$B$42,1,0)</f>
        <v>0</v>
      </c>
      <c r="J1383" s="42">
        <f>IF(Table2[[#This Row],[Order Priority]]=Introduction!$B$43,1,0)</f>
        <v>0</v>
      </c>
      <c r="K1383" s="42">
        <f>IF(Table2[[#This Row],[Order Priority]]=Introduction!$B$44,1,0)</f>
        <v>0</v>
      </c>
      <c r="L1383" s="42">
        <f>IF(Table2[[#This Row],[Order Priority]]=Introduction!$B$45,1,0)</f>
        <v>0</v>
      </c>
      <c r="M1383" s="42">
        <f>IF(Table2[[#This Row],[Ship Mode]]=Introduction!$C$42,1,0)</f>
        <v>0</v>
      </c>
      <c r="N1383" s="41">
        <f>IF(Table2[[#This Row],[Ship Mode]]=Introduction!$C$44,1,0)</f>
        <v>1</v>
      </c>
      <c r="O1383" s="41">
        <f>IF(Table2[[#This Row],[Customer Segment]]=Introduction!$D$45,1,0)</f>
        <v>0</v>
      </c>
      <c r="P1383" s="41">
        <f>IF(Table2[[#This Row],[Customer Segment]]=Introduction!$D$42,1,0)</f>
        <v>0</v>
      </c>
      <c r="Q1383" s="41">
        <f>IF(Table2[[#This Row],[Customer Segment]]=Introduction!$D$44,1,0)</f>
        <v>0</v>
      </c>
      <c r="R1383" s="1">
        <v>72.75</v>
      </c>
      <c r="S138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657.60078333677734</v>
      </c>
    </row>
    <row r="1384" spans="1:19" x14ac:dyDescent="0.2">
      <c r="A1384" s="1" t="s">
        <v>1</v>
      </c>
      <c r="B1384" s="1" t="s">
        <v>2</v>
      </c>
      <c r="C1384" s="1" t="s">
        <v>3</v>
      </c>
      <c r="D1384" s="37">
        <v>0.02</v>
      </c>
      <c r="E1384" s="37">
        <v>417.4</v>
      </c>
      <c r="F1384" s="37">
        <v>75.23</v>
      </c>
      <c r="G1384" s="37">
        <v>0.79</v>
      </c>
      <c r="H1384" s="37">
        <v>-634.86540000000002</v>
      </c>
      <c r="I1384" s="42">
        <f>IF(Table2[[#This Row],[Order Priority]]=Introduction!$B$42,1,0)</f>
        <v>1</v>
      </c>
      <c r="J1384" s="42">
        <f>IF(Table2[[#This Row],[Order Priority]]=Introduction!$B$43,1,0)</f>
        <v>0</v>
      </c>
      <c r="K1384" s="42">
        <f>IF(Table2[[#This Row],[Order Priority]]=Introduction!$B$44,1,0)</f>
        <v>0</v>
      </c>
      <c r="L1384" s="42">
        <f>IF(Table2[[#This Row],[Order Priority]]=Introduction!$B$45,1,0)</f>
        <v>0</v>
      </c>
      <c r="M1384" s="42">
        <f>IF(Table2[[#This Row],[Ship Mode]]=Introduction!$C$42,1,0)</f>
        <v>1</v>
      </c>
      <c r="N1384" s="41">
        <f>IF(Table2[[#This Row],[Ship Mode]]=Introduction!$C$44,1,0)</f>
        <v>0</v>
      </c>
      <c r="O1384" s="41">
        <f>IF(Table2[[#This Row],[Customer Segment]]=Introduction!$D$45,1,0)</f>
        <v>1</v>
      </c>
      <c r="P1384" s="41">
        <f>IF(Table2[[#This Row],[Customer Segment]]=Introduction!$D$42,1,0)</f>
        <v>0</v>
      </c>
      <c r="Q1384" s="41">
        <f>IF(Table2[[#This Row],[Customer Segment]]=Introduction!$D$44,1,0)</f>
        <v>0</v>
      </c>
      <c r="R1384" s="34">
        <v>471.21</v>
      </c>
      <c r="S138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3494.7726418972184</v>
      </c>
    </row>
    <row r="1385" spans="1:19" x14ac:dyDescent="0.2">
      <c r="A1385" s="1" t="s">
        <v>13</v>
      </c>
      <c r="B1385" s="1" t="s">
        <v>14</v>
      </c>
      <c r="C1385" s="1" t="s">
        <v>15</v>
      </c>
      <c r="D1385" s="39">
        <v>0.04</v>
      </c>
      <c r="E1385" s="39">
        <v>9.11</v>
      </c>
      <c r="F1385" s="39">
        <v>2.15</v>
      </c>
      <c r="G1385" s="39">
        <v>0.4</v>
      </c>
      <c r="H1385" s="39">
        <v>-23.071999999999999</v>
      </c>
      <c r="I1385" s="42">
        <f>IF(Table2[[#This Row],[Order Priority]]=Introduction!$B$42,1,0)</f>
        <v>0</v>
      </c>
      <c r="J1385" s="42">
        <f>IF(Table2[[#This Row],[Order Priority]]=Introduction!$B$43,1,0)</f>
        <v>1</v>
      </c>
      <c r="K1385" s="42">
        <f>IF(Table2[[#This Row],[Order Priority]]=Introduction!$B$44,1,0)</f>
        <v>0</v>
      </c>
      <c r="L1385" s="42">
        <f>IF(Table2[[#This Row],[Order Priority]]=Introduction!$B$45,1,0)</f>
        <v>0</v>
      </c>
      <c r="M1385" s="42">
        <f>IF(Table2[[#This Row],[Ship Mode]]=Introduction!$C$42,1,0)</f>
        <v>0</v>
      </c>
      <c r="N1385" s="41">
        <f>IF(Table2[[#This Row],[Ship Mode]]=Introduction!$C$44,1,0)</f>
        <v>1</v>
      </c>
      <c r="O1385" s="41">
        <f>IF(Table2[[#This Row],[Customer Segment]]=Introduction!$D$45,1,0)</f>
        <v>0</v>
      </c>
      <c r="P1385" s="41">
        <f>IF(Table2[[#This Row],[Customer Segment]]=Introduction!$D$42,1,0)</f>
        <v>1</v>
      </c>
      <c r="Q1385" s="41">
        <f>IF(Table2[[#This Row],[Customer Segment]]=Introduction!$D$44,1,0)</f>
        <v>0</v>
      </c>
      <c r="R1385" s="1">
        <v>100.87</v>
      </c>
      <c r="S138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-24.072484612329312</v>
      </c>
    </row>
    <row r="1386" spans="1:19" x14ac:dyDescent="0.2">
      <c r="A1386" s="1" t="s">
        <v>46</v>
      </c>
      <c r="B1386" s="1" t="s">
        <v>14</v>
      </c>
      <c r="C1386" s="1" t="s">
        <v>47</v>
      </c>
      <c r="D1386" s="37">
        <v>0.01</v>
      </c>
      <c r="E1386" s="37">
        <v>15.31</v>
      </c>
      <c r="F1386" s="37">
        <v>8.7799999999999994</v>
      </c>
      <c r="G1386" s="37">
        <v>0.56999999999999995</v>
      </c>
      <c r="H1386" s="37">
        <v>12.146000000000001</v>
      </c>
      <c r="I1386" s="42">
        <f>IF(Table2[[#This Row],[Order Priority]]=Introduction!$B$42,1,0)</f>
        <v>0</v>
      </c>
      <c r="J1386" s="42">
        <f>IF(Table2[[#This Row],[Order Priority]]=Introduction!$B$43,1,0)</f>
        <v>0</v>
      </c>
      <c r="K1386" s="42">
        <f>IF(Table2[[#This Row],[Order Priority]]=Introduction!$B$44,1,0)</f>
        <v>0</v>
      </c>
      <c r="L1386" s="42">
        <f>IF(Table2[[#This Row],[Order Priority]]=Introduction!$B$45,1,0)</f>
        <v>0</v>
      </c>
      <c r="M1386" s="42">
        <f>IF(Table2[[#This Row],[Ship Mode]]=Introduction!$C$42,1,0)</f>
        <v>0</v>
      </c>
      <c r="N1386" s="41">
        <f>IF(Table2[[#This Row],[Ship Mode]]=Introduction!$C$44,1,0)</f>
        <v>1</v>
      </c>
      <c r="O1386" s="41">
        <f>IF(Table2[[#This Row],[Customer Segment]]=Introduction!$D$45,1,0)</f>
        <v>0</v>
      </c>
      <c r="P1386" s="41">
        <f>IF(Table2[[#This Row],[Customer Segment]]=Introduction!$D$42,1,0)</f>
        <v>0</v>
      </c>
      <c r="Q1386" s="41">
        <f>IF(Table2[[#This Row],[Customer Segment]]=Introduction!$D$44,1,0)</f>
        <v>1</v>
      </c>
      <c r="R1386" s="34">
        <v>377</v>
      </c>
      <c r="S138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638.68515485585851</v>
      </c>
    </row>
    <row r="1387" spans="1:19" x14ac:dyDescent="0.2">
      <c r="A1387" s="1" t="s">
        <v>46</v>
      </c>
      <c r="B1387" s="1" t="s">
        <v>63</v>
      </c>
      <c r="C1387" s="1" t="s">
        <v>47</v>
      </c>
      <c r="D1387" s="39">
        <v>0.05</v>
      </c>
      <c r="E1387" s="39">
        <v>7.99</v>
      </c>
      <c r="F1387" s="39">
        <v>5.03</v>
      </c>
      <c r="G1387" s="39">
        <v>0.6</v>
      </c>
      <c r="H1387" s="39">
        <v>5.6870000000000003</v>
      </c>
      <c r="I1387" s="42">
        <f>IF(Table2[[#This Row],[Order Priority]]=Introduction!$B$42,1,0)</f>
        <v>0</v>
      </c>
      <c r="J1387" s="42">
        <f>IF(Table2[[#This Row],[Order Priority]]=Introduction!$B$43,1,0)</f>
        <v>0</v>
      </c>
      <c r="K1387" s="42">
        <f>IF(Table2[[#This Row],[Order Priority]]=Introduction!$B$44,1,0)</f>
        <v>0</v>
      </c>
      <c r="L1387" s="42">
        <f>IF(Table2[[#This Row],[Order Priority]]=Introduction!$B$45,1,0)</f>
        <v>0</v>
      </c>
      <c r="M1387" s="42">
        <f>IF(Table2[[#This Row],[Ship Mode]]=Introduction!$C$42,1,0)</f>
        <v>0</v>
      </c>
      <c r="N1387" s="41">
        <f>IF(Table2[[#This Row],[Ship Mode]]=Introduction!$C$44,1,0)</f>
        <v>0</v>
      </c>
      <c r="O1387" s="41">
        <f>IF(Table2[[#This Row],[Customer Segment]]=Introduction!$D$45,1,0)</f>
        <v>0</v>
      </c>
      <c r="P1387" s="41">
        <f>IF(Table2[[#This Row],[Customer Segment]]=Introduction!$D$42,1,0)</f>
        <v>0</v>
      </c>
      <c r="Q1387" s="41">
        <f>IF(Table2[[#This Row],[Customer Segment]]=Introduction!$D$44,1,0)</f>
        <v>1</v>
      </c>
      <c r="R1387" s="1">
        <v>42.99</v>
      </c>
      <c r="S138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421.77465709953475</v>
      </c>
    </row>
    <row r="1388" spans="1:19" x14ac:dyDescent="0.2">
      <c r="A1388" s="1" t="s">
        <v>1</v>
      </c>
      <c r="B1388" s="1" t="s">
        <v>14</v>
      </c>
      <c r="C1388" s="1" t="s">
        <v>47</v>
      </c>
      <c r="D1388" s="37">
        <v>0.02</v>
      </c>
      <c r="E1388" s="37">
        <v>73.98</v>
      </c>
      <c r="F1388" s="37">
        <v>14.52</v>
      </c>
      <c r="G1388" s="37">
        <v>0.65</v>
      </c>
      <c r="H1388" s="37">
        <v>43.537999999999997</v>
      </c>
      <c r="I1388" s="42">
        <f>IF(Table2[[#This Row],[Order Priority]]=Introduction!$B$42,1,0)</f>
        <v>1</v>
      </c>
      <c r="J1388" s="42">
        <f>IF(Table2[[#This Row],[Order Priority]]=Introduction!$B$43,1,0)</f>
        <v>0</v>
      </c>
      <c r="K1388" s="42">
        <f>IF(Table2[[#This Row],[Order Priority]]=Introduction!$B$44,1,0)</f>
        <v>0</v>
      </c>
      <c r="L1388" s="42">
        <f>IF(Table2[[#This Row],[Order Priority]]=Introduction!$B$45,1,0)</f>
        <v>0</v>
      </c>
      <c r="M1388" s="42">
        <f>IF(Table2[[#This Row],[Ship Mode]]=Introduction!$C$42,1,0)</f>
        <v>0</v>
      </c>
      <c r="N1388" s="41">
        <f>IF(Table2[[#This Row],[Ship Mode]]=Introduction!$C$44,1,0)</f>
        <v>1</v>
      </c>
      <c r="O1388" s="41">
        <f>IF(Table2[[#This Row],[Customer Segment]]=Introduction!$D$45,1,0)</f>
        <v>0</v>
      </c>
      <c r="P1388" s="41">
        <f>IF(Table2[[#This Row],[Customer Segment]]=Introduction!$D$42,1,0)</f>
        <v>0</v>
      </c>
      <c r="Q1388" s="41">
        <f>IF(Table2[[#This Row],[Customer Segment]]=Introduction!$D$44,1,0)</f>
        <v>1</v>
      </c>
      <c r="R1388" s="34">
        <v>378.23</v>
      </c>
      <c r="S138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1162.1729543667843</v>
      </c>
    </row>
    <row r="1389" spans="1:19" x14ac:dyDescent="0.2">
      <c r="A1389" s="1" t="s">
        <v>1</v>
      </c>
      <c r="B1389" s="1" t="s">
        <v>14</v>
      </c>
      <c r="C1389" s="1" t="s">
        <v>3</v>
      </c>
      <c r="D1389" s="39">
        <v>0.08</v>
      </c>
      <c r="E1389" s="39">
        <v>3.69</v>
      </c>
      <c r="F1389" s="39">
        <v>0.5</v>
      </c>
      <c r="G1389" s="39">
        <v>0.38</v>
      </c>
      <c r="H1389" s="39">
        <v>-3.6547000000000001</v>
      </c>
      <c r="I1389" s="42">
        <f>IF(Table2[[#This Row],[Order Priority]]=Introduction!$B$42,1,0)</f>
        <v>1</v>
      </c>
      <c r="J1389" s="42">
        <f>IF(Table2[[#This Row],[Order Priority]]=Introduction!$B$43,1,0)</f>
        <v>0</v>
      </c>
      <c r="K1389" s="42">
        <f>IF(Table2[[#This Row],[Order Priority]]=Introduction!$B$44,1,0)</f>
        <v>0</v>
      </c>
      <c r="L1389" s="42">
        <f>IF(Table2[[#This Row],[Order Priority]]=Introduction!$B$45,1,0)</f>
        <v>0</v>
      </c>
      <c r="M1389" s="42">
        <f>IF(Table2[[#This Row],[Ship Mode]]=Introduction!$C$42,1,0)</f>
        <v>0</v>
      </c>
      <c r="N1389" s="41">
        <f>IF(Table2[[#This Row],[Ship Mode]]=Introduction!$C$44,1,0)</f>
        <v>1</v>
      </c>
      <c r="O1389" s="41">
        <f>IF(Table2[[#This Row],[Customer Segment]]=Introduction!$D$45,1,0)</f>
        <v>1</v>
      </c>
      <c r="P1389" s="41">
        <f>IF(Table2[[#This Row],[Customer Segment]]=Introduction!$D$42,1,0)</f>
        <v>0</v>
      </c>
      <c r="Q1389" s="41">
        <f>IF(Table2[[#This Row],[Customer Segment]]=Introduction!$D$44,1,0)</f>
        <v>0</v>
      </c>
      <c r="R1389" s="1">
        <v>129.43</v>
      </c>
      <c r="S138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202.56619382644459</v>
      </c>
    </row>
    <row r="1390" spans="1:19" x14ac:dyDescent="0.2">
      <c r="A1390" s="1" t="s">
        <v>13</v>
      </c>
      <c r="B1390" s="1" t="s">
        <v>14</v>
      </c>
      <c r="C1390" s="1" t="s">
        <v>70</v>
      </c>
      <c r="D1390" s="37">
        <v>0.05</v>
      </c>
      <c r="E1390" s="37">
        <v>35.99</v>
      </c>
      <c r="F1390" s="37">
        <v>1.1000000000000001</v>
      </c>
      <c r="G1390" s="37">
        <v>0.55000000000000004</v>
      </c>
      <c r="H1390" s="37">
        <v>149.166</v>
      </c>
      <c r="I1390" s="42">
        <f>IF(Table2[[#This Row],[Order Priority]]=Introduction!$B$42,1,0)</f>
        <v>0</v>
      </c>
      <c r="J1390" s="42">
        <f>IF(Table2[[#This Row],[Order Priority]]=Introduction!$B$43,1,0)</f>
        <v>1</v>
      </c>
      <c r="K1390" s="42">
        <f>IF(Table2[[#This Row],[Order Priority]]=Introduction!$B$44,1,0)</f>
        <v>0</v>
      </c>
      <c r="L1390" s="42">
        <f>IF(Table2[[#This Row],[Order Priority]]=Introduction!$B$45,1,0)</f>
        <v>0</v>
      </c>
      <c r="M1390" s="42">
        <f>IF(Table2[[#This Row],[Ship Mode]]=Introduction!$C$42,1,0)</f>
        <v>0</v>
      </c>
      <c r="N1390" s="41">
        <f>IF(Table2[[#This Row],[Ship Mode]]=Introduction!$C$44,1,0)</f>
        <v>1</v>
      </c>
      <c r="O1390" s="41">
        <f>IF(Table2[[#This Row],[Customer Segment]]=Introduction!$D$45,1,0)</f>
        <v>0</v>
      </c>
      <c r="P1390" s="41">
        <f>IF(Table2[[#This Row],[Customer Segment]]=Introduction!$D$42,1,0)</f>
        <v>0</v>
      </c>
      <c r="Q1390" s="41">
        <f>IF(Table2[[#This Row],[Customer Segment]]=Introduction!$D$44,1,0)</f>
        <v>0</v>
      </c>
      <c r="R1390" s="34">
        <v>261.56</v>
      </c>
      <c r="S139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354.50703667743437</v>
      </c>
    </row>
    <row r="1391" spans="1:19" x14ac:dyDescent="0.2">
      <c r="A1391" s="1" t="s">
        <v>13</v>
      </c>
      <c r="B1391" s="1" t="s">
        <v>63</v>
      </c>
      <c r="C1391" s="1" t="s">
        <v>15</v>
      </c>
      <c r="D1391" s="39">
        <v>7.0000000000000007E-2</v>
      </c>
      <c r="E1391" s="39">
        <v>4.76</v>
      </c>
      <c r="F1391" s="39">
        <v>0.88</v>
      </c>
      <c r="G1391" s="39">
        <v>0.39</v>
      </c>
      <c r="H1391" s="39">
        <v>33.347700000000003</v>
      </c>
      <c r="I1391" s="42">
        <f>IF(Table2[[#This Row],[Order Priority]]=Introduction!$B$42,1,0)</f>
        <v>0</v>
      </c>
      <c r="J1391" s="42">
        <f>IF(Table2[[#This Row],[Order Priority]]=Introduction!$B$43,1,0)</f>
        <v>1</v>
      </c>
      <c r="K1391" s="42">
        <f>IF(Table2[[#This Row],[Order Priority]]=Introduction!$B$44,1,0)</f>
        <v>0</v>
      </c>
      <c r="L1391" s="42">
        <f>IF(Table2[[#This Row],[Order Priority]]=Introduction!$B$45,1,0)</f>
        <v>0</v>
      </c>
      <c r="M1391" s="42">
        <f>IF(Table2[[#This Row],[Ship Mode]]=Introduction!$C$42,1,0)</f>
        <v>0</v>
      </c>
      <c r="N1391" s="41">
        <f>IF(Table2[[#This Row],[Ship Mode]]=Introduction!$C$44,1,0)</f>
        <v>0</v>
      </c>
      <c r="O1391" s="41">
        <f>IF(Table2[[#This Row],[Customer Segment]]=Introduction!$D$45,1,0)</f>
        <v>0</v>
      </c>
      <c r="P1391" s="41">
        <f>IF(Table2[[#This Row],[Customer Segment]]=Introduction!$D$42,1,0)</f>
        <v>1</v>
      </c>
      <c r="Q1391" s="41">
        <f>IF(Table2[[#This Row],[Customer Segment]]=Introduction!$D$44,1,0)</f>
        <v>0</v>
      </c>
      <c r="R1391" s="1">
        <v>48.33</v>
      </c>
      <c r="S139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-125.38143434060328</v>
      </c>
    </row>
    <row r="1392" spans="1:19" x14ac:dyDescent="0.2">
      <c r="A1392" s="1" t="s">
        <v>13</v>
      </c>
      <c r="B1392" s="1" t="s">
        <v>14</v>
      </c>
      <c r="C1392" s="1" t="s">
        <v>3</v>
      </c>
      <c r="D1392" s="37">
        <v>7.0000000000000007E-2</v>
      </c>
      <c r="E1392" s="37">
        <v>2.78</v>
      </c>
      <c r="F1392" s="37">
        <v>1.49</v>
      </c>
      <c r="G1392" s="37">
        <v>0.36</v>
      </c>
      <c r="H1392" s="37">
        <v>-340.53109999999998</v>
      </c>
      <c r="I1392" s="42">
        <f>IF(Table2[[#This Row],[Order Priority]]=Introduction!$B$42,1,0)</f>
        <v>0</v>
      </c>
      <c r="J1392" s="42">
        <f>IF(Table2[[#This Row],[Order Priority]]=Introduction!$B$43,1,0)</f>
        <v>1</v>
      </c>
      <c r="K1392" s="42">
        <f>IF(Table2[[#This Row],[Order Priority]]=Introduction!$B$44,1,0)</f>
        <v>0</v>
      </c>
      <c r="L1392" s="42">
        <f>IF(Table2[[#This Row],[Order Priority]]=Introduction!$B$45,1,0)</f>
        <v>0</v>
      </c>
      <c r="M1392" s="42">
        <f>IF(Table2[[#This Row],[Ship Mode]]=Introduction!$C$42,1,0)</f>
        <v>0</v>
      </c>
      <c r="N1392" s="41">
        <f>IF(Table2[[#This Row],[Ship Mode]]=Introduction!$C$44,1,0)</f>
        <v>1</v>
      </c>
      <c r="O1392" s="41">
        <f>IF(Table2[[#This Row],[Customer Segment]]=Introduction!$D$45,1,0)</f>
        <v>1</v>
      </c>
      <c r="P1392" s="41">
        <f>IF(Table2[[#This Row],[Customer Segment]]=Introduction!$D$42,1,0)</f>
        <v>0</v>
      </c>
      <c r="Q1392" s="41">
        <f>IF(Table2[[#This Row],[Customer Segment]]=Introduction!$D$44,1,0)</f>
        <v>0</v>
      </c>
      <c r="R1392" s="34">
        <v>47.12</v>
      </c>
      <c r="S139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-420.40711542328876</v>
      </c>
    </row>
    <row r="1393" spans="1:19" x14ac:dyDescent="0.2">
      <c r="A1393" s="1" t="s">
        <v>13</v>
      </c>
      <c r="B1393" s="1" t="s">
        <v>14</v>
      </c>
      <c r="C1393" s="1" t="s">
        <v>15</v>
      </c>
      <c r="D1393" s="39">
        <v>0.08</v>
      </c>
      <c r="E1393" s="39">
        <v>6.48</v>
      </c>
      <c r="F1393" s="39">
        <v>8.4</v>
      </c>
      <c r="G1393" s="39">
        <v>0.37</v>
      </c>
      <c r="H1393" s="39">
        <v>58.811999999999998</v>
      </c>
      <c r="I1393" s="42">
        <f>IF(Table2[[#This Row],[Order Priority]]=Introduction!$B$42,1,0)</f>
        <v>0</v>
      </c>
      <c r="J1393" s="42">
        <f>IF(Table2[[#This Row],[Order Priority]]=Introduction!$B$43,1,0)</f>
        <v>1</v>
      </c>
      <c r="K1393" s="42">
        <f>IF(Table2[[#This Row],[Order Priority]]=Introduction!$B$44,1,0)</f>
        <v>0</v>
      </c>
      <c r="L1393" s="42">
        <f>IF(Table2[[#This Row],[Order Priority]]=Introduction!$B$45,1,0)</f>
        <v>0</v>
      </c>
      <c r="M1393" s="42">
        <f>IF(Table2[[#This Row],[Ship Mode]]=Introduction!$C$42,1,0)</f>
        <v>0</v>
      </c>
      <c r="N1393" s="41">
        <f>IF(Table2[[#This Row],[Ship Mode]]=Introduction!$C$44,1,0)</f>
        <v>1</v>
      </c>
      <c r="O1393" s="41">
        <f>IF(Table2[[#This Row],[Customer Segment]]=Introduction!$D$45,1,0)</f>
        <v>0</v>
      </c>
      <c r="P1393" s="41">
        <f>IF(Table2[[#This Row],[Customer Segment]]=Introduction!$D$42,1,0)</f>
        <v>1</v>
      </c>
      <c r="Q1393" s="41">
        <f>IF(Table2[[#This Row],[Customer Segment]]=Introduction!$D$44,1,0)</f>
        <v>0</v>
      </c>
      <c r="R1393" s="1">
        <v>45</v>
      </c>
      <c r="S139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172.91542033318379</v>
      </c>
    </row>
    <row r="1394" spans="1:19" x14ac:dyDescent="0.2">
      <c r="A1394" s="1" t="s">
        <v>92</v>
      </c>
      <c r="B1394" s="1" t="s">
        <v>14</v>
      </c>
      <c r="C1394" s="1" t="s">
        <v>15</v>
      </c>
      <c r="D1394" s="37">
        <v>0.01</v>
      </c>
      <c r="E1394" s="37">
        <v>16.48</v>
      </c>
      <c r="F1394" s="37">
        <v>1.99</v>
      </c>
      <c r="G1394" s="37">
        <v>0.42</v>
      </c>
      <c r="H1394" s="37">
        <v>739.67399999999998</v>
      </c>
      <c r="I1394" s="42">
        <f>IF(Table2[[#This Row],[Order Priority]]=Introduction!$B$42,1,0)</f>
        <v>0</v>
      </c>
      <c r="J1394" s="42">
        <f>IF(Table2[[#This Row],[Order Priority]]=Introduction!$B$43,1,0)</f>
        <v>0</v>
      </c>
      <c r="K1394" s="42">
        <f>IF(Table2[[#This Row],[Order Priority]]=Introduction!$B$44,1,0)</f>
        <v>0</v>
      </c>
      <c r="L1394" s="42">
        <f>IF(Table2[[#This Row],[Order Priority]]=Introduction!$B$45,1,0)</f>
        <v>1</v>
      </c>
      <c r="M1394" s="42">
        <f>IF(Table2[[#This Row],[Ship Mode]]=Introduction!$C$42,1,0)</f>
        <v>0</v>
      </c>
      <c r="N1394" s="41">
        <f>IF(Table2[[#This Row],[Ship Mode]]=Introduction!$C$44,1,0)</f>
        <v>1</v>
      </c>
      <c r="O1394" s="41">
        <f>IF(Table2[[#This Row],[Customer Segment]]=Introduction!$D$45,1,0)</f>
        <v>0</v>
      </c>
      <c r="P1394" s="41">
        <f>IF(Table2[[#This Row],[Customer Segment]]=Introduction!$D$42,1,0)</f>
        <v>1</v>
      </c>
      <c r="Q1394" s="41">
        <f>IF(Table2[[#This Row],[Customer Segment]]=Introduction!$D$44,1,0)</f>
        <v>0</v>
      </c>
      <c r="R1394" s="34">
        <v>122.93</v>
      </c>
      <c r="S139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827.36867231862789</v>
      </c>
    </row>
    <row r="1395" spans="1:19" x14ac:dyDescent="0.2">
      <c r="A1395" s="1" t="s">
        <v>92</v>
      </c>
      <c r="B1395" s="1" t="s">
        <v>14</v>
      </c>
      <c r="C1395" s="1" t="s">
        <v>3</v>
      </c>
      <c r="D1395" s="39">
        <v>7.0000000000000007E-2</v>
      </c>
      <c r="E1395" s="39">
        <v>300.97000000000003</v>
      </c>
      <c r="F1395" s="39">
        <v>7.18</v>
      </c>
      <c r="G1395" s="39">
        <v>0.48</v>
      </c>
      <c r="H1395" s="39">
        <v>-807.59</v>
      </c>
      <c r="I1395" s="42">
        <f>IF(Table2[[#This Row],[Order Priority]]=Introduction!$B$42,1,0)</f>
        <v>0</v>
      </c>
      <c r="J1395" s="42">
        <f>IF(Table2[[#This Row],[Order Priority]]=Introduction!$B$43,1,0)</f>
        <v>0</v>
      </c>
      <c r="K1395" s="42">
        <f>IF(Table2[[#This Row],[Order Priority]]=Introduction!$B$44,1,0)</f>
        <v>0</v>
      </c>
      <c r="L1395" s="42">
        <f>IF(Table2[[#This Row],[Order Priority]]=Introduction!$B$45,1,0)</f>
        <v>1</v>
      </c>
      <c r="M1395" s="42">
        <f>IF(Table2[[#This Row],[Ship Mode]]=Introduction!$C$42,1,0)</f>
        <v>0</v>
      </c>
      <c r="N1395" s="41">
        <f>IF(Table2[[#This Row],[Ship Mode]]=Introduction!$C$44,1,0)</f>
        <v>1</v>
      </c>
      <c r="O1395" s="41">
        <f>IF(Table2[[#This Row],[Customer Segment]]=Introduction!$D$45,1,0)</f>
        <v>1</v>
      </c>
      <c r="P1395" s="41">
        <f>IF(Table2[[#This Row],[Customer Segment]]=Introduction!$D$42,1,0)</f>
        <v>0</v>
      </c>
      <c r="Q1395" s="41">
        <f>IF(Table2[[#This Row],[Customer Segment]]=Introduction!$D$44,1,0)</f>
        <v>0</v>
      </c>
      <c r="R1395" s="1">
        <v>582.20000000000005</v>
      </c>
      <c r="S139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307.85570598175815</v>
      </c>
    </row>
    <row r="1396" spans="1:19" x14ac:dyDescent="0.2">
      <c r="A1396" s="1" t="s">
        <v>92</v>
      </c>
      <c r="B1396" s="1" t="s">
        <v>14</v>
      </c>
      <c r="C1396" s="1" t="s">
        <v>3</v>
      </c>
      <c r="D1396" s="37">
        <v>7.0000000000000007E-2</v>
      </c>
      <c r="E1396" s="37">
        <v>300.97000000000003</v>
      </c>
      <c r="F1396" s="37">
        <v>7.18</v>
      </c>
      <c r="G1396" s="37">
        <v>0.48</v>
      </c>
      <c r="H1396" s="37">
        <v>-807.59</v>
      </c>
      <c r="I1396" s="42">
        <f>IF(Table2[[#This Row],[Order Priority]]=Introduction!$B$42,1,0)</f>
        <v>0</v>
      </c>
      <c r="J1396" s="42">
        <f>IF(Table2[[#This Row],[Order Priority]]=Introduction!$B$43,1,0)</f>
        <v>0</v>
      </c>
      <c r="K1396" s="42">
        <f>IF(Table2[[#This Row],[Order Priority]]=Introduction!$B$44,1,0)</f>
        <v>0</v>
      </c>
      <c r="L1396" s="42">
        <f>IF(Table2[[#This Row],[Order Priority]]=Introduction!$B$45,1,0)</f>
        <v>1</v>
      </c>
      <c r="M1396" s="42">
        <f>IF(Table2[[#This Row],[Ship Mode]]=Introduction!$C$42,1,0)</f>
        <v>0</v>
      </c>
      <c r="N1396" s="41">
        <f>IF(Table2[[#This Row],[Ship Mode]]=Introduction!$C$44,1,0)</f>
        <v>1</v>
      </c>
      <c r="O1396" s="41">
        <f>IF(Table2[[#This Row],[Customer Segment]]=Introduction!$D$45,1,0)</f>
        <v>1</v>
      </c>
      <c r="P1396" s="41">
        <f>IF(Table2[[#This Row],[Customer Segment]]=Introduction!$D$42,1,0)</f>
        <v>0</v>
      </c>
      <c r="Q1396" s="41">
        <f>IF(Table2[[#This Row],[Customer Segment]]=Introduction!$D$44,1,0)</f>
        <v>0</v>
      </c>
      <c r="R1396" s="34">
        <v>2037.69</v>
      </c>
      <c r="S139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307.85570598175815</v>
      </c>
    </row>
    <row r="1397" spans="1:19" x14ac:dyDescent="0.2">
      <c r="A1397" s="1" t="s">
        <v>13</v>
      </c>
      <c r="B1397" s="1" t="s">
        <v>14</v>
      </c>
      <c r="C1397" s="1" t="s">
        <v>70</v>
      </c>
      <c r="D1397" s="39">
        <v>0.09</v>
      </c>
      <c r="E1397" s="39">
        <v>16.98</v>
      </c>
      <c r="F1397" s="39">
        <v>12.39</v>
      </c>
      <c r="G1397" s="39">
        <v>0.35</v>
      </c>
      <c r="H1397" s="39">
        <v>-48.57</v>
      </c>
      <c r="I1397" s="42">
        <f>IF(Table2[[#This Row],[Order Priority]]=Introduction!$B$42,1,0)</f>
        <v>0</v>
      </c>
      <c r="J1397" s="42">
        <f>IF(Table2[[#This Row],[Order Priority]]=Introduction!$B$43,1,0)</f>
        <v>1</v>
      </c>
      <c r="K1397" s="42">
        <f>IF(Table2[[#This Row],[Order Priority]]=Introduction!$B$44,1,0)</f>
        <v>0</v>
      </c>
      <c r="L1397" s="42">
        <f>IF(Table2[[#This Row],[Order Priority]]=Introduction!$B$45,1,0)</f>
        <v>0</v>
      </c>
      <c r="M1397" s="42">
        <f>IF(Table2[[#This Row],[Ship Mode]]=Introduction!$C$42,1,0)</f>
        <v>0</v>
      </c>
      <c r="N1397" s="41">
        <f>IF(Table2[[#This Row],[Ship Mode]]=Introduction!$C$44,1,0)</f>
        <v>1</v>
      </c>
      <c r="O1397" s="41">
        <f>IF(Table2[[#This Row],[Customer Segment]]=Introduction!$D$45,1,0)</f>
        <v>0</v>
      </c>
      <c r="P1397" s="41">
        <f>IF(Table2[[#This Row],[Customer Segment]]=Introduction!$D$42,1,0)</f>
        <v>0</v>
      </c>
      <c r="Q1397" s="41">
        <f>IF(Table2[[#This Row],[Customer Segment]]=Introduction!$D$44,1,0)</f>
        <v>0</v>
      </c>
      <c r="R1397" s="1">
        <v>86.8</v>
      </c>
      <c r="S139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211.83649511401634</v>
      </c>
    </row>
    <row r="1398" spans="1:19" x14ac:dyDescent="0.2">
      <c r="A1398" s="1" t="s">
        <v>13</v>
      </c>
      <c r="B1398" s="1" t="s">
        <v>14</v>
      </c>
      <c r="C1398" s="1" t="s">
        <v>70</v>
      </c>
      <c r="D1398" s="37">
        <v>0.09</v>
      </c>
      <c r="E1398" s="37">
        <v>16.98</v>
      </c>
      <c r="F1398" s="37">
        <v>12.39</v>
      </c>
      <c r="G1398" s="37">
        <v>0.35</v>
      </c>
      <c r="H1398" s="37">
        <v>-48.57</v>
      </c>
      <c r="I1398" s="42">
        <f>IF(Table2[[#This Row],[Order Priority]]=Introduction!$B$42,1,0)</f>
        <v>0</v>
      </c>
      <c r="J1398" s="42">
        <f>IF(Table2[[#This Row],[Order Priority]]=Introduction!$B$43,1,0)</f>
        <v>1</v>
      </c>
      <c r="K1398" s="42">
        <f>IF(Table2[[#This Row],[Order Priority]]=Introduction!$B$44,1,0)</f>
        <v>0</v>
      </c>
      <c r="L1398" s="42">
        <f>IF(Table2[[#This Row],[Order Priority]]=Introduction!$B$45,1,0)</f>
        <v>0</v>
      </c>
      <c r="M1398" s="42">
        <f>IF(Table2[[#This Row],[Ship Mode]]=Introduction!$C$42,1,0)</f>
        <v>0</v>
      </c>
      <c r="N1398" s="41">
        <f>IF(Table2[[#This Row],[Ship Mode]]=Introduction!$C$44,1,0)</f>
        <v>1</v>
      </c>
      <c r="O1398" s="41">
        <f>IF(Table2[[#This Row],[Customer Segment]]=Introduction!$D$45,1,0)</f>
        <v>0</v>
      </c>
      <c r="P1398" s="41">
        <f>IF(Table2[[#This Row],[Customer Segment]]=Introduction!$D$42,1,0)</f>
        <v>0</v>
      </c>
      <c r="Q1398" s="41">
        <f>IF(Table2[[#This Row],[Customer Segment]]=Introduction!$D$44,1,0)</f>
        <v>0</v>
      </c>
      <c r="R1398" s="34">
        <v>381.91</v>
      </c>
      <c r="S139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211.83649511401634</v>
      </c>
    </row>
    <row r="1399" spans="1:19" x14ac:dyDescent="0.2">
      <c r="A1399" s="1" t="s">
        <v>23</v>
      </c>
      <c r="B1399" s="1" t="s">
        <v>14</v>
      </c>
      <c r="C1399" s="1" t="s">
        <v>70</v>
      </c>
      <c r="D1399" s="39">
        <v>0.06</v>
      </c>
      <c r="E1399" s="39">
        <v>300.97000000000003</v>
      </c>
      <c r="F1399" s="39">
        <v>7.18</v>
      </c>
      <c r="G1399" s="39">
        <v>0.48</v>
      </c>
      <c r="H1399" s="39">
        <v>-729.98800000000006</v>
      </c>
      <c r="I1399" s="42">
        <f>IF(Table2[[#This Row],[Order Priority]]=Introduction!$B$42,1,0)</f>
        <v>0</v>
      </c>
      <c r="J1399" s="42">
        <f>IF(Table2[[#This Row],[Order Priority]]=Introduction!$B$43,1,0)</f>
        <v>0</v>
      </c>
      <c r="K1399" s="42">
        <f>IF(Table2[[#This Row],[Order Priority]]=Introduction!$B$44,1,0)</f>
        <v>1</v>
      </c>
      <c r="L1399" s="42">
        <f>IF(Table2[[#This Row],[Order Priority]]=Introduction!$B$45,1,0)</f>
        <v>0</v>
      </c>
      <c r="M1399" s="42">
        <f>IF(Table2[[#This Row],[Ship Mode]]=Introduction!$C$42,1,0)</f>
        <v>0</v>
      </c>
      <c r="N1399" s="41">
        <f>IF(Table2[[#This Row],[Ship Mode]]=Introduction!$C$44,1,0)</f>
        <v>1</v>
      </c>
      <c r="O1399" s="41">
        <f>IF(Table2[[#This Row],[Customer Segment]]=Introduction!$D$45,1,0)</f>
        <v>0</v>
      </c>
      <c r="P1399" s="41">
        <f>IF(Table2[[#This Row],[Customer Segment]]=Introduction!$D$42,1,0)</f>
        <v>0</v>
      </c>
      <c r="Q1399" s="41">
        <f>IF(Table2[[#This Row],[Customer Segment]]=Introduction!$D$44,1,0)</f>
        <v>0</v>
      </c>
      <c r="R1399" s="1">
        <v>291.39999999999998</v>
      </c>
      <c r="S139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469.97234112666615</v>
      </c>
    </row>
    <row r="1400" spans="1:19" x14ac:dyDescent="0.2">
      <c r="A1400" s="1" t="s">
        <v>23</v>
      </c>
      <c r="B1400" s="1" t="s">
        <v>2</v>
      </c>
      <c r="C1400" s="1" t="s">
        <v>3</v>
      </c>
      <c r="D1400" s="37">
        <v>0.09</v>
      </c>
      <c r="E1400" s="37">
        <v>243.98</v>
      </c>
      <c r="F1400" s="37">
        <v>43.32</v>
      </c>
      <c r="G1400" s="37">
        <v>0.55000000000000004</v>
      </c>
      <c r="H1400" s="37">
        <v>1059.288</v>
      </c>
      <c r="I1400" s="42">
        <f>IF(Table2[[#This Row],[Order Priority]]=Introduction!$B$42,1,0)</f>
        <v>0</v>
      </c>
      <c r="J1400" s="42">
        <f>IF(Table2[[#This Row],[Order Priority]]=Introduction!$B$43,1,0)</f>
        <v>0</v>
      </c>
      <c r="K1400" s="42">
        <f>IF(Table2[[#This Row],[Order Priority]]=Introduction!$B$44,1,0)</f>
        <v>1</v>
      </c>
      <c r="L1400" s="42">
        <f>IF(Table2[[#This Row],[Order Priority]]=Introduction!$B$45,1,0)</f>
        <v>0</v>
      </c>
      <c r="M1400" s="42">
        <f>IF(Table2[[#This Row],[Ship Mode]]=Introduction!$C$42,1,0)</f>
        <v>1</v>
      </c>
      <c r="N1400" s="41">
        <f>IF(Table2[[#This Row],[Ship Mode]]=Introduction!$C$44,1,0)</f>
        <v>0</v>
      </c>
      <c r="O1400" s="41">
        <f>IF(Table2[[#This Row],[Customer Segment]]=Introduction!$D$45,1,0)</f>
        <v>1</v>
      </c>
      <c r="P1400" s="41">
        <f>IF(Table2[[#This Row],[Customer Segment]]=Introduction!$D$42,1,0)</f>
        <v>0</v>
      </c>
      <c r="Q1400" s="41">
        <f>IF(Table2[[#This Row],[Customer Segment]]=Introduction!$D$44,1,0)</f>
        <v>0</v>
      </c>
      <c r="R1400" s="34">
        <v>5587.89</v>
      </c>
      <c r="S140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3348.3167379797342</v>
      </c>
    </row>
    <row r="1401" spans="1:19" x14ac:dyDescent="0.2">
      <c r="A1401" s="1" t="s">
        <v>23</v>
      </c>
      <c r="B1401" s="1" t="s">
        <v>14</v>
      </c>
      <c r="C1401" s="1" t="s">
        <v>47</v>
      </c>
      <c r="D1401" s="39">
        <v>0.05</v>
      </c>
      <c r="E1401" s="39">
        <v>70.97</v>
      </c>
      <c r="F1401" s="39">
        <v>3.5</v>
      </c>
      <c r="G1401" s="39">
        <v>0.59</v>
      </c>
      <c r="H1401" s="39">
        <v>18.218</v>
      </c>
      <c r="I1401" s="42">
        <f>IF(Table2[[#This Row],[Order Priority]]=Introduction!$B$42,1,0)</f>
        <v>0</v>
      </c>
      <c r="J1401" s="42">
        <f>IF(Table2[[#This Row],[Order Priority]]=Introduction!$B$43,1,0)</f>
        <v>0</v>
      </c>
      <c r="K1401" s="42">
        <f>IF(Table2[[#This Row],[Order Priority]]=Introduction!$B$44,1,0)</f>
        <v>1</v>
      </c>
      <c r="L1401" s="42">
        <f>IF(Table2[[#This Row],[Order Priority]]=Introduction!$B$45,1,0)</f>
        <v>0</v>
      </c>
      <c r="M1401" s="42">
        <f>IF(Table2[[#This Row],[Ship Mode]]=Introduction!$C$42,1,0)</f>
        <v>0</v>
      </c>
      <c r="N1401" s="41">
        <f>IF(Table2[[#This Row],[Ship Mode]]=Introduction!$C$44,1,0)</f>
        <v>1</v>
      </c>
      <c r="O1401" s="41">
        <f>IF(Table2[[#This Row],[Customer Segment]]=Introduction!$D$45,1,0)</f>
        <v>0</v>
      </c>
      <c r="P1401" s="41">
        <f>IF(Table2[[#This Row],[Customer Segment]]=Introduction!$D$42,1,0)</f>
        <v>0</v>
      </c>
      <c r="Q1401" s="41">
        <f>IF(Table2[[#This Row],[Customer Segment]]=Introduction!$D$44,1,0)</f>
        <v>1</v>
      </c>
      <c r="R1401" s="1">
        <v>141.59</v>
      </c>
      <c r="S140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542.28908430299475</v>
      </c>
    </row>
    <row r="1402" spans="1:19" x14ac:dyDescent="0.2">
      <c r="A1402" s="1" t="s">
        <v>23</v>
      </c>
      <c r="B1402" s="1" t="s">
        <v>14</v>
      </c>
      <c r="C1402" s="1" t="s">
        <v>47</v>
      </c>
      <c r="D1402" s="37">
        <v>0</v>
      </c>
      <c r="E1402" s="37">
        <v>5.28</v>
      </c>
      <c r="F1402" s="37">
        <v>6.26</v>
      </c>
      <c r="G1402" s="37">
        <v>0.4</v>
      </c>
      <c r="H1402" s="37">
        <v>25.058</v>
      </c>
      <c r="I1402" s="42">
        <f>IF(Table2[[#This Row],[Order Priority]]=Introduction!$B$42,1,0)</f>
        <v>0</v>
      </c>
      <c r="J1402" s="42">
        <f>IF(Table2[[#This Row],[Order Priority]]=Introduction!$B$43,1,0)</f>
        <v>0</v>
      </c>
      <c r="K1402" s="42">
        <f>IF(Table2[[#This Row],[Order Priority]]=Introduction!$B$44,1,0)</f>
        <v>1</v>
      </c>
      <c r="L1402" s="42">
        <f>IF(Table2[[#This Row],[Order Priority]]=Introduction!$B$45,1,0)</f>
        <v>0</v>
      </c>
      <c r="M1402" s="42">
        <f>IF(Table2[[#This Row],[Ship Mode]]=Introduction!$C$42,1,0)</f>
        <v>0</v>
      </c>
      <c r="N1402" s="41">
        <f>IF(Table2[[#This Row],[Ship Mode]]=Introduction!$C$44,1,0)</f>
        <v>1</v>
      </c>
      <c r="O1402" s="41">
        <f>IF(Table2[[#This Row],[Customer Segment]]=Introduction!$D$45,1,0)</f>
        <v>0</v>
      </c>
      <c r="P1402" s="41">
        <f>IF(Table2[[#This Row],[Customer Segment]]=Introduction!$D$42,1,0)</f>
        <v>0</v>
      </c>
      <c r="Q1402" s="41">
        <f>IF(Table2[[#This Row],[Customer Segment]]=Introduction!$D$44,1,0)</f>
        <v>1</v>
      </c>
      <c r="R1402" s="34">
        <v>203.05</v>
      </c>
      <c r="S140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294.87671876330933</v>
      </c>
    </row>
    <row r="1403" spans="1:19" x14ac:dyDescent="0.2">
      <c r="A1403" s="1" t="s">
        <v>46</v>
      </c>
      <c r="B1403" s="1" t="s">
        <v>14</v>
      </c>
      <c r="C1403" s="1" t="s">
        <v>70</v>
      </c>
      <c r="D1403" s="39">
        <v>0.03</v>
      </c>
      <c r="E1403" s="39">
        <v>29.34</v>
      </c>
      <c r="F1403" s="39">
        <v>7.87</v>
      </c>
      <c r="G1403" s="39">
        <v>0.54</v>
      </c>
      <c r="H1403" s="39">
        <v>-41.32</v>
      </c>
      <c r="I1403" s="42">
        <f>IF(Table2[[#This Row],[Order Priority]]=Introduction!$B$42,1,0)</f>
        <v>0</v>
      </c>
      <c r="J1403" s="42">
        <f>IF(Table2[[#This Row],[Order Priority]]=Introduction!$B$43,1,0)</f>
        <v>0</v>
      </c>
      <c r="K1403" s="42">
        <f>IF(Table2[[#This Row],[Order Priority]]=Introduction!$B$44,1,0)</f>
        <v>0</v>
      </c>
      <c r="L1403" s="42">
        <f>IF(Table2[[#This Row],[Order Priority]]=Introduction!$B$45,1,0)</f>
        <v>0</v>
      </c>
      <c r="M1403" s="42">
        <f>IF(Table2[[#This Row],[Ship Mode]]=Introduction!$C$42,1,0)</f>
        <v>0</v>
      </c>
      <c r="N1403" s="41">
        <f>IF(Table2[[#This Row],[Ship Mode]]=Introduction!$C$44,1,0)</f>
        <v>1</v>
      </c>
      <c r="O1403" s="41">
        <f>IF(Table2[[#This Row],[Customer Segment]]=Introduction!$D$45,1,0)</f>
        <v>0</v>
      </c>
      <c r="P1403" s="41">
        <f>IF(Table2[[#This Row],[Customer Segment]]=Introduction!$D$42,1,0)</f>
        <v>0</v>
      </c>
      <c r="Q1403" s="41">
        <f>IF(Table2[[#This Row],[Customer Segment]]=Introduction!$D$44,1,0)</f>
        <v>0</v>
      </c>
      <c r="R1403" s="1">
        <v>32.4</v>
      </c>
      <c r="S140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534.14983408728676</v>
      </c>
    </row>
    <row r="1404" spans="1:19" x14ac:dyDescent="0.2">
      <c r="A1404" s="1" t="s">
        <v>46</v>
      </c>
      <c r="B1404" s="1" t="s">
        <v>63</v>
      </c>
      <c r="C1404" s="1" t="s">
        <v>3</v>
      </c>
      <c r="D1404" s="37">
        <v>0.05</v>
      </c>
      <c r="E1404" s="37">
        <v>83.1</v>
      </c>
      <c r="F1404" s="37">
        <v>6.13</v>
      </c>
      <c r="G1404" s="37">
        <v>0.45</v>
      </c>
      <c r="H1404" s="37">
        <v>1152.5277000000001</v>
      </c>
      <c r="I1404" s="42">
        <f>IF(Table2[[#This Row],[Order Priority]]=Introduction!$B$42,1,0)</f>
        <v>0</v>
      </c>
      <c r="J1404" s="42">
        <f>IF(Table2[[#This Row],[Order Priority]]=Introduction!$B$43,1,0)</f>
        <v>0</v>
      </c>
      <c r="K1404" s="42">
        <f>IF(Table2[[#This Row],[Order Priority]]=Introduction!$B$44,1,0)</f>
        <v>0</v>
      </c>
      <c r="L1404" s="42">
        <f>IF(Table2[[#This Row],[Order Priority]]=Introduction!$B$45,1,0)</f>
        <v>0</v>
      </c>
      <c r="M1404" s="42">
        <f>IF(Table2[[#This Row],[Ship Mode]]=Introduction!$C$42,1,0)</f>
        <v>0</v>
      </c>
      <c r="N1404" s="41">
        <f>IF(Table2[[#This Row],[Ship Mode]]=Introduction!$C$44,1,0)</f>
        <v>0</v>
      </c>
      <c r="O1404" s="41">
        <f>IF(Table2[[#This Row],[Customer Segment]]=Introduction!$D$45,1,0)</f>
        <v>1</v>
      </c>
      <c r="P1404" s="41">
        <f>IF(Table2[[#This Row],[Customer Segment]]=Introduction!$D$42,1,0)</f>
        <v>0</v>
      </c>
      <c r="Q1404" s="41">
        <f>IF(Table2[[#This Row],[Customer Segment]]=Introduction!$D$44,1,0)</f>
        <v>0</v>
      </c>
      <c r="R1404" s="34">
        <v>1670.33</v>
      </c>
      <c r="S140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1697.7518394082758</v>
      </c>
    </row>
    <row r="1405" spans="1:19" x14ac:dyDescent="0.2">
      <c r="A1405" s="1" t="s">
        <v>46</v>
      </c>
      <c r="B1405" s="1" t="s">
        <v>14</v>
      </c>
      <c r="C1405" s="1" t="s">
        <v>70</v>
      </c>
      <c r="D1405" s="39">
        <v>0.08</v>
      </c>
      <c r="E1405" s="39">
        <v>13.9</v>
      </c>
      <c r="F1405" s="39">
        <v>7.59</v>
      </c>
      <c r="G1405" s="39">
        <v>0.56000000000000005</v>
      </c>
      <c r="H1405" s="39">
        <v>9.8620000000000001</v>
      </c>
      <c r="I1405" s="42">
        <f>IF(Table2[[#This Row],[Order Priority]]=Introduction!$B$42,1,0)</f>
        <v>0</v>
      </c>
      <c r="J1405" s="42">
        <f>IF(Table2[[#This Row],[Order Priority]]=Introduction!$B$43,1,0)</f>
        <v>0</v>
      </c>
      <c r="K1405" s="42">
        <f>IF(Table2[[#This Row],[Order Priority]]=Introduction!$B$44,1,0)</f>
        <v>0</v>
      </c>
      <c r="L1405" s="42">
        <f>IF(Table2[[#This Row],[Order Priority]]=Introduction!$B$45,1,0)</f>
        <v>0</v>
      </c>
      <c r="M1405" s="42">
        <f>IF(Table2[[#This Row],[Ship Mode]]=Introduction!$C$42,1,0)</f>
        <v>0</v>
      </c>
      <c r="N1405" s="41">
        <f>IF(Table2[[#This Row],[Ship Mode]]=Introduction!$C$44,1,0)</f>
        <v>1</v>
      </c>
      <c r="O1405" s="41">
        <f>IF(Table2[[#This Row],[Customer Segment]]=Introduction!$D$45,1,0)</f>
        <v>0</v>
      </c>
      <c r="P1405" s="41">
        <f>IF(Table2[[#This Row],[Customer Segment]]=Introduction!$D$42,1,0)</f>
        <v>0</v>
      </c>
      <c r="Q1405" s="41">
        <f>IF(Table2[[#This Row],[Customer Segment]]=Introduction!$D$44,1,0)</f>
        <v>0</v>
      </c>
      <c r="R1405" s="1">
        <v>196.41</v>
      </c>
      <c r="S140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514.02800263855829</v>
      </c>
    </row>
    <row r="1406" spans="1:19" x14ac:dyDescent="0.2">
      <c r="A1406" s="1" t="s">
        <v>1</v>
      </c>
      <c r="B1406" s="1" t="s">
        <v>14</v>
      </c>
      <c r="C1406" s="1" t="s">
        <v>15</v>
      </c>
      <c r="D1406" s="37">
        <v>0.05</v>
      </c>
      <c r="E1406" s="37">
        <v>6.48</v>
      </c>
      <c r="F1406" s="37">
        <v>8.73</v>
      </c>
      <c r="G1406" s="37">
        <v>0.37</v>
      </c>
      <c r="H1406" s="37">
        <v>-160.38470000000001</v>
      </c>
      <c r="I1406" s="42">
        <f>IF(Table2[[#This Row],[Order Priority]]=Introduction!$B$42,1,0)</f>
        <v>1</v>
      </c>
      <c r="J1406" s="42">
        <f>IF(Table2[[#This Row],[Order Priority]]=Introduction!$B$43,1,0)</f>
        <v>0</v>
      </c>
      <c r="K1406" s="42">
        <f>IF(Table2[[#This Row],[Order Priority]]=Introduction!$B$44,1,0)</f>
        <v>0</v>
      </c>
      <c r="L1406" s="42">
        <f>IF(Table2[[#This Row],[Order Priority]]=Introduction!$B$45,1,0)</f>
        <v>0</v>
      </c>
      <c r="M1406" s="42">
        <f>IF(Table2[[#This Row],[Ship Mode]]=Introduction!$C$42,1,0)</f>
        <v>0</v>
      </c>
      <c r="N1406" s="41">
        <f>IF(Table2[[#This Row],[Ship Mode]]=Introduction!$C$44,1,0)</f>
        <v>1</v>
      </c>
      <c r="O1406" s="41">
        <f>IF(Table2[[#This Row],[Customer Segment]]=Introduction!$D$45,1,0)</f>
        <v>0</v>
      </c>
      <c r="P1406" s="41">
        <f>IF(Table2[[#This Row],[Customer Segment]]=Introduction!$D$42,1,0)</f>
        <v>1</v>
      </c>
      <c r="Q1406" s="41">
        <f>IF(Table2[[#This Row],[Customer Segment]]=Introduction!$D$44,1,0)</f>
        <v>0</v>
      </c>
      <c r="R1406" s="34">
        <v>232.5</v>
      </c>
      <c r="S140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269.89819639401298</v>
      </c>
    </row>
    <row r="1407" spans="1:19" x14ac:dyDescent="0.2">
      <c r="A1407" s="1" t="s">
        <v>1</v>
      </c>
      <c r="B1407" s="1" t="s">
        <v>14</v>
      </c>
      <c r="C1407" s="1" t="s">
        <v>15</v>
      </c>
      <c r="D1407" s="39">
        <v>0.05</v>
      </c>
      <c r="E1407" s="39">
        <v>6.48</v>
      </c>
      <c r="F1407" s="39">
        <v>8.73</v>
      </c>
      <c r="G1407" s="39">
        <v>0.37</v>
      </c>
      <c r="H1407" s="39">
        <v>-120.59</v>
      </c>
      <c r="I1407" s="42">
        <f>IF(Table2[[#This Row],[Order Priority]]=Introduction!$B$42,1,0)</f>
        <v>1</v>
      </c>
      <c r="J1407" s="42">
        <f>IF(Table2[[#This Row],[Order Priority]]=Introduction!$B$43,1,0)</f>
        <v>0</v>
      </c>
      <c r="K1407" s="42">
        <f>IF(Table2[[#This Row],[Order Priority]]=Introduction!$B$44,1,0)</f>
        <v>0</v>
      </c>
      <c r="L1407" s="42">
        <f>IF(Table2[[#This Row],[Order Priority]]=Introduction!$B$45,1,0)</f>
        <v>0</v>
      </c>
      <c r="M1407" s="42">
        <f>IF(Table2[[#This Row],[Ship Mode]]=Introduction!$C$42,1,0)</f>
        <v>0</v>
      </c>
      <c r="N1407" s="41">
        <f>IF(Table2[[#This Row],[Ship Mode]]=Introduction!$C$44,1,0)</f>
        <v>1</v>
      </c>
      <c r="O1407" s="41">
        <f>IF(Table2[[#This Row],[Customer Segment]]=Introduction!$D$45,1,0)</f>
        <v>0</v>
      </c>
      <c r="P1407" s="41">
        <f>IF(Table2[[#This Row],[Customer Segment]]=Introduction!$D$42,1,0)</f>
        <v>1</v>
      </c>
      <c r="Q1407" s="41">
        <f>IF(Table2[[#This Row],[Customer Segment]]=Introduction!$D$44,1,0)</f>
        <v>0</v>
      </c>
      <c r="R1407" s="1">
        <v>59.79</v>
      </c>
      <c r="S140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310.64899280850244</v>
      </c>
    </row>
    <row r="1408" spans="1:19" x14ac:dyDescent="0.2">
      <c r="A1408" s="1" t="s">
        <v>13</v>
      </c>
      <c r="B1408" s="1" t="s">
        <v>14</v>
      </c>
      <c r="C1408" s="1" t="s">
        <v>70</v>
      </c>
      <c r="D1408" s="37">
        <v>0.02</v>
      </c>
      <c r="E1408" s="37">
        <v>5.98</v>
      </c>
      <c r="F1408" s="37">
        <v>5.15</v>
      </c>
      <c r="G1408" s="37">
        <v>0.36</v>
      </c>
      <c r="H1408" s="37">
        <v>2.14</v>
      </c>
      <c r="I1408" s="42">
        <f>IF(Table2[[#This Row],[Order Priority]]=Introduction!$B$42,1,0)</f>
        <v>0</v>
      </c>
      <c r="J1408" s="42">
        <f>IF(Table2[[#This Row],[Order Priority]]=Introduction!$B$43,1,0)</f>
        <v>1</v>
      </c>
      <c r="K1408" s="42">
        <f>IF(Table2[[#This Row],[Order Priority]]=Introduction!$B$44,1,0)</f>
        <v>0</v>
      </c>
      <c r="L1408" s="42">
        <f>IF(Table2[[#This Row],[Order Priority]]=Introduction!$B$45,1,0)</f>
        <v>0</v>
      </c>
      <c r="M1408" s="42">
        <f>IF(Table2[[#This Row],[Ship Mode]]=Introduction!$C$42,1,0)</f>
        <v>0</v>
      </c>
      <c r="N1408" s="41">
        <f>IF(Table2[[#This Row],[Ship Mode]]=Introduction!$C$44,1,0)</f>
        <v>1</v>
      </c>
      <c r="O1408" s="41">
        <f>IF(Table2[[#This Row],[Customer Segment]]=Introduction!$D$45,1,0)</f>
        <v>0</v>
      </c>
      <c r="P1408" s="41">
        <f>IF(Table2[[#This Row],[Customer Segment]]=Introduction!$D$42,1,0)</f>
        <v>0</v>
      </c>
      <c r="Q1408" s="41">
        <f>IF(Table2[[#This Row],[Customer Segment]]=Introduction!$D$44,1,0)</f>
        <v>0</v>
      </c>
      <c r="R1408" s="34">
        <v>22.85</v>
      </c>
      <c r="S140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83.761611706708806</v>
      </c>
    </row>
    <row r="1409" spans="1:19" x14ac:dyDescent="0.2">
      <c r="A1409" s="1" t="s">
        <v>13</v>
      </c>
      <c r="B1409" s="1" t="s">
        <v>14</v>
      </c>
      <c r="C1409" s="1" t="s">
        <v>70</v>
      </c>
      <c r="D1409" s="39">
        <v>0.05</v>
      </c>
      <c r="E1409" s="39">
        <v>6.48</v>
      </c>
      <c r="F1409" s="39">
        <v>2.74</v>
      </c>
      <c r="G1409" s="39">
        <v>0.71</v>
      </c>
      <c r="H1409" s="39">
        <v>15.096</v>
      </c>
      <c r="I1409" s="42">
        <f>IF(Table2[[#This Row],[Order Priority]]=Introduction!$B$42,1,0)</f>
        <v>0</v>
      </c>
      <c r="J1409" s="42">
        <f>IF(Table2[[#This Row],[Order Priority]]=Introduction!$B$43,1,0)</f>
        <v>1</v>
      </c>
      <c r="K1409" s="42">
        <f>IF(Table2[[#This Row],[Order Priority]]=Introduction!$B$44,1,0)</f>
        <v>0</v>
      </c>
      <c r="L1409" s="42">
        <f>IF(Table2[[#This Row],[Order Priority]]=Introduction!$B$45,1,0)</f>
        <v>0</v>
      </c>
      <c r="M1409" s="42">
        <f>IF(Table2[[#This Row],[Ship Mode]]=Introduction!$C$42,1,0)</f>
        <v>0</v>
      </c>
      <c r="N1409" s="41">
        <f>IF(Table2[[#This Row],[Ship Mode]]=Introduction!$C$44,1,0)</f>
        <v>1</v>
      </c>
      <c r="O1409" s="41">
        <f>IF(Table2[[#This Row],[Customer Segment]]=Introduction!$D$45,1,0)</f>
        <v>0</v>
      </c>
      <c r="P1409" s="41">
        <f>IF(Table2[[#This Row],[Customer Segment]]=Introduction!$D$42,1,0)</f>
        <v>0</v>
      </c>
      <c r="Q1409" s="41">
        <f>IF(Table2[[#This Row],[Customer Segment]]=Introduction!$D$44,1,0)</f>
        <v>0</v>
      </c>
      <c r="R1409" s="1">
        <v>94.27</v>
      </c>
      <c r="S140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303.07384035559119</v>
      </c>
    </row>
    <row r="1410" spans="1:19" x14ac:dyDescent="0.2">
      <c r="A1410" s="1" t="s">
        <v>13</v>
      </c>
      <c r="B1410" s="1" t="s">
        <v>14</v>
      </c>
      <c r="C1410" s="1" t="s">
        <v>70</v>
      </c>
      <c r="D1410" s="37">
        <v>0.09</v>
      </c>
      <c r="E1410" s="37">
        <v>12.53</v>
      </c>
      <c r="F1410" s="37">
        <v>0.5</v>
      </c>
      <c r="G1410" s="37">
        <v>0.38</v>
      </c>
      <c r="H1410" s="37">
        <v>14.9124</v>
      </c>
      <c r="I1410" s="42">
        <f>IF(Table2[[#This Row],[Order Priority]]=Introduction!$B$42,1,0)</f>
        <v>0</v>
      </c>
      <c r="J1410" s="42">
        <f>IF(Table2[[#This Row],[Order Priority]]=Introduction!$B$43,1,0)</f>
        <v>1</v>
      </c>
      <c r="K1410" s="42">
        <f>IF(Table2[[#This Row],[Order Priority]]=Introduction!$B$44,1,0)</f>
        <v>0</v>
      </c>
      <c r="L1410" s="42">
        <f>IF(Table2[[#This Row],[Order Priority]]=Introduction!$B$45,1,0)</f>
        <v>0</v>
      </c>
      <c r="M1410" s="42">
        <f>IF(Table2[[#This Row],[Ship Mode]]=Introduction!$C$42,1,0)</f>
        <v>0</v>
      </c>
      <c r="N1410" s="41">
        <f>IF(Table2[[#This Row],[Ship Mode]]=Introduction!$C$44,1,0)</f>
        <v>1</v>
      </c>
      <c r="O1410" s="41">
        <f>IF(Table2[[#This Row],[Customer Segment]]=Introduction!$D$45,1,0)</f>
        <v>0</v>
      </c>
      <c r="P1410" s="41">
        <f>IF(Table2[[#This Row],[Customer Segment]]=Introduction!$D$42,1,0)</f>
        <v>0</v>
      </c>
      <c r="Q1410" s="41">
        <f>IF(Table2[[#This Row],[Customer Segment]]=Introduction!$D$44,1,0)</f>
        <v>0</v>
      </c>
      <c r="R1410" s="34">
        <v>82.21</v>
      </c>
      <c r="S141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-40.794822864307875</v>
      </c>
    </row>
    <row r="1411" spans="1:19" x14ac:dyDescent="0.2">
      <c r="A1411" s="1" t="s">
        <v>13</v>
      </c>
      <c r="B1411" s="1" t="s">
        <v>63</v>
      </c>
      <c r="C1411" s="1" t="s">
        <v>70</v>
      </c>
      <c r="D1411" s="39">
        <v>0.08</v>
      </c>
      <c r="E1411" s="39">
        <v>65.989999999999995</v>
      </c>
      <c r="F1411" s="39">
        <v>8.99</v>
      </c>
      <c r="G1411" s="39">
        <v>0.55000000000000004</v>
      </c>
      <c r="H1411" s="39">
        <v>-135.226</v>
      </c>
      <c r="I1411" s="42">
        <f>IF(Table2[[#This Row],[Order Priority]]=Introduction!$B$42,1,0)</f>
        <v>0</v>
      </c>
      <c r="J1411" s="42">
        <f>IF(Table2[[#This Row],[Order Priority]]=Introduction!$B$43,1,0)</f>
        <v>1</v>
      </c>
      <c r="K1411" s="42">
        <f>IF(Table2[[#This Row],[Order Priority]]=Introduction!$B$44,1,0)</f>
        <v>0</v>
      </c>
      <c r="L1411" s="42">
        <f>IF(Table2[[#This Row],[Order Priority]]=Introduction!$B$45,1,0)</f>
        <v>0</v>
      </c>
      <c r="M1411" s="42">
        <f>IF(Table2[[#This Row],[Ship Mode]]=Introduction!$C$42,1,0)</f>
        <v>0</v>
      </c>
      <c r="N1411" s="41">
        <f>IF(Table2[[#This Row],[Ship Mode]]=Introduction!$C$44,1,0)</f>
        <v>0</v>
      </c>
      <c r="O1411" s="41">
        <f>IF(Table2[[#This Row],[Customer Segment]]=Introduction!$D$45,1,0)</f>
        <v>0</v>
      </c>
      <c r="P1411" s="41">
        <f>IF(Table2[[#This Row],[Customer Segment]]=Introduction!$D$42,1,0)</f>
        <v>0</v>
      </c>
      <c r="Q1411" s="41">
        <f>IF(Table2[[#This Row],[Customer Segment]]=Introduction!$D$44,1,0)</f>
        <v>0</v>
      </c>
      <c r="R1411" s="1">
        <v>417.47</v>
      </c>
      <c r="S141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273.31096106255495</v>
      </c>
    </row>
    <row r="1412" spans="1:19" x14ac:dyDescent="0.2">
      <c r="A1412" s="1" t="s">
        <v>13</v>
      </c>
      <c r="B1412" s="1" t="s">
        <v>14</v>
      </c>
      <c r="C1412" s="1" t="s">
        <v>15</v>
      </c>
      <c r="D1412" s="37">
        <v>0</v>
      </c>
      <c r="E1412" s="37">
        <v>99.99</v>
      </c>
      <c r="F1412" s="37">
        <v>19.989999999999998</v>
      </c>
      <c r="G1412" s="37">
        <v>0.52</v>
      </c>
      <c r="H1412" s="37">
        <v>25.913820000000001</v>
      </c>
      <c r="I1412" s="42">
        <f>IF(Table2[[#This Row],[Order Priority]]=Introduction!$B$42,1,0)</f>
        <v>0</v>
      </c>
      <c r="J1412" s="42">
        <f>IF(Table2[[#This Row],[Order Priority]]=Introduction!$B$43,1,0)</f>
        <v>1</v>
      </c>
      <c r="K1412" s="42">
        <f>IF(Table2[[#This Row],[Order Priority]]=Introduction!$B$44,1,0)</f>
        <v>0</v>
      </c>
      <c r="L1412" s="42">
        <f>IF(Table2[[#This Row],[Order Priority]]=Introduction!$B$45,1,0)</f>
        <v>0</v>
      </c>
      <c r="M1412" s="42">
        <f>IF(Table2[[#This Row],[Ship Mode]]=Introduction!$C$42,1,0)</f>
        <v>0</v>
      </c>
      <c r="N1412" s="41">
        <f>IF(Table2[[#This Row],[Ship Mode]]=Introduction!$C$44,1,0)</f>
        <v>1</v>
      </c>
      <c r="O1412" s="41">
        <f>IF(Table2[[#This Row],[Customer Segment]]=Introduction!$D$45,1,0)</f>
        <v>0</v>
      </c>
      <c r="P1412" s="41">
        <f>IF(Table2[[#This Row],[Customer Segment]]=Introduction!$D$42,1,0)</f>
        <v>1</v>
      </c>
      <c r="Q1412" s="41">
        <f>IF(Table2[[#This Row],[Customer Segment]]=Introduction!$D$44,1,0)</f>
        <v>0</v>
      </c>
      <c r="R1412" s="34">
        <v>647.07000000000005</v>
      </c>
      <c r="S141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930.0947897767835</v>
      </c>
    </row>
    <row r="1413" spans="1:19" x14ac:dyDescent="0.2">
      <c r="A1413" s="1" t="s">
        <v>13</v>
      </c>
      <c r="B1413" s="1" t="s">
        <v>14</v>
      </c>
      <c r="C1413" s="1" t="s">
        <v>15</v>
      </c>
      <c r="D1413" s="39">
        <v>0.06</v>
      </c>
      <c r="E1413" s="39">
        <v>13.99</v>
      </c>
      <c r="F1413" s="39">
        <v>7.51</v>
      </c>
      <c r="G1413" s="39">
        <v>0.39</v>
      </c>
      <c r="H1413" s="39">
        <v>6.4832400000000003</v>
      </c>
      <c r="I1413" s="42">
        <f>IF(Table2[[#This Row],[Order Priority]]=Introduction!$B$42,1,0)</f>
        <v>0</v>
      </c>
      <c r="J1413" s="42">
        <f>IF(Table2[[#This Row],[Order Priority]]=Introduction!$B$43,1,0)</f>
        <v>1</v>
      </c>
      <c r="K1413" s="42">
        <f>IF(Table2[[#This Row],[Order Priority]]=Introduction!$B$44,1,0)</f>
        <v>0</v>
      </c>
      <c r="L1413" s="42">
        <f>IF(Table2[[#This Row],[Order Priority]]=Introduction!$B$45,1,0)</f>
        <v>0</v>
      </c>
      <c r="M1413" s="42">
        <f>IF(Table2[[#This Row],[Ship Mode]]=Introduction!$C$42,1,0)</f>
        <v>0</v>
      </c>
      <c r="N1413" s="41">
        <f>IF(Table2[[#This Row],[Ship Mode]]=Introduction!$C$44,1,0)</f>
        <v>1</v>
      </c>
      <c r="O1413" s="41">
        <f>IF(Table2[[#This Row],[Customer Segment]]=Introduction!$D$45,1,0)</f>
        <v>0</v>
      </c>
      <c r="P1413" s="41">
        <f>IF(Table2[[#This Row],[Customer Segment]]=Introduction!$D$42,1,0)</f>
        <v>1</v>
      </c>
      <c r="Q1413" s="41">
        <f>IF(Table2[[#This Row],[Customer Segment]]=Introduction!$D$44,1,0)</f>
        <v>0</v>
      </c>
      <c r="R1413" s="1">
        <v>287.99</v>
      </c>
      <c r="S141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148.10101113702402</v>
      </c>
    </row>
    <row r="1414" spans="1:19" x14ac:dyDescent="0.2">
      <c r="A1414" s="1" t="s">
        <v>13</v>
      </c>
      <c r="B1414" s="1" t="s">
        <v>14</v>
      </c>
      <c r="C1414" s="1" t="s">
        <v>15</v>
      </c>
      <c r="D1414" s="37">
        <v>0.06</v>
      </c>
      <c r="E1414" s="37">
        <v>15.04</v>
      </c>
      <c r="F1414" s="37">
        <v>1.97</v>
      </c>
      <c r="G1414" s="37">
        <v>0.39</v>
      </c>
      <c r="H1414" s="37">
        <v>2.3319999999999999</v>
      </c>
      <c r="I1414" s="42">
        <f>IF(Table2[[#This Row],[Order Priority]]=Introduction!$B$42,1,0)</f>
        <v>0</v>
      </c>
      <c r="J1414" s="42">
        <f>IF(Table2[[#This Row],[Order Priority]]=Introduction!$B$43,1,0)</f>
        <v>1</v>
      </c>
      <c r="K1414" s="42">
        <f>IF(Table2[[#This Row],[Order Priority]]=Introduction!$B$44,1,0)</f>
        <v>0</v>
      </c>
      <c r="L1414" s="42">
        <f>IF(Table2[[#This Row],[Order Priority]]=Introduction!$B$45,1,0)</f>
        <v>0</v>
      </c>
      <c r="M1414" s="42">
        <f>IF(Table2[[#This Row],[Ship Mode]]=Introduction!$C$42,1,0)</f>
        <v>0</v>
      </c>
      <c r="N1414" s="41">
        <f>IF(Table2[[#This Row],[Ship Mode]]=Introduction!$C$44,1,0)</f>
        <v>1</v>
      </c>
      <c r="O1414" s="41">
        <f>IF(Table2[[#This Row],[Customer Segment]]=Introduction!$D$45,1,0)</f>
        <v>0</v>
      </c>
      <c r="P1414" s="41">
        <f>IF(Table2[[#This Row],[Customer Segment]]=Introduction!$D$42,1,0)</f>
        <v>1</v>
      </c>
      <c r="Q1414" s="41">
        <f>IF(Table2[[#This Row],[Customer Segment]]=Introduction!$D$44,1,0)</f>
        <v>0</v>
      </c>
      <c r="R1414" s="34">
        <v>46.86</v>
      </c>
      <c r="S141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-5.9821027699493143</v>
      </c>
    </row>
    <row r="1415" spans="1:19" x14ac:dyDescent="0.2">
      <c r="A1415" s="1" t="s">
        <v>13</v>
      </c>
      <c r="B1415" s="1" t="s">
        <v>14</v>
      </c>
      <c r="C1415" s="1" t="s">
        <v>70</v>
      </c>
      <c r="D1415" s="39">
        <v>0.03</v>
      </c>
      <c r="E1415" s="39">
        <v>17.48</v>
      </c>
      <c r="F1415" s="39">
        <v>1.99</v>
      </c>
      <c r="G1415" s="39">
        <v>0.45</v>
      </c>
      <c r="H1415" s="39">
        <v>710.80740000000003</v>
      </c>
      <c r="I1415" s="42">
        <f>IF(Table2[[#This Row],[Order Priority]]=Introduction!$B$42,1,0)</f>
        <v>0</v>
      </c>
      <c r="J1415" s="42">
        <f>IF(Table2[[#This Row],[Order Priority]]=Introduction!$B$43,1,0)</f>
        <v>1</v>
      </c>
      <c r="K1415" s="42">
        <f>IF(Table2[[#This Row],[Order Priority]]=Introduction!$B$44,1,0)</f>
        <v>0</v>
      </c>
      <c r="L1415" s="42">
        <f>IF(Table2[[#This Row],[Order Priority]]=Introduction!$B$45,1,0)</f>
        <v>0</v>
      </c>
      <c r="M1415" s="42">
        <f>IF(Table2[[#This Row],[Ship Mode]]=Introduction!$C$42,1,0)</f>
        <v>0</v>
      </c>
      <c r="N1415" s="41">
        <f>IF(Table2[[#This Row],[Ship Mode]]=Introduction!$C$44,1,0)</f>
        <v>1</v>
      </c>
      <c r="O1415" s="41">
        <f>IF(Table2[[#This Row],[Customer Segment]]=Introduction!$D$45,1,0)</f>
        <v>0</v>
      </c>
      <c r="P1415" s="41">
        <f>IF(Table2[[#This Row],[Customer Segment]]=Introduction!$D$42,1,0)</f>
        <v>0</v>
      </c>
      <c r="Q1415" s="41">
        <f>IF(Table2[[#This Row],[Customer Segment]]=Introduction!$D$44,1,0)</f>
        <v>0</v>
      </c>
      <c r="R1415" s="1">
        <v>537.79999999999995</v>
      </c>
      <c r="S141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826.34460555343594</v>
      </c>
    </row>
    <row r="1416" spans="1:19" x14ac:dyDescent="0.2">
      <c r="A1416" s="1" t="s">
        <v>23</v>
      </c>
      <c r="B1416" s="1" t="s">
        <v>14</v>
      </c>
      <c r="C1416" s="1" t="s">
        <v>3</v>
      </c>
      <c r="D1416" s="37">
        <v>0.09</v>
      </c>
      <c r="E1416" s="37">
        <v>7.64</v>
      </c>
      <c r="F1416" s="37">
        <v>5.83</v>
      </c>
      <c r="G1416" s="37">
        <v>0.36</v>
      </c>
      <c r="H1416" s="37">
        <v>4.032</v>
      </c>
      <c r="I1416" s="42">
        <f>IF(Table2[[#This Row],[Order Priority]]=Introduction!$B$42,1,0)</f>
        <v>0</v>
      </c>
      <c r="J1416" s="42">
        <f>IF(Table2[[#This Row],[Order Priority]]=Introduction!$B$43,1,0)</f>
        <v>0</v>
      </c>
      <c r="K1416" s="42">
        <f>IF(Table2[[#This Row],[Order Priority]]=Introduction!$B$44,1,0)</f>
        <v>1</v>
      </c>
      <c r="L1416" s="42">
        <f>IF(Table2[[#This Row],[Order Priority]]=Introduction!$B$45,1,0)</f>
        <v>0</v>
      </c>
      <c r="M1416" s="42">
        <f>IF(Table2[[#This Row],[Ship Mode]]=Introduction!$C$42,1,0)</f>
        <v>0</v>
      </c>
      <c r="N1416" s="41">
        <f>IF(Table2[[#This Row],[Ship Mode]]=Introduction!$C$44,1,0)</f>
        <v>1</v>
      </c>
      <c r="O1416" s="41">
        <f>IF(Table2[[#This Row],[Customer Segment]]=Introduction!$D$45,1,0)</f>
        <v>1</v>
      </c>
      <c r="P1416" s="41">
        <f>IF(Table2[[#This Row],[Customer Segment]]=Introduction!$D$42,1,0)</f>
        <v>0</v>
      </c>
      <c r="Q1416" s="41">
        <f>IF(Table2[[#This Row],[Customer Segment]]=Introduction!$D$44,1,0)</f>
        <v>0</v>
      </c>
      <c r="R1416" s="34">
        <v>72.83</v>
      </c>
      <c r="S141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136.6563605302581</v>
      </c>
    </row>
    <row r="1417" spans="1:19" x14ac:dyDescent="0.2">
      <c r="A1417" s="1" t="s">
        <v>23</v>
      </c>
      <c r="B1417" s="1" t="s">
        <v>14</v>
      </c>
      <c r="C1417" s="1" t="s">
        <v>47</v>
      </c>
      <c r="D1417" s="39">
        <v>0.08</v>
      </c>
      <c r="E1417" s="39">
        <v>6.48</v>
      </c>
      <c r="F1417" s="39">
        <v>2.74</v>
      </c>
      <c r="G1417" s="39">
        <v>0.71</v>
      </c>
      <c r="H1417" s="39">
        <v>-82.64</v>
      </c>
      <c r="I1417" s="42">
        <f>IF(Table2[[#This Row],[Order Priority]]=Introduction!$B$42,1,0)</f>
        <v>0</v>
      </c>
      <c r="J1417" s="42">
        <f>IF(Table2[[#This Row],[Order Priority]]=Introduction!$B$43,1,0)</f>
        <v>0</v>
      </c>
      <c r="K1417" s="42">
        <f>IF(Table2[[#This Row],[Order Priority]]=Introduction!$B$44,1,0)</f>
        <v>1</v>
      </c>
      <c r="L1417" s="42">
        <f>IF(Table2[[#This Row],[Order Priority]]=Introduction!$B$45,1,0)</f>
        <v>0</v>
      </c>
      <c r="M1417" s="42">
        <f>IF(Table2[[#This Row],[Ship Mode]]=Introduction!$C$42,1,0)</f>
        <v>0</v>
      </c>
      <c r="N1417" s="41">
        <f>IF(Table2[[#This Row],[Ship Mode]]=Introduction!$C$44,1,0)</f>
        <v>1</v>
      </c>
      <c r="O1417" s="41">
        <f>IF(Table2[[#This Row],[Customer Segment]]=Introduction!$D$45,1,0)</f>
        <v>0</v>
      </c>
      <c r="P1417" s="41">
        <f>IF(Table2[[#This Row],[Customer Segment]]=Introduction!$D$42,1,0)</f>
        <v>0</v>
      </c>
      <c r="Q1417" s="41">
        <f>IF(Table2[[#This Row],[Customer Segment]]=Introduction!$D$44,1,0)</f>
        <v>1</v>
      </c>
      <c r="R1417" s="1">
        <v>113.68</v>
      </c>
      <c r="S141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295.86039783063541</v>
      </c>
    </row>
    <row r="1418" spans="1:19" x14ac:dyDescent="0.2">
      <c r="A1418" s="1" t="s">
        <v>92</v>
      </c>
      <c r="B1418" s="1" t="s">
        <v>14</v>
      </c>
      <c r="C1418" s="1" t="s">
        <v>3</v>
      </c>
      <c r="D1418" s="37">
        <v>0.04</v>
      </c>
      <c r="E1418" s="37">
        <v>95.43</v>
      </c>
      <c r="F1418" s="37">
        <v>19.989999999999998</v>
      </c>
      <c r="G1418" s="37">
        <v>0.79</v>
      </c>
      <c r="H1418" s="37">
        <v>13.536</v>
      </c>
      <c r="I1418" s="42">
        <f>IF(Table2[[#This Row],[Order Priority]]=Introduction!$B$42,1,0)</f>
        <v>0</v>
      </c>
      <c r="J1418" s="42">
        <f>IF(Table2[[#This Row],[Order Priority]]=Introduction!$B$43,1,0)</f>
        <v>0</v>
      </c>
      <c r="K1418" s="42">
        <f>IF(Table2[[#This Row],[Order Priority]]=Introduction!$B$44,1,0)</f>
        <v>0</v>
      </c>
      <c r="L1418" s="42">
        <f>IF(Table2[[#This Row],[Order Priority]]=Introduction!$B$45,1,0)</f>
        <v>1</v>
      </c>
      <c r="M1418" s="42">
        <f>IF(Table2[[#This Row],[Ship Mode]]=Introduction!$C$42,1,0)</f>
        <v>0</v>
      </c>
      <c r="N1418" s="41">
        <f>IF(Table2[[#This Row],[Ship Mode]]=Introduction!$C$44,1,0)</f>
        <v>1</v>
      </c>
      <c r="O1418" s="41">
        <f>IF(Table2[[#This Row],[Customer Segment]]=Introduction!$D$45,1,0)</f>
        <v>1</v>
      </c>
      <c r="P1418" s="41">
        <f>IF(Table2[[#This Row],[Customer Segment]]=Introduction!$D$42,1,0)</f>
        <v>0</v>
      </c>
      <c r="Q1418" s="41">
        <f>IF(Table2[[#This Row],[Customer Segment]]=Introduction!$D$44,1,0)</f>
        <v>0</v>
      </c>
      <c r="R1418" s="34">
        <v>3251.76</v>
      </c>
      <c r="S141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1136.2691143078425</v>
      </c>
    </row>
    <row r="1419" spans="1:19" x14ac:dyDescent="0.2">
      <c r="A1419" s="1" t="s">
        <v>13</v>
      </c>
      <c r="B1419" s="1" t="s">
        <v>2</v>
      </c>
      <c r="C1419" s="1" t="s">
        <v>70</v>
      </c>
      <c r="D1419" s="39">
        <v>0.01</v>
      </c>
      <c r="E1419" s="39">
        <v>500.98</v>
      </c>
      <c r="F1419" s="39">
        <v>26</v>
      </c>
      <c r="G1419" s="39">
        <v>0.6</v>
      </c>
      <c r="H1419" s="39">
        <v>5078.5379999999996</v>
      </c>
      <c r="I1419" s="42">
        <f>IF(Table2[[#This Row],[Order Priority]]=Introduction!$B$42,1,0)</f>
        <v>0</v>
      </c>
      <c r="J1419" s="42">
        <f>IF(Table2[[#This Row],[Order Priority]]=Introduction!$B$43,1,0)</f>
        <v>1</v>
      </c>
      <c r="K1419" s="42">
        <f>IF(Table2[[#This Row],[Order Priority]]=Introduction!$B$44,1,0)</f>
        <v>0</v>
      </c>
      <c r="L1419" s="42">
        <f>IF(Table2[[#This Row],[Order Priority]]=Introduction!$B$45,1,0)</f>
        <v>0</v>
      </c>
      <c r="M1419" s="42">
        <f>IF(Table2[[#This Row],[Ship Mode]]=Introduction!$C$42,1,0)</f>
        <v>1</v>
      </c>
      <c r="N1419" s="41">
        <f>IF(Table2[[#This Row],[Ship Mode]]=Introduction!$C$44,1,0)</f>
        <v>0</v>
      </c>
      <c r="O1419" s="41">
        <f>IF(Table2[[#This Row],[Customer Segment]]=Introduction!$D$45,1,0)</f>
        <v>0</v>
      </c>
      <c r="P1419" s="41">
        <f>IF(Table2[[#This Row],[Customer Segment]]=Introduction!$D$42,1,0)</f>
        <v>0</v>
      </c>
      <c r="Q1419" s="41">
        <f>IF(Table2[[#This Row],[Customer Segment]]=Introduction!$D$44,1,0)</f>
        <v>0</v>
      </c>
      <c r="R1419" s="1">
        <v>7360.2</v>
      </c>
      <c r="S141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7811.8509110712957</v>
      </c>
    </row>
    <row r="1420" spans="1:19" x14ac:dyDescent="0.2">
      <c r="A1420" s="1" t="s">
        <v>13</v>
      </c>
      <c r="B1420" s="1" t="s">
        <v>14</v>
      </c>
      <c r="C1420" s="1" t="s">
        <v>70</v>
      </c>
      <c r="D1420" s="37">
        <v>0.08</v>
      </c>
      <c r="E1420" s="37">
        <v>9.77</v>
      </c>
      <c r="F1420" s="37">
        <v>6.02</v>
      </c>
      <c r="G1420" s="37">
        <v>0.48</v>
      </c>
      <c r="H1420" s="37">
        <v>23.276</v>
      </c>
      <c r="I1420" s="42">
        <f>IF(Table2[[#This Row],[Order Priority]]=Introduction!$B$42,1,0)</f>
        <v>0</v>
      </c>
      <c r="J1420" s="42">
        <f>IF(Table2[[#This Row],[Order Priority]]=Introduction!$B$43,1,0)</f>
        <v>1</v>
      </c>
      <c r="K1420" s="42">
        <f>IF(Table2[[#This Row],[Order Priority]]=Introduction!$B$44,1,0)</f>
        <v>0</v>
      </c>
      <c r="L1420" s="42">
        <f>IF(Table2[[#This Row],[Order Priority]]=Introduction!$B$45,1,0)</f>
        <v>0</v>
      </c>
      <c r="M1420" s="42">
        <f>IF(Table2[[#This Row],[Ship Mode]]=Introduction!$C$42,1,0)</f>
        <v>0</v>
      </c>
      <c r="N1420" s="41">
        <f>IF(Table2[[#This Row],[Ship Mode]]=Introduction!$C$44,1,0)</f>
        <v>1</v>
      </c>
      <c r="O1420" s="41">
        <f>IF(Table2[[#This Row],[Customer Segment]]=Introduction!$D$45,1,0)</f>
        <v>0</v>
      </c>
      <c r="P1420" s="41">
        <f>IF(Table2[[#This Row],[Customer Segment]]=Introduction!$D$42,1,0)</f>
        <v>0</v>
      </c>
      <c r="Q1420" s="41">
        <f>IF(Table2[[#This Row],[Customer Segment]]=Introduction!$D$44,1,0)</f>
        <v>0</v>
      </c>
      <c r="R1420" s="34">
        <v>89.06</v>
      </c>
      <c r="S142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201.41811435471411</v>
      </c>
    </row>
    <row r="1421" spans="1:19" x14ac:dyDescent="0.2">
      <c r="A1421" s="1" t="s">
        <v>13</v>
      </c>
      <c r="B1421" s="1" t="s">
        <v>14</v>
      </c>
      <c r="C1421" s="1" t="s">
        <v>70</v>
      </c>
      <c r="D1421" s="39">
        <v>0.09</v>
      </c>
      <c r="E1421" s="39">
        <v>3.28</v>
      </c>
      <c r="F1421" s="39">
        <v>0.98</v>
      </c>
      <c r="G1421" s="39">
        <v>0.59</v>
      </c>
      <c r="H1421" s="39">
        <v>17.754000000000001</v>
      </c>
      <c r="I1421" s="42">
        <f>IF(Table2[[#This Row],[Order Priority]]=Introduction!$B$42,1,0)</f>
        <v>0</v>
      </c>
      <c r="J1421" s="42">
        <f>IF(Table2[[#This Row],[Order Priority]]=Introduction!$B$43,1,0)</f>
        <v>1</v>
      </c>
      <c r="K1421" s="42">
        <f>IF(Table2[[#This Row],[Order Priority]]=Introduction!$B$44,1,0)</f>
        <v>0</v>
      </c>
      <c r="L1421" s="42">
        <f>IF(Table2[[#This Row],[Order Priority]]=Introduction!$B$45,1,0)</f>
        <v>0</v>
      </c>
      <c r="M1421" s="42">
        <f>IF(Table2[[#This Row],[Ship Mode]]=Introduction!$C$42,1,0)</f>
        <v>0</v>
      </c>
      <c r="N1421" s="41">
        <f>IF(Table2[[#This Row],[Ship Mode]]=Introduction!$C$44,1,0)</f>
        <v>1</v>
      </c>
      <c r="O1421" s="41">
        <f>IF(Table2[[#This Row],[Customer Segment]]=Introduction!$D$45,1,0)</f>
        <v>0</v>
      </c>
      <c r="P1421" s="41">
        <f>IF(Table2[[#This Row],[Customer Segment]]=Introduction!$D$42,1,0)</f>
        <v>0</v>
      </c>
      <c r="Q1421" s="41">
        <f>IF(Table2[[#This Row],[Customer Segment]]=Introduction!$D$44,1,0)</f>
        <v>0</v>
      </c>
      <c r="R1421" s="1">
        <v>134.97</v>
      </c>
      <c r="S142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120.94867145644773</v>
      </c>
    </row>
    <row r="1422" spans="1:19" x14ac:dyDescent="0.2">
      <c r="A1422" s="1" t="s">
        <v>13</v>
      </c>
      <c r="B1422" s="1" t="s">
        <v>14</v>
      </c>
      <c r="C1422" s="1" t="s">
        <v>15</v>
      </c>
      <c r="D1422" s="37">
        <v>0.03</v>
      </c>
      <c r="E1422" s="37">
        <v>2.16</v>
      </c>
      <c r="F1422" s="37">
        <v>6.05</v>
      </c>
      <c r="G1422" s="37">
        <v>0.37</v>
      </c>
      <c r="H1422" s="37">
        <v>-90.585499999999996</v>
      </c>
      <c r="I1422" s="42">
        <f>IF(Table2[[#This Row],[Order Priority]]=Introduction!$B$42,1,0)</f>
        <v>0</v>
      </c>
      <c r="J1422" s="42">
        <f>IF(Table2[[#This Row],[Order Priority]]=Introduction!$B$43,1,0)</f>
        <v>1</v>
      </c>
      <c r="K1422" s="42">
        <f>IF(Table2[[#This Row],[Order Priority]]=Introduction!$B$44,1,0)</f>
        <v>0</v>
      </c>
      <c r="L1422" s="42">
        <f>IF(Table2[[#This Row],[Order Priority]]=Introduction!$B$45,1,0)</f>
        <v>0</v>
      </c>
      <c r="M1422" s="42">
        <f>IF(Table2[[#This Row],[Ship Mode]]=Introduction!$C$42,1,0)</f>
        <v>0</v>
      </c>
      <c r="N1422" s="41">
        <f>IF(Table2[[#This Row],[Ship Mode]]=Introduction!$C$44,1,0)</f>
        <v>1</v>
      </c>
      <c r="O1422" s="41">
        <f>IF(Table2[[#This Row],[Customer Segment]]=Introduction!$D$45,1,0)</f>
        <v>0</v>
      </c>
      <c r="P1422" s="41">
        <f>IF(Table2[[#This Row],[Customer Segment]]=Introduction!$D$42,1,0)</f>
        <v>1</v>
      </c>
      <c r="Q1422" s="41">
        <f>IF(Table2[[#This Row],[Customer Segment]]=Introduction!$D$44,1,0)</f>
        <v>0</v>
      </c>
      <c r="R1422" s="34">
        <v>17.309999999999999</v>
      </c>
      <c r="S142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-25.51729666737193</v>
      </c>
    </row>
    <row r="1423" spans="1:19" x14ac:dyDescent="0.2">
      <c r="A1423" s="1" t="s">
        <v>13</v>
      </c>
      <c r="B1423" s="1" t="s">
        <v>14</v>
      </c>
      <c r="C1423" s="1" t="s">
        <v>15</v>
      </c>
      <c r="D1423" s="39">
        <v>0.03</v>
      </c>
      <c r="E1423" s="39">
        <v>9.7100000000000009</v>
      </c>
      <c r="F1423" s="39">
        <v>9.4499999999999993</v>
      </c>
      <c r="G1423" s="39">
        <v>0.6</v>
      </c>
      <c r="H1423" s="39">
        <v>-36.9</v>
      </c>
      <c r="I1423" s="42">
        <f>IF(Table2[[#This Row],[Order Priority]]=Introduction!$B$42,1,0)</f>
        <v>0</v>
      </c>
      <c r="J1423" s="42">
        <f>IF(Table2[[#This Row],[Order Priority]]=Introduction!$B$43,1,0)</f>
        <v>1</v>
      </c>
      <c r="K1423" s="42">
        <f>IF(Table2[[#This Row],[Order Priority]]=Introduction!$B$44,1,0)</f>
        <v>0</v>
      </c>
      <c r="L1423" s="42">
        <f>IF(Table2[[#This Row],[Order Priority]]=Introduction!$B$45,1,0)</f>
        <v>0</v>
      </c>
      <c r="M1423" s="42">
        <f>IF(Table2[[#This Row],[Ship Mode]]=Introduction!$C$42,1,0)</f>
        <v>0</v>
      </c>
      <c r="N1423" s="41">
        <f>IF(Table2[[#This Row],[Ship Mode]]=Introduction!$C$44,1,0)</f>
        <v>1</v>
      </c>
      <c r="O1423" s="41">
        <f>IF(Table2[[#This Row],[Customer Segment]]=Introduction!$D$45,1,0)</f>
        <v>0</v>
      </c>
      <c r="P1423" s="41">
        <f>IF(Table2[[#This Row],[Customer Segment]]=Introduction!$D$42,1,0)</f>
        <v>1</v>
      </c>
      <c r="Q1423" s="41">
        <f>IF(Table2[[#This Row],[Customer Segment]]=Introduction!$D$44,1,0)</f>
        <v>0</v>
      </c>
      <c r="R1423" s="1">
        <v>23.56</v>
      </c>
      <c r="S142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338.25957406031142</v>
      </c>
    </row>
    <row r="1424" spans="1:19" x14ac:dyDescent="0.2">
      <c r="A1424" s="1" t="s">
        <v>13</v>
      </c>
      <c r="B1424" s="1" t="s">
        <v>63</v>
      </c>
      <c r="C1424" s="1" t="s">
        <v>15</v>
      </c>
      <c r="D1424" s="37">
        <v>0.09</v>
      </c>
      <c r="E1424" s="37">
        <v>1.74</v>
      </c>
      <c r="F1424" s="37">
        <v>4.08</v>
      </c>
      <c r="G1424" s="37">
        <v>0.53</v>
      </c>
      <c r="H1424" s="37">
        <v>608.26199999999994</v>
      </c>
      <c r="I1424" s="42">
        <f>IF(Table2[[#This Row],[Order Priority]]=Introduction!$B$42,1,0)</f>
        <v>0</v>
      </c>
      <c r="J1424" s="42">
        <f>IF(Table2[[#This Row],[Order Priority]]=Introduction!$B$43,1,0)</f>
        <v>1</v>
      </c>
      <c r="K1424" s="42">
        <f>IF(Table2[[#This Row],[Order Priority]]=Introduction!$B$44,1,0)</f>
        <v>0</v>
      </c>
      <c r="L1424" s="42">
        <f>IF(Table2[[#This Row],[Order Priority]]=Introduction!$B$45,1,0)</f>
        <v>0</v>
      </c>
      <c r="M1424" s="42">
        <f>IF(Table2[[#This Row],[Ship Mode]]=Introduction!$C$42,1,0)</f>
        <v>0</v>
      </c>
      <c r="N1424" s="41">
        <f>IF(Table2[[#This Row],[Ship Mode]]=Introduction!$C$44,1,0)</f>
        <v>0</v>
      </c>
      <c r="O1424" s="41">
        <f>IF(Table2[[#This Row],[Customer Segment]]=Introduction!$D$45,1,0)</f>
        <v>0</v>
      </c>
      <c r="P1424" s="41">
        <f>IF(Table2[[#This Row],[Customer Segment]]=Introduction!$D$42,1,0)</f>
        <v>1</v>
      </c>
      <c r="Q1424" s="41">
        <f>IF(Table2[[#This Row],[Customer Segment]]=Introduction!$D$44,1,0)</f>
        <v>0</v>
      </c>
      <c r="R1424" s="34">
        <v>10.41</v>
      </c>
      <c r="S142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645.47827380577758</v>
      </c>
    </row>
    <row r="1425" spans="1:19" x14ac:dyDescent="0.2">
      <c r="A1425" s="1" t="s">
        <v>13</v>
      </c>
      <c r="B1425" s="1" t="s">
        <v>2</v>
      </c>
      <c r="C1425" s="1" t="s">
        <v>15</v>
      </c>
      <c r="D1425" s="39">
        <v>0.08</v>
      </c>
      <c r="E1425" s="39">
        <v>227.55</v>
      </c>
      <c r="F1425" s="39">
        <v>32.479999999999997</v>
      </c>
      <c r="G1425" s="39">
        <v>0.68</v>
      </c>
      <c r="H1425" s="39">
        <v>-570.16959999999995</v>
      </c>
      <c r="I1425" s="42">
        <f>IF(Table2[[#This Row],[Order Priority]]=Introduction!$B$42,1,0)</f>
        <v>0</v>
      </c>
      <c r="J1425" s="42">
        <f>IF(Table2[[#This Row],[Order Priority]]=Introduction!$B$43,1,0)</f>
        <v>1</v>
      </c>
      <c r="K1425" s="42">
        <f>IF(Table2[[#This Row],[Order Priority]]=Introduction!$B$44,1,0)</f>
        <v>0</v>
      </c>
      <c r="L1425" s="42">
        <f>IF(Table2[[#This Row],[Order Priority]]=Introduction!$B$45,1,0)</f>
        <v>0</v>
      </c>
      <c r="M1425" s="42">
        <f>IF(Table2[[#This Row],[Ship Mode]]=Introduction!$C$42,1,0)</f>
        <v>1</v>
      </c>
      <c r="N1425" s="41">
        <f>IF(Table2[[#This Row],[Ship Mode]]=Introduction!$C$44,1,0)</f>
        <v>0</v>
      </c>
      <c r="O1425" s="41">
        <f>IF(Table2[[#This Row],[Customer Segment]]=Introduction!$D$45,1,0)</f>
        <v>0</v>
      </c>
      <c r="P1425" s="41">
        <f>IF(Table2[[#This Row],[Customer Segment]]=Introduction!$D$42,1,0)</f>
        <v>1</v>
      </c>
      <c r="Q1425" s="41">
        <f>IF(Table2[[#This Row],[Customer Segment]]=Introduction!$D$44,1,0)</f>
        <v>0</v>
      </c>
      <c r="R1425" s="1">
        <v>2849.64</v>
      </c>
      <c r="S142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1341.1280275564261</v>
      </c>
    </row>
    <row r="1426" spans="1:19" x14ac:dyDescent="0.2">
      <c r="A1426" s="1" t="s">
        <v>23</v>
      </c>
      <c r="B1426" s="1" t="s">
        <v>63</v>
      </c>
      <c r="C1426" s="1" t="s">
        <v>15</v>
      </c>
      <c r="D1426" s="37">
        <v>0.01</v>
      </c>
      <c r="E1426" s="37">
        <v>15.67</v>
      </c>
      <c r="F1426" s="37">
        <v>1.39</v>
      </c>
      <c r="G1426" s="37">
        <v>0.38</v>
      </c>
      <c r="H1426" s="37">
        <v>-273.98</v>
      </c>
      <c r="I1426" s="42">
        <f>IF(Table2[[#This Row],[Order Priority]]=Introduction!$B$42,1,0)</f>
        <v>0</v>
      </c>
      <c r="J1426" s="42">
        <f>IF(Table2[[#This Row],[Order Priority]]=Introduction!$B$43,1,0)</f>
        <v>0</v>
      </c>
      <c r="K1426" s="42">
        <f>IF(Table2[[#This Row],[Order Priority]]=Introduction!$B$44,1,0)</f>
        <v>1</v>
      </c>
      <c r="L1426" s="42">
        <f>IF(Table2[[#This Row],[Order Priority]]=Introduction!$B$45,1,0)</f>
        <v>0</v>
      </c>
      <c r="M1426" s="42">
        <f>IF(Table2[[#This Row],[Ship Mode]]=Introduction!$C$42,1,0)</f>
        <v>0</v>
      </c>
      <c r="N1426" s="41">
        <f>IF(Table2[[#This Row],[Ship Mode]]=Introduction!$C$44,1,0)</f>
        <v>0</v>
      </c>
      <c r="O1426" s="41">
        <f>IF(Table2[[#This Row],[Customer Segment]]=Introduction!$D$45,1,0)</f>
        <v>0</v>
      </c>
      <c r="P1426" s="41">
        <f>IF(Table2[[#This Row],[Customer Segment]]=Introduction!$D$42,1,0)</f>
        <v>1</v>
      </c>
      <c r="Q1426" s="41">
        <f>IF(Table2[[#This Row],[Customer Segment]]=Introduction!$D$44,1,0)</f>
        <v>0</v>
      </c>
      <c r="R1426" s="34">
        <v>188.09</v>
      </c>
      <c r="S142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-278.2186110812986</v>
      </c>
    </row>
    <row r="1427" spans="1:19" x14ac:dyDescent="0.2">
      <c r="A1427" s="1" t="s">
        <v>23</v>
      </c>
      <c r="B1427" s="1" t="s">
        <v>14</v>
      </c>
      <c r="C1427" s="1" t="s">
        <v>3</v>
      </c>
      <c r="D1427" s="39">
        <v>0.02</v>
      </c>
      <c r="E1427" s="39">
        <v>3.8</v>
      </c>
      <c r="F1427" s="39">
        <v>1.49</v>
      </c>
      <c r="G1427" s="39">
        <v>0.38</v>
      </c>
      <c r="H1427" s="39">
        <v>7.31</v>
      </c>
      <c r="I1427" s="42">
        <f>IF(Table2[[#This Row],[Order Priority]]=Introduction!$B$42,1,0)</f>
        <v>0</v>
      </c>
      <c r="J1427" s="42">
        <f>IF(Table2[[#This Row],[Order Priority]]=Introduction!$B$43,1,0)</f>
        <v>0</v>
      </c>
      <c r="K1427" s="42">
        <f>IF(Table2[[#This Row],[Order Priority]]=Introduction!$B$44,1,0)</f>
        <v>1</v>
      </c>
      <c r="L1427" s="42">
        <f>IF(Table2[[#This Row],[Order Priority]]=Introduction!$B$45,1,0)</f>
        <v>0</v>
      </c>
      <c r="M1427" s="42">
        <f>IF(Table2[[#This Row],[Ship Mode]]=Introduction!$C$42,1,0)</f>
        <v>0</v>
      </c>
      <c r="N1427" s="41">
        <f>IF(Table2[[#This Row],[Ship Mode]]=Introduction!$C$44,1,0)</f>
        <v>1</v>
      </c>
      <c r="O1427" s="41">
        <f>IF(Table2[[#This Row],[Customer Segment]]=Introduction!$D$45,1,0)</f>
        <v>1</v>
      </c>
      <c r="P1427" s="41">
        <f>IF(Table2[[#This Row],[Customer Segment]]=Introduction!$D$42,1,0)</f>
        <v>0</v>
      </c>
      <c r="Q1427" s="41">
        <f>IF(Table2[[#This Row],[Customer Segment]]=Introduction!$D$44,1,0)</f>
        <v>0</v>
      </c>
      <c r="R1427" s="1">
        <v>20.46</v>
      </c>
      <c r="S142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70.90936572253878</v>
      </c>
    </row>
    <row r="1428" spans="1:19" x14ac:dyDescent="0.2">
      <c r="A1428" s="1" t="s">
        <v>1</v>
      </c>
      <c r="B1428" s="1" t="s">
        <v>14</v>
      </c>
      <c r="C1428" s="1" t="s">
        <v>3</v>
      </c>
      <c r="D1428" s="37">
        <v>0.03</v>
      </c>
      <c r="E1428" s="37">
        <v>223.98</v>
      </c>
      <c r="F1428" s="37">
        <v>15.01</v>
      </c>
      <c r="G1428" s="37">
        <v>0.38</v>
      </c>
      <c r="H1428" s="37">
        <v>0.69599999999999995</v>
      </c>
      <c r="I1428" s="42">
        <f>IF(Table2[[#This Row],[Order Priority]]=Introduction!$B$42,1,0)</f>
        <v>1</v>
      </c>
      <c r="J1428" s="42">
        <f>IF(Table2[[#This Row],[Order Priority]]=Introduction!$B$43,1,0)</f>
        <v>0</v>
      </c>
      <c r="K1428" s="42">
        <f>IF(Table2[[#This Row],[Order Priority]]=Introduction!$B$44,1,0)</f>
        <v>0</v>
      </c>
      <c r="L1428" s="42">
        <f>IF(Table2[[#This Row],[Order Priority]]=Introduction!$B$45,1,0)</f>
        <v>0</v>
      </c>
      <c r="M1428" s="42">
        <f>IF(Table2[[#This Row],[Ship Mode]]=Introduction!$C$42,1,0)</f>
        <v>0</v>
      </c>
      <c r="N1428" s="41">
        <f>IF(Table2[[#This Row],[Ship Mode]]=Introduction!$C$44,1,0)</f>
        <v>1</v>
      </c>
      <c r="O1428" s="41">
        <f>IF(Table2[[#This Row],[Customer Segment]]=Introduction!$D$45,1,0)</f>
        <v>1</v>
      </c>
      <c r="P1428" s="41">
        <f>IF(Table2[[#This Row],[Customer Segment]]=Introduction!$D$42,1,0)</f>
        <v>0</v>
      </c>
      <c r="Q1428" s="41">
        <f>IF(Table2[[#This Row],[Customer Segment]]=Introduction!$D$44,1,0)</f>
        <v>0</v>
      </c>
      <c r="R1428" s="34">
        <v>4881.84</v>
      </c>
      <c r="S142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1331.3175177265091</v>
      </c>
    </row>
    <row r="1429" spans="1:19" x14ac:dyDescent="0.2">
      <c r="A1429" s="1" t="s">
        <v>92</v>
      </c>
      <c r="B1429" s="1" t="s">
        <v>14</v>
      </c>
      <c r="C1429" s="1" t="s">
        <v>3</v>
      </c>
      <c r="D1429" s="39">
        <v>0.09</v>
      </c>
      <c r="E1429" s="39">
        <v>78.69</v>
      </c>
      <c r="F1429" s="39">
        <v>19.989999999999998</v>
      </c>
      <c r="G1429" s="39">
        <v>0.43</v>
      </c>
      <c r="H1429" s="39">
        <v>803.47050000000002</v>
      </c>
      <c r="I1429" s="42">
        <f>IF(Table2[[#This Row],[Order Priority]]=Introduction!$B$42,1,0)</f>
        <v>0</v>
      </c>
      <c r="J1429" s="42">
        <f>IF(Table2[[#This Row],[Order Priority]]=Introduction!$B$43,1,0)</f>
        <v>0</v>
      </c>
      <c r="K1429" s="42">
        <f>IF(Table2[[#This Row],[Order Priority]]=Introduction!$B$44,1,0)</f>
        <v>0</v>
      </c>
      <c r="L1429" s="42">
        <f>IF(Table2[[#This Row],[Order Priority]]=Introduction!$B$45,1,0)</f>
        <v>1</v>
      </c>
      <c r="M1429" s="42">
        <f>IF(Table2[[#This Row],[Ship Mode]]=Introduction!$C$42,1,0)</f>
        <v>0</v>
      </c>
      <c r="N1429" s="41">
        <f>IF(Table2[[#This Row],[Ship Mode]]=Introduction!$C$44,1,0)</f>
        <v>1</v>
      </c>
      <c r="O1429" s="41">
        <f>IF(Table2[[#This Row],[Customer Segment]]=Introduction!$D$45,1,0)</f>
        <v>1</v>
      </c>
      <c r="P1429" s="41">
        <f>IF(Table2[[#This Row],[Customer Segment]]=Introduction!$D$42,1,0)</f>
        <v>0</v>
      </c>
      <c r="Q1429" s="41">
        <f>IF(Table2[[#This Row],[Customer Segment]]=Introduction!$D$44,1,0)</f>
        <v>0</v>
      </c>
      <c r="R1429" s="1">
        <v>1164.45</v>
      </c>
      <c r="S142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1560.4648652860731</v>
      </c>
    </row>
    <row r="1430" spans="1:19" x14ac:dyDescent="0.2">
      <c r="A1430" s="1" t="s">
        <v>92</v>
      </c>
      <c r="B1430" s="1" t="s">
        <v>14</v>
      </c>
      <c r="C1430" s="1" t="s">
        <v>3</v>
      </c>
      <c r="D1430" s="37">
        <v>0.08</v>
      </c>
      <c r="E1430" s="37">
        <v>3.28</v>
      </c>
      <c r="F1430" s="37">
        <v>2.31</v>
      </c>
      <c r="G1430" s="37">
        <v>0.56000000000000005</v>
      </c>
      <c r="H1430" s="37">
        <v>-24.03</v>
      </c>
      <c r="I1430" s="42">
        <f>IF(Table2[[#This Row],[Order Priority]]=Introduction!$B$42,1,0)</f>
        <v>0</v>
      </c>
      <c r="J1430" s="42">
        <f>IF(Table2[[#This Row],[Order Priority]]=Introduction!$B$43,1,0)</f>
        <v>0</v>
      </c>
      <c r="K1430" s="42">
        <f>IF(Table2[[#This Row],[Order Priority]]=Introduction!$B$44,1,0)</f>
        <v>0</v>
      </c>
      <c r="L1430" s="42">
        <f>IF(Table2[[#This Row],[Order Priority]]=Introduction!$B$45,1,0)</f>
        <v>1</v>
      </c>
      <c r="M1430" s="42">
        <f>IF(Table2[[#This Row],[Ship Mode]]=Introduction!$C$42,1,0)</f>
        <v>0</v>
      </c>
      <c r="N1430" s="41">
        <f>IF(Table2[[#This Row],[Ship Mode]]=Introduction!$C$44,1,0)</f>
        <v>1</v>
      </c>
      <c r="O1430" s="41">
        <f>IF(Table2[[#This Row],[Customer Segment]]=Introduction!$D$45,1,0)</f>
        <v>1</v>
      </c>
      <c r="P1430" s="41">
        <f>IF(Table2[[#This Row],[Customer Segment]]=Introduction!$D$42,1,0)</f>
        <v>0</v>
      </c>
      <c r="Q1430" s="41">
        <f>IF(Table2[[#This Row],[Customer Segment]]=Introduction!$D$44,1,0)</f>
        <v>0</v>
      </c>
      <c r="R1430" s="34">
        <v>22.23</v>
      </c>
      <c r="S143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102.80896648533162</v>
      </c>
    </row>
    <row r="1431" spans="1:19" x14ac:dyDescent="0.2">
      <c r="A1431" s="1" t="s">
        <v>92</v>
      </c>
      <c r="B1431" s="1" t="s">
        <v>14</v>
      </c>
      <c r="C1431" s="1" t="s">
        <v>3</v>
      </c>
      <c r="D1431" s="39">
        <v>0.05</v>
      </c>
      <c r="E1431" s="39">
        <v>3.28</v>
      </c>
      <c r="F1431" s="39">
        <v>4.2</v>
      </c>
      <c r="G1431" s="39">
        <v>0.56000000000000005</v>
      </c>
      <c r="H1431" s="39">
        <v>-37.03</v>
      </c>
      <c r="I1431" s="42">
        <f>IF(Table2[[#This Row],[Order Priority]]=Introduction!$B$42,1,0)</f>
        <v>0</v>
      </c>
      <c r="J1431" s="42">
        <f>IF(Table2[[#This Row],[Order Priority]]=Introduction!$B$43,1,0)</f>
        <v>0</v>
      </c>
      <c r="K1431" s="42">
        <f>IF(Table2[[#This Row],[Order Priority]]=Introduction!$B$44,1,0)</f>
        <v>0</v>
      </c>
      <c r="L1431" s="42">
        <f>IF(Table2[[#This Row],[Order Priority]]=Introduction!$B$45,1,0)</f>
        <v>1</v>
      </c>
      <c r="M1431" s="42">
        <f>IF(Table2[[#This Row],[Ship Mode]]=Introduction!$C$42,1,0)</f>
        <v>0</v>
      </c>
      <c r="N1431" s="41">
        <f>IF(Table2[[#This Row],[Ship Mode]]=Introduction!$C$44,1,0)</f>
        <v>1</v>
      </c>
      <c r="O1431" s="41">
        <f>IF(Table2[[#This Row],[Customer Segment]]=Introduction!$D$45,1,0)</f>
        <v>1</v>
      </c>
      <c r="P1431" s="41">
        <f>IF(Table2[[#This Row],[Customer Segment]]=Introduction!$D$42,1,0)</f>
        <v>0</v>
      </c>
      <c r="Q1431" s="41">
        <f>IF(Table2[[#This Row],[Customer Segment]]=Introduction!$D$44,1,0)</f>
        <v>0</v>
      </c>
      <c r="R1431" s="1">
        <v>13.99</v>
      </c>
      <c r="S143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161.56016152789729</v>
      </c>
    </row>
    <row r="1432" spans="1:19" x14ac:dyDescent="0.2">
      <c r="A1432" s="1" t="s">
        <v>92</v>
      </c>
      <c r="B1432" s="1" t="s">
        <v>14</v>
      </c>
      <c r="C1432" s="1" t="s">
        <v>3</v>
      </c>
      <c r="D1432" s="37">
        <v>0.05</v>
      </c>
      <c r="E1432" s="37">
        <v>3.58</v>
      </c>
      <c r="F1432" s="37">
        <v>1.63</v>
      </c>
      <c r="G1432" s="37">
        <v>0.36</v>
      </c>
      <c r="H1432" s="37">
        <v>-0.71</v>
      </c>
      <c r="I1432" s="42">
        <f>IF(Table2[[#This Row],[Order Priority]]=Introduction!$B$42,1,0)</f>
        <v>0</v>
      </c>
      <c r="J1432" s="42">
        <f>IF(Table2[[#This Row],[Order Priority]]=Introduction!$B$43,1,0)</f>
        <v>0</v>
      </c>
      <c r="K1432" s="42">
        <f>IF(Table2[[#This Row],[Order Priority]]=Introduction!$B$44,1,0)</f>
        <v>0</v>
      </c>
      <c r="L1432" s="42">
        <f>IF(Table2[[#This Row],[Order Priority]]=Introduction!$B$45,1,0)</f>
        <v>1</v>
      </c>
      <c r="M1432" s="42">
        <f>IF(Table2[[#This Row],[Ship Mode]]=Introduction!$C$42,1,0)</f>
        <v>0</v>
      </c>
      <c r="N1432" s="41">
        <f>IF(Table2[[#This Row],[Ship Mode]]=Introduction!$C$44,1,0)</f>
        <v>1</v>
      </c>
      <c r="O1432" s="41">
        <f>IF(Table2[[#This Row],[Customer Segment]]=Introduction!$D$45,1,0)</f>
        <v>1</v>
      </c>
      <c r="P1432" s="41">
        <f>IF(Table2[[#This Row],[Customer Segment]]=Introduction!$D$42,1,0)</f>
        <v>0</v>
      </c>
      <c r="Q1432" s="41">
        <f>IF(Table2[[#This Row],[Customer Segment]]=Introduction!$D$44,1,0)</f>
        <v>0</v>
      </c>
      <c r="R1432" s="34">
        <v>14.26</v>
      </c>
      <c r="S143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-37.577161249933823</v>
      </c>
    </row>
    <row r="1433" spans="1:19" x14ac:dyDescent="0.2">
      <c r="A1433" s="1" t="s">
        <v>92</v>
      </c>
      <c r="B1433" s="1" t="s">
        <v>14</v>
      </c>
      <c r="C1433" s="1" t="s">
        <v>70</v>
      </c>
      <c r="D1433" s="39">
        <v>0</v>
      </c>
      <c r="E1433" s="39">
        <v>9.27</v>
      </c>
      <c r="F1433" s="39">
        <v>4.3899999999999997</v>
      </c>
      <c r="G1433" s="39">
        <v>0.38</v>
      </c>
      <c r="H1433" s="39">
        <v>-7.61</v>
      </c>
      <c r="I1433" s="42">
        <f>IF(Table2[[#This Row],[Order Priority]]=Introduction!$B$42,1,0)</f>
        <v>0</v>
      </c>
      <c r="J1433" s="42">
        <f>IF(Table2[[#This Row],[Order Priority]]=Introduction!$B$43,1,0)</f>
        <v>0</v>
      </c>
      <c r="K1433" s="42">
        <f>IF(Table2[[#This Row],[Order Priority]]=Introduction!$B$44,1,0)</f>
        <v>0</v>
      </c>
      <c r="L1433" s="42">
        <f>IF(Table2[[#This Row],[Order Priority]]=Introduction!$B$45,1,0)</f>
        <v>1</v>
      </c>
      <c r="M1433" s="42">
        <f>IF(Table2[[#This Row],[Ship Mode]]=Introduction!$C$42,1,0)</f>
        <v>0</v>
      </c>
      <c r="N1433" s="41">
        <f>IF(Table2[[#This Row],[Ship Mode]]=Introduction!$C$44,1,0)</f>
        <v>1</v>
      </c>
      <c r="O1433" s="41">
        <f>IF(Table2[[#This Row],[Customer Segment]]=Introduction!$D$45,1,0)</f>
        <v>0</v>
      </c>
      <c r="P1433" s="41">
        <f>IF(Table2[[#This Row],[Customer Segment]]=Introduction!$D$42,1,0)</f>
        <v>0</v>
      </c>
      <c r="Q1433" s="41">
        <f>IF(Table2[[#This Row],[Customer Segment]]=Introduction!$D$44,1,0)</f>
        <v>0</v>
      </c>
      <c r="R1433" s="1">
        <v>10.65</v>
      </c>
      <c r="S143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108.17164163116101</v>
      </c>
    </row>
    <row r="1434" spans="1:19" x14ac:dyDescent="0.2">
      <c r="A1434" s="1" t="s">
        <v>46</v>
      </c>
      <c r="B1434" s="1" t="s">
        <v>14</v>
      </c>
      <c r="C1434" s="1" t="s">
        <v>70</v>
      </c>
      <c r="D1434" s="37">
        <v>0.04</v>
      </c>
      <c r="E1434" s="37">
        <v>5.98</v>
      </c>
      <c r="F1434" s="37">
        <v>4.38</v>
      </c>
      <c r="G1434" s="37">
        <v>0.75</v>
      </c>
      <c r="H1434" s="37">
        <v>-1522.3040000000001</v>
      </c>
      <c r="I1434" s="42">
        <f>IF(Table2[[#This Row],[Order Priority]]=Introduction!$B$42,1,0)</f>
        <v>0</v>
      </c>
      <c r="J1434" s="42">
        <f>IF(Table2[[#This Row],[Order Priority]]=Introduction!$B$43,1,0)</f>
        <v>0</v>
      </c>
      <c r="K1434" s="42">
        <f>IF(Table2[[#This Row],[Order Priority]]=Introduction!$B$44,1,0)</f>
        <v>0</v>
      </c>
      <c r="L1434" s="42">
        <f>IF(Table2[[#This Row],[Order Priority]]=Introduction!$B$45,1,0)</f>
        <v>0</v>
      </c>
      <c r="M1434" s="42">
        <f>IF(Table2[[#This Row],[Ship Mode]]=Introduction!$C$42,1,0)</f>
        <v>0</v>
      </c>
      <c r="N1434" s="41">
        <f>IF(Table2[[#This Row],[Ship Mode]]=Introduction!$C$44,1,0)</f>
        <v>1</v>
      </c>
      <c r="O1434" s="41">
        <f>IF(Table2[[#This Row],[Customer Segment]]=Introduction!$D$45,1,0)</f>
        <v>0</v>
      </c>
      <c r="P1434" s="41">
        <f>IF(Table2[[#This Row],[Customer Segment]]=Introduction!$D$42,1,0)</f>
        <v>0</v>
      </c>
      <c r="Q1434" s="41">
        <f>IF(Table2[[#This Row],[Customer Segment]]=Introduction!$D$44,1,0)</f>
        <v>0</v>
      </c>
      <c r="R1434" s="34">
        <v>69.75</v>
      </c>
      <c r="S143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-984.12795026891297</v>
      </c>
    </row>
    <row r="1435" spans="1:19" x14ac:dyDescent="0.2">
      <c r="A1435" s="1" t="s">
        <v>13</v>
      </c>
      <c r="B1435" s="1" t="s">
        <v>63</v>
      </c>
      <c r="C1435" s="1" t="s">
        <v>3</v>
      </c>
      <c r="D1435" s="39">
        <v>0.08</v>
      </c>
      <c r="E1435" s="39">
        <v>2.62</v>
      </c>
      <c r="F1435" s="39">
        <v>0.8</v>
      </c>
      <c r="G1435" s="39">
        <v>0.39</v>
      </c>
      <c r="H1435" s="39">
        <v>21.769500000000001</v>
      </c>
      <c r="I1435" s="42">
        <f>IF(Table2[[#This Row],[Order Priority]]=Introduction!$B$42,1,0)</f>
        <v>0</v>
      </c>
      <c r="J1435" s="42">
        <f>IF(Table2[[#This Row],[Order Priority]]=Introduction!$B$43,1,0)</f>
        <v>1</v>
      </c>
      <c r="K1435" s="42">
        <f>IF(Table2[[#This Row],[Order Priority]]=Introduction!$B$44,1,0)</f>
        <v>0</v>
      </c>
      <c r="L1435" s="42">
        <f>IF(Table2[[#This Row],[Order Priority]]=Introduction!$B$45,1,0)</f>
        <v>0</v>
      </c>
      <c r="M1435" s="42">
        <f>IF(Table2[[#This Row],[Ship Mode]]=Introduction!$C$42,1,0)</f>
        <v>0</v>
      </c>
      <c r="N1435" s="41">
        <f>IF(Table2[[#This Row],[Ship Mode]]=Introduction!$C$44,1,0)</f>
        <v>0</v>
      </c>
      <c r="O1435" s="41">
        <f>IF(Table2[[#This Row],[Customer Segment]]=Introduction!$D$45,1,0)</f>
        <v>1</v>
      </c>
      <c r="P1435" s="41">
        <f>IF(Table2[[#This Row],[Customer Segment]]=Introduction!$D$42,1,0)</f>
        <v>0</v>
      </c>
      <c r="Q1435" s="41">
        <f>IF(Table2[[#This Row],[Customer Segment]]=Introduction!$D$44,1,0)</f>
        <v>0</v>
      </c>
      <c r="R1435" s="1">
        <v>31.55</v>
      </c>
      <c r="S143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-132.86319693818325</v>
      </c>
    </row>
    <row r="1436" spans="1:19" x14ac:dyDescent="0.2">
      <c r="A1436" s="1" t="s">
        <v>92</v>
      </c>
      <c r="B1436" s="1" t="s">
        <v>14</v>
      </c>
      <c r="C1436" s="1" t="s">
        <v>70</v>
      </c>
      <c r="D1436" s="37">
        <v>0.03</v>
      </c>
      <c r="E1436" s="37">
        <v>162.93</v>
      </c>
      <c r="F1436" s="37">
        <v>19.989999999999998</v>
      </c>
      <c r="G1436" s="37">
        <v>0.39</v>
      </c>
      <c r="H1436" s="37">
        <v>293.14</v>
      </c>
      <c r="I1436" s="42">
        <f>IF(Table2[[#This Row],[Order Priority]]=Introduction!$B$42,1,0)</f>
        <v>0</v>
      </c>
      <c r="J1436" s="42">
        <f>IF(Table2[[#This Row],[Order Priority]]=Introduction!$B$43,1,0)</f>
        <v>0</v>
      </c>
      <c r="K1436" s="42">
        <f>IF(Table2[[#This Row],[Order Priority]]=Introduction!$B$44,1,0)</f>
        <v>0</v>
      </c>
      <c r="L1436" s="42">
        <f>IF(Table2[[#This Row],[Order Priority]]=Introduction!$B$45,1,0)</f>
        <v>1</v>
      </c>
      <c r="M1436" s="42">
        <f>IF(Table2[[#This Row],[Ship Mode]]=Introduction!$C$42,1,0)</f>
        <v>0</v>
      </c>
      <c r="N1436" s="41">
        <f>IF(Table2[[#This Row],[Ship Mode]]=Introduction!$C$44,1,0)</f>
        <v>1</v>
      </c>
      <c r="O1436" s="41">
        <f>IF(Table2[[#This Row],[Customer Segment]]=Introduction!$D$45,1,0)</f>
        <v>0</v>
      </c>
      <c r="P1436" s="41">
        <f>IF(Table2[[#This Row],[Customer Segment]]=Introduction!$D$42,1,0)</f>
        <v>0</v>
      </c>
      <c r="Q1436" s="41">
        <f>IF(Table2[[#This Row],[Customer Segment]]=Introduction!$D$44,1,0)</f>
        <v>0</v>
      </c>
      <c r="R1436" s="34">
        <v>515.88</v>
      </c>
      <c r="S143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1317.251594834067</v>
      </c>
    </row>
    <row r="1437" spans="1:19" x14ac:dyDescent="0.2">
      <c r="A1437" s="1" t="s">
        <v>92</v>
      </c>
      <c r="B1437" s="1" t="s">
        <v>14</v>
      </c>
      <c r="C1437" s="1" t="s">
        <v>70</v>
      </c>
      <c r="D1437" s="39">
        <v>0.01</v>
      </c>
      <c r="E1437" s="39">
        <v>11.58</v>
      </c>
      <c r="F1437" s="39">
        <v>5.72</v>
      </c>
      <c r="G1437" s="39">
        <v>0.35</v>
      </c>
      <c r="H1437" s="39">
        <v>-6.61</v>
      </c>
      <c r="I1437" s="42">
        <f>IF(Table2[[#This Row],[Order Priority]]=Introduction!$B$42,1,0)</f>
        <v>0</v>
      </c>
      <c r="J1437" s="42">
        <f>IF(Table2[[#This Row],[Order Priority]]=Introduction!$B$43,1,0)</f>
        <v>0</v>
      </c>
      <c r="K1437" s="42">
        <f>IF(Table2[[#This Row],[Order Priority]]=Introduction!$B$44,1,0)</f>
        <v>0</v>
      </c>
      <c r="L1437" s="42">
        <f>IF(Table2[[#This Row],[Order Priority]]=Introduction!$B$45,1,0)</f>
        <v>1</v>
      </c>
      <c r="M1437" s="42">
        <f>IF(Table2[[#This Row],[Ship Mode]]=Introduction!$C$42,1,0)</f>
        <v>0</v>
      </c>
      <c r="N1437" s="41">
        <f>IF(Table2[[#This Row],[Ship Mode]]=Introduction!$C$44,1,0)</f>
        <v>1</v>
      </c>
      <c r="O1437" s="41">
        <f>IF(Table2[[#This Row],[Customer Segment]]=Introduction!$D$45,1,0)</f>
        <v>0</v>
      </c>
      <c r="P1437" s="41">
        <f>IF(Table2[[#This Row],[Customer Segment]]=Introduction!$D$42,1,0)</f>
        <v>0</v>
      </c>
      <c r="Q1437" s="41">
        <f>IF(Table2[[#This Row],[Customer Segment]]=Introduction!$D$44,1,0)</f>
        <v>0</v>
      </c>
      <c r="R1437" s="1">
        <v>25.06</v>
      </c>
      <c r="S143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121.64972694138402</v>
      </c>
    </row>
    <row r="1438" spans="1:19" x14ac:dyDescent="0.2">
      <c r="A1438" s="1" t="s">
        <v>92</v>
      </c>
      <c r="B1438" s="1" t="s">
        <v>14</v>
      </c>
      <c r="C1438" s="1" t="s">
        <v>70</v>
      </c>
      <c r="D1438" s="37">
        <v>0.01</v>
      </c>
      <c r="E1438" s="37">
        <v>55.99</v>
      </c>
      <c r="F1438" s="37">
        <v>5</v>
      </c>
      <c r="G1438" s="37">
        <v>0.8</v>
      </c>
      <c r="H1438" s="37">
        <v>-57.540999999999997</v>
      </c>
      <c r="I1438" s="42">
        <f>IF(Table2[[#This Row],[Order Priority]]=Introduction!$B$42,1,0)</f>
        <v>0</v>
      </c>
      <c r="J1438" s="42">
        <f>IF(Table2[[#This Row],[Order Priority]]=Introduction!$B$43,1,0)</f>
        <v>0</v>
      </c>
      <c r="K1438" s="42">
        <f>IF(Table2[[#This Row],[Order Priority]]=Introduction!$B$44,1,0)</f>
        <v>0</v>
      </c>
      <c r="L1438" s="42">
        <f>IF(Table2[[#This Row],[Order Priority]]=Introduction!$B$45,1,0)</f>
        <v>1</v>
      </c>
      <c r="M1438" s="42">
        <f>IF(Table2[[#This Row],[Ship Mode]]=Introduction!$C$42,1,0)</f>
        <v>0</v>
      </c>
      <c r="N1438" s="41">
        <f>IF(Table2[[#This Row],[Ship Mode]]=Introduction!$C$44,1,0)</f>
        <v>1</v>
      </c>
      <c r="O1438" s="41">
        <f>IF(Table2[[#This Row],[Customer Segment]]=Introduction!$D$45,1,0)</f>
        <v>0</v>
      </c>
      <c r="P1438" s="41">
        <f>IF(Table2[[#This Row],[Customer Segment]]=Introduction!$D$42,1,0)</f>
        <v>0</v>
      </c>
      <c r="Q1438" s="41">
        <f>IF(Table2[[#This Row],[Customer Segment]]=Introduction!$D$44,1,0)</f>
        <v>0</v>
      </c>
      <c r="R1438" s="34">
        <v>578.24</v>
      </c>
      <c r="S143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562.77181164913509</v>
      </c>
    </row>
    <row r="1439" spans="1:19" x14ac:dyDescent="0.2">
      <c r="A1439" s="1" t="s">
        <v>92</v>
      </c>
      <c r="B1439" s="1" t="s">
        <v>14</v>
      </c>
      <c r="C1439" s="1" t="s">
        <v>70</v>
      </c>
      <c r="D1439" s="39">
        <v>0.06</v>
      </c>
      <c r="E1439" s="39">
        <v>13.9</v>
      </c>
      <c r="F1439" s="39">
        <v>7.59</v>
      </c>
      <c r="G1439" s="39">
        <v>0.56000000000000005</v>
      </c>
      <c r="H1439" s="39">
        <v>-67.59</v>
      </c>
      <c r="I1439" s="42">
        <f>IF(Table2[[#This Row],[Order Priority]]=Introduction!$B$42,1,0)</f>
        <v>0</v>
      </c>
      <c r="J1439" s="42">
        <f>IF(Table2[[#This Row],[Order Priority]]=Introduction!$B$43,1,0)</f>
        <v>0</v>
      </c>
      <c r="K1439" s="42">
        <f>IF(Table2[[#This Row],[Order Priority]]=Introduction!$B$44,1,0)</f>
        <v>0</v>
      </c>
      <c r="L1439" s="42">
        <f>IF(Table2[[#This Row],[Order Priority]]=Introduction!$B$45,1,0)</f>
        <v>1</v>
      </c>
      <c r="M1439" s="42">
        <f>IF(Table2[[#This Row],[Ship Mode]]=Introduction!$C$42,1,0)</f>
        <v>0</v>
      </c>
      <c r="N1439" s="41">
        <f>IF(Table2[[#This Row],[Ship Mode]]=Introduction!$C$44,1,0)</f>
        <v>1</v>
      </c>
      <c r="O1439" s="41">
        <f>IF(Table2[[#This Row],[Customer Segment]]=Introduction!$D$45,1,0)</f>
        <v>0</v>
      </c>
      <c r="P1439" s="41">
        <f>IF(Table2[[#This Row],[Customer Segment]]=Introduction!$D$42,1,0)</f>
        <v>0</v>
      </c>
      <c r="Q1439" s="41">
        <f>IF(Table2[[#This Row],[Customer Segment]]=Introduction!$D$44,1,0)</f>
        <v>0</v>
      </c>
      <c r="R1439" s="1">
        <v>170.45</v>
      </c>
      <c r="S143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259.66584717434409</v>
      </c>
    </row>
    <row r="1440" spans="1:19" x14ac:dyDescent="0.2">
      <c r="A1440" s="1" t="s">
        <v>92</v>
      </c>
      <c r="B1440" s="1" t="s">
        <v>14</v>
      </c>
      <c r="C1440" s="1" t="s">
        <v>15</v>
      </c>
      <c r="D1440" s="37">
        <v>0</v>
      </c>
      <c r="E1440" s="37">
        <v>25.38</v>
      </c>
      <c r="F1440" s="37">
        <v>8.99</v>
      </c>
      <c r="G1440" s="37">
        <v>0.5</v>
      </c>
      <c r="H1440" s="37">
        <v>470.33800000000002</v>
      </c>
      <c r="I1440" s="42">
        <f>IF(Table2[[#This Row],[Order Priority]]=Introduction!$B$42,1,0)</f>
        <v>0</v>
      </c>
      <c r="J1440" s="42">
        <f>IF(Table2[[#This Row],[Order Priority]]=Introduction!$B$43,1,0)</f>
        <v>0</v>
      </c>
      <c r="K1440" s="42">
        <f>IF(Table2[[#This Row],[Order Priority]]=Introduction!$B$44,1,0)</f>
        <v>0</v>
      </c>
      <c r="L1440" s="42">
        <f>IF(Table2[[#This Row],[Order Priority]]=Introduction!$B$45,1,0)</f>
        <v>1</v>
      </c>
      <c r="M1440" s="42">
        <f>IF(Table2[[#This Row],[Ship Mode]]=Introduction!$C$42,1,0)</f>
        <v>0</v>
      </c>
      <c r="N1440" s="41">
        <f>IF(Table2[[#This Row],[Ship Mode]]=Introduction!$C$44,1,0)</f>
        <v>1</v>
      </c>
      <c r="O1440" s="41">
        <f>IF(Table2[[#This Row],[Customer Segment]]=Introduction!$D$45,1,0)</f>
        <v>0</v>
      </c>
      <c r="P1440" s="41">
        <f>IF(Table2[[#This Row],[Customer Segment]]=Introduction!$D$42,1,0)</f>
        <v>1</v>
      </c>
      <c r="Q1440" s="41">
        <f>IF(Table2[[#This Row],[Customer Segment]]=Introduction!$D$44,1,0)</f>
        <v>0</v>
      </c>
      <c r="R1440" s="34">
        <v>700.41</v>
      </c>
      <c r="S144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846.02545696116101</v>
      </c>
    </row>
    <row r="1441" spans="1:19" x14ac:dyDescent="0.2">
      <c r="A1441" s="1" t="s">
        <v>46</v>
      </c>
      <c r="B1441" s="1" t="s">
        <v>14</v>
      </c>
      <c r="C1441" s="1" t="s">
        <v>70</v>
      </c>
      <c r="D1441" s="39">
        <v>0.06</v>
      </c>
      <c r="E1441" s="39">
        <v>30.42</v>
      </c>
      <c r="F1441" s="39">
        <v>8.65</v>
      </c>
      <c r="G1441" s="39">
        <v>0.74</v>
      </c>
      <c r="H1441" s="39">
        <v>-159.25</v>
      </c>
      <c r="I1441" s="42">
        <f>IF(Table2[[#This Row],[Order Priority]]=Introduction!$B$42,1,0)</f>
        <v>0</v>
      </c>
      <c r="J1441" s="42">
        <f>IF(Table2[[#This Row],[Order Priority]]=Introduction!$B$43,1,0)</f>
        <v>0</v>
      </c>
      <c r="K1441" s="42">
        <f>IF(Table2[[#This Row],[Order Priority]]=Introduction!$B$44,1,0)</f>
        <v>0</v>
      </c>
      <c r="L1441" s="42">
        <f>IF(Table2[[#This Row],[Order Priority]]=Introduction!$B$45,1,0)</f>
        <v>0</v>
      </c>
      <c r="M1441" s="42">
        <f>IF(Table2[[#This Row],[Ship Mode]]=Introduction!$C$42,1,0)</f>
        <v>0</v>
      </c>
      <c r="N1441" s="41">
        <f>IF(Table2[[#This Row],[Ship Mode]]=Introduction!$C$44,1,0)</f>
        <v>1</v>
      </c>
      <c r="O1441" s="41">
        <f>IF(Table2[[#This Row],[Customer Segment]]=Introduction!$D$45,1,0)</f>
        <v>0</v>
      </c>
      <c r="P1441" s="41">
        <f>IF(Table2[[#This Row],[Customer Segment]]=Introduction!$D$42,1,0)</f>
        <v>0</v>
      </c>
      <c r="Q1441" s="41">
        <f>IF(Table2[[#This Row],[Customer Segment]]=Introduction!$D$44,1,0)</f>
        <v>0</v>
      </c>
      <c r="R1441" s="1">
        <v>309.05</v>
      </c>
      <c r="S144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584.74060506251601</v>
      </c>
    </row>
    <row r="1442" spans="1:19" x14ac:dyDescent="0.2">
      <c r="A1442" s="1" t="s">
        <v>46</v>
      </c>
      <c r="B1442" s="1" t="s">
        <v>14</v>
      </c>
      <c r="C1442" s="1" t="s">
        <v>70</v>
      </c>
      <c r="D1442" s="37">
        <v>0.02</v>
      </c>
      <c r="E1442" s="37">
        <v>37.94</v>
      </c>
      <c r="F1442" s="37">
        <v>5.08</v>
      </c>
      <c r="G1442" s="37">
        <v>0.38</v>
      </c>
      <c r="H1442" s="37">
        <v>206.517</v>
      </c>
      <c r="I1442" s="42">
        <f>IF(Table2[[#This Row],[Order Priority]]=Introduction!$B$42,1,0)</f>
        <v>0</v>
      </c>
      <c r="J1442" s="42">
        <f>IF(Table2[[#This Row],[Order Priority]]=Introduction!$B$43,1,0)</f>
        <v>0</v>
      </c>
      <c r="K1442" s="42">
        <f>IF(Table2[[#This Row],[Order Priority]]=Introduction!$B$44,1,0)</f>
        <v>0</v>
      </c>
      <c r="L1442" s="42">
        <f>IF(Table2[[#This Row],[Order Priority]]=Introduction!$B$45,1,0)</f>
        <v>0</v>
      </c>
      <c r="M1442" s="42">
        <f>IF(Table2[[#This Row],[Ship Mode]]=Introduction!$C$42,1,0)</f>
        <v>0</v>
      </c>
      <c r="N1442" s="41">
        <f>IF(Table2[[#This Row],[Ship Mode]]=Introduction!$C$44,1,0)</f>
        <v>1</v>
      </c>
      <c r="O1442" s="41">
        <f>IF(Table2[[#This Row],[Customer Segment]]=Introduction!$D$45,1,0)</f>
        <v>0</v>
      </c>
      <c r="P1442" s="41">
        <f>IF(Table2[[#This Row],[Customer Segment]]=Introduction!$D$42,1,0)</f>
        <v>0</v>
      </c>
      <c r="Q1442" s="41">
        <f>IF(Table2[[#This Row],[Customer Segment]]=Introduction!$D$44,1,0)</f>
        <v>0</v>
      </c>
      <c r="R1442" s="34">
        <v>299.3</v>
      </c>
      <c r="S144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611.39180522854122</v>
      </c>
    </row>
    <row r="1443" spans="1:19" x14ac:dyDescent="0.2">
      <c r="A1443" s="1" t="s">
        <v>1</v>
      </c>
      <c r="B1443" s="1" t="s">
        <v>14</v>
      </c>
      <c r="C1443" s="1" t="s">
        <v>70</v>
      </c>
      <c r="D1443" s="39">
        <v>0.01</v>
      </c>
      <c r="E1443" s="39">
        <v>95.99</v>
      </c>
      <c r="F1443" s="39">
        <v>4.9000000000000004</v>
      </c>
      <c r="G1443" s="39">
        <v>0.56000000000000005</v>
      </c>
      <c r="H1443" s="39">
        <v>713.88</v>
      </c>
      <c r="I1443" s="42">
        <f>IF(Table2[[#This Row],[Order Priority]]=Introduction!$B$42,1,0)</f>
        <v>1</v>
      </c>
      <c r="J1443" s="42">
        <f>IF(Table2[[#This Row],[Order Priority]]=Introduction!$B$43,1,0)</f>
        <v>0</v>
      </c>
      <c r="K1443" s="42">
        <f>IF(Table2[[#This Row],[Order Priority]]=Introduction!$B$44,1,0)</f>
        <v>0</v>
      </c>
      <c r="L1443" s="42">
        <f>IF(Table2[[#This Row],[Order Priority]]=Introduction!$B$45,1,0)</f>
        <v>0</v>
      </c>
      <c r="M1443" s="42">
        <f>IF(Table2[[#This Row],[Ship Mode]]=Introduction!$C$42,1,0)</f>
        <v>0</v>
      </c>
      <c r="N1443" s="41">
        <f>IF(Table2[[#This Row],[Ship Mode]]=Introduction!$C$44,1,0)</f>
        <v>1</v>
      </c>
      <c r="O1443" s="41">
        <f>IF(Table2[[#This Row],[Customer Segment]]=Introduction!$D$45,1,0)</f>
        <v>0</v>
      </c>
      <c r="P1443" s="41">
        <f>IF(Table2[[#This Row],[Customer Segment]]=Introduction!$D$42,1,0)</f>
        <v>0</v>
      </c>
      <c r="Q1443" s="41">
        <f>IF(Table2[[#This Row],[Customer Segment]]=Introduction!$D$44,1,0)</f>
        <v>0</v>
      </c>
      <c r="R1443" s="1">
        <v>1050.08</v>
      </c>
      <c r="S144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1553.0538246725382</v>
      </c>
    </row>
    <row r="1444" spans="1:19" x14ac:dyDescent="0.2">
      <c r="A1444" s="1" t="s">
        <v>1</v>
      </c>
      <c r="B1444" s="1" t="s">
        <v>14</v>
      </c>
      <c r="C1444" s="1" t="s">
        <v>3</v>
      </c>
      <c r="D1444" s="37">
        <v>7.0000000000000007E-2</v>
      </c>
      <c r="E1444" s="37">
        <v>152.47999999999999</v>
      </c>
      <c r="F1444" s="37">
        <v>6.5</v>
      </c>
      <c r="G1444" s="37">
        <v>0.74</v>
      </c>
      <c r="H1444" s="37">
        <v>171.83879999999999</v>
      </c>
      <c r="I1444" s="42">
        <f>IF(Table2[[#This Row],[Order Priority]]=Introduction!$B$42,1,0)</f>
        <v>1</v>
      </c>
      <c r="J1444" s="42">
        <f>IF(Table2[[#This Row],[Order Priority]]=Introduction!$B$43,1,0)</f>
        <v>0</v>
      </c>
      <c r="K1444" s="42">
        <f>IF(Table2[[#This Row],[Order Priority]]=Introduction!$B$44,1,0)</f>
        <v>0</v>
      </c>
      <c r="L1444" s="42">
        <f>IF(Table2[[#This Row],[Order Priority]]=Introduction!$B$45,1,0)</f>
        <v>0</v>
      </c>
      <c r="M1444" s="42">
        <f>IF(Table2[[#This Row],[Ship Mode]]=Introduction!$C$42,1,0)</f>
        <v>0</v>
      </c>
      <c r="N1444" s="41">
        <f>IF(Table2[[#This Row],[Ship Mode]]=Introduction!$C$44,1,0)</f>
        <v>1</v>
      </c>
      <c r="O1444" s="41">
        <f>IF(Table2[[#This Row],[Customer Segment]]=Introduction!$D$45,1,0)</f>
        <v>1</v>
      </c>
      <c r="P1444" s="41">
        <f>IF(Table2[[#This Row],[Customer Segment]]=Introduction!$D$42,1,0)</f>
        <v>0</v>
      </c>
      <c r="Q1444" s="41">
        <f>IF(Table2[[#This Row],[Customer Segment]]=Introduction!$D$44,1,0)</f>
        <v>0</v>
      </c>
      <c r="R1444" s="34">
        <v>5062.49</v>
      </c>
      <c r="S144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1320.131899968206</v>
      </c>
    </row>
    <row r="1445" spans="1:19" x14ac:dyDescent="0.2">
      <c r="A1445" s="1" t="s">
        <v>1</v>
      </c>
      <c r="B1445" s="1" t="s">
        <v>14</v>
      </c>
      <c r="C1445" s="1" t="s">
        <v>70</v>
      </c>
      <c r="D1445" s="39">
        <v>0</v>
      </c>
      <c r="E1445" s="39">
        <v>5.28</v>
      </c>
      <c r="F1445" s="39">
        <v>5.61</v>
      </c>
      <c r="G1445" s="39">
        <v>0.4</v>
      </c>
      <c r="H1445" s="39">
        <v>-149.21199999999999</v>
      </c>
      <c r="I1445" s="42">
        <f>IF(Table2[[#This Row],[Order Priority]]=Introduction!$B$42,1,0)</f>
        <v>1</v>
      </c>
      <c r="J1445" s="42">
        <f>IF(Table2[[#This Row],[Order Priority]]=Introduction!$B$43,1,0)</f>
        <v>0</v>
      </c>
      <c r="K1445" s="42">
        <f>IF(Table2[[#This Row],[Order Priority]]=Introduction!$B$44,1,0)</f>
        <v>0</v>
      </c>
      <c r="L1445" s="42">
        <f>IF(Table2[[#This Row],[Order Priority]]=Introduction!$B$45,1,0)</f>
        <v>0</v>
      </c>
      <c r="M1445" s="42">
        <f>IF(Table2[[#This Row],[Ship Mode]]=Introduction!$C$42,1,0)</f>
        <v>0</v>
      </c>
      <c r="N1445" s="41">
        <f>IF(Table2[[#This Row],[Ship Mode]]=Introduction!$C$44,1,0)</f>
        <v>1</v>
      </c>
      <c r="O1445" s="41">
        <f>IF(Table2[[#This Row],[Customer Segment]]=Introduction!$D$45,1,0)</f>
        <v>0</v>
      </c>
      <c r="P1445" s="41">
        <f>IF(Table2[[#This Row],[Customer Segment]]=Introduction!$D$42,1,0)</f>
        <v>0</v>
      </c>
      <c r="Q1445" s="41">
        <f>IF(Table2[[#This Row],[Customer Segment]]=Introduction!$D$44,1,0)</f>
        <v>0</v>
      </c>
      <c r="R1445" s="1">
        <v>85.26</v>
      </c>
      <c r="S144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278.25796312645798</v>
      </c>
    </row>
    <row r="1446" spans="1:19" x14ac:dyDescent="0.2">
      <c r="A1446" s="1" t="s">
        <v>23</v>
      </c>
      <c r="B1446" s="1" t="s">
        <v>63</v>
      </c>
      <c r="C1446" s="1" t="s">
        <v>47</v>
      </c>
      <c r="D1446" s="37">
        <v>0.08</v>
      </c>
      <c r="E1446" s="37">
        <v>4.8899999999999997</v>
      </c>
      <c r="F1446" s="37">
        <v>4.93</v>
      </c>
      <c r="G1446" s="37">
        <v>0.66</v>
      </c>
      <c r="H1446" s="37">
        <v>-165.45</v>
      </c>
      <c r="I1446" s="42">
        <f>IF(Table2[[#This Row],[Order Priority]]=Introduction!$B$42,1,0)</f>
        <v>0</v>
      </c>
      <c r="J1446" s="42">
        <f>IF(Table2[[#This Row],[Order Priority]]=Introduction!$B$43,1,0)</f>
        <v>0</v>
      </c>
      <c r="K1446" s="42">
        <f>IF(Table2[[#This Row],[Order Priority]]=Introduction!$B$44,1,0)</f>
        <v>1</v>
      </c>
      <c r="L1446" s="42">
        <f>IF(Table2[[#This Row],[Order Priority]]=Introduction!$B$45,1,0)</f>
        <v>0</v>
      </c>
      <c r="M1446" s="42">
        <f>IF(Table2[[#This Row],[Ship Mode]]=Introduction!$C$42,1,0)</f>
        <v>0</v>
      </c>
      <c r="N1446" s="41">
        <f>IF(Table2[[#This Row],[Ship Mode]]=Introduction!$C$44,1,0)</f>
        <v>0</v>
      </c>
      <c r="O1446" s="41">
        <f>IF(Table2[[#This Row],[Customer Segment]]=Introduction!$D$45,1,0)</f>
        <v>0</v>
      </c>
      <c r="P1446" s="41">
        <f>IF(Table2[[#This Row],[Customer Segment]]=Introduction!$D$42,1,0)</f>
        <v>0</v>
      </c>
      <c r="Q1446" s="41">
        <f>IF(Table2[[#This Row],[Customer Segment]]=Introduction!$D$44,1,0)</f>
        <v>1</v>
      </c>
      <c r="R1446" s="34">
        <v>84.76</v>
      </c>
      <c r="S144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142.83416527824116</v>
      </c>
    </row>
    <row r="1447" spans="1:19" x14ac:dyDescent="0.2">
      <c r="A1447" s="1" t="s">
        <v>23</v>
      </c>
      <c r="B1447" s="1" t="s">
        <v>14</v>
      </c>
      <c r="C1447" s="1" t="s">
        <v>47</v>
      </c>
      <c r="D1447" s="39">
        <v>7.0000000000000007E-2</v>
      </c>
      <c r="E1447" s="39">
        <v>6.68</v>
      </c>
      <c r="F1447" s="39">
        <v>6.92</v>
      </c>
      <c r="G1447" s="39">
        <v>0.37</v>
      </c>
      <c r="H1447" s="39">
        <v>-141.12</v>
      </c>
      <c r="I1447" s="42">
        <f>IF(Table2[[#This Row],[Order Priority]]=Introduction!$B$42,1,0)</f>
        <v>0</v>
      </c>
      <c r="J1447" s="42">
        <f>IF(Table2[[#This Row],[Order Priority]]=Introduction!$B$43,1,0)</f>
        <v>0</v>
      </c>
      <c r="K1447" s="42">
        <f>IF(Table2[[#This Row],[Order Priority]]=Introduction!$B$44,1,0)</f>
        <v>1</v>
      </c>
      <c r="L1447" s="42">
        <f>IF(Table2[[#This Row],[Order Priority]]=Introduction!$B$45,1,0)</f>
        <v>0</v>
      </c>
      <c r="M1447" s="42">
        <f>IF(Table2[[#This Row],[Ship Mode]]=Introduction!$C$42,1,0)</f>
        <v>0</v>
      </c>
      <c r="N1447" s="41">
        <f>IF(Table2[[#This Row],[Ship Mode]]=Introduction!$C$44,1,0)</f>
        <v>1</v>
      </c>
      <c r="O1447" s="41">
        <f>IF(Table2[[#This Row],[Customer Segment]]=Introduction!$D$45,1,0)</f>
        <v>0</v>
      </c>
      <c r="P1447" s="41">
        <f>IF(Table2[[#This Row],[Customer Segment]]=Introduction!$D$42,1,0)</f>
        <v>0</v>
      </c>
      <c r="Q1447" s="41">
        <f>IF(Table2[[#This Row],[Customer Segment]]=Introduction!$D$44,1,0)</f>
        <v>1</v>
      </c>
      <c r="R1447" s="1">
        <v>104.84</v>
      </c>
      <c r="S144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76.140346395407619</v>
      </c>
    </row>
    <row r="1448" spans="1:19" x14ac:dyDescent="0.2">
      <c r="A1448" s="1" t="s">
        <v>92</v>
      </c>
      <c r="B1448" s="1" t="s">
        <v>14</v>
      </c>
      <c r="C1448" s="1" t="s">
        <v>3</v>
      </c>
      <c r="D1448" s="37">
        <v>0.05</v>
      </c>
      <c r="E1448" s="37">
        <v>59.78</v>
      </c>
      <c r="F1448" s="37">
        <v>10.29</v>
      </c>
      <c r="G1448" s="37">
        <v>0.39</v>
      </c>
      <c r="H1448" s="37">
        <v>159.52969999999999</v>
      </c>
      <c r="I1448" s="42">
        <f>IF(Table2[[#This Row],[Order Priority]]=Introduction!$B$42,1,0)</f>
        <v>0</v>
      </c>
      <c r="J1448" s="42">
        <f>IF(Table2[[#This Row],[Order Priority]]=Introduction!$B$43,1,0)</f>
        <v>0</v>
      </c>
      <c r="K1448" s="42">
        <f>IF(Table2[[#This Row],[Order Priority]]=Introduction!$B$44,1,0)</f>
        <v>0</v>
      </c>
      <c r="L1448" s="42">
        <f>IF(Table2[[#This Row],[Order Priority]]=Introduction!$B$45,1,0)</f>
        <v>1</v>
      </c>
      <c r="M1448" s="42">
        <f>IF(Table2[[#This Row],[Ship Mode]]=Introduction!$C$42,1,0)</f>
        <v>0</v>
      </c>
      <c r="N1448" s="41">
        <f>IF(Table2[[#This Row],[Ship Mode]]=Introduction!$C$44,1,0)</f>
        <v>1</v>
      </c>
      <c r="O1448" s="41">
        <f>IF(Table2[[#This Row],[Customer Segment]]=Introduction!$D$45,1,0)</f>
        <v>1</v>
      </c>
      <c r="P1448" s="41">
        <f>IF(Table2[[#This Row],[Customer Segment]]=Introduction!$D$42,1,0)</f>
        <v>0</v>
      </c>
      <c r="Q1448" s="41">
        <f>IF(Table2[[#This Row],[Customer Segment]]=Introduction!$D$44,1,0)</f>
        <v>0</v>
      </c>
      <c r="R1448" s="34">
        <v>414.49</v>
      </c>
      <c r="S144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566.88912627902357</v>
      </c>
    </row>
    <row r="1449" spans="1:19" x14ac:dyDescent="0.2">
      <c r="A1449" s="1" t="s">
        <v>92</v>
      </c>
      <c r="B1449" s="1" t="s">
        <v>14</v>
      </c>
      <c r="C1449" s="1" t="s">
        <v>3</v>
      </c>
      <c r="D1449" s="39">
        <v>0.08</v>
      </c>
      <c r="E1449" s="39">
        <v>20.99</v>
      </c>
      <c r="F1449" s="39">
        <v>1.25</v>
      </c>
      <c r="G1449" s="39">
        <v>0.83</v>
      </c>
      <c r="H1449" s="39">
        <v>15.3714</v>
      </c>
      <c r="I1449" s="42">
        <f>IF(Table2[[#This Row],[Order Priority]]=Introduction!$B$42,1,0)</f>
        <v>0</v>
      </c>
      <c r="J1449" s="42">
        <f>IF(Table2[[#This Row],[Order Priority]]=Introduction!$B$43,1,0)</f>
        <v>0</v>
      </c>
      <c r="K1449" s="42">
        <f>IF(Table2[[#This Row],[Order Priority]]=Introduction!$B$44,1,0)</f>
        <v>0</v>
      </c>
      <c r="L1449" s="42">
        <f>IF(Table2[[#This Row],[Order Priority]]=Introduction!$B$45,1,0)</f>
        <v>1</v>
      </c>
      <c r="M1449" s="42">
        <f>IF(Table2[[#This Row],[Ship Mode]]=Introduction!$C$42,1,0)</f>
        <v>0</v>
      </c>
      <c r="N1449" s="41">
        <f>IF(Table2[[#This Row],[Ship Mode]]=Introduction!$C$44,1,0)</f>
        <v>1</v>
      </c>
      <c r="O1449" s="41">
        <f>IF(Table2[[#This Row],[Customer Segment]]=Introduction!$D$45,1,0)</f>
        <v>1</v>
      </c>
      <c r="P1449" s="41">
        <f>IF(Table2[[#This Row],[Customer Segment]]=Introduction!$D$42,1,0)</f>
        <v>0</v>
      </c>
      <c r="Q1449" s="41">
        <f>IF(Table2[[#This Row],[Customer Segment]]=Introduction!$D$44,1,0)</f>
        <v>0</v>
      </c>
      <c r="R1449" s="1">
        <v>469.69</v>
      </c>
      <c r="S144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393.76749098535066</v>
      </c>
    </row>
    <row r="1450" spans="1:19" x14ac:dyDescent="0.2">
      <c r="A1450" s="1" t="s">
        <v>92</v>
      </c>
      <c r="B1450" s="1" t="s">
        <v>14</v>
      </c>
      <c r="C1450" s="1" t="s">
        <v>47</v>
      </c>
      <c r="D1450" s="37">
        <v>0.02</v>
      </c>
      <c r="E1450" s="37">
        <v>15.94</v>
      </c>
      <c r="F1450" s="37">
        <v>5.45</v>
      </c>
      <c r="G1450" s="37">
        <v>0.55000000000000004</v>
      </c>
      <c r="H1450" s="37">
        <v>139.61199999999999</v>
      </c>
      <c r="I1450" s="42">
        <f>IF(Table2[[#This Row],[Order Priority]]=Introduction!$B$42,1,0)</f>
        <v>0</v>
      </c>
      <c r="J1450" s="42">
        <f>IF(Table2[[#This Row],[Order Priority]]=Introduction!$B$43,1,0)</f>
        <v>0</v>
      </c>
      <c r="K1450" s="42">
        <f>IF(Table2[[#This Row],[Order Priority]]=Introduction!$B$44,1,0)</f>
        <v>0</v>
      </c>
      <c r="L1450" s="42">
        <f>IF(Table2[[#This Row],[Order Priority]]=Introduction!$B$45,1,0)</f>
        <v>1</v>
      </c>
      <c r="M1450" s="42">
        <f>IF(Table2[[#This Row],[Ship Mode]]=Introduction!$C$42,1,0)</f>
        <v>0</v>
      </c>
      <c r="N1450" s="41">
        <f>IF(Table2[[#This Row],[Ship Mode]]=Introduction!$C$44,1,0)</f>
        <v>1</v>
      </c>
      <c r="O1450" s="41">
        <f>IF(Table2[[#This Row],[Customer Segment]]=Introduction!$D$45,1,0)</f>
        <v>0</v>
      </c>
      <c r="P1450" s="41">
        <f>IF(Table2[[#This Row],[Customer Segment]]=Introduction!$D$42,1,0)</f>
        <v>0</v>
      </c>
      <c r="Q1450" s="41">
        <f>IF(Table2[[#This Row],[Customer Segment]]=Introduction!$D$44,1,0)</f>
        <v>1</v>
      </c>
      <c r="R1450" s="34">
        <v>664.34</v>
      </c>
      <c r="S145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467.65033936488283</v>
      </c>
    </row>
    <row r="1451" spans="1:19" x14ac:dyDescent="0.2">
      <c r="A1451" s="1" t="s">
        <v>1</v>
      </c>
      <c r="B1451" s="1" t="s">
        <v>14</v>
      </c>
      <c r="C1451" s="1" t="s">
        <v>3</v>
      </c>
      <c r="D1451" s="39">
        <v>0.02</v>
      </c>
      <c r="E1451" s="39">
        <v>39.06</v>
      </c>
      <c r="F1451" s="39">
        <v>10.55</v>
      </c>
      <c r="G1451" s="39">
        <v>0.37</v>
      </c>
      <c r="H1451" s="39">
        <v>442.0899</v>
      </c>
      <c r="I1451" s="42">
        <f>IF(Table2[[#This Row],[Order Priority]]=Introduction!$B$42,1,0)</f>
        <v>1</v>
      </c>
      <c r="J1451" s="42">
        <f>IF(Table2[[#This Row],[Order Priority]]=Introduction!$B$43,1,0)</f>
        <v>0</v>
      </c>
      <c r="K1451" s="42">
        <f>IF(Table2[[#This Row],[Order Priority]]=Introduction!$B$44,1,0)</f>
        <v>0</v>
      </c>
      <c r="L1451" s="42">
        <f>IF(Table2[[#This Row],[Order Priority]]=Introduction!$B$45,1,0)</f>
        <v>0</v>
      </c>
      <c r="M1451" s="42">
        <f>IF(Table2[[#This Row],[Ship Mode]]=Introduction!$C$42,1,0)</f>
        <v>0</v>
      </c>
      <c r="N1451" s="41">
        <f>IF(Table2[[#This Row],[Ship Mode]]=Introduction!$C$44,1,0)</f>
        <v>1</v>
      </c>
      <c r="O1451" s="41">
        <f>IF(Table2[[#This Row],[Customer Segment]]=Introduction!$D$45,1,0)</f>
        <v>1</v>
      </c>
      <c r="P1451" s="41">
        <f>IF(Table2[[#This Row],[Customer Segment]]=Introduction!$D$42,1,0)</f>
        <v>0</v>
      </c>
      <c r="Q1451" s="41">
        <f>IF(Table2[[#This Row],[Customer Segment]]=Introduction!$D$44,1,0)</f>
        <v>0</v>
      </c>
      <c r="R1451" s="1">
        <v>640.71</v>
      </c>
      <c r="S145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1078.9544646532679</v>
      </c>
    </row>
    <row r="1452" spans="1:19" x14ac:dyDescent="0.2">
      <c r="A1452" s="1" t="s">
        <v>1</v>
      </c>
      <c r="B1452" s="1" t="s">
        <v>14</v>
      </c>
      <c r="C1452" s="1" t="s">
        <v>3</v>
      </c>
      <c r="D1452" s="37">
        <v>0.1</v>
      </c>
      <c r="E1452" s="37">
        <v>37.700000000000003</v>
      </c>
      <c r="F1452" s="37">
        <v>2.99</v>
      </c>
      <c r="G1452" s="37">
        <v>0.35</v>
      </c>
      <c r="H1452" s="37">
        <v>455.12400000000002</v>
      </c>
      <c r="I1452" s="42">
        <f>IF(Table2[[#This Row],[Order Priority]]=Introduction!$B$42,1,0)</f>
        <v>1</v>
      </c>
      <c r="J1452" s="42">
        <f>IF(Table2[[#This Row],[Order Priority]]=Introduction!$B$43,1,0)</f>
        <v>0</v>
      </c>
      <c r="K1452" s="42">
        <f>IF(Table2[[#This Row],[Order Priority]]=Introduction!$B$44,1,0)</f>
        <v>0</v>
      </c>
      <c r="L1452" s="42">
        <f>IF(Table2[[#This Row],[Order Priority]]=Introduction!$B$45,1,0)</f>
        <v>0</v>
      </c>
      <c r="M1452" s="42">
        <f>IF(Table2[[#This Row],[Ship Mode]]=Introduction!$C$42,1,0)</f>
        <v>0</v>
      </c>
      <c r="N1452" s="41">
        <f>IF(Table2[[#This Row],[Ship Mode]]=Introduction!$C$44,1,0)</f>
        <v>1</v>
      </c>
      <c r="O1452" s="41">
        <f>IF(Table2[[#This Row],[Customer Segment]]=Introduction!$D$45,1,0)</f>
        <v>1</v>
      </c>
      <c r="P1452" s="41">
        <f>IF(Table2[[#This Row],[Customer Segment]]=Introduction!$D$42,1,0)</f>
        <v>0</v>
      </c>
      <c r="Q1452" s="41">
        <f>IF(Table2[[#This Row],[Customer Segment]]=Introduction!$D$44,1,0)</f>
        <v>0</v>
      </c>
      <c r="R1452" s="34">
        <v>659.6</v>
      </c>
      <c r="S145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809.59636079742882</v>
      </c>
    </row>
    <row r="1453" spans="1:19" x14ac:dyDescent="0.2">
      <c r="A1453" s="1" t="s">
        <v>13</v>
      </c>
      <c r="B1453" s="1" t="s">
        <v>14</v>
      </c>
      <c r="C1453" s="1" t="s">
        <v>3</v>
      </c>
      <c r="D1453" s="39">
        <v>0.05</v>
      </c>
      <c r="E1453" s="39">
        <v>26.48</v>
      </c>
      <c r="F1453" s="39">
        <v>6.93</v>
      </c>
      <c r="G1453" s="39">
        <v>0.49</v>
      </c>
      <c r="H1453" s="39">
        <v>314.48129999999998</v>
      </c>
      <c r="I1453" s="42">
        <f>IF(Table2[[#This Row],[Order Priority]]=Introduction!$B$42,1,0)</f>
        <v>0</v>
      </c>
      <c r="J1453" s="42">
        <f>IF(Table2[[#This Row],[Order Priority]]=Introduction!$B$43,1,0)</f>
        <v>1</v>
      </c>
      <c r="K1453" s="42">
        <f>IF(Table2[[#This Row],[Order Priority]]=Introduction!$B$44,1,0)</f>
        <v>0</v>
      </c>
      <c r="L1453" s="42">
        <f>IF(Table2[[#This Row],[Order Priority]]=Introduction!$B$45,1,0)</f>
        <v>0</v>
      </c>
      <c r="M1453" s="42">
        <f>IF(Table2[[#This Row],[Ship Mode]]=Introduction!$C$42,1,0)</f>
        <v>0</v>
      </c>
      <c r="N1453" s="41">
        <f>IF(Table2[[#This Row],[Ship Mode]]=Introduction!$C$44,1,0)</f>
        <v>1</v>
      </c>
      <c r="O1453" s="41">
        <f>IF(Table2[[#This Row],[Customer Segment]]=Introduction!$D$45,1,0)</f>
        <v>1</v>
      </c>
      <c r="P1453" s="41">
        <f>IF(Table2[[#This Row],[Customer Segment]]=Introduction!$D$42,1,0)</f>
        <v>0</v>
      </c>
      <c r="Q1453" s="41">
        <f>IF(Table2[[#This Row],[Customer Segment]]=Introduction!$D$44,1,0)</f>
        <v>0</v>
      </c>
      <c r="R1453" s="1">
        <v>455.77</v>
      </c>
      <c r="S145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596.22741008711819</v>
      </c>
    </row>
    <row r="1454" spans="1:19" x14ac:dyDescent="0.2">
      <c r="A1454" s="1" t="s">
        <v>13</v>
      </c>
      <c r="B1454" s="1" t="s">
        <v>14</v>
      </c>
      <c r="C1454" s="1" t="s">
        <v>3</v>
      </c>
      <c r="D1454" s="37">
        <v>0.05</v>
      </c>
      <c r="E1454" s="37">
        <v>26.48</v>
      </c>
      <c r="F1454" s="37">
        <v>6.93</v>
      </c>
      <c r="G1454" s="37">
        <v>0.49</v>
      </c>
      <c r="H1454" s="37">
        <v>384.38</v>
      </c>
      <c r="I1454" s="42">
        <f>IF(Table2[[#This Row],[Order Priority]]=Introduction!$B$42,1,0)</f>
        <v>0</v>
      </c>
      <c r="J1454" s="42">
        <f>IF(Table2[[#This Row],[Order Priority]]=Introduction!$B$43,1,0)</f>
        <v>1</v>
      </c>
      <c r="K1454" s="42">
        <f>IF(Table2[[#This Row],[Order Priority]]=Introduction!$B$44,1,0)</f>
        <v>0</v>
      </c>
      <c r="L1454" s="42">
        <f>IF(Table2[[#This Row],[Order Priority]]=Introduction!$B$45,1,0)</f>
        <v>0</v>
      </c>
      <c r="M1454" s="42">
        <f>IF(Table2[[#This Row],[Ship Mode]]=Introduction!$C$42,1,0)</f>
        <v>0</v>
      </c>
      <c r="N1454" s="41">
        <f>IF(Table2[[#This Row],[Ship Mode]]=Introduction!$C$44,1,0)</f>
        <v>1</v>
      </c>
      <c r="O1454" s="41">
        <f>IF(Table2[[#This Row],[Customer Segment]]=Introduction!$D$45,1,0)</f>
        <v>1</v>
      </c>
      <c r="P1454" s="41">
        <f>IF(Table2[[#This Row],[Customer Segment]]=Introduction!$D$42,1,0)</f>
        <v>0</v>
      </c>
      <c r="Q1454" s="41">
        <f>IF(Table2[[#This Row],[Customer Segment]]=Introduction!$D$44,1,0)</f>
        <v>0</v>
      </c>
      <c r="R1454" s="34">
        <v>1876.69</v>
      </c>
      <c r="S145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667.80547684820635</v>
      </c>
    </row>
    <row r="1455" spans="1:19" x14ac:dyDescent="0.2">
      <c r="A1455" s="1" t="s">
        <v>13</v>
      </c>
      <c r="B1455" s="1" t="s">
        <v>14</v>
      </c>
      <c r="C1455" s="1" t="s">
        <v>70</v>
      </c>
      <c r="D1455" s="39">
        <v>0.01</v>
      </c>
      <c r="E1455" s="39">
        <v>30.98</v>
      </c>
      <c r="F1455" s="39">
        <v>6.5</v>
      </c>
      <c r="G1455" s="39">
        <v>0.64</v>
      </c>
      <c r="H1455" s="39">
        <v>46.29</v>
      </c>
      <c r="I1455" s="42">
        <f>IF(Table2[[#This Row],[Order Priority]]=Introduction!$B$42,1,0)</f>
        <v>0</v>
      </c>
      <c r="J1455" s="42">
        <f>IF(Table2[[#This Row],[Order Priority]]=Introduction!$B$43,1,0)</f>
        <v>1</v>
      </c>
      <c r="K1455" s="42">
        <f>IF(Table2[[#This Row],[Order Priority]]=Introduction!$B$44,1,0)</f>
        <v>0</v>
      </c>
      <c r="L1455" s="42">
        <f>IF(Table2[[#This Row],[Order Priority]]=Introduction!$B$45,1,0)</f>
        <v>0</v>
      </c>
      <c r="M1455" s="42">
        <f>IF(Table2[[#This Row],[Ship Mode]]=Introduction!$C$42,1,0)</f>
        <v>0</v>
      </c>
      <c r="N1455" s="41">
        <f>IF(Table2[[#This Row],[Ship Mode]]=Introduction!$C$44,1,0)</f>
        <v>1</v>
      </c>
      <c r="O1455" s="41">
        <f>IF(Table2[[#This Row],[Customer Segment]]=Introduction!$D$45,1,0)</f>
        <v>0</v>
      </c>
      <c r="P1455" s="41">
        <f>IF(Table2[[#This Row],[Customer Segment]]=Introduction!$D$42,1,0)</f>
        <v>0</v>
      </c>
      <c r="Q1455" s="41">
        <f>IF(Table2[[#This Row],[Customer Segment]]=Introduction!$D$44,1,0)</f>
        <v>0</v>
      </c>
      <c r="R1455" s="1">
        <v>363.37</v>
      </c>
      <c r="S145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483.95472423118906</v>
      </c>
    </row>
    <row r="1456" spans="1:19" x14ac:dyDescent="0.2">
      <c r="A1456" s="1" t="s">
        <v>13</v>
      </c>
      <c r="B1456" s="1" t="s">
        <v>14</v>
      </c>
      <c r="C1456" s="1" t="s">
        <v>70</v>
      </c>
      <c r="D1456" s="37">
        <v>0.01</v>
      </c>
      <c r="E1456" s="37">
        <v>40.99</v>
      </c>
      <c r="F1456" s="37">
        <v>19.989999999999998</v>
      </c>
      <c r="G1456" s="37">
        <v>0.36</v>
      </c>
      <c r="H1456" s="37">
        <v>177.79</v>
      </c>
      <c r="I1456" s="42">
        <f>IF(Table2[[#This Row],[Order Priority]]=Introduction!$B$42,1,0)</f>
        <v>0</v>
      </c>
      <c r="J1456" s="42">
        <f>IF(Table2[[#This Row],[Order Priority]]=Introduction!$B$43,1,0)</f>
        <v>1</v>
      </c>
      <c r="K1456" s="42">
        <f>IF(Table2[[#This Row],[Order Priority]]=Introduction!$B$44,1,0)</f>
        <v>0</v>
      </c>
      <c r="L1456" s="42">
        <f>IF(Table2[[#This Row],[Order Priority]]=Introduction!$B$45,1,0)</f>
        <v>0</v>
      </c>
      <c r="M1456" s="42">
        <f>IF(Table2[[#This Row],[Ship Mode]]=Introduction!$C$42,1,0)</f>
        <v>0</v>
      </c>
      <c r="N1456" s="41">
        <f>IF(Table2[[#This Row],[Ship Mode]]=Introduction!$C$44,1,0)</f>
        <v>1</v>
      </c>
      <c r="O1456" s="41">
        <f>IF(Table2[[#This Row],[Customer Segment]]=Introduction!$D$45,1,0)</f>
        <v>0</v>
      </c>
      <c r="P1456" s="41">
        <f>IF(Table2[[#This Row],[Customer Segment]]=Introduction!$D$42,1,0)</f>
        <v>0</v>
      </c>
      <c r="Q1456" s="41">
        <f>IF(Table2[[#This Row],[Customer Segment]]=Introduction!$D$44,1,0)</f>
        <v>0</v>
      </c>
      <c r="R1456" s="34">
        <v>480.75</v>
      </c>
      <c r="S145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790.10047763328623</v>
      </c>
    </row>
    <row r="1457" spans="1:19" x14ac:dyDescent="0.2">
      <c r="A1457" s="1" t="s">
        <v>92</v>
      </c>
      <c r="B1457" s="1" t="s">
        <v>14</v>
      </c>
      <c r="C1457" s="1" t="s">
        <v>70</v>
      </c>
      <c r="D1457" s="39">
        <v>0.08</v>
      </c>
      <c r="E1457" s="39">
        <v>6.48</v>
      </c>
      <c r="F1457" s="39">
        <v>7.03</v>
      </c>
      <c r="G1457" s="39">
        <v>0.37</v>
      </c>
      <c r="H1457" s="39">
        <v>8.9320000000000004</v>
      </c>
      <c r="I1457" s="42">
        <f>IF(Table2[[#This Row],[Order Priority]]=Introduction!$B$42,1,0)</f>
        <v>0</v>
      </c>
      <c r="J1457" s="42">
        <f>IF(Table2[[#This Row],[Order Priority]]=Introduction!$B$43,1,0)</f>
        <v>0</v>
      </c>
      <c r="K1457" s="42">
        <f>IF(Table2[[#This Row],[Order Priority]]=Introduction!$B$44,1,0)</f>
        <v>0</v>
      </c>
      <c r="L1457" s="42">
        <f>IF(Table2[[#This Row],[Order Priority]]=Introduction!$B$45,1,0)</f>
        <v>1</v>
      </c>
      <c r="M1457" s="42">
        <f>IF(Table2[[#This Row],[Ship Mode]]=Introduction!$C$42,1,0)</f>
        <v>0</v>
      </c>
      <c r="N1457" s="41">
        <f>IF(Table2[[#This Row],[Ship Mode]]=Introduction!$C$44,1,0)</f>
        <v>1</v>
      </c>
      <c r="O1457" s="41">
        <f>IF(Table2[[#This Row],[Customer Segment]]=Introduction!$D$45,1,0)</f>
        <v>0</v>
      </c>
      <c r="P1457" s="41">
        <f>IF(Table2[[#This Row],[Customer Segment]]=Introduction!$D$42,1,0)</f>
        <v>0</v>
      </c>
      <c r="Q1457" s="41">
        <f>IF(Table2[[#This Row],[Customer Segment]]=Introduction!$D$44,1,0)</f>
        <v>0</v>
      </c>
      <c r="R1457" s="1">
        <v>67.86</v>
      </c>
      <c r="S145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128.15843496354594</v>
      </c>
    </row>
    <row r="1458" spans="1:19" x14ac:dyDescent="0.2">
      <c r="A1458" s="1" t="s">
        <v>92</v>
      </c>
      <c r="B1458" s="1" t="s">
        <v>14</v>
      </c>
      <c r="C1458" s="1" t="s">
        <v>70</v>
      </c>
      <c r="D1458" s="37">
        <v>0.01</v>
      </c>
      <c r="E1458" s="37">
        <v>20.34</v>
      </c>
      <c r="F1458" s="37">
        <v>35</v>
      </c>
      <c r="G1458" s="37">
        <v>0.84</v>
      </c>
      <c r="H1458" s="37">
        <v>229.63800000000001</v>
      </c>
      <c r="I1458" s="42">
        <f>IF(Table2[[#This Row],[Order Priority]]=Introduction!$B$42,1,0)</f>
        <v>0</v>
      </c>
      <c r="J1458" s="42">
        <f>IF(Table2[[#This Row],[Order Priority]]=Introduction!$B$43,1,0)</f>
        <v>0</v>
      </c>
      <c r="K1458" s="42">
        <f>IF(Table2[[#This Row],[Order Priority]]=Introduction!$B$44,1,0)</f>
        <v>0</v>
      </c>
      <c r="L1458" s="42">
        <f>IF(Table2[[#This Row],[Order Priority]]=Introduction!$B$45,1,0)</f>
        <v>1</v>
      </c>
      <c r="M1458" s="42">
        <f>IF(Table2[[#This Row],[Ship Mode]]=Introduction!$C$42,1,0)</f>
        <v>0</v>
      </c>
      <c r="N1458" s="41">
        <f>IF(Table2[[#This Row],[Ship Mode]]=Introduction!$C$44,1,0)</f>
        <v>1</v>
      </c>
      <c r="O1458" s="41">
        <f>IF(Table2[[#This Row],[Customer Segment]]=Introduction!$D$45,1,0)</f>
        <v>0</v>
      </c>
      <c r="P1458" s="41">
        <f>IF(Table2[[#This Row],[Customer Segment]]=Introduction!$D$42,1,0)</f>
        <v>0</v>
      </c>
      <c r="Q1458" s="41">
        <f>IF(Table2[[#This Row],[Customer Segment]]=Introduction!$D$44,1,0)</f>
        <v>0</v>
      </c>
      <c r="R1458" s="34">
        <v>747.28</v>
      </c>
      <c r="S145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1607.5804914586911</v>
      </c>
    </row>
    <row r="1459" spans="1:19" x14ac:dyDescent="0.2">
      <c r="A1459" s="1" t="s">
        <v>92</v>
      </c>
      <c r="B1459" s="1" t="s">
        <v>14</v>
      </c>
      <c r="C1459" s="1" t="s">
        <v>15</v>
      </c>
      <c r="D1459" s="39">
        <v>0.08</v>
      </c>
      <c r="E1459" s="39">
        <v>2.94</v>
      </c>
      <c r="F1459" s="39">
        <v>0.96</v>
      </c>
      <c r="G1459" s="39">
        <v>0.57999999999999996</v>
      </c>
      <c r="H1459" s="39">
        <v>-2.12</v>
      </c>
      <c r="I1459" s="42">
        <f>IF(Table2[[#This Row],[Order Priority]]=Introduction!$B$42,1,0)</f>
        <v>0</v>
      </c>
      <c r="J1459" s="42">
        <f>IF(Table2[[#This Row],[Order Priority]]=Introduction!$B$43,1,0)</f>
        <v>0</v>
      </c>
      <c r="K1459" s="42">
        <f>IF(Table2[[#This Row],[Order Priority]]=Introduction!$B$44,1,0)</f>
        <v>0</v>
      </c>
      <c r="L1459" s="42">
        <f>IF(Table2[[#This Row],[Order Priority]]=Introduction!$B$45,1,0)</f>
        <v>1</v>
      </c>
      <c r="M1459" s="42">
        <f>IF(Table2[[#This Row],[Ship Mode]]=Introduction!$C$42,1,0)</f>
        <v>0</v>
      </c>
      <c r="N1459" s="41">
        <f>IF(Table2[[#This Row],[Ship Mode]]=Introduction!$C$44,1,0)</f>
        <v>1</v>
      </c>
      <c r="O1459" s="41">
        <f>IF(Table2[[#This Row],[Customer Segment]]=Introduction!$D$45,1,0)</f>
        <v>0</v>
      </c>
      <c r="P1459" s="41">
        <f>IF(Table2[[#This Row],[Customer Segment]]=Introduction!$D$42,1,0)</f>
        <v>1</v>
      </c>
      <c r="Q1459" s="41">
        <f>IF(Table2[[#This Row],[Customer Segment]]=Introduction!$D$44,1,0)</f>
        <v>0</v>
      </c>
      <c r="R1459" s="1">
        <v>66.7</v>
      </c>
      <c r="S145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83.591507297596223</v>
      </c>
    </row>
    <row r="1460" spans="1:19" x14ac:dyDescent="0.2">
      <c r="A1460" s="1" t="s">
        <v>92</v>
      </c>
      <c r="B1460" s="1" t="s">
        <v>14</v>
      </c>
      <c r="C1460" s="1" t="s">
        <v>15</v>
      </c>
      <c r="D1460" s="37">
        <v>0.06</v>
      </c>
      <c r="E1460" s="37">
        <v>8.32</v>
      </c>
      <c r="F1460" s="37">
        <v>2.38</v>
      </c>
      <c r="G1460" s="37">
        <v>0.74</v>
      </c>
      <c r="H1460" s="37">
        <v>-36.630000000000003</v>
      </c>
      <c r="I1460" s="42">
        <f>IF(Table2[[#This Row],[Order Priority]]=Introduction!$B$42,1,0)</f>
        <v>0</v>
      </c>
      <c r="J1460" s="42">
        <f>IF(Table2[[#This Row],[Order Priority]]=Introduction!$B$43,1,0)</f>
        <v>0</v>
      </c>
      <c r="K1460" s="42">
        <f>IF(Table2[[#This Row],[Order Priority]]=Introduction!$B$44,1,0)</f>
        <v>0</v>
      </c>
      <c r="L1460" s="42">
        <f>IF(Table2[[#This Row],[Order Priority]]=Introduction!$B$45,1,0)</f>
        <v>1</v>
      </c>
      <c r="M1460" s="42">
        <f>IF(Table2[[#This Row],[Ship Mode]]=Introduction!$C$42,1,0)</f>
        <v>0</v>
      </c>
      <c r="N1460" s="41">
        <f>IF(Table2[[#This Row],[Ship Mode]]=Introduction!$C$44,1,0)</f>
        <v>1</v>
      </c>
      <c r="O1460" s="41">
        <f>IF(Table2[[#This Row],[Customer Segment]]=Introduction!$D$45,1,0)</f>
        <v>0</v>
      </c>
      <c r="P1460" s="41">
        <f>IF(Table2[[#This Row],[Customer Segment]]=Introduction!$D$42,1,0)</f>
        <v>1</v>
      </c>
      <c r="Q1460" s="41">
        <f>IF(Table2[[#This Row],[Customer Segment]]=Introduction!$D$44,1,0)</f>
        <v>0</v>
      </c>
      <c r="R1460" s="34">
        <v>101.26</v>
      </c>
      <c r="S146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250.56293077894469</v>
      </c>
    </row>
    <row r="1461" spans="1:19" x14ac:dyDescent="0.2">
      <c r="A1461" s="1" t="s">
        <v>92</v>
      </c>
      <c r="B1461" s="1" t="s">
        <v>14</v>
      </c>
      <c r="C1461" s="1" t="s">
        <v>15</v>
      </c>
      <c r="D1461" s="39">
        <v>0.08</v>
      </c>
      <c r="E1461" s="39">
        <v>2.94</v>
      </c>
      <c r="F1461" s="39">
        <v>0.96</v>
      </c>
      <c r="G1461" s="39">
        <v>0.57999999999999996</v>
      </c>
      <c r="H1461" s="39">
        <v>-2.12</v>
      </c>
      <c r="I1461" s="42">
        <f>IF(Table2[[#This Row],[Order Priority]]=Introduction!$B$42,1,0)</f>
        <v>0</v>
      </c>
      <c r="J1461" s="42">
        <f>IF(Table2[[#This Row],[Order Priority]]=Introduction!$B$43,1,0)</f>
        <v>0</v>
      </c>
      <c r="K1461" s="42">
        <f>IF(Table2[[#This Row],[Order Priority]]=Introduction!$B$44,1,0)</f>
        <v>0</v>
      </c>
      <c r="L1461" s="42">
        <f>IF(Table2[[#This Row],[Order Priority]]=Introduction!$B$45,1,0)</f>
        <v>1</v>
      </c>
      <c r="M1461" s="42">
        <f>IF(Table2[[#This Row],[Ship Mode]]=Introduction!$C$42,1,0)</f>
        <v>0</v>
      </c>
      <c r="N1461" s="41">
        <f>IF(Table2[[#This Row],[Ship Mode]]=Introduction!$C$44,1,0)</f>
        <v>1</v>
      </c>
      <c r="O1461" s="41">
        <f>IF(Table2[[#This Row],[Customer Segment]]=Introduction!$D$45,1,0)</f>
        <v>0</v>
      </c>
      <c r="P1461" s="41">
        <f>IF(Table2[[#This Row],[Customer Segment]]=Introduction!$D$42,1,0)</f>
        <v>1</v>
      </c>
      <c r="Q1461" s="41">
        <f>IF(Table2[[#This Row],[Customer Segment]]=Introduction!$D$44,1,0)</f>
        <v>0</v>
      </c>
      <c r="R1461" s="1">
        <v>17.399999999999999</v>
      </c>
      <c r="S146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83.591507297596223</v>
      </c>
    </row>
    <row r="1462" spans="1:19" x14ac:dyDescent="0.2">
      <c r="A1462" s="1" t="s">
        <v>46</v>
      </c>
      <c r="B1462" s="1" t="s">
        <v>14</v>
      </c>
      <c r="C1462" s="1" t="s">
        <v>70</v>
      </c>
      <c r="D1462" s="37">
        <v>0.08</v>
      </c>
      <c r="E1462" s="37">
        <v>73.98</v>
      </c>
      <c r="F1462" s="37">
        <v>4</v>
      </c>
      <c r="G1462" s="37">
        <v>0.77</v>
      </c>
      <c r="H1462" s="37">
        <v>97.16</v>
      </c>
      <c r="I1462" s="42">
        <f>IF(Table2[[#This Row],[Order Priority]]=Introduction!$B$42,1,0)</f>
        <v>0</v>
      </c>
      <c r="J1462" s="42">
        <f>IF(Table2[[#This Row],[Order Priority]]=Introduction!$B$43,1,0)</f>
        <v>0</v>
      </c>
      <c r="K1462" s="42">
        <f>IF(Table2[[#This Row],[Order Priority]]=Introduction!$B$44,1,0)</f>
        <v>0</v>
      </c>
      <c r="L1462" s="42">
        <f>IF(Table2[[#This Row],[Order Priority]]=Introduction!$B$45,1,0)</f>
        <v>0</v>
      </c>
      <c r="M1462" s="42">
        <f>IF(Table2[[#This Row],[Ship Mode]]=Introduction!$C$42,1,0)</f>
        <v>0</v>
      </c>
      <c r="N1462" s="41">
        <f>IF(Table2[[#This Row],[Ship Mode]]=Introduction!$C$44,1,0)</f>
        <v>1</v>
      </c>
      <c r="O1462" s="41">
        <f>IF(Table2[[#This Row],[Customer Segment]]=Introduction!$D$45,1,0)</f>
        <v>0</v>
      </c>
      <c r="P1462" s="41">
        <f>IF(Table2[[#This Row],[Customer Segment]]=Introduction!$D$42,1,0)</f>
        <v>0</v>
      </c>
      <c r="Q1462" s="41">
        <f>IF(Table2[[#This Row],[Customer Segment]]=Introduction!$D$44,1,0)</f>
        <v>0</v>
      </c>
      <c r="R1462" s="34">
        <v>1181.67</v>
      </c>
      <c r="S146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866.9879527744672</v>
      </c>
    </row>
    <row r="1463" spans="1:19" x14ac:dyDescent="0.2">
      <c r="A1463" s="1" t="s">
        <v>46</v>
      </c>
      <c r="B1463" s="1" t="s">
        <v>14</v>
      </c>
      <c r="C1463" s="1" t="s">
        <v>70</v>
      </c>
      <c r="D1463" s="39">
        <v>0.02</v>
      </c>
      <c r="E1463" s="39">
        <v>3.68</v>
      </c>
      <c r="F1463" s="39">
        <v>1.32</v>
      </c>
      <c r="G1463" s="39">
        <v>0.83</v>
      </c>
      <c r="H1463" s="39">
        <v>-20.65</v>
      </c>
      <c r="I1463" s="42">
        <f>IF(Table2[[#This Row],[Order Priority]]=Introduction!$B$42,1,0)</f>
        <v>0</v>
      </c>
      <c r="J1463" s="42">
        <f>IF(Table2[[#This Row],[Order Priority]]=Introduction!$B$43,1,0)</f>
        <v>0</v>
      </c>
      <c r="K1463" s="42">
        <f>IF(Table2[[#This Row],[Order Priority]]=Introduction!$B$44,1,0)</f>
        <v>0</v>
      </c>
      <c r="L1463" s="42">
        <f>IF(Table2[[#This Row],[Order Priority]]=Introduction!$B$45,1,0)</f>
        <v>0</v>
      </c>
      <c r="M1463" s="42">
        <f>IF(Table2[[#This Row],[Ship Mode]]=Introduction!$C$42,1,0)</f>
        <v>0</v>
      </c>
      <c r="N1463" s="41">
        <f>IF(Table2[[#This Row],[Ship Mode]]=Introduction!$C$44,1,0)</f>
        <v>1</v>
      </c>
      <c r="O1463" s="41">
        <f>IF(Table2[[#This Row],[Customer Segment]]=Introduction!$D$45,1,0)</f>
        <v>0</v>
      </c>
      <c r="P1463" s="41">
        <f>IF(Table2[[#This Row],[Customer Segment]]=Introduction!$D$42,1,0)</f>
        <v>0</v>
      </c>
      <c r="Q1463" s="41">
        <f>IF(Table2[[#This Row],[Customer Segment]]=Introduction!$D$44,1,0)</f>
        <v>0</v>
      </c>
      <c r="R1463" s="1">
        <v>29.93</v>
      </c>
      <c r="S146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541.53315931480847</v>
      </c>
    </row>
    <row r="1464" spans="1:19" x14ac:dyDescent="0.2">
      <c r="A1464" s="1" t="s">
        <v>1</v>
      </c>
      <c r="B1464" s="1" t="s">
        <v>14</v>
      </c>
      <c r="C1464" s="1" t="s">
        <v>3</v>
      </c>
      <c r="D1464" s="37">
        <v>0.04</v>
      </c>
      <c r="E1464" s="37">
        <v>18.97</v>
      </c>
      <c r="F1464" s="37">
        <v>9.5399999999999991</v>
      </c>
      <c r="G1464" s="37">
        <v>0.37</v>
      </c>
      <c r="H1464" s="37">
        <v>3.04</v>
      </c>
      <c r="I1464" s="42">
        <f>IF(Table2[[#This Row],[Order Priority]]=Introduction!$B$42,1,0)</f>
        <v>1</v>
      </c>
      <c r="J1464" s="42">
        <f>IF(Table2[[#This Row],[Order Priority]]=Introduction!$B$43,1,0)</f>
        <v>0</v>
      </c>
      <c r="K1464" s="42">
        <f>IF(Table2[[#This Row],[Order Priority]]=Introduction!$B$44,1,0)</f>
        <v>0</v>
      </c>
      <c r="L1464" s="42">
        <f>IF(Table2[[#This Row],[Order Priority]]=Introduction!$B$45,1,0)</f>
        <v>0</v>
      </c>
      <c r="M1464" s="42">
        <f>IF(Table2[[#This Row],[Ship Mode]]=Introduction!$C$42,1,0)</f>
        <v>0</v>
      </c>
      <c r="N1464" s="41">
        <f>IF(Table2[[#This Row],[Ship Mode]]=Introduction!$C$44,1,0)</f>
        <v>1</v>
      </c>
      <c r="O1464" s="41">
        <f>IF(Table2[[#This Row],[Customer Segment]]=Introduction!$D$45,1,0)</f>
        <v>1</v>
      </c>
      <c r="P1464" s="41">
        <f>IF(Table2[[#This Row],[Customer Segment]]=Introduction!$D$42,1,0)</f>
        <v>0</v>
      </c>
      <c r="Q1464" s="41">
        <f>IF(Table2[[#This Row],[Customer Segment]]=Introduction!$D$44,1,0)</f>
        <v>0</v>
      </c>
      <c r="R1464" s="34">
        <v>101.74</v>
      </c>
      <c r="S146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525.27805917602336</v>
      </c>
    </row>
    <row r="1465" spans="1:19" x14ac:dyDescent="0.2">
      <c r="A1465" s="1" t="s">
        <v>1</v>
      </c>
      <c r="B1465" s="1" t="s">
        <v>14</v>
      </c>
      <c r="C1465" s="1" t="s">
        <v>3</v>
      </c>
      <c r="D1465" s="39">
        <v>0.09</v>
      </c>
      <c r="E1465" s="39">
        <v>10.98</v>
      </c>
      <c r="F1465" s="39">
        <v>3.37</v>
      </c>
      <c r="G1465" s="39">
        <v>0.56999999999999995</v>
      </c>
      <c r="H1465" s="39">
        <v>2.706</v>
      </c>
      <c r="I1465" s="42">
        <f>IF(Table2[[#This Row],[Order Priority]]=Introduction!$B$42,1,0)</f>
        <v>1</v>
      </c>
      <c r="J1465" s="42">
        <f>IF(Table2[[#This Row],[Order Priority]]=Introduction!$B$43,1,0)</f>
        <v>0</v>
      </c>
      <c r="K1465" s="42">
        <f>IF(Table2[[#This Row],[Order Priority]]=Introduction!$B$44,1,0)</f>
        <v>0</v>
      </c>
      <c r="L1465" s="42">
        <f>IF(Table2[[#This Row],[Order Priority]]=Introduction!$B$45,1,0)</f>
        <v>0</v>
      </c>
      <c r="M1465" s="42">
        <f>IF(Table2[[#This Row],[Ship Mode]]=Introduction!$C$42,1,0)</f>
        <v>0</v>
      </c>
      <c r="N1465" s="41">
        <f>IF(Table2[[#This Row],[Ship Mode]]=Introduction!$C$44,1,0)</f>
        <v>1</v>
      </c>
      <c r="O1465" s="41">
        <f>IF(Table2[[#This Row],[Customer Segment]]=Introduction!$D$45,1,0)</f>
        <v>1</v>
      </c>
      <c r="P1465" s="41">
        <f>IF(Table2[[#This Row],[Customer Segment]]=Introduction!$D$42,1,0)</f>
        <v>0</v>
      </c>
      <c r="Q1465" s="41">
        <f>IF(Table2[[#This Row],[Customer Segment]]=Introduction!$D$44,1,0)</f>
        <v>0</v>
      </c>
      <c r="R1465" s="1">
        <v>84.52</v>
      </c>
      <c r="S146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462.56202985451228</v>
      </c>
    </row>
    <row r="1466" spans="1:19" x14ac:dyDescent="0.2">
      <c r="A1466" s="1" t="s">
        <v>1</v>
      </c>
      <c r="B1466" s="1" t="s">
        <v>14</v>
      </c>
      <c r="C1466" s="1" t="s">
        <v>3</v>
      </c>
      <c r="D1466" s="37">
        <v>7.0000000000000007E-2</v>
      </c>
      <c r="E1466" s="37">
        <v>279.48</v>
      </c>
      <c r="F1466" s="37">
        <v>35</v>
      </c>
      <c r="G1466" s="37">
        <v>0.8</v>
      </c>
      <c r="H1466" s="37">
        <v>-207.28</v>
      </c>
      <c r="I1466" s="42">
        <f>IF(Table2[[#This Row],[Order Priority]]=Introduction!$B$42,1,0)</f>
        <v>1</v>
      </c>
      <c r="J1466" s="42">
        <f>IF(Table2[[#This Row],[Order Priority]]=Introduction!$B$43,1,0)</f>
        <v>0</v>
      </c>
      <c r="K1466" s="42">
        <f>IF(Table2[[#This Row],[Order Priority]]=Introduction!$B$44,1,0)</f>
        <v>0</v>
      </c>
      <c r="L1466" s="42">
        <f>IF(Table2[[#This Row],[Order Priority]]=Introduction!$B$45,1,0)</f>
        <v>0</v>
      </c>
      <c r="M1466" s="42">
        <f>IF(Table2[[#This Row],[Ship Mode]]=Introduction!$C$42,1,0)</f>
        <v>0</v>
      </c>
      <c r="N1466" s="41">
        <f>IF(Table2[[#This Row],[Ship Mode]]=Introduction!$C$44,1,0)</f>
        <v>1</v>
      </c>
      <c r="O1466" s="41">
        <f>IF(Table2[[#This Row],[Customer Segment]]=Introduction!$D$45,1,0)</f>
        <v>1</v>
      </c>
      <c r="P1466" s="41">
        <f>IF(Table2[[#This Row],[Customer Segment]]=Introduction!$D$42,1,0)</f>
        <v>0</v>
      </c>
      <c r="Q1466" s="41">
        <f>IF(Table2[[#This Row],[Customer Segment]]=Introduction!$D$44,1,0)</f>
        <v>0</v>
      </c>
      <c r="R1466" s="34">
        <v>2716.09</v>
      </c>
      <c r="S146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2167.4101646380959</v>
      </c>
    </row>
    <row r="1467" spans="1:19" x14ac:dyDescent="0.2">
      <c r="A1467" s="1" t="s">
        <v>1</v>
      </c>
      <c r="B1467" s="1" t="s">
        <v>63</v>
      </c>
      <c r="C1467" s="1" t="s">
        <v>3</v>
      </c>
      <c r="D1467" s="39">
        <v>0</v>
      </c>
      <c r="E1467" s="39">
        <v>14.42</v>
      </c>
      <c r="F1467" s="39">
        <v>6.75</v>
      </c>
      <c r="G1467" s="39">
        <v>0.52</v>
      </c>
      <c r="H1467" s="39">
        <v>9.33</v>
      </c>
      <c r="I1467" s="42">
        <f>IF(Table2[[#This Row],[Order Priority]]=Introduction!$B$42,1,0)</f>
        <v>1</v>
      </c>
      <c r="J1467" s="42">
        <f>IF(Table2[[#This Row],[Order Priority]]=Introduction!$B$43,1,0)</f>
        <v>0</v>
      </c>
      <c r="K1467" s="42">
        <f>IF(Table2[[#This Row],[Order Priority]]=Introduction!$B$44,1,0)</f>
        <v>0</v>
      </c>
      <c r="L1467" s="42">
        <f>IF(Table2[[#This Row],[Order Priority]]=Introduction!$B$45,1,0)</f>
        <v>0</v>
      </c>
      <c r="M1467" s="42">
        <f>IF(Table2[[#This Row],[Ship Mode]]=Introduction!$C$42,1,0)</f>
        <v>0</v>
      </c>
      <c r="N1467" s="41">
        <f>IF(Table2[[#This Row],[Ship Mode]]=Introduction!$C$44,1,0)</f>
        <v>0</v>
      </c>
      <c r="O1467" s="41">
        <f>IF(Table2[[#This Row],[Customer Segment]]=Introduction!$D$45,1,0)</f>
        <v>1</v>
      </c>
      <c r="P1467" s="41">
        <f>IF(Table2[[#This Row],[Customer Segment]]=Introduction!$D$42,1,0)</f>
        <v>0</v>
      </c>
      <c r="Q1467" s="41">
        <f>IF(Table2[[#This Row],[Customer Segment]]=Introduction!$D$44,1,0)</f>
        <v>0</v>
      </c>
      <c r="R1467" s="1">
        <v>98.96</v>
      </c>
      <c r="S146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509.24470936012386</v>
      </c>
    </row>
    <row r="1468" spans="1:19" x14ac:dyDescent="0.2">
      <c r="A1468" s="1" t="s">
        <v>1</v>
      </c>
      <c r="B1468" s="1" t="s">
        <v>14</v>
      </c>
      <c r="C1468" s="1" t="s">
        <v>70</v>
      </c>
      <c r="D1468" s="37">
        <v>0.1</v>
      </c>
      <c r="E1468" s="37">
        <v>8.17</v>
      </c>
      <c r="F1468" s="37">
        <v>1.69</v>
      </c>
      <c r="G1468" s="37">
        <v>0.38</v>
      </c>
      <c r="H1468" s="37">
        <v>100.2984</v>
      </c>
      <c r="I1468" s="42">
        <f>IF(Table2[[#This Row],[Order Priority]]=Introduction!$B$42,1,0)</f>
        <v>1</v>
      </c>
      <c r="J1468" s="42">
        <f>IF(Table2[[#This Row],[Order Priority]]=Introduction!$B$43,1,0)</f>
        <v>0</v>
      </c>
      <c r="K1468" s="42">
        <f>IF(Table2[[#This Row],[Order Priority]]=Introduction!$B$44,1,0)</f>
        <v>0</v>
      </c>
      <c r="L1468" s="42">
        <f>IF(Table2[[#This Row],[Order Priority]]=Introduction!$B$45,1,0)</f>
        <v>0</v>
      </c>
      <c r="M1468" s="42">
        <f>IF(Table2[[#This Row],[Ship Mode]]=Introduction!$C$42,1,0)</f>
        <v>0</v>
      </c>
      <c r="N1468" s="41">
        <f>IF(Table2[[#This Row],[Ship Mode]]=Introduction!$C$44,1,0)</f>
        <v>1</v>
      </c>
      <c r="O1468" s="41">
        <f>IF(Table2[[#This Row],[Customer Segment]]=Introduction!$D$45,1,0)</f>
        <v>0</v>
      </c>
      <c r="P1468" s="41">
        <f>IF(Table2[[#This Row],[Customer Segment]]=Introduction!$D$42,1,0)</f>
        <v>0</v>
      </c>
      <c r="Q1468" s="41">
        <f>IF(Table2[[#This Row],[Customer Segment]]=Introduction!$D$44,1,0)</f>
        <v>0</v>
      </c>
      <c r="R1468" s="34">
        <v>145.36000000000001</v>
      </c>
      <c r="S146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351.76410743866666</v>
      </c>
    </row>
    <row r="1469" spans="1:19" x14ac:dyDescent="0.2">
      <c r="A1469" s="1" t="s">
        <v>1</v>
      </c>
      <c r="B1469" s="1" t="s">
        <v>14</v>
      </c>
      <c r="C1469" s="1" t="s">
        <v>70</v>
      </c>
      <c r="D1469" s="39">
        <v>0.03</v>
      </c>
      <c r="E1469" s="39">
        <v>110.99</v>
      </c>
      <c r="F1469" s="39">
        <v>2.5</v>
      </c>
      <c r="G1469" s="39">
        <v>0.56999999999999995</v>
      </c>
      <c r="H1469" s="39">
        <v>2495.3987999999999</v>
      </c>
      <c r="I1469" s="42">
        <f>IF(Table2[[#This Row],[Order Priority]]=Introduction!$B$42,1,0)</f>
        <v>1</v>
      </c>
      <c r="J1469" s="42">
        <f>IF(Table2[[#This Row],[Order Priority]]=Introduction!$B$43,1,0)</f>
        <v>0</v>
      </c>
      <c r="K1469" s="42">
        <f>IF(Table2[[#This Row],[Order Priority]]=Introduction!$B$44,1,0)</f>
        <v>0</v>
      </c>
      <c r="L1469" s="42">
        <f>IF(Table2[[#This Row],[Order Priority]]=Introduction!$B$45,1,0)</f>
        <v>0</v>
      </c>
      <c r="M1469" s="42">
        <f>IF(Table2[[#This Row],[Ship Mode]]=Introduction!$C$42,1,0)</f>
        <v>0</v>
      </c>
      <c r="N1469" s="41">
        <f>IF(Table2[[#This Row],[Ship Mode]]=Introduction!$C$44,1,0)</f>
        <v>1</v>
      </c>
      <c r="O1469" s="41">
        <f>IF(Table2[[#This Row],[Customer Segment]]=Introduction!$D$45,1,0)</f>
        <v>0</v>
      </c>
      <c r="P1469" s="41">
        <f>IF(Table2[[#This Row],[Customer Segment]]=Introduction!$D$42,1,0)</f>
        <v>0</v>
      </c>
      <c r="Q1469" s="41">
        <f>IF(Table2[[#This Row],[Customer Segment]]=Introduction!$D$44,1,0)</f>
        <v>0</v>
      </c>
      <c r="R1469" s="1">
        <v>3616.52</v>
      </c>
      <c r="S146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3353.1331670584786</v>
      </c>
    </row>
    <row r="1470" spans="1:19" x14ac:dyDescent="0.2">
      <c r="A1470" s="1" t="s">
        <v>13</v>
      </c>
      <c r="B1470" s="1" t="s">
        <v>14</v>
      </c>
      <c r="C1470" s="1" t="s">
        <v>70</v>
      </c>
      <c r="D1470" s="37">
        <v>0.04</v>
      </c>
      <c r="E1470" s="37">
        <v>12.44</v>
      </c>
      <c r="F1470" s="37">
        <v>6.27</v>
      </c>
      <c r="G1470" s="37">
        <v>0.56999999999999995</v>
      </c>
      <c r="H1470" s="37">
        <v>-258.56599999999997</v>
      </c>
      <c r="I1470" s="42">
        <f>IF(Table2[[#This Row],[Order Priority]]=Introduction!$B$42,1,0)</f>
        <v>0</v>
      </c>
      <c r="J1470" s="42">
        <f>IF(Table2[[#This Row],[Order Priority]]=Introduction!$B$43,1,0)</f>
        <v>1</v>
      </c>
      <c r="K1470" s="42">
        <f>IF(Table2[[#This Row],[Order Priority]]=Introduction!$B$44,1,0)</f>
        <v>0</v>
      </c>
      <c r="L1470" s="42">
        <f>IF(Table2[[#This Row],[Order Priority]]=Introduction!$B$45,1,0)</f>
        <v>0</v>
      </c>
      <c r="M1470" s="42">
        <f>IF(Table2[[#This Row],[Ship Mode]]=Introduction!$C$42,1,0)</f>
        <v>0</v>
      </c>
      <c r="N1470" s="41">
        <f>IF(Table2[[#This Row],[Ship Mode]]=Introduction!$C$44,1,0)</f>
        <v>1</v>
      </c>
      <c r="O1470" s="41">
        <f>IF(Table2[[#This Row],[Customer Segment]]=Introduction!$D$45,1,0)</f>
        <v>0</v>
      </c>
      <c r="P1470" s="41">
        <f>IF(Table2[[#This Row],[Customer Segment]]=Introduction!$D$42,1,0)</f>
        <v>0</v>
      </c>
      <c r="Q1470" s="41">
        <f>IF(Table2[[#This Row],[Customer Segment]]=Introduction!$D$44,1,0)</f>
        <v>0</v>
      </c>
      <c r="R1470" s="34">
        <v>464.94</v>
      </c>
      <c r="S147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29.320175911628127</v>
      </c>
    </row>
    <row r="1471" spans="1:19" x14ac:dyDescent="0.2">
      <c r="A1471" s="1" t="s">
        <v>13</v>
      </c>
      <c r="B1471" s="1" t="s">
        <v>14</v>
      </c>
      <c r="C1471" s="1" t="s">
        <v>70</v>
      </c>
      <c r="D1471" s="39">
        <v>0.04</v>
      </c>
      <c r="E1471" s="39">
        <v>12.44</v>
      </c>
      <c r="F1471" s="39">
        <v>6.27</v>
      </c>
      <c r="G1471" s="39">
        <v>0.56999999999999995</v>
      </c>
      <c r="H1471" s="39">
        <v>-59.06</v>
      </c>
      <c r="I1471" s="42">
        <f>IF(Table2[[#This Row],[Order Priority]]=Introduction!$B$42,1,0)</f>
        <v>0</v>
      </c>
      <c r="J1471" s="42">
        <f>IF(Table2[[#This Row],[Order Priority]]=Introduction!$B$43,1,0)</f>
        <v>1</v>
      </c>
      <c r="K1471" s="42">
        <f>IF(Table2[[#This Row],[Order Priority]]=Introduction!$B$44,1,0)</f>
        <v>0</v>
      </c>
      <c r="L1471" s="42">
        <f>IF(Table2[[#This Row],[Order Priority]]=Introduction!$B$45,1,0)</f>
        <v>0</v>
      </c>
      <c r="M1471" s="42">
        <f>IF(Table2[[#This Row],[Ship Mode]]=Introduction!$C$42,1,0)</f>
        <v>0</v>
      </c>
      <c r="N1471" s="41">
        <f>IF(Table2[[#This Row],[Ship Mode]]=Introduction!$C$44,1,0)</f>
        <v>1</v>
      </c>
      <c r="O1471" s="41">
        <f>IF(Table2[[#This Row],[Customer Segment]]=Introduction!$D$45,1,0)</f>
        <v>0</v>
      </c>
      <c r="P1471" s="41">
        <f>IF(Table2[[#This Row],[Customer Segment]]=Introduction!$D$42,1,0)</f>
        <v>0</v>
      </c>
      <c r="Q1471" s="41">
        <f>IF(Table2[[#This Row],[Customer Segment]]=Introduction!$D$44,1,0)</f>
        <v>0</v>
      </c>
      <c r="R1471" s="1">
        <v>1834.61</v>
      </c>
      <c r="S147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233.61945168124399</v>
      </c>
    </row>
    <row r="1472" spans="1:19" x14ac:dyDescent="0.2">
      <c r="A1472" s="1" t="s">
        <v>13</v>
      </c>
      <c r="B1472" s="1" t="s">
        <v>14</v>
      </c>
      <c r="C1472" s="1" t="s">
        <v>70</v>
      </c>
      <c r="D1472" s="37">
        <v>0.09</v>
      </c>
      <c r="E1472" s="37">
        <v>5.4</v>
      </c>
      <c r="F1472" s="37">
        <v>7.78</v>
      </c>
      <c r="G1472" s="37">
        <v>0.37</v>
      </c>
      <c r="H1472" s="37">
        <v>-136.25200000000001</v>
      </c>
      <c r="I1472" s="42">
        <f>IF(Table2[[#This Row],[Order Priority]]=Introduction!$B$42,1,0)</f>
        <v>0</v>
      </c>
      <c r="J1472" s="42">
        <f>IF(Table2[[#This Row],[Order Priority]]=Introduction!$B$43,1,0)</f>
        <v>1</v>
      </c>
      <c r="K1472" s="42">
        <f>IF(Table2[[#This Row],[Order Priority]]=Introduction!$B$44,1,0)</f>
        <v>0</v>
      </c>
      <c r="L1472" s="42">
        <f>IF(Table2[[#This Row],[Order Priority]]=Introduction!$B$45,1,0)</f>
        <v>0</v>
      </c>
      <c r="M1472" s="42">
        <f>IF(Table2[[#This Row],[Ship Mode]]=Introduction!$C$42,1,0)</f>
        <v>0</v>
      </c>
      <c r="N1472" s="41">
        <f>IF(Table2[[#This Row],[Ship Mode]]=Introduction!$C$44,1,0)</f>
        <v>1</v>
      </c>
      <c r="O1472" s="41">
        <f>IF(Table2[[#This Row],[Customer Segment]]=Introduction!$D$45,1,0)</f>
        <v>0</v>
      </c>
      <c r="P1472" s="41">
        <f>IF(Table2[[#This Row],[Customer Segment]]=Introduction!$D$42,1,0)</f>
        <v>0</v>
      </c>
      <c r="Q1472" s="41">
        <f>IF(Table2[[#This Row],[Customer Segment]]=Introduction!$D$44,1,0)</f>
        <v>0</v>
      </c>
      <c r="R1472" s="34">
        <v>49.24</v>
      </c>
      <c r="S147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-25.028005248818431</v>
      </c>
    </row>
    <row r="1473" spans="1:19" x14ac:dyDescent="0.2">
      <c r="A1473" s="1" t="s">
        <v>13</v>
      </c>
      <c r="B1473" s="1" t="s">
        <v>14</v>
      </c>
      <c r="C1473" s="1" t="s">
        <v>70</v>
      </c>
      <c r="D1473" s="39">
        <v>0.03</v>
      </c>
      <c r="E1473" s="39">
        <v>28.53</v>
      </c>
      <c r="F1473" s="39">
        <v>1.49</v>
      </c>
      <c r="G1473" s="39">
        <v>0.38</v>
      </c>
      <c r="H1473" s="39">
        <v>137.67570000000001</v>
      </c>
      <c r="I1473" s="42">
        <f>IF(Table2[[#This Row],[Order Priority]]=Introduction!$B$42,1,0)</f>
        <v>0</v>
      </c>
      <c r="J1473" s="42">
        <f>IF(Table2[[#This Row],[Order Priority]]=Introduction!$B$43,1,0)</f>
        <v>1</v>
      </c>
      <c r="K1473" s="42">
        <f>IF(Table2[[#This Row],[Order Priority]]=Introduction!$B$44,1,0)</f>
        <v>0</v>
      </c>
      <c r="L1473" s="42">
        <f>IF(Table2[[#This Row],[Order Priority]]=Introduction!$B$45,1,0)</f>
        <v>0</v>
      </c>
      <c r="M1473" s="42">
        <f>IF(Table2[[#This Row],[Ship Mode]]=Introduction!$C$42,1,0)</f>
        <v>0</v>
      </c>
      <c r="N1473" s="41">
        <f>IF(Table2[[#This Row],[Ship Mode]]=Introduction!$C$44,1,0)</f>
        <v>1</v>
      </c>
      <c r="O1473" s="41">
        <f>IF(Table2[[#This Row],[Customer Segment]]=Introduction!$D$45,1,0)</f>
        <v>0</v>
      </c>
      <c r="P1473" s="41">
        <f>IF(Table2[[#This Row],[Customer Segment]]=Introduction!$D$42,1,0)</f>
        <v>0</v>
      </c>
      <c r="Q1473" s="41">
        <f>IF(Table2[[#This Row],[Customer Segment]]=Introduction!$D$44,1,0)</f>
        <v>0</v>
      </c>
      <c r="R1473" s="1">
        <v>199.53</v>
      </c>
      <c r="S147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202.0620497753699</v>
      </c>
    </row>
    <row r="1474" spans="1:19" x14ac:dyDescent="0.2">
      <c r="A1474" s="1" t="s">
        <v>13</v>
      </c>
      <c r="B1474" s="1" t="s">
        <v>14</v>
      </c>
      <c r="C1474" s="1" t="s">
        <v>70</v>
      </c>
      <c r="D1474" s="37">
        <v>7.0000000000000007E-2</v>
      </c>
      <c r="E1474" s="37">
        <v>5.98</v>
      </c>
      <c r="F1474" s="37">
        <v>7.15</v>
      </c>
      <c r="G1474" s="37">
        <v>0.36</v>
      </c>
      <c r="H1474" s="37">
        <v>-62</v>
      </c>
      <c r="I1474" s="42">
        <f>IF(Table2[[#This Row],[Order Priority]]=Introduction!$B$42,1,0)</f>
        <v>0</v>
      </c>
      <c r="J1474" s="42">
        <f>IF(Table2[[#This Row],[Order Priority]]=Introduction!$B$43,1,0)</f>
        <v>1</v>
      </c>
      <c r="K1474" s="42">
        <f>IF(Table2[[#This Row],[Order Priority]]=Introduction!$B$44,1,0)</f>
        <v>0</v>
      </c>
      <c r="L1474" s="42">
        <f>IF(Table2[[#This Row],[Order Priority]]=Introduction!$B$45,1,0)</f>
        <v>0</v>
      </c>
      <c r="M1474" s="42">
        <f>IF(Table2[[#This Row],[Ship Mode]]=Introduction!$C$42,1,0)</f>
        <v>0</v>
      </c>
      <c r="N1474" s="41">
        <f>IF(Table2[[#This Row],[Ship Mode]]=Introduction!$C$44,1,0)</f>
        <v>1</v>
      </c>
      <c r="O1474" s="41">
        <f>IF(Table2[[#This Row],[Customer Segment]]=Introduction!$D$45,1,0)</f>
        <v>0</v>
      </c>
      <c r="P1474" s="41">
        <f>IF(Table2[[#This Row],[Customer Segment]]=Introduction!$D$42,1,0)</f>
        <v>0</v>
      </c>
      <c r="Q1474" s="41">
        <f>IF(Table2[[#This Row],[Customer Segment]]=Introduction!$D$44,1,0)</f>
        <v>0</v>
      </c>
      <c r="R1474" s="34">
        <v>37.049999999999997</v>
      </c>
      <c r="S147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40.317346648531128</v>
      </c>
    </row>
    <row r="1475" spans="1:19" x14ac:dyDescent="0.2">
      <c r="A1475" s="1" t="s">
        <v>23</v>
      </c>
      <c r="B1475" s="1" t="s">
        <v>14</v>
      </c>
      <c r="C1475" s="1" t="s">
        <v>70</v>
      </c>
      <c r="D1475" s="39">
        <v>7.0000000000000007E-2</v>
      </c>
      <c r="E1475" s="39">
        <v>35.99</v>
      </c>
      <c r="F1475" s="39">
        <v>5.99</v>
      </c>
      <c r="G1475" s="39">
        <v>0.38</v>
      </c>
      <c r="H1475" s="39">
        <v>17.8398</v>
      </c>
      <c r="I1475" s="42">
        <f>IF(Table2[[#This Row],[Order Priority]]=Introduction!$B$42,1,0)</f>
        <v>0</v>
      </c>
      <c r="J1475" s="42">
        <f>IF(Table2[[#This Row],[Order Priority]]=Introduction!$B$43,1,0)</f>
        <v>0</v>
      </c>
      <c r="K1475" s="42">
        <f>IF(Table2[[#This Row],[Order Priority]]=Introduction!$B$44,1,0)</f>
        <v>1</v>
      </c>
      <c r="L1475" s="42">
        <f>IF(Table2[[#This Row],[Order Priority]]=Introduction!$B$45,1,0)</f>
        <v>0</v>
      </c>
      <c r="M1475" s="42">
        <f>IF(Table2[[#This Row],[Ship Mode]]=Introduction!$C$42,1,0)</f>
        <v>0</v>
      </c>
      <c r="N1475" s="41">
        <f>IF(Table2[[#This Row],[Ship Mode]]=Introduction!$C$44,1,0)</f>
        <v>1</v>
      </c>
      <c r="O1475" s="41">
        <f>IF(Table2[[#This Row],[Customer Segment]]=Introduction!$D$45,1,0)</f>
        <v>0</v>
      </c>
      <c r="P1475" s="41">
        <f>IF(Table2[[#This Row],[Customer Segment]]=Introduction!$D$42,1,0)</f>
        <v>0</v>
      </c>
      <c r="Q1475" s="41">
        <f>IF(Table2[[#This Row],[Customer Segment]]=Introduction!$D$44,1,0)</f>
        <v>0</v>
      </c>
      <c r="R1475" s="1">
        <v>153.61000000000001</v>
      </c>
      <c r="S147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282.92077789609914</v>
      </c>
    </row>
    <row r="1476" spans="1:19" x14ac:dyDescent="0.2">
      <c r="A1476" s="1" t="s">
        <v>23</v>
      </c>
      <c r="B1476" s="1" t="s">
        <v>63</v>
      </c>
      <c r="C1476" s="1" t="s">
        <v>70</v>
      </c>
      <c r="D1476" s="37">
        <v>0.08</v>
      </c>
      <c r="E1476" s="37">
        <v>65.989999999999995</v>
      </c>
      <c r="F1476" s="37">
        <v>5.92</v>
      </c>
      <c r="G1476" s="37">
        <v>0.57999999999999996</v>
      </c>
      <c r="H1476" s="37">
        <v>183.84299999999999</v>
      </c>
      <c r="I1476" s="42">
        <f>IF(Table2[[#This Row],[Order Priority]]=Introduction!$B$42,1,0)</f>
        <v>0</v>
      </c>
      <c r="J1476" s="42">
        <f>IF(Table2[[#This Row],[Order Priority]]=Introduction!$B$43,1,0)</f>
        <v>0</v>
      </c>
      <c r="K1476" s="42">
        <f>IF(Table2[[#This Row],[Order Priority]]=Introduction!$B$44,1,0)</f>
        <v>1</v>
      </c>
      <c r="L1476" s="42">
        <f>IF(Table2[[#This Row],[Order Priority]]=Introduction!$B$45,1,0)</f>
        <v>0</v>
      </c>
      <c r="M1476" s="42">
        <f>IF(Table2[[#This Row],[Ship Mode]]=Introduction!$C$42,1,0)</f>
        <v>0</v>
      </c>
      <c r="N1476" s="41">
        <f>IF(Table2[[#This Row],[Ship Mode]]=Introduction!$C$44,1,0)</f>
        <v>0</v>
      </c>
      <c r="O1476" s="41">
        <f>IF(Table2[[#This Row],[Customer Segment]]=Introduction!$D$45,1,0)</f>
        <v>0</v>
      </c>
      <c r="P1476" s="41">
        <f>IF(Table2[[#This Row],[Customer Segment]]=Introduction!$D$42,1,0)</f>
        <v>0</v>
      </c>
      <c r="Q1476" s="41">
        <f>IF(Table2[[#This Row],[Customer Segment]]=Introduction!$D$44,1,0)</f>
        <v>0</v>
      </c>
      <c r="R1476" s="34">
        <v>1063.81</v>
      </c>
      <c r="S147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622.38533646961707</v>
      </c>
    </row>
    <row r="1477" spans="1:19" x14ac:dyDescent="0.2">
      <c r="A1477" s="1" t="s">
        <v>46</v>
      </c>
      <c r="B1477" s="1" t="s">
        <v>14</v>
      </c>
      <c r="C1477" s="1" t="s">
        <v>15</v>
      </c>
      <c r="D1477" s="39">
        <v>0.1</v>
      </c>
      <c r="E1477" s="39">
        <v>7.37</v>
      </c>
      <c r="F1477" s="39">
        <v>5.53</v>
      </c>
      <c r="G1477" s="39">
        <v>0.69</v>
      </c>
      <c r="H1477" s="39">
        <v>290.202</v>
      </c>
      <c r="I1477" s="42">
        <f>IF(Table2[[#This Row],[Order Priority]]=Introduction!$B$42,1,0)</f>
        <v>0</v>
      </c>
      <c r="J1477" s="42">
        <f>IF(Table2[[#This Row],[Order Priority]]=Introduction!$B$43,1,0)</f>
        <v>0</v>
      </c>
      <c r="K1477" s="42">
        <f>IF(Table2[[#This Row],[Order Priority]]=Introduction!$B$44,1,0)</f>
        <v>0</v>
      </c>
      <c r="L1477" s="42">
        <f>IF(Table2[[#This Row],[Order Priority]]=Introduction!$B$45,1,0)</f>
        <v>0</v>
      </c>
      <c r="M1477" s="42">
        <f>IF(Table2[[#This Row],[Ship Mode]]=Introduction!$C$42,1,0)</f>
        <v>0</v>
      </c>
      <c r="N1477" s="41">
        <f>IF(Table2[[#This Row],[Ship Mode]]=Introduction!$C$44,1,0)</f>
        <v>1</v>
      </c>
      <c r="O1477" s="41">
        <f>IF(Table2[[#This Row],[Customer Segment]]=Introduction!$D$45,1,0)</f>
        <v>0</v>
      </c>
      <c r="P1477" s="41">
        <f>IF(Table2[[#This Row],[Customer Segment]]=Introduction!$D$42,1,0)</f>
        <v>1</v>
      </c>
      <c r="Q1477" s="41">
        <f>IF(Table2[[#This Row],[Customer Segment]]=Introduction!$D$44,1,0)</f>
        <v>0</v>
      </c>
      <c r="R1477" s="1">
        <v>269.33</v>
      </c>
      <c r="S147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789.6080697119047</v>
      </c>
    </row>
    <row r="1478" spans="1:19" x14ac:dyDescent="0.2">
      <c r="A1478" s="1" t="s">
        <v>13</v>
      </c>
      <c r="B1478" s="1" t="s">
        <v>14</v>
      </c>
      <c r="C1478" s="1" t="s">
        <v>47</v>
      </c>
      <c r="D1478" s="37">
        <v>7.0000000000000007E-2</v>
      </c>
      <c r="E1478" s="37">
        <v>19.84</v>
      </c>
      <c r="F1478" s="37">
        <v>4.0999999999999996</v>
      </c>
      <c r="G1478" s="37">
        <v>0.44</v>
      </c>
      <c r="H1478" s="37">
        <v>117.852</v>
      </c>
      <c r="I1478" s="42">
        <f>IF(Table2[[#This Row],[Order Priority]]=Introduction!$B$42,1,0)</f>
        <v>0</v>
      </c>
      <c r="J1478" s="42">
        <f>IF(Table2[[#This Row],[Order Priority]]=Introduction!$B$43,1,0)</f>
        <v>1</v>
      </c>
      <c r="K1478" s="42">
        <f>IF(Table2[[#This Row],[Order Priority]]=Introduction!$B$44,1,0)</f>
        <v>0</v>
      </c>
      <c r="L1478" s="42">
        <f>IF(Table2[[#This Row],[Order Priority]]=Introduction!$B$45,1,0)</f>
        <v>0</v>
      </c>
      <c r="M1478" s="42">
        <f>IF(Table2[[#This Row],[Ship Mode]]=Introduction!$C$42,1,0)</f>
        <v>0</v>
      </c>
      <c r="N1478" s="41">
        <f>IF(Table2[[#This Row],[Ship Mode]]=Introduction!$C$44,1,0)</f>
        <v>1</v>
      </c>
      <c r="O1478" s="41">
        <f>IF(Table2[[#This Row],[Customer Segment]]=Introduction!$D$45,1,0)</f>
        <v>0</v>
      </c>
      <c r="P1478" s="41">
        <f>IF(Table2[[#This Row],[Customer Segment]]=Introduction!$D$42,1,0)</f>
        <v>0</v>
      </c>
      <c r="Q1478" s="41">
        <f>IF(Table2[[#This Row],[Customer Segment]]=Introduction!$D$44,1,0)</f>
        <v>1</v>
      </c>
      <c r="R1478" s="34">
        <v>170.8</v>
      </c>
      <c r="S147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280.55005835625917</v>
      </c>
    </row>
    <row r="1479" spans="1:19" x14ac:dyDescent="0.2">
      <c r="A1479" s="1" t="s">
        <v>13</v>
      </c>
      <c r="B1479" s="1" t="s">
        <v>14</v>
      </c>
      <c r="C1479" s="1" t="s">
        <v>47</v>
      </c>
      <c r="D1479" s="39">
        <v>7.0000000000000007E-2</v>
      </c>
      <c r="E1479" s="39">
        <v>8.34</v>
      </c>
      <c r="F1479" s="39">
        <v>1.43</v>
      </c>
      <c r="G1479" s="39">
        <v>0.35</v>
      </c>
      <c r="H1479" s="39">
        <v>-190.68</v>
      </c>
      <c r="I1479" s="42">
        <f>IF(Table2[[#This Row],[Order Priority]]=Introduction!$B$42,1,0)</f>
        <v>0</v>
      </c>
      <c r="J1479" s="42">
        <f>IF(Table2[[#This Row],[Order Priority]]=Introduction!$B$43,1,0)</f>
        <v>1</v>
      </c>
      <c r="K1479" s="42">
        <f>IF(Table2[[#This Row],[Order Priority]]=Introduction!$B$44,1,0)</f>
        <v>0</v>
      </c>
      <c r="L1479" s="42">
        <f>IF(Table2[[#This Row],[Order Priority]]=Introduction!$B$45,1,0)</f>
        <v>0</v>
      </c>
      <c r="M1479" s="42">
        <f>IF(Table2[[#This Row],[Ship Mode]]=Introduction!$C$42,1,0)</f>
        <v>0</v>
      </c>
      <c r="N1479" s="41">
        <f>IF(Table2[[#This Row],[Ship Mode]]=Introduction!$C$44,1,0)</f>
        <v>1</v>
      </c>
      <c r="O1479" s="41">
        <f>IF(Table2[[#This Row],[Customer Segment]]=Introduction!$D$45,1,0)</f>
        <v>0</v>
      </c>
      <c r="P1479" s="41">
        <f>IF(Table2[[#This Row],[Customer Segment]]=Introduction!$D$42,1,0)</f>
        <v>0</v>
      </c>
      <c r="Q1479" s="41">
        <f>IF(Table2[[#This Row],[Customer Segment]]=Introduction!$D$44,1,0)</f>
        <v>1</v>
      </c>
      <c r="R1479" s="1">
        <v>132.08000000000001</v>
      </c>
      <c r="S147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-220.0297643512375</v>
      </c>
    </row>
    <row r="1480" spans="1:19" x14ac:dyDescent="0.2">
      <c r="A1480" s="1" t="s">
        <v>13</v>
      </c>
      <c r="B1480" s="1" t="s">
        <v>14</v>
      </c>
      <c r="C1480" s="1" t="s">
        <v>47</v>
      </c>
      <c r="D1480" s="37">
        <v>0.09</v>
      </c>
      <c r="E1480" s="37">
        <v>4.9800000000000004</v>
      </c>
      <c r="F1480" s="37">
        <v>6.07</v>
      </c>
      <c r="G1480" s="37">
        <v>0.36</v>
      </c>
      <c r="H1480" s="37">
        <v>325.39800000000002</v>
      </c>
      <c r="I1480" s="42">
        <f>IF(Table2[[#This Row],[Order Priority]]=Introduction!$B$42,1,0)</f>
        <v>0</v>
      </c>
      <c r="J1480" s="42">
        <f>IF(Table2[[#This Row],[Order Priority]]=Introduction!$B$43,1,0)</f>
        <v>1</v>
      </c>
      <c r="K1480" s="42">
        <f>IF(Table2[[#This Row],[Order Priority]]=Introduction!$B$44,1,0)</f>
        <v>0</v>
      </c>
      <c r="L1480" s="42">
        <f>IF(Table2[[#This Row],[Order Priority]]=Introduction!$B$45,1,0)</f>
        <v>0</v>
      </c>
      <c r="M1480" s="42">
        <f>IF(Table2[[#This Row],[Ship Mode]]=Introduction!$C$42,1,0)</f>
        <v>0</v>
      </c>
      <c r="N1480" s="41">
        <f>IF(Table2[[#This Row],[Ship Mode]]=Introduction!$C$44,1,0)</f>
        <v>1</v>
      </c>
      <c r="O1480" s="41">
        <f>IF(Table2[[#This Row],[Customer Segment]]=Introduction!$D$45,1,0)</f>
        <v>0</v>
      </c>
      <c r="P1480" s="41">
        <f>IF(Table2[[#This Row],[Customer Segment]]=Introduction!$D$42,1,0)</f>
        <v>0</v>
      </c>
      <c r="Q1480" s="41">
        <f>IF(Table2[[#This Row],[Customer Segment]]=Introduction!$D$44,1,0)</f>
        <v>1</v>
      </c>
      <c r="R1480" s="34">
        <v>45.34</v>
      </c>
      <c r="S148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421.2615340532667</v>
      </c>
    </row>
    <row r="1481" spans="1:19" x14ac:dyDescent="0.2">
      <c r="A1481" s="1" t="s">
        <v>23</v>
      </c>
      <c r="B1481" s="1" t="s">
        <v>63</v>
      </c>
      <c r="C1481" s="1" t="s">
        <v>3</v>
      </c>
      <c r="D1481" s="39">
        <v>0.02</v>
      </c>
      <c r="E1481" s="39">
        <v>4.0599999999999996</v>
      </c>
      <c r="F1481" s="39">
        <v>6.89</v>
      </c>
      <c r="G1481" s="39">
        <v>0.6</v>
      </c>
      <c r="H1481" s="39">
        <v>12.706</v>
      </c>
      <c r="I1481" s="42">
        <f>IF(Table2[[#This Row],[Order Priority]]=Introduction!$B$42,1,0)</f>
        <v>0</v>
      </c>
      <c r="J1481" s="42">
        <f>IF(Table2[[#This Row],[Order Priority]]=Introduction!$B$43,1,0)</f>
        <v>0</v>
      </c>
      <c r="K1481" s="42">
        <f>IF(Table2[[#This Row],[Order Priority]]=Introduction!$B$44,1,0)</f>
        <v>1</v>
      </c>
      <c r="L1481" s="42">
        <f>IF(Table2[[#This Row],[Order Priority]]=Introduction!$B$45,1,0)</f>
        <v>0</v>
      </c>
      <c r="M1481" s="42">
        <f>IF(Table2[[#This Row],[Ship Mode]]=Introduction!$C$42,1,0)</f>
        <v>0</v>
      </c>
      <c r="N1481" s="41">
        <f>IF(Table2[[#This Row],[Ship Mode]]=Introduction!$C$44,1,0)</f>
        <v>0</v>
      </c>
      <c r="O1481" s="41">
        <f>IF(Table2[[#This Row],[Customer Segment]]=Introduction!$D$45,1,0)</f>
        <v>1</v>
      </c>
      <c r="P1481" s="41">
        <f>IF(Table2[[#This Row],[Customer Segment]]=Introduction!$D$42,1,0)</f>
        <v>0</v>
      </c>
      <c r="Q1481" s="41">
        <f>IF(Table2[[#This Row],[Customer Segment]]=Introduction!$D$44,1,0)</f>
        <v>0</v>
      </c>
      <c r="R1481" s="1">
        <v>64.41</v>
      </c>
      <c r="S148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327.14666193569525</v>
      </c>
    </row>
    <row r="1482" spans="1:19" x14ac:dyDescent="0.2">
      <c r="A1482" s="1" t="s">
        <v>23</v>
      </c>
      <c r="B1482" s="1" t="s">
        <v>14</v>
      </c>
      <c r="C1482" s="1" t="s">
        <v>3</v>
      </c>
      <c r="D1482" s="37">
        <v>7.0000000000000007E-2</v>
      </c>
      <c r="E1482" s="37">
        <v>9.49</v>
      </c>
      <c r="F1482" s="37">
        <v>5.76</v>
      </c>
      <c r="G1482" s="37">
        <v>0.39</v>
      </c>
      <c r="H1482" s="37">
        <v>7.71516</v>
      </c>
      <c r="I1482" s="42">
        <f>IF(Table2[[#This Row],[Order Priority]]=Introduction!$B$42,1,0)</f>
        <v>0</v>
      </c>
      <c r="J1482" s="42">
        <f>IF(Table2[[#This Row],[Order Priority]]=Introduction!$B$43,1,0)</f>
        <v>0</v>
      </c>
      <c r="K1482" s="42">
        <f>IF(Table2[[#This Row],[Order Priority]]=Introduction!$B$44,1,0)</f>
        <v>1</v>
      </c>
      <c r="L1482" s="42">
        <f>IF(Table2[[#This Row],[Order Priority]]=Introduction!$B$45,1,0)</f>
        <v>0</v>
      </c>
      <c r="M1482" s="42">
        <f>IF(Table2[[#This Row],[Ship Mode]]=Introduction!$C$42,1,0)</f>
        <v>0</v>
      </c>
      <c r="N1482" s="41">
        <f>IF(Table2[[#This Row],[Ship Mode]]=Introduction!$C$44,1,0)</f>
        <v>1</v>
      </c>
      <c r="O1482" s="41">
        <f>IF(Table2[[#This Row],[Customer Segment]]=Introduction!$D$45,1,0)</f>
        <v>1</v>
      </c>
      <c r="P1482" s="41">
        <f>IF(Table2[[#This Row],[Customer Segment]]=Introduction!$D$42,1,0)</f>
        <v>0</v>
      </c>
      <c r="Q1482" s="41">
        <f>IF(Table2[[#This Row],[Customer Segment]]=Introduction!$D$44,1,0)</f>
        <v>0</v>
      </c>
      <c r="R1482" s="34">
        <v>344.57</v>
      </c>
      <c r="S148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182.44192589213947</v>
      </c>
    </row>
    <row r="1483" spans="1:19" x14ac:dyDescent="0.2">
      <c r="A1483" s="1" t="s">
        <v>23</v>
      </c>
      <c r="B1483" s="1" t="s">
        <v>14</v>
      </c>
      <c r="C1483" s="1" t="s">
        <v>70</v>
      </c>
      <c r="D1483" s="39">
        <v>7.0000000000000007E-2</v>
      </c>
      <c r="E1483" s="39">
        <v>172.99</v>
      </c>
      <c r="F1483" s="39">
        <v>19.989999999999998</v>
      </c>
      <c r="G1483" s="39">
        <v>0.39</v>
      </c>
      <c r="H1483" s="39">
        <v>2502.6851999999999</v>
      </c>
      <c r="I1483" s="42">
        <f>IF(Table2[[#This Row],[Order Priority]]=Introduction!$B$42,1,0)</f>
        <v>0</v>
      </c>
      <c r="J1483" s="42">
        <f>IF(Table2[[#This Row],[Order Priority]]=Introduction!$B$43,1,0)</f>
        <v>0</v>
      </c>
      <c r="K1483" s="42">
        <f>IF(Table2[[#This Row],[Order Priority]]=Introduction!$B$44,1,0)</f>
        <v>1</v>
      </c>
      <c r="L1483" s="42">
        <f>IF(Table2[[#This Row],[Order Priority]]=Introduction!$B$45,1,0)</f>
        <v>0</v>
      </c>
      <c r="M1483" s="42">
        <f>IF(Table2[[#This Row],[Ship Mode]]=Introduction!$C$42,1,0)</f>
        <v>0</v>
      </c>
      <c r="N1483" s="41">
        <f>IF(Table2[[#This Row],[Ship Mode]]=Introduction!$C$44,1,0)</f>
        <v>1</v>
      </c>
      <c r="O1483" s="41">
        <f>IF(Table2[[#This Row],[Customer Segment]]=Introduction!$D$45,1,0)</f>
        <v>0</v>
      </c>
      <c r="P1483" s="41">
        <f>IF(Table2[[#This Row],[Customer Segment]]=Introduction!$D$42,1,0)</f>
        <v>0</v>
      </c>
      <c r="Q1483" s="41">
        <f>IF(Table2[[#This Row],[Customer Segment]]=Introduction!$D$44,1,0)</f>
        <v>0</v>
      </c>
      <c r="R1483" s="1">
        <v>3627.08</v>
      </c>
      <c r="S148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3651.9741104605541</v>
      </c>
    </row>
    <row r="1484" spans="1:19" x14ac:dyDescent="0.2">
      <c r="A1484" s="1" t="s">
        <v>23</v>
      </c>
      <c r="B1484" s="1" t="s">
        <v>14</v>
      </c>
      <c r="C1484" s="1" t="s">
        <v>70</v>
      </c>
      <c r="D1484" s="37">
        <v>0.09</v>
      </c>
      <c r="E1484" s="37">
        <v>7.64</v>
      </c>
      <c r="F1484" s="37">
        <v>1.39</v>
      </c>
      <c r="G1484" s="37">
        <v>0.36</v>
      </c>
      <c r="H1484" s="37">
        <v>0.68799999999999994</v>
      </c>
      <c r="I1484" s="42">
        <f>IF(Table2[[#This Row],[Order Priority]]=Introduction!$B$42,1,0)</f>
        <v>0</v>
      </c>
      <c r="J1484" s="42">
        <f>IF(Table2[[#This Row],[Order Priority]]=Introduction!$B$43,1,0)</f>
        <v>0</v>
      </c>
      <c r="K1484" s="42">
        <f>IF(Table2[[#This Row],[Order Priority]]=Introduction!$B$44,1,0)</f>
        <v>1</v>
      </c>
      <c r="L1484" s="42">
        <f>IF(Table2[[#This Row],[Order Priority]]=Introduction!$B$45,1,0)</f>
        <v>0</v>
      </c>
      <c r="M1484" s="42">
        <f>IF(Table2[[#This Row],[Ship Mode]]=Introduction!$C$42,1,0)</f>
        <v>0</v>
      </c>
      <c r="N1484" s="41">
        <f>IF(Table2[[#This Row],[Ship Mode]]=Introduction!$C$44,1,0)</f>
        <v>1</v>
      </c>
      <c r="O1484" s="41">
        <f>IF(Table2[[#This Row],[Customer Segment]]=Introduction!$D$45,1,0)</f>
        <v>0</v>
      </c>
      <c r="P1484" s="41">
        <f>IF(Table2[[#This Row],[Customer Segment]]=Introduction!$D$42,1,0)</f>
        <v>0</v>
      </c>
      <c r="Q1484" s="41">
        <f>IF(Table2[[#This Row],[Customer Segment]]=Introduction!$D$44,1,0)</f>
        <v>0</v>
      </c>
      <c r="R1484" s="34">
        <v>8.34</v>
      </c>
      <c r="S148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19.549922473231085</v>
      </c>
    </row>
    <row r="1485" spans="1:19" x14ac:dyDescent="0.2">
      <c r="A1485" s="1" t="s">
        <v>92</v>
      </c>
      <c r="B1485" s="1" t="s">
        <v>14</v>
      </c>
      <c r="C1485" s="1" t="s">
        <v>70</v>
      </c>
      <c r="D1485" s="39">
        <v>0.06</v>
      </c>
      <c r="E1485" s="39">
        <v>2.94</v>
      </c>
      <c r="F1485" s="39">
        <v>0.96</v>
      </c>
      <c r="G1485" s="39">
        <v>0.57999999999999996</v>
      </c>
      <c r="H1485" s="39">
        <v>-8.8759999999999994</v>
      </c>
      <c r="I1485" s="42">
        <f>IF(Table2[[#This Row],[Order Priority]]=Introduction!$B$42,1,0)</f>
        <v>0</v>
      </c>
      <c r="J1485" s="42">
        <f>IF(Table2[[#This Row],[Order Priority]]=Introduction!$B$43,1,0)</f>
        <v>0</v>
      </c>
      <c r="K1485" s="42">
        <f>IF(Table2[[#This Row],[Order Priority]]=Introduction!$B$44,1,0)</f>
        <v>0</v>
      </c>
      <c r="L1485" s="42">
        <f>IF(Table2[[#This Row],[Order Priority]]=Introduction!$B$45,1,0)</f>
        <v>1</v>
      </c>
      <c r="M1485" s="42">
        <f>IF(Table2[[#This Row],[Ship Mode]]=Introduction!$C$42,1,0)</f>
        <v>0</v>
      </c>
      <c r="N1485" s="41">
        <f>IF(Table2[[#This Row],[Ship Mode]]=Introduction!$C$44,1,0)</f>
        <v>1</v>
      </c>
      <c r="O1485" s="41">
        <f>IF(Table2[[#This Row],[Customer Segment]]=Introduction!$D$45,1,0)</f>
        <v>0</v>
      </c>
      <c r="P1485" s="41">
        <f>IF(Table2[[#This Row],[Customer Segment]]=Introduction!$D$42,1,0)</f>
        <v>0</v>
      </c>
      <c r="Q1485" s="41">
        <f>IF(Table2[[#This Row],[Customer Segment]]=Introduction!$D$44,1,0)</f>
        <v>0</v>
      </c>
      <c r="R1485" s="1">
        <v>8.7899999999999991</v>
      </c>
      <c r="S148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118.8257082740862</v>
      </c>
    </row>
    <row r="1486" spans="1:19" x14ac:dyDescent="0.2">
      <c r="A1486" s="1" t="s">
        <v>92</v>
      </c>
      <c r="B1486" s="1" t="s">
        <v>14</v>
      </c>
      <c r="C1486" s="1" t="s">
        <v>70</v>
      </c>
      <c r="D1486" s="37">
        <v>0.04</v>
      </c>
      <c r="E1486" s="37">
        <v>62.05</v>
      </c>
      <c r="F1486" s="37">
        <v>3.99</v>
      </c>
      <c r="G1486" s="37">
        <v>0.55000000000000004</v>
      </c>
      <c r="H1486" s="37">
        <v>1644.0768</v>
      </c>
      <c r="I1486" s="42">
        <f>IF(Table2[[#This Row],[Order Priority]]=Introduction!$B$42,1,0)</f>
        <v>0</v>
      </c>
      <c r="J1486" s="42">
        <f>IF(Table2[[#This Row],[Order Priority]]=Introduction!$B$43,1,0)</f>
        <v>0</v>
      </c>
      <c r="K1486" s="42">
        <f>IF(Table2[[#This Row],[Order Priority]]=Introduction!$B$44,1,0)</f>
        <v>0</v>
      </c>
      <c r="L1486" s="42">
        <f>IF(Table2[[#This Row],[Order Priority]]=Introduction!$B$45,1,0)</f>
        <v>1</v>
      </c>
      <c r="M1486" s="42">
        <f>IF(Table2[[#This Row],[Ship Mode]]=Introduction!$C$42,1,0)</f>
        <v>0</v>
      </c>
      <c r="N1486" s="41">
        <f>IF(Table2[[#This Row],[Ship Mode]]=Introduction!$C$44,1,0)</f>
        <v>1</v>
      </c>
      <c r="O1486" s="41">
        <f>IF(Table2[[#This Row],[Customer Segment]]=Introduction!$D$45,1,0)</f>
        <v>0</v>
      </c>
      <c r="P1486" s="41">
        <f>IF(Table2[[#This Row],[Customer Segment]]=Introduction!$D$42,1,0)</f>
        <v>0</v>
      </c>
      <c r="Q1486" s="41">
        <f>IF(Table2[[#This Row],[Customer Segment]]=Introduction!$D$44,1,0)</f>
        <v>0</v>
      </c>
      <c r="R1486" s="34">
        <v>2382.7199999999998</v>
      </c>
      <c r="S148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2068.7223808327017</v>
      </c>
    </row>
    <row r="1487" spans="1:19" x14ac:dyDescent="0.2">
      <c r="A1487" s="1" t="s">
        <v>46</v>
      </c>
      <c r="B1487" s="1" t="s">
        <v>14</v>
      </c>
      <c r="C1487" s="1" t="s">
        <v>70</v>
      </c>
      <c r="D1487" s="39">
        <v>7.0000000000000007E-2</v>
      </c>
      <c r="E1487" s="39">
        <v>34.54</v>
      </c>
      <c r="F1487" s="39">
        <v>14.72</v>
      </c>
      <c r="G1487" s="39">
        <v>0.37</v>
      </c>
      <c r="H1487" s="39">
        <v>-20.182259999999999</v>
      </c>
      <c r="I1487" s="42">
        <f>IF(Table2[[#This Row],[Order Priority]]=Introduction!$B$42,1,0)</f>
        <v>0</v>
      </c>
      <c r="J1487" s="42">
        <f>IF(Table2[[#This Row],[Order Priority]]=Introduction!$B$43,1,0)</f>
        <v>0</v>
      </c>
      <c r="K1487" s="42">
        <f>IF(Table2[[#This Row],[Order Priority]]=Introduction!$B$44,1,0)</f>
        <v>0</v>
      </c>
      <c r="L1487" s="42">
        <f>IF(Table2[[#This Row],[Order Priority]]=Introduction!$B$45,1,0)</f>
        <v>0</v>
      </c>
      <c r="M1487" s="42">
        <f>IF(Table2[[#This Row],[Ship Mode]]=Introduction!$C$42,1,0)</f>
        <v>0</v>
      </c>
      <c r="N1487" s="41">
        <f>IF(Table2[[#This Row],[Ship Mode]]=Introduction!$C$44,1,0)</f>
        <v>1</v>
      </c>
      <c r="O1487" s="41">
        <f>IF(Table2[[#This Row],[Customer Segment]]=Introduction!$D$45,1,0)</f>
        <v>0</v>
      </c>
      <c r="P1487" s="41">
        <f>IF(Table2[[#This Row],[Customer Segment]]=Introduction!$D$42,1,0)</f>
        <v>0</v>
      </c>
      <c r="Q1487" s="41">
        <f>IF(Table2[[#This Row],[Customer Segment]]=Introduction!$D$44,1,0)</f>
        <v>0</v>
      </c>
      <c r="R1487" s="1">
        <v>574.97</v>
      </c>
      <c r="S148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593.68263725585939</v>
      </c>
    </row>
    <row r="1488" spans="1:19" x14ac:dyDescent="0.2">
      <c r="A1488" s="1" t="s">
        <v>46</v>
      </c>
      <c r="B1488" s="1" t="s">
        <v>14</v>
      </c>
      <c r="C1488" s="1" t="s">
        <v>70</v>
      </c>
      <c r="D1488" s="37">
        <v>0.02</v>
      </c>
      <c r="E1488" s="37">
        <v>12.28</v>
      </c>
      <c r="F1488" s="37">
        <v>6.47</v>
      </c>
      <c r="G1488" s="37">
        <v>0.38</v>
      </c>
      <c r="H1488" s="37">
        <v>-156.97219999999999</v>
      </c>
      <c r="I1488" s="42">
        <f>IF(Table2[[#This Row],[Order Priority]]=Introduction!$B$42,1,0)</f>
        <v>0</v>
      </c>
      <c r="J1488" s="42">
        <f>IF(Table2[[#This Row],[Order Priority]]=Introduction!$B$43,1,0)</f>
        <v>0</v>
      </c>
      <c r="K1488" s="42">
        <f>IF(Table2[[#This Row],[Order Priority]]=Introduction!$B$44,1,0)</f>
        <v>0</v>
      </c>
      <c r="L1488" s="42">
        <f>IF(Table2[[#This Row],[Order Priority]]=Introduction!$B$45,1,0)</f>
        <v>0</v>
      </c>
      <c r="M1488" s="42">
        <f>IF(Table2[[#This Row],[Ship Mode]]=Introduction!$C$42,1,0)</f>
        <v>0</v>
      </c>
      <c r="N1488" s="41">
        <f>IF(Table2[[#This Row],[Ship Mode]]=Introduction!$C$44,1,0)</f>
        <v>1</v>
      </c>
      <c r="O1488" s="41">
        <f>IF(Table2[[#This Row],[Customer Segment]]=Introduction!$D$45,1,0)</f>
        <v>0</v>
      </c>
      <c r="P1488" s="41">
        <f>IF(Table2[[#This Row],[Customer Segment]]=Introduction!$D$42,1,0)</f>
        <v>0</v>
      </c>
      <c r="Q1488" s="41">
        <f>IF(Table2[[#This Row],[Customer Segment]]=Introduction!$D$44,1,0)</f>
        <v>0</v>
      </c>
      <c r="R1488" s="34">
        <v>115.22</v>
      </c>
      <c r="S148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197.19091841401479</v>
      </c>
    </row>
    <row r="1489" spans="1:19" x14ac:dyDescent="0.2">
      <c r="A1489" s="1" t="s">
        <v>46</v>
      </c>
      <c r="B1489" s="1" t="s">
        <v>63</v>
      </c>
      <c r="C1489" s="1" t="s">
        <v>70</v>
      </c>
      <c r="D1489" s="39">
        <v>0.06</v>
      </c>
      <c r="E1489" s="39">
        <v>34.58</v>
      </c>
      <c r="F1489" s="39">
        <v>8.99</v>
      </c>
      <c r="G1489" s="39">
        <v>0.56000000000000005</v>
      </c>
      <c r="H1489" s="39">
        <v>384.5043</v>
      </c>
      <c r="I1489" s="42">
        <f>IF(Table2[[#This Row],[Order Priority]]=Introduction!$B$42,1,0)</f>
        <v>0</v>
      </c>
      <c r="J1489" s="42">
        <f>IF(Table2[[#This Row],[Order Priority]]=Introduction!$B$43,1,0)</f>
        <v>0</v>
      </c>
      <c r="K1489" s="42">
        <f>IF(Table2[[#This Row],[Order Priority]]=Introduction!$B$44,1,0)</f>
        <v>0</v>
      </c>
      <c r="L1489" s="42">
        <f>IF(Table2[[#This Row],[Order Priority]]=Introduction!$B$45,1,0)</f>
        <v>0</v>
      </c>
      <c r="M1489" s="42">
        <f>IF(Table2[[#This Row],[Ship Mode]]=Introduction!$C$42,1,0)</f>
        <v>0</v>
      </c>
      <c r="N1489" s="41">
        <f>IF(Table2[[#This Row],[Ship Mode]]=Introduction!$C$44,1,0)</f>
        <v>0</v>
      </c>
      <c r="O1489" s="41">
        <f>IF(Table2[[#This Row],[Customer Segment]]=Introduction!$D$45,1,0)</f>
        <v>0</v>
      </c>
      <c r="P1489" s="41">
        <f>IF(Table2[[#This Row],[Customer Segment]]=Introduction!$D$42,1,0)</f>
        <v>0</v>
      </c>
      <c r="Q1489" s="41">
        <f>IF(Table2[[#This Row],[Customer Segment]]=Introduction!$D$44,1,0)</f>
        <v>0</v>
      </c>
      <c r="R1489" s="1">
        <v>456.58</v>
      </c>
      <c r="S148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932.1614013870701</v>
      </c>
    </row>
    <row r="1490" spans="1:19" x14ac:dyDescent="0.2">
      <c r="A1490" s="1" t="s">
        <v>1</v>
      </c>
      <c r="B1490" s="1" t="s">
        <v>14</v>
      </c>
      <c r="C1490" s="1" t="s">
        <v>15</v>
      </c>
      <c r="D1490" s="37">
        <v>0.1</v>
      </c>
      <c r="E1490" s="37">
        <v>1.89</v>
      </c>
      <c r="F1490" s="37">
        <v>0.76</v>
      </c>
      <c r="G1490" s="37">
        <v>0.83</v>
      </c>
      <c r="H1490" s="37">
        <v>-40.432000000000002</v>
      </c>
      <c r="I1490" s="42">
        <f>IF(Table2[[#This Row],[Order Priority]]=Introduction!$B$42,1,0)</f>
        <v>1</v>
      </c>
      <c r="J1490" s="42">
        <f>IF(Table2[[#This Row],[Order Priority]]=Introduction!$B$43,1,0)</f>
        <v>0</v>
      </c>
      <c r="K1490" s="42">
        <f>IF(Table2[[#This Row],[Order Priority]]=Introduction!$B$44,1,0)</f>
        <v>0</v>
      </c>
      <c r="L1490" s="42">
        <f>IF(Table2[[#This Row],[Order Priority]]=Introduction!$B$45,1,0)</f>
        <v>0</v>
      </c>
      <c r="M1490" s="42">
        <f>IF(Table2[[#This Row],[Ship Mode]]=Introduction!$C$42,1,0)</f>
        <v>0</v>
      </c>
      <c r="N1490" s="41">
        <f>IF(Table2[[#This Row],[Ship Mode]]=Introduction!$C$44,1,0)</f>
        <v>1</v>
      </c>
      <c r="O1490" s="41">
        <f>IF(Table2[[#This Row],[Customer Segment]]=Introduction!$D$45,1,0)</f>
        <v>0</v>
      </c>
      <c r="P1490" s="41">
        <f>IF(Table2[[#This Row],[Customer Segment]]=Introduction!$D$42,1,0)</f>
        <v>1</v>
      </c>
      <c r="Q1490" s="41">
        <f>IF(Table2[[#This Row],[Customer Segment]]=Introduction!$D$44,1,0)</f>
        <v>0</v>
      </c>
      <c r="R1490" s="34">
        <v>36.72</v>
      </c>
      <c r="S149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507.36862251315102</v>
      </c>
    </row>
    <row r="1491" spans="1:19" x14ac:dyDescent="0.2">
      <c r="A1491" s="1" t="s">
        <v>13</v>
      </c>
      <c r="B1491" s="1" t="s">
        <v>14</v>
      </c>
      <c r="C1491" s="1" t="s">
        <v>3</v>
      </c>
      <c r="D1491" s="39">
        <v>0.04</v>
      </c>
      <c r="E1491" s="39">
        <v>10.98</v>
      </c>
      <c r="F1491" s="39">
        <v>3.99</v>
      </c>
      <c r="G1491" s="39">
        <v>0.57999999999999996</v>
      </c>
      <c r="H1491" s="39">
        <v>481.03199999999998</v>
      </c>
      <c r="I1491" s="42">
        <f>IF(Table2[[#This Row],[Order Priority]]=Introduction!$B$42,1,0)</f>
        <v>0</v>
      </c>
      <c r="J1491" s="42">
        <f>IF(Table2[[#This Row],[Order Priority]]=Introduction!$B$43,1,0)</f>
        <v>1</v>
      </c>
      <c r="K1491" s="42">
        <f>IF(Table2[[#This Row],[Order Priority]]=Introduction!$B$44,1,0)</f>
        <v>0</v>
      </c>
      <c r="L1491" s="42">
        <f>IF(Table2[[#This Row],[Order Priority]]=Introduction!$B$45,1,0)</f>
        <v>0</v>
      </c>
      <c r="M1491" s="42">
        <f>IF(Table2[[#This Row],[Ship Mode]]=Introduction!$C$42,1,0)</f>
        <v>0</v>
      </c>
      <c r="N1491" s="41">
        <f>IF(Table2[[#This Row],[Ship Mode]]=Introduction!$C$44,1,0)</f>
        <v>1</v>
      </c>
      <c r="O1491" s="41">
        <f>IF(Table2[[#This Row],[Customer Segment]]=Introduction!$D$45,1,0)</f>
        <v>1</v>
      </c>
      <c r="P1491" s="41">
        <f>IF(Table2[[#This Row],[Customer Segment]]=Introduction!$D$42,1,0)</f>
        <v>0</v>
      </c>
      <c r="Q1491" s="41">
        <f>IF(Table2[[#This Row],[Customer Segment]]=Introduction!$D$44,1,0)</f>
        <v>0</v>
      </c>
      <c r="R1491" s="1">
        <v>172.22</v>
      </c>
      <c r="S149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718.37065150195053</v>
      </c>
    </row>
    <row r="1492" spans="1:19" x14ac:dyDescent="0.2">
      <c r="A1492" s="1" t="s">
        <v>13</v>
      </c>
      <c r="B1492" s="1" t="s">
        <v>63</v>
      </c>
      <c r="C1492" s="1" t="s">
        <v>15</v>
      </c>
      <c r="D1492" s="37">
        <v>0.05</v>
      </c>
      <c r="E1492" s="37">
        <v>39.99</v>
      </c>
      <c r="F1492" s="37">
        <v>10.25</v>
      </c>
      <c r="G1492" s="37">
        <v>0.55000000000000004</v>
      </c>
      <c r="H1492" s="37">
        <v>4.29</v>
      </c>
      <c r="I1492" s="42">
        <f>IF(Table2[[#This Row],[Order Priority]]=Introduction!$B$42,1,0)</f>
        <v>0</v>
      </c>
      <c r="J1492" s="42">
        <f>IF(Table2[[#This Row],[Order Priority]]=Introduction!$B$43,1,0)</f>
        <v>1</v>
      </c>
      <c r="K1492" s="42">
        <f>IF(Table2[[#This Row],[Order Priority]]=Introduction!$B$44,1,0)</f>
        <v>0</v>
      </c>
      <c r="L1492" s="42">
        <f>IF(Table2[[#This Row],[Order Priority]]=Introduction!$B$45,1,0)</f>
        <v>0</v>
      </c>
      <c r="M1492" s="42">
        <f>IF(Table2[[#This Row],[Ship Mode]]=Introduction!$C$42,1,0)</f>
        <v>0</v>
      </c>
      <c r="N1492" s="41">
        <f>IF(Table2[[#This Row],[Ship Mode]]=Introduction!$C$44,1,0)</f>
        <v>0</v>
      </c>
      <c r="O1492" s="41">
        <f>IF(Table2[[#This Row],[Customer Segment]]=Introduction!$D$45,1,0)</f>
        <v>0</v>
      </c>
      <c r="P1492" s="41">
        <f>IF(Table2[[#This Row],[Customer Segment]]=Introduction!$D$42,1,0)</f>
        <v>1</v>
      </c>
      <c r="Q1492" s="41">
        <f>IF(Table2[[#This Row],[Customer Segment]]=Introduction!$D$44,1,0)</f>
        <v>0</v>
      </c>
      <c r="R1492" s="34">
        <v>130.91</v>
      </c>
      <c r="S149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360.43136960471321</v>
      </c>
    </row>
    <row r="1493" spans="1:19" x14ac:dyDescent="0.2">
      <c r="A1493" s="1" t="s">
        <v>92</v>
      </c>
      <c r="B1493" s="1" t="s">
        <v>63</v>
      </c>
      <c r="C1493" s="1" t="s">
        <v>70</v>
      </c>
      <c r="D1493" s="39">
        <v>0.1</v>
      </c>
      <c r="E1493" s="39">
        <v>3.36</v>
      </c>
      <c r="F1493" s="39">
        <v>6.27</v>
      </c>
      <c r="G1493" s="39">
        <v>0.4</v>
      </c>
      <c r="H1493" s="39">
        <v>-67.0565</v>
      </c>
      <c r="I1493" s="42">
        <f>IF(Table2[[#This Row],[Order Priority]]=Introduction!$B$42,1,0)</f>
        <v>0</v>
      </c>
      <c r="J1493" s="42">
        <f>IF(Table2[[#This Row],[Order Priority]]=Introduction!$B$43,1,0)</f>
        <v>0</v>
      </c>
      <c r="K1493" s="42">
        <f>IF(Table2[[#This Row],[Order Priority]]=Introduction!$B$44,1,0)</f>
        <v>0</v>
      </c>
      <c r="L1493" s="42">
        <f>IF(Table2[[#This Row],[Order Priority]]=Introduction!$B$45,1,0)</f>
        <v>1</v>
      </c>
      <c r="M1493" s="42">
        <f>IF(Table2[[#This Row],[Ship Mode]]=Introduction!$C$42,1,0)</f>
        <v>0</v>
      </c>
      <c r="N1493" s="41">
        <f>IF(Table2[[#This Row],[Ship Mode]]=Introduction!$C$44,1,0)</f>
        <v>0</v>
      </c>
      <c r="O1493" s="41">
        <f>IF(Table2[[#This Row],[Customer Segment]]=Introduction!$D$45,1,0)</f>
        <v>0</v>
      </c>
      <c r="P1493" s="41">
        <f>IF(Table2[[#This Row],[Customer Segment]]=Introduction!$D$42,1,0)</f>
        <v>0</v>
      </c>
      <c r="Q1493" s="41">
        <f>IF(Table2[[#This Row],[Customer Segment]]=Introduction!$D$44,1,0)</f>
        <v>0</v>
      </c>
      <c r="R1493" s="1">
        <v>20.87</v>
      </c>
      <c r="S149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-50.934301796720973</v>
      </c>
    </row>
    <row r="1494" spans="1:19" x14ac:dyDescent="0.2">
      <c r="A1494" s="1" t="s">
        <v>92</v>
      </c>
      <c r="B1494" s="1" t="s">
        <v>14</v>
      </c>
      <c r="C1494" s="1" t="s">
        <v>70</v>
      </c>
      <c r="D1494" s="37">
        <v>7.0000000000000007E-2</v>
      </c>
      <c r="E1494" s="37">
        <v>12.28</v>
      </c>
      <c r="F1494" s="37">
        <v>4.8600000000000003</v>
      </c>
      <c r="G1494" s="37">
        <v>0.38</v>
      </c>
      <c r="H1494" s="37">
        <v>-7.94</v>
      </c>
      <c r="I1494" s="42">
        <f>IF(Table2[[#This Row],[Order Priority]]=Introduction!$B$42,1,0)</f>
        <v>0</v>
      </c>
      <c r="J1494" s="42">
        <f>IF(Table2[[#This Row],[Order Priority]]=Introduction!$B$43,1,0)</f>
        <v>0</v>
      </c>
      <c r="K1494" s="42">
        <f>IF(Table2[[#This Row],[Order Priority]]=Introduction!$B$44,1,0)</f>
        <v>0</v>
      </c>
      <c r="L1494" s="42">
        <f>IF(Table2[[#This Row],[Order Priority]]=Introduction!$B$45,1,0)</f>
        <v>1</v>
      </c>
      <c r="M1494" s="42">
        <f>IF(Table2[[#This Row],[Ship Mode]]=Introduction!$C$42,1,0)</f>
        <v>0</v>
      </c>
      <c r="N1494" s="41">
        <f>IF(Table2[[#This Row],[Ship Mode]]=Introduction!$C$44,1,0)</f>
        <v>1</v>
      </c>
      <c r="O1494" s="41">
        <f>IF(Table2[[#This Row],[Customer Segment]]=Introduction!$D$45,1,0)</f>
        <v>0</v>
      </c>
      <c r="P1494" s="41">
        <f>IF(Table2[[#This Row],[Customer Segment]]=Introduction!$D$42,1,0)</f>
        <v>0</v>
      </c>
      <c r="Q1494" s="41">
        <f>IF(Table2[[#This Row],[Customer Segment]]=Introduction!$D$44,1,0)</f>
        <v>0</v>
      </c>
      <c r="R1494" s="34">
        <v>25.7</v>
      </c>
      <c r="S149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83.996340343517318</v>
      </c>
    </row>
    <row r="1495" spans="1:19" x14ac:dyDescent="0.2">
      <c r="A1495" s="1" t="s">
        <v>92</v>
      </c>
      <c r="B1495" s="1" t="s">
        <v>14</v>
      </c>
      <c r="C1495" s="1" t="s">
        <v>70</v>
      </c>
      <c r="D1495" s="39">
        <v>0.09</v>
      </c>
      <c r="E1495" s="39">
        <v>20.99</v>
      </c>
      <c r="F1495" s="39">
        <v>0.99</v>
      </c>
      <c r="G1495" s="39">
        <v>0.56999999999999995</v>
      </c>
      <c r="H1495" s="39">
        <v>122.292</v>
      </c>
      <c r="I1495" s="42">
        <f>IF(Table2[[#This Row],[Order Priority]]=Introduction!$B$42,1,0)</f>
        <v>0</v>
      </c>
      <c r="J1495" s="42">
        <f>IF(Table2[[#This Row],[Order Priority]]=Introduction!$B$43,1,0)</f>
        <v>0</v>
      </c>
      <c r="K1495" s="42">
        <f>IF(Table2[[#This Row],[Order Priority]]=Introduction!$B$44,1,0)</f>
        <v>0</v>
      </c>
      <c r="L1495" s="42">
        <f>IF(Table2[[#This Row],[Order Priority]]=Introduction!$B$45,1,0)</f>
        <v>1</v>
      </c>
      <c r="M1495" s="42">
        <f>IF(Table2[[#This Row],[Ship Mode]]=Introduction!$C$42,1,0)</f>
        <v>0</v>
      </c>
      <c r="N1495" s="41">
        <f>IF(Table2[[#This Row],[Ship Mode]]=Introduction!$C$44,1,0)</f>
        <v>1</v>
      </c>
      <c r="O1495" s="41">
        <f>IF(Table2[[#This Row],[Customer Segment]]=Introduction!$D$45,1,0)</f>
        <v>0</v>
      </c>
      <c r="P1495" s="41">
        <f>IF(Table2[[#This Row],[Customer Segment]]=Introduction!$D$42,1,0)</f>
        <v>0</v>
      </c>
      <c r="Q1495" s="41">
        <f>IF(Table2[[#This Row],[Customer Segment]]=Introduction!$D$44,1,0)</f>
        <v>0</v>
      </c>
      <c r="R1495" s="1">
        <v>229.57</v>
      </c>
      <c r="S149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282.39110826719741</v>
      </c>
    </row>
    <row r="1496" spans="1:19" x14ac:dyDescent="0.2">
      <c r="A1496" s="1" t="s">
        <v>46</v>
      </c>
      <c r="B1496" s="1" t="s">
        <v>63</v>
      </c>
      <c r="C1496" s="1" t="s">
        <v>70</v>
      </c>
      <c r="D1496" s="37">
        <v>0</v>
      </c>
      <c r="E1496" s="37">
        <v>73.98</v>
      </c>
      <c r="F1496" s="37">
        <v>12.14</v>
      </c>
      <c r="G1496" s="37">
        <v>0.67</v>
      </c>
      <c r="H1496" s="37">
        <v>326.25</v>
      </c>
      <c r="I1496" s="42">
        <f>IF(Table2[[#This Row],[Order Priority]]=Introduction!$B$42,1,0)</f>
        <v>0</v>
      </c>
      <c r="J1496" s="42">
        <f>IF(Table2[[#This Row],[Order Priority]]=Introduction!$B$43,1,0)</f>
        <v>0</v>
      </c>
      <c r="K1496" s="42">
        <f>IF(Table2[[#This Row],[Order Priority]]=Introduction!$B$44,1,0)</f>
        <v>0</v>
      </c>
      <c r="L1496" s="42">
        <f>IF(Table2[[#This Row],[Order Priority]]=Introduction!$B$45,1,0)</f>
        <v>0</v>
      </c>
      <c r="M1496" s="42">
        <f>IF(Table2[[#This Row],[Ship Mode]]=Introduction!$C$42,1,0)</f>
        <v>0</v>
      </c>
      <c r="N1496" s="41">
        <f>IF(Table2[[#This Row],[Ship Mode]]=Introduction!$C$44,1,0)</f>
        <v>0</v>
      </c>
      <c r="O1496" s="41">
        <f>IF(Table2[[#This Row],[Customer Segment]]=Introduction!$D$45,1,0)</f>
        <v>0</v>
      </c>
      <c r="P1496" s="41">
        <f>IF(Table2[[#This Row],[Customer Segment]]=Introduction!$D$42,1,0)</f>
        <v>0</v>
      </c>
      <c r="Q1496" s="41">
        <f>IF(Table2[[#This Row],[Customer Segment]]=Introduction!$D$44,1,0)</f>
        <v>0</v>
      </c>
      <c r="R1496" s="34">
        <v>1300.81</v>
      </c>
      <c r="S149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1214.0991148720686</v>
      </c>
    </row>
    <row r="1497" spans="1:19" x14ac:dyDescent="0.2">
      <c r="A1497" s="1" t="s">
        <v>13</v>
      </c>
      <c r="B1497" s="1" t="s">
        <v>2</v>
      </c>
      <c r="C1497" s="1" t="s">
        <v>70</v>
      </c>
      <c r="D1497" s="39">
        <v>7.0000000000000007E-2</v>
      </c>
      <c r="E1497" s="39">
        <v>300.98</v>
      </c>
      <c r="F1497" s="39">
        <v>64.73</v>
      </c>
      <c r="G1497" s="39">
        <v>0.56000000000000005</v>
      </c>
      <c r="H1497" s="39">
        <v>1399.64</v>
      </c>
      <c r="I1497" s="42">
        <f>IF(Table2[[#This Row],[Order Priority]]=Introduction!$B$42,1,0)</f>
        <v>0</v>
      </c>
      <c r="J1497" s="42">
        <f>IF(Table2[[#This Row],[Order Priority]]=Introduction!$B$43,1,0)</f>
        <v>1</v>
      </c>
      <c r="K1497" s="42">
        <f>IF(Table2[[#This Row],[Order Priority]]=Introduction!$B$44,1,0)</f>
        <v>0</v>
      </c>
      <c r="L1497" s="42">
        <f>IF(Table2[[#This Row],[Order Priority]]=Introduction!$B$45,1,0)</f>
        <v>0</v>
      </c>
      <c r="M1497" s="42">
        <f>IF(Table2[[#This Row],[Ship Mode]]=Introduction!$C$42,1,0)</f>
        <v>1</v>
      </c>
      <c r="N1497" s="41">
        <f>IF(Table2[[#This Row],[Ship Mode]]=Introduction!$C$44,1,0)</f>
        <v>0</v>
      </c>
      <c r="O1497" s="41">
        <f>IF(Table2[[#This Row],[Customer Segment]]=Introduction!$D$45,1,0)</f>
        <v>0</v>
      </c>
      <c r="P1497" s="41">
        <f>IF(Table2[[#This Row],[Customer Segment]]=Introduction!$D$42,1,0)</f>
        <v>0</v>
      </c>
      <c r="Q1497" s="41">
        <f>IF(Table2[[#This Row],[Customer Segment]]=Introduction!$D$44,1,0)</f>
        <v>0</v>
      </c>
      <c r="R1497" s="1">
        <v>4285.5600000000004</v>
      </c>
      <c r="S149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4415.5037552046479</v>
      </c>
    </row>
    <row r="1498" spans="1:19" x14ac:dyDescent="0.2">
      <c r="A1498" s="1" t="s">
        <v>13</v>
      </c>
      <c r="B1498" s="1" t="s">
        <v>2</v>
      </c>
      <c r="C1498" s="1" t="s">
        <v>70</v>
      </c>
      <c r="D1498" s="37">
        <v>0.01</v>
      </c>
      <c r="E1498" s="37">
        <v>20.98</v>
      </c>
      <c r="F1498" s="37">
        <v>45</v>
      </c>
      <c r="G1498" s="37">
        <v>0.61</v>
      </c>
      <c r="H1498" s="37">
        <v>232.642</v>
      </c>
      <c r="I1498" s="42">
        <f>IF(Table2[[#This Row],[Order Priority]]=Introduction!$B$42,1,0)</f>
        <v>0</v>
      </c>
      <c r="J1498" s="42">
        <f>IF(Table2[[#This Row],[Order Priority]]=Introduction!$B$43,1,0)</f>
        <v>1</v>
      </c>
      <c r="K1498" s="42">
        <f>IF(Table2[[#This Row],[Order Priority]]=Introduction!$B$44,1,0)</f>
        <v>0</v>
      </c>
      <c r="L1498" s="42">
        <f>IF(Table2[[#This Row],[Order Priority]]=Introduction!$B$45,1,0)</f>
        <v>0</v>
      </c>
      <c r="M1498" s="42">
        <f>IF(Table2[[#This Row],[Ship Mode]]=Introduction!$C$42,1,0)</f>
        <v>1</v>
      </c>
      <c r="N1498" s="41">
        <f>IF(Table2[[#This Row],[Ship Mode]]=Introduction!$C$44,1,0)</f>
        <v>0</v>
      </c>
      <c r="O1498" s="41">
        <f>IF(Table2[[#This Row],[Customer Segment]]=Introduction!$D$45,1,0)</f>
        <v>0</v>
      </c>
      <c r="P1498" s="41">
        <f>IF(Table2[[#This Row],[Customer Segment]]=Introduction!$D$42,1,0)</f>
        <v>0</v>
      </c>
      <c r="Q1498" s="41">
        <f>IF(Table2[[#This Row],[Customer Segment]]=Introduction!$D$44,1,0)</f>
        <v>0</v>
      </c>
      <c r="R1498" s="34">
        <v>631.37</v>
      </c>
      <c r="S149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1879.0638667721537</v>
      </c>
    </row>
    <row r="1499" spans="1:19" x14ac:dyDescent="0.2">
      <c r="A1499" s="1" t="s">
        <v>13</v>
      </c>
      <c r="B1499" s="1" t="s">
        <v>14</v>
      </c>
      <c r="C1499" s="1" t="s">
        <v>15</v>
      </c>
      <c r="D1499" s="39">
        <v>7.0000000000000007E-2</v>
      </c>
      <c r="E1499" s="39">
        <v>155.06</v>
      </c>
      <c r="F1499" s="39">
        <v>7.07</v>
      </c>
      <c r="G1499" s="39">
        <v>0.59</v>
      </c>
      <c r="H1499" s="39">
        <v>-121.75</v>
      </c>
      <c r="I1499" s="42">
        <f>IF(Table2[[#This Row],[Order Priority]]=Introduction!$B$42,1,0)</f>
        <v>0</v>
      </c>
      <c r="J1499" s="42">
        <f>IF(Table2[[#This Row],[Order Priority]]=Introduction!$B$43,1,0)</f>
        <v>1</v>
      </c>
      <c r="K1499" s="42">
        <f>IF(Table2[[#This Row],[Order Priority]]=Introduction!$B$44,1,0)</f>
        <v>0</v>
      </c>
      <c r="L1499" s="42">
        <f>IF(Table2[[#This Row],[Order Priority]]=Introduction!$B$45,1,0)</f>
        <v>0</v>
      </c>
      <c r="M1499" s="42">
        <f>IF(Table2[[#This Row],[Ship Mode]]=Introduction!$C$42,1,0)</f>
        <v>0</v>
      </c>
      <c r="N1499" s="41">
        <f>IF(Table2[[#This Row],[Ship Mode]]=Introduction!$C$44,1,0)</f>
        <v>1</v>
      </c>
      <c r="O1499" s="41">
        <f>IF(Table2[[#This Row],[Customer Segment]]=Introduction!$D$45,1,0)</f>
        <v>0</v>
      </c>
      <c r="P1499" s="41">
        <f>IF(Table2[[#This Row],[Customer Segment]]=Introduction!$D$42,1,0)</f>
        <v>1</v>
      </c>
      <c r="Q1499" s="41">
        <f>IF(Table2[[#This Row],[Customer Segment]]=Introduction!$D$44,1,0)</f>
        <v>0</v>
      </c>
      <c r="R1499" s="1">
        <v>2039.07</v>
      </c>
      <c r="S149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606.25102857702393</v>
      </c>
    </row>
    <row r="1500" spans="1:19" x14ac:dyDescent="0.2">
      <c r="A1500" s="1" t="s">
        <v>13</v>
      </c>
      <c r="B1500" s="1" t="s">
        <v>14</v>
      </c>
      <c r="C1500" s="1" t="s">
        <v>15</v>
      </c>
      <c r="D1500" s="37">
        <v>7.0000000000000007E-2</v>
      </c>
      <c r="E1500" s="37">
        <v>155.06</v>
      </c>
      <c r="F1500" s="37">
        <v>7.07</v>
      </c>
      <c r="G1500" s="37">
        <v>0.59</v>
      </c>
      <c r="H1500" s="37">
        <v>24.35</v>
      </c>
      <c r="I1500" s="42">
        <f>IF(Table2[[#This Row],[Order Priority]]=Introduction!$B$42,1,0)</f>
        <v>0</v>
      </c>
      <c r="J1500" s="42">
        <f>IF(Table2[[#This Row],[Order Priority]]=Introduction!$B$43,1,0)</f>
        <v>1</v>
      </c>
      <c r="K1500" s="42">
        <f>IF(Table2[[#This Row],[Order Priority]]=Introduction!$B$44,1,0)</f>
        <v>0</v>
      </c>
      <c r="L1500" s="42">
        <f>IF(Table2[[#This Row],[Order Priority]]=Introduction!$B$45,1,0)</f>
        <v>0</v>
      </c>
      <c r="M1500" s="42">
        <f>IF(Table2[[#This Row],[Ship Mode]]=Introduction!$C$42,1,0)</f>
        <v>0</v>
      </c>
      <c r="N1500" s="41">
        <f>IF(Table2[[#This Row],[Ship Mode]]=Introduction!$C$44,1,0)</f>
        <v>1</v>
      </c>
      <c r="O1500" s="41">
        <f>IF(Table2[[#This Row],[Customer Segment]]=Introduction!$D$45,1,0)</f>
        <v>0</v>
      </c>
      <c r="P1500" s="41">
        <f>IF(Table2[[#This Row],[Customer Segment]]=Introduction!$D$42,1,0)</f>
        <v>1</v>
      </c>
      <c r="Q1500" s="41">
        <f>IF(Table2[[#This Row],[Customer Segment]]=Introduction!$D$44,1,0)</f>
        <v>0</v>
      </c>
      <c r="R1500" s="34">
        <v>436.94</v>
      </c>
      <c r="S150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755.86118661708736</v>
      </c>
    </row>
    <row r="1501" spans="1:19" x14ac:dyDescent="0.2">
      <c r="A1501" s="1" t="s">
        <v>92</v>
      </c>
      <c r="B1501" s="1" t="s">
        <v>14</v>
      </c>
      <c r="C1501" s="1" t="s">
        <v>70</v>
      </c>
      <c r="D1501" s="39">
        <v>0.04</v>
      </c>
      <c r="E1501" s="39">
        <v>9.99</v>
      </c>
      <c r="F1501" s="39">
        <v>11.59</v>
      </c>
      <c r="G1501" s="39">
        <v>0.4</v>
      </c>
      <c r="H1501" s="39">
        <v>-92.32</v>
      </c>
      <c r="I1501" s="42">
        <f>IF(Table2[[#This Row],[Order Priority]]=Introduction!$B$42,1,0)</f>
        <v>0</v>
      </c>
      <c r="J1501" s="42">
        <f>IF(Table2[[#This Row],[Order Priority]]=Introduction!$B$43,1,0)</f>
        <v>0</v>
      </c>
      <c r="K1501" s="42">
        <f>IF(Table2[[#This Row],[Order Priority]]=Introduction!$B$44,1,0)</f>
        <v>0</v>
      </c>
      <c r="L1501" s="42">
        <f>IF(Table2[[#This Row],[Order Priority]]=Introduction!$B$45,1,0)</f>
        <v>1</v>
      </c>
      <c r="M1501" s="42">
        <f>IF(Table2[[#This Row],[Ship Mode]]=Introduction!$C$42,1,0)</f>
        <v>0</v>
      </c>
      <c r="N1501" s="41">
        <f>IF(Table2[[#This Row],[Ship Mode]]=Introduction!$C$44,1,0)</f>
        <v>1</v>
      </c>
      <c r="O1501" s="41">
        <f>IF(Table2[[#This Row],[Customer Segment]]=Introduction!$D$45,1,0)</f>
        <v>0</v>
      </c>
      <c r="P1501" s="41">
        <f>IF(Table2[[#This Row],[Customer Segment]]=Introduction!$D$42,1,0)</f>
        <v>0</v>
      </c>
      <c r="Q1501" s="41">
        <f>IF(Table2[[#This Row],[Customer Segment]]=Introduction!$D$44,1,0)</f>
        <v>0</v>
      </c>
      <c r="R1501" s="1">
        <v>52.09</v>
      </c>
      <c r="S150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212.87571467435149</v>
      </c>
    </row>
    <row r="1502" spans="1:19" x14ac:dyDescent="0.2">
      <c r="A1502" s="1" t="s">
        <v>1</v>
      </c>
      <c r="B1502" s="1" t="s">
        <v>2</v>
      </c>
      <c r="C1502" s="1" t="s">
        <v>70</v>
      </c>
      <c r="D1502" s="37">
        <v>0.09</v>
      </c>
      <c r="E1502" s="37">
        <v>58.14</v>
      </c>
      <c r="F1502" s="37">
        <v>36.61</v>
      </c>
      <c r="G1502" s="37">
        <v>0.61</v>
      </c>
      <c r="H1502" s="37">
        <v>187.41200000000001</v>
      </c>
      <c r="I1502" s="42">
        <f>IF(Table2[[#This Row],[Order Priority]]=Introduction!$B$42,1,0)</f>
        <v>1</v>
      </c>
      <c r="J1502" s="42">
        <f>IF(Table2[[#This Row],[Order Priority]]=Introduction!$B$43,1,0)</f>
        <v>0</v>
      </c>
      <c r="K1502" s="42">
        <f>IF(Table2[[#This Row],[Order Priority]]=Introduction!$B$44,1,0)</f>
        <v>0</v>
      </c>
      <c r="L1502" s="42">
        <f>IF(Table2[[#This Row],[Order Priority]]=Introduction!$B$45,1,0)</f>
        <v>0</v>
      </c>
      <c r="M1502" s="42">
        <f>IF(Table2[[#This Row],[Ship Mode]]=Introduction!$C$42,1,0)</f>
        <v>1</v>
      </c>
      <c r="N1502" s="41">
        <f>IF(Table2[[#This Row],[Ship Mode]]=Introduction!$C$44,1,0)</f>
        <v>0</v>
      </c>
      <c r="O1502" s="41">
        <f>IF(Table2[[#This Row],[Customer Segment]]=Introduction!$D$45,1,0)</f>
        <v>0</v>
      </c>
      <c r="P1502" s="41">
        <f>IF(Table2[[#This Row],[Customer Segment]]=Introduction!$D$42,1,0)</f>
        <v>0</v>
      </c>
      <c r="Q1502" s="41">
        <f>IF(Table2[[#This Row],[Customer Segment]]=Introduction!$D$44,1,0)</f>
        <v>0</v>
      </c>
      <c r="R1502" s="34">
        <v>2115.06</v>
      </c>
      <c r="S150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1956.9144547763574</v>
      </c>
    </row>
    <row r="1503" spans="1:19" x14ac:dyDescent="0.2">
      <c r="A1503" s="1" t="s">
        <v>1</v>
      </c>
      <c r="B1503" s="1" t="s">
        <v>2</v>
      </c>
      <c r="C1503" s="1" t="s">
        <v>47</v>
      </c>
      <c r="D1503" s="39">
        <v>0.1</v>
      </c>
      <c r="E1503" s="39">
        <v>442.14</v>
      </c>
      <c r="F1503" s="39">
        <v>14.7</v>
      </c>
      <c r="G1503" s="39">
        <v>0.56000000000000005</v>
      </c>
      <c r="H1503" s="39">
        <v>137.68794</v>
      </c>
      <c r="I1503" s="42">
        <f>IF(Table2[[#This Row],[Order Priority]]=Introduction!$B$42,1,0)</f>
        <v>1</v>
      </c>
      <c r="J1503" s="42">
        <f>IF(Table2[[#This Row],[Order Priority]]=Introduction!$B$43,1,0)</f>
        <v>0</v>
      </c>
      <c r="K1503" s="42">
        <f>IF(Table2[[#This Row],[Order Priority]]=Introduction!$B$44,1,0)</f>
        <v>0</v>
      </c>
      <c r="L1503" s="42">
        <f>IF(Table2[[#This Row],[Order Priority]]=Introduction!$B$45,1,0)</f>
        <v>0</v>
      </c>
      <c r="M1503" s="42">
        <f>IF(Table2[[#This Row],[Ship Mode]]=Introduction!$C$42,1,0)</f>
        <v>1</v>
      </c>
      <c r="N1503" s="41">
        <f>IF(Table2[[#This Row],[Ship Mode]]=Introduction!$C$44,1,0)</f>
        <v>0</v>
      </c>
      <c r="O1503" s="41">
        <f>IF(Table2[[#This Row],[Customer Segment]]=Introduction!$D$45,1,0)</f>
        <v>0</v>
      </c>
      <c r="P1503" s="41">
        <f>IF(Table2[[#This Row],[Customer Segment]]=Introduction!$D$42,1,0)</f>
        <v>0</v>
      </c>
      <c r="Q1503" s="41">
        <f>IF(Table2[[#This Row],[Customer Segment]]=Introduction!$D$44,1,0)</f>
        <v>1</v>
      </c>
      <c r="R1503" s="1">
        <v>2411.4299999999998</v>
      </c>
      <c r="S150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2485.8286523446536</v>
      </c>
    </row>
    <row r="1504" spans="1:19" x14ac:dyDescent="0.2">
      <c r="A1504" s="1" t="s">
        <v>13</v>
      </c>
      <c r="B1504" s="1" t="s">
        <v>2</v>
      </c>
      <c r="C1504" s="1" t="s">
        <v>15</v>
      </c>
      <c r="D1504" s="37">
        <v>0.04</v>
      </c>
      <c r="E1504" s="37">
        <v>100.98</v>
      </c>
      <c r="F1504" s="37">
        <v>35.840000000000003</v>
      </c>
      <c r="G1504" s="37">
        <v>0.62</v>
      </c>
      <c r="H1504" s="37">
        <v>-152.76</v>
      </c>
      <c r="I1504" s="42">
        <f>IF(Table2[[#This Row],[Order Priority]]=Introduction!$B$42,1,0)</f>
        <v>0</v>
      </c>
      <c r="J1504" s="42">
        <f>IF(Table2[[#This Row],[Order Priority]]=Introduction!$B$43,1,0)</f>
        <v>1</v>
      </c>
      <c r="K1504" s="42">
        <f>IF(Table2[[#This Row],[Order Priority]]=Introduction!$B$44,1,0)</f>
        <v>0</v>
      </c>
      <c r="L1504" s="42">
        <f>IF(Table2[[#This Row],[Order Priority]]=Introduction!$B$45,1,0)</f>
        <v>0</v>
      </c>
      <c r="M1504" s="42">
        <f>IF(Table2[[#This Row],[Ship Mode]]=Introduction!$C$42,1,0)</f>
        <v>1</v>
      </c>
      <c r="N1504" s="41">
        <f>IF(Table2[[#This Row],[Ship Mode]]=Introduction!$C$44,1,0)</f>
        <v>0</v>
      </c>
      <c r="O1504" s="41">
        <f>IF(Table2[[#This Row],[Customer Segment]]=Introduction!$D$45,1,0)</f>
        <v>0</v>
      </c>
      <c r="P1504" s="41">
        <f>IF(Table2[[#This Row],[Customer Segment]]=Introduction!$D$42,1,0)</f>
        <v>1</v>
      </c>
      <c r="Q1504" s="41">
        <f>IF(Table2[[#This Row],[Customer Segment]]=Introduction!$D$44,1,0)</f>
        <v>0</v>
      </c>
      <c r="R1504" s="34">
        <v>110.75</v>
      </c>
      <c r="S150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1441.4308830983746</v>
      </c>
    </row>
    <row r="1505" spans="1:19" x14ac:dyDescent="0.2">
      <c r="A1505" s="1" t="s">
        <v>13</v>
      </c>
      <c r="B1505" s="1" t="s">
        <v>2</v>
      </c>
      <c r="C1505" s="1" t="s">
        <v>70</v>
      </c>
      <c r="D1505" s="39">
        <v>0.1</v>
      </c>
      <c r="E1505" s="39">
        <v>218.75</v>
      </c>
      <c r="F1505" s="39">
        <v>69.64</v>
      </c>
      <c r="G1505" s="39">
        <v>0.77</v>
      </c>
      <c r="H1505" s="39">
        <v>62.298000000000002</v>
      </c>
      <c r="I1505" s="42">
        <f>IF(Table2[[#This Row],[Order Priority]]=Introduction!$B$42,1,0)</f>
        <v>0</v>
      </c>
      <c r="J1505" s="42">
        <f>IF(Table2[[#This Row],[Order Priority]]=Introduction!$B$43,1,0)</f>
        <v>1</v>
      </c>
      <c r="K1505" s="42">
        <f>IF(Table2[[#This Row],[Order Priority]]=Introduction!$B$44,1,0)</f>
        <v>0</v>
      </c>
      <c r="L1505" s="42">
        <f>IF(Table2[[#This Row],[Order Priority]]=Introduction!$B$45,1,0)</f>
        <v>0</v>
      </c>
      <c r="M1505" s="42">
        <f>IF(Table2[[#This Row],[Ship Mode]]=Introduction!$C$42,1,0)</f>
        <v>1</v>
      </c>
      <c r="N1505" s="41">
        <f>IF(Table2[[#This Row],[Ship Mode]]=Introduction!$C$44,1,0)</f>
        <v>0</v>
      </c>
      <c r="O1505" s="41">
        <f>IF(Table2[[#This Row],[Customer Segment]]=Introduction!$D$45,1,0)</f>
        <v>0</v>
      </c>
      <c r="P1505" s="41">
        <f>IF(Table2[[#This Row],[Customer Segment]]=Introduction!$D$42,1,0)</f>
        <v>0</v>
      </c>
      <c r="Q1505" s="41">
        <f>IF(Table2[[#This Row],[Customer Segment]]=Introduction!$D$44,1,0)</f>
        <v>0</v>
      </c>
      <c r="R1505" s="1">
        <v>2805.18</v>
      </c>
      <c r="S150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3078.8227466766357</v>
      </c>
    </row>
    <row r="1506" spans="1:19" x14ac:dyDescent="0.2">
      <c r="A1506" s="1" t="s">
        <v>23</v>
      </c>
      <c r="B1506" s="1" t="s">
        <v>14</v>
      </c>
      <c r="C1506" s="1" t="s">
        <v>15</v>
      </c>
      <c r="D1506" s="37">
        <v>0.02</v>
      </c>
      <c r="E1506" s="37">
        <v>27.48</v>
      </c>
      <c r="F1506" s="37">
        <v>4</v>
      </c>
      <c r="G1506" s="37">
        <v>0.75</v>
      </c>
      <c r="H1506" s="37">
        <v>19.308</v>
      </c>
      <c r="I1506" s="42">
        <f>IF(Table2[[#This Row],[Order Priority]]=Introduction!$B$42,1,0)</f>
        <v>0</v>
      </c>
      <c r="J1506" s="42">
        <f>IF(Table2[[#This Row],[Order Priority]]=Introduction!$B$43,1,0)</f>
        <v>0</v>
      </c>
      <c r="K1506" s="42">
        <f>IF(Table2[[#This Row],[Order Priority]]=Introduction!$B$44,1,0)</f>
        <v>1</v>
      </c>
      <c r="L1506" s="42">
        <f>IF(Table2[[#This Row],[Order Priority]]=Introduction!$B$45,1,0)</f>
        <v>0</v>
      </c>
      <c r="M1506" s="42">
        <f>IF(Table2[[#This Row],[Ship Mode]]=Introduction!$C$42,1,0)</f>
        <v>0</v>
      </c>
      <c r="N1506" s="41">
        <f>IF(Table2[[#This Row],[Ship Mode]]=Introduction!$C$44,1,0)</f>
        <v>1</v>
      </c>
      <c r="O1506" s="41">
        <f>IF(Table2[[#This Row],[Customer Segment]]=Introduction!$D$45,1,0)</f>
        <v>0</v>
      </c>
      <c r="P1506" s="41">
        <f>IF(Table2[[#This Row],[Customer Segment]]=Introduction!$D$42,1,0)</f>
        <v>1</v>
      </c>
      <c r="Q1506" s="41">
        <f>IF(Table2[[#This Row],[Customer Segment]]=Introduction!$D$44,1,0)</f>
        <v>0</v>
      </c>
      <c r="R1506" s="34">
        <v>87.21</v>
      </c>
      <c r="S150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514.4028659370091</v>
      </c>
    </row>
    <row r="1507" spans="1:19" x14ac:dyDescent="0.2">
      <c r="A1507" s="1" t="s">
        <v>23</v>
      </c>
      <c r="B1507" s="1" t="s">
        <v>14</v>
      </c>
      <c r="C1507" s="1" t="s">
        <v>15</v>
      </c>
      <c r="D1507" s="39">
        <v>0.08</v>
      </c>
      <c r="E1507" s="39">
        <v>10.06</v>
      </c>
      <c r="F1507" s="39">
        <v>2.06</v>
      </c>
      <c r="G1507" s="39">
        <v>0.39</v>
      </c>
      <c r="H1507" s="39">
        <v>0.33</v>
      </c>
      <c r="I1507" s="42">
        <f>IF(Table2[[#This Row],[Order Priority]]=Introduction!$B$42,1,0)</f>
        <v>0</v>
      </c>
      <c r="J1507" s="42">
        <f>IF(Table2[[#This Row],[Order Priority]]=Introduction!$B$43,1,0)</f>
        <v>0</v>
      </c>
      <c r="K1507" s="42">
        <f>IF(Table2[[#This Row],[Order Priority]]=Introduction!$B$44,1,0)</f>
        <v>1</v>
      </c>
      <c r="L1507" s="42">
        <f>IF(Table2[[#This Row],[Order Priority]]=Introduction!$B$45,1,0)</f>
        <v>0</v>
      </c>
      <c r="M1507" s="42">
        <f>IF(Table2[[#This Row],[Ship Mode]]=Introduction!$C$42,1,0)</f>
        <v>0</v>
      </c>
      <c r="N1507" s="41">
        <f>IF(Table2[[#This Row],[Ship Mode]]=Introduction!$C$44,1,0)</f>
        <v>1</v>
      </c>
      <c r="O1507" s="41">
        <f>IF(Table2[[#This Row],[Customer Segment]]=Introduction!$D$45,1,0)</f>
        <v>0</v>
      </c>
      <c r="P1507" s="41">
        <f>IF(Table2[[#This Row],[Customer Segment]]=Introduction!$D$42,1,0)</f>
        <v>1</v>
      </c>
      <c r="Q1507" s="41">
        <f>IF(Table2[[#This Row],[Customer Segment]]=Introduction!$D$44,1,0)</f>
        <v>0</v>
      </c>
      <c r="R1507" s="1">
        <v>40.15</v>
      </c>
      <c r="S150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47.892131818030343</v>
      </c>
    </row>
    <row r="1508" spans="1:19" x14ac:dyDescent="0.2">
      <c r="A1508" s="1" t="s">
        <v>92</v>
      </c>
      <c r="B1508" s="1" t="s">
        <v>14</v>
      </c>
      <c r="C1508" s="1" t="s">
        <v>15</v>
      </c>
      <c r="D1508" s="37">
        <v>0.1</v>
      </c>
      <c r="E1508" s="37">
        <v>4.26</v>
      </c>
      <c r="F1508" s="37">
        <v>1.2</v>
      </c>
      <c r="G1508" s="37">
        <v>0.44</v>
      </c>
      <c r="H1508" s="37">
        <v>15.42</v>
      </c>
      <c r="I1508" s="42">
        <f>IF(Table2[[#This Row],[Order Priority]]=Introduction!$B$42,1,0)</f>
        <v>0</v>
      </c>
      <c r="J1508" s="42">
        <f>IF(Table2[[#This Row],[Order Priority]]=Introduction!$B$43,1,0)</f>
        <v>0</v>
      </c>
      <c r="K1508" s="42">
        <f>IF(Table2[[#This Row],[Order Priority]]=Introduction!$B$44,1,0)</f>
        <v>0</v>
      </c>
      <c r="L1508" s="42">
        <f>IF(Table2[[#This Row],[Order Priority]]=Introduction!$B$45,1,0)</f>
        <v>1</v>
      </c>
      <c r="M1508" s="42">
        <f>IF(Table2[[#This Row],[Ship Mode]]=Introduction!$C$42,1,0)</f>
        <v>0</v>
      </c>
      <c r="N1508" s="41">
        <f>IF(Table2[[#This Row],[Ship Mode]]=Introduction!$C$44,1,0)</f>
        <v>1</v>
      </c>
      <c r="O1508" s="41">
        <f>IF(Table2[[#This Row],[Customer Segment]]=Introduction!$D$45,1,0)</f>
        <v>0</v>
      </c>
      <c r="P1508" s="41">
        <f>IF(Table2[[#This Row],[Customer Segment]]=Introduction!$D$42,1,0)</f>
        <v>1</v>
      </c>
      <c r="Q1508" s="41">
        <f>IF(Table2[[#This Row],[Customer Segment]]=Introduction!$D$44,1,0)</f>
        <v>0</v>
      </c>
      <c r="R1508" s="34">
        <v>351.56</v>
      </c>
      <c r="S150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-17.260366062418804</v>
      </c>
    </row>
    <row r="1509" spans="1:19" x14ac:dyDescent="0.2">
      <c r="A1509" s="1" t="s">
        <v>92</v>
      </c>
      <c r="B1509" s="1" t="s">
        <v>14</v>
      </c>
      <c r="C1509" s="1" t="s">
        <v>15</v>
      </c>
      <c r="D1509" s="39">
        <v>0.1</v>
      </c>
      <c r="E1509" s="39">
        <v>4.26</v>
      </c>
      <c r="F1509" s="39">
        <v>1.2</v>
      </c>
      <c r="G1509" s="39">
        <v>0.44</v>
      </c>
      <c r="H1509" s="39">
        <v>33.923999999999999</v>
      </c>
      <c r="I1509" s="42">
        <f>IF(Table2[[#This Row],[Order Priority]]=Introduction!$B$42,1,0)</f>
        <v>0</v>
      </c>
      <c r="J1509" s="42">
        <f>IF(Table2[[#This Row],[Order Priority]]=Introduction!$B$43,1,0)</f>
        <v>0</v>
      </c>
      <c r="K1509" s="42">
        <f>IF(Table2[[#This Row],[Order Priority]]=Introduction!$B$44,1,0)</f>
        <v>0</v>
      </c>
      <c r="L1509" s="42">
        <f>IF(Table2[[#This Row],[Order Priority]]=Introduction!$B$45,1,0)</f>
        <v>1</v>
      </c>
      <c r="M1509" s="42">
        <f>IF(Table2[[#This Row],[Ship Mode]]=Introduction!$C$42,1,0)</f>
        <v>0</v>
      </c>
      <c r="N1509" s="41">
        <f>IF(Table2[[#This Row],[Ship Mode]]=Introduction!$C$44,1,0)</f>
        <v>1</v>
      </c>
      <c r="O1509" s="41">
        <f>IF(Table2[[#This Row],[Customer Segment]]=Introduction!$D$45,1,0)</f>
        <v>0</v>
      </c>
      <c r="P1509" s="41">
        <f>IF(Table2[[#This Row],[Customer Segment]]=Introduction!$D$42,1,0)</f>
        <v>1</v>
      </c>
      <c r="Q1509" s="41">
        <f>IF(Table2[[#This Row],[Customer Segment]]=Introduction!$D$44,1,0)</f>
        <v>0</v>
      </c>
      <c r="R1509" s="1">
        <v>87.89</v>
      </c>
      <c r="S150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1.6882059045444677</v>
      </c>
    </row>
    <row r="1510" spans="1:19" x14ac:dyDescent="0.2">
      <c r="A1510" s="1" t="s">
        <v>92</v>
      </c>
      <c r="B1510" s="1" t="s">
        <v>14</v>
      </c>
      <c r="C1510" s="1" t="s">
        <v>3</v>
      </c>
      <c r="D1510" s="37">
        <v>0.04</v>
      </c>
      <c r="E1510" s="37">
        <v>6.35</v>
      </c>
      <c r="F1510" s="37">
        <v>1.02</v>
      </c>
      <c r="G1510" s="37">
        <v>0.39</v>
      </c>
      <c r="H1510" s="37">
        <v>81.91</v>
      </c>
      <c r="I1510" s="42">
        <f>IF(Table2[[#This Row],[Order Priority]]=Introduction!$B$42,1,0)</f>
        <v>0</v>
      </c>
      <c r="J1510" s="42">
        <f>IF(Table2[[#This Row],[Order Priority]]=Introduction!$B$43,1,0)</f>
        <v>0</v>
      </c>
      <c r="K1510" s="42">
        <f>IF(Table2[[#This Row],[Order Priority]]=Introduction!$B$44,1,0)</f>
        <v>0</v>
      </c>
      <c r="L1510" s="42">
        <f>IF(Table2[[#This Row],[Order Priority]]=Introduction!$B$45,1,0)</f>
        <v>1</v>
      </c>
      <c r="M1510" s="42">
        <f>IF(Table2[[#This Row],[Ship Mode]]=Introduction!$C$42,1,0)</f>
        <v>0</v>
      </c>
      <c r="N1510" s="41">
        <f>IF(Table2[[#This Row],[Ship Mode]]=Introduction!$C$44,1,0)</f>
        <v>1</v>
      </c>
      <c r="O1510" s="41">
        <f>IF(Table2[[#This Row],[Customer Segment]]=Introduction!$D$45,1,0)</f>
        <v>1</v>
      </c>
      <c r="P1510" s="41">
        <f>IF(Table2[[#This Row],[Customer Segment]]=Introduction!$D$42,1,0)</f>
        <v>0</v>
      </c>
      <c r="Q1510" s="41">
        <f>IF(Table2[[#This Row],[Customer Segment]]=Introduction!$D$44,1,0)</f>
        <v>0</v>
      </c>
      <c r="R1510" s="34">
        <v>318.47000000000003</v>
      </c>
      <c r="S151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70.39064484593483</v>
      </c>
    </row>
    <row r="1511" spans="1:19" x14ac:dyDescent="0.2">
      <c r="A1511" s="1" t="s">
        <v>92</v>
      </c>
      <c r="B1511" s="1" t="s">
        <v>63</v>
      </c>
      <c r="C1511" s="1" t="s">
        <v>3</v>
      </c>
      <c r="D1511" s="39">
        <v>0.09</v>
      </c>
      <c r="E1511" s="39">
        <v>31.74</v>
      </c>
      <c r="F1511" s="39">
        <v>12.62</v>
      </c>
      <c r="G1511" s="39">
        <v>0.37</v>
      </c>
      <c r="H1511" s="39">
        <v>67.107500000000002</v>
      </c>
      <c r="I1511" s="42">
        <f>IF(Table2[[#This Row],[Order Priority]]=Introduction!$B$42,1,0)</f>
        <v>0</v>
      </c>
      <c r="J1511" s="42">
        <f>IF(Table2[[#This Row],[Order Priority]]=Introduction!$B$43,1,0)</f>
        <v>0</v>
      </c>
      <c r="K1511" s="42">
        <f>IF(Table2[[#This Row],[Order Priority]]=Introduction!$B$44,1,0)</f>
        <v>0</v>
      </c>
      <c r="L1511" s="42">
        <f>IF(Table2[[#This Row],[Order Priority]]=Introduction!$B$45,1,0)</f>
        <v>1</v>
      </c>
      <c r="M1511" s="42">
        <f>IF(Table2[[#This Row],[Ship Mode]]=Introduction!$C$42,1,0)</f>
        <v>0</v>
      </c>
      <c r="N1511" s="41">
        <f>IF(Table2[[#This Row],[Ship Mode]]=Introduction!$C$44,1,0)</f>
        <v>0</v>
      </c>
      <c r="O1511" s="41">
        <f>IF(Table2[[#This Row],[Customer Segment]]=Introduction!$D$45,1,0)</f>
        <v>1</v>
      </c>
      <c r="P1511" s="41">
        <f>IF(Table2[[#This Row],[Customer Segment]]=Introduction!$D$42,1,0)</f>
        <v>0</v>
      </c>
      <c r="Q1511" s="41">
        <f>IF(Table2[[#This Row],[Customer Segment]]=Introduction!$D$44,1,0)</f>
        <v>0</v>
      </c>
      <c r="R1511" s="1">
        <v>270.55</v>
      </c>
      <c r="S151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323.51872701495989</v>
      </c>
    </row>
    <row r="1512" spans="1:19" x14ac:dyDescent="0.2">
      <c r="A1512" s="1" t="s">
        <v>92</v>
      </c>
      <c r="B1512" s="1" t="s">
        <v>14</v>
      </c>
      <c r="C1512" s="1" t="s">
        <v>3</v>
      </c>
      <c r="D1512" s="37">
        <v>0.04</v>
      </c>
      <c r="E1512" s="37">
        <v>6.35</v>
      </c>
      <c r="F1512" s="37">
        <v>1.02</v>
      </c>
      <c r="G1512" s="37">
        <v>0.39</v>
      </c>
      <c r="H1512" s="37">
        <v>54.937800000000003</v>
      </c>
      <c r="I1512" s="42">
        <f>IF(Table2[[#This Row],[Order Priority]]=Introduction!$B$42,1,0)</f>
        <v>0</v>
      </c>
      <c r="J1512" s="42">
        <f>IF(Table2[[#This Row],[Order Priority]]=Introduction!$B$43,1,0)</f>
        <v>0</v>
      </c>
      <c r="K1512" s="42">
        <f>IF(Table2[[#This Row],[Order Priority]]=Introduction!$B$44,1,0)</f>
        <v>0</v>
      </c>
      <c r="L1512" s="42">
        <f>IF(Table2[[#This Row],[Order Priority]]=Introduction!$B$45,1,0)</f>
        <v>1</v>
      </c>
      <c r="M1512" s="42">
        <f>IF(Table2[[#This Row],[Ship Mode]]=Introduction!$C$42,1,0)</f>
        <v>0</v>
      </c>
      <c r="N1512" s="41">
        <f>IF(Table2[[#This Row],[Ship Mode]]=Introduction!$C$44,1,0)</f>
        <v>1</v>
      </c>
      <c r="O1512" s="41">
        <f>IF(Table2[[#This Row],[Customer Segment]]=Introduction!$D$45,1,0)</f>
        <v>1</v>
      </c>
      <c r="P1512" s="41">
        <f>IF(Table2[[#This Row],[Customer Segment]]=Introduction!$D$42,1,0)</f>
        <v>0</v>
      </c>
      <c r="Q1512" s="41">
        <f>IF(Table2[[#This Row],[Customer Segment]]=Introduction!$D$44,1,0)</f>
        <v>0</v>
      </c>
      <c r="R1512" s="34">
        <v>79.62</v>
      </c>
      <c r="S151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42.770418256693219</v>
      </c>
    </row>
    <row r="1513" spans="1:19" x14ac:dyDescent="0.2">
      <c r="A1513" s="1" t="s">
        <v>92</v>
      </c>
      <c r="B1513" s="1" t="s">
        <v>63</v>
      </c>
      <c r="C1513" s="1" t="s">
        <v>3</v>
      </c>
      <c r="D1513" s="39">
        <v>0.02</v>
      </c>
      <c r="E1513" s="39">
        <v>65.989999999999995</v>
      </c>
      <c r="F1513" s="39">
        <v>8.99</v>
      </c>
      <c r="G1513" s="39">
        <v>0.56000000000000005</v>
      </c>
      <c r="H1513" s="39">
        <v>168.23699999999999</v>
      </c>
      <c r="I1513" s="42">
        <f>IF(Table2[[#This Row],[Order Priority]]=Introduction!$B$42,1,0)</f>
        <v>0</v>
      </c>
      <c r="J1513" s="42">
        <f>IF(Table2[[#This Row],[Order Priority]]=Introduction!$B$43,1,0)</f>
        <v>0</v>
      </c>
      <c r="K1513" s="42">
        <f>IF(Table2[[#This Row],[Order Priority]]=Introduction!$B$44,1,0)</f>
        <v>0</v>
      </c>
      <c r="L1513" s="42">
        <f>IF(Table2[[#This Row],[Order Priority]]=Introduction!$B$45,1,0)</f>
        <v>1</v>
      </c>
      <c r="M1513" s="42">
        <f>IF(Table2[[#This Row],[Ship Mode]]=Introduction!$C$42,1,0)</f>
        <v>0</v>
      </c>
      <c r="N1513" s="41">
        <f>IF(Table2[[#This Row],[Ship Mode]]=Introduction!$C$44,1,0)</f>
        <v>0</v>
      </c>
      <c r="O1513" s="41">
        <f>IF(Table2[[#This Row],[Customer Segment]]=Introduction!$D$45,1,0)</f>
        <v>1</v>
      </c>
      <c r="P1513" s="41">
        <f>IF(Table2[[#This Row],[Customer Segment]]=Introduction!$D$42,1,0)</f>
        <v>0</v>
      </c>
      <c r="Q1513" s="41">
        <f>IF(Table2[[#This Row],[Customer Segment]]=Introduction!$D$44,1,0)</f>
        <v>0</v>
      </c>
      <c r="R1513" s="1">
        <v>479.79</v>
      </c>
      <c r="S151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638.242035662803</v>
      </c>
    </row>
    <row r="1514" spans="1:19" x14ac:dyDescent="0.2">
      <c r="A1514" s="1" t="s">
        <v>92</v>
      </c>
      <c r="B1514" s="1" t="s">
        <v>14</v>
      </c>
      <c r="C1514" s="1" t="s">
        <v>15</v>
      </c>
      <c r="D1514" s="37">
        <v>0.09</v>
      </c>
      <c r="E1514" s="37">
        <v>20.48</v>
      </c>
      <c r="F1514" s="37">
        <v>6.32</v>
      </c>
      <c r="G1514" s="37">
        <v>0.57999999999999996</v>
      </c>
      <c r="H1514" s="37">
        <v>-16.89</v>
      </c>
      <c r="I1514" s="42">
        <f>IF(Table2[[#This Row],[Order Priority]]=Introduction!$B$42,1,0)</f>
        <v>0</v>
      </c>
      <c r="J1514" s="42">
        <f>IF(Table2[[#This Row],[Order Priority]]=Introduction!$B$43,1,0)</f>
        <v>0</v>
      </c>
      <c r="K1514" s="42">
        <f>IF(Table2[[#This Row],[Order Priority]]=Introduction!$B$44,1,0)</f>
        <v>0</v>
      </c>
      <c r="L1514" s="42">
        <f>IF(Table2[[#This Row],[Order Priority]]=Introduction!$B$45,1,0)</f>
        <v>1</v>
      </c>
      <c r="M1514" s="42">
        <f>IF(Table2[[#This Row],[Ship Mode]]=Introduction!$C$42,1,0)</f>
        <v>0</v>
      </c>
      <c r="N1514" s="41">
        <f>IF(Table2[[#This Row],[Ship Mode]]=Introduction!$C$44,1,0)</f>
        <v>1</v>
      </c>
      <c r="O1514" s="41">
        <f>IF(Table2[[#This Row],[Customer Segment]]=Introduction!$D$45,1,0)</f>
        <v>0</v>
      </c>
      <c r="P1514" s="41">
        <f>IF(Table2[[#This Row],[Customer Segment]]=Introduction!$D$42,1,0)</f>
        <v>1</v>
      </c>
      <c r="Q1514" s="41">
        <f>IF(Table2[[#This Row],[Customer Segment]]=Introduction!$D$44,1,0)</f>
        <v>0</v>
      </c>
      <c r="R1514" s="34">
        <v>99.02</v>
      </c>
      <c r="S151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264.9610479374856</v>
      </c>
    </row>
    <row r="1515" spans="1:19" x14ac:dyDescent="0.2">
      <c r="A1515" s="1" t="s">
        <v>92</v>
      </c>
      <c r="B1515" s="1" t="s">
        <v>14</v>
      </c>
      <c r="C1515" s="1" t="s">
        <v>15</v>
      </c>
      <c r="D1515" s="39">
        <v>0.06</v>
      </c>
      <c r="E1515" s="39">
        <v>15.67</v>
      </c>
      <c r="F1515" s="39">
        <v>1.39</v>
      </c>
      <c r="G1515" s="39">
        <v>0.38</v>
      </c>
      <c r="H1515" s="39">
        <v>25.51</v>
      </c>
      <c r="I1515" s="42">
        <f>IF(Table2[[#This Row],[Order Priority]]=Introduction!$B$42,1,0)</f>
        <v>0</v>
      </c>
      <c r="J1515" s="42">
        <f>IF(Table2[[#This Row],[Order Priority]]=Introduction!$B$43,1,0)</f>
        <v>0</v>
      </c>
      <c r="K1515" s="42">
        <f>IF(Table2[[#This Row],[Order Priority]]=Introduction!$B$44,1,0)</f>
        <v>0</v>
      </c>
      <c r="L1515" s="42">
        <f>IF(Table2[[#This Row],[Order Priority]]=Introduction!$B$45,1,0)</f>
        <v>1</v>
      </c>
      <c r="M1515" s="42">
        <f>IF(Table2[[#This Row],[Ship Mode]]=Introduction!$C$42,1,0)</f>
        <v>0</v>
      </c>
      <c r="N1515" s="41">
        <f>IF(Table2[[#This Row],[Ship Mode]]=Introduction!$C$44,1,0)</f>
        <v>1</v>
      </c>
      <c r="O1515" s="41">
        <f>IF(Table2[[#This Row],[Customer Segment]]=Introduction!$D$45,1,0)</f>
        <v>0</v>
      </c>
      <c r="P1515" s="41">
        <f>IF(Table2[[#This Row],[Customer Segment]]=Introduction!$D$42,1,0)</f>
        <v>1</v>
      </c>
      <c r="Q1515" s="41">
        <f>IF(Table2[[#This Row],[Customer Segment]]=Introduction!$D$44,1,0)</f>
        <v>0</v>
      </c>
      <c r="R1515" s="1">
        <v>46.4</v>
      </c>
      <c r="S151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10.635587082610321</v>
      </c>
    </row>
    <row r="1516" spans="1:19" x14ac:dyDescent="0.2">
      <c r="A1516" s="1" t="s">
        <v>92</v>
      </c>
      <c r="B1516" s="1" t="s">
        <v>14</v>
      </c>
      <c r="C1516" s="1" t="s">
        <v>70</v>
      </c>
      <c r="D1516" s="37">
        <v>0.08</v>
      </c>
      <c r="E1516" s="37">
        <v>30.98</v>
      </c>
      <c r="F1516" s="37">
        <v>8.74</v>
      </c>
      <c r="G1516" s="37">
        <v>0.4</v>
      </c>
      <c r="H1516" s="37">
        <v>371.27199999999999</v>
      </c>
      <c r="I1516" s="42">
        <f>IF(Table2[[#This Row],[Order Priority]]=Introduction!$B$42,1,0)</f>
        <v>0</v>
      </c>
      <c r="J1516" s="42">
        <f>IF(Table2[[#This Row],[Order Priority]]=Introduction!$B$43,1,0)</f>
        <v>0</v>
      </c>
      <c r="K1516" s="42">
        <f>IF(Table2[[#This Row],[Order Priority]]=Introduction!$B$44,1,0)</f>
        <v>0</v>
      </c>
      <c r="L1516" s="42">
        <f>IF(Table2[[#This Row],[Order Priority]]=Introduction!$B$45,1,0)</f>
        <v>1</v>
      </c>
      <c r="M1516" s="42">
        <f>IF(Table2[[#This Row],[Ship Mode]]=Introduction!$C$42,1,0)</f>
        <v>0</v>
      </c>
      <c r="N1516" s="41">
        <f>IF(Table2[[#This Row],[Ship Mode]]=Introduction!$C$44,1,0)</f>
        <v>1</v>
      </c>
      <c r="O1516" s="41">
        <f>IF(Table2[[#This Row],[Customer Segment]]=Introduction!$D$45,1,0)</f>
        <v>0</v>
      </c>
      <c r="P1516" s="41">
        <f>IF(Table2[[#This Row],[Customer Segment]]=Introduction!$D$42,1,0)</f>
        <v>0</v>
      </c>
      <c r="Q1516" s="41">
        <f>IF(Table2[[#This Row],[Customer Segment]]=Introduction!$D$44,1,0)</f>
        <v>0</v>
      </c>
      <c r="R1516" s="34">
        <v>727.2</v>
      </c>
      <c r="S151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648.16551339838907</v>
      </c>
    </row>
    <row r="1517" spans="1:19" x14ac:dyDescent="0.2">
      <c r="A1517" s="1" t="s">
        <v>92</v>
      </c>
      <c r="B1517" s="1" t="s">
        <v>2</v>
      </c>
      <c r="C1517" s="1" t="s">
        <v>70</v>
      </c>
      <c r="D1517" s="39">
        <v>0.09</v>
      </c>
      <c r="E1517" s="39">
        <v>159.31</v>
      </c>
      <c r="F1517" s="39">
        <v>60</v>
      </c>
      <c r="G1517" s="39">
        <v>0.55000000000000004</v>
      </c>
      <c r="H1517" s="39">
        <v>77.000895400000005</v>
      </c>
      <c r="I1517" s="42">
        <f>IF(Table2[[#This Row],[Order Priority]]=Introduction!$B$42,1,0)</f>
        <v>0</v>
      </c>
      <c r="J1517" s="42">
        <f>IF(Table2[[#This Row],[Order Priority]]=Introduction!$B$43,1,0)</f>
        <v>0</v>
      </c>
      <c r="K1517" s="42">
        <f>IF(Table2[[#This Row],[Order Priority]]=Introduction!$B$44,1,0)</f>
        <v>0</v>
      </c>
      <c r="L1517" s="42">
        <f>IF(Table2[[#This Row],[Order Priority]]=Introduction!$B$45,1,0)</f>
        <v>1</v>
      </c>
      <c r="M1517" s="42">
        <f>IF(Table2[[#This Row],[Ship Mode]]=Introduction!$C$42,1,0)</f>
        <v>1</v>
      </c>
      <c r="N1517" s="41">
        <f>IF(Table2[[#This Row],[Ship Mode]]=Introduction!$C$44,1,0)</f>
        <v>0</v>
      </c>
      <c r="O1517" s="41">
        <f>IF(Table2[[#This Row],[Customer Segment]]=Introduction!$D$45,1,0)</f>
        <v>0</v>
      </c>
      <c r="P1517" s="41">
        <f>IF(Table2[[#This Row],[Customer Segment]]=Introduction!$D$42,1,0)</f>
        <v>0</v>
      </c>
      <c r="Q1517" s="41">
        <f>IF(Table2[[#This Row],[Customer Segment]]=Introduction!$D$44,1,0)</f>
        <v>0</v>
      </c>
      <c r="R1517" s="1">
        <v>6173.42</v>
      </c>
      <c r="S151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2480.19916436013</v>
      </c>
    </row>
    <row r="1518" spans="1:19" x14ac:dyDescent="0.2">
      <c r="A1518" s="1" t="s">
        <v>92</v>
      </c>
      <c r="B1518" s="1" t="s">
        <v>14</v>
      </c>
      <c r="C1518" s="1" t="s">
        <v>70</v>
      </c>
      <c r="D1518" s="37">
        <v>0.06</v>
      </c>
      <c r="E1518" s="37">
        <v>55.99</v>
      </c>
      <c r="F1518" s="37">
        <v>5</v>
      </c>
      <c r="G1518" s="37">
        <v>0.83</v>
      </c>
      <c r="H1518" s="37">
        <v>27.968599999999999</v>
      </c>
      <c r="I1518" s="42">
        <f>IF(Table2[[#This Row],[Order Priority]]=Introduction!$B$42,1,0)</f>
        <v>0</v>
      </c>
      <c r="J1518" s="42">
        <f>IF(Table2[[#This Row],[Order Priority]]=Introduction!$B$43,1,0)</f>
        <v>0</v>
      </c>
      <c r="K1518" s="42">
        <f>IF(Table2[[#This Row],[Order Priority]]=Introduction!$B$44,1,0)</f>
        <v>0</v>
      </c>
      <c r="L1518" s="42">
        <f>IF(Table2[[#This Row],[Order Priority]]=Introduction!$B$45,1,0)</f>
        <v>1</v>
      </c>
      <c r="M1518" s="42">
        <f>IF(Table2[[#This Row],[Ship Mode]]=Introduction!$C$42,1,0)</f>
        <v>0</v>
      </c>
      <c r="N1518" s="41">
        <f>IF(Table2[[#This Row],[Ship Mode]]=Introduction!$C$44,1,0)</f>
        <v>1</v>
      </c>
      <c r="O1518" s="41">
        <f>IF(Table2[[#This Row],[Customer Segment]]=Introduction!$D$45,1,0)</f>
        <v>0</v>
      </c>
      <c r="P1518" s="41">
        <f>IF(Table2[[#This Row],[Customer Segment]]=Introduction!$D$42,1,0)</f>
        <v>0</v>
      </c>
      <c r="Q1518" s="41">
        <f>IF(Table2[[#This Row],[Customer Segment]]=Introduction!$D$44,1,0)</f>
        <v>0</v>
      </c>
      <c r="R1518" s="34">
        <v>1553.7</v>
      </c>
      <c r="S151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642.22941209978467</v>
      </c>
    </row>
    <row r="1519" spans="1:19" x14ac:dyDescent="0.2">
      <c r="A1519" s="1" t="s">
        <v>46</v>
      </c>
      <c r="B1519" s="1" t="s">
        <v>14</v>
      </c>
      <c r="C1519" s="1" t="s">
        <v>47</v>
      </c>
      <c r="D1519" s="39">
        <v>0.01</v>
      </c>
      <c r="E1519" s="39">
        <v>5.94</v>
      </c>
      <c r="F1519" s="39">
        <v>9.92</v>
      </c>
      <c r="G1519" s="39">
        <v>0.38</v>
      </c>
      <c r="H1519" s="39">
        <v>-239.315</v>
      </c>
      <c r="I1519" s="42">
        <f>IF(Table2[[#This Row],[Order Priority]]=Introduction!$B$42,1,0)</f>
        <v>0</v>
      </c>
      <c r="J1519" s="42">
        <f>IF(Table2[[#This Row],[Order Priority]]=Introduction!$B$43,1,0)</f>
        <v>0</v>
      </c>
      <c r="K1519" s="42">
        <f>IF(Table2[[#This Row],[Order Priority]]=Introduction!$B$44,1,0)</f>
        <v>0</v>
      </c>
      <c r="L1519" s="42">
        <f>IF(Table2[[#This Row],[Order Priority]]=Introduction!$B$45,1,0)</f>
        <v>0</v>
      </c>
      <c r="M1519" s="42">
        <f>IF(Table2[[#This Row],[Ship Mode]]=Introduction!$C$42,1,0)</f>
        <v>0</v>
      </c>
      <c r="N1519" s="41">
        <f>IF(Table2[[#This Row],[Ship Mode]]=Introduction!$C$44,1,0)</f>
        <v>1</v>
      </c>
      <c r="O1519" s="41">
        <f>IF(Table2[[#This Row],[Customer Segment]]=Introduction!$D$45,1,0)</f>
        <v>0</v>
      </c>
      <c r="P1519" s="41">
        <f>IF(Table2[[#This Row],[Customer Segment]]=Introduction!$D$42,1,0)</f>
        <v>0</v>
      </c>
      <c r="Q1519" s="41">
        <f>IF(Table2[[#This Row],[Customer Segment]]=Introduction!$D$44,1,0)</f>
        <v>1</v>
      </c>
      <c r="R1519" s="1">
        <v>74.77</v>
      </c>
      <c r="S151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225.40868651415181</v>
      </c>
    </row>
    <row r="1520" spans="1:19" x14ac:dyDescent="0.2">
      <c r="A1520" s="1" t="s">
        <v>46</v>
      </c>
      <c r="B1520" s="1" t="s">
        <v>14</v>
      </c>
      <c r="C1520" s="1" t="s">
        <v>47</v>
      </c>
      <c r="D1520" s="37">
        <v>0</v>
      </c>
      <c r="E1520" s="37">
        <v>6.48</v>
      </c>
      <c r="F1520" s="37">
        <v>5.1100000000000003</v>
      </c>
      <c r="G1520" s="37">
        <v>0.37</v>
      </c>
      <c r="H1520" s="37">
        <v>-33.31</v>
      </c>
      <c r="I1520" s="42">
        <f>IF(Table2[[#This Row],[Order Priority]]=Introduction!$B$42,1,0)</f>
        <v>0</v>
      </c>
      <c r="J1520" s="42">
        <f>IF(Table2[[#This Row],[Order Priority]]=Introduction!$B$43,1,0)</f>
        <v>0</v>
      </c>
      <c r="K1520" s="42">
        <f>IF(Table2[[#This Row],[Order Priority]]=Introduction!$B$44,1,0)</f>
        <v>0</v>
      </c>
      <c r="L1520" s="42">
        <f>IF(Table2[[#This Row],[Order Priority]]=Introduction!$B$45,1,0)</f>
        <v>0</v>
      </c>
      <c r="M1520" s="42">
        <f>IF(Table2[[#This Row],[Ship Mode]]=Introduction!$C$42,1,0)</f>
        <v>0</v>
      </c>
      <c r="N1520" s="41">
        <f>IF(Table2[[#This Row],[Ship Mode]]=Introduction!$C$44,1,0)</f>
        <v>1</v>
      </c>
      <c r="O1520" s="41">
        <f>IF(Table2[[#This Row],[Customer Segment]]=Introduction!$D$45,1,0)</f>
        <v>0</v>
      </c>
      <c r="P1520" s="41">
        <f>IF(Table2[[#This Row],[Customer Segment]]=Introduction!$D$42,1,0)</f>
        <v>0</v>
      </c>
      <c r="Q1520" s="41">
        <f>IF(Table2[[#This Row],[Customer Segment]]=Introduction!$D$44,1,0)</f>
        <v>1</v>
      </c>
      <c r="R1520" s="34">
        <v>127.81</v>
      </c>
      <c r="S152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303.40632087491286</v>
      </c>
    </row>
    <row r="1521" spans="1:19" x14ac:dyDescent="0.2">
      <c r="A1521" s="1" t="s">
        <v>46</v>
      </c>
      <c r="B1521" s="1" t="s">
        <v>63</v>
      </c>
      <c r="C1521" s="1" t="s">
        <v>3</v>
      </c>
      <c r="D1521" s="39">
        <v>0.01</v>
      </c>
      <c r="E1521" s="39">
        <v>65.989999999999995</v>
      </c>
      <c r="F1521" s="39">
        <v>8.99</v>
      </c>
      <c r="G1521" s="39">
        <v>0.56000000000000005</v>
      </c>
      <c r="H1521" s="39">
        <v>396.97199999999998</v>
      </c>
      <c r="I1521" s="42">
        <f>IF(Table2[[#This Row],[Order Priority]]=Introduction!$B$42,1,0)</f>
        <v>0</v>
      </c>
      <c r="J1521" s="42">
        <f>IF(Table2[[#This Row],[Order Priority]]=Introduction!$B$43,1,0)</f>
        <v>0</v>
      </c>
      <c r="K1521" s="42">
        <f>IF(Table2[[#This Row],[Order Priority]]=Introduction!$B$44,1,0)</f>
        <v>0</v>
      </c>
      <c r="L1521" s="42">
        <f>IF(Table2[[#This Row],[Order Priority]]=Introduction!$B$45,1,0)</f>
        <v>0</v>
      </c>
      <c r="M1521" s="42">
        <f>IF(Table2[[#This Row],[Ship Mode]]=Introduction!$C$42,1,0)</f>
        <v>0</v>
      </c>
      <c r="N1521" s="41">
        <f>IF(Table2[[#This Row],[Ship Mode]]=Introduction!$C$44,1,0)</f>
        <v>0</v>
      </c>
      <c r="O1521" s="41">
        <f>IF(Table2[[#This Row],[Customer Segment]]=Introduction!$D$45,1,0)</f>
        <v>1</v>
      </c>
      <c r="P1521" s="41">
        <f>IF(Table2[[#This Row],[Customer Segment]]=Introduction!$D$42,1,0)</f>
        <v>0</v>
      </c>
      <c r="Q1521" s="41">
        <f>IF(Table2[[#This Row],[Customer Segment]]=Introduction!$D$44,1,0)</f>
        <v>0</v>
      </c>
      <c r="R1521" s="1">
        <v>782</v>
      </c>
      <c r="S152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1067.3470417175506</v>
      </c>
    </row>
    <row r="1522" spans="1:19" x14ac:dyDescent="0.2">
      <c r="A1522" s="1" t="s">
        <v>46</v>
      </c>
      <c r="B1522" s="1" t="s">
        <v>14</v>
      </c>
      <c r="C1522" s="1" t="s">
        <v>3</v>
      </c>
      <c r="D1522" s="37">
        <v>0.03</v>
      </c>
      <c r="E1522" s="37">
        <v>205.99</v>
      </c>
      <c r="F1522" s="37">
        <v>3</v>
      </c>
      <c r="G1522" s="37">
        <v>0.57999999999999996</v>
      </c>
      <c r="H1522" s="37">
        <v>3670.3515000000002</v>
      </c>
      <c r="I1522" s="42">
        <f>IF(Table2[[#This Row],[Order Priority]]=Introduction!$B$42,1,0)</f>
        <v>0</v>
      </c>
      <c r="J1522" s="42">
        <f>IF(Table2[[#This Row],[Order Priority]]=Introduction!$B$43,1,0)</f>
        <v>0</v>
      </c>
      <c r="K1522" s="42">
        <f>IF(Table2[[#This Row],[Order Priority]]=Introduction!$B$44,1,0)</f>
        <v>0</v>
      </c>
      <c r="L1522" s="42">
        <f>IF(Table2[[#This Row],[Order Priority]]=Introduction!$B$45,1,0)</f>
        <v>0</v>
      </c>
      <c r="M1522" s="42">
        <f>IF(Table2[[#This Row],[Ship Mode]]=Introduction!$C$42,1,0)</f>
        <v>0</v>
      </c>
      <c r="N1522" s="41">
        <f>IF(Table2[[#This Row],[Ship Mode]]=Introduction!$C$44,1,0)</f>
        <v>1</v>
      </c>
      <c r="O1522" s="41">
        <f>IF(Table2[[#This Row],[Customer Segment]]=Introduction!$D$45,1,0)</f>
        <v>1</v>
      </c>
      <c r="P1522" s="41">
        <f>IF(Table2[[#This Row],[Customer Segment]]=Introduction!$D$42,1,0)</f>
        <v>0</v>
      </c>
      <c r="Q1522" s="41">
        <f>IF(Table2[[#This Row],[Customer Segment]]=Introduction!$D$44,1,0)</f>
        <v>0</v>
      </c>
      <c r="R1522" s="34">
        <v>5319.35</v>
      </c>
      <c r="S152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4778.0795405791014</v>
      </c>
    </row>
    <row r="1523" spans="1:19" x14ac:dyDescent="0.2">
      <c r="A1523" s="1" t="s">
        <v>1</v>
      </c>
      <c r="B1523" s="1" t="s">
        <v>63</v>
      </c>
      <c r="C1523" s="1" t="s">
        <v>70</v>
      </c>
      <c r="D1523" s="39">
        <v>0.04</v>
      </c>
      <c r="E1523" s="39">
        <v>1.98</v>
      </c>
      <c r="F1523" s="39">
        <v>0.7</v>
      </c>
      <c r="G1523" s="39">
        <v>0.83</v>
      </c>
      <c r="H1523" s="39">
        <v>-1</v>
      </c>
      <c r="I1523" s="42">
        <f>IF(Table2[[#This Row],[Order Priority]]=Introduction!$B$42,1,0)</f>
        <v>1</v>
      </c>
      <c r="J1523" s="42">
        <f>IF(Table2[[#This Row],[Order Priority]]=Introduction!$B$43,1,0)</f>
        <v>0</v>
      </c>
      <c r="K1523" s="42">
        <f>IF(Table2[[#This Row],[Order Priority]]=Introduction!$B$44,1,0)</f>
        <v>0</v>
      </c>
      <c r="L1523" s="42">
        <f>IF(Table2[[#This Row],[Order Priority]]=Introduction!$B$45,1,0)</f>
        <v>0</v>
      </c>
      <c r="M1523" s="42">
        <f>IF(Table2[[#This Row],[Ship Mode]]=Introduction!$C$42,1,0)</f>
        <v>0</v>
      </c>
      <c r="N1523" s="41">
        <f>IF(Table2[[#This Row],[Ship Mode]]=Introduction!$C$44,1,0)</f>
        <v>0</v>
      </c>
      <c r="O1523" s="41">
        <f>IF(Table2[[#This Row],[Customer Segment]]=Introduction!$D$45,1,0)</f>
        <v>0</v>
      </c>
      <c r="P1523" s="41">
        <f>IF(Table2[[#This Row],[Customer Segment]]=Introduction!$D$42,1,0)</f>
        <v>0</v>
      </c>
      <c r="Q1523" s="41">
        <f>IF(Table2[[#This Row],[Customer Segment]]=Introduction!$D$44,1,0)</f>
        <v>0</v>
      </c>
      <c r="R1523" s="1">
        <v>8.3000000000000007</v>
      </c>
      <c r="S152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532.74181916601117</v>
      </c>
    </row>
    <row r="1524" spans="1:19" x14ac:dyDescent="0.2">
      <c r="A1524" s="1" t="s">
        <v>1</v>
      </c>
      <c r="B1524" s="1" t="s">
        <v>14</v>
      </c>
      <c r="C1524" s="1" t="s">
        <v>70</v>
      </c>
      <c r="D1524" s="37">
        <v>0.03</v>
      </c>
      <c r="E1524" s="37">
        <v>55.99</v>
      </c>
      <c r="F1524" s="37">
        <v>5</v>
      </c>
      <c r="G1524" s="37">
        <v>0.83</v>
      </c>
      <c r="H1524" s="37">
        <v>-221.25399999999999</v>
      </c>
      <c r="I1524" s="42">
        <f>IF(Table2[[#This Row],[Order Priority]]=Introduction!$B$42,1,0)</f>
        <v>1</v>
      </c>
      <c r="J1524" s="42">
        <f>IF(Table2[[#This Row],[Order Priority]]=Introduction!$B$43,1,0)</f>
        <v>0</v>
      </c>
      <c r="K1524" s="42">
        <f>IF(Table2[[#This Row],[Order Priority]]=Introduction!$B$44,1,0)</f>
        <v>0</v>
      </c>
      <c r="L1524" s="42">
        <f>IF(Table2[[#This Row],[Order Priority]]=Introduction!$B$45,1,0)</f>
        <v>0</v>
      </c>
      <c r="M1524" s="42">
        <f>IF(Table2[[#This Row],[Ship Mode]]=Introduction!$C$42,1,0)</f>
        <v>0</v>
      </c>
      <c r="N1524" s="41">
        <f>IF(Table2[[#This Row],[Ship Mode]]=Introduction!$C$44,1,0)</f>
        <v>1</v>
      </c>
      <c r="O1524" s="41">
        <f>IF(Table2[[#This Row],[Customer Segment]]=Introduction!$D$45,1,0)</f>
        <v>0</v>
      </c>
      <c r="P1524" s="41">
        <f>IF(Table2[[#This Row],[Customer Segment]]=Introduction!$D$42,1,0)</f>
        <v>0</v>
      </c>
      <c r="Q1524" s="41">
        <f>IF(Table2[[#This Row],[Customer Segment]]=Introduction!$D$44,1,0)</f>
        <v>0</v>
      </c>
      <c r="R1524" s="34">
        <v>416.95</v>
      </c>
      <c r="S152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684.09233052592651</v>
      </c>
    </row>
    <row r="1525" spans="1:19" x14ac:dyDescent="0.2">
      <c r="A1525" s="1" t="s">
        <v>1</v>
      </c>
      <c r="B1525" s="1" t="s">
        <v>14</v>
      </c>
      <c r="C1525" s="1" t="s">
        <v>47</v>
      </c>
      <c r="D1525" s="39">
        <v>0</v>
      </c>
      <c r="E1525" s="39">
        <v>11.97</v>
      </c>
      <c r="F1525" s="39">
        <v>4.9800000000000004</v>
      </c>
      <c r="G1525" s="39">
        <v>0.57999999999999996</v>
      </c>
      <c r="H1525" s="39">
        <v>3.3839999999999999</v>
      </c>
      <c r="I1525" s="42">
        <f>IF(Table2[[#This Row],[Order Priority]]=Introduction!$B$42,1,0)</f>
        <v>1</v>
      </c>
      <c r="J1525" s="42">
        <f>IF(Table2[[#This Row],[Order Priority]]=Introduction!$B$43,1,0)</f>
        <v>0</v>
      </c>
      <c r="K1525" s="42">
        <f>IF(Table2[[#This Row],[Order Priority]]=Introduction!$B$44,1,0)</f>
        <v>0</v>
      </c>
      <c r="L1525" s="42">
        <f>IF(Table2[[#This Row],[Order Priority]]=Introduction!$B$45,1,0)</f>
        <v>0</v>
      </c>
      <c r="M1525" s="42">
        <f>IF(Table2[[#This Row],[Ship Mode]]=Introduction!$C$42,1,0)</f>
        <v>0</v>
      </c>
      <c r="N1525" s="41">
        <f>IF(Table2[[#This Row],[Ship Mode]]=Introduction!$C$44,1,0)</f>
        <v>1</v>
      </c>
      <c r="O1525" s="41">
        <f>IF(Table2[[#This Row],[Customer Segment]]=Introduction!$D$45,1,0)</f>
        <v>0</v>
      </c>
      <c r="P1525" s="41">
        <f>IF(Table2[[#This Row],[Customer Segment]]=Introduction!$D$42,1,0)</f>
        <v>0</v>
      </c>
      <c r="Q1525" s="41">
        <f>IF(Table2[[#This Row],[Customer Segment]]=Introduction!$D$44,1,0)</f>
        <v>1</v>
      </c>
      <c r="R1525" s="1">
        <v>53.3</v>
      </c>
      <c r="S152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618.12056221428679</v>
      </c>
    </row>
    <row r="1526" spans="1:19" x14ac:dyDescent="0.2">
      <c r="A1526" s="1" t="s">
        <v>13</v>
      </c>
      <c r="B1526" s="1" t="s">
        <v>14</v>
      </c>
      <c r="C1526" s="1" t="s">
        <v>3</v>
      </c>
      <c r="D1526" s="37">
        <v>0.03</v>
      </c>
      <c r="E1526" s="37">
        <v>4.9800000000000004</v>
      </c>
      <c r="F1526" s="37">
        <v>0.8</v>
      </c>
      <c r="G1526" s="37">
        <v>0.36</v>
      </c>
      <c r="H1526" s="37">
        <v>50.2044</v>
      </c>
      <c r="I1526" s="42">
        <f>IF(Table2[[#This Row],[Order Priority]]=Introduction!$B$42,1,0)</f>
        <v>0</v>
      </c>
      <c r="J1526" s="42">
        <f>IF(Table2[[#This Row],[Order Priority]]=Introduction!$B$43,1,0)</f>
        <v>1</v>
      </c>
      <c r="K1526" s="42">
        <f>IF(Table2[[#This Row],[Order Priority]]=Introduction!$B$44,1,0)</f>
        <v>0</v>
      </c>
      <c r="L1526" s="42">
        <f>IF(Table2[[#This Row],[Order Priority]]=Introduction!$B$45,1,0)</f>
        <v>0</v>
      </c>
      <c r="M1526" s="42">
        <f>IF(Table2[[#This Row],[Ship Mode]]=Introduction!$C$42,1,0)</f>
        <v>0</v>
      </c>
      <c r="N1526" s="41">
        <f>IF(Table2[[#This Row],[Ship Mode]]=Introduction!$C$44,1,0)</f>
        <v>1</v>
      </c>
      <c r="O1526" s="41">
        <f>IF(Table2[[#This Row],[Customer Segment]]=Introduction!$D$45,1,0)</f>
        <v>1</v>
      </c>
      <c r="P1526" s="41">
        <f>IF(Table2[[#This Row],[Customer Segment]]=Introduction!$D$42,1,0)</f>
        <v>0</v>
      </c>
      <c r="Q1526" s="41">
        <f>IF(Table2[[#This Row],[Customer Segment]]=Introduction!$D$44,1,0)</f>
        <v>0</v>
      </c>
      <c r="R1526" s="34">
        <v>72.760000000000005</v>
      </c>
      <c r="S152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-6.0285182548060057</v>
      </c>
    </row>
    <row r="1527" spans="1:19" x14ac:dyDescent="0.2">
      <c r="A1527" s="1" t="s">
        <v>13</v>
      </c>
      <c r="B1527" s="1" t="s">
        <v>14</v>
      </c>
      <c r="C1527" s="1" t="s">
        <v>3</v>
      </c>
      <c r="D1527" s="39">
        <v>0.01</v>
      </c>
      <c r="E1527" s="39">
        <v>9.31</v>
      </c>
      <c r="F1527" s="39">
        <v>3.98</v>
      </c>
      <c r="G1527" s="39">
        <v>0.56000000000000005</v>
      </c>
      <c r="H1527" s="39">
        <v>-10.9</v>
      </c>
      <c r="I1527" s="42">
        <f>IF(Table2[[#This Row],[Order Priority]]=Introduction!$B$42,1,0)</f>
        <v>0</v>
      </c>
      <c r="J1527" s="42">
        <f>IF(Table2[[#This Row],[Order Priority]]=Introduction!$B$43,1,0)</f>
        <v>1</v>
      </c>
      <c r="K1527" s="42">
        <f>IF(Table2[[#This Row],[Order Priority]]=Introduction!$B$44,1,0)</f>
        <v>0</v>
      </c>
      <c r="L1527" s="42">
        <f>IF(Table2[[#This Row],[Order Priority]]=Introduction!$B$45,1,0)</f>
        <v>0</v>
      </c>
      <c r="M1527" s="42">
        <f>IF(Table2[[#This Row],[Ship Mode]]=Introduction!$C$42,1,0)</f>
        <v>0</v>
      </c>
      <c r="N1527" s="41">
        <f>IF(Table2[[#This Row],[Ship Mode]]=Introduction!$C$44,1,0)</f>
        <v>1</v>
      </c>
      <c r="O1527" s="41">
        <f>IF(Table2[[#This Row],[Customer Segment]]=Introduction!$D$45,1,0)</f>
        <v>1</v>
      </c>
      <c r="P1527" s="41">
        <f>IF(Table2[[#This Row],[Customer Segment]]=Introduction!$D$42,1,0)</f>
        <v>0</v>
      </c>
      <c r="Q1527" s="41">
        <f>IF(Table2[[#This Row],[Customer Segment]]=Introduction!$D$44,1,0)</f>
        <v>0</v>
      </c>
      <c r="R1527" s="1">
        <v>586.96</v>
      </c>
      <c r="S152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212.31232308556136</v>
      </c>
    </row>
    <row r="1528" spans="1:19" x14ac:dyDescent="0.2">
      <c r="A1528" s="1" t="s">
        <v>13</v>
      </c>
      <c r="B1528" s="1" t="s">
        <v>14</v>
      </c>
      <c r="C1528" s="1" t="s">
        <v>3</v>
      </c>
      <c r="D1528" s="37">
        <v>0.01</v>
      </c>
      <c r="E1528" s="37">
        <v>9.31</v>
      </c>
      <c r="F1528" s="37">
        <v>3.98</v>
      </c>
      <c r="G1528" s="37">
        <v>0.56000000000000005</v>
      </c>
      <c r="H1528" s="37">
        <v>2.1800000000000002</v>
      </c>
      <c r="I1528" s="42">
        <f>IF(Table2[[#This Row],[Order Priority]]=Introduction!$B$42,1,0)</f>
        <v>0</v>
      </c>
      <c r="J1528" s="42">
        <f>IF(Table2[[#This Row],[Order Priority]]=Introduction!$B$43,1,0)</f>
        <v>1</v>
      </c>
      <c r="K1528" s="42">
        <f>IF(Table2[[#This Row],[Order Priority]]=Introduction!$B$44,1,0)</f>
        <v>0</v>
      </c>
      <c r="L1528" s="42">
        <f>IF(Table2[[#This Row],[Order Priority]]=Introduction!$B$45,1,0)</f>
        <v>0</v>
      </c>
      <c r="M1528" s="42">
        <f>IF(Table2[[#This Row],[Ship Mode]]=Introduction!$C$42,1,0)</f>
        <v>0</v>
      </c>
      <c r="N1528" s="41">
        <f>IF(Table2[[#This Row],[Ship Mode]]=Introduction!$C$44,1,0)</f>
        <v>1</v>
      </c>
      <c r="O1528" s="41">
        <f>IF(Table2[[#This Row],[Customer Segment]]=Introduction!$D$45,1,0)</f>
        <v>1</v>
      </c>
      <c r="P1528" s="41">
        <f>IF(Table2[[#This Row],[Customer Segment]]=Introduction!$D$42,1,0)</f>
        <v>0</v>
      </c>
      <c r="Q1528" s="41">
        <f>IF(Table2[[#This Row],[Customer Segment]]=Introduction!$D$44,1,0)</f>
        <v>0</v>
      </c>
      <c r="R1528" s="34">
        <v>144.33000000000001</v>
      </c>
      <c r="S152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225.70657953432269</v>
      </c>
    </row>
    <row r="1529" spans="1:19" x14ac:dyDescent="0.2">
      <c r="A1529" s="1" t="s">
        <v>23</v>
      </c>
      <c r="B1529" s="1" t="s">
        <v>14</v>
      </c>
      <c r="C1529" s="1" t="s">
        <v>3</v>
      </c>
      <c r="D1529" s="39">
        <v>0.09</v>
      </c>
      <c r="E1529" s="39">
        <v>5.84</v>
      </c>
      <c r="F1529" s="39">
        <v>0.83</v>
      </c>
      <c r="G1529" s="39">
        <v>0.49</v>
      </c>
      <c r="H1529" s="39">
        <v>-2.87</v>
      </c>
      <c r="I1529" s="42">
        <f>IF(Table2[[#This Row],[Order Priority]]=Introduction!$B$42,1,0)</f>
        <v>0</v>
      </c>
      <c r="J1529" s="42">
        <f>IF(Table2[[#This Row],[Order Priority]]=Introduction!$B$43,1,0)</f>
        <v>0</v>
      </c>
      <c r="K1529" s="42">
        <f>IF(Table2[[#This Row],[Order Priority]]=Introduction!$B$44,1,0)</f>
        <v>1</v>
      </c>
      <c r="L1529" s="42">
        <f>IF(Table2[[#This Row],[Order Priority]]=Introduction!$B$45,1,0)</f>
        <v>0</v>
      </c>
      <c r="M1529" s="42">
        <f>IF(Table2[[#This Row],[Ship Mode]]=Introduction!$C$42,1,0)</f>
        <v>0</v>
      </c>
      <c r="N1529" s="41">
        <f>IF(Table2[[#This Row],[Ship Mode]]=Introduction!$C$44,1,0)</f>
        <v>1</v>
      </c>
      <c r="O1529" s="41">
        <f>IF(Table2[[#This Row],[Customer Segment]]=Introduction!$D$45,1,0)</f>
        <v>1</v>
      </c>
      <c r="P1529" s="41">
        <f>IF(Table2[[#This Row],[Customer Segment]]=Introduction!$D$42,1,0)</f>
        <v>0</v>
      </c>
      <c r="Q1529" s="41">
        <f>IF(Table2[[#This Row],[Customer Segment]]=Introduction!$D$44,1,0)</f>
        <v>0</v>
      </c>
      <c r="R1529" s="1">
        <v>5.9</v>
      </c>
      <c r="S152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93.805995858125286</v>
      </c>
    </row>
    <row r="1530" spans="1:19" x14ac:dyDescent="0.2">
      <c r="A1530" s="1" t="s">
        <v>23</v>
      </c>
      <c r="B1530" s="1" t="s">
        <v>14</v>
      </c>
      <c r="C1530" s="1" t="s">
        <v>47</v>
      </c>
      <c r="D1530" s="37">
        <v>0.09</v>
      </c>
      <c r="E1530" s="37">
        <v>50.98</v>
      </c>
      <c r="F1530" s="37">
        <v>6.5</v>
      </c>
      <c r="G1530" s="37">
        <v>0.73</v>
      </c>
      <c r="H1530" s="37">
        <v>70.176000000000002</v>
      </c>
      <c r="I1530" s="42">
        <f>IF(Table2[[#This Row],[Order Priority]]=Introduction!$B$42,1,0)</f>
        <v>0</v>
      </c>
      <c r="J1530" s="42">
        <f>IF(Table2[[#This Row],[Order Priority]]=Introduction!$B$43,1,0)</f>
        <v>0</v>
      </c>
      <c r="K1530" s="42">
        <f>IF(Table2[[#This Row],[Order Priority]]=Introduction!$B$44,1,0)</f>
        <v>1</v>
      </c>
      <c r="L1530" s="42">
        <f>IF(Table2[[#This Row],[Order Priority]]=Introduction!$B$45,1,0)</f>
        <v>0</v>
      </c>
      <c r="M1530" s="42">
        <f>IF(Table2[[#This Row],[Ship Mode]]=Introduction!$C$42,1,0)</f>
        <v>0</v>
      </c>
      <c r="N1530" s="41">
        <f>IF(Table2[[#This Row],[Ship Mode]]=Introduction!$C$44,1,0)</f>
        <v>1</v>
      </c>
      <c r="O1530" s="41">
        <f>IF(Table2[[#This Row],[Customer Segment]]=Introduction!$D$45,1,0)</f>
        <v>0</v>
      </c>
      <c r="P1530" s="41">
        <f>IF(Table2[[#This Row],[Customer Segment]]=Introduction!$D$42,1,0)</f>
        <v>0</v>
      </c>
      <c r="Q1530" s="41">
        <f>IF(Table2[[#This Row],[Customer Segment]]=Introduction!$D$44,1,0)</f>
        <v>1</v>
      </c>
      <c r="R1530" s="34">
        <v>1395.41</v>
      </c>
      <c r="S153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705.71345248347166</v>
      </c>
    </row>
    <row r="1531" spans="1:19" x14ac:dyDescent="0.2">
      <c r="A1531" s="1" t="s">
        <v>23</v>
      </c>
      <c r="B1531" s="1" t="s">
        <v>14</v>
      </c>
      <c r="C1531" s="1" t="s">
        <v>3</v>
      </c>
      <c r="D1531" s="39">
        <v>0.03</v>
      </c>
      <c r="E1531" s="39">
        <v>20.98</v>
      </c>
      <c r="F1531" s="39">
        <v>1.49</v>
      </c>
      <c r="G1531" s="39">
        <v>0.35</v>
      </c>
      <c r="H1531" s="39">
        <v>30.024000000000001</v>
      </c>
      <c r="I1531" s="42">
        <f>IF(Table2[[#This Row],[Order Priority]]=Introduction!$B$42,1,0)</f>
        <v>0</v>
      </c>
      <c r="J1531" s="42">
        <f>IF(Table2[[#This Row],[Order Priority]]=Introduction!$B$43,1,0)</f>
        <v>0</v>
      </c>
      <c r="K1531" s="42">
        <f>IF(Table2[[#This Row],[Order Priority]]=Introduction!$B$44,1,0)</f>
        <v>1</v>
      </c>
      <c r="L1531" s="42">
        <f>IF(Table2[[#This Row],[Order Priority]]=Introduction!$B$45,1,0)</f>
        <v>0</v>
      </c>
      <c r="M1531" s="42">
        <f>IF(Table2[[#This Row],[Ship Mode]]=Introduction!$C$42,1,0)</f>
        <v>0</v>
      </c>
      <c r="N1531" s="41">
        <f>IF(Table2[[#This Row],[Ship Mode]]=Introduction!$C$44,1,0)</f>
        <v>1</v>
      </c>
      <c r="O1531" s="41">
        <f>IF(Table2[[#This Row],[Customer Segment]]=Introduction!$D$45,1,0)</f>
        <v>1</v>
      </c>
      <c r="P1531" s="41">
        <f>IF(Table2[[#This Row],[Customer Segment]]=Introduction!$D$42,1,0)</f>
        <v>0</v>
      </c>
      <c r="Q1531" s="41">
        <f>IF(Table2[[#This Row],[Customer Segment]]=Introduction!$D$44,1,0)</f>
        <v>0</v>
      </c>
      <c r="R1531" s="1">
        <v>431.43</v>
      </c>
      <c r="S153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116.45313776740879</v>
      </c>
    </row>
    <row r="1532" spans="1:19" x14ac:dyDescent="0.2">
      <c r="A1532" s="1" t="s">
        <v>92</v>
      </c>
      <c r="B1532" s="1" t="s">
        <v>14</v>
      </c>
      <c r="C1532" s="1" t="s">
        <v>47</v>
      </c>
      <c r="D1532" s="37">
        <v>0.02</v>
      </c>
      <c r="E1532" s="37">
        <v>7.64</v>
      </c>
      <c r="F1532" s="37">
        <v>1.39</v>
      </c>
      <c r="G1532" s="37">
        <v>0.36</v>
      </c>
      <c r="H1532" s="37">
        <v>117.38</v>
      </c>
      <c r="I1532" s="42">
        <f>IF(Table2[[#This Row],[Order Priority]]=Introduction!$B$42,1,0)</f>
        <v>0</v>
      </c>
      <c r="J1532" s="42">
        <f>IF(Table2[[#This Row],[Order Priority]]=Introduction!$B$43,1,0)</f>
        <v>0</v>
      </c>
      <c r="K1532" s="42">
        <f>IF(Table2[[#This Row],[Order Priority]]=Introduction!$B$44,1,0)</f>
        <v>0</v>
      </c>
      <c r="L1532" s="42">
        <f>IF(Table2[[#This Row],[Order Priority]]=Introduction!$B$45,1,0)</f>
        <v>1</v>
      </c>
      <c r="M1532" s="42">
        <f>IF(Table2[[#This Row],[Ship Mode]]=Introduction!$C$42,1,0)</f>
        <v>0</v>
      </c>
      <c r="N1532" s="41">
        <f>IF(Table2[[#This Row],[Ship Mode]]=Introduction!$C$44,1,0)</f>
        <v>1</v>
      </c>
      <c r="O1532" s="41">
        <f>IF(Table2[[#This Row],[Customer Segment]]=Introduction!$D$45,1,0)</f>
        <v>0</v>
      </c>
      <c r="P1532" s="41">
        <f>IF(Table2[[#This Row],[Customer Segment]]=Introduction!$D$42,1,0)</f>
        <v>0</v>
      </c>
      <c r="Q1532" s="41">
        <f>IF(Table2[[#This Row],[Customer Segment]]=Introduction!$D$44,1,0)</f>
        <v>1</v>
      </c>
      <c r="R1532" s="34">
        <v>406.91</v>
      </c>
      <c r="S153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148.73816681132584</v>
      </c>
    </row>
    <row r="1533" spans="1:19" x14ac:dyDescent="0.2">
      <c r="A1533" s="1" t="s">
        <v>92</v>
      </c>
      <c r="B1533" s="1" t="s">
        <v>14</v>
      </c>
      <c r="C1533" s="1" t="s">
        <v>47</v>
      </c>
      <c r="D1533" s="39">
        <v>0.02</v>
      </c>
      <c r="E1533" s="39">
        <v>7.64</v>
      </c>
      <c r="F1533" s="39">
        <v>1.39</v>
      </c>
      <c r="G1533" s="39">
        <v>0.36</v>
      </c>
      <c r="H1533" s="39">
        <v>70.193700000000007</v>
      </c>
      <c r="I1533" s="42">
        <f>IF(Table2[[#This Row],[Order Priority]]=Introduction!$B$42,1,0)</f>
        <v>0</v>
      </c>
      <c r="J1533" s="42">
        <f>IF(Table2[[#This Row],[Order Priority]]=Introduction!$B$43,1,0)</f>
        <v>0</v>
      </c>
      <c r="K1533" s="42">
        <f>IF(Table2[[#This Row],[Order Priority]]=Introduction!$B$44,1,0)</f>
        <v>0</v>
      </c>
      <c r="L1533" s="42">
        <f>IF(Table2[[#This Row],[Order Priority]]=Introduction!$B$45,1,0)</f>
        <v>1</v>
      </c>
      <c r="M1533" s="42">
        <f>IF(Table2[[#This Row],[Ship Mode]]=Introduction!$C$42,1,0)</f>
        <v>0</v>
      </c>
      <c r="N1533" s="41">
        <f>IF(Table2[[#This Row],[Ship Mode]]=Introduction!$C$44,1,0)</f>
        <v>1</v>
      </c>
      <c r="O1533" s="41">
        <f>IF(Table2[[#This Row],[Customer Segment]]=Introduction!$D$45,1,0)</f>
        <v>0</v>
      </c>
      <c r="P1533" s="41">
        <f>IF(Table2[[#This Row],[Customer Segment]]=Introduction!$D$42,1,0)</f>
        <v>0</v>
      </c>
      <c r="Q1533" s="41">
        <f>IF(Table2[[#This Row],[Customer Segment]]=Introduction!$D$44,1,0)</f>
        <v>1</v>
      </c>
      <c r="R1533" s="1">
        <v>101.73</v>
      </c>
      <c r="S153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100.41818186727491</v>
      </c>
    </row>
    <row r="1534" spans="1:19" x14ac:dyDescent="0.2">
      <c r="A1534" s="1" t="s">
        <v>92</v>
      </c>
      <c r="B1534" s="1" t="s">
        <v>14</v>
      </c>
      <c r="C1534" s="1" t="s">
        <v>47</v>
      </c>
      <c r="D1534" s="37">
        <v>0.04</v>
      </c>
      <c r="E1534" s="37">
        <v>2.08</v>
      </c>
      <c r="F1534" s="37">
        <v>1.49</v>
      </c>
      <c r="G1534" s="37">
        <v>0.36</v>
      </c>
      <c r="H1534" s="37">
        <v>-11.281499999999999</v>
      </c>
      <c r="I1534" s="42">
        <f>IF(Table2[[#This Row],[Order Priority]]=Introduction!$B$42,1,0)</f>
        <v>0</v>
      </c>
      <c r="J1534" s="42">
        <f>IF(Table2[[#This Row],[Order Priority]]=Introduction!$B$43,1,0)</f>
        <v>0</v>
      </c>
      <c r="K1534" s="42">
        <f>IF(Table2[[#This Row],[Order Priority]]=Introduction!$B$44,1,0)</f>
        <v>0</v>
      </c>
      <c r="L1534" s="42">
        <f>IF(Table2[[#This Row],[Order Priority]]=Introduction!$B$45,1,0)</f>
        <v>1</v>
      </c>
      <c r="M1534" s="42">
        <f>IF(Table2[[#This Row],[Ship Mode]]=Introduction!$C$42,1,0)</f>
        <v>0</v>
      </c>
      <c r="N1534" s="41">
        <f>IF(Table2[[#This Row],[Ship Mode]]=Introduction!$C$44,1,0)</f>
        <v>1</v>
      </c>
      <c r="O1534" s="41">
        <f>IF(Table2[[#This Row],[Customer Segment]]=Introduction!$D$45,1,0)</f>
        <v>0</v>
      </c>
      <c r="P1534" s="41">
        <f>IF(Table2[[#This Row],[Customer Segment]]=Introduction!$D$42,1,0)</f>
        <v>0</v>
      </c>
      <c r="Q1534" s="41">
        <f>IF(Table2[[#This Row],[Customer Segment]]=Introduction!$D$44,1,0)</f>
        <v>1</v>
      </c>
      <c r="R1534" s="34">
        <v>33.770000000000003</v>
      </c>
      <c r="S153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-10.887818645150904</v>
      </c>
    </row>
    <row r="1535" spans="1:19" x14ac:dyDescent="0.2">
      <c r="A1535" s="1" t="s">
        <v>46</v>
      </c>
      <c r="B1535" s="1" t="s">
        <v>14</v>
      </c>
      <c r="C1535" s="1" t="s">
        <v>3</v>
      </c>
      <c r="D1535" s="39">
        <v>7.0000000000000007E-2</v>
      </c>
      <c r="E1535" s="39">
        <v>12.99</v>
      </c>
      <c r="F1535" s="39">
        <v>9.44</v>
      </c>
      <c r="G1535" s="39">
        <v>0.39</v>
      </c>
      <c r="H1535" s="39">
        <v>-114.6399</v>
      </c>
      <c r="I1535" s="42">
        <f>IF(Table2[[#This Row],[Order Priority]]=Introduction!$B$42,1,0)</f>
        <v>0</v>
      </c>
      <c r="J1535" s="42">
        <f>IF(Table2[[#This Row],[Order Priority]]=Introduction!$B$43,1,0)</f>
        <v>0</v>
      </c>
      <c r="K1535" s="42">
        <f>IF(Table2[[#This Row],[Order Priority]]=Introduction!$B$44,1,0)</f>
        <v>0</v>
      </c>
      <c r="L1535" s="42">
        <f>IF(Table2[[#This Row],[Order Priority]]=Introduction!$B$45,1,0)</f>
        <v>0</v>
      </c>
      <c r="M1535" s="42">
        <f>IF(Table2[[#This Row],[Ship Mode]]=Introduction!$C$42,1,0)</f>
        <v>0</v>
      </c>
      <c r="N1535" s="41">
        <f>IF(Table2[[#This Row],[Ship Mode]]=Introduction!$C$44,1,0)</f>
        <v>1</v>
      </c>
      <c r="O1535" s="41">
        <f>IF(Table2[[#This Row],[Customer Segment]]=Introduction!$D$45,1,0)</f>
        <v>1</v>
      </c>
      <c r="P1535" s="41">
        <f>IF(Table2[[#This Row],[Customer Segment]]=Introduction!$D$42,1,0)</f>
        <v>0</v>
      </c>
      <c r="Q1535" s="41">
        <f>IF(Table2[[#This Row],[Customer Segment]]=Introduction!$D$44,1,0)</f>
        <v>0</v>
      </c>
      <c r="R1535" s="1">
        <v>231.79</v>
      </c>
      <c r="S153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291.08698920614847</v>
      </c>
    </row>
    <row r="1536" spans="1:19" x14ac:dyDescent="0.2">
      <c r="A1536" s="1" t="s">
        <v>46</v>
      </c>
      <c r="B1536" s="1" t="s">
        <v>14</v>
      </c>
      <c r="C1536" s="1" t="s">
        <v>3</v>
      </c>
      <c r="D1536" s="37">
        <v>0.08</v>
      </c>
      <c r="E1536" s="37">
        <v>5</v>
      </c>
      <c r="F1536" s="37">
        <v>3.39</v>
      </c>
      <c r="G1536" s="37">
        <v>0.37</v>
      </c>
      <c r="H1536" s="37">
        <v>-17.489999999999998</v>
      </c>
      <c r="I1536" s="42">
        <f>IF(Table2[[#This Row],[Order Priority]]=Introduction!$B$42,1,0)</f>
        <v>0</v>
      </c>
      <c r="J1536" s="42">
        <f>IF(Table2[[#This Row],[Order Priority]]=Introduction!$B$43,1,0)</f>
        <v>0</v>
      </c>
      <c r="K1536" s="42">
        <f>IF(Table2[[#This Row],[Order Priority]]=Introduction!$B$44,1,0)</f>
        <v>0</v>
      </c>
      <c r="L1536" s="42">
        <f>IF(Table2[[#This Row],[Order Priority]]=Introduction!$B$45,1,0)</f>
        <v>0</v>
      </c>
      <c r="M1536" s="42">
        <f>IF(Table2[[#This Row],[Ship Mode]]=Introduction!$C$42,1,0)</f>
        <v>0</v>
      </c>
      <c r="N1536" s="41">
        <f>IF(Table2[[#This Row],[Ship Mode]]=Introduction!$C$44,1,0)</f>
        <v>1</v>
      </c>
      <c r="O1536" s="41">
        <f>IF(Table2[[#This Row],[Customer Segment]]=Introduction!$D$45,1,0)</f>
        <v>1</v>
      </c>
      <c r="P1536" s="41">
        <f>IF(Table2[[#This Row],[Customer Segment]]=Introduction!$D$42,1,0)</f>
        <v>0</v>
      </c>
      <c r="Q1536" s="41">
        <f>IF(Table2[[#This Row],[Customer Segment]]=Introduction!$D$44,1,0)</f>
        <v>0</v>
      </c>
      <c r="R1536" s="34">
        <v>293.06</v>
      </c>
      <c r="S153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175.08680859967191</v>
      </c>
    </row>
    <row r="1537" spans="1:19" x14ac:dyDescent="0.2">
      <c r="A1537" s="1" t="s">
        <v>46</v>
      </c>
      <c r="B1537" s="1" t="s">
        <v>14</v>
      </c>
      <c r="C1537" s="1" t="s">
        <v>3</v>
      </c>
      <c r="D1537" s="39">
        <v>7.0000000000000007E-2</v>
      </c>
      <c r="E1537" s="39">
        <v>12.99</v>
      </c>
      <c r="F1537" s="39">
        <v>9.44</v>
      </c>
      <c r="G1537" s="39">
        <v>0.39</v>
      </c>
      <c r="H1537" s="39">
        <v>-114.6399</v>
      </c>
      <c r="I1537" s="42">
        <f>IF(Table2[[#This Row],[Order Priority]]=Introduction!$B$42,1,0)</f>
        <v>0</v>
      </c>
      <c r="J1537" s="42">
        <f>IF(Table2[[#This Row],[Order Priority]]=Introduction!$B$43,1,0)</f>
        <v>0</v>
      </c>
      <c r="K1537" s="42">
        <f>IF(Table2[[#This Row],[Order Priority]]=Introduction!$B$44,1,0)</f>
        <v>0</v>
      </c>
      <c r="L1537" s="42">
        <f>IF(Table2[[#This Row],[Order Priority]]=Introduction!$B$45,1,0)</f>
        <v>0</v>
      </c>
      <c r="M1537" s="42">
        <f>IF(Table2[[#This Row],[Ship Mode]]=Introduction!$C$42,1,0)</f>
        <v>0</v>
      </c>
      <c r="N1537" s="41">
        <f>IF(Table2[[#This Row],[Ship Mode]]=Introduction!$C$44,1,0)</f>
        <v>1</v>
      </c>
      <c r="O1537" s="41">
        <f>IF(Table2[[#This Row],[Customer Segment]]=Introduction!$D$45,1,0)</f>
        <v>1</v>
      </c>
      <c r="P1537" s="41">
        <f>IF(Table2[[#This Row],[Customer Segment]]=Introduction!$D$42,1,0)</f>
        <v>0</v>
      </c>
      <c r="Q1537" s="41">
        <f>IF(Table2[[#This Row],[Customer Segment]]=Introduction!$D$44,1,0)</f>
        <v>0</v>
      </c>
      <c r="R1537" s="1">
        <v>914.29</v>
      </c>
      <c r="S153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291.08698920614847</v>
      </c>
    </row>
    <row r="1538" spans="1:19" x14ac:dyDescent="0.2">
      <c r="A1538" s="1" t="s">
        <v>46</v>
      </c>
      <c r="B1538" s="1" t="s">
        <v>63</v>
      </c>
      <c r="C1538" s="1" t="s">
        <v>15</v>
      </c>
      <c r="D1538" s="37">
        <v>0.06</v>
      </c>
      <c r="E1538" s="37">
        <v>218.08</v>
      </c>
      <c r="F1538" s="37">
        <v>18.059999999999999</v>
      </c>
      <c r="G1538" s="37">
        <v>0.56999999999999995</v>
      </c>
      <c r="H1538" s="37">
        <v>969.42</v>
      </c>
      <c r="I1538" s="42">
        <f>IF(Table2[[#This Row],[Order Priority]]=Introduction!$B$42,1,0)</f>
        <v>0</v>
      </c>
      <c r="J1538" s="42">
        <f>IF(Table2[[#This Row],[Order Priority]]=Introduction!$B$43,1,0)</f>
        <v>0</v>
      </c>
      <c r="K1538" s="42">
        <f>IF(Table2[[#This Row],[Order Priority]]=Introduction!$B$44,1,0)</f>
        <v>0</v>
      </c>
      <c r="L1538" s="42">
        <f>IF(Table2[[#This Row],[Order Priority]]=Introduction!$B$45,1,0)</f>
        <v>0</v>
      </c>
      <c r="M1538" s="42">
        <f>IF(Table2[[#This Row],[Ship Mode]]=Introduction!$C$42,1,0)</f>
        <v>0</v>
      </c>
      <c r="N1538" s="41">
        <f>IF(Table2[[#This Row],[Ship Mode]]=Introduction!$C$44,1,0)</f>
        <v>0</v>
      </c>
      <c r="O1538" s="41">
        <f>IF(Table2[[#This Row],[Customer Segment]]=Introduction!$D$45,1,0)</f>
        <v>0</v>
      </c>
      <c r="P1538" s="41">
        <f>IF(Table2[[#This Row],[Customer Segment]]=Introduction!$D$42,1,0)</f>
        <v>1</v>
      </c>
      <c r="Q1538" s="41">
        <f>IF(Table2[[#This Row],[Customer Segment]]=Introduction!$D$44,1,0)</f>
        <v>0</v>
      </c>
      <c r="R1538" s="34">
        <v>1488.51</v>
      </c>
      <c r="S153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2336.1328039334344</v>
      </c>
    </row>
    <row r="1539" spans="1:19" x14ac:dyDescent="0.2">
      <c r="A1539" s="1" t="s">
        <v>1</v>
      </c>
      <c r="B1539" s="1" t="s">
        <v>2</v>
      </c>
      <c r="C1539" s="1" t="s">
        <v>3</v>
      </c>
      <c r="D1539" s="39">
        <v>0.1</v>
      </c>
      <c r="E1539" s="39">
        <v>130.97999999999999</v>
      </c>
      <c r="F1539" s="39">
        <v>30</v>
      </c>
      <c r="G1539" s="39">
        <v>0.78</v>
      </c>
      <c r="H1539" s="39">
        <v>2000.11</v>
      </c>
      <c r="I1539" s="42">
        <f>IF(Table2[[#This Row],[Order Priority]]=Introduction!$B$42,1,0)</f>
        <v>1</v>
      </c>
      <c r="J1539" s="42">
        <f>IF(Table2[[#This Row],[Order Priority]]=Introduction!$B$43,1,0)</f>
        <v>0</v>
      </c>
      <c r="K1539" s="42">
        <f>IF(Table2[[#This Row],[Order Priority]]=Introduction!$B$44,1,0)</f>
        <v>0</v>
      </c>
      <c r="L1539" s="42">
        <f>IF(Table2[[#This Row],[Order Priority]]=Introduction!$B$45,1,0)</f>
        <v>0</v>
      </c>
      <c r="M1539" s="42">
        <f>IF(Table2[[#This Row],[Ship Mode]]=Introduction!$C$42,1,0)</f>
        <v>1</v>
      </c>
      <c r="N1539" s="41">
        <f>IF(Table2[[#This Row],[Ship Mode]]=Introduction!$C$44,1,0)</f>
        <v>0</v>
      </c>
      <c r="O1539" s="41">
        <f>IF(Table2[[#This Row],[Customer Segment]]=Introduction!$D$45,1,0)</f>
        <v>1</v>
      </c>
      <c r="P1539" s="41">
        <f>IF(Table2[[#This Row],[Customer Segment]]=Introduction!$D$42,1,0)</f>
        <v>0</v>
      </c>
      <c r="Q1539" s="41">
        <f>IF(Table2[[#This Row],[Customer Segment]]=Introduction!$D$44,1,0)</f>
        <v>0</v>
      </c>
      <c r="R1539" s="1">
        <v>2259.9899999999998</v>
      </c>
      <c r="S153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3984.3445450491122</v>
      </c>
    </row>
    <row r="1540" spans="1:19" x14ac:dyDescent="0.2">
      <c r="A1540" s="1" t="s">
        <v>1</v>
      </c>
      <c r="B1540" s="1" t="s">
        <v>14</v>
      </c>
      <c r="C1540" s="1" t="s">
        <v>70</v>
      </c>
      <c r="D1540" s="37">
        <v>0.06</v>
      </c>
      <c r="E1540" s="37">
        <v>4.9800000000000004</v>
      </c>
      <c r="F1540" s="37">
        <v>4.95</v>
      </c>
      <c r="G1540" s="37">
        <v>0.37</v>
      </c>
      <c r="H1540" s="37">
        <v>-103.224</v>
      </c>
      <c r="I1540" s="42">
        <f>IF(Table2[[#This Row],[Order Priority]]=Introduction!$B$42,1,0)</f>
        <v>1</v>
      </c>
      <c r="J1540" s="42">
        <f>IF(Table2[[#This Row],[Order Priority]]=Introduction!$B$43,1,0)</f>
        <v>0</v>
      </c>
      <c r="K1540" s="42">
        <f>IF(Table2[[#This Row],[Order Priority]]=Introduction!$B$44,1,0)</f>
        <v>0</v>
      </c>
      <c r="L1540" s="42">
        <f>IF(Table2[[#This Row],[Order Priority]]=Introduction!$B$45,1,0)</f>
        <v>0</v>
      </c>
      <c r="M1540" s="42">
        <f>IF(Table2[[#This Row],[Ship Mode]]=Introduction!$C$42,1,0)</f>
        <v>0</v>
      </c>
      <c r="N1540" s="41">
        <f>IF(Table2[[#This Row],[Ship Mode]]=Introduction!$C$44,1,0)</f>
        <v>1</v>
      </c>
      <c r="O1540" s="41">
        <f>IF(Table2[[#This Row],[Customer Segment]]=Introduction!$D$45,1,0)</f>
        <v>0</v>
      </c>
      <c r="P1540" s="41">
        <f>IF(Table2[[#This Row],[Customer Segment]]=Introduction!$D$42,1,0)</f>
        <v>0</v>
      </c>
      <c r="Q1540" s="41">
        <f>IF(Table2[[#This Row],[Customer Segment]]=Introduction!$D$44,1,0)</f>
        <v>0</v>
      </c>
      <c r="R1540" s="34">
        <v>78.989999999999995</v>
      </c>
      <c r="S154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241.58308722621118</v>
      </c>
    </row>
    <row r="1541" spans="1:19" x14ac:dyDescent="0.2">
      <c r="A1541" s="1" t="s">
        <v>13</v>
      </c>
      <c r="B1541" s="1" t="s">
        <v>14</v>
      </c>
      <c r="C1541" s="1" t="s">
        <v>70</v>
      </c>
      <c r="D1541" s="39">
        <v>7.0000000000000007E-2</v>
      </c>
      <c r="E1541" s="39">
        <v>1.68</v>
      </c>
      <c r="F1541" s="39">
        <v>1.57</v>
      </c>
      <c r="G1541" s="39">
        <v>0.59</v>
      </c>
      <c r="H1541" s="39">
        <v>-35.75</v>
      </c>
      <c r="I1541" s="42">
        <f>IF(Table2[[#This Row],[Order Priority]]=Introduction!$B$42,1,0)</f>
        <v>0</v>
      </c>
      <c r="J1541" s="42">
        <f>IF(Table2[[#This Row],[Order Priority]]=Introduction!$B$43,1,0)</f>
        <v>1</v>
      </c>
      <c r="K1541" s="42">
        <f>IF(Table2[[#This Row],[Order Priority]]=Introduction!$B$44,1,0)</f>
        <v>0</v>
      </c>
      <c r="L1541" s="42">
        <f>IF(Table2[[#This Row],[Order Priority]]=Introduction!$B$45,1,0)</f>
        <v>0</v>
      </c>
      <c r="M1541" s="42">
        <f>IF(Table2[[#This Row],[Ship Mode]]=Introduction!$C$42,1,0)</f>
        <v>0</v>
      </c>
      <c r="N1541" s="41">
        <f>IF(Table2[[#This Row],[Ship Mode]]=Introduction!$C$44,1,0)</f>
        <v>1</v>
      </c>
      <c r="O1541" s="41">
        <f>IF(Table2[[#This Row],[Customer Segment]]=Introduction!$D$45,1,0)</f>
        <v>0</v>
      </c>
      <c r="P1541" s="41">
        <f>IF(Table2[[#This Row],[Customer Segment]]=Introduction!$D$42,1,0)</f>
        <v>0</v>
      </c>
      <c r="Q1541" s="41">
        <f>IF(Table2[[#This Row],[Customer Segment]]=Introduction!$D$44,1,0)</f>
        <v>0</v>
      </c>
      <c r="R1541" s="1">
        <v>186.59</v>
      </c>
      <c r="S154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90.670109999577306</v>
      </c>
    </row>
    <row r="1542" spans="1:19" x14ac:dyDescent="0.2">
      <c r="A1542" s="1" t="s">
        <v>13</v>
      </c>
      <c r="B1542" s="1" t="s">
        <v>14</v>
      </c>
      <c r="C1542" s="1" t="s">
        <v>70</v>
      </c>
      <c r="D1542" s="37">
        <v>7.0000000000000007E-2</v>
      </c>
      <c r="E1542" s="37">
        <v>10.06</v>
      </c>
      <c r="F1542" s="37">
        <v>2.06</v>
      </c>
      <c r="G1542" s="37">
        <v>0.39</v>
      </c>
      <c r="H1542" s="37">
        <v>152.65559999999999</v>
      </c>
      <c r="I1542" s="42">
        <f>IF(Table2[[#This Row],[Order Priority]]=Introduction!$B$42,1,0)</f>
        <v>0</v>
      </c>
      <c r="J1542" s="42">
        <f>IF(Table2[[#This Row],[Order Priority]]=Introduction!$B$43,1,0)</f>
        <v>1</v>
      </c>
      <c r="K1542" s="42">
        <f>IF(Table2[[#This Row],[Order Priority]]=Introduction!$B$44,1,0)</f>
        <v>0</v>
      </c>
      <c r="L1542" s="42">
        <f>IF(Table2[[#This Row],[Order Priority]]=Introduction!$B$45,1,0)</f>
        <v>0</v>
      </c>
      <c r="M1542" s="42">
        <f>IF(Table2[[#This Row],[Ship Mode]]=Introduction!$C$42,1,0)</f>
        <v>0</v>
      </c>
      <c r="N1542" s="41">
        <f>IF(Table2[[#This Row],[Ship Mode]]=Introduction!$C$44,1,0)</f>
        <v>1</v>
      </c>
      <c r="O1542" s="41">
        <f>IF(Table2[[#This Row],[Customer Segment]]=Introduction!$D$45,1,0)</f>
        <v>0</v>
      </c>
      <c r="P1542" s="41">
        <f>IF(Table2[[#This Row],[Customer Segment]]=Introduction!$D$42,1,0)</f>
        <v>0</v>
      </c>
      <c r="Q1542" s="41">
        <f>IF(Table2[[#This Row],[Customer Segment]]=Introduction!$D$44,1,0)</f>
        <v>0</v>
      </c>
      <c r="R1542" s="34">
        <v>221.24</v>
      </c>
      <c r="S154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157.16480841134225</v>
      </c>
    </row>
    <row r="1543" spans="1:19" x14ac:dyDescent="0.2">
      <c r="A1543" s="1" t="s">
        <v>13</v>
      </c>
      <c r="B1543" s="1" t="s">
        <v>14</v>
      </c>
      <c r="C1543" s="1" t="s">
        <v>70</v>
      </c>
      <c r="D1543" s="39">
        <v>7.0000000000000007E-2</v>
      </c>
      <c r="E1543" s="39">
        <v>1.68</v>
      </c>
      <c r="F1543" s="39">
        <v>1.57</v>
      </c>
      <c r="G1543" s="39">
        <v>0.59</v>
      </c>
      <c r="H1543" s="39">
        <v>7.15</v>
      </c>
      <c r="I1543" s="42">
        <f>IF(Table2[[#This Row],[Order Priority]]=Introduction!$B$42,1,0)</f>
        <v>0</v>
      </c>
      <c r="J1543" s="42">
        <f>IF(Table2[[#This Row],[Order Priority]]=Introduction!$B$43,1,0)</f>
        <v>1</v>
      </c>
      <c r="K1543" s="42">
        <f>IF(Table2[[#This Row],[Order Priority]]=Introduction!$B$44,1,0)</f>
        <v>0</v>
      </c>
      <c r="L1543" s="42">
        <f>IF(Table2[[#This Row],[Order Priority]]=Introduction!$B$45,1,0)</f>
        <v>0</v>
      </c>
      <c r="M1543" s="42">
        <f>IF(Table2[[#This Row],[Ship Mode]]=Introduction!$C$42,1,0)</f>
        <v>0</v>
      </c>
      <c r="N1543" s="41">
        <f>IF(Table2[[#This Row],[Ship Mode]]=Introduction!$C$44,1,0)</f>
        <v>1</v>
      </c>
      <c r="O1543" s="41">
        <f>IF(Table2[[#This Row],[Customer Segment]]=Introduction!$D$45,1,0)</f>
        <v>0</v>
      </c>
      <c r="P1543" s="41">
        <f>IF(Table2[[#This Row],[Customer Segment]]=Introduction!$D$42,1,0)</f>
        <v>0</v>
      </c>
      <c r="Q1543" s="41">
        <f>IF(Table2[[#This Row],[Customer Segment]]=Introduction!$D$44,1,0)</f>
        <v>0</v>
      </c>
      <c r="R1543" s="1">
        <v>46.65</v>
      </c>
      <c r="S154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134.60081348978073</v>
      </c>
    </row>
    <row r="1544" spans="1:19" x14ac:dyDescent="0.2">
      <c r="A1544" s="1" t="s">
        <v>23</v>
      </c>
      <c r="B1544" s="1" t="s">
        <v>14</v>
      </c>
      <c r="C1544" s="1" t="s">
        <v>47</v>
      </c>
      <c r="D1544" s="37">
        <v>0.03</v>
      </c>
      <c r="E1544" s="37">
        <v>256.99</v>
      </c>
      <c r="F1544" s="37">
        <v>11.25</v>
      </c>
      <c r="G1544" s="37">
        <v>0.51</v>
      </c>
      <c r="H1544" s="37">
        <v>1489.8</v>
      </c>
      <c r="I1544" s="42">
        <f>IF(Table2[[#This Row],[Order Priority]]=Introduction!$B$42,1,0)</f>
        <v>0</v>
      </c>
      <c r="J1544" s="42">
        <f>IF(Table2[[#This Row],[Order Priority]]=Introduction!$B$43,1,0)</f>
        <v>0</v>
      </c>
      <c r="K1544" s="42">
        <f>IF(Table2[[#This Row],[Order Priority]]=Introduction!$B$44,1,0)</f>
        <v>1</v>
      </c>
      <c r="L1544" s="42">
        <f>IF(Table2[[#This Row],[Order Priority]]=Introduction!$B$45,1,0)</f>
        <v>0</v>
      </c>
      <c r="M1544" s="42">
        <f>IF(Table2[[#This Row],[Ship Mode]]=Introduction!$C$42,1,0)</f>
        <v>0</v>
      </c>
      <c r="N1544" s="41">
        <f>IF(Table2[[#This Row],[Ship Mode]]=Introduction!$C$44,1,0)</f>
        <v>1</v>
      </c>
      <c r="O1544" s="41">
        <f>IF(Table2[[#This Row],[Customer Segment]]=Introduction!$D$45,1,0)</f>
        <v>0</v>
      </c>
      <c r="P1544" s="41">
        <f>IF(Table2[[#This Row],[Customer Segment]]=Introduction!$D$42,1,0)</f>
        <v>0</v>
      </c>
      <c r="Q1544" s="41">
        <f>IF(Table2[[#This Row],[Customer Segment]]=Introduction!$D$44,1,0)</f>
        <v>1</v>
      </c>
      <c r="R1544" s="34">
        <v>8216.2800000000007</v>
      </c>
      <c r="S154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2792.9872232019779</v>
      </c>
    </row>
    <row r="1545" spans="1:19" x14ac:dyDescent="0.2">
      <c r="A1545" s="1" t="s">
        <v>92</v>
      </c>
      <c r="B1545" s="1" t="s">
        <v>2</v>
      </c>
      <c r="C1545" s="1" t="s">
        <v>47</v>
      </c>
      <c r="D1545" s="39">
        <v>0.01</v>
      </c>
      <c r="E1545" s="39">
        <v>115.99</v>
      </c>
      <c r="F1545" s="39">
        <v>56.14</v>
      </c>
      <c r="G1545" s="39">
        <v>0.4</v>
      </c>
      <c r="H1545" s="39">
        <v>-164.39519999999999</v>
      </c>
      <c r="I1545" s="42">
        <f>IF(Table2[[#This Row],[Order Priority]]=Introduction!$B$42,1,0)</f>
        <v>0</v>
      </c>
      <c r="J1545" s="42">
        <f>IF(Table2[[#This Row],[Order Priority]]=Introduction!$B$43,1,0)</f>
        <v>0</v>
      </c>
      <c r="K1545" s="42">
        <f>IF(Table2[[#This Row],[Order Priority]]=Introduction!$B$44,1,0)</f>
        <v>0</v>
      </c>
      <c r="L1545" s="42">
        <f>IF(Table2[[#This Row],[Order Priority]]=Introduction!$B$45,1,0)</f>
        <v>1</v>
      </c>
      <c r="M1545" s="42">
        <f>IF(Table2[[#This Row],[Ship Mode]]=Introduction!$C$42,1,0)</f>
        <v>1</v>
      </c>
      <c r="N1545" s="41">
        <f>IF(Table2[[#This Row],[Ship Mode]]=Introduction!$C$44,1,0)</f>
        <v>0</v>
      </c>
      <c r="O1545" s="41">
        <f>IF(Table2[[#This Row],[Customer Segment]]=Introduction!$D$45,1,0)</f>
        <v>0</v>
      </c>
      <c r="P1545" s="41">
        <f>IF(Table2[[#This Row],[Customer Segment]]=Introduction!$D$42,1,0)</f>
        <v>0</v>
      </c>
      <c r="Q1545" s="41">
        <f>IF(Table2[[#This Row],[Customer Segment]]=Introduction!$D$44,1,0)</f>
        <v>1</v>
      </c>
      <c r="R1545" s="1">
        <v>604.35</v>
      </c>
      <c r="S154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1949.2149644661174</v>
      </c>
    </row>
    <row r="1546" spans="1:19" x14ac:dyDescent="0.2">
      <c r="A1546" s="1" t="s">
        <v>92</v>
      </c>
      <c r="B1546" s="1" t="s">
        <v>14</v>
      </c>
      <c r="C1546" s="1" t="s">
        <v>3</v>
      </c>
      <c r="D1546" s="37">
        <v>0.01</v>
      </c>
      <c r="E1546" s="37">
        <v>35.99</v>
      </c>
      <c r="F1546" s="37">
        <v>0.99</v>
      </c>
      <c r="G1546" s="37">
        <v>0.35</v>
      </c>
      <c r="H1546" s="37">
        <v>882.48239999999998</v>
      </c>
      <c r="I1546" s="42">
        <f>IF(Table2[[#This Row],[Order Priority]]=Introduction!$B$42,1,0)</f>
        <v>0</v>
      </c>
      <c r="J1546" s="42">
        <f>IF(Table2[[#This Row],[Order Priority]]=Introduction!$B$43,1,0)</f>
        <v>0</v>
      </c>
      <c r="K1546" s="42">
        <f>IF(Table2[[#This Row],[Order Priority]]=Introduction!$B$44,1,0)</f>
        <v>0</v>
      </c>
      <c r="L1546" s="42">
        <f>IF(Table2[[#This Row],[Order Priority]]=Introduction!$B$45,1,0)</f>
        <v>1</v>
      </c>
      <c r="M1546" s="42">
        <f>IF(Table2[[#This Row],[Ship Mode]]=Introduction!$C$42,1,0)</f>
        <v>0</v>
      </c>
      <c r="N1546" s="41">
        <f>IF(Table2[[#This Row],[Ship Mode]]=Introduction!$C$44,1,0)</f>
        <v>1</v>
      </c>
      <c r="O1546" s="41">
        <f>IF(Table2[[#This Row],[Customer Segment]]=Introduction!$D$45,1,0)</f>
        <v>1</v>
      </c>
      <c r="P1546" s="41">
        <f>IF(Table2[[#This Row],[Customer Segment]]=Introduction!$D$42,1,0)</f>
        <v>0</v>
      </c>
      <c r="Q1546" s="41">
        <f>IF(Table2[[#This Row],[Customer Segment]]=Introduction!$D$44,1,0)</f>
        <v>0</v>
      </c>
      <c r="R1546" s="34">
        <v>1278.96</v>
      </c>
      <c r="S154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968.81333213871449</v>
      </c>
    </row>
    <row r="1547" spans="1:19" x14ac:dyDescent="0.2">
      <c r="A1547" s="1" t="s">
        <v>46</v>
      </c>
      <c r="B1547" s="1" t="s">
        <v>14</v>
      </c>
      <c r="C1547" s="1" t="s">
        <v>3</v>
      </c>
      <c r="D1547" s="39">
        <v>0.03</v>
      </c>
      <c r="E1547" s="39">
        <v>25.98</v>
      </c>
      <c r="F1547" s="39">
        <v>4.08</v>
      </c>
      <c r="G1547" s="39">
        <v>0.56999999999999995</v>
      </c>
      <c r="H1547" s="39">
        <v>295.90649999999999</v>
      </c>
      <c r="I1547" s="42">
        <f>IF(Table2[[#This Row],[Order Priority]]=Introduction!$B$42,1,0)</f>
        <v>0</v>
      </c>
      <c r="J1547" s="42">
        <f>IF(Table2[[#This Row],[Order Priority]]=Introduction!$B$43,1,0)</f>
        <v>0</v>
      </c>
      <c r="K1547" s="42">
        <f>IF(Table2[[#This Row],[Order Priority]]=Introduction!$B$44,1,0)</f>
        <v>0</v>
      </c>
      <c r="L1547" s="42">
        <f>IF(Table2[[#This Row],[Order Priority]]=Introduction!$B$45,1,0)</f>
        <v>0</v>
      </c>
      <c r="M1547" s="42">
        <f>IF(Table2[[#This Row],[Ship Mode]]=Introduction!$C$42,1,0)</f>
        <v>0</v>
      </c>
      <c r="N1547" s="41">
        <f>IF(Table2[[#This Row],[Ship Mode]]=Introduction!$C$44,1,0)</f>
        <v>1</v>
      </c>
      <c r="O1547" s="41">
        <f>IF(Table2[[#This Row],[Customer Segment]]=Introduction!$D$45,1,0)</f>
        <v>1</v>
      </c>
      <c r="P1547" s="41">
        <f>IF(Table2[[#This Row],[Customer Segment]]=Introduction!$D$42,1,0)</f>
        <v>0</v>
      </c>
      <c r="Q1547" s="41">
        <f>IF(Table2[[#This Row],[Customer Segment]]=Introduction!$D$44,1,0)</f>
        <v>0</v>
      </c>
      <c r="R1547" s="1">
        <v>428.85</v>
      </c>
      <c r="S154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780.09677629826081</v>
      </c>
    </row>
    <row r="1548" spans="1:19" x14ac:dyDescent="0.2">
      <c r="A1548" s="1" t="s">
        <v>46</v>
      </c>
      <c r="B1548" s="1" t="s">
        <v>2</v>
      </c>
      <c r="C1548" s="1" t="s">
        <v>3</v>
      </c>
      <c r="D1548" s="37">
        <v>0.1</v>
      </c>
      <c r="E1548" s="37">
        <v>20.98</v>
      </c>
      <c r="F1548" s="37">
        <v>53.03</v>
      </c>
      <c r="G1548" s="37">
        <v>0.78</v>
      </c>
      <c r="H1548" s="37">
        <v>-2111.36</v>
      </c>
      <c r="I1548" s="42">
        <f>IF(Table2[[#This Row],[Order Priority]]=Introduction!$B$42,1,0)</f>
        <v>0</v>
      </c>
      <c r="J1548" s="42">
        <f>IF(Table2[[#This Row],[Order Priority]]=Introduction!$B$43,1,0)</f>
        <v>0</v>
      </c>
      <c r="K1548" s="42">
        <f>IF(Table2[[#This Row],[Order Priority]]=Introduction!$B$44,1,0)</f>
        <v>0</v>
      </c>
      <c r="L1548" s="42">
        <f>IF(Table2[[#This Row],[Order Priority]]=Introduction!$B$45,1,0)</f>
        <v>0</v>
      </c>
      <c r="M1548" s="42">
        <f>IF(Table2[[#This Row],[Ship Mode]]=Introduction!$C$42,1,0)</f>
        <v>1</v>
      </c>
      <c r="N1548" s="41">
        <f>IF(Table2[[#This Row],[Ship Mode]]=Introduction!$C$44,1,0)</f>
        <v>0</v>
      </c>
      <c r="O1548" s="41">
        <f>IF(Table2[[#This Row],[Customer Segment]]=Introduction!$D$45,1,0)</f>
        <v>1</v>
      </c>
      <c r="P1548" s="41">
        <f>IF(Table2[[#This Row],[Customer Segment]]=Introduction!$D$42,1,0)</f>
        <v>0</v>
      </c>
      <c r="Q1548" s="41">
        <f>IF(Table2[[#This Row],[Customer Segment]]=Introduction!$D$44,1,0)</f>
        <v>0</v>
      </c>
      <c r="R1548" s="34">
        <v>342.54</v>
      </c>
      <c r="S154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-23.003701256391299</v>
      </c>
    </row>
    <row r="1549" spans="1:19" x14ac:dyDescent="0.2">
      <c r="A1549" s="1" t="s">
        <v>1</v>
      </c>
      <c r="B1549" s="1" t="s">
        <v>14</v>
      </c>
      <c r="C1549" s="1" t="s">
        <v>70</v>
      </c>
      <c r="D1549" s="39">
        <v>0.01</v>
      </c>
      <c r="E1549" s="39">
        <v>2.16</v>
      </c>
      <c r="F1549" s="39">
        <v>6.05</v>
      </c>
      <c r="G1549" s="39">
        <v>0.37</v>
      </c>
      <c r="H1549" s="39">
        <v>395.76</v>
      </c>
      <c r="I1549" s="42">
        <f>IF(Table2[[#This Row],[Order Priority]]=Introduction!$B$42,1,0)</f>
        <v>1</v>
      </c>
      <c r="J1549" s="42">
        <f>IF(Table2[[#This Row],[Order Priority]]=Introduction!$B$43,1,0)</f>
        <v>0</v>
      </c>
      <c r="K1549" s="42">
        <f>IF(Table2[[#This Row],[Order Priority]]=Introduction!$B$44,1,0)</f>
        <v>0</v>
      </c>
      <c r="L1549" s="42">
        <f>IF(Table2[[#This Row],[Order Priority]]=Introduction!$B$45,1,0)</f>
        <v>0</v>
      </c>
      <c r="M1549" s="42">
        <f>IF(Table2[[#This Row],[Ship Mode]]=Introduction!$C$42,1,0)</f>
        <v>0</v>
      </c>
      <c r="N1549" s="41">
        <f>IF(Table2[[#This Row],[Ship Mode]]=Introduction!$C$44,1,0)</f>
        <v>1</v>
      </c>
      <c r="O1549" s="41">
        <f>IF(Table2[[#This Row],[Customer Segment]]=Introduction!$D$45,1,0)</f>
        <v>0</v>
      </c>
      <c r="P1549" s="41">
        <f>IF(Table2[[#This Row],[Customer Segment]]=Introduction!$D$42,1,0)</f>
        <v>0</v>
      </c>
      <c r="Q1549" s="41">
        <f>IF(Table2[[#This Row],[Customer Segment]]=Introduction!$D$44,1,0)</f>
        <v>0</v>
      </c>
      <c r="R1549" s="1">
        <v>58.05</v>
      </c>
      <c r="S154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807.16520806867254</v>
      </c>
    </row>
    <row r="1550" spans="1:19" x14ac:dyDescent="0.2">
      <c r="A1550" s="1" t="s">
        <v>1</v>
      </c>
      <c r="B1550" s="1" t="s">
        <v>14</v>
      </c>
      <c r="C1550" s="1" t="s">
        <v>70</v>
      </c>
      <c r="D1550" s="37">
        <v>7.0000000000000007E-2</v>
      </c>
      <c r="E1550" s="37">
        <v>21.38</v>
      </c>
      <c r="F1550" s="37">
        <v>8.99</v>
      </c>
      <c r="G1550" s="37">
        <v>0.59</v>
      </c>
      <c r="H1550" s="37">
        <v>-39.396000000000001</v>
      </c>
      <c r="I1550" s="42">
        <f>IF(Table2[[#This Row],[Order Priority]]=Introduction!$B$42,1,0)</f>
        <v>1</v>
      </c>
      <c r="J1550" s="42">
        <f>IF(Table2[[#This Row],[Order Priority]]=Introduction!$B$43,1,0)</f>
        <v>0</v>
      </c>
      <c r="K1550" s="42">
        <f>IF(Table2[[#This Row],[Order Priority]]=Introduction!$B$44,1,0)</f>
        <v>0</v>
      </c>
      <c r="L1550" s="42">
        <f>IF(Table2[[#This Row],[Order Priority]]=Introduction!$B$45,1,0)</f>
        <v>0</v>
      </c>
      <c r="M1550" s="42">
        <f>IF(Table2[[#This Row],[Ship Mode]]=Introduction!$C$42,1,0)</f>
        <v>0</v>
      </c>
      <c r="N1550" s="41">
        <f>IF(Table2[[#This Row],[Ship Mode]]=Introduction!$C$44,1,0)</f>
        <v>1</v>
      </c>
      <c r="O1550" s="41">
        <f>IF(Table2[[#This Row],[Customer Segment]]=Introduction!$D$45,1,0)</f>
        <v>0</v>
      </c>
      <c r="P1550" s="41">
        <f>IF(Table2[[#This Row],[Customer Segment]]=Introduction!$D$42,1,0)</f>
        <v>0</v>
      </c>
      <c r="Q1550" s="41">
        <f>IF(Table2[[#This Row],[Customer Segment]]=Introduction!$D$44,1,0)</f>
        <v>0</v>
      </c>
      <c r="R1550" s="34">
        <v>68.64</v>
      </c>
      <c r="S155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646.24369602612228</v>
      </c>
    </row>
    <row r="1551" spans="1:19" x14ac:dyDescent="0.2">
      <c r="A1551" s="1" t="s">
        <v>13</v>
      </c>
      <c r="B1551" s="1" t="s">
        <v>14</v>
      </c>
      <c r="C1551" s="1" t="s">
        <v>47</v>
      </c>
      <c r="D1551" s="39">
        <v>7.0000000000000007E-2</v>
      </c>
      <c r="E1551" s="39">
        <v>2.61</v>
      </c>
      <c r="F1551" s="39">
        <v>0.5</v>
      </c>
      <c r="G1551" s="39">
        <v>0.39</v>
      </c>
      <c r="H1551" s="39">
        <v>27.013500000000001</v>
      </c>
      <c r="I1551" s="42">
        <f>IF(Table2[[#This Row],[Order Priority]]=Introduction!$B$42,1,0)</f>
        <v>0</v>
      </c>
      <c r="J1551" s="42">
        <f>IF(Table2[[#This Row],[Order Priority]]=Introduction!$B$43,1,0)</f>
        <v>1</v>
      </c>
      <c r="K1551" s="42">
        <f>IF(Table2[[#This Row],[Order Priority]]=Introduction!$B$44,1,0)</f>
        <v>0</v>
      </c>
      <c r="L1551" s="42">
        <f>IF(Table2[[#This Row],[Order Priority]]=Introduction!$B$45,1,0)</f>
        <v>0</v>
      </c>
      <c r="M1551" s="42">
        <f>IF(Table2[[#This Row],[Ship Mode]]=Introduction!$C$42,1,0)</f>
        <v>0</v>
      </c>
      <c r="N1551" s="41">
        <f>IF(Table2[[#This Row],[Ship Mode]]=Introduction!$C$44,1,0)</f>
        <v>1</v>
      </c>
      <c r="O1551" s="41">
        <f>IF(Table2[[#This Row],[Customer Segment]]=Introduction!$D$45,1,0)</f>
        <v>0</v>
      </c>
      <c r="P1551" s="41">
        <f>IF(Table2[[#This Row],[Customer Segment]]=Introduction!$D$42,1,0)</f>
        <v>0</v>
      </c>
      <c r="Q1551" s="41">
        <f>IF(Table2[[#This Row],[Customer Segment]]=Introduction!$D$44,1,0)</f>
        <v>1</v>
      </c>
      <c r="R1551" s="1">
        <v>39.15</v>
      </c>
      <c r="S155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-7.5163532949742127</v>
      </c>
    </row>
    <row r="1552" spans="1:19" x14ac:dyDescent="0.2">
      <c r="A1552" s="1" t="s">
        <v>13</v>
      </c>
      <c r="B1552" s="1" t="s">
        <v>14</v>
      </c>
      <c r="C1552" s="1" t="s">
        <v>70</v>
      </c>
      <c r="D1552" s="37">
        <v>0.03</v>
      </c>
      <c r="E1552" s="37">
        <v>42.8</v>
      </c>
      <c r="F1552" s="37">
        <v>2.99</v>
      </c>
      <c r="G1552" s="37">
        <v>0.36</v>
      </c>
      <c r="H1552" s="37">
        <v>462.92099999999999</v>
      </c>
      <c r="I1552" s="42">
        <f>IF(Table2[[#This Row],[Order Priority]]=Introduction!$B$42,1,0)</f>
        <v>0</v>
      </c>
      <c r="J1552" s="42">
        <f>IF(Table2[[#This Row],[Order Priority]]=Introduction!$B$43,1,0)</f>
        <v>1</v>
      </c>
      <c r="K1552" s="42">
        <f>IF(Table2[[#This Row],[Order Priority]]=Introduction!$B$44,1,0)</f>
        <v>0</v>
      </c>
      <c r="L1552" s="42">
        <f>IF(Table2[[#This Row],[Order Priority]]=Introduction!$B$45,1,0)</f>
        <v>0</v>
      </c>
      <c r="M1552" s="42">
        <f>IF(Table2[[#This Row],[Ship Mode]]=Introduction!$C$42,1,0)</f>
        <v>0</v>
      </c>
      <c r="N1552" s="41">
        <f>IF(Table2[[#This Row],[Ship Mode]]=Introduction!$C$44,1,0)</f>
        <v>1</v>
      </c>
      <c r="O1552" s="41">
        <f>IF(Table2[[#This Row],[Customer Segment]]=Introduction!$D$45,1,0)</f>
        <v>0</v>
      </c>
      <c r="P1552" s="41">
        <f>IF(Table2[[#This Row],[Customer Segment]]=Introduction!$D$42,1,0)</f>
        <v>0</v>
      </c>
      <c r="Q1552" s="41">
        <f>IF(Table2[[#This Row],[Customer Segment]]=Introduction!$D$44,1,0)</f>
        <v>0</v>
      </c>
      <c r="R1552" s="34">
        <v>670.9</v>
      </c>
      <c r="S155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604.66735919293137</v>
      </c>
    </row>
    <row r="1553" spans="1:19" x14ac:dyDescent="0.2">
      <c r="A1553" s="1" t="s">
        <v>23</v>
      </c>
      <c r="B1553" s="1" t="s">
        <v>14</v>
      </c>
      <c r="C1553" s="1" t="s">
        <v>47</v>
      </c>
      <c r="D1553" s="39">
        <v>7.0000000000000007E-2</v>
      </c>
      <c r="E1553" s="39">
        <v>16.91</v>
      </c>
      <c r="F1553" s="39">
        <v>6.25</v>
      </c>
      <c r="G1553" s="39">
        <v>0.57999999999999996</v>
      </c>
      <c r="H1553" s="39">
        <v>7.9</v>
      </c>
      <c r="I1553" s="42">
        <f>IF(Table2[[#This Row],[Order Priority]]=Introduction!$B$42,1,0)</f>
        <v>0</v>
      </c>
      <c r="J1553" s="42">
        <f>IF(Table2[[#This Row],[Order Priority]]=Introduction!$B$43,1,0)</f>
        <v>0</v>
      </c>
      <c r="K1553" s="42">
        <f>IF(Table2[[#This Row],[Order Priority]]=Introduction!$B$44,1,0)</f>
        <v>1</v>
      </c>
      <c r="L1553" s="42">
        <f>IF(Table2[[#This Row],[Order Priority]]=Introduction!$B$45,1,0)</f>
        <v>0</v>
      </c>
      <c r="M1553" s="42">
        <f>IF(Table2[[#This Row],[Ship Mode]]=Introduction!$C$42,1,0)</f>
        <v>0</v>
      </c>
      <c r="N1553" s="41">
        <f>IF(Table2[[#This Row],[Ship Mode]]=Introduction!$C$44,1,0)</f>
        <v>1</v>
      </c>
      <c r="O1553" s="41">
        <f>IF(Table2[[#This Row],[Customer Segment]]=Introduction!$D$45,1,0)</f>
        <v>0</v>
      </c>
      <c r="P1553" s="41">
        <f>IF(Table2[[#This Row],[Customer Segment]]=Introduction!$D$42,1,0)</f>
        <v>0</v>
      </c>
      <c r="Q1553" s="41">
        <f>IF(Table2[[#This Row],[Customer Segment]]=Introduction!$D$44,1,0)</f>
        <v>1</v>
      </c>
      <c r="R1553" s="1">
        <v>492.9</v>
      </c>
      <c r="S155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416.82329619720588</v>
      </c>
    </row>
    <row r="1554" spans="1:19" x14ac:dyDescent="0.2">
      <c r="A1554" s="1" t="s">
        <v>23</v>
      </c>
      <c r="B1554" s="1" t="s">
        <v>14</v>
      </c>
      <c r="C1554" s="1" t="s">
        <v>70</v>
      </c>
      <c r="D1554" s="37">
        <v>0.04</v>
      </c>
      <c r="E1554" s="37">
        <v>67.28</v>
      </c>
      <c r="F1554" s="37">
        <v>19.989999999999998</v>
      </c>
      <c r="G1554" s="37">
        <v>0.4</v>
      </c>
      <c r="H1554" s="37">
        <v>14.754</v>
      </c>
      <c r="I1554" s="42">
        <f>IF(Table2[[#This Row],[Order Priority]]=Introduction!$B$42,1,0)</f>
        <v>0</v>
      </c>
      <c r="J1554" s="42">
        <f>IF(Table2[[#This Row],[Order Priority]]=Introduction!$B$43,1,0)</f>
        <v>0</v>
      </c>
      <c r="K1554" s="42">
        <f>IF(Table2[[#This Row],[Order Priority]]=Introduction!$B$44,1,0)</f>
        <v>1</v>
      </c>
      <c r="L1554" s="42">
        <f>IF(Table2[[#This Row],[Order Priority]]=Introduction!$B$45,1,0)</f>
        <v>0</v>
      </c>
      <c r="M1554" s="42">
        <f>IF(Table2[[#This Row],[Ship Mode]]=Introduction!$C$42,1,0)</f>
        <v>0</v>
      </c>
      <c r="N1554" s="41">
        <f>IF(Table2[[#This Row],[Ship Mode]]=Introduction!$C$44,1,0)</f>
        <v>1</v>
      </c>
      <c r="O1554" s="41">
        <f>IF(Table2[[#This Row],[Customer Segment]]=Introduction!$D$45,1,0)</f>
        <v>0</v>
      </c>
      <c r="P1554" s="41">
        <f>IF(Table2[[#This Row],[Customer Segment]]=Introduction!$D$42,1,0)</f>
        <v>0</v>
      </c>
      <c r="Q1554" s="41">
        <f>IF(Table2[[#This Row],[Customer Segment]]=Introduction!$D$44,1,0)</f>
        <v>0</v>
      </c>
      <c r="R1554" s="34">
        <v>2051.6799999999998</v>
      </c>
      <c r="S155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801.19757945446861</v>
      </c>
    </row>
    <row r="1555" spans="1:19" x14ac:dyDescent="0.2">
      <c r="A1555" s="1" t="s">
        <v>23</v>
      </c>
      <c r="B1555" s="1" t="s">
        <v>2</v>
      </c>
      <c r="C1555" s="1" t="s">
        <v>70</v>
      </c>
      <c r="D1555" s="39">
        <v>0.1</v>
      </c>
      <c r="E1555" s="39">
        <v>130.97999999999999</v>
      </c>
      <c r="F1555" s="39">
        <v>54.74</v>
      </c>
      <c r="G1555" s="39">
        <v>0.69</v>
      </c>
      <c r="H1555" s="39">
        <v>669.61199999999997</v>
      </c>
      <c r="I1555" s="42">
        <f>IF(Table2[[#This Row],[Order Priority]]=Introduction!$B$42,1,0)</f>
        <v>0</v>
      </c>
      <c r="J1555" s="42">
        <f>IF(Table2[[#This Row],[Order Priority]]=Introduction!$B$43,1,0)</f>
        <v>0</v>
      </c>
      <c r="K1555" s="42">
        <f>IF(Table2[[#This Row],[Order Priority]]=Introduction!$B$44,1,0)</f>
        <v>1</v>
      </c>
      <c r="L1555" s="42">
        <f>IF(Table2[[#This Row],[Order Priority]]=Introduction!$B$45,1,0)</f>
        <v>0</v>
      </c>
      <c r="M1555" s="42">
        <f>IF(Table2[[#This Row],[Ship Mode]]=Introduction!$C$42,1,0)</f>
        <v>1</v>
      </c>
      <c r="N1555" s="41">
        <f>IF(Table2[[#This Row],[Ship Mode]]=Introduction!$C$44,1,0)</f>
        <v>0</v>
      </c>
      <c r="O1555" s="41">
        <f>IF(Table2[[#This Row],[Customer Segment]]=Introduction!$D$45,1,0)</f>
        <v>0</v>
      </c>
      <c r="P1555" s="41">
        <f>IF(Table2[[#This Row],[Customer Segment]]=Introduction!$D$42,1,0)</f>
        <v>0</v>
      </c>
      <c r="Q1555" s="41">
        <f>IF(Table2[[#This Row],[Customer Segment]]=Introduction!$D$44,1,0)</f>
        <v>0</v>
      </c>
      <c r="R1555" s="1">
        <v>5295.03</v>
      </c>
      <c r="S155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3029.6649167515752</v>
      </c>
    </row>
    <row r="1556" spans="1:19" x14ac:dyDescent="0.2">
      <c r="A1556" s="1" t="s">
        <v>23</v>
      </c>
      <c r="B1556" s="1" t="s">
        <v>14</v>
      </c>
      <c r="C1556" s="1" t="s">
        <v>70</v>
      </c>
      <c r="D1556" s="37">
        <v>0.04</v>
      </c>
      <c r="E1556" s="37">
        <v>2.78</v>
      </c>
      <c r="F1556" s="37">
        <v>1.25</v>
      </c>
      <c r="G1556" s="37">
        <v>0.59</v>
      </c>
      <c r="H1556" s="37">
        <v>213</v>
      </c>
      <c r="I1556" s="42">
        <f>IF(Table2[[#This Row],[Order Priority]]=Introduction!$B$42,1,0)</f>
        <v>0</v>
      </c>
      <c r="J1556" s="42">
        <f>IF(Table2[[#This Row],[Order Priority]]=Introduction!$B$43,1,0)</f>
        <v>0</v>
      </c>
      <c r="K1556" s="42">
        <f>IF(Table2[[#This Row],[Order Priority]]=Introduction!$B$44,1,0)</f>
        <v>1</v>
      </c>
      <c r="L1556" s="42">
        <f>IF(Table2[[#This Row],[Order Priority]]=Introduction!$B$45,1,0)</f>
        <v>0</v>
      </c>
      <c r="M1556" s="42">
        <f>IF(Table2[[#This Row],[Ship Mode]]=Introduction!$C$42,1,0)</f>
        <v>0</v>
      </c>
      <c r="N1556" s="41">
        <f>IF(Table2[[#This Row],[Ship Mode]]=Introduction!$C$44,1,0)</f>
        <v>1</v>
      </c>
      <c r="O1556" s="41">
        <f>IF(Table2[[#This Row],[Customer Segment]]=Introduction!$D$45,1,0)</f>
        <v>0</v>
      </c>
      <c r="P1556" s="41">
        <f>IF(Table2[[#This Row],[Customer Segment]]=Introduction!$D$42,1,0)</f>
        <v>0</v>
      </c>
      <c r="Q1556" s="41">
        <f>IF(Table2[[#This Row],[Customer Segment]]=Introduction!$D$44,1,0)</f>
        <v>0</v>
      </c>
      <c r="R1556" s="34">
        <v>80.27</v>
      </c>
      <c r="S155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442.08036407039788</v>
      </c>
    </row>
    <row r="1557" spans="1:19" x14ac:dyDescent="0.2">
      <c r="A1557" s="1" t="s">
        <v>92</v>
      </c>
      <c r="B1557" s="1" t="s">
        <v>14</v>
      </c>
      <c r="C1557" s="1" t="s">
        <v>70</v>
      </c>
      <c r="D1557" s="39">
        <v>0.05</v>
      </c>
      <c r="E1557" s="39">
        <v>63.94</v>
      </c>
      <c r="F1557" s="39">
        <v>14.48</v>
      </c>
      <c r="G1557" s="39">
        <v>0.46</v>
      </c>
      <c r="H1557" s="39">
        <v>1372.6307999999999</v>
      </c>
      <c r="I1557" s="42">
        <f>IF(Table2[[#This Row],[Order Priority]]=Introduction!$B$42,1,0)</f>
        <v>0</v>
      </c>
      <c r="J1557" s="42">
        <f>IF(Table2[[#This Row],[Order Priority]]=Introduction!$B$43,1,0)</f>
        <v>0</v>
      </c>
      <c r="K1557" s="42">
        <f>IF(Table2[[#This Row],[Order Priority]]=Introduction!$B$44,1,0)</f>
        <v>0</v>
      </c>
      <c r="L1557" s="42">
        <f>IF(Table2[[#This Row],[Order Priority]]=Introduction!$B$45,1,0)</f>
        <v>1</v>
      </c>
      <c r="M1557" s="42">
        <f>IF(Table2[[#This Row],[Ship Mode]]=Introduction!$C$42,1,0)</f>
        <v>0</v>
      </c>
      <c r="N1557" s="41">
        <f>IF(Table2[[#This Row],[Ship Mode]]=Introduction!$C$44,1,0)</f>
        <v>1</v>
      </c>
      <c r="O1557" s="41">
        <f>IF(Table2[[#This Row],[Customer Segment]]=Introduction!$D$45,1,0)</f>
        <v>0</v>
      </c>
      <c r="P1557" s="41">
        <f>IF(Table2[[#This Row],[Customer Segment]]=Introduction!$D$42,1,0)</f>
        <v>0</v>
      </c>
      <c r="Q1557" s="41">
        <f>IF(Table2[[#This Row],[Customer Segment]]=Introduction!$D$44,1,0)</f>
        <v>0</v>
      </c>
      <c r="R1557" s="1">
        <v>1989.32</v>
      </c>
      <c r="S155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2005.1981895174617</v>
      </c>
    </row>
    <row r="1558" spans="1:19" x14ac:dyDescent="0.2">
      <c r="A1558" s="1" t="s">
        <v>92</v>
      </c>
      <c r="B1558" s="1" t="s">
        <v>14</v>
      </c>
      <c r="C1558" s="1" t="s">
        <v>3</v>
      </c>
      <c r="D1558" s="37">
        <v>0.05</v>
      </c>
      <c r="E1558" s="37">
        <v>204.1</v>
      </c>
      <c r="F1558" s="37">
        <v>13.99</v>
      </c>
      <c r="G1558" s="37">
        <v>0.37</v>
      </c>
      <c r="H1558" s="37">
        <v>5924.1122999999998</v>
      </c>
      <c r="I1558" s="42">
        <f>IF(Table2[[#This Row],[Order Priority]]=Introduction!$B$42,1,0)</f>
        <v>0</v>
      </c>
      <c r="J1558" s="42">
        <f>IF(Table2[[#This Row],[Order Priority]]=Introduction!$B$43,1,0)</f>
        <v>0</v>
      </c>
      <c r="K1558" s="42">
        <f>IF(Table2[[#This Row],[Order Priority]]=Introduction!$B$44,1,0)</f>
        <v>0</v>
      </c>
      <c r="L1558" s="42">
        <f>IF(Table2[[#This Row],[Order Priority]]=Introduction!$B$45,1,0)</f>
        <v>1</v>
      </c>
      <c r="M1558" s="42">
        <f>IF(Table2[[#This Row],[Ship Mode]]=Introduction!$C$42,1,0)</f>
        <v>0</v>
      </c>
      <c r="N1558" s="41">
        <f>IF(Table2[[#This Row],[Ship Mode]]=Introduction!$C$44,1,0)</f>
        <v>1</v>
      </c>
      <c r="O1558" s="41">
        <f>IF(Table2[[#This Row],[Customer Segment]]=Introduction!$D$45,1,0)</f>
        <v>1</v>
      </c>
      <c r="P1558" s="41">
        <f>IF(Table2[[#This Row],[Customer Segment]]=Introduction!$D$42,1,0)</f>
        <v>0</v>
      </c>
      <c r="Q1558" s="41">
        <f>IF(Table2[[#This Row],[Customer Segment]]=Introduction!$D$44,1,0)</f>
        <v>0</v>
      </c>
      <c r="R1558" s="34">
        <v>8585.67</v>
      </c>
      <c r="S155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7007.7917894269403</v>
      </c>
    </row>
    <row r="1559" spans="1:19" x14ac:dyDescent="0.2">
      <c r="A1559" s="1" t="s">
        <v>92</v>
      </c>
      <c r="B1559" s="1" t="s">
        <v>14</v>
      </c>
      <c r="C1559" s="1" t="s">
        <v>47</v>
      </c>
      <c r="D1559" s="39">
        <v>0.05</v>
      </c>
      <c r="E1559" s="39">
        <v>12.88</v>
      </c>
      <c r="F1559" s="39">
        <v>4.59</v>
      </c>
      <c r="G1559" s="39">
        <v>0.82</v>
      </c>
      <c r="H1559" s="39">
        <v>5.98</v>
      </c>
      <c r="I1559" s="42">
        <f>IF(Table2[[#This Row],[Order Priority]]=Introduction!$B$42,1,0)</f>
        <v>0</v>
      </c>
      <c r="J1559" s="42">
        <f>IF(Table2[[#This Row],[Order Priority]]=Introduction!$B$43,1,0)</f>
        <v>0</v>
      </c>
      <c r="K1559" s="42">
        <f>IF(Table2[[#This Row],[Order Priority]]=Introduction!$B$44,1,0)</f>
        <v>0</v>
      </c>
      <c r="L1559" s="42">
        <f>IF(Table2[[#This Row],[Order Priority]]=Introduction!$B$45,1,0)</f>
        <v>1</v>
      </c>
      <c r="M1559" s="42">
        <f>IF(Table2[[#This Row],[Ship Mode]]=Introduction!$C$42,1,0)</f>
        <v>0</v>
      </c>
      <c r="N1559" s="41">
        <f>IF(Table2[[#This Row],[Ship Mode]]=Introduction!$C$44,1,0)</f>
        <v>1</v>
      </c>
      <c r="O1559" s="41">
        <f>IF(Table2[[#This Row],[Customer Segment]]=Introduction!$D$45,1,0)</f>
        <v>0</v>
      </c>
      <c r="P1559" s="41">
        <f>IF(Table2[[#This Row],[Customer Segment]]=Introduction!$D$42,1,0)</f>
        <v>0</v>
      </c>
      <c r="Q1559" s="41">
        <f>IF(Table2[[#This Row],[Customer Segment]]=Introduction!$D$44,1,0)</f>
        <v>1</v>
      </c>
      <c r="R1559" s="1">
        <v>42.35</v>
      </c>
      <c r="S155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502.04485602882357</v>
      </c>
    </row>
    <row r="1560" spans="1:19" x14ac:dyDescent="0.2">
      <c r="A1560" s="1" t="s">
        <v>46</v>
      </c>
      <c r="B1560" s="1" t="s">
        <v>63</v>
      </c>
      <c r="C1560" s="1" t="s">
        <v>47</v>
      </c>
      <c r="D1560" s="37">
        <v>0.09</v>
      </c>
      <c r="E1560" s="37">
        <v>77.510000000000005</v>
      </c>
      <c r="F1560" s="37">
        <v>4</v>
      </c>
      <c r="G1560" s="37">
        <v>0.76</v>
      </c>
      <c r="H1560" s="37">
        <v>-986.524</v>
      </c>
      <c r="I1560" s="42">
        <f>IF(Table2[[#This Row],[Order Priority]]=Introduction!$B$42,1,0)</f>
        <v>0</v>
      </c>
      <c r="J1560" s="42">
        <f>IF(Table2[[#This Row],[Order Priority]]=Introduction!$B$43,1,0)</f>
        <v>0</v>
      </c>
      <c r="K1560" s="42">
        <f>IF(Table2[[#This Row],[Order Priority]]=Introduction!$B$44,1,0)</f>
        <v>0</v>
      </c>
      <c r="L1560" s="42">
        <f>IF(Table2[[#This Row],[Order Priority]]=Introduction!$B$45,1,0)</f>
        <v>0</v>
      </c>
      <c r="M1560" s="42">
        <f>IF(Table2[[#This Row],[Ship Mode]]=Introduction!$C$42,1,0)</f>
        <v>0</v>
      </c>
      <c r="N1560" s="41">
        <f>IF(Table2[[#This Row],[Ship Mode]]=Introduction!$C$44,1,0)</f>
        <v>0</v>
      </c>
      <c r="O1560" s="41">
        <f>IF(Table2[[#This Row],[Customer Segment]]=Introduction!$D$45,1,0)</f>
        <v>0</v>
      </c>
      <c r="P1560" s="41">
        <f>IF(Table2[[#This Row],[Customer Segment]]=Introduction!$D$42,1,0)</f>
        <v>0</v>
      </c>
      <c r="Q1560" s="41">
        <f>IF(Table2[[#This Row],[Customer Segment]]=Introduction!$D$44,1,0)</f>
        <v>1</v>
      </c>
      <c r="R1560" s="34">
        <v>1300.54</v>
      </c>
      <c r="S156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-298.36922476576729</v>
      </c>
    </row>
    <row r="1561" spans="1:19" x14ac:dyDescent="0.2">
      <c r="A1561" s="1" t="s">
        <v>46</v>
      </c>
      <c r="B1561" s="1" t="s">
        <v>14</v>
      </c>
      <c r="C1561" s="1" t="s">
        <v>47</v>
      </c>
      <c r="D1561" s="39">
        <v>0</v>
      </c>
      <c r="E1561" s="39">
        <v>2.88</v>
      </c>
      <c r="F1561" s="39">
        <v>0.7</v>
      </c>
      <c r="G1561" s="39">
        <v>0.56000000000000005</v>
      </c>
      <c r="H1561" s="39">
        <v>-141.666</v>
      </c>
      <c r="I1561" s="42">
        <f>IF(Table2[[#This Row],[Order Priority]]=Introduction!$B$42,1,0)</f>
        <v>0</v>
      </c>
      <c r="J1561" s="42">
        <f>IF(Table2[[#This Row],[Order Priority]]=Introduction!$B$43,1,0)</f>
        <v>0</v>
      </c>
      <c r="K1561" s="42">
        <f>IF(Table2[[#This Row],[Order Priority]]=Introduction!$B$44,1,0)</f>
        <v>0</v>
      </c>
      <c r="L1561" s="42">
        <f>IF(Table2[[#This Row],[Order Priority]]=Introduction!$B$45,1,0)</f>
        <v>0</v>
      </c>
      <c r="M1561" s="42">
        <f>IF(Table2[[#This Row],[Ship Mode]]=Introduction!$C$42,1,0)</f>
        <v>0</v>
      </c>
      <c r="N1561" s="41">
        <f>IF(Table2[[#This Row],[Ship Mode]]=Introduction!$C$44,1,0)</f>
        <v>1</v>
      </c>
      <c r="O1561" s="41">
        <f>IF(Table2[[#This Row],[Customer Segment]]=Introduction!$D$45,1,0)</f>
        <v>0</v>
      </c>
      <c r="P1561" s="41">
        <f>IF(Table2[[#This Row],[Customer Segment]]=Introduction!$D$42,1,0)</f>
        <v>0</v>
      </c>
      <c r="Q1561" s="41">
        <f>IF(Table2[[#This Row],[Customer Segment]]=Introduction!$D$44,1,0)</f>
        <v>1</v>
      </c>
      <c r="R1561" s="1">
        <v>38.06</v>
      </c>
      <c r="S156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217.20297993490297</v>
      </c>
    </row>
    <row r="1562" spans="1:19" x14ac:dyDescent="0.2">
      <c r="A1562" s="1" t="s">
        <v>46</v>
      </c>
      <c r="B1562" s="1" t="s">
        <v>14</v>
      </c>
      <c r="C1562" s="1" t="s">
        <v>47</v>
      </c>
      <c r="D1562" s="37">
        <v>0.08</v>
      </c>
      <c r="E1562" s="37">
        <v>4.13</v>
      </c>
      <c r="F1562" s="37">
        <v>1.17</v>
      </c>
      <c r="G1562" s="37">
        <v>0.56999999999999995</v>
      </c>
      <c r="H1562" s="37">
        <v>-5.54</v>
      </c>
      <c r="I1562" s="42">
        <f>IF(Table2[[#This Row],[Order Priority]]=Introduction!$B$42,1,0)</f>
        <v>0</v>
      </c>
      <c r="J1562" s="42">
        <f>IF(Table2[[#This Row],[Order Priority]]=Introduction!$B$43,1,0)</f>
        <v>0</v>
      </c>
      <c r="K1562" s="42">
        <f>IF(Table2[[#This Row],[Order Priority]]=Introduction!$B$44,1,0)</f>
        <v>0</v>
      </c>
      <c r="L1562" s="42">
        <f>IF(Table2[[#This Row],[Order Priority]]=Introduction!$B$45,1,0)</f>
        <v>0</v>
      </c>
      <c r="M1562" s="42">
        <f>IF(Table2[[#This Row],[Ship Mode]]=Introduction!$C$42,1,0)</f>
        <v>0</v>
      </c>
      <c r="N1562" s="41">
        <f>IF(Table2[[#This Row],[Ship Mode]]=Introduction!$C$44,1,0)</f>
        <v>1</v>
      </c>
      <c r="O1562" s="41">
        <f>IF(Table2[[#This Row],[Customer Segment]]=Introduction!$D$45,1,0)</f>
        <v>0</v>
      </c>
      <c r="P1562" s="41">
        <f>IF(Table2[[#This Row],[Customer Segment]]=Introduction!$D$42,1,0)</f>
        <v>0</v>
      </c>
      <c r="Q1562" s="41">
        <f>IF(Table2[[#This Row],[Customer Segment]]=Introduction!$D$44,1,0)</f>
        <v>1</v>
      </c>
      <c r="R1562" s="34">
        <v>4.21</v>
      </c>
      <c r="S156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328.95119313132466</v>
      </c>
    </row>
    <row r="1563" spans="1:19" x14ac:dyDescent="0.2">
      <c r="A1563" s="1" t="s">
        <v>1</v>
      </c>
      <c r="B1563" s="1" t="s">
        <v>2</v>
      </c>
      <c r="C1563" s="1" t="s">
        <v>70</v>
      </c>
      <c r="D1563" s="39">
        <v>7.0000000000000007E-2</v>
      </c>
      <c r="E1563" s="39">
        <v>124.49</v>
      </c>
      <c r="F1563" s="39">
        <v>51.94</v>
      </c>
      <c r="G1563" s="39">
        <v>0.63</v>
      </c>
      <c r="H1563" s="39">
        <v>1074.44</v>
      </c>
      <c r="I1563" s="42">
        <f>IF(Table2[[#This Row],[Order Priority]]=Introduction!$B$42,1,0)</f>
        <v>1</v>
      </c>
      <c r="J1563" s="42">
        <f>IF(Table2[[#This Row],[Order Priority]]=Introduction!$B$43,1,0)</f>
        <v>0</v>
      </c>
      <c r="K1563" s="42">
        <f>IF(Table2[[#This Row],[Order Priority]]=Introduction!$B$44,1,0)</f>
        <v>0</v>
      </c>
      <c r="L1563" s="42">
        <f>IF(Table2[[#This Row],[Order Priority]]=Introduction!$B$45,1,0)</f>
        <v>0</v>
      </c>
      <c r="M1563" s="42">
        <f>IF(Table2[[#This Row],[Ship Mode]]=Introduction!$C$42,1,0)</f>
        <v>1</v>
      </c>
      <c r="N1563" s="41">
        <f>IF(Table2[[#This Row],[Ship Mode]]=Introduction!$C$44,1,0)</f>
        <v>0</v>
      </c>
      <c r="O1563" s="41">
        <f>IF(Table2[[#This Row],[Customer Segment]]=Introduction!$D$45,1,0)</f>
        <v>0</v>
      </c>
      <c r="P1563" s="41">
        <f>IF(Table2[[#This Row],[Customer Segment]]=Introduction!$D$42,1,0)</f>
        <v>0</v>
      </c>
      <c r="Q1563" s="41">
        <f>IF(Table2[[#This Row],[Customer Segment]]=Introduction!$D$44,1,0)</f>
        <v>0</v>
      </c>
      <c r="R1563" s="1">
        <v>1714.93</v>
      </c>
      <c r="S156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3526.6917597602942</v>
      </c>
    </row>
    <row r="1564" spans="1:19" x14ac:dyDescent="0.2">
      <c r="A1564" s="1" t="s">
        <v>1</v>
      </c>
      <c r="B1564" s="1" t="s">
        <v>2</v>
      </c>
      <c r="C1564" s="1" t="s">
        <v>70</v>
      </c>
      <c r="D1564" s="37">
        <v>0.06</v>
      </c>
      <c r="E1564" s="37">
        <v>25.98</v>
      </c>
      <c r="F1564" s="37">
        <v>14.36</v>
      </c>
      <c r="G1564" s="37">
        <v>0.6</v>
      </c>
      <c r="H1564" s="37">
        <v>55.887999999999998</v>
      </c>
      <c r="I1564" s="42">
        <f>IF(Table2[[#This Row],[Order Priority]]=Introduction!$B$42,1,0)</f>
        <v>1</v>
      </c>
      <c r="J1564" s="42">
        <f>IF(Table2[[#This Row],[Order Priority]]=Introduction!$B$43,1,0)</f>
        <v>0</v>
      </c>
      <c r="K1564" s="42">
        <f>IF(Table2[[#This Row],[Order Priority]]=Introduction!$B$44,1,0)</f>
        <v>0</v>
      </c>
      <c r="L1564" s="42">
        <f>IF(Table2[[#This Row],[Order Priority]]=Introduction!$B$45,1,0)</f>
        <v>0</v>
      </c>
      <c r="M1564" s="42">
        <f>IF(Table2[[#This Row],[Ship Mode]]=Introduction!$C$42,1,0)</f>
        <v>1</v>
      </c>
      <c r="N1564" s="41">
        <f>IF(Table2[[#This Row],[Ship Mode]]=Introduction!$C$44,1,0)</f>
        <v>0</v>
      </c>
      <c r="O1564" s="41">
        <f>IF(Table2[[#This Row],[Customer Segment]]=Introduction!$D$45,1,0)</f>
        <v>0</v>
      </c>
      <c r="P1564" s="41">
        <f>IF(Table2[[#This Row],[Customer Segment]]=Introduction!$D$42,1,0)</f>
        <v>0</v>
      </c>
      <c r="Q1564" s="41">
        <f>IF(Table2[[#This Row],[Customer Segment]]=Introduction!$D$44,1,0)</f>
        <v>0</v>
      </c>
      <c r="R1564" s="34">
        <v>1033.56</v>
      </c>
      <c r="S156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1118.0054689525305</v>
      </c>
    </row>
    <row r="1565" spans="1:19" x14ac:dyDescent="0.2">
      <c r="A1565" s="1" t="s">
        <v>13</v>
      </c>
      <c r="B1565" s="1" t="s">
        <v>14</v>
      </c>
      <c r="C1565" s="1" t="s">
        <v>3</v>
      </c>
      <c r="D1565" s="39">
        <v>0.06</v>
      </c>
      <c r="E1565" s="39">
        <v>15.01</v>
      </c>
      <c r="F1565" s="39">
        <v>8.4</v>
      </c>
      <c r="G1565" s="39">
        <v>0.39</v>
      </c>
      <c r="H1565" s="39">
        <v>1.6169</v>
      </c>
      <c r="I1565" s="42">
        <f>IF(Table2[[#This Row],[Order Priority]]=Introduction!$B$42,1,0)</f>
        <v>0</v>
      </c>
      <c r="J1565" s="42">
        <f>IF(Table2[[#This Row],[Order Priority]]=Introduction!$B$43,1,0)</f>
        <v>1</v>
      </c>
      <c r="K1565" s="42">
        <f>IF(Table2[[#This Row],[Order Priority]]=Introduction!$B$44,1,0)</f>
        <v>0</v>
      </c>
      <c r="L1565" s="42">
        <f>IF(Table2[[#This Row],[Order Priority]]=Introduction!$B$45,1,0)</f>
        <v>0</v>
      </c>
      <c r="M1565" s="42">
        <f>IF(Table2[[#This Row],[Ship Mode]]=Introduction!$C$42,1,0)</f>
        <v>0</v>
      </c>
      <c r="N1565" s="41">
        <f>IF(Table2[[#This Row],[Ship Mode]]=Introduction!$C$44,1,0)</f>
        <v>1</v>
      </c>
      <c r="O1565" s="41">
        <f>IF(Table2[[#This Row],[Customer Segment]]=Introduction!$D$45,1,0)</f>
        <v>1</v>
      </c>
      <c r="P1565" s="41">
        <f>IF(Table2[[#This Row],[Customer Segment]]=Introduction!$D$42,1,0)</f>
        <v>0</v>
      </c>
      <c r="Q1565" s="41">
        <f>IF(Table2[[#This Row],[Customer Segment]]=Introduction!$D$44,1,0)</f>
        <v>0</v>
      </c>
      <c r="R1565" s="1">
        <v>333.04</v>
      </c>
      <c r="S156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190.81175452227743</v>
      </c>
    </row>
    <row r="1566" spans="1:19" x14ac:dyDescent="0.2">
      <c r="A1566" s="1" t="s">
        <v>13</v>
      </c>
      <c r="B1566" s="1" t="s">
        <v>14</v>
      </c>
      <c r="C1566" s="1" t="s">
        <v>3</v>
      </c>
      <c r="D1566" s="37">
        <v>0.09</v>
      </c>
      <c r="E1566" s="37">
        <v>40.479999999999997</v>
      </c>
      <c r="F1566" s="37">
        <v>19.989999999999998</v>
      </c>
      <c r="G1566" s="37">
        <v>0.77</v>
      </c>
      <c r="H1566" s="37">
        <v>65.394000000000005</v>
      </c>
      <c r="I1566" s="42">
        <f>IF(Table2[[#This Row],[Order Priority]]=Introduction!$B$42,1,0)</f>
        <v>0</v>
      </c>
      <c r="J1566" s="42">
        <f>IF(Table2[[#This Row],[Order Priority]]=Introduction!$B$43,1,0)</f>
        <v>1</v>
      </c>
      <c r="K1566" s="42">
        <f>IF(Table2[[#This Row],[Order Priority]]=Introduction!$B$44,1,0)</f>
        <v>0</v>
      </c>
      <c r="L1566" s="42">
        <f>IF(Table2[[#This Row],[Order Priority]]=Introduction!$B$45,1,0)</f>
        <v>0</v>
      </c>
      <c r="M1566" s="42">
        <f>IF(Table2[[#This Row],[Ship Mode]]=Introduction!$C$42,1,0)</f>
        <v>0</v>
      </c>
      <c r="N1566" s="41">
        <f>IF(Table2[[#This Row],[Ship Mode]]=Introduction!$C$44,1,0)</f>
        <v>1</v>
      </c>
      <c r="O1566" s="41">
        <f>IF(Table2[[#This Row],[Customer Segment]]=Introduction!$D$45,1,0)</f>
        <v>1</v>
      </c>
      <c r="P1566" s="41">
        <f>IF(Table2[[#This Row],[Customer Segment]]=Introduction!$D$42,1,0)</f>
        <v>0</v>
      </c>
      <c r="Q1566" s="41">
        <f>IF(Table2[[#This Row],[Customer Segment]]=Introduction!$D$44,1,0)</f>
        <v>0</v>
      </c>
      <c r="R1566" s="34">
        <v>472.44</v>
      </c>
      <c r="S156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952.28783856876976</v>
      </c>
    </row>
    <row r="1567" spans="1:19" x14ac:dyDescent="0.2">
      <c r="A1567" s="1" t="s">
        <v>13</v>
      </c>
      <c r="B1567" s="1" t="s">
        <v>14</v>
      </c>
      <c r="C1567" s="1" t="s">
        <v>3</v>
      </c>
      <c r="D1567" s="39">
        <v>0.05</v>
      </c>
      <c r="E1567" s="39">
        <v>12.28</v>
      </c>
      <c r="F1567" s="39">
        <v>6.13</v>
      </c>
      <c r="G1567" s="39">
        <v>0.56999999999999995</v>
      </c>
      <c r="H1567" s="39">
        <v>1.3360000000000001</v>
      </c>
      <c r="I1567" s="42">
        <f>IF(Table2[[#This Row],[Order Priority]]=Introduction!$B$42,1,0)</f>
        <v>0</v>
      </c>
      <c r="J1567" s="42">
        <f>IF(Table2[[#This Row],[Order Priority]]=Introduction!$B$43,1,0)</f>
        <v>1</v>
      </c>
      <c r="K1567" s="42">
        <f>IF(Table2[[#This Row],[Order Priority]]=Introduction!$B$44,1,0)</f>
        <v>0</v>
      </c>
      <c r="L1567" s="42">
        <f>IF(Table2[[#This Row],[Order Priority]]=Introduction!$B$45,1,0)</f>
        <v>0</v>
      </c>
      <c r="M1567" s="42">
        <f>IF(Table2[[#This Row],[Ship Mode]]=Introduction!$C$42,1,0)</f>
        <v>0</v>
      </c>
      <c r="N1567" s="41">
        <f>IF(Table2[[#This Row],[Ship Mode]]=Introduction!$C$44,1,0)</f>
        <v>1</v>
      </c>
      <c r="O1567" s="41">
        <f>IF(Table2[[#This Row],[Customer Segment]]=Introduction!$D$45,1,0)</f>
        <v>1</v>
      </c>
      <c r="P1567" s="41">
        <f>IF(Table2[[#This Row],[Customer Segment]]=Introduction!$D$42,1,0)</f>
        <v>0</v>
      </c>
      <c r="Q1567" s="41">
        <f>IF(Table2[[#This Row],[Customer Segment]]=Introduction!$D$44,1,0)</f>
        <v>0</v>
      </c>
      <c r="R1567" s="1">
        <v>18.73</v>
      </c>
      <c r="S156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275.45070760992115</v>
      </c>
    </row>
    <row r="1568" spans="1:19" x14ac:dyDescent="0.2">
      <c r="A1568" s="1" t="s">
        <v>13</v>
      </c>
      <c r="B1568" s="1" t="s">
        <v>63</v>
      </c>
      <c r="C1568" s="1" t="s">
        <v>15</v>
      </c>
      <c r="D1568" s="37">
        <v>0.08</v>
      </c>
      <c r="E1568" s="37">
        <v>40.98</v>
      </c>
      <c r="F1568" s="37">
        <v>7.2</v>
      </c>
      <c r="G1568" s="37">
        <v>0.6</v>
      </c>
      <c r="H1568" s="37">
        <v>-16.64</v>
      </c>
      <c r="I1568" s="42">
        <f>IF(Table2[[#This Row],[Order Priority]]=Introduction!$B$42,1,0)</f>
        <v>0</v>
      </c>
      <c r="J1568" s="42">
        <f>IF(Table2[[#This Row],[Order Priority]]=Introduction!$B$43,1,0)</f>
        <v>1</v>
      </c>
      <c r="K1568" s="42">
        <f>IF(Table2[[#This Row],[Order Priority]]=Introduction!$B$44,1,0)</f>
        <v>0</v>
      </c>
      <c r="L1568" s="42">
        <f>IF(Table2[[#This Row],[Order Priority]]=Introduction!$B$45,1,0)</f>
        <v>0</v>
      </c>
      <c r="M1568" s="42">
        <f>IF(Table2[[#This Row],[Ship Mode]]=Introduction!$C$42,1,0)</f>
        <v>0</v>
      </c>
      <c r="N1568" s="41">
        <f>IF(Table2[[#This Row],[Ship Mode]]=Introduction!$C$44,1,0)</f>
        <v>0</v>
      </c>
      <c r="O1568" s="41">
        <f>IF(Table2[[#This Row],[Customer Segment]]=Introduction!$D$45,1,0)</f>
        <v>0</v>
      </c>
      <c r="P1568" s="41">
        <f>IF(Table2[[#This Row],[Customer Segment]]=Introduction!$D$42,1,0)</f>
        <v>1</v>
      </c>
      <c r="Q1568" s="41">
        <f>IF(Table2[[#This Row],[Customer Segment]]=Introduction!$D$44,1,0)</f>
        <v>0</v>
      </c>
      <c r="R1568" s="34">
        <v>119.86</v>
      </c>
      <c r="S156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279.53437856062288</v>
      </c>
    </row>
    <row r="1569" spans="1:19" x14ac:dyDescent="0.2">
      <c r="A1569" s="1" t="s">
        <v>13</v>
      </c>
      <c r="B1569" s="1" t="s">
        <v>63</v>
      </c>
      <c r="C1569" s="1" t="s">
        <v>15</v>
      </c>
      <c r="D1569" s="39">
        <v>0.08</v>
      </c>
      <c r="E1569" s="39">
        <v>8.1199999999999992</v>
      </c>
      <c r="F1569" s="39">
        <v>2.83</v>
      </c>
      <c r="G1569" s="39">
        <v>0.77</v>
      </c>
      <c r="H1569" s="39">
        <v>-59.73</v>
      </c>
      <c r="I1569" s="42">
        <f>IF(Table2[[#This Row],[Order Priority]]=Introduction!$B$42,1,0)</f>
        <v>0</v>
      </c>
      <c r="J1569" s="42">
        <f>IF(Table2[[#This Row],[Order Priority]]=Introduction!$B$43,1,0)</f>
        <v>1</v>
      </c>
      <c r="K1569" s="42">
        <f>IF(Table2[[#This Row],[Order Priority]]=Introduction!$B$44,1,0)</f>
        <v>0</v>
      </c>
      <c r="L1569" s="42">
        <f>IF(Table2[[#This Row],[Order Priority]]=Introduction!$B$45,1,0)</f>
        <v>0</v>
      </c>
      <c r="M1569" s="42">
        <f>IF(Table2[[#This Row],[Ship Mode]]=Introduction!$C$42,1,0)</f>
        <v>0</v>
      </c>
      <c r="N1569" s="41">
        <f>IF(Table2[[#This Row],[Ship Mode]]=Introduction!$C$44,1,0)</f>
        <v>0</v>
      </c>
      <c r="O1569" s="41">
        <f>IF(Table2[[#This Row],[Customer Segment]]=Introduction!$D$45,1,0)</f>
        <v>0</v>
      </c>
      <c r="P1569" s="41">
        <f>IF(Table2[[#This Row],[Customer Segment]]=Introduction!$D$42,1,0)</f>
        <v>1</v>
      </c>
      <c r="Q1569" s="41">
        <f>IF(Table2[[#This Row],[Customer Segment]]=Introduction!$D$44,1,0)</f>
        <v>0</v>
      </c>
      <c r="R1569" s="1">
        <v>98.77</v>
      </c>
      <c r="S156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152.97027891272714</v>
      </c>
    </row>
    <row r="1570" spans="1:19" x14ac:dyDescent="0.2">
      <c r="A1570" s="1" t="s">
        <v>13</v>
      </c>
      <c r="B1570" s="1" t="s">
        <v>2</v>
      </c>
      <c r="C1570" s="1" t="s">
        <v>15</v>
      </c>
      <c r="D1570" s="37">
        <v>0.02</v>
      </c>
      <c r="E1570" s="37">
        <v>262.11</v>
      </c>
      <c r="F1570" s="37">
        <v>62.74</v>
      </c>
      <c r="G1570" s="37">
        <v>0.75</v>
      </c>
      <c r="H1570" s="37">
        <v>-633.441237</v>
      </c>
      <c r="I1570" s="42">
        <f>IF(Table2[[#This Row],[Order Priority]]=Introduction!$B$42,1,0)</f>
        <v>0</v>
      </c>
      <c r="J1570" s="42">
        <f>IF(Table2[[#This Row],[Order Priority]]=Introduction!$B$43,1,0)</f>
        <v>1</v>
      </c>
      <c r="K1570" s="42">
        <f>IF(Table2[[#This Row],[Order Priority]]=Introduction!$B$44,1,0)</f>
        <v>0</v>
      </c>
      <c r="L1570" s="42">
        <f>IF(Table2[[#This Row],[Order Priority]]=Introduction!$B$45,1,0)</f>
        <v>0</v>
      </c>
      <c r="M1570" s="42">
        <f>IF(Table2[[#This Row],[Ship Mode]]=Introduction!$C$42,1,0)</f>
        <v>1</v>
      </c>
      <c r="N1570" s="41">
        <f>IF(Table2[[#This Row],[Ship Mode]]=Introduction!$C$44,1,0)</f>
        <v>0</v>
      </c>
      <c r="O1570" s="41">
        <f>IF(Table2[[#This Row],[Customer Segment]]=Introduction!$D$45,1,0)</f>
        <v>0</v>
      </c>
      <c r="P1570" s="41">
        <f>IF(Table2[[#This Row],[Customer Segment]]=Introduction!$D$42,1,0)</f>
        <v>1</v>
      </c>
      <c r="Q1570" s="41">
        <f>IF(Table2[[#This Row],[Customer Segment]]=Introduction!$D$44,1,0)</f>
        <v>0</v>
      </c>
      <c r="R1570" s="34">
        <v>2495.35</v>
      </c>
      <c r="S157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2318.818579562068</v>
      </c>
    </row>
    <row r="1571" spans="1:19" x14ac:dyDescent="0.2">
      <c r="A1571" s="1" t="s">
        <v>23</v>
      </c>
      <c r="B1571" s="1" t="s">
        <v>2</v>
      </c>
      <c r="C1571" s="1" t="s">
        <v>47</v>
      </c>
      <c r="D1571" s="39">
        <v>0.1</v>
      </c>
      <c r="E1571" s="39">
        <v>80.97</v>
      </c>
      <c r="F1571" s="39">
        <v>33.6</v>
      </c>
      <c r="G1571" s="39">
        <v>0.37</v>
      </c>
      <c r="H1571" s="39">
        <v>66.22</v>
      </c>
      <c r="I1571" s="42">
        <f>IF(Table2[[#This Row],[Order Priority]]=Introduction!$B$42,1,0)</f>
        <v>0</v>
      </c>
      <c r="J1571" s="42">
        <f>IF(Table2[[#This Row],[Order Priority]]=Introduction!$B$43,1,0)</f>
        <v>0</v>
      </c>
      <c r="K1571" s="42">
        <f>IF(Table2[[#This Row],[Order Priority]]=Introduction!$B$44,1,0)</f>
        <v>1</v>
      </c>
      <c r="L1571" s="42">
        <f>IF(Table2[[#This Row],[Order Priority]]=Introduction!$B$45,1,0)</f>
        <v>0</v>
      </c>
      <c r="M1571" s="42">
        <f>IF(Table2[[#This Row],[Ship Mode]]=Introduction!$C$42,1,0)</f>
        <v>1</v>
      </c>
      <c r="N1571" s="41">
        <f>IF(Table2[[#This Row],[Ship Mode]]=Introduction!$C$44,1,0)</f>
        <v>0</v>
      </c>
      <c r="O1571" s="41">
        <f>IF(Table2[[#This Row],[Customer Segment]]=Introduction!$D$45,1,0)</f>
        <v>0</v>
      </c>
      <c r="P1571" s="41">
        <f>IF(Table2[[#This Row],[Customer Segment]]=Introduction!$D$42,1,0)</f>
        <v>0</v>
      </c>
      <c r="Q1571" s="41">
        <f>IF(Table2[[#This Row],[Customer Segment]]=Introduction!$D$44,1,0)</f>
        <v>1</v>
      </c>
      <c r="R1571" s="1">
        <v>837.57</v>
      </c>
      <c r="S157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1435.2504018731677</v>
      </c>
    </row>
    <row r="1572" spans="1:19" x14ac:dyDescent="0.2">
      <c r="A1572" s="1" t="s">
        <v>23</v>
      </c>
      <c r="B1572" s="1" t="s">
        <v>14</v>
      </c>
      <c r="C1572" s="1" t="s">
        <v>47</v>
      </c>
      <c r="D1572" s="37">
        <v>0.02</v>
      </c>
      <c r="E1572" s="37">
        <v>6.48</v>
      </c>
      <c r="F1572" s="37">
        <v>5.1100000000000003</v>
      </c>
      <c r="G1572" s="37">
        <v>0.37</v>
      </c>
      <c r="H1572" s="37">
        <v>-23.53</v>
      </c>
      <c r="I1572" s="42">
        <f>IF(Table2[[#This Row],[Order Priority]]=Introduction!$B$42,1,0)</f>
        <v>0</v>
      </c>
      <c r="J1572" s="42">
        <f>IF(Table2[[#This Row],[Order Priority]]=Introduction!$B$43,1,0)</f>
        <v>0</v>
      </c>
      <c r="K1572" s="42">
        <f>IF(Table2[[#This Row],[Order Priority]]=Introduction!$B$44,1,0)</f>
        <v>1</v>
      </c>
      <c r="L1572" s="42">
        <f>IF(Table2[[#This Row],[Order Priority]]=Introduction!$B$45,1,0)</f>
        <v>0</v>
      </c>
      <c r="M1572" s="42">
        <f>IF(Table2[[#This Row],[Ship Mode]]=Introduction!$C$42,1,0)</f>
        <v>0</v>
      </c>
      <c r="N1572" s="41">
        <f>IF(Table2[[#This Row],[Ship Mode]]=Introduction!$C$44,1,0)</f>
        <v>1</v>
      </c>
      <c r="O1572" s="41">
        <f>IF(Table2[[#This Row],[Customer Segment]]=Introduction!$D$45,1,0)</f>
        <v>0</v>
      </c>
      <c r="P1572" s="41">
        <f>IF(Table2[[#This Row],[Customer Segment]]=Introduction!$D$42,1,0)</f>
        <v>0</v>
      </c>
      <c r="Q1572" s="41">
        <f>IF(Table2[[#This Row],[Customer Segment]]=Introduction!$D$44,1,0)</f>
        <v>1</v>
      </c>
      <c r="R1572" s="34">
        <v>56.22</v>
      </c>
      <c r="S157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178.94362676043687</v>
      </c>
    </row>
    <row r="1573" spans="1:19" x14ac:dyDescent="0.2">
      <c r="A1573" s="1" t="s">
        <v>92</v>
      </c>
      <c r="B1573" s="1" t="s">
        <v>63</v>
      </c>
      <c r="C1573" s="1" t="s">
        <v>15</v>
      </c>
      <c r="D1573" s="39">
        <v>0.1</v>
      </c>
      <c r="E1573" s="39">
        <v>218.08</v>
      </c>
      <c r="F1573" s="39">
        <v>18.059999999999999</v>
      </c>
      <c r="G1573" s="39">
        <v>0.56999999999999995</v>
      </c>
      <c r="H1573" s="39">
        <v>1318.83</v>
      </c>
      <c r="I1573" s="42">
        <f>IF(Table2[[#This Row],[Order Priority]]=Introduction!$B$42,1,0)</f>
        <v>0</v>
      </c>
      <c r="J1573" s="42">
        <f>IF(Table2[[#This Row],[Order Priority]]=Introduction!$B$43,1,0)</f>
        <v>0</v>
      </c>
      <c r="K1573" s="42">
        <f>IF(Table2[[#This Row],[Order Priority]]=Introduction!$B$44,1,0)</f>
        <v>0</v>
      </c>
      <c r="L1573" s="42">
        <f>IF(Table2[[#This Row],[Order Priority]]=Introduction!$B$45,1,0)</f>
        <v>1</v>
      </c>
      <c r="M1573" s="42">
        <f>IF(Table2[[#This Row],[Ship Mode]]=Introduction!$C$42,1,0)</f>
        <v>0</v>
      </c>
      <c r="N1573" s="41">
        <f>IF(Table2[[#This Row],[Ship Mode]]=Introduction!$C$44,1,0)</f>
        <v>0</v>
      </c>
      <c r="O1573" s="41">
        <f>IF(Table2[[#This Row],[Customer Segment]]=Introduction!$D$45,1,0)</f>
        <v>0</v>
      </c>
      <c r="P1573" s="41">
        <f>IF(Table2[[#This Row],[Customer Segment]]=Introduction!$D$42,1,0)</f>
        <v>1</v>
      </c>
      <c r="Q1573" s="41">
        <f>IF(Table2[[#This Row],[Customer Segment]]=Introduction!$D$44,1,0)</f>
        <v>0</v>
      </c>
      <c r="R1573" s="1">
        <v>2366.5100000000002</v>
      </c>
      <c r="S157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2479.2379819140765</v>
      </c>
    </row>
    <row r="1574" spans="1:19" x14ac:dyDescent="0.2">
      <c r="A1574" s="1" t="s">
        <v>46</v>
      </c>
      <c r="B1574" s="1" t="s">
        <v>2</v>
      </c>
      <c r="C1574" s="1" t="s">
        <v>47</v>
      </c>
      <c r="D1574" s="37">
        <v>0.05</v>
      </c>
      <c r="E1574" s="37">
        <v>150.97999999999999</v>
      </c>
      <c r="F1574" s="37">
        <v>43.71</v>
      </c>
      <c r="G1574" s="37">
        <v>0.55000000000000004</v>
      </c>
      <c r="H1574" s="37">
        <v>650.29999999999995</v>
      </c>
      <c r="I1574" s="42">
        <f>IF(Table2[[#This Row],[Order Priority]]=Introduction!$B$42,1,0)</f>
        <v>0</v>
      </c>
      <c r="J1574" s="42">
        <f>IF(Table2[[#This Row],[Order Priority]]=Introduction!$B$43,1,0)</f>
        <v>0</v>
      </c>
      <c r="K1574" s="42">
        <f>IF(Table2[[#This Row],[Order Priority]]=Introduction!$B$44,1,0)</f>
        <v>0</v>
      </c>
      <c r="L1574" s="42">
        <f>IF(Table2[[#This Row],[Order Priority]]=Introduction!$B$45,1,0)</f>
        <v>0</v>
      </c>
      <c r="M1574" s="42">
        <f>IF(Table2[[#This Row],[Ship Mode]]=Introduction!$C$42,1,0)</f>
        <v>1</v>
      </c>
      <c r="N1574" s="41">
        <f>IF(Table2[[#This Row],[Ship Mode]]=Introduction!$C$44,1,0)</f>
        <v>0</v>
      </c>
      <c r="O1574" s="41">
        <f>IF(Table2[[#This Row],[Customer Segment]]=Introduction!$D$45,1,0)</f>
        <v>0</v>
      </c>
      <c r="P1574" s="41">
        <f>IF(Table2[[#This Row],[Customer Segment]]=Introduction!$D$42,1,0)</f>
        <v>0</v>
      </c>
      <c r="Q1574" s="41">
        <f>IF(Table2[[#This Row],[Customer Segment]]=Introduction!$D$44,1,0)</f>
        <v>1</v>
      </c>
      <c r="R1574" s="34">
        <v>1857.08</v>
      </c>
      <c r="S157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2836.0666767110674</v>
      </c>
    </row>
    <row r="1575" spans="1:19" x14ac:dyDescent="0.2">
      <c r="A1575" s="1" t="s">
        <v>46</v>
      </c>
      <c r="B1575" s="1" t="s">
        <v>14</v>
      </c>
      <c r="C1575" s="1" t="s">
        <v>15</v>
      </c>
      <c r="D1575" s="39">
        <v>0.03</v>
      </c>
      <c r="E1575" s="39">
        <v>20.99</v>
      </c>
      <c r="F1575" s="39">
        <v>0.99</v>
      </c>
      <c r="G1575" s="39">
        <v>0.56999999999999995</v>
      </c>
      <c r="H1575" s="39">
        <v>4.1821999999999999</v>
      </c>
      <c r="I1575" s="42">
        <f>IF(Table2[[#This Row],[Order Priority]]=Introduction!$B$42,1,0)</f>
        <v>0</v>
      </c>
      <c r="J1575" s="42">
        <f>IF(Table2[[#This Row],[Order Priority]]=Introduction!$B$43,1,0)</f>
        <v>0</v>
      </c>
      <c r="K1575" s="42">
        <f>IF(Table2[[#This Row],[Order Priority]]=Introduction!$B$44,1,0)</f>
        <v>0</v>
      </c>
      <c r="L1575" s="42">
        <f>IF(Table2[[#This Row],[Order Priority]]=Introduction!$B$45,1,0)</f>
        <v>0</v>
      </c>
      <c r="M1575" s="42">
        <f>IF(Table2[[#This Row],[Ship Mode]]=Introduction!$C$42,1,0)</f>
        <v>0</v>
      </c>
      <c r="N1575" s="41">
        <f>IF(Table2[[#This Row],[Ship Mode]]=Introduction!$C$44,1,0)</f>
        <v>1</v>
      </c>
      <c r="O1575" s="41">
        <f>IF(Table2[[#This Row],[Customer Segment]]=Introduction!$D$45,1,0)</f>
        <v>0</v>
      </c>
      <c r="P1575" s="41">
        <f>IF(Table2[[#This Row],[Customer Segment]]=Introduction!$D$42,1,0)</f>
        <v>1</v>
      </c>
      <c r="Q1575" s="41">
        <f>IF(Table2[[#This Row],[Customer Segment]]=Introduction!$D$44,1,0)</f>
        <v>0</v>
      </c>
      <c r="R1575" s="1">
        <v>158.87</v>
      </c>
      <c r="S157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360.42432223031847</v>
      </c>
    </row>
    <row r="1576" spans="1:19" x14ac:dyDescent="0.2">
      <c r="A1576" s="1" t="s">
        <v>1</v>
      </c>
      <c r="B1576" s="1" t="s">
        <v>14</v>
      </c>
      <c r="C1576" s="1" t="s">
        <v>3</v>
      </c>
      <c r="D1576" s="37">
        <v>0</v>
      </c>
      <c r="E1576" s="37">
        <v>7.59</v>
      </c>
      <c r="F1576" s="37">
        <v>4</v>
      </c>
      <c r="G1576" s="37">
        <v>0.42</v>
      </c>
      <c r="H1576" s="37">
        <v>86.438000000000002</v>
      </c>
      <c r="I1576" s="42">
        <f>IF(Table2[[#This Row],[Order Priority]]=Introduction!$B$42,1,0)</f>
        <v>1</v>
      </c>
      <c r="J1576" s="42">
        <f>IF(Table2[[#This Row],[Order Priority]]=Introduction!$B$43,1,0)</f>
        <v>0</v>
      </c>
      <c r="K1576" s="42">
        <f>IF(Table2[[#This Row],[Order Priority]]=Introduction!$B$44,1,0)</f>
        <v>0</v>
      </c>
      <c r="L1576" s="42">
        <f>IF(Table2[[#This Row],[Order Priority]]=Introduction!$B$45,1,0)</f>
        <v>0</v>
      </c>
      <c r="M1576" s="42">
        <f>IF(Table2[[#This Row],[Ship Mode]]=Introduction!$C$42,1,0)</f>
        <v>0</v>
      </c>
      <c r="N1576" s="41">
        <f>IF(Table2[[#This Row],[Ship Mode]]=Introduction!$C$44,1,0)</f>
        <v>1</v>
      </c>
      <c r="O1576" s="41">
        <f>IF(Table2[[#This Row],[Customer Segment]]=Introduction!$D$45,1,0)</f>
        <v>1</v>
      </c>
      <c r="P1576" s="41">
        <f>IF(Table2[[#This Row],[Customer Segment]]=Introduction!$D$42,1,0)</f>
        <v>0</v>
      </c>
      <c r="Q1576" s="41">
        <f>IF(Table2[[#This Row],[Customer Segment]]=Introduction!$D$44,1,0)</f>
        <v>0</v>
      </c>
      <c r="R1576" s="34">
        <v>355.92</v>
      </c>
      <c r="S157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489.89499582737722</v>
      </c>
    </row>
    <row r="1577" spans="1:19" x14ac:dyDescent="0.2">
      <c r="A1577" s="1" t="s">
        <v>13</v>
      </c>
      <c r="B1577" s="1" t="s">
        <v>14</v>
      </c>
      <c r="C1577" s="1" t="s">
        <v>47</v>
      </c>
      <c r="D1577" s="39">
        <v>0.09</v>
      </c>
      <c r="E1577" s="39">
        <v>17.98</v>
      </c>
      <c r="F1577" s="39">
        <v>8.51</v>
      </c>
      <c r="G1577" s="39">
        <v>0.4</v>
      </c>
      <c r="H1577" s="39">
        <v>-6.6120000000000001</v>
      </c>
      <c r="I1577" s="42">
        <f>IF(Table2[[#This Row],[Order Priority]]=Introduction!$B$42,1,0)</f>
        <v>0</v>
      </c>
      <c r="J1577" s="42">
        <f>IF(Table2[[#This Row],[Order Priority]]=Introduction!$B$43,1,0)</f>
        <v>1</v>
      </c>
      <c r="K1577" s="42">
        <f>IF(Table2[[#This Row],[Order Priority]]=Introduction!$B$44,1,0)</f>
        <v>0</v>
      </c>
      <c r="L1577" s="42">
        <f>IF(Table2[[#This Row],[Order Priority]]=Introduction!$B$45,1,0)</f>
        <v>0</v>
      </c>
      <c r="M1577" s="42">
        <f>IF(Table2[[#This Row],[Ship Mode]]=Introduction!$C$42,1,0)</f>
        <v>0</v>
      </c>
      <c r="N1577" s="41">
        <f>IF(Table2[[#This Row],[Ship Mode]]=Introduction!$C$44,1,0)</f>
        <v>1</v>
      </c>
      <c r="O1577" s="41">
        <f>IF(Table2[[#This Row],[Customer Segment]]=Introduction!$D$45,1,0)</f>
        <v>0</v>
      </c>
      <c r="P1577" s="41">
        <f>IF(Table2[[#This Row],[Customer Segment]]=Introduction!$D$42,1,0)</f>
        <v>0</v>
      </c>
      <c r="Q1577" s="41">
        <f>IF(Table2[[#This Row],[Customer Segment]]=Introduction!$D$44,1,0)</f>
        <v>1</v>
      </c>
      <c r="R1577" s="1">
        <v>211.13</v>
      </c>
      <c r="S157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222.6933933150014</v>
      </c>
    </row>
    <row r="1578" spans="1:19" x14ac:dyDescent="0.2">
      <c r="A1578" s="1" t="s">
        <v>13</v>
      </c>
      <c r="B1578" s="1" t="s">
        <v>14</v>
      </c>
      <c r="C1578" s="1" t="s">
        <v>47</v>
      </c>
      <c r="D1578" s="37">
        <v>0.01</v>
      </c>
      <c r="E1578" s="37">
        <v>3.15</v>
      </c>
      <c r="F1578" s="37">
        <v>0.49</v>
      </c>
      <c r="G1578" s="37">
        <v>0.37</v>
      </c>
      <c r="H1578" s="37">
        <v>17.505299999999998</v>
      </c>
      <c r="I1578" s="42">
        <f>IF(Table2[[#This Row],[Order Priority]]=Introduction!$B$42,1,0)</f>
        <v>0</v>
      </c>
      <c r="J1578" s="42">
        <f>IF(Table2[[#This Row],[Order Priority]]=Introduction!$B$43,1,0)</f>
        <v>1</v>
      </c>
      <c r="K1578" s="42">
        <f>IF(Table2[[#This Row],[Order Priority]]=Introduction!$B$44,1,0)</f>
        <v>0</v>
      </c>
      <c r="L1578" s="42">
        <f>IF(Table2[[#This Row],[Order Priority]]=Introduction!$B$45,1,0)</f>
        <v>0</v>
      </c>
      <c r="M1578" s="42">
        <f>IF(Table2[[#This Row],[Ship Mode]]=Introduction!$C$42,1,0)</f>
        <v>0</v>
      </c>
      <c r="N1578" s="41">
        <f>IF(Table2[[#This Row],[Ship Mode]]=Introduction!$C$44,1,0)</f>
        <v>1</v>
      </c>
      <c r="O1578" s="41">
        <f>IF(Table2[[#This Row],[Customer Segment]]=Introduction!$D$45,1,0)</f>
        <v>0</v>
      </c>
      <c r="P1578" s="41">
        <f>IF(Table2[[#This Row],[Customer Segment]]=Introduction!$D$42,1,0)</f>
        <v>0</v>
      </c>
      <c r="Q1578" s="41">
        <f>IF(Table2[[#This Row],[Customer Segment]]=Introduction!$D$44,1,0)</f>
        <v>1</v>
      </c>
      <c r="R1578" s="34">
        <v>25.37</v>
      </c>
      <c r="S157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7.1891838830543087</v>
      </c>
    </row>
    <row r="1579" spans="1:19" x14ac:dyDescent="0.2">
      <c r="A1579" s="1" t="s">
        <v>23</v>
      </c>
      <c r="B1579" s="1" t="s">
        <v>14</v>
      </c>
      <c r="C1579" s="1" t="s">
        <v>15</v>
      </c>
      <c r="D1579" s="39">
        <v>0.09</v>
      </c>
      <c r="E1579" s="39">
        <v>125.99</v>
      </c>
      <c r="F1579" s="39">
        <v>8.99</v>
      </c>
      <c r="G1579" s="39">
        <v>0.55000000000000004</v>
      </c>
      <c r="H1579" s="39">
        <v>916.68060000000003</v>
      </c>
      <c r="I1579" s="42">
        <f>IF(Table2[[#This Row],[Order Priority]]=Introduction!$B$42,1,0)</f>
        <v>0</v>
      </c>
      <c r="J1579" s="42">
        <f>IF(Table2[[#This Row],[Order Priority]]=Introduction!$B$43,1,0)</f>
        <v>0</v>
      </c>
      <c r="K1579" s="42">
        <f>IF(Table2[[#This Row],[Order Priority]]=Introduction!$B$44,1,0)</f>
        <v>1</v>
      </c>
      <c r="L1579" s="42">
        <f>IF(Table2[[#This Row],[Order Priority]]=Introduction!$B$45,1,0)</f>
        <v>0</v>
      </c>
      <c r="M1579" s="42">
        <f>IF(Table2[[#This Row],[Ship Mode]]=Introduction!$C$42,1,0)</f>
        <v>0</v>
      </c>
      <c r="N1579" s="41">
        <f>IF(Table2[[#This Row],[Ship Mode]]=Introduction!$C$44,1,0)</f>
        <v>1</v>
      </c>
      <c r="O1579" s="41">
        <f>IF(Table2[[#This Row],[Customer Segment]]=Introduction!$D$45,1,0)</f>
        <v>0</v>
      </c>
      <c r="P1579" s="41">
        <f>IF(Table2[[#This Row],[Customer Segment]]=Introduction!$D$42,1,0)</f>
        <v>1</v>
      </c>
      <c r="Q1579" s="41">
        <f>IF(Table2[[#This Row],[Customer Segment]]=Introduction!$D$44,1,0)</f>
        <v>0</v>
      </c>
      <c r="R1579" s="1">
        <v>2104.9899999999998</v>
      </c>
      <c r="S157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1667.4094547220529</v>
      </c>
    </row>
    <row r="1580" spans="1:19" x14ac:dyDescent="0.2">
      <c r="A1580" s="1" t="s">
        <v>23</v>
      </c>
      <c r="B1580" s="1" t="s">
        <v>14</v>
      </c>
      <c r="C1580" s="1" t="s">
        <v>3</v>
      </c>
      <c r="D1580" s="37">
        <v>0.08</v>
      </c>
      <c r="E1580" s="37">
        <v>30.56</v>
      </c>
      <c r="F1580" s="37">
        <v>2.99</v>
      </c>
      <c r="G1580" s="37">
        <v>0.35</v>
      </c>
      <c r="H1580" s="37">
        <v>352.87979999999999</v>
      </c>
      <c r="I1580" s="42">
        <f>IF(Table2[[#This Row],[Order Priority]]=Introduction!$B$42,1,0)</f>
        <v>0</v>
      </c>
      <c r="J1580" s="42">
        <f>IF(Table2[[#This Row],[Order Priority]]=Introduction!$B$43,1,0)</f>
        <v>0</v>
      </c>
      <c r="K1580" s="42">
        <f>IF(Table2[[#This Row],[Order Priority]]=Introduction!$B$44,1,0)</f>
        <v>1</v>
      </c>
      <c r="L1580" s="42">
        <f>IF(Table2[[#This Row],[Order Priority]]=Introduction!$B$45,1,0)</f>
        <v>0</v>
      </c>
      <c r="M1580" s="42">
        <f>IF(Table2[[#This Row],[Ship Mode]]=Introduction!$C$42,1,0)</f>
        <v>0</v>
      </c>
      <c r="N1580" s="41">
        <f>IF(Table2[[#This Row],[Ship Mode]]=Introduction!$C$44,1,0)</f>
        <v>1</v>
      </c>
      <c r="O1580" s="41">
        <f>IF(Table2[[#This Row],[Customer Segment]]=Introduction!$D$45,1,0)</f>
        <v>1</v>
      </c>
      <c r="P1580" s="41">
        <f>IF(Table2[[#This Row],[Customer Segment]]=Introduction!$D$42,1,0)</f>
        <v>0</v>
      </c>
      <c r="Q1580" s="41">
        <f>IF(Table2[[#This Row],[Customer Segment]]=Introduction!$D$44,1,0)</f>
        <v>0</v>
      </c>
      <c r="R1580" s="34">
        <v>511.42</v>
      </c>
      <c r="S158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485.49867606055597</v>
      </c>
    </row>
    <row r="1581" spans="1:19" x14ac:dyDescent="0.2">
      <c r="A1581" s="1" t="s">
        <v>92</v>
      </c>
      <c r="B1581" s="1" t="s">
        <v>14</v>
      </c>
      <c r="C1581" s="1" t="s">
        <v>47</v>
      </c>
      <c r="D1581" s="39">
        <v>0.01</v>
      </c>
      <c r="E1581" s="39">
        <v>6.98</v>
      </c>
      <c r="F1581" s="39">
        <v>1.6</v>
      </c>
      <c r="G1581" s="39">
        <v>0.38</v>
      </c>
      <c r="H1581" s="39">
        <v>0.34599999999999997</v>
      </c>
      <c r="I1581" s="42">
        <f>IF(Table2[[#This Row],[Order Priority]]=Introduction!$B$42,1,0)</f>
        <v>0</v>
      </c>
      <c r="J1581" s="42">
        <f>IF(Table2[[#This Row],[Order Priority]]=Introduction!$B$43,1,0)</f>
        <v>0</v>
      </c>
      <c r="K1581" s="42">
        <f>IF(Table2[[#This Row],[Order Priority]]=Introduction!$B$44,1,0)</f>
        <v>0</v>
      </c>
      <c r="L1581" s="42">
        <f>IF(Table2[[#This Row],[Order Priority]]=Introduction!$B$45,1,0)</f>
        <v>1</v>
      </c>
      <c r="M1581" s="42">
        <f>IF(Table2[[#This Row],[Ship Mode]]=Introduction!$C$42,1,0)</f>
        <v>0</v>
      </c>
      <c r="N1581" s="41">
        <f>IF(Table2[[#This Row],[Ship Mode]]=Introduction!$C$44,1,0)</f>
        <v>1</v>
      </c>
      <c r="O1581" s="41">
        <f>IF(Table2[[#This Row],[Customer Segment]]=Introduction!$D$45,1,0)</f>
        <v>0</v>
      </c>
      <c r="P1581" s="41">
        <f>IF(Table2[[#This Row],[Customer Segment]]=Introduction!$D$42,1,0)</f>
        <v>0</v>
      </c>
      <c r="Q1581" s="41">
        <f>IF(Table2[[#This Row],[Customer Segment]]=Introduction!$D$44,1,0)</f>
        <v>1</v>
      </c>
      <c r="R1581" s="1">
        <v>21.93</v>
      </c>
      <c r="S158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55.860773350521868</v>
      </c>
    </row>
    <row r="1582" spans="1:19" x14ac:dyDescent="0.2">
      <c r="A1582" s="1" t="s">
        <v>92</v>
      </c>
      <c r="B1582" s="1" t="s">
        <v>14</v>
      </c>
      <c r="C1582" s="1" t="s">
        <v>70</v>
      </c>
      <c r="D1582" s="37">
        <v>0.05</v>
      </c>
      <c r="E1582" s="37">
        <v>300.98</v>
      </c>
      <c r="F1582" s="37">
        <v>13.99</v>
      </c>
      <c r="G1582" s="37">
        <v>0.39</v>
      </c>
      <c r="H1582" s="37">
        <v>3985.3089</v>
      </c>
      <c r="I1582" s="42">
        <f>IF(Table2[[#This Row],[Order Priority]]=Introduction!$B$42,1,0)</f>
        <v>0</v>
      </c>
      <c r="J1582" s="42">
        <f>IF(Table2[[#This Row],[Order Priority]]=Introduction!$B$43,1,0)</f>
        <v>0</v>
      </c>
      <c r="K1582" s="42">
        <f>IF(Table2[[#This Row],[Order Priority]]=Introduction!$B$44,1,0)</f>
        <v>0</v>
      </c>
      <c r="L1582" s="42">
        <f>IF(Table2[[#This Row],[Order Priority]]=Introduction!$B$45,1,0)</f>
        <v>1</v>
      </c>
      <c r="M1582" s="42">
        <f>IF(Table2[[#This Row],[Ship Mode]]=Introduction!$C$42,1,0)</f>
        <v>0</v>
      </c>
      <c r="N1582" s="41">
        <f>IF(Table2[[#This Row],[Ship Mode]]=Introduction!$C$44,1,0)</f>
        <v>1</v>
      </c>
      <c r="O1582" s="41">
        <f>IF(Table2[[#This Row],[Customer Segment]]=Introduction!$D$45,1,0)</f>
        <v>0</v>
      </c>
      <c r="P1582" s="41">
        <f>IF(Table2[[#This Row],[Customer Segment]]=Introduction!$D$42,1,0)</f>
        <v>0</v>
      </c>
      <c r="Q1582" s="41">
        <f>IF(Table2[[#This Row],[Customer Segment]]=Introduction!$D$44,1,0)</f>
        <v>0</v>
      </c>
      <c r="R1582" s="34">
        <v>5775.81</v>
      </c>
      <c r="S158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5351.6095626076658</v>
      </c>
    </row>
    <row r="1583" spans="1:19" x14ac:dyDescent="0.2">
      <c r="A1583" s="1" t="s">
        <v>92</v>
      </c>
      <c r="B1583" s="1" t="s">
        <v>63</v>
      </c>
      <c r="C1583" s="1" t="s">
        <v>70</v>
      </c>
      <c r="D1583" s="39">
        <v>0.04</v>
      </c>
      <c r="E1583" s="39">
        <v>205.99</v>
      </c>
      <c r="F1583" s="39">
        <v>5</v>
      </c>
      <c r="G1583" s="39">
        <v>0.59</v>
      </c>
      <c r="H1583" s="39">
        <v>13.956799999999999</v>
      </c>
      <c r="I1583" s="42">
        <f>IF(Table2[[#This Row],[Order Priority]]=Introduction!$B$42,1,0)</f>
        <v>0</v>
      </c>
      <c r="J1583" s="42">
        <f>IF(Table2[[#This Row],[Order Priority]]=Introduction!$B$43,1,0)</f>
        <v>0</v>
      </c>
      <c r="K1583" s="42">
        <f>IF(Table2[[#This Row],[Order Priority]]=Introduction!$B$44,1,0)</f>
        <v>0</v>
      </c>
      <c r="L1583" s="42">
        <f>IF(Table2[[#This Row],[Order Priority]]=Introduction!$B$45,1,0)</f>
        <v>1</v>
      </c>
      <c r="M1583" s="42">
        <f>IF(Table2[[#This Row],[Ship Mode]]=Introduction!$C$42,1,0)</f>
        <v>0</v>
      </c>
      <c r="N1583" s="41">
        <f>IF(Table2[[#This Row],[Ship Mode]]=Introduction!$C$44,1,0)</f>
        <v>0</v>
      </c>
      <c r="O1583" s="41">
        <f>IF(Table2[[#This Row],[Customer Segment]]=Introduction!$D$45,1,0)</f>
        <v>0</v>
      </c>
      <c r="P1583" s="41">
        <f>IF(Table2[[#This Row],[Customer Segment]]=Introduction!$D$42,1,0)</f>
        <v>0</v>
      </c>
      <c r="Q1583" s="41">
        <f>IF(Table2[[#This Row],[Customer Segment]]=Introduction!$D$44,1,0)</f>
        <v>0</v>
      </c>
      <c r="R1583" s="1">
        <v>1878.24</v>
      </c>
      <c r="S158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829.37407327336973</v>
      </c>
    </row>
    <row r="1584" spans="1:19" x14ac:dyDescent="0.2">
      <c r="A1584" s="1" t="s">
        <v>92</v>
      </c>
      <c r="B1584" s="1" t="s">
        <v>14</v>
      </c>
      <c r="C1584" s="1" t="s">
        <v>47</v>
      </c>
      <c r="D1584" s="37">
        <v>0.05</v>
      </c>
      <c r="E1584" s="37">
        <v>20.27</v>
      </c>
      <c r="F1584" s="37">
        <v>3.99</v>
      </c>
      <c r="G1584" s="37">
        <v>0.56999999999999995</v>
      </c>
      <c r="H1584" s="37">
        <v>309.25400000000002</v>
      </c>
      <c r="I1584" s="42">
        <f>IF(Table2[[#This Row],[Order Priority]]=Introduction!$B$42,1,0)</f>
        <v>0</v>
      </c>
      <c r="J1584" s="42">
        <f>IF(Table2[[#This Row],[Order Priority]]=Introduction!$B$43,1,0)</f>
        <v>0</v>
      </c>
      <c r="K1584" s="42">
        <f>IF(Table2[[#This Row],[Order Priority]]=Introduction!$B$44,1,0)</f>
        <v>0</v>
      </c>
      <c r="L1584" s="42">
        <f>IF(Table2[[#This Row],[Order Priority]]=Introduction!$B$45,1,0)</f>
        <v>1</v>
      </c>
      <c r="M1584" s="42">
        <f>IF(Table2[[#This Row],[Ship Mode]]=Introduction!$C$42,1,0)</f>
        <v>0</v>
      </c>
      <c r="N1584" s="41">
        <f>IF(Table2[[#This Row],[Ship Mode]]=Introduction!$C$44,1,0)</f>
        <v>1</v>
      </c>
      <c r="O1584" s="41">
        <f>IF(Table2[[#This Row],[Customer Segment]]=Introduction!$D$45,1,0)</f>
        <v>0</v>
      </c>
      <c r="P1584" s="41">
        <f>IF(Table2[[#This Row],[Customer Segment]]=Introduction!$D$42,1,0)</f>
        <v>0</v>
      </c>
      <c r="Q1584" s="41">
        <f>IF(Table2[[#This Row],[Customer Segment]]=Introduction!$D$44,1,0)</f>
        <v>1</v>
      </c>
      <c r="R1584" s="34">
        <v>621.55999999999995</v>
      </c>
      <c r="S158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611.37982753942617</v>
      </c>
    </row>
    <row r="1585" spans="1:19" x14ac:dyDescent="0.2">
      <c r="A1585" s="1" t="s">
        <v>92</v>
      </c>
      <c r="B1585" s="1" t="s">
        <v>14</v>
      </c>
      <c r="C1585" s="1" t="s">
        <v>47</v>
      </c>
      <c r="D1585" s="39">
        <v>0.05</v>
      </c>
      <c r="E1585" s="39">
        <v>11.58</v>
      </c>
      <c r="F1585" s="39">
        <v>6.97</v>
      </c>
      <c r="G1585" s="39">
        <v>0.35</v>
      </c>
      <c r="H1585" s="39">
        <v>2.806</v>
      </c>
      <c r="I1585" s="42">
        <f>IF(Table2[[#This Row],[Order Priority]]=Introduction!$B$42,1,0)</f>
        <v>0</v>
      </c>
      <c r="J1585" s="42">
        <f>IF(Table2[[#This Row],[Order Priority]]=Introduction!$B$43,1,0)</f>
        <v>0</v>
      </c>
      <c r="K1585" s="42">
        <f>IF(Table2[[#This Row],[Order Priority]]=Introduction!$B$44,1,0)</f>
        <v>0</v>
      </c>
      <c r="L1585" s="42">
        <f>IF(Table2[[#This Row],[Order Priority]]=Introduction!$B$45,1,0)</f>
        <v>1</v>
      </c>
      <c r="M1585" s="42">
        <f>IF(Table2[[#This Row],[Ship Mode]]=Introduction!$C$42,1,0)</f>
        <v>0</v>
      </c>
      <c r="N1585" s="41">
        <f>IF(Table2[[#This Row],[Ship Mode]]=Introduction!$C$44,1,0)</f>
        <v>1</v>
      </c>
      <c r="O1585" s="41">
        <f>IF(Table2[[#This Row],[Customer Segment]]=Introduction!$D$45,1,0)</f>
        <v>0</v>
      </c>
      <c r="P1585" s="41">
        <f>IF(Table2[[#This Row],[Customer Segment]]=Introduction!$D$42,1,0)</f>
        <v>0</v>
      </c>
      <c r="Q1585" s="41">
        <f>IF(Table2[[#This Row],[Customer Segment]]=Introduction!$D$44,1,0)</f>
        <v>1</v>
      </c>
      <c r="R1585" s="1">
        <v>73.959999999999994</v>
      </c>
      <c r="S158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169.84669523086706</v>
      </c>
    </row>
    <row r="1586" spans="1:19" x14ac:dyDescent="0.2">
      <c r="A1586" s="1" t="s">
        <v>92</v>
      </c>
      <c r="B1586" s="1" t="s">
        <v>14</v>
      </c>
      <c r="C1586" s="1" t="s">
        <v>15</v>
      </c>
      <c r="D1586" s="37">
        <v>0.06</v>
      </c>
      <c r="E1586" s="37">
        <v>47.9</v>
      </c>
      <c r="F1586" s="37">
        <v>5.86</v>
      </c>
      <c r="G1586" s="37">
        <v>0.37</v>
      </c>
      <c r="H1586" s="37">
        <v>21.78</v>
      </c>
      <c r="I1586" s="42">
        <f>IF(Table2[[#This Row],[Order Priority]]=Introduction!$B$42,1,0)</f>
        <v>0</v>
      </c>
      <c r="J1586" s="42">
        <f>IF(Table2[[#This Row],[Order Priority]]=Introduction!$B$43,1,0)</f>
        <v>0</v>
      </c>
      <c r="K1586" s="42">
        <f>IF(Table2[[#This Row],[Order Priority]]=Introduction!$B$44,1,0)</f>
        <v>0</v>
      </c>
      <c r="L1586" s="42">
        <f>IF(Table2[[#This Row],[Order Priority]]=Introduction!$B$45,1,0)</f>
        <v>1</v>
      </c>
      <c r="M1586" s="42">
        <f>IF(Table2[[#This Row],[Ship Mode]]=Introduction!$C$42,1,0)</f>
        <v>0</v>
      </c>
      <c r="N1586" s="41">
        <f>IF(Table2[[#This Row],[Ship Mode]]=Introduction!$C$44,1,0)</f>
        <v>1</v>
      </c>
      <c r="O1586" s="41">
        <f>IF(Table2[[#This Row],[Customer Segment]]=Introduction!$D$45,1,0)</f>
        <v>0</v>
      </c>
      <c r="P1586" s="41">
        <f>IF(Table2[[#This Row],[Customer Segment]]=Introduction!$D$42,1,0)</f>
        <v>1</v>
      </c>
      <c r="Q1586" s="41">
        <f>IF(Table2[[#This Row],[Customer Segment]]=Introduction!$D$44,1,0)</f>
        <v>0</v>
      </c>
      <c r="R1586" s="34">
        <v>94.2</v>
      </c>
      <c r="S158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223.03425455930412</v>
      </c>
    </row>
    <row r="1587" spans="1:19" x14ac:dyDescent="0.2">
      <c r="A1587" s="1" t="s">
        <v>46</v>
      </c>
      <c r="B1587" s="1" t="s">
        <v>14</v>
      </c>
      <c r="C1587" s="1" t="s">
        <v>3</v>
      </c>
      <c r="D1587" s="39">
        <v>7.0000000000000007E-2</v>
      </c>
      <c r="E1587" s="39">
        <v>15.74</v>
      </c>
      <c r="F1587" s="39">
        <v>1.39</v>
      </c>
      <c r="G1587" s="39">
        <v>0.4</v>
      </c>
      <c r="H1587" s="39">
        <v>149.8887</v>
      </c>
      <c r="I1587" s="42">
        <f>IF(Table2[[#This Row],[Order Priority]]=Introduction!$B$42,1,0)</f>
        <v>0</v>
      </c>
      <c r="J1587" s="42">
        <f>IF(Table2[[#This Row],[Order Priority]]=Introduction!$B$43,1,0)</f>
        <v>0</v>
      </c>
      <c r="K1587" s="42">
        <f>IF(Table2[[#This Row],[Order Priority]]=Introduction!$B$44,1,0)</f>
        <v>0</v>
      </c>
      <c r="L1587" s="42">
        <f>IF(Table2[[#This Row],[Order Priority]]=Introduction!$B$45,1,0)</f>
        <v>0</v>
      </c>
      <c r="M1587" s="42">
        <f>IF(Table2[[#This Row],[Ship Mode]]=Introduction!$C$42,1,0)</f>
        <v>0</v>
      </c>
      <c r="N1587" s="41">
        <f>IF(Table2[[#This Row],[Ship Mode]]=Introduction!$C$44,1,0)</f>
        <v>1</v>
      </c>
      <c r="O1587" s="41">
        <f>IF(Table2[[#This Row],[Customer Segment]]=Introduction!$D$45,1,0)</f>
        <v>1</v>
      </c>
      <c r="P1587" s="41">
        <f>IF(Table2[[#This Row],[Customer Segment]]=Introduction!$D$42,1,0)</f>
        <v>0</v>
      </c>
      <c r="Q1587" s="41">
        <f>IF(Table2[[#This Row],[Customer Segment]]=Introduction!$D$44,1,0)</f>
        <v>0</v>
      </c>
      <c r="R1587" s="1">
        <v>217.23</v>
      </c>
      <c r="S158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356.40242355269669</v>
      </c>
    </row>
    <row r="1588" spans="1:19" x14ac:dyDescent="0.2">
      <c r="A1588" s="1" t="s">
        <v>46</v>
      </c>
      <c r="B1588" s="1" t="s">
        <v>63</v>
      </c>
      <c r="C1588" s="1" t="s">
        <v>70</v>
      </c>
      <c r="D1588" s="37">
        <v>0.03</v>
      </c>
      <c r="E1588" s="37">
        <v>5.44</v>
      </c>
      <c r="F1588" s="37">
        <v>7.46</v>
      </c>
      <c r="G1588" s="37">
        <v>0.36</v>
      </c>
      <c r="H1588" s="37">
        <v>-51.704000000000001</v>
      </c>
      <c r="I1588" s="42">
        <f>IF(Table2[[#This Row],[Order Priority]]=Introduction!$B$42,1,0)</f>
        <v>0</v>
      </c>
      <c r="J1588" s="42">
        <f>IF(Table2[[#This Row],[Order Priority]]=Introduction!$B$43,1,0)</f>
        <v>0</v>
      </c>
      <c r="K1588" s="42">
        <f>IF(Table2[[#This Row],[Order Priority]]=Introduction!$B$44,1,0)</f>
        <v>0</v>
      </c>
      <c r="L1588" s="42">
        <f>IF(Table2[[#This Row],[Order Priority]]=Introduction!$B$45,1,0)</f>
        <v>0</v>
      </c>
      <c r="M1588" s="42">
        <f>IF(Table2[[#This Row],[Ship Mode]]=Introduction!$C$42,1,0)</f>
        <v>0</v>
      </c>
      <c r="N1588" s="41">
        <f>IF(Table2[[#This Row],[Ship Mode]]=Introduction!$C$44,1,0)</f>
        <v>0</v>
      </c>
      <c r="O1588" s="41">
        <f>IF(Table2[[#This Row],[Customer Segment]]=Introduction!$D$45,1,0)</f>
        <v>0</v>
      </c>
      <c r="P1588" s="41">
        <f>IF(Table2[[#This Row],[Customer Segment]]=Introduction!$D$42,1,0)</f>
        <v>0</v>
      </c>
      <c r="Q1588" s="41">
        <f>IF(Table2[[#This Row],[Customer Segment]]=Introduction!$D$44,1,0)</f>
        <v>0</v>
      </c>
      <c r="R1588" s="34">
        <v>26.31</v>
      </c>
      <c r="S158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205.47234133855886</v>
      </c>
    </row>
    <row r="1589" spans="1:19" x14ac:dyDescent="0.2">
      <c r="A1589" s="1" t="s">
        <v>46</v>
      </c>
      <c r="B1589" s="1" t="s">
        <v>14</v>
      </c>
      <c r="C1589" s="1" t="s">
        <v>70</v>
      </c>
      <c r="D1589" s="39">
        <v>0.08</v>
      </c>
      <c r="E1589" s="39">
        <v>26.38</v>
      </c>
      <c r="F1589" s="39">
        <v>5.58</v>
      </c>
      <c r="G1589" s="39">
        <v>0.39</v>
      </c>
      <c r="H1589" s="39">
        <v>144.7482</v>
      </c>
      <c r="I1589" s="42">
        <f>IF(Table2[[#This Row],[Order Priority]]=Introduction!$B$42,1,0)</f>
        <v>0</v>
      </c>
      <c r="J1589" s="42">
        <f>IF(Table2[[#This Row],[Order Priority]]=Introduction!$B$43,1,0)</f>
        <v>0</v>
      </c>
      <c r="K1589" s="42">
        <f>IF(Table2[[#This Row],[Order Priority]]=Introduction!$B$44,1,0)</f>
        <v>0</v>
      </c>
      <c r="L1589" s="42">
        <f>IF(Table2[[#This Row],[Order Priority]]=Introduction!$B$45,1,0)</f>
        <v>0</v>
      </c>
      <c r="M1589" s="42">
        <f>IF(Table2[[#This Row],[Ship Mode]]=Introduction!$C$42,1,0)</f>
        <v>0</v>
      </c>
      <c r="N1589" s="41">
        <f>IF(Table2[[#This Row],[Ship Mode]]=Introduction!$C$44,1,0)</f>
        <v>1</v>
      </c>
      <c r="O1589" s="41">
        <f>IF(Table2[[#This Row],[Customer Segment]]=Introduction!$D$45,1,0)</f>
        <v>0</v>
      </c>
      <c r="P1589" s="41">
        <f>IF(Table2[[#This Row],[Customer Segment]]=Introduction!$D$42,1,0)</f>
        <v>0</v>
      </c>
      <c r="Q1589" s="41">
        <f>IF(Table2[[#This Row],[Customer Segment]]=Introduction!$D$44,1,0)</f>
        <v>0</v>
      </c>
      <c r="R1589" s="1">
        <v>209.78</v>
      </c>
      <c r="S158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494.40063198375719</v>
      </c>
    </row>
    <row r="1590" spans="1:19" x14ac:dyDescent="0.2">
      <c r="A1590" s="1" t="s">
        <v>46</v>
      </c>
      <c r="B1590" s="1" t="s">
        <v>14</v>
      </c>
      <c r="C1590" s="1" t="s">
        <v>70</v>
      </c>
      <c r="D1590" s="37">
        <v>0.06</v>
      </c>
      <c r="E1590" s="37">
        <v>20.99</v>
      </c>
      <c r="F1590" s="37">
        <v>2.5</v>
      </c>
      <c r="G1590" s="37">
        <v>0.81</v>
      </c>
      <c r="H1590" s="37">
        <v>-112.18899999999999</v>
      </c>
      <c r="I1590" s="42">
        <f>IF(Table2[[#This Row],[Order Priority]]=Introduction!$B$42,1,0)</f>
        <v>0</v>
      </c>
      <c r="J1590" s="42">
        <f>IF(Table2[[#This Row],[Order Priority]]=Introduction!$B$43,1,0)</f>
        <v>0</v>
      </c>
      <c r="K1590" s="42">
        <f>IF(Table2[[#This Row],[Order Priority]]=Introduction!$B$44,1,0)</f>
        <v>0</v>
      </c>
      <c r="L1590" s="42">
        <f>IF(Table2[[#This Row],[Order Priority]]=Introduction!$B$45,1,0)</f>
        <v>0</v>
      </c>
      <c r="M1590" s="42">
        <f>IF(Table2[[#This Row],[Ship Mode]]=Introduction!$C$42,1,0)</f>
        <v>0</v>
      </c>
      <c r="N1590" s="41">
        <f>IF(Table2[[#This Row],[Ship Mode]]=Introduction!$C$44,1,0)</f>
        <v>1</v>
      </c>
      <c r="O1590" s="41">
        <f>IF(Table2[[#This Row],[Customer Segment]]=Introduction!$D$45,1,0)</f>
        <v>0</v>
      </c>
      <c r="P1590" s="41">
        <f>IF(Table2[[#This Row],[Customer Segment]]=Introduction!$D$42,1,0)</f>
        <v>0</v>
      </c>
      <c r="Q1590" s="41">
        <f>IF(Table2[[#This Row],[Customer Segment]]=Introduction!$D$44,1,0)</f>
        <v>0</v>
      </c>
      <c r="R1590" s="34">
        <v>17.829999999999998</v>
      </c>
      <c r="S159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491.58733193370705</v>
      </c>
    </row>
    <row r="1591" spans="1:19" x14ac:dyDescent="0.2">
      <c r="A1591" s="1" t="s">
        <v>46</v>
      </c>
      <c r="B1591" s="1" t="s">
        <v>14</v>
      </c>
      <c r="C1591" s="1" t="s">
        <v>70</v>
      </c>
      <c r="D1591" s="39">
        <v>0.06</v>
      </c>
      <c r="E1591" s="39">
        <v>4.7699999999999996</v>
      </c>
      <c r="F1591" s="39">
        <v>2.39</v>
      </c>
      <c r="G1591" s="39">
        <v>0.72</v>
      </c>
      <c r="H1591" s="39">
        <v>-45.64</v>
      </c>
      <c r="I1591" s="42">
        <f>IF(Table2[[#This Row],[Order Priority]]=Introduction!$B$42,1,0)</f>
        <v>0</v>
      </c>
      <c r="J1591" s="42">
        <f>IF(Table2[[#This Row],[Order Priority]]=Introduction!$B$43,1,0)</f>
        <v>0</v>
      </c>
      <c r="K1591" s="42">
        <f>IF(Table2[[#This Row],[Order Priority]]=Introduction!$B$44,1,0)</f>
        <v>0</v>
      </c>
      <c r="L1591" s="42">
        <f>IF(Table2[[#This Row],[Order Priority]]=Introduction!$B$45,1,0)</f>
        <v>0</v>
      </c>
      <c r="M1591" s="42">
        <f>IF(Table2[[#This Row],[Ship Mode]]=Introduction!$C$42,1,0)</f>
        <v>0</v>
      </c>
      <c r="N1591" s="41">
        <f>IF(Table2[[#This Row],[Ship Mode]]=Introduction!$C$44,1,0)</f>
        <v>1</v>
      </c>
      <c r="O1591" s="41">
        <f>IF(Table2[[#This Row],[Customer Segment]]=Introduction!$D$45,1,0)</f>
        <v>0</v>
      </c>
      <c r="P1591" s="41">
        <f>IF(Table2[[#This Row],[Customer Segment]]=Introduction!$D$42,1,0)</f>
        <v>0</v>
      </c>
      <c r="Q1591" s="41">
        <f>IF(Table2[[#This Row],[Customer Segment]]=Introduction!$D$44,1,0)</f>
        <v>0</v>
      </c>
      <c r="R1591" s="1">
        <v>42.46</v>
      </c>
      <c r="S159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431.06823578233286</v>
      </c>
    </row>
    <row r="1592" spans="1:19" x14ac:dyDescent="0.2">
      <c r="A1592" s="1" t="s">
        <v>46</v>
      </c>
      <c r="B1592" s="1" t="s">
        <v>14</v>
      </c>
      <c r="C1592" s="1" t="s">
        <v>70</v>
      </c>
      <c r="D1592" s="37">
        <v>0.1</v>
      </c>
      <c r="E1592" s="37">
        <v>27.18</v>
      </c>
      <c r="F1592" s="37">
        <v>8.23</v>
      </c>
      <c r="G1592" s="37">
        <v>0.38</v>
      </c>
      <c r="H1592" s="37">
        <v>204.49</v>
      </c>
      <c r="I1592" s="42">
        <f>IF(Table2[[#This Row],[Order Priority]]=Introduction!$B$42,1,0)</f>
        <v>0</v>
      </c>
      <c r="J1592" s="42">
        <f>IF(Table2[[#This Row],[Order Priority]]=Introduction!$B$43,1,0)</f>
        <v>0</v>
      </c>
      <c r="K1592" s="42">
        <f>IF(Table2[[#This Row],[Order Priority]]=Introduction!$B$44,1,0)</f>
        <v>0</v>
      </c>
      <c r="L1592" s="42">
        <f>IF(Table2[[#This Row],[Order Priority]]=Introduction!$B$45,1,0)</f>
        <v>0</v>
      </c>
      <c r="M1592" s="42">
        <f>IF(Table2[[#This Row],[Ship Mode]]=Introduction!$C$42,1,0)</f>
        <v>0</v>
      </c>
      <c r="N1592" s="41">
        <f>IF(Table2[[#This Row],[Ship Mode]]=Introduction!$C$44,1,0)</f>
        <v>1</v>
      </c>
      <c r="O1592" s="41">
        <f>IF(Table2[[#This Row],[Customer Segment]]=Introduction!$D$45,1,0)</f>
        <v>0</v>
      </c>
      <c r="P1592" s="41">
        <f>IF(Table2[[#This Row],[Customer Segment]]=Introduction!$D$42,1,0)</f>
        <v>0</v>
      </c>
      <c r="Q1592" s="41">
        <f>IF(Table2[[#This Row],[Customer Segment]]=Introduction!$D$44,1,0)</f>
        <v>0</v>
      </c>
      <c r="R1592" s="34">
        <v>314.06</v>
      </c>
      <c r="S159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609.79996003156384</v>
      </c>
    </row>
    <row r="1593" spans="1:19" x14ac:dyDescent="0.2">
      <c r="A1593" s="1" t="s">
        <v>46</v>
      </c>
      <c r="B1593" s="1" t="s">
        <v>63</v>
      </c>
      <c r="C1593" s="1" t="s">
        <v>70</v>
      </c>
      <c r="D1593" s="39">
        <v>0.08</v>
      </c>
      <c r="E1593" s="39">
        <v>15.99</v>
      </c>
      <c r="F1593" s="39">
        <v>13.18</v>
      </c>
      <c r="G1593" s="39">
        <v>0.37</v>
      </c>
      <c r="H1593" s="39">
        <v>-66.584999999999994</v>
      </c>
      <c r="I1593" s="42">
        <f>IF(Table2[[#This Row],[Order Priority]]=Introduction!$B$42,1,0)</f>
        <v>0</v>
      </c>
      <c r="J1593" s="42">
        <f>IF(Table2[[#This Row],[Order Priority]]=Introduction!$B$43,1,0)</f>
        <v>0</v>
      </c>
      <c r="K1593" s="42">
        <f>IF(Table2[[#This Row],[Order Priority]]=Introduction!$B$44,1,0)</f>
        <v>0</v>
      </c>
      <c r="L1593" s="42">
        <f>IF(Table2[[#This Row],[Order Priority]]=Introduction!$B$45,1,0)</f>
        <v>0</v>
      </c>
      <c r="M1593" s="42">
        <f>IF(Table2[[#This Row],[Ship Mode]]=Introduction!$C$42,1,0)</f>
        <v>0</v>
      </c>
      <c r="N1593" s="41">
        <f>IF(Table2[[#This Row],[Ship Mode]]=Introduction!$C$44,1,0)</f>
        <v>0</v>
      </c>
      <c r="O1593" s="41">
        <f>IF(Table2[[#This Row],[Customer Segment]]=Introduction!$D$45,1,0)</f>
        <v>0</v>
      </c>
      <c r="P1593" s="41">
        <f>IF(Table2[[#This Row],[Customer Segment]]=Introduction!$D$42,1,0)</f>
        <v>0</v>
      </c>
      <c r="Q1593" s="41">
        <f>IF(Table2[[#This Row],[Customer Segment]]=Introduction!$D$44,1,0)</f>
        <v>0</v>
      </c>
      <c r="R1593" s="1">
        <v>66.02</v>
      </c>
      <c r="S159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356.65576424919965</v>
      </c>
    </row>
    <row r="1594" spans="1:19" x14ac:dyDescent="0.2">
      <c r="A1594" s="1" t="s">
        <v>1</v>
      </c>
      <c r="B1594" s="1" t="s">
        <v>14</v>
      </c>
      <c r="C1594" s="1" t="s">
        <v>70</v>
      </c>
      <c r="D1594" s="37">
        <v>0.02</v>
      </c>
      <c r="E1594" s="37">
        <v>11.33</v>
      </c>
      <c r="F1594" s="37">
        <v>6.12</v>
      </c>
      <c r="G1594" s="37">
        <v>0.42</v>
      </c>
      <c r="H1594" s="37">
        <v>-14.52</v>
      </c>
      <c r="I1594" s="42">
        <f>IF(Table2[[#This Row],[Order Priority]]=Introduction!$B$42,1,0)</f>
        <v>1</v>
      </c>
      <c r="J1594" s="42">
        <f>IF(Table2[[#This Row],[Order Priority]]=Introduction!$B$43,1,0)</f>
        <v>0</v>
      </c>
      <c r="K1594" s="42">
        <f>IF(Table2[[#This Row],[Order Priority]]=Introduction!$B$44,1,0)</f>
        <v>0</v>
      </c>
      <c r="L1594" s="42">
        <f>IF(Table2[[#This Row],[Order Priority]]=Introduction!$B$45,1,0)</f>
        <v>0</v>
      </c>
      <c r="M1594" s="42">
        <f>IF(Table2[[#This Row],[Ship Mode]]=Introduction!$C$42,1,0)</f>
        <v>0</v>
      </c>
      <c r="N1594" s="41">
        <f>IF(Table2[[#This Row],[Ship Mode]]=Introduction!$C$44,1,0)</f>
        <v>1</v>
      </c>
      <c r="O1594" s="41">
        <f>IF(Table2[[#This Row],[Customer Segment]]=Introduction!$D$45,1,0)</f>
        <v>0</v>
      </c>
      <c r="P1594" s="41">
        <f>IF(Table2[[#This Row],[Customer Segment]]=Introduction!$D$42,1,0)</f>
        <v>0</v>
      </c>
      <c r="Q1594" s="41">
        <f>IF(Table2[[#This Row],[Customer Segment]]=Introduction!$D$44,1,0)</f>
        <v>0</v>
      </c>
      <c r="R1594" s="34">
        <v>35.35</v>
      </c>
      <c r="S159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452.64471321961395</v>
      </c>
    </row>
    <row r="1595" spans="1:19" x14ac:dyDescent="0.2">
      <c r="A1595" s="1" t="s">
        <v>1</v>
      </c>
      <c r="B1595" s="1" t="s">
        <v>14</v>
      </c>
      <c r="C1595" s="1" t="s">
        <v>70</v>
      </c>
      <c r="D1595" s="39">
        <v>0.01</v>
      </c>
      <c r="E1595" s="39">
        <v>15.67</v>
      </c>
      <c r="F1595" s="39">
        <v>1.39</v>
      </c>
      <c r="G1595" s="39">
        <v>0.38</v>
      </c>
      <c r="H1595" s="39">
        <v>171.26490000000001</v>
      </c>
      <c r="I1595" s="42">
        <f>IF(Table2[[#This Row],[Order Priority]]=Introduction!$B$42,1,0)</f>
        <v>1</v>
      </c>
      <c r="J1595" s="42">
        <f>IF(Table2[[#This Row],[Order Priority]]=Introduction!$B$43,1,0)</f>
        <v>0</v>
      </c>
      <c r="K1595" s="42">
        <f>IF(Table2[[#This Row],[Order Priority]]=Introduction!$B$44,1,0)</f>
        <v>0</v>
      </c>
      <c r="L1595" s="42">
        <f>IF(Table2[[#This Row],[Order Priority]]=Introduction!$B$45,1,0)</f>
        <v>0</v>
      </c>
      <c r="M1595" s="42">
        <f>IF(Table2[[#This Row],[Ship Mode]]=Introduction!$C$42,1,0)</f>
        <v>0</v>
      </c>
      <c r="N1595" s="41">
        <f>IF(Table2[[#This Row],[Ship Mode]]=Introduction!$C$44,1,0)</f>
        <v>1</v>
      </c>
      <c r="O1595" s="41">
        <f>IF(Table2[[#This Row],[Customer Segment]]=Introduction!$D$45,1,0)</f>
        <v>0</v>
      </c>
      <c r="P1595" s="41">
        <f>IF(Table2[[#This Row],[Customer Segment]]=Introduction!$D$42,1,0)</f>
        <v>0</v>
      </c>
      <c r="Q1595" s="41">
        <f>IF(Table2[[#This Row],[Customer Segment]]=Introduction!$D$44,1,0)</f>
        <v>0</v>
      </c>
      <c r="R1595" s="1">
        <v>248.21</v>
      </c>
      <c r="S159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499.11814402793755</v>
      </c>
    </row>
    <row r="1596" spans="1:19" x14ac:dyDescent="0.2">
      <c r="A1596" s="1" t="s">
        <v>1</v>
      </c>
      <c r="B1596" s="1" t="s">
        <v>14</v>
      </c>
      <c r="C1596" s="1" t="s">
        <v>15</v>
      </c>
      <c r="D1596" s="37">
        <v>0.02</v>
      </c>
      <c r="E1596" s="37">
        <v>5.58</v>
      </c>
      <c r="F1596" s="37">
        <v>2.99</v>
      </c>
      <c r="G1596" s="37">
        <v>0.37</v>
      </c>
      <c r="H1596" s="37">
        <v>689.32799999999997</v>
      </c>
      <c r="I1596" s="42">
        <f>IF(Table2[[#This Row],[Order Priority]]=Introduction!$B$42,1,0)</f>
        <v>1</v>
      </c>
      <c r="J1596" s="42">
        <f>IF(Table2[[#This Row],[Order Priority]]=Introduction!$B$43,1,0)</f>
        <v>0</v>
      </c>
      <c r="K1596" s="42">
        <f>IF(Table2[[#This Row],[Order Priority]]=Introduction!$B$44,1,0)</f>
        <v>0</v>
      </c>
      <c r="L1596" s="42">
        <f>IF(Table2[[#This Row],[Order Priority]]=Introduction!$B$45,1,0)</f>
        <v>0</v>
      </c>
      <c r="M1596" s="42">
        <f>IF(Table2[[#This Row],[Ship Mode]]=Introduction!$C$42,1,0)</f>
        <v>0</v>
      </c>
      <c r="N1596" s="41">
        <f>IF(Table2[[#This Row],[Ship Mode]]=Introduction!$C$44,1,0)</f>
        <v>1</v>
      </c>
      <c r="O1596" s="41">
        <f>IF(Table2[[#This Row],[Customer Segment]]=Introduction!$D$45,1,0)</f>
        <v>0</v>
      </c>
      <c r="P1596" s="41">
        <f>IF(Table2[[#This Row],[Customer Segment]]=Introduction!$D$42,1,0)</f>
        <v>1</v>
      </c>
      <c r="Q1596" s="41">
        <f>IF(Table2[[#This Row],[Customer Segment]]=Introduction!$D$44,1,0)</f>
        <v>0</v>
      </c>
      <c r="R1596" s="34">
        <v>236.83</v>
      </c>
      <c r="S159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998.38132625915887</v>
      </c>
    </row>
    <row r="1597" spans="1:19" x14ac:dyDescent="0.2">
      <c r="A1597" s="1" t="s">
        <v>1</v>
      </c>
      <c r="B1597" s="1" t="s">
        <v>14</v>
      </c>
      <c r="C1597" s="1" t="s">
        <v>15</v>
      </c>
      <c r="D1597" s="39">
        <v>0.02</v>
      </c>
      <c r="E1597" s="39">
        <v>54.1</v>
      </c>
      <c r="F1597" s="39">
        <v>19.989999999999998</v>
      </c>
      <c r="G1597" s="39">
        <v>0.59</v>
      </c>
      <c r="H1597" s="39">
        <v>-33.585999999999999</v>
      </c>
      <c r="I1597" s="42">
        <f>IF(Table2[[#This Row],[Order Priority]]=Introduction!$B$42,1,0)</f>
        <v>1</v>
      </c>
      <c r="J1597" s="42">
        <f>IF(Table2[[#This Row],[Order Priority]]=Introduction!$B$43,1,0)</f>
        <v>0</v>
      </c>
      <c r="K1597" s="42">
        <f>IF(Table2[[#This Row],[Order Priority]]=Introduction!$B$44,1,0)</f>
        <v>0</v>
      </c>
      <c r="L1597" s="42">
        <f>IF(Table2[[#This Row],[Order Priority]]=Introduction!$B$45,1,0)</f>
        <v>0</v>
      </c>
      <c r="M1597" s="42">
        <f>IF(Table2[[#This Row],[Ship Mode]]=Introduction!$C$42,1,0)</f>
        <v>0</v>
      </c>
      <c r="N1597" s="41">
        <f>IF(Table2[[#This Row],[Ship Mode]]=Introduction!$C$44,1,0)</f>
        <v>1</v>
      </c>
      <c r="O1597" s="41">
        <f>IF(Table2[[#This Row],[Customer Segment]]=Introduction!$D$45,1,0)</f>
        <v>0</v>
      </c>
      <c r="P1597" s="41">
        <f>IF(Table2[[#This Row],[Customer Segment]]=Introduction!$D$42,1,0)</f>
        <v>1</v>
      </c>
      <c r="Q1597" s="41">
        <f>IF(Table2[[#This Row],[Customer Segment]]=Introduction!$D$44,1,0)</f>
        <v>0</v>
      </c>
      <c r="R1597" s="1">
        <v>1944.87</v>
      </c>
      <c r="S159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1062.8497917383952</v>
      </c>
    </row>
    <row r="1598" spans="1:19" x14ac:dyDescent="0.2">
      <c r="A1598" s="1" t="s">
        <v>1</v>
      </c>
      <c r="B1598" s="1" t="s">
        <v>14</v>
      </c>
      <c r="C1598" s="1" t="s">
        <v>3</v>
      </c>
      <c r="D1598" s="37">
        <v>0.05</v>
      </c>
      <c r="E1598" s="37">
        <v>2.62</v>
      </c>
      <c r="F1598" s="37">
        <v>0.8</v>
      </c>
      <c r="G1598" s="37">
        <v>0.39</v>
      </c>
      <c r="H1598" s="37">
        <v>12.71</v>
      </c>
      <c r="I1598" s="42">
        <f>IF(Table2[[#This Row],[Order Priority]]=Introduction!$B$42,1,0)</f>
        <v>1</v>
      </c>
      <c r="J1598" s="42">
        <f>IF(Table2[[#This Row],[Order Priority]]=Introduction!$B$43,1,0)</f>
        <v>0</v>
      </c>
      <c r="K1598" s="42">
        <f>IF(Table2[[#This Row],[Order Priority]]=Introduction!$B$44,1,0)</f>
        <v>0</v>
      </c>
      <c r="L1598" s="42">
        <f>IF(Table2[[#This Row],[Order Priority]]=Introduction!$B$45,1,0)</f>
        <v>0</v>
      </c>
      <c r="M1598" s="42">
        <f>IF(Table2[[#This Row],[Ship Mode]]=Introduction!$C$42,1,0)</f>
        <v>0</v>
      </c>
      <c r="N1598" s="41">
        <f>IF(Table2[[#This Row],[Ship Mode]]=Introduction!$C$44,1,0)</f>
        <v>1</v>
      </c>
      <c r="O1598" s="41">
        <f>IF(Table2[[#This Row],[Customer Segment]]=Introduction!$D$45,1,0)</f>
        <v>1</v>
      </c>
      <c r="P1598" s="41">
        <f>IF(Table2[[#This Row],[Customer Segment]]=Introduction!$D$42,1,0)</f>
        <v>0</v>
      </c>
      <c r="Q1598" s="41">
        <f>IF(Table2[[#This Row],[Customer Segment]]=Introduction!$D$44,1,0)</f>
        <v>0</v>
      </c>
      <c r="R1598" s="34">
        <v>21.41</v>
      </c>
      <c r="S159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252.40037907206448</v>
      </c>
    </row>
    <row r="1599" spans="1:19" x14ac:dyDescent="0.2">
      <c r="A1599" s="1" t="s">
        <v>23</v>
      </c>
      <c r="B1599" s="1" t="s">
        <v>14</v>
      </c>
      <c r="C1599" s="1" t="s">
        <v>3</v>
      </c>
      <c r="D1599" s="39">
        <v>0.01</v>
      </c>
      <c r="E1599" s="39">
        <v>5.94</v>
      </c>
      <c r="F1599" s="39">
        <v>9.92</v>
      </c>
      <c r="G1599" s="39">
        <v>0.38</v>
      </c>
      <c r="H1599" s="39">
        <v>-256.51900000000001</v>
      </c>
      <c r="I1599" s="42">
        <f>IF(Table2[[#This Row],[Order Priority]]=Introduction!$B$42,1,0)</f>
        <v>0</v>
      </c>
      <c r="J1599" s="42">
        <f>IF(Table2[[#This Row],[Order Priority]]=Introduction!$B$43,1,0)</f>
        <v>0</v>
      </c>
      <c r="K1599" s="42">
        <f>IF(Table2[[#This Row],[Order Priority]]=Introduction!$B$44,1,0)</f>
        <v>1</v>
      </c>
      <c r="L1599" s="42">
        <f>IF(Table2[[#This Row],[Order Priority]]=Introduction!$B$45,1,0)</f>
        <v>0</v>
      </c>
      <c r="M1599" s="42">
        <f>IF(Table2[[#This Row],[Ship Mode]]=Introduction!$C$42,1,0)</f>
        <v>0</v>
      </c>
      <c r="N1599" s="41">
        <f>IF(Table2[[#This Row],[Ship Mode]]=Introduction!$C$44,1,0)</f>
        <v>1</v>
      </c>
      <c r="O1599" s="41">
        <f>IF(Table2[[#This Row],[Customer Segment]]=Introduction!$D$45,1,0)</f>
        <v>1</v>
      </c>
      <c r="P1599" s="41">
        <f>IF(Table2[[#This Row],[Customer Segment]]=Introduction!$D$42,1,0)</f>
        <v>0</v>
      </c>
      <c r="Q1599" s="41">
        <f>IF(Table2[[#This Row],[Customer Segment]]=Introduction!$D$44,1,0)</f>
        <v>0</v>
      </c>
      <c r="R1599" s="1">
        <v>79.930000000000007</v>
      </c>
      <c r="S159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47.05474729967402</v>
      </c>
    </row>
    <row r="1600" spans="1:19" x14ac:dyDescent="0.2">
      <c r="A1600" s="1" t="s">
        <v>23</v>
      </c>
      <c r="B1600" s="1" t="s">
        <v>14</v>
      </c>
      <c r="C1600" s="1" t="s">
        <v>3</v>
      </c>
      <c r="D1600" s="37">
        <v>0.02</v>
      </c>
      <c r="E1600" s="37">
        <v>125.99</v>
      </c>
      <c r="F1600" s="37">
        <v>3</v>
      </c>
      <c r="G1600" s="37">
        <v>0.59</v>
      </c>
      <c r="H1600" s="37">
        <v>398.358</v>
      </c>
      <c r="I1600" s="42">
        <f>IF(Table2[[#This Row],[Order Priority]]=Introduction!$B$42,1,0)</f>
        <v>0</v>
      </c>
      <c r="J1600" s="42">
        <f>IF(Table2[[#This Row],[Order Priority]]=Introduction!$B$43,1,0)</f>
        <v>0</v>
      </c>
      <c r="K1600" s="42">
        <f>IF(Table2[[#This Row],[Order Priority]]=Introduction!$B$44,1,0)</f>
        <v>1</v>
      </c>
      <c r="L1600" s="42">
        <f>IF(Table2[[#This Row],[Order Priority]]=Introduction!$B$45,1,0)</f>
        <v>0</v>
      </c>
      <c r="M1600" s="42">
        <f>IF(Table2[[#This Row],[Ship Mode]]=Introduction!$C$42,1,0)</f>
        <v>0</v>
      </c>
      <c r="N1600" s="41">
        <f>IF(Table2[[#This Row],[Ship Mode]]=Introduction!$C$44,1,0)</f>
        <v>1</v>
      </c>
      <c r="O1600" s="41">
        <f>IF(Table2[[#This Row],[Customer Segment]]=Introduction!$D$45,1,0)</f>
        <v>1</v>
      </c>
      <c r="P1600" s="41">
        <f>IF(Table2[[#This Row],[Customer Segment]]=Introduction!$D$42,1,0)</f>
        <v>0</v>
      </c>
      <c r="Q1600" s="41">
        <f>IF(Table2[[#This Row],[Customer Segment]]=Introduction!$D$44,1,0)</f>
        <v>0</v>
      </c>
      <c r="R1600" s="34">
        <v>873.18</v>
      </c>
      <c r="S160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1070.4793253915634</v>
      </c>
    </row>
    <row r="1601" spans="1:19" x14ac:dyDescent="0.2">
      <c r="A1601" s="1" t="s">
        <v>1</v>
      </c>
      <c r="B1601" s="1" t="s">
        <v>14</v>
      </c>
      <c r="C1601" s="1" t="s">
        <v>47</v>
      </c>
      <c r="D1601" s="39">
        <v>0.04</v>
      </c>
      <c r="E1601" s="39">
        <v>37.700000000000003</v>
      </c>
      <c r="F1601" s="39">
        <v>2.99</v>
      </c>
      <c r="G1601" s="39">
        <v>0.35</v>
      </c>
      <c r="H1601" s="39">
        <v>299.6739</v>
      </c>
      <c r="I1601" s="42">
        <f>IF(Table2[[#This Row],[Order Priority]]=Introduction!$B$42,1,0)</f>
        <v>1</v>
      </c>
      <c r="J1601" s="42">
        <f>IF(Table2[[#This Row],[Order Priority]]=Introduction!$B$43,1,0)</f>
        <v>0</v>
      </c>
      <c r="K1601" s="42">
        <f>IF(Table2[[#This Row],[Order Priority]]=Introduction!$B$44,1,0)</f>
        <v>0</v>
      </c>
      <c r="L1601" s="42">
        <f>IF(Table2[[#This Row],[Order Priority]]=Introduction!$B$45,1,0)</f>
        <v>0</v>
      </c>
      <c r="M1601" s="42">
        <f>IF(Table2[[#This Row],[Ship Mode]]=Introduction!$C$42,1,0)</f>
        <v>0</v>
      </c>
      <c r="N1601" s="41">
        <f>IF(Table2[[#This Row],[Ship Mode]]=Introduction!$C$44,1,0)</f>
        <v>1</v>
      </c>
      <c r="O1601" s="41">
        <f>IF(Table2[[#This Row],[Customer Segment]]=Introduction!$D$45,1,0)</f>
        <v>0</v>
      </c>
      <c r="P1601" s="41">
        <f>IF(Table2[[#This Row],[Customer Segment]]=Introduction!$D$42,1,0)</f>
        <v>0</v>
      </c>
      <c r="Q1601" s="41">
        <f>IF(Table2[[#This Row],[Customer Segment]]=Introduction!$D$44,1,0)</f>
        <v>1</v>
      </c>
      <c r="R1601" s="1">
        <v>434.31</v>
      </c>
      <c r="S160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729.53750747472009</v>
      </c>
    </row>
    <row r="1602" spans="1:19" x14ac:dyDescent="0.2">
      <c r="A1602" s="1" t="s">
        <v>1</v>
      </c>
      <c r="B1602" s="1" t="s">
        <v>14</v>
      </c>
      <c r="C1602" s="1" t="s">
        <v>47</v>
      </c>
      <c r="D1602" s="37">
        <v>0.01</v>
      </c>
      <c r="E1602" s="37">
        <v>55.99</v>
      </c>
      <c r="F1602" s="37">
        <v>5</v>
      </c>
      <c r="G1602" s="37">
        <v>0.83</v>
      </c>
      <c r="H1602" s="37">
        <v>-235.89500000000001</v>
      </c>
      <c r="I1602" s="42">
        <f>IF(Table2[[#This Row],[Order Priority]]=Introduction!$B$42,1,0)</f>
        <v>1</v>
      </c>
      <c r="J1602" s="42">
        <f>IF(Table2[[#This Row],[Order Priority]]=Introduction!$B$43,1,0)</f>
        <v>0</v>
      </c>
      <c r="K1602" s="42">
        <f>IF(Table2[[#This Row],[Order Priority]]=Introduction!$B$44,1,0)</f>
        <v>0</v>
      </c>
      <c r="L1602" s="42">
        <f>IF(Table2[[#This Row],[Order Priority]]=Introduction!$B$45,1,0)</f>
        <v>0</v>
      </c>
      <c r="M1602" s="42">
        <f>IF(Table2[[#This Row],[Ship Mode]]=Introduction!$C$42,1,0)</f>
        <v>0</v>
      </c>
      <c r="N1602" s="41">
        <f>IF(Table2[[#This Row],[Ship Mode]]=Introduction!$C$44,1,0)</f>
        <v>1</v>
      </c>
      <c r="O1602" s="41">
        <f>IF(Table2[[#This Row],[Customer Segment]]=Introduction!$D$45,1,0)</f>
        <v>0</v>
      </c>
      <c r="P1602" s="41">
        <f>IF(Table2[[#This Row],[Customer Segment]]=Introduction!$D$42,1,0)</f>
        <v>0</v>
      </c>
      <c r="Q1602" s="41">
        <f>IF(Table2[[#This Row],[Customer Segment]]=Introduction!$D$44,1,0)</f>
        <v>1</v>
      </c>
      <c r="R1602" s="34">
        <v>51.83</v>
      </c>
      <c r="S160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712.75546512413723</v>
      </c>
    </row>
    <row r="1603" spans="1:19" x14ac:dyDescent="0.2">
      <c r="A1603" s="1" t="s">
        <v>1</v>
      </c>
      <c r="B1603" s="1" t="s">
        <v>14</v>
      </c>
      <c r="C1603" s="1" t="s">
        <v>70</v>
      </c>
      <c r="D1603" s="39">
        <v>0.03</v>
      </c>
      <c r="E1603" s="39">
        <v>14.2</v>
      </c>
      <c r="F1603" s="39">
        <v>5.3</v>
      </c>
      <c r="G1603" s="39">
        <v>0.46</v>
      </c>
      <c r="H1603" s="39">
        <v>122.21</v>
      </c>
      <c r="I1603" s="42">
        <f>IF(Table2[[#This Row],[Order Priority]]=Introduction!$B$42,1,0)</f>
        <v>1</v>
      </c>
      <c r="J1603" s="42">
        <f>IF(Table2[[#This Row],[Order Priority]]=Introduction!$B$43,1,0)</f>
        <v>0</v>
      </c>
      <c r="K1603" s="42">
        <f>IF(Table2[[#This Row],[Order Priority]]=Introduction!$B$44,1,0)</f>
        <v>0</v>
      </c>
      <c r="L1603" s="42">
        <f>IF(Table2[[#This Row],[Order Priority]]=Introduction!$B$45,1,0)</f>
        <v>0</v>
      </c>
      <c r="M1603" s="42">
        <f>IF(Table2[[#This Row],[Ship Mode]]=Introduction!$C$42,1,0)</f>
        <v>0</v>
      </c>
      <c r="N1603" s="41">
        <f>IF(Table2[[#This Row],[Ship Mode]]=Introduction!$C$44,1,0)</f>
        <v>1</v>
      </c>
      <c r="O1603" s="41">
        <f>IF(Table2[[#This Row],[Customer Segment]]=Introduction!$D$45,1,0)</f>
        <v>0</v>
      </c>
      <c r="P1603" s="41">
        <f>IF(Table2[[#This Row],[Customer Segment]]=Introduction!$D$42,1,0)</f>
        <v>0</v>
      </c>
      <c r="Q1603" s="41">
        <f>IF(Table2[[#This Row],[Customer Segment]]=Introduction!$D$44,1,0)</f>
        <v>0</v>
      </c>
      <c r="R1603" s="1">
        <v>267.2</v>
      </c>
      <c r="S160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605.62666673420995</v>
      </c>
    </row>
    <row r="1604" spans="1:19" x14ac:dyDescent="0.2">
      <c r="A1604" s="1" t="s">
        <v>46</v>
      </c>
      <c r="B1604" s="1" t="s">
        <v>14</v>
      </c>
      <c r="C1604" s="1" t="s">
        <v>70</v>
      </c>
      <c r="D1604" s="37">
        <v>0.02</v>
      </c>
      <c r="E1604" s="37">
        <v>20.99</v>
      </c>
      <c r="F1604" s="37">
        <v>4.8099999999999996</v>
      </c>
      <c r="G1604" s="37">
        <v>0.57999999999999996</v>
      </c>
      <c r="H1604" s="37">
        <v>49.787999999999997</v>
      </c>
      <c r="I1604" s="42">
        <f>IF(Table2[[#This Row],[Order Priority]]=Introduction!$B$42,1,0)</f>
        <v>0</v>
      </c>
      <c r="J1604" s="42">
        <f>IF(Table2[[#This Row],[Order Priority]]=Introduction!$B$43,1,0)</f>
        <v>0</v>
      </c>
      <c r="K1604" s="42">
        <f>IF(Table2[[#This Row],[Order Priority]]=Introduction!$B$44,1,0)</f>
        <v>0</v>
      </c>
      <c r="L1604" s="42">
        <f>IF(Table2[[#This Row],[Order Priority]]=Introduction!$B$45,1,0)</f>
        <v>0</v>
      </c>
      <c r="M1604" s="42">
        <f>IF(Table2[[#This Row],[Ship Mode]]=Introduction!$C$42,1,0)</f>
        <v>0</v>
      </c>
      <c r="N1604" s="41">
        <f>IF(Table2[[#This Row],[Ship Mode]]=Introduction!$C$44,1,0)</f>
        <v>1</v>
      </c>
      <c r="O1604" s="41">
        <f>IF(Table2[[#This Row],[Customer Segment]]=Introduction!$D$45,1,0)</f>
        <v>0</v>
      </c>
      <c r="P1604" s="41">
        <f>IF(Table2[[#This Row],[Customer Segment]]=Introduction!$D$42,1,0)</f>
        <v>0</v>
      </c>
      <c r="Q1604" s="41">
        <f>IF(Table2[[#This Row],[Customer Segment]]=Introduction!$D$44,1,0)</f>
        <v>0</v>
      </c>
      <c r="R1604" s="34">
        <v>266.39</v>
      </c>
      <c r="S160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556.56410104937299</v>
      </c>
    </row>
    <row r="1605" spans="1:19" x14ac:dyDescent="0.2">
      <c r="A1605" s="1" t="s">
        <v>46</v>
      </c>
      <c r="B1605" s="1" t="s">
        <v>63</v>
      </c>
      <c r="C1605" s="1" t="s">
        <v>70</v>
      </c>
      <c r="D1605" s="39">
        <v>0.05</v>
      </c>
      <c r="E1605" s="39">
        <v>5.4</v>
      </c>
      <c r="F1605" s="39">
        <v>7.78</v>
      </c>
      <c r="G1605" s="39">
        <v>0.37</v>
      </c>
      <c r="H1605" s="39">
        <v>-132.62950000000001</v>
      </c>
      <c r="I1605" s="42">
        <f>IF(Table2[[#This Row],[Order Priority]]=Introduction!$B$42,1,0)</f>
        <v>0</v>
      </c>
      <c r="J1605" s="42">
        <f>IF(Table2[[#This Row],[Order Priority]]=Introduction!$B$43,1,0)</f>
        <v>0</v>
      </c>
      <c r="K1605" s="42">
        <f>IF(Table2[[#This Row],[Order Priority]]=Introduction!$B$44,1,0)</f>
        <v>0</v>
      </c>
      <c r="L1605" s="42">
        <f>IF(Table2[[#This Row],[Order Priority]]=Introduction!$B$45,1,0)</f>
        <v>0</v>
      </c>
      <c r="M1605" s="42">
        <f>IF(Table2[[#This Row],[Ship Mode]]=Introduction!$C$42,1,0)</f>
        <v>0</v>
      </c>
      <c r="N1605" s="41">
        <f>IF(Table2[[#This Row],[Ship Mode]]=Introduction!$C$44,1,0)</f>
        <v>0</v>
      </c>
      <c r="O1605" s="41">
        <f>IF(Table2[[#This Row],[Customer Segment]]=Introduction!$D$45,1,0)</f>
        <v>0</v>
      </c>
      <c r="P1605" s="41">
        <f>IF(Table2[[#This Row],[Customer Segment]]=Introduction!$D$42,1,0)</f>
        <v>0</v>
      </c>
      <c r="Q1605" s="41">
        <f>IF(Table2[[#This Row],[Customer Segment]]=Introduction!$D$44,1,0)</f>
        <v>0</v>
      </c>
      <c r="R1605" s="1">
        <v>51.82</v>
      </c>
      <c r="S160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126.41687163134696</v>
      </c>
    </row>
    <row r="1606" spans="1:19" x14ac:dyDescent="0.2">
      <c r="A1606" s="1" t="s">
        <v>1</v>
      </c>
      <c r="B1606" s="1" t="s">
        <v>63</v>
      </c>
      <c r="C1606" s="1" t="s">
        <v>70</v>
      </c>
      <c r="D1606" s="37">
        <v>0.02</v>
      </c>
      <c r="E1606" s="37">
        <v>2.58</v>
      </c>
      <c r="F1606" s="37">
        <v>1.3</v>
      </c>
      <c r="G1606" s="37">
        <v>0.59</v>
      </c>
      <c r="H1606" s="37">
        <v>1.1080000000000001</v>
      </c>
      <c r="I1606" s="42">
        <f>IF(Table2[[#This Row],[Order Priority]]=Introduction!$B$42,1,0)</f>
        <v>1</v>
      </c>
      <c r="J1606" s="42">
        <f>IF(Table2[[#This Row],[Order Priority]]=Introduction!$B$43,1,0)</f>
        <v>0</v>
      </c>
      <c r="K1606" s="42">
        <f>IF(Table2[[#This Row],[Order Priority]]=Introduction!$B$44,1,0)</f>
        <v>0</v>
      </c>
      <c r="L1606" s="42">
        <f>IF(Table2[[#This Row],[Order Priority]]=Introduction!$B$45,1,0)</f>
        <v>0</v>
      </c>
      <c r="M1606" s="42">
        <f>IF(Table2[[#This Row],[Ship Mode]]=Introduction!$C$42,1,0)</f>
        <v>0</v>
      </c>
      <c r="N1606" s="41">
        <f>IF(Table2[[#This Row],[Ship Mode]]=Introduction!$C$44,1,0)</f>
        <v>0</v>
      </c>
      <c r="O1606" s="41">
        <f>IF(Table2[[#This Row],[Customer Segment]]=Introduction!$D$45,1,0)</f>
        <v>0</v>
      </c>
      <c r="P1606" s="41">
        <f>IF(Table2[[#This Row],[Customer Segment]]=Introduction!$D$42,1,0)</f>
        <v>0</v>
      </c>
      <c r="Q1606" s="41">
        <f>IF(Table2[[#This Row],[Customer Segment]]=Introduction!$D$44,1,0)</f>
        <v>0</v>
      </c>
      <c r="R1606" s="34">
        <v>109.74</v>
      </c>
      <c r="S160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367.09662854568376</v>
      </c>
    </row>
    <row r="1607" spans="1:19" x14ac:dyDescent="0.2">
      <c r="A1607" s="1" t="s">
        <v>1</v>
      </c>
      <c r="B1607" s="1" t="s">
        <v>14</v>
      </c>
      <c r="C1607" s="1" t="s">
        <v>70</v>
      </c>
      <c r="D1607" s="39">
        <v>0.02</v>
      </c>
      <c r="E1607" s="39">
        <v>65.989999999999995</v>
      </c>
      <c r="F1607" s="39">
        <v>3.9</v>
      </c>
      <c r="G1607" s="39">
        <v>0.55000000000000004</v>
      </c>
      <c r="H1607" s="39">
        <v>1061.3789999999999</v>
      </c>
      <c r="I1607" s="42">
        <f>IF(Table2[[#This Row],[Order Priority]]=Introduction!$B$42,1,0)</f>
        <v>1</v>
      </c>
      <c r="J1607" s="42">
        <f>IF(Table2[[#This Row],[Order Priority]]=Introduction!$B$43,1,0)</f>
        <v>0</v>
      </c>
      <c r="K1607" s="42">
        <f>IF(Table2[[#This Row],[Order Priority]]=Introduction!$B$44,1,0)</f>
        <v>0</v>
      </c>
      <c r="L1607" s="42">
        <f>IF(Table2[[#This Row],[Order Priority]]=Introduction!$B$45,1,0)</f>
        <v>0</v>
      </c>
      <c r="M1607" s="42">
        <f>IF(Table2[[#This Row],[Ship Mode]]=Introduction!$C$42,1,0)</f>
        <v>0</v>
      </c>
      <c r="N1607" s="41">
        <f>IF(Table2[[#This Row],[Ship Mode]]=Introduction!$C$44,1,0)</f>
        <v>1</v>
      </c>
      <c r="O1607" s="41">
        <f>IF(Table2[[#This Row],[Customer Segment]]=Introduction!$D$45,1,0)</f>
        <v>0</v>
      </c>
      <c r="P1607" s="41">
        <f>IF(Table2[[#This Row],[Customer Segment]]=Introduction!$D$42,1,0)</f>
        <v>0</v>
      </c>
      <c r="Q1607" s="41">
        <f>IF(Table2[[#This Row],[Customer Segment]]=Introduction!$D$44,1,0)</f>
        <v>0</v>
      </c>
      <c r="R1607" s="1">
        <v>1543.55</v>
      </c>
      <c r="S160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1772.346898407613</v>
      </c>
    </row>
    <row r="1608" spans="1:19" x14ac:dyDescent="0.2">
      <c r="A1608" s="1" t="s">
        <v>1</v>
      </c>
      <c r="B1608" s="1" t="s">
        <v>14</v>
      </c>
      <c r="C1608" s="1" t="s">
        <v>70</v>
      </c>
      <c r="D1608" s="37">
        <v>0.03</v>
      </c>
      <c r="E1608" s="37">
        <v>5.98</v>
      </c>
      <c r="F1608" s="37">
        <v>5.35</v>
      </c>
      <c r="G1608" s="37">
        <v>0.4</v>
      </c>
      <c r="H1608" s="37">
        <v>-23.5</v>
      </c>
      <c r="I1608" s="42">
        <f>IF(Table2[[#This Row],[Order Priority]]=Introduction!$B$42,1,0)</f>
        <v>1</v>
      </c>
      <c r="J1608" s="42">
        <f>IF(Table2[[#This Row],[Order Priority]]=Introduction!$B$43,1,0)</f>
        <v>0</v>
      </c>
      <c r="K1608" s="42">
        <f>IF(Table2[[#This Row],[Order Priority]]=Introduction!$B$44,1,0)</f>
        <v>0</v>
      </c>
      <c r="L1608" s="42">
        <f>IF(Table2[[#This Row],[Order Priority]]=Introduction!$B$45,1,0)</f>
        <v>0</v>
      </c>
      <c r="M1608" s="42">
        <f>IF(Table2[[#This Row],[Ship Mode]]=Introduction!$C$42,1,0)</f>
        <v>0</v>
      </c>
      <c r="N1608" s="41">
        <f>IF(Table2[[#This Row],[Ship Mode]]=Introduction!$C$44,1,0)</f>
        <v>1</v>
      </c>
      <c r="O1608" s="41">
        <f>IF(Table2[[#This Row],[Customer Segment]]=Introduction!$D$45,1,0)</f>
        <v>0</v>
      </c>
      <c r="P1608" s="41">
        <f>IF(Table2[[#This Row],[Customer Segment]]=Introduction!$D$42,1,0)</f>
        <v>0</v>
      </c>
      <c r="Q1608" s="41">
        <f>IF(Table2[[#This Row],[Customer Segment]]=Introduction!$D$44,1,0)</f>
        <v>0</v>
      </c>
      <c r="R1608" s="34">
        <v>107.08</v>
      </c>
      <c r="S160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382.17211070553645</v>
      </c>
    </row>
    <row r="1609" spans="1:19" x14ac:dyDescent="0.2">
      <c r="A1609" s="1" t="s">
        <v>1</v>
      </c>
      <c r="B1609" s="1" t="s">
        <v>14</v>
      </c>
      <c r="C1609" s="1" t="s">
        <v>15</v>
      </c>
      <c r="D1609" s="39">
        <v>0.03</v>
      </c>
      <c r="E1609" s="39">
        <v>17.7</v>
      </c>
      <c r="F1609" s="39">
        <v>9.4700000000000006</v>
      </c>
      <c r="G1609" s="39">
        <v>0.59</v>
      </c>
      <c r="H1609" s="39">
        <v>28.182600000000001</v>
      </c>
      <c r="I1609" s="42">
        <f>IF(Table2[[#This Row],[Order Priority]]=Introduction!$B$42,1,0)</f>
        <v>1</v>
      </c>
      <c r="J1609" s="42">
        <f>IF(Table2[[#This Row],[Order Priority]]=Introduction!$B$43,1,0)</f>
        <v>0</v>
      </c>
      <c r="K1609" s="42">
        <f>IF(Table2[[#This Row],[Order Priority]]=Introduction!$B$44,1,0)</f>
        <v>0</v>
      </c>
      <c r="L1609" s="42">
        <f>IF(Table2[[#This Row],[Order Priority]]=Introduction!$B$45,1,0)</f>
        <v>0</v>
      </c>
      <c r="M1609" s="42">
        <f>IF(Table2[[#This Row],[Ship Mode]]=Introduction!$C$42,1,0)</f>
        <v>0</v>
      </c>
      <c r="N1609" s="41">
        <f>IF(Table2[[#This Row],[Ship Mode]]=Introduction!$C$44,1,0)</f>
        <v>1</v>
      </c>
      <c r="O1609" s="41">
        <f>IF(Table2[[#This Row],[Customer Segment]]=Introduction!$D$45,1,0)</f>
        <v>0</v>
      </c>
      <c r="P1609" s="41">
        <f>IF(Table2[[#This Row],[Customer Segment]]=Introduction!$D$42,1,0)</f>
        <v>1</v>
      </c>
      <c r="Q1609" s="41">
        <f>IF(Table2[[#This Row],[Customer Segment]]=Introduction!$D$44,1,0)</f>
        <v>0</v>
      </c>
      <c r="R1609" s="1">
        <v>201.77</v>
      </c>
      <c r="S160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714.68053584915674</v>
      </c>
    </row>
    <row r="1610" spans="1:19" x14ac:dyDescent="0.2">
      <c r="A1610" s="1" t="s">
        <v>13</v>
      </c>
      <c r="B1610" s="1" t="s">
        <v>14</v>
      </c>
      <c r="C1610" s="1" t="s">
        <v>70</v>
      </c>
      <c r="D1610" s="37">
        <v>0.06</v>
      </c>
      <c r="E1610" s="37">
        <v>43.57</v>
      </c>
      <c r="F1610" s="37">
        <v>16.36</v>
      </c>
      <c r="G1610" s="37">
        <v>0.55000000000000004</v>
      </c>
      <c r="H1610" s="37">
        <v>-38.808</v>
      </c>
      <c r="I1610" s="42">
        <f>IF(Table2[[#This Row],[Order Priority]]=Introduction!$B$42,1,0)</f>
        <v>0</v>
      </c>
      <c r="J1610" s="42">
        <f>IF(Table2[[#This Row],[Order Priority]]=Introduction!$B$43,1,0)</f>
        <v>1</v>
      </c>
      <c r="K1610" s="42">
        <f>IF(Table2[[#This Row],[Order Priority]]=Introduction!$B$44,1,0)</f>
        <v>0</v>
      </c>
      <c r="L1610" s="42">
        <f>IF(Table2[[#This Row],[Order Priority]]=Introduction!$B$45,1,0)</f>
        <v>0</v>
      </c>
      <c r="M1610" s="42">
        <f>IF(Table2[[#This Row],[Ship Mode]]=Introduction!$C$42,1,0)</f>
        <v>0</v>
      </c>
      <c r="N1610" s="41">
        <f>IF(Table2[[#This Row],[Ship Mode]]=Introduction!$C$44,1,0)</f>
        <v>1</v>
      </c>
      <c r="O1610" s="41">
        <f>IF(Table2[[#This Row],[Customer Segment]]=Introduction!$D$45,1,0)</f>
        <v>0</v>
      </c>
      <c r="P1610" s="41">
        <f>IF(Table2[[#This Row],[Customer Segment]]=Introduction!$D$42,1,0)</f>
        <v>0</v>
      </c>
      <c r="Q1610" s="41">
        <f>IF(Table2[[#This Row],[Customer Segment]]=Introduction!$D$44,1,0)</f>
        <v>0</v>
      </c>
      <c r="R1610" s="34">
        <v>710.16</v>
      </c>
      <c r="S161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600.93431342968074</v>
      </c>
    </row>
    <row r="1611" spans="1:19" x14ac:dyDescent="0.2">
      <c r="A1611" s="1" t="s">
        <v>23</v>
      </c>
      <c r="B1611" s="1" t="s">
        <v>14</v>
      </c>
      <c r="C1611" s="1" t="s">
        <v>70</v>
      </c>
      <c r="D1611" s="39">
        <v>0.03</v>
      </c>
      <c r="E1611" s="39">
        <v>5.85</v>
      </c>
      <c r="F1611" s="39">
        <v>2.27</v>
      </c>
      <c r="G1611" s="39">
        <v>0.56000000000000005</v>
      </c>
      <c r="H1611" s="39">
        <v>-5.08</v>
      </c>
      <c r="I1611" s="42">
        <f>IF(Table2[[#This Row],[Order Priority]]=Introduction!$B$42,1,0)</f>
        <v>0</v>
      </c>
      <c r="J1611" s="42">
        <f>IF(Table2[[#This Row],[Order Priority]]=Introduction!$B$43,1,0)</f>
        <v>0</v>
      </c>
      <c r="K1611" s="42">
        <f>IF(Table2[[#This Row],[Order Priority]]=Introduction!$B$44,1,0)</f>
        <v>1</v>
      </c>
      <c r="L1611" s="42">
        <f>IF(Table2[[#This Row],[Order Priority]]=Introduction!$B$45,1,0)</f>
        <v>0</v>
      </c>
      <c r="M1611" s="42">
        <f>IF(Table2[[#This Row],[Ship Mode]]=Introduction!$C$42,1,0)</f>
        <v>0</v>
      </c>
      <c r="N1611" s="41">
        <f>IF(Table2[[#This Row],[Ship Mode]]=Introduction!$C$44,1,0)</f>
        <v>1</v>
      </c>
      <c r="O1611" s="41">
        <f>IF(Table2[[#This Row],[Customer Segment]]=Introduction!$D$45,1,0)</f>
        <v>0</v>
      </c>
      <c r="P1611" s="41">
        <f>IF(Table2[[#This Row],[Customer Segment]]=Introduction!$D$42,1,0)</f>
        <v>0</v>
      </c>
      <c r="Q1611" s="41">
        <f>IF(Table2[[#This Row],[Customer Segment]]=Introduction!$D$44,1,0)</f>
        <v>0</v>
      </c>
      <c r="R1611" s="1">
        <v>41.4</v>
      </c>
      <c r="S161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238.24468875555263</v>
      </c>
    </row>
    <row r="1612" spans="1:19" x14ac:dyDescent="0.2">
      <c r="A1612" s="1" t="s">
        <v>92</v>
      </c>
      <c r="B1612" s="1" t="s">
        <v>14</v>
      </c>
      <c r="C1612" s="1" t="s">
        <v>3</v>
      </c>
      <c r="D1612" s="37">
        <v>0.01</v>
      </c>
      <c r="E1612" s="37">
        <v>35.94</v>
      </c>
      <c r="F1612" s="37">
        <v>6.66</v>
      </c>
      <c r="G1612" s="37">
        <v>0.4</v>
      </c>
      <c r="H1612" s="37">
        <v>261.87569999999999</v>
      </c>
      <c r="I1612" s="42">
        <f>IF(Table2[[#This Row],[Order Priority]]=Introduction!$B$42,1,0)</f>
        <v>0</v>
      </c>
      <c r="J1612" s="42">
        <f>IF(Table2[[#This Row],[Order Priority]]=Introduction!$B$43,1,0)</f>
        <v>0</v>
      </c>
      <c r="K1612" s="42">
        <f>IF(Table2[[#This Row],[Order Priority]]=Introduction!$B$44,1,0)</f>
        <v>0</v>
      </c>
      <c r="L1612" s="42">
        <f>IF(Table2[[#This Row],[Order Priority]]=Introduction!$B$45,1,0)</f>
        <v>1</v>
      </c>
      <c r="M1612" s="42">
        <f>IF(Table2[[#This Row],[Ship Mode]]=Introduction!$C$42,1,0)</f>
        <v>0</v>
      </c>
      <c r="N1612" s="41">
        <f>IF(Table2[[#This Row],[Ship Mode]]=Introduction!$C$44,1,0)</f>
        <v>1</v>
      </c>
      <c r="O1612" s="41">
        <f>IF(Table2[[#This Row],[Customer Segment]]=Introduction!$D$45,1,0)</f>
        <v>1</v>
      </c>
      <c r="P1612" s="41">
        <f>IF(Table2[[#This Row],[Customer Segment]]=Introduction!$D$42,1,0)</f>
        <v>0</v>
      </c>
      <c r="Q1612" s="41">
        <f>IF(Table2[[#This Row],[Customer Segment]]=Introduction!$D$44,1,0)</f>
        <v>0</v>
      </c>
      <c r="R1612" s="34">
        <v>379.53</v>
      </c>
      <c r="S161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531.41372889183344</v>
      </c>
    </row>
    <row r="1613" spans="1:19" x14ac:dyDescent="0.2">
      <c r="A1613" s="1" t="s">
        <v>92</v>
      </c>
      <c r="B1613" s="1" t="s">
        <v>14</v>
      </c>
      <c r="C1613" s="1" t="s">
        <v>15</v>
      </c>
      <c r="D1613" s="39">
        <v>7.0000000000000007E-2</v>
      </c>
      <c r="E1613" s="39">
        <v>60.97</v>
      </c>
      <c r="F1613" s="39">
        <v>4.5</v>
      </c>
      <c r="G1613" s="39">
        <v>0.56000000000000005</v>
      </c>
      <c r="H1613" s="39">
        <v>-41.77</v>
      </c>
      <c r="I1613" s="42">
        <f>IF(Table2[[#This Row],[Order Priority]]=Introduction!$B$42,1,0)</f>
        <v>0</v>
      </c>
      <c r="J1613" s="42">
        <f>IF(Table2[[#This Row],[Order Priority]]=Introduction!$B$43,1,0)</f>
        <v>0</v>
      </c>
      <c r="K1613" s="42">
        <f>IF(Table2[[#This Row],[Order Priority]]=Introduction!$B$44,1,0)</f>
        <v>0</v>
      </c>
      <c r="L1613" s="42">
        <f>IF(Table2[[#This Row],[Order Priority]]=Introduction!$B$45,1,0)</f>
        <v>1</v>
      </c>
      <c r="M1613" s="42">
        <f>IF(Table2[[#This Row],[Ship Mode]]=Introduction!$C$42,1,0)</f>
        <v>0</v>
      </c>
      <c r="N1613" s="41">
        <f>IF(Table2[[#This Row],[Ship Mode]]=Introduction!$C$44,1,0)</f>
        <v>1</v>
      </c>
      <c r="O1613" s="41">
        <f>IF(Table2[[#This Row],[Customer Segment]]=Introduction!$D$45,1,0)</f>
        <v>0</v>
      </c>
      <c r="P1613" s="41">
        <f>IF(Table2[[#This Row],[Customer Segment]]=Introduction!$D$42,1,0)</f>
        <v>1</v>
      </c>
      <c r="Q1613" s="41">
        <f>IF(Table2[[#This Row],[Customer Segment]]=Introduction!$D$44,1,0)</f>
        <v>0</v>
      </c>
      <c r="R1613" s="1">
        <v>57.84</v>
      </c>
      <c r="S161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312.63506078878544</v>
      </c>
    </row>
    <row r="1614" spans="1:19" x14ac:dyDescent="0.2">
      <c r="A1614" s="1" t="s">
        <v>92</v>
      </c>
      <c r="B1614" s="1" t="s">
        <v>14</v>
      </c>
      <c r="C1614" s="1" t="s">
        <v>15</v>
      </c>
      <c r="D1614" s="37">
        <v>0</v>
      </c>
      <c r="E1614" s="37">
        <v>90.98</v>
      </c>
      <c r="F1614" s="37">
        <v>56.2</v>
      </c>
      <c r="G1614" s="37">
        <v>0.74</v>
      </c>
      <c r="H1614" s="37">
        <v>-1014.11</v>
      </c>
      <c r="I1614" s="42">
        <f>IF(Table2[[#This Row],[Order Priority]]=Introduction!$B$42,1,0)</f>
        <v>0</v>
      </c>
      <c r="J1614" s="42">
        <f>IF(Table2[[#This Row],[Order Priority]]=Introduction!$B$43,1,0)</f>
        <v>0</v>
      </c>
      <c r="K1614" s="42">
        <f>IF(Table2[[#This Row],[Order Priority]]=Introduction!$B$44,1,0)</f>
        <v>0</v>
      </c>
      <c r="L1614" s="42">
        <f>IF(Table2[[#This Row],[Order Priority]]=Introduction!$B$45,1,0)</f>
        <v>1</v>
      </c>
      <c r="M1614" s="42">
        <f>IF(Table2[[#This Row],[Ship Mode]]=Introduction!$C$42,1,0)</f>
        <v>0</v>
      </c>
      <c r="N1614" s="41">
        <f>IF(Table2[[#This Row],[Ship Mode]]=Introduction!$C$44,1,0)</f>
        <v>1</v>
      </c>
      <c r="O1614" s="41">
        <f>IF(Table2[[#This Row],[Customer Segment]]=Introduction!$D$45,1,0)</f>
        <v>0</v>
      </c>
      <c r="P1614" s="41">
        <f>IF(Table2[[#This Row],[Customer Segment]]=Introduction!$D$42,1,0)</f>
        <v>1</v>
      </c>
      <c r="Q1614" s="41">
        <f>IF(Table2[[#This Row],[Customer Segment]]=Introduction!$D$44,1,0)</f>
        <v>0</v>
      </c>
      <c r="R1614" s="34">
        <v>1425.71</v>
      </c>
      <c r="S161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1035.786449367321</v>
      </c>
    </row>
    <row r="1615" spans="1:19" x14ac:dyDescent="0.2">
      <c r="A1615" s="1" t="s">
        <v>46</v>
      </c>
      <c r="B1615" s="1" t="s">
        <v>14</v>
      </c>
      <c r="C1615" s="1" t="s">
        <v>15</v>
      </c>
      <c r="D1615" s="39">
        <v>0.05</v>
      </c>
      <c r="E1615" s="39">
        <v>35.44</v>
      </c>
      <c r="F1615" s="39">
        <v>5.09</v>
      </c>
      <c r="G1615" s="39">
        <v>0.38</v>
      </c>
      <c r="H1615" s="39">
        <v>553.33169999999996</v>
      </c>
      <c r="I1615" s="42">
        <f>IF(Table2[[#This Row],[Order Priority]]=Introduction!$B$42,1,0)</f>
        <v>0</v>
      </c>
      <c r="J1615" s="42">
        <f>IF(Table2[[#This Row],[Order Priority]]=Introduction!$B$43,1,0)</f>
        <v>0</v>
      </c>
      <c r="K1615" s="42">
        <f>IF(Table2[[#This Row],[Order Priority]]=Introduction!$B$44,1,0)</f>
        <v>0</v>
      </c>
      <c r="L1615" s="42">
        <f>IF(Table2[[#This Row],[Order Priority]]=Introduction!$B$45,1,0)</f>
        <v>0</v>
      </c>
      <c r="M1615" s="42">
        <f>IF(Table2[[#This Row],[Ship Mode]]=Introduction!$C$42,1,0)</f>
        <v>0</v>
      </c>
      <c r="N1615" s="41">
        <f>IF(Table2[[#This Row],[Ship Mode]]=Introduction!$C$44,1,0)</f>
        <v>1</v>
      </c>
      <c r="O1615" s="41">
        <f>IF(Table2[[#This Row],[Customer Segment]]=Introduction!$D$45,1,0)</f>
        <v>0</v>
      </c>
      <c r="P1615" s="41">
        <f>IF(Table2[[#This Row],[Customer Segment]]=Introduction!$D$42,1,0)</f>
        <v>1</v>
      </c>
      <c r="Q1615" s="41">
        <f>IF(Table2[[#This Row],[Customer Segment]]=Introduction!$D$44,1,0)</f>
        <v>0</v>
      </c>
      <c r="R1615" s="1">
        <v>801.93</v>
      </c>
      <c r="S161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910.22152554834599</v>
      </c>
    </row>
    <row r="1616" spans="1:19" x14ac:dyDescent="0.2">
      <c r="A1616" s="1" t="s">
        <v>1</v>
      </c>
      <c r="B1616" s="1" t="s">
        <v>14</v>
      </c>
      <c r="C1616" s="1" t="s">
        <v>47</v>
      </c>
      <c r="D1616" s="37">
        <v>0.02</v>
      </c>
      <c r="E1616" s="37">
        <v>14.58</v>
      </c>
      <c r="F1616" s="37">
        <v>7.4</v>
      </c>
      <c r="G1616" s="37">
        <v>0.48</v>
      </c>
      <c r="H1616" s="37">
        <v>10.802</v>
      </c>
      <c r="I1616" s="42">
        <f>IF(Table2[[#This Row],[Order Priority]]=Introduction!$B$42,1,0)</f>
        <v>1</v>
      </c>
      <c r="J1616" s="42">
        <f>IF(Table2[[#This Row],[Order Priority]]=Introduction!$B$43,1,0)</f>
        <v>0</v>
      </c>
      <c r="K1616" s="42">
        <f>IF(Table2[[#This Row],[Order Priority]]=Introduction!$B$44,1,0)</f>
        <v>0</v>
      </c>
      <c r="L1616" s="42">
        <f>IF(Table2[[#This Row],[Order Priority]]=Introduction!$B$45,1,0)</f>
        <v>0</v>
      </c>
      <c r="M1616" s="42">
        <f>IF(Table2[[#This Row],[Ship Mode]]=Introduction!$C$42,1,0)</f>
        <v>0</v>
      </c>
      <c r="N1616" s="41">
        <f>IF(Table2[[#This Row],[Ship Mode]]=Introduction!$C$44,1,0)</f>
        <v>1</v>
      </c>
      <c r="O1616" s="41">
        <f>IF(Table2[[#This Row],[Customer Segment]]=Introduction!$D$45,1,0)</f>
        <v>0</v>
      </c>
      <c r="P1616" s="41">
        <f>IF(Table2[[#This Row],[Customer Segment]]=Introduction!$D$42,1,0)</f>
        <v>0</v>
      </c>
      <c r="Q1616" s="41">
        <f>IF(Table2[[#This Row],[Customer Segment]]=Introduction!$D$44,1,0)</f>
        <v>1</v>
      </c>
      <c r="R1616" s="34">
        <v>261.33999999999997</v>
      </c>
      <c r="S161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604.44642385794816</v>
      </c>
    </row>
    <row r="1617" spans="1:19" x14ac:dyDescent="0.2">
      <c r="A1617" s="1" t="s">
        <v>13</v>
      </c>
      <c r="B1617" s="1" t="s">
        <v>14</v>
      </c>
      <c r="C1617" s="1" t="s">
        <v>3</v>
      </c>
      <c r="D1617" s="39">
        <v>0.1</v>
      </c>
      <c r="E1617" s="39">
        <v>5.98</v>
      </c>
      <c r="F1617" s="39">
        <v>3.85</v>
      </c>
      <c r="G1617" s="39">
        <v>0.68</v>
      </c>
      <c r="H1617" s="39">
        <v>18.922000000000001</v>
      </c>
      <c r="I1617" s="42">
        <f>IF(Table2[[#This Row],[Order Priority]]=Introduction!$B$42,1,0)</f>
        <v>0</v>
      </c>
      <c r="J1617" s="42">
        <f>IF(Table2[[#This Row],[Order Priority]]=Introduction!$B$43,1,0)</f>
        <v>1</v>
      </c>
      <c r="K1617" s="42">
        <f>IF(Table2[[#This Row],[Order Priority]]=Introduction!$B$44,1,0)</f>
        <v>0</v>
      </c>
      <c r="L1617" s="42">
        <f>IF(Table2[[#This Row],[Order Priority]]=Introduction!$B$45,1,0)</f>
        <v>0</v>
      </c>
      <c r="M1617" s="42">
        <f>IF(Table2[[#This Row],[Ship Mode]]=Introduction!$C$42,1,0)</f>
        <v>0</v>
      </c>
      <c r="N1617" s="41">
        <f>IF(Table2[[#This Row],[Ship Mode]]=Introduction!$C$44,1,0)</f>
        <v>1</v>
      </c>
      <c r="O1617" s="41">
        <f>IF(Table2[[#This Row],[Customer Segment]]=Introduction!$D$45,1,0)</f>
        <v>1</v>
      </c>
      <c r="P1617" s="41">
        <f>IF(Table2[[#This Row],[Customer Segment]]=Introduction!$D$42,1,0)</f>
        <v>0</v>
      </c>
      <c r="Q1617" s="41">
        <f>IF(Table2[[#This Row],[Customer Segment]]=Introduction!$D$44,1,0)</f>
        <v>0</v>
      </c>
      <c r="R1617" s="1">
        <v>151.55000000000001</v>
      </c>
      <c r="S161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269.09079058200069</v>
      </c>
    </row>
    <row r="1618" spans="1:19" x14ac:dyDescent="0.2">
      <c r="A1618" s="1" t="s">
        <v>13</v>
      </c>
      <c r="B1618" s="1" t="s">
        <v>14</v>
      </c>
      <c r="C1618" s="1" t="s">
        <v>3</v>
      </c>
      <c r="D1618" s="37">
        <v>7.0000000000000007E-2</v>
      </c>
      <c r="E1618" s="37">
        <v>2.61</v>
      </c>
      <c r="F1618" s="37">
        <v>0.5</v>
      </c>
      <c r="G1618" s="37">
        <v>0.39</v>
      </c>
      <c r="H1618" s="37">
        <v>39.350700000000003</v>
      </c>
      <c r="I1618" s="42">
        <f>IF(Table2[[#This Row],[Order Priority]]=Introduction!$B$42,1,0)</f>
        <v>0</v>
      </c>
      <c r="J1618" s="42">
        <f>IF(Table2[[#This Row],[Order Priority]]=Introduction!$B$43,1,0)</f>
        <v>1</v>
      </c>
      <c r="K1618" s="42">
        <f>IF(Table2[[#This Row],[Order Priority]]=Introduction!$B$44,1,0)</f>
        <v>0</v>
      </c>
      <c r="L1618" s="42">
        <f>IF(Table2[[#This Row],[Order Priority]]=Introduction!$B$45,1,0)</f>
        <v>0</v>
      </c>
      <c r="M1618" s="42">
        <f>IF(Table2[[#This Row],[Ship Mode]]=Introduction!$C$42,1,0)</f>
        <v>0</v>
      </c>
      <c r="N1618" s="41">
        <f>IF(Table2[[#This Row],[Ship Mode]]=Introduction!$C$44,1,0)</f>
        <v>1</v>
      </c>
      <c r="O1618" s="41">
        <f>IF(Table2[[#This Row],[Customer Segment]]=Introduction!$D$45,1,0)</f>
        <v>1</v>
      </c>
      <c r="P1618" s="41">
        <f>IF(Table2[[#This Row],[Customer Segment]]=Introduction!$D$42,1,0)</f>
        <v>0</v>
      </c>
      <c r="Q1618" s="41">
        <f>IF(Table2[[#This Row],[Customer Segment]]=Introduction!$D$44,1,0)</f>
        <v>0</v>
      </c>
      <c r="R1618" s="34">
        <v>57.03</v>
      </c>
      <c r="S161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-34.358456314276097</v>
      </c>
    </row>
    <row r="1619" spans="1:19" x14ac:dyDescent="0.2">
      <c r="A1619" s="1" t="s">
        <v>13</v>
      </c>
      <c r="B1619" s="1" t="s">
        <v>14</v>
      </c>
      <c r="C1619" s="1" t="s">
        <v>70</v>
      </c>
      <c r="D1619" s="39">
        <v>0.01</v>
      </c>
      <c r="E1619" s="39">
        <v>23.99</v>
      </c>
      <c r="F1619" s="39">
        <v>6.3</v>
      </c>
      <c r="G1619" s="39">
        <v>0.38</v>
      </c>
      <c r="H1619" s="39">
        <v>-6.202</v>
      </c>
      <c r="I1619" s="42">
        <f>IF(Table2[[#This Row],[Order Priority]]=Introduction!$B$42,1,0)</f>
        <v>0</v>
      </c>
      <c r="J1619" s="42">
        <f>IF(Table2[[#This Row],[Order Priority]]=Introduction!$B$43,1,0)</f>
        <v>1</v>
      </c>
      <c r="K1619" s="42">
        <f>IF(Table2[[#This Row],[Order Priority]]=Introduction!$B$44,1,0)</f>
        <v>0</v>
      </c>
      <c r="L1619" s="42">
        <f>IF(Table2[[#This Row],[Order Priority]]=Introduction!$B$45,1,0)</f>
        <v>0</v>
      </c>
      <c r="M1619" s="42">
        <f>IF(Table2[[#This Row],[Ship Mode]]=Introduction!$C$42,1,0)</f>
        <v>0</v>
      </c>
      <c r="N1619" s="41">
        <f>IF(Table2[[#This Row],[Ship Mode]]=Introduction!$C$44,1,0)</f>
        <v>1</v>
      </c>
      <c r="O1619" s="41">
        <f>IF(Table2[[#This Row],[Customer Segment]]=Introduction!$D$45,1,0)</f>
        <v>0</v>
      </c>
      <c r="P1619" s="41">
        <f>IF(Table2[[#This Row],[Customer Segment]]=Introduction!$D$42,1,0)</f>
        <v>0</v>
      </c>
      <c r="Q1619" s="41">
        <f>IF(Table2[[#This Row],[Customer Segment]]=Introduction!$D$44,1,0)</f>
        <v>0</v>
      </c>
      <c r="R1619" s="1">
        <v>284.39</v>
      </c>
      <c r="S161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186.66499487058641</v>
      </c>
    </row>
    <row r="1620" spans="1:19" x14ac:dyDescent="0.2">
      <c r="A1620" s="1" t="s">
        <v>13</v>
      </c>
      <c r="B1620" s="1" t="s">
        <v>14</v>
      </c>
      <c r="C1620" s="1" t="s">
        <v>47</v>
      </c>
      <c r="D1620" s="37">
        <v>0.05</v>
      </c>
      <c r="E1620" s="37">
        <v>165.2</v>
      </c>
      <c r="F1620" s="37">
        <v>19.989999999999998</v>
      </c>
      <c r="G1620" s="37">
        <v>0.59</v>
      </c>
      <c r="H1620" s="37">
        <v>2008.71</v>
      </c>
      <c r="I1620" s="42">
        <f>IF(Table2[[#This Row],[Order Priority]]=Introduction!$B$42,1,0)</f>
        <v>0</v>
      </c>
      <c r="J1620" s="42">
        <f>IF(Table2[[#This Row],[Order Priority]]=Introduction!$B$43,1,0)</f>
        <v>1</v>
      </c>
      <c r="K1620" s="42">
        <f>IF(Table2[[#This Row],[Order Priority]]=Introduction!$B$44,1,0)</f>
        <v>0</v>
      </c>
      <c r="L1620" s="42">
        <f>IF(Table2[[#This Row],[Order Priority]]=Introduction!$B$45,1,0)</f>
        <v>0</v>
      </c>
      <c r="M1620" s="42">
        <f>IF(Table2[[#This Row],[Ship Mode]]=Introduction!$C$42,1,0)</f>
        <v>0</v>
      </c>
      <c r="N1620" s="41">
        <f>IF(Table2[[#This Row],[Ship Mode]]=Introduction!$C$44,1,0)</f>
        <v>1</v>
      </c>
      <c r="O1620" s="41">
        <f>IF(Table2[[#This Row],[Customer Segment]]=Introduction!$D$45,1,0)</f>
        <v>0</v>
      </c>
      <c r="P1620" s="41">
        <f>IF(Table2[[#This Row],[Customer Segment]]=Introduction!$D$42,1,0)</f>
        <v>0</v>
      </c>
      <c r="Q1620" s="41">
        <f>IF(Table2[[#This Row],[Customer Segment]]=Introduction!$D$44,1,0)</f>
        <v>1</v>
      </c>
      <c r="R1620" s="34">
        <v>27587.55</v>
      </c>
      <c r="S162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3249.3592438993255</v>
      </c>
    </row>
    <row r="1621" spans="1:19" x14ac:dyDescent="0.2">
      <c r="A1621" s="1" t="s">
        <v>13</v>
      </c>
      <c r="B1621" s="1" t="s">
        <v>14</v>
      </c>
      <c r="C1621" s="1" t="s">
        <v>47</v>
      </c>
      <c r="D1621" s="39">
        <v>0.09</v>
      </c>
      <c r="E1621" s="39">
        <v>17.989999999999998</v>
      </c>
      <c r="F1621" s="39">
        <v>8.65</v>
      </c>
      <c r="G1621" s="39">
        <v>0.56999999999999995</v>
      </c>
      <c r="H1621" s="39">
        <v>-80.53</v>
      </c>
      <c r="I1621" s="42">
        <f>IF(Table2[[#This Row],[Order Priority]]=Introduction!$B$42,1,0)</f>
        <v>0</v>
      </c>
      <c r="J1621" s="42">
        <f>IF(Table2[[#This Row],[Order Priority]]=Introduction!$B$43,1,0)</f>
        <v>1</v>
      </c>
      <c r="K1621" s="42">
        <f>IF(Table2[[#This Row],[Order Priority]]=Introduction!$B$44,1,0)</f>
        <v>0</v>
      </c>
      <c r="L1621" s="42">
        <f>IF(Table2[[#This Row],[Order Priority]]=Introduction!$B$45,1,0)</f>
        <v>0</v>
      </c>
      <c r="M1621" s="42">
        <f>IF(Table2[[#This Row],[Ship Mode]]=Introduction!$C$42,1,0)</f>
        <v>0</v>
      </c>
      <c r="N1621" s="41">
        <f>IF(Table2[[#This Row],[Ship Mode]]=Introduction!$C$44,1,0)</f>
        <v>1</v>
      </c>
      <c r="O1621" s="41">
        <f>IF(Table2[[#This Row],[Customer Segment]]=Introduction!$D$45,1,0)</f>
        <v>0</v>
      </c>
      <c r="P1621" s="41">
        <f>IF(Table2[[#This Row],[Customer Segment]]=Introduction!$D$42,1,0)</f>
        <v>0</v>
      </c>
      <c r="Q1621" s="41">
        <f>IF(Table2[[#This Row],[Customer Segment]]=Introduction!$D$44,1,0)</f>
        <v>1</v>
      </c>
      <c r="R1621" s="1">
        <v>1191.58</v>
      </c>
      <c r="S162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292.20155694708615</v>
      </c>
    </row>
    <row r="1622" spans="1:19" x14ac:dyDescent="0.2">
      <c r="A1622" s="1" t="s">
        <v>13</v>
      </c>
      <c r="B1622" s="1" t="s">
        <v>14</v>
      </c>
      <c r="C1622" s="1" t="s">
        <v>47</v>
      </c>
      <c r="D1622" s="37">
        <v>0.05</v>
      </c>
      <c r="E1622" s="37">
        <v>165.2</v>
      </c>
      <c r="F1622" s="37">
        <v>19.989999999999998</v>
      </c>
      <c r="G1622" s="37">
        <v>0.59</v>
      </c>
      <c r="H1622" s="37">
        <v>-48.957999999999998</v>
      </c>
      <c r="I1622" s="42">
        <f>IF(Table2[[#This Row],[Order Priority]]=Introduction!$B$42,1,0)</f>
        <v>0</v>
      </c>
      <c r="J1622" s="42">
        <f>IF(Table2[[#This Row],[Order Priority]]=Introduction!$B$43,1,0)</f>
        <v>1</v>
      </c>
      <c r="K1622" s="42">
        <f>IF(Table2[[#This Row],[Order Priority]]=Introduction!$B$44,1,0)</f>
        <v>0</v>
      </c>
      <c r="L1622" s="42">
        <f>IF(Table2[[#This Row],[Order Priority]]=Introduction!$B$45,1,0)</f>
        <v>0</v>
      </c>
      <c r="M1622" s="42">
        <f>IF(Table2[[#This Row],[Ship Mode]]=Introduction!$C$42,1,0)</f>
        <v>0</v>
      </c>
      <c r="N1622" s="41">
        <f>IF(Table2[[#This Row],[Ship Mode]]=Introduction!$C$44,1,0)</f>
        <v>1</v>
      </c>
      <c r="O1622" s="41">
        <f>IF(Table2[[#This Row],[Customer Segment]]=Introduction!$D$45,1,0)</f>
        <v>0</v>
      </c>
      <c r="P1622" s="41">
        <f>IF(Table2[[#This Row],[Customer Segment]]=Introduction!$D$42,1,0)</f>
        <v>0</v>
      </c>
      <c r="Q1622" s="41">
        <f>IF(Table2[[#This Row],[Customer Segment]]=Introduction!$D$44,1,0)</f>
        <v>1</v>
      </c>
      <c r="R1622" s="34">
        <v>6938.19</v>
      </c>
      <c r="S162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1142.2542837762512</v>
      </c>
    </row>
    <row r="1623" spans="1:19" x14ac:dyDescent="0.2">
      <c r="A1623" s="1" t="s">
        <v>23</v>
      </c>
      <c r="B1623" s="1" t="s">
        <v>14</v>
      </c>
      <c r="C1623" s="1" t="s">
        <v>3</v>
      </c>
      <c r="D1623" s="39">
        <v>0</v>
      </c>
      <c r="E1623" s="39">
        <v>20.99</v>
      </c>
      <c r="F1623" s="39">
        <v>3.3</v>
      </c>
      <c r="G1623" s="39">
        <v>0.81</v>
      </c>
      <c r="H1623" s="39">
        <v>-92.960999999999999</v>
      </c>
      <c r="I1623" s="42">
        <f>IF(Table2[[#This Row],[Order Priority]]=Introduction!$B$42,1,0)</f>
        <v>0</v>
      </c>
      <c r="J1623" s="42">
        <f>IF(Table2[[#This Row],[Order Priority]]=Introduction!$B$43,1,0)</f>
        <v>0</v>
      </c>
      <c r="K1623" s="42">
        <f>IF(Table2[[#This Row],[Order Priority]]=Introduction!$B$44,1,0)</f>
        <v>1</v>
      </c>
      <c r="L1623" s="42">
        <f>IF(Table2[[#This Row],[Order Priority]]=Introduction!$B$45,1,0)</f>
        <v>0</v>
      </c>
      <c r="M1623" s="42">
        <f>IF(Table2[[#This Row],[Ship Mode]]=Introduction!$C$42,1,0)</f>
        <v>0</v>
      </c>
      <c r="N1623" s="41">
        <f>IF(Table2[[#This Row],[Ship Mode]]=Introduction!$C$44,1,0)</f>
        <v>1</v>
      </c>
      <c r="O1623" s="41">
        <f>IF(Table2[[#This Row],[Customer Segment]]=Introduction!$D$45,1,0)</f>
        <v>1</v>
      </c>
      <c r="P1623" s="41">
        <f>IF(Table2[[#This Row],[Customer Segment]]=Introduction!$D$42,1,0)</f>
        <v>0</v>
      </c>
      <c r="Q1623" s="41">
        <f>IF(Table2[[#This Row],[Customer Segment]]=Introduction!$D$44,1,0)</f>
        <v>0</v>
      </c>
      <c r="R1623" s="1">
        <v>92.96</v>
      </c>
      <c r="S162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442.74162540956996</v>
      </c>
    </row>
    <row r="1624" spans="1:19" x14ac:dyDescent="0.2">
      <c r="A1624" s="1" t="s">
        <v>92</v>
      </c>
      <c r="B1624" s="1" t="s">
        <v>14</v>
      </c>
      <c r="C1624" s="1" t="s">
        <v>47</v>
      </c>
      <c r="D1624" s="37">
        <v>0.02</v>
      </c>
      <c r="E1624" s="37">
        <v>3.78</v>
      </c>
      <c r="F1624" s="37">
        <v>0.71</v>
      </c>
      <c r="G1624" s="37">
        <v>0.39</v>
      </c>
      <c r="H1624" s="37">
        <v>106.7499</v>
      </c>
      <c r="I1624" s="42">
        <f>IF(Table2[[#This Row],[Order Priority]]=Introduction!$B$42,1,0)</f>
        <v>0</v>
      </c>
      <c r="J1624" s="42">
        <f>IF(Table2[[#This Row],[Order Priority]]=Introduction!$B$43,1,0)</f>
        <v>0</v>
      </c>
      <c r="K1624" s="42">
        <f>IF(Table2[[#This Row],[Order Priority]]=Introduction!$B$44,1,0)</f>
        <v>0</v>
      </c>
      <c r="L1624" s="42">
        <f>IF(Table2[[#This Row],[Order Priority]]=Introduction!$B$45,1,0)</f>
        <v>1</v>
      </c>
      <c r="M1624" s="42">
        <f>IF(Table2[[#This Row],[Ship Mode]]=Introduction!$C$42,1,0)</f>
        <v>0</v>
      </c>
      <c r="N1624" s="41">
        <f>IF(Table2[[#This Row],[Ship Mode]]=Introduction!$C$44,1,0)</f>
        <v>1</v>
      </c>
      <c r="O1624" s="41">
        <f>IF(Table2[[#This Row],[Customer Segment]]=Introduction!$D$45,1,0)</f>
        <v>0</v>
      </c>
      <c r="P1624" s="41">
        <f>IF(Table2[[#This Row],[Customer Segment]]=Introduction!$D$42,1,0)</f>
        <v>0</v>
      </c>
      <c r="Q1624" s="41">
        <f>IF(Table2[[#This Row],[Customer Segment]]=Introduction!$D$44,1,0)</f>
        <v>1</v>
      </c>
      <c r="R1624" s="34">
        <v>154.71</v>
      </c>
      <c r="S162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131.89937443887862</v>
      </c>
    </row>
    <row r="1625" spans="1:19" x14ac:dyDescent="0.2">
      <c r="A1625" s="1" t="s">
        <v>92</v>
      </c>
      <c r="B1625" s="1" t="s">
        <v>14</v>
      </c>
      <c r="C1625" s="1" t="s">
        <v>70</v>
      </c>
      <c r="D1625" s="39">
        <v>0.02</v>
      </c>
      <c r="E1625" s="39">
        <v>6.48</v>
      </c>
      <c r="F1625" s="39">
        <v>7.91</v>
      </c>
      <c r="G1625" s="39">
        <v>0.37</v>
      </c>
      <c r="H1625" s="39">
        <v>-1191.5260000000001</v>
      </c>
      <c r="I1625" s="42">
        <f>IF(Table2[[#This Row],[Order Priority]]=Introduction!$B$42,1,0)</f>
        <v>0</v>
      </c>
      <c r="J1625" s="42">
        <f>IF(Table2[[#This Row],[Order Priority]]=Introduction!$B$43,1,0)</f>
        <v>0</v>
      </c>
      <c r="K1625" s="42">
        <f>IF(Table2[[#This Row],[Order Priority]]=Introduction!$B$44,1,0)</f>
        <v>0</v>
      </c>
      <c r="L1625" s="42">
        <f>IF(Table2[[#This Row],[Order Priority]]=Introduction!$B$45,1,0)</f>
        <v>1</v>
      </c>
      <c r="M1625" s="42">
        <f>IF(Table2[[#This Row],[Ship Mode]]=Introduction!$C$42,1,0)</f>
        <v>0</v>
      </c>
      <c r="N1625" s="41">
        <f>IF(Table2[[#This Row],[Ship Mode]]=Introduction!$C$44,1,0)</f>
        <v>1</v>
      </c>
      <c r="O1625" s="41">
        <f>IF(Table2[[#This Row],[Customer Segment]]=Introduction!$D$45,1,0)</f>
        <v>0</v>
      </c>
      <c r="P1625" s="41">
        <f>IF(Table2[[#This Row],[Customer Segment]]=Introduction!$D$42,1,0)</f>
        <v>0</v>
      </c>
      <c r="Q1625" s="41">
        <f>IF(Table2[[#This Row],[Customer Segment]]=Introduction!$D$44,1,0)</f>
        <v>0</v>
      </c>
      <c r="R1625" s="1">
        <v>16.5</v>
      </c>
      <c r="S162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-1037.1684775425638</v>
      </c>
    </row>
    <row r="1626" spans="1:19" x14ac:dyDescent="0.2">
      <c r="A1626" s="1" t="s">
        <v>23</v>
      </c>
      <c r="B1626" s="1" t="s">
        <v>14</v>
      </c>
      <c r="C1626" s="1" t="s">
        <v>3</v>
      </c>
      <c r="D1626" s="37">
        <v>7.0000000000000007E-2</v>
      </c>
      <c r="E1626" s="37">
        <v>6.3</v>
      </c>
      <c r="F1626" s="37">
        <v>0.5</v>
      </c>
      <c r="G1626" s="37">
        <v>0.39</v>
      </c>
      <c r="H1626" s="37">
        <v>4.1673999999999998</v>
      </c>
      <c r="I1626" s="42">
        <f>IF(Table2[[#This Row],[Order Priority]]=Introduction!$B$42,1,0)</f>
        <v>0</v>
      </c>
      <c r="J1626" s="42">
        <f>IF(Table2[[#This Row],[Order Priority]]=Introduction!$B$43,1,0)</f>
        <v>0</v>
      </c>
      <c r="K1626" s="42">
        <f>IF(Table2[[#This Row],[Order Priority]]=Introduction!$B$44,1,0)</f>
        <v>1</v>
      </c>
      <c r="L1626" s="42">
        <f>IF(Table2[[#This Row],[Order Priority]]=Introduction!$B$45,1,0)</f>
        <v>0</v>
      </c>
      <c r="M1626" s="42">
        <f>IF(Table2[[#This Row],[Ship Mode]]=Introduction!$C$42,1,0)</f>
        <v>0</v>
      </c>
      <c r="N1626" s="41">
        <f>IF(Table2[[#This Row],[Ship Mode]]=Introduction!$C$44,1,0)</f>
        <v>1</v>
      </c>
      <c r="O1626" s="41">
        <f>IF(Table2[[#This Row],[Customer Segment]]=Introduction!$D$45,1,0)</f>
        <v>1</v>
      </c>
      <c r="P1626" s="41">
        <f>IF(Table2[[#This Row],[Customer Segment]]=Introduction!$D$42,1,0)</f>
        <v>0</v>
      </c>
      <c r="Q1626" s="41">
        <f>IF(Table2[[#This Row],[Customer Segment]]=Introduction!$D$44,1,0)</f>
        <v>0</v>
      </c>
      <c r="R1626" s="34">
        <v>121.87</v>
      </c>
      <c r="S162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23.43114311123831</v>
      </c>
    </row>
    <row r="1627" spans="1:19" x14ac:dyDescent="0.2">
      <c r="A1627" s="1" t="s">
        <v>23</v>
      </c>
      <c r="B1627" s="1" t="s">
        <v>14</v>
      </c>
      <c r="C1627" s="1" t="s">
        <v>3</v>
      </c>
      <c r="D1627" s="39">
        <v>0.04</v>
      </c>
      <c r="E1627" s="39">
        <v>22.38</v>
      </c>
      <c r="F1627" s="39">
        <v>15.1</v>
      </c>
      <c r="G1627" s="39">
        <v>0.38</v>
      </c>
      <c r="H1627" s="39">
        <v>16.021799999999999</v>
      </c>
      <c r="I1627" s="42">
        <f>IF(Table2[[#This Row],[Order Priority]]=Introduction!$B$42,1,0)</f>
        <v>0</v>
      </c>
      <c r="J1627" s="42">
        <f>IF(Table2[[#This Row],[Order Priority]]=Introduction!$B$43,1,0)</f>
        <v>0</v>
      </c>
      <c r="K1627" s="42">
        <f>IF(Table2[[#This Row],[Order Priority]]=Introduction!$B$44,1,0)</f>
        <v>1</v>
      </c>
      <c r="L1627" s="42">
        <f>IF(Table2[[#This Row],[Order Priority]]=Introduction!$B$45,1,0)</f>
        <v>0</v>
      </c>
      <c r="M1627" s="42">
        <f>IF(Table2[[#This Row],[Ship Mode]]=Introduction!$C$42,1,0)</f>
        <v>0</v>
      </c>
      <c r="N1627" s="41">
        <f>IF(Table2[[#This Row],[Ship Mode]]=Introduction!$C$44,1,0)</f>
        <v>1</v>
      </c>
      <c r="O1627" s="41">
        <f>IF(Table2[[#This Row],[Customer Segment]]=Introduction!$D$45,1,0)</f>
        <v>1</v>
      </c>
      <c r="P1627" s="41">
        <f>IF(Table2[[#This Row],[Customer Segment]]=Introduction!$D$42,1,0)</f>
        <v>0</v>
      </c>
      <c r="Q1627" s="41">
        <f>IF(Table2[[#This Row],[Customer Segment]]=Introduction!$D$44,1,0)</f>
        <v>0</v>
      </c>
      <c r="R1627" s="1">
        <v>403.53</v>
      </c>
      <c r="S162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500.99958403027341</v>
      </c>
    </row>
    <row r="1628" spans="1:19" x14ac:dyDescent="0.2">
      <c r="A1628" s="1" t="s">
        <v>23</v>
      </c>
      <c r="B1628" s="1" t="s">
        <v>14</v>
      </c>
      <c r="C1628" s="1" t="s">
        <v>3</v>
      </c>
      <c r="D1628" s="37">
        <v>0.06</v>
      </c>
      <c r="E1628" s="37">
        <v>17.78</v>
      </c>
      <c r="F1628" s="37">
        <v>5.03</v>
      </c>
      <c r="G1628" s="37">
        <v>0.54</v>
      </c>
      <c r="H1628" s="37">
        <v>38.067300000000003</v>
      </c>
      <c r="I1628" s="42">
        <f>IF(Table2[[#This Row],[Order Priority]]=Introduction!$B$42,1,0)</f>
        <v>0</v>
      </c>
      <c r="J1628" s="42">
        <f>IF(Table2[[#This Row],[Order Priority]]=Introduction!$B$43,1,0)</f>
        <v>0</v>
      </c>
      <c r="K1628" s="42">
        <f>IF(Table2[[#This Row],[Order Priority]]=Introduction!$B$44,1,0)</f>
        <v>1</v>
      </c>
      <c r="L1628" s="42">
        <f>IF(Table2[[#This Row],[Order Priority]]=Introduction!$B$45,1,0)</f>
        <v>0</v>
      </c>
      <c r="M1628" s="42">
        <f>IF(Table2[[#This Row],[Ship Mode]]=Introduction!$C$42,1,0)</f>
        <v>0</v>
      </c>
      <c r="N1628" s="41">
        <f>IF(Table2[[#This Row],[Ship Mode]]=Introduction!$C$44,1,0)</f>
        <v>1</v>
      </c>
      <c r="O1628" s="41">
        <f>IF(Table2[[#This Row],[Customer Segment]]=Introduction!$D$45,1,0)</f>
        <v>1</v>
      </c>
      <c r="P1628" s="41">
        <f>IF(Table2[[#This Row],[Customer Segment]]=Introduction!$D$42,1,0)</f>
        <v>0</v>
      </c>
      <c r="Q1628" s="41">
        <f>IF(Table2[[#This Row],[Customer Segment]]=Introduction!$D$44,1,0)</f>
        <v>0</v>
      </c>
      <c r="R1628" s="34">
        <v>55.17</v>
      </c>
      <c r="S162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350.60657049300329</v>
      </c>
    </row>
    <row r="1629" spans="1:19" x14ac:dyDescent="0.2">
      <c r="A1629" s="1" t="s">
        <v>23</v>
      </c>
      <c r="B1629" s="1" t="s">
        <v>2</v>
      </c>
      <c r="C1629" s="1" t="s">
        <v>47</v>
      </c>
      <c r="D1629" s="39">
        <v>0.04</v>
      </c>
      <c r="E1629" s="39">
        <v>180.98</v>
      </c>
      <c r="F1629" s="39">
        <v>30</v>
      </c>
      <c r="G1629" s="39">
        <v>0.69</v>
      </c>
      <c r="H1629" s="39">
        <v>52.988</v>
      </c>
      <c r="I1629" s="42">
        <f>IF(Table2[[#This Row],[Order Priority]]=Introduction!$B$42,1,0)</f>
        <v>0</v>
      </c>
      <c r="J1629" s="42">
        <f>IF(Table2[[#This Row],[Order Priority]]=Introduction!$B$43,1,0)</f>
        <v>0</v>
      </c>
      <c r="K1629" s="42">
        <f>IF(Table2[[#This Row],[Order Priority]]=Introduction!$B$44,1,0)</f>
        <v>1</v>
      </c>
      <c r="L1629" s="42">
        <f>IF(Table2[[#This Row],[Order Priority]]=Introduction!$B$45,1,0)</f>
        <v>0</v>
      </c>
      <c r="M1629" s="42">
        <f>IF(Table2[[#This Row],[Ship Mode]]=Introduction!$C$42,1,0)</f>
        <v>1</v>
      </c>
      <c r="N1629" s="41">
        <f>IF(Table2[[#This Row],[Ship Mode]]=Introduction!$C$44,1,0)</f>
        <v>0</v>
      </c>
      <c r="O1629" s="41">
        <f>IF(Table2[[#This Row],[Customer Segment]]=Introduction!$D$45,1,0)</f>
        <v>0</v>
      </c>
      <c r="P1629" s="41">
        <f>IF(Table2[[#This Row],[Customer Segment]]=Introduction!$D$42,1,0)</f>
        <v>0</v>
      </c>
      <c r="Q1629" s="41">
        <f>IF(Table2[[#This Row],[Customer Segment]]=Introduction!$D$44,1,0)</f>
        <v>1</v>
      </c>
      <c r="R1629" s="1">
        <v>561.65</v>
      </c>
      <c r="S162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1941.176913875353</v>
      </c>
    </row>
    <row r="1630" spans="1:19" x14ac:dyDescent="0.2">
      <c r="A1630" s="1" t="s">
        <v>23</v>
      </c>
      <c r="B1630" s="1" t="s">
        <v>14</v>
      </c>
      <c r="C1630" s="1" t="s">
        <v>47</v>
      </c>
      <c r="D1630" s="37">
        <v>0.06</v>
      </c>
      <c r="E1630" s="37">
        <v>3.25</v>
      </c>
      <c r="F1630" s="37">
        <v>49</v>
      </c>
      <c r="G1630" s="37">
        <v>0.56000000000000005</v>
      </c>
      <c r="H1630" s="37">
        <v>10.507999999999999</v>
      </c>
      <c r="I1630" s="42">
        <f>IF(Table2[[#This Row],[Order Priority]]=Introduction!$B$42,1,0)</f>
        <v>0</v>
      </c>
      <c r="J1630" s="42">
        <f>IF(Table2[[#This Row],[Order Priority]]=Introduction!$B$43,1,0)</f>
        <v>0</v>
      </c>
      <c r="K1630" s="42">
        <f>IF(Table2[[#This Row],[Order Priority]]=Introduction!$B$44,1,0)</f>
        <v>1</v>
      </c>
      <c r="L1630" s="42">
        <f>IF(Table2[[#This Row],[Order Priority]]=Introduction!$B$45,1,0)</f>
        <v>0</v>
      </c>
      <c r="M1630" s="42">
        <f>IF(Table2[[#This Row],[Ship Mode]]=Introduction!$C$42,1,0)</f>
        <v>0</v>
      </c>
      <c r="N1630" s="41">
        <f>IF(Table2[[#This Row],[Ship Mode]]=Introduction!$C$44,1,0)</f>
        <v>1</v>
      </c>
      <c r="O1630" s="41">
        <f>IF(Table2[[#This Row],[Customer Segment]]=Introduction!$D$45,1,0)</f>
        <v>0</v>
      </c>
      <c r="P1630" s="41">
        <f>IF(Table2[[#This Row],[Customer Segment]]=Introduction!$D$42,1,0)</f>
        <v>0</v>
      </c>
      <c r="Q1630" s="41">
        <f>IF(Table2[[#This Row],[Customer Segment]]=Introduction!$D$44,1,0)</f>
        <v>1</v>
      </c>
      <c r="R1630" s="34">
        <v>55.6</v>
      </c>
      <c r="S163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1548.2614905853534</v>
      </c>
    </row>
    <row r="1631" spans="1:19" x14ac:dyDescent="0.2">
      <c r="A1631" s="1" t="s">
        <v>23</v>
      </c>
      <c r="B1631" s="1" t="s">
        <v>14</v>
      </c>
      <c r="C1631" s="1" t="s">
        <v>47</v>
      </c>
      <c r="D1631" s="39">
        <v>0.01</v>
      </c>
      <c r="E1631" s="39">
        <v>110.98</v>
      </c>
      <c r="F1631" s="39">
        <v>13.99</v>
      </c>
      <c r="G1631" s="39">
        <v>0.69</v>
      </c>
      <c r="H1631" s="39">
        <v>1448.7309</v>
      </c>
      <c r="I1631" s="42">
        <f>IF(Table2[[#This Row],[Order Priority]]=Introduction!$B$42,1,0)</f>
        <v>0</v>
      </c>
      <c r="J1631" s="42">
        <f>IF(Table2[[#This Row],[Order Priority]]=Introduction!$B$43,1,0)</f>
        <v>0</v>
      </c>
      <c r="K1631" s="42">
        <f>IF(Table2[[#This Row],[Order Priority]]=Introduction!$B$44,1,0)</f>
        <v>1</v>
      </c>
      <c r="L1631" s="42">
        <f>IF(Table2[[#This Row],[Order Priority]]=Introduction!$B$45,1,0)</f>
        <v>0</v>
      </c>
      <c r="M1631" s="42">
        <f>IF(Table2[[#This Row],[Ship Mode]]=Introduction!$C$42,1,0)</f>
        <v>0</v>
      </c>
      <c r="N1631" s="41">
        <f>IF(Table2[[#This Row],[Ship Mode]]=Introduction!$C$44,1,0)</f>
        <v>1</v>
      </c>
      <c r="O1631" s="41">
        <f>IF(Table2[[#This Row],[Customer Segment]]=Introduction!$D$45,1,0)</f>
        <v>0</v>
      </c>
      <c r="P1631" s="41">
        <f>IF(Table2[[#This Row],[Customer Segment]]=Introduction!$D$42,1,0)</f>
        <v>0</v>
      </c>
      <c r="Q1631" s="41">
        <f>IF(Table2[[#This Row],[Customer Segment]]=Introduction!$D$44,1,0)</f>
        <v>1</v>
      </c>
      <c r="R1631" s="1">
        <v>2099.61</v>
      </c>
      <c r="S163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2532.0181184373696</v>
      </c>
    </row>
    <row r="1632" spans="1:19" x14ac:dyDescent="0.2">
      <c r="A1632" s="1" t="s">
        <v>23</v>
      </c>
      <c r="B1632" s="1" t="s">
        <v>63</v>
      </c>
      <c r="C1632" s="1" t="s">
        <v>47</v>
      </c>
      <c r="D1632" s="37">
        <v>0.05</v>
      </c>
      <c r="E1632" s="37">
        <v>3.95</v>
      </c>
      <c r="F1632" s="37">
        <v>2</v>
      </c>
      <c r="G1632" s="37">
        <v>0.53</v>
      </c>
      <c r="H1632" s="37">
        <v>1.004</v>
      </c>
      <c r="I1632" s="42">
        <f>IF(Table2[[#This Row],[Order Priority]]=Introduction!$B$42,1,0)</f>
        <v>0</v>
      </c>
      <c r="J1632" s="42">
        <f>IF(Table2[[#This Row],[Order Priority]]=Introduction!$B$43,1,0)</f>
        <v>0</v>
      </c>
      <c r="K1632" s="42">
        <f>IF(Table2[[#This Row],[Order Priority]]=Introduction!$B$44,1,0)</f>
        <v>1</v>
      </c>
      <c r="L1632" s="42">
        <f>IF(Table2[[#This Row],[Order Priority]]=Introduction!$B$45,1,0)</f>
        <v>0</v>
      </c>
      <c r="M1632" s="42">
        <f>IF(Table2[[#This Row],[Ship Mode]]=Introduction!$C$42,1,0)</f>
        <v>0</v>
      </c>
      <c r="N1632" s="41">
        <f>IF(Table2[[#This Row],[Ship Mode]]=Introduction!$C$44,1,0)</f>
        <v>0</v>
      </c>
      <c r="O1632" s="41">
        <f>IF(Table2[[#This Row],[Customer Segment]]=Introduction!$D$45,1,0)</f>
        <v>0</v>
      </c>
      <c r="P1632" s="41">
        <f>IF(Table2[[#This Row],[Customer Segment]]=Introduction!$D$42,1,0)</f>
        <v>0</v>
      </c>
      <c r="Q1632" s="41">
        <f>IF(Table2[[#This Row],[Customer Segment]]=Introduction!$D$44,1,0)</f>
        <v>1</v>
      </c>
      <c r="R1632" s="34">
        <v>96.6</v>
      </c>
      <c r="S163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141.13014160976232</v>
      </c>
    </row>
    <row r="1633" spans="1:19" x14ac:dyDescent="0.2">
      <c r="A1633" s="1" t="s">
        <v>23</v>
      </c>
      <c r="B1633" s="1" t="s">
        <v>14</v>
      </c>
      <c r="C1633" s="1" t="s">
        <v>70</v>
      </c>
      <c r="D1633" s="39">
        <v>0.04</v>
      </c>
      <c r="E1633" s="39">
        <v>2.88</v>
      </c>
      <c r="F1633" s="39">
        <v>1.01</v>
      </c>
      <c r="G1633" s="39">
        <v>0.55000000000000004</v>
      </c>
      <c r="H1633" s="39">
        <v>15.246</v>
      </c>
      <c r="I1633" s="42">
        <f>IF(Table2[[#This Row],[Order Priority]]=Introduction!$B$42,1,0)</f>
        <v>0</v>
      </c>
      <c r="J1633" s="42">
        <f>IF(Table2[[#This Row],[Order Priority]]=Introduction!$B$43,1,0)</f>
        <v>0</v>
      </c>
      <c r="K1633" s="42">
        <f>IF(Table2[[#This Row],[Order Priority]]=Introduction!$B$44,1,0)</f>
        <v>1</v>
      </c>
      <c r="L1633" s="42">
        <f>IF(Table2[[#This Row],[Order Priority]]=Introduction!$B$45,1,0)</f>
        <v>0</v>
      </c>
      <c r="M1633" s="42">
        <f>IF(Table2[[#This Row],[Ship Mode]]=Introduction!$C$42,1,0)</f>
        <v>0</v>
      </c>
      <c r="N1633" s="41">
        <f>IF(Table2[[#This Row],[Ship Mode]]=Introduction!$C$44,1,0)</f>
        <v>1</v>
      </c>
      <c r="O1633" s="41">
        <f>IF(Table2[[#This Row],[Customer Segment]]=Introduction!$D$45,1,0)</f>
        <v>0</v>
      </c>
      <c r="P1633" s="41">
        <f>IF(Table2[[#This Row],[Customer Segment]]=Introduction!$D$42,1,0)</f>
        <v>0</v>
      </c>
      <c r="Q1633" s="41">
        <f>IF(Table2[[#This Row],[Customer Segment]]=Introduction!$D$44,1,0)</f>
        <v>0</v>
      </c>
      <c r="R1633" s="1">
        <v>111.92</v>
      </c>
      <c r="S163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200.00770153946218</v>
      </c>
    </row>
    <row r="1634" spans="1:19" x14ac:dyDescent="0.2">
      <c r="A1634" s="1" t="s">
        <v>46</v>
      </c>
      <c r="B1634" s="1" t="s">
        <v>14</v>
      </c>
      <c r="C1634" s="1" t="s">
        <v>47</v>
      </c>
      <c r="D1634" s="37">
        <v>0.05</v>
      </c>
      <c r="E1634" s="37">
        <v>120.98</v>
      </c>
      <c r="F1634" s="37">
        <v>9.07</v>
      </c>
      <c r="G1634" s="37">
        <v>0.35</v>
      </c>
      <c r="H1634" s="37">
        <v>881.04719999999998</v>
      </c>
      <c r="I1634" s="42">
        <f>IF(Table2[[#This Row],[Order Priority]]=Introduction!$B$42,1,0)</f>
        <v>0</v>
      </c>
      <c r="J1634" s="42">
        <f>IF(Table2[[#This Row],[Order Priority]]=Introduction!$B$43,1,0)</f>
        <v>0</v>
      </c>
      <c r="K1634" s="42">
        <f>IF(Table2[[#This Row],[Order Priority]]=Introduction!$B$44,1,0)</f>
        <v>0</v>
      </c>
      <c r="L1634" s="42">
        <f>IF(Table2[[#This Row],[Order Priority]]=Introduction!$B$45,1,0)</f>
        <v>0</v>
      </c>
      <c r="M1634" s="42">
        <f>IF(Table2[[#This Row],[Ship Mode]]=Introduction!$C$42,1,0)</f>
        <v>0</v>
      </c>
      <c r="N1634" s="41">
        <f>IF(Table2[[#This Row],[Ship Mode]]=Introduction!$C$44,1,0)</f>
        <v>1</v>
      </c>
      <c r="O1634" s="41">
        <f>IF(Table2[[#This Row],[Customer Segment]]=Introduction!$D$45,1,0)</f>
        <v>0</v>
      </c>
      <c r="P1634" s="41">
        <f>IF(Table2[[#This Row],[Customer Segment]]=Introduction!$D$42,1,0)</f>
        <v>0</v>
      </c>
      <c r="Q1634" s="41">
        <f>IF(Table2[[#This Row],[Customer Segment]]=Introduction!$D$44,1,0)</f>
        <v>1</v>
      </c>
      <c r="R1634" s="34">
        <v>1276.8800000000001</v>
      </c>
      <c r="S163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1658.2664030461124</v>
      </c>
    </row>
    <row r="1635" spans="1:19" x14ac:dyDescent="0.2">
      <c r="A1635" s="1" t="s">
        <v>1</v>
      </c>
      <c r="B1635" s="1" t="s">
        <v>14</v>
      </c>
      <c r="C1635" s="1" t="s">
        <v>70</v>
      </c>
      <c r="D1635" s="39">
        <v>0.04</v>
      </c>
      <c r="E1635" s="39">
        <v>3.68</v>
      </c>
      <c r="F1635" s="39">
        <v>1.32</v>
      </c>
      <c r="G1635" s="39">
        <v>0.83</v>
      </c>
      <c r="H1635" s="39">
        <v>300.92579999999998</v>
      </c>
      <c r="I1635" s="42">
        <f>IF(Table2[[#This Row],[Order Priority]]=Introduction!$B$42,1,0)</f>
        <v>1</v>
      </c>
      <c r="J1635" s="42">
        <f>IF(Table2[[#This Row],[Order Priority]]=Introduction!$B$43,1,0)</f>
        <v>0</v>
      </c>
      <c r="K1635" s="42">
        <f>IF(Table2[[#This Row],[Order Priority]]=Introduction!$B$44,1,0)</f>
        <v>0</v>
      </c>
      <c r="L1635" s="42">
        <f>IF(Table2[[#This Row],[Order Priority]]=Introduction!$B$45,1,0)</f>
        <v>0</v>
      </c>
      <c r="M1635" s="42">
        <f>IF(Table2[[#This Row],[Ship Mode]]=Introduction!$C$42,1,0)</f>
        <v>0</v>
      </c>
      <c r="N1635" s="41">
        <f>IF(Table2[[#This Row],[Ship Mode]]=Introduction!$C$44,1,0)</f>
        <v>1</v>
      </c>
      <c r="O1635" s="41">
        <f>IF(Table2[[#This Row],[Customer Segment]]=Introduction!$D$45,1,0)</f>
        <v>0</v>
      </c>
      <c r="P1635" s="41">
        <f>IF(Table2[[#This Row],[Customer Segment]]=Introduction!$D$42,1,0)</f>
        <v>0</v>
      </c>
      <c r="Q1635" s="41">
        <f>IF(Table2[[#This Row],[Customer Segment]]=Introduction!$D$44,1,0)</f>
        <v>0</v>
      </c>
      <c r="R1635" s="1">
        <v>41.29</v>
      </c>
      <c r="S163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946.60028288154706</v>
      </c>
    </row>
    <row r="1636" spans="1:19" x14ac:dyDescent="0.2">
      <c r="A1636" s="1" t="s">
        <v>13</v>
      </c>
      <c r="B1636" s="1" t="s">
        <v>63</v>
      </c>
      <c r="C1636" s="1" t="s">
        <v>70</v>
      </c>
      <c r="D1636" s="37">
        <v>0.05</v>
      </c>
      <c r="E1636" s="37">
        <v>4.71</v>
      </c>
      <c r="F1636" s="37">
        <v>0.7</v>
      </c>
      <c r="G1636" s="37">
        <v>0.8</v>
      </c>
      <c r="H1636" s="37">
        <v>-2.3759999999999999</v>
      </c>
      <c r="I1636" s="42">
        <f>IF(Table2[[#This Row],[Order Priority]]=Introduction!$B$42,1,0)</f>
        <v>0</v>
      </c>
      <c r="J1636" s="42">
        <f>IF(Table2[[#This Row],[Order Priority]]=Introduction!$B$43,1,0)</f>
        <v>1</v>
      </c>
      <c r="K1636" s="42">
        <f>IF(Table2[[#This Row],[Order Priority]]=Introduction!$B$44,1,0)</f>
        <v>0</v>
      </c>
      <c r="L1636" s="42">
        <f>IF(Table2[[#This Row],[Order Priority]]=Introduction!$B$45,1,0)</f>
        <v>0</v>
      </c>
      <c r="M1636" s="42">
        <f>IF(Table2[[#This Row],[Ship Mode]]=Introduction!$C$42,1,0)</f>
        <v>0</v>
      </c>
      <c r="N1636" s="41">
        <f>IF(Table2[[#This Row],[Ship Mode]]=Introduction!$C$44,1,0)</f>
        <v>0</v>
      </c>
      <c r="O1636" s="41">
        <f>IF(Table2[[#This Row],[Customer Segment]]=Introduction!$D$45,1,0)</f>
        <v>0</v>
      </c>
      <c r="P1636" s="41">
        <f>IF(Table2[[#This Row],[Customer Segment]]=Introduction!$D$42,1,0)</f>
        <v>0</v>
      </c>
      <c r="Q1636" s="41">
        <f>IF(Table2[[#This Row],[Customer Segment]]=Introduction!$D$44,1,0)</f>
        <v>0</v>
      </c>
      <c r="R1636" s="34">
        <v>12.16</v>
      </c>
      <c r="S163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215.84274014008687</v>
      </c>
    </row>
    <row r="1637" spans="1:19" x14ac:dyDescent="0.2">
      <c r="A1637" s="1" t="s">
        <v>13</v>
      </c>
      <c r="B1637" s="1" t="s">
        <v>63</v>
      </c>
      <c r="C1637" s="1" t="s">
        <v>70</v>
      </c>
      <c r="D1637" s="39">
        <v>0.04</v>
      </c>
      <c r="E1637" s="39">
        <v>55.99</v>
      </c>
      <c r="F1637" s="39">
        <v>1.25</v>
      </c>
      <c r="G1637" s="39">
        <v>0.35</v>
      </c>
      <c r="H1637" s="39">
        <v>-18.3216</v>
      </c>
      <c r="I1637" s="42">
        <f>IF(Table2[[#This Row],[Order Priority]]=Introduction!$B$42,1,0)</f>
        <v>0</v>
      </c>
      <c r="J1637" s="42">
        <f>IF(Table2[[#This Row],[Order Priority]]=Introduction!$B$43,1,0)</f>
        <v>1</v>
      </c>
      <c r="K1637" s="42">
        <f>IF(Table2[[#This Row],[Order Priority]]=Introduction!$B$44,1,0)</f>
        <v>0</v>
      </c>
      <c r="L1637" s="42">
        <f>IF(Table2[[#This Row],[Order Priority]]=Introduction!$B$45,1,0)</f>
        <v>0</v>
      </c>
      <c r="M1637" s="42">
        <f>IF(Table2[[#This Row],[Ship Mode]]=Introduction!$C$42,1,0)</f>
        <v>0</v>
      </c>
      <c r="N1637" s="41">
        <f>IF(Table2[[#This Row],[Ship Mode]]=Introduction!$C$44,1,0)</f>
        <v>0</v>
      </c>
      <c r="O1637" s="41">
        <f>IF(Table2[[#This Row],[Customer Segment]]=Introduction!$D$45,1,0)</f>
        <v>0</v>
      </c>
      <c r="P1637" s="41">
        <f>IF(Table2[[#This Row],[Customer Segment]]=Introduction!$D$42,1,0)</f>
        <v>0</v>
      </c>
      <c r="Q1637" s="41">
        <f>IF(Table2[[#This Row],[Customer Segment]]=Introduction!$D$44,1,0)</f>
        <v>0</v>
      </c>
      <c r="R1637" s="1">
        <v>147.56</v>
      </c>
      <c r="S163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7.960570280828307</v>
      </c>
    </row>
    <row r="1638" spans="1:19" x14ac:dyDescent="0.2">
      <c r="A1638" s="1" t="s">
        <v>13</v>
      </c>
      <c r="B1638" s="1" t="s">
        <v>2</v>
      </c>
      <c r="C1638" s="1" t="s">
        <v>15</v>
      </c>
      <c r="D1638" s="37">
        <v>0.03</v>
      </c>
      <c r="E1638" s="37">
        <v>120.98</v>
      </c>
      <c r="F1638" s="37">
        <v>30</v>
      </c>
      <c r="G1638" s="37">
        <v>0.64</v>
      </c>
      <c r="H1638" s="37">
        <v>638.02800000000002</v>
      </c>
      <c r="I1638" s="42">
        <f>IF(Table2[[#This Row],[Order Priority]]=Introduction!$B$42,1,0)</f>
        <v>0</v>
      </c>
      <c r="J1638" s="42">
        <f>IF(Table2[[#This Row],[Order Priority]]=Introduction!$B$43,1,0)</f>
        <v>1</v>
      </c>
      <c r="K1638" s="42">
        <f>IF(Table2[[#This Row],[Order Priority]]=Introduction!$B$44,1,0)</f>
        <v>0</v>
      </c>
      <c r="L1638" s="42">
        <f>IF(Table2[[#This Row],[Order Priority]]=Introduction!$B$45,1,0)</f>
        <v>0</v>
      </c>
      <c r="M1638" s="42">
        <f>IF(Table2[[#This Row],[Ship Mode]]=Introduction!$C$42,1,0)</f>
        <v>1</v>
      </c>
      <c r="N1638" s="41">
        <f>IF(Table2[[#This Row],[Ship Mode]]=Introduction!$C$44,1,0)</f>
        <v>0</v>
      </c>
      <c r="O1638" s="41">
        <f>IF(Table2[[#This Row],[Customer Segment]]=Introduction!$D$45,1,0)</f>
        <v>0</v>
      </c>
      <c r="P1638" s="41">
        <f>IF(Table2[[#This Row],[Customer Segment]]=Introduction!$D$42,1,0)</f>
        <v>1</v>
      </c>
      <c r="Q1638" s="41">
        <f>IF(Table2[[#This Row],[Customer Segment]]=Introduction!$D$44,1,0)</f>
        <v>0</v>
      </c>
      <c r="R1638" s="34">
        <v>1894.45</v>
      </c>
      <c r="S163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2175.699939118716</v>
      </c>
    </row>
    <row r="1639" spans="1:19" x14ac:dyDescent="0.2">
      <c r="A1639" s="1" t="s">
        <v>13</v>
      </c>
      <c r="B1639" s="1" t="s">
        <v>14</v>
      </c>
      <c r="C1639" s="1" t="s">
        <v>15</v>
      </c>
      <c r="D1639" s="39">
        <v>0.01</v>
      </c>
      <c r="E1639" s="39">
        <v>15.68</v>
      </c>
      <c r="F1639" s="39">
        <v>3.73</v>
      </c>
      <c r="G1639" s="39">
        <v>0.46</v>
      </c>
      <c r="H1639" s="39">
        <v>138.49680000000001</v>
      </c>
      <c r="I1639" s="42">
        <f>IF(Table2[[#This Row],[Order Priority]]=Introduction!$B$42,1,0)</f>
        <v>0</v>
      </c>
      <c r="J1639" s="42">
        <f>IF(Table2[[#This Row],[Order Priority]]=Introduction!$B$43,1,0)</f>
        <v>1</v>
      </c>
      <c r="K1639" s="42">
        <f>IF(Table2[[#This Row],[Order Priority]]=Introduction!$B$44,1,0)</f>
        <v>0</v>
      </c>
      <c r="L1639" s="42">
        <f>IF(Table2[[#This Row],[Order Priority]]=Introduction!$B$45,1,0)</f>
        <v>0</v>
      </c>
      <c r="M1639" s="42">
        <f>IF(Table2[[#This Row],[Ship Mode]]=Introduction!$C$42,1,0)</f>
        <v>0</v>
      </c>
      <c r="N1639" s="41">
        <f>IF(Table2[[#This Row],[Ship Mode]]=Introduction!$C$44,1,0)</f>
        <v>1</v>
      </c>
      <c r="O1639" s="41">
        <f>IF(Table2[[#This Row],[Customer Segment]]=Introduction!$D$45,1,0)</f>
        <v>0</v>
      </c>
      <c r="P1639" s="41">
        <f>IF(Table2[[#This Row],[Customer Segment]]=Introduction!$D$42,1,0)</f>
        <v>1</v>
      </c>
      <c r="Q1639" s="41">
        <f>IF(Table2[[#This Row],[Customer Segment]]=Introduction!$D$44,1,0)</f>
        <v>0</v>
      </c>
      <c r="R1639" s="1">
        <v>200.72</v>
      </c>
      <c r="S163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275.32945051684811</v>
      </c>
    </row>
    <row r="1640" spans="1:19" x14ac:dyDescent="0.2">
      <c r="A1640" s="1" t="s">
        <v>23</v>
      </c>
      <c r="B1640" s="1" t="s">
        <v>14</v>
      </c>
      <c r="C1640" s="1" t="s">
        <v>15</v>
      </c>
      <c r="D1640" s="37">
        <v>0.09</v>
      </c>
      <c r="E1640" s="37">
        <v>6.84</v>
      </c>
      <c r="F1640" s="37">
        <v>8.3699999999999992</v>
      </c>
      <c r="G1640" s="37">
        <v>0.57999999999999996</v>
      </c>
      <c r="H1640" s="37">
        <v>-88.584999999999994</v>
      </c>
      <c r="I1640" s="42">
        <f>IF(Table2[[#This Row],[Order Priority]]=Introduction!$B$42,1,0)</f>
        <v>0</v>
      </c>
      <c r="J1640" s="42">
        <f>IF(Table2[[#This Row],[Order Priority]]=Introduction!$B$43,1,0)</f>
        <v>0</v>
      </c>
      <c r="K1640" s="42">
        <f>IF(Table2[[#This Row],[Order Priority]]=Introduction!$B$44,1,0)</f>
        <v>1</v>
      </c>
      <c r="L1640" s="42">
        <f>IF(Table2[[#This Row],[Order Priority]]=Introduction!$B$45,1,0)</f>
        <v>0</v>
      </c>
      <c r="M1640" s="42">
        <f>IF(Table2[[#This Row],[Ship Mode]]=Introduction!$C$42,1,0)</f>
        <v>0</v>
      </c>
      <c r="N1640" s="41">
        <f>IF(Table2[[#This Row],[Ship Mode]]=Introduction!$C$44,1,0)</f>
        <v>1</v>
      </c>
      <c r="O1640" s="41">
        <f>IF(Table2[[#This Row],[Customer Segment]]=Introduction!$D$45,1,0)</f>
        <v>0</v>
      </c>
      <c r="P1640" s="41">
        <f>IF(Table2[[#This Row],[Customer Segment]]=Introduction!$D$42,1,0)</f>
        <v>1</v>
      </c>
      <c r="Q1640" s="41">
        <f>IF(Table2[[#This Row],[Customer Segment]]=Introduction!$D$44,1,0)</f>
        <v>0</v>
      </c>
      <c r="R1640" s="34">
        <v>87.1</v>
      </c>
      <c r="S164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272.47287186044963</v>
      </c>
    </row>
    <row r="1641" spans="1:19" x14ac:dyDescent="0.2">
      <c r="A1641" s="1" t="s">
        <v>23</v>
      </c>
      <c r="B1641" s="1" t="s">
        <v>63</v>
      </c>
      <c r="C1641" s="1" t="s">
        <v>15</v>
      </c>
      <c r="D1641" s="39">
        <v>7.0000000000000007E-2</v>
      </c>
      <c r="E1641" s="39">
        <v>48.91</v>
      </c>
      <c r="F1641" s="39">
        <v>35</v>
      </c>
      <c r="G1641" s="39">
        <v>0.83</v>
      </c>
      <c r="H1641" s="39">
        <v>-485.68</v>
      </c>
      <c r="I1641" s="42">
        <f>IF(Table2[[#This Row],[Order Priority]]=Introduction!$B$42,1,0)</f>
        <v>0</v>
      </c>
      <c r="J1641" s="42">
        <f>IF(Table2[[#This Row],[Order Priority]]=Introduction!$B$43,1,0)</f>
        <v>0</v>
      </c>
      <c r="K1641" s="42">
        <f>IF(Table2[[#This Row],[Order Priority]]=Introduction!$B$44,1,0)</f>
        <v>1</v>
      </c>
      <c r="L1641" s="42">
        <f>IF(Table2[[#This Row],[Order Priority]]=Introduction!$B$45,1,0)</f>
        <v>0</v>
      </c>
      <c r="M1641" s="42">
        <f>IF(Table2[[#This Row],[Ship Mode]]=Introduction!$C$42,1,0)</f>
        <v>0</v>
      </c>
      <c r="N1641" s="41">
        <f>IF(Table2[[#This Row],[Ship Mode]]=Introduction!$C$44,1,0)</f>
        <v>0</v>
      </c>
      <c r="O1641" s="41">
        <f>IF(Table2[[#This Row],[Customer Segment]]=Introduction!$D$45,1,0)</f>
        <v>0</v>
      </c>
      <c r="P1641" s="41">
        <f>IF(Table2[[#This Row],[Customer Segment]]=Introduction!$D$42,1,0)</f>
        <v>1</v>
      </c>
      <c r="Q1641" s="41">
        <f>IF(Table2[[#This Row],[Customer Segment]]=Introduction!$D$44,1,0)</f>
        <v>0</v>
      </c>
      <c r="R1641" s="1">
        <v>736.86</v>
      </c>
      <c r="S164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872.48269297620959</v>
      </c>
    </row>
    <row r="1642" spans="1:19" x14ac:dyDescent="0.2">
      <c r="A1642" s="1" t="s">
        <v>92</v>
      </c>
      <c r="B1642" s="1" t="s">
        <v>14</v>
      </c>
      <c r="C1642" s="1" t="s">
        <v>3</v>
      </c>
      <c r="D1642" s="37">
        <v>0.03</v>
      </c>
      <c r="E1642" s="37">
        <v>15.31</v>
      </c>
      <c r="F1642" s="37">
        <v>8.7799999999999994</v>
      </c>
      <c r="G1642" s="37">
        <v>0.56999999999999995</v>
      </c>
      <c r="H1642" s="37">
        <v>-57.56</v>
      </c>
      <c r="I1642" s="42">
        <f>IF(Table2[[#This Row],[Order Priority]]=Introduction!$B$42,1,0)</f>
        <v>0</v>
      </c>
      <c r="J1642" s="42">
        <f>IF(Table2[[#This Row],[Order Priority]]=Introduction!$B$43,1,0)</f>
        <v>0</v>
      </c>
      <c r="K1642" s="42">
        <f>IF(Table2[[#This Row],[Order Priority]]=Introduction!$B$44,1,0)</f>
        <v>0</v>
      </c>
      <c r="L1642" s="42">
        <f>IF(Table2[[#This Row],[Order Priority]]=Introduction!$B$45,1,0)</f>
        <v>1</v>
      </c>
      <c r="M1642" s="42">
        <f>IF(Table2[[#This Row],[Ship Mode]]=Introduction!$C$42,1,0)</f>
        <v>0</v>
      </c>
      <c r="N1642" s="41">
        <f>IF(Table2[[#This Row],[Ship Mode]]=Introduction!$C$44,1,0)</f>
        <v>1</v>
      </c>
      <c r="O1642" s="41">
        <f>IF(Table2[[#This Row],[Customer Segment]]=Introduction!$D$45,1,0)</f>
        <v>1</v>
      </c>
      <c r="P1642" s="41">
        <f>IF(Table2[[#This Row],[Customer Segment]]=Introduction!$D$42,1,0)</f>
        <v>0</v>
      </c>
      <c r="Q1642" s="41">
        <f>IF(Table2[[#This Row],[Customer Segment]]=Introduction!$D$44,1,0)</f>
        <v>0</v>
      </c>
      <c r="R1642" s="34">
        <v>194.08</v>
      </c>
      <c r="S164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326.34583316725747</v>
      </c>
    </row>
    <row r="1643" spans="1:19" x14ac:dyDescent="0.2">
      <c r="A1643" s="1" t="s">
        <v>92</v>
      </c>
      <c r="B1643" s="1" t="s">
        <v>14</v>
      </c>
      <c r="C1643" s="1" t="s">
        <v>70</v>
      </c>
      <c r="D1643" s="39">
        <v>7.0000000000000007E-2</v>
      </c>
      <c r="E1643" s="39">
        <v>39.479999999999997</v>
      </c>
      <c r="F1643" s="39">
        <v>1.99</v>
      </c>
      <c r="G1643" s="39">
        <v>0.54</v>
      </c>
      <c r="H1643" s="39">
        <v>322.25069999999999</v>
      </c>
      <c r="I1643" s="42">
        <f>IF(Table2[[#This Row],[Order Priority]]=Introduction!$B$42,1,0)</f>
        <v>0</v>
      </c>
      <c r="J1643" s="42">
        <f>IF(Table2[[#This Row],[Order Priority]]=Introduction!$B$43,1,0)</f>
        <v>0</v>
      </c>
      <c r="K1643" s="42">
        <f>IF(Table2[[#This Row],[Order Priority]]=Introduction!$B$44,1,0)</f>
        <v>0</v>
      </c>
      <c r="L1643" s="42">
        <f>IF(Table2[[#This Row],[Order Priority]]=Introduction!$B$45,1,0)</f>
        <v>1</v>
      </c>
      <c r="M1643" s="42">
        <f>IF(Table2[[#This Row],[Ship Mode]]=Introduction!$C$42,1,0)</f>
        <v>0</v>
      </c>
      <c r="N1643" s="41">
        <f>IF(Table2[[#This Row],[Ship Mode]]=Introduction!$C$44,1,0)</f>
        <v>1</v>
      </c>
      <c r="O1643" s="41">
        <f>IF(Table2[[#This Row],[Customer Segment]]=Introduction!$D$45,1,0)</f>
        <v>0</v>
      </c>
      <c r="P1643" s="41">
        <f>IF(Table2[[#This Row],[Customer Segment]]=Introduction!$D$42,1,0)</f>
        <v>0</v>
      </c>
      <c r="Q1643" s="41">
        <f>IF(Table2[[#This Row],[Customer Segment]]=Introduction!$D$44,1,0)</f>
        <v>0</v>
      </c>
      <c r="R1643" s="1">
        <v>467.03</v>
      </c>
      <c r="S164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561.00698461447405</v>
      </c>
    </row>
    <row r="1644" spans="1:19" x14ac:dyDescent="0.2">
      <c r="A1644" s="1" t="s">
        <v>46</v>
      </c>
      <c r="B1644" s="1" t="s">
        <v>14</v>
      </c>
      <c r="C1644" s="1" t="s">
        <v>70</v>
      </c>
      <c r="D1644" s="37">
        <v>0.04</v>
      </c>
      <c r="E1644" s="37">
        <v>9.11</v>
      </c>
      <c r="F1644" s="37">
        <v>2.25</v>
      </c>
      <c r="G1644" s="37">
        <v>0.52</v>
      </c>
      <c r="H1644" s="37">
        <v>-3.496</v>
      </c>
      <c r="I1644" s="42">
        <f>IF(Table2[[#This Row],[Order Priority]]=Introduction!$B$42,1,0)</f>
        <v>0</v>
      </c>
      <c r="J1644" s="42">
        <f>IF(Table2[[#This Row],[Order Priority]]=Introduction!$B$43,1,0)</f>
        <v>0</v>
      </c>
      <c r="K1644" s="42">
        <f>IF(Table2[[#This Row],[Order Priority]]=Introduction!$B$44,1,0)</f>
        <v>0</v>
      </c>
      <c r="L1644" s="42">
        <f>IF(Table2[[#This Row],[Order Priority]]=Introduction!$B$45,1,0)</f>
        <v>0</v>
      </c>
      <c r="M1644" s="42">
        <f>IF(Table2[[#This Row],[Ship Mode]]=Introduction!$C$42,1,0)</f>
        <v>0</v>
      </c>
      <c r="N1644" s="41">
        <f>IF(Table2[[#This Row],[Ship Mode]]=Introduction!$C$44,1,0)</f>
        <v>1</v>
      </c>
      <c r="O1644" s="41">
        <f>IF(Table2[[#This Row],[Customer Segment]]=Introduction!$D$45,1,0)</f>
        <v>0</v>
      </c>
      <c r="P1644" s="41">
        <f>IF(Table2[[#This Row],[Customer Segment]]=Introduction!$D$42,1,0)</f>
        <v>0</v>
      </c>
      <c r="Q1644" s="41">
        <f>IF(Table2[[#This Row],[Customer Segment]]=Introduction!$D$44,1,0)</f>
        <v>0</v>
      </c>
      <c r="R1644" s="34">
        <v>18.59</v>
      </c>
      <c r="S164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330.93325493118249</v>
      </c>
    </row>
    <row r="1645" spans="1:19" x14ac:dyDescent="0.2">
      <c r="A1645" s="1" t="s">
        <v>46</v>
      </c>
      <c r="B1645" s="1" t="s">
        <v>14</v>
      </c>
      <c r="C1645" s="1" t="s">
        <v>70</v>
      </c>
      <c r="D1645" s="39">
        <v>7.0000000000000007E-2</v>
      </c>
      <c r="E1645" s="39">
        <v>64.650000000000006</v>
      </c>
      <c r="F1645" s="39">
        <v>35</v>
      </c>
      <c r="G1645" s="39">
        <v>0.8</v>
      </c>
      <c r="H1645" s="39">
        <v>-717.072</v>
      </c>
      <c r="I1645" s="42">
        <f>IF(Table2[[#This Row],[Order Priority]]=Introduction!$B$42,1,0)</f>
        <v>0</v>
      </c>
      <c r="J1645" s="42">
        <f>IF(Table2[[#This Row],[Order Priority]]=Introduction!$B$43,1,0)</f>
        <v>0</v>
      </c>
      <c r="K1645" s="42">
        <f>IF(Table2[[#This Row],[Order Priority]]=Introduction!$B$44,1,0)</f>
        <v>0</v>
      </c>
      <c r="L1645" s="42">
        <f>IF(Table2[[#This Row],[Order Priority]]=Introduction!$B$45,1,0)</f>
        <v>0</v>
      </c>
      <c r="M1645" s="42">
        <f>IF(Table2[[#This Row],[Ship Mode]]=Introduction!$C$42,1,0)</f>
        <v>0</v>
      </c>
      <c r="N1645" s="41">
        <f>IF(Table2[[#This Row],[Ship Mode]]=Introduction!$C$44,1,0)</f>
        <v>1</v>
      </c>
      <c r="O1645" s="41">
        <f>IF(Table2[[#This Row],[Customer Segment]]=Introduction!$D$45,1,0)</f>
        <v>0</v>
      </c>
      <c r="P1645" s="41">
        <f>IF(Table2[[#This Row],[Customer Segment]]=Introduction!$D$42,1,0)</f>
        <v>0</v>
      </c>
      <c r="Q1645" s="41">
        <f>IF(Table2[[#This Row],[Customer Segment]]=Introduction!$D$44,1,0)</f>
        <v>0</v>
      </c>
      <c r="R1645" s="1">
        <v>834.08</v>
      </c>
      <c r="S164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892.32451494844395</v>
      </c>
    </row>
    <row r="1646" spans="1:19" x14ac:dyDescent="0.2">
      <c r="A1646" s="1" t="s">
        <v>46</v>
      </c>
      <c r="B1646" s="1" t="s">
        <v>14</v>
      </c>
      <c r="C1646" s="1" t="s">
        <v>15</v>
      </c>
      <c r="D1646" s="37">
        <v>0.06</v>
      </c>
      <c r="E1646" s="37">
        <v>2.89</v>
      </c>
      <c r="F1646" s="37">
        <v>0.99</v>
      </c>
      <c r="G1646" s="37">
        <v>0.38</v>
      </c>
      <c r="H1646" s="37">
        <v>-2.0097</v>
      </c>
      <c r="I1646" s="42">
        <f>IF(Table2[[#This Row],[Order Priority]]=Introduction!$B$42,1,0)</f>
        <v>0</v>
      </c>
      <c r="J1646" s="42">
        <f>IF(Table2[[#This Row],[Order Priority]]=Introduction!$B$43,1,0)</f>
        <v>0</v>
      </c>
      <c r="K1646" s="42">
        <f>IF(Table2[[#This Row],[Order Priority]]=Introduction!$B$44,1,0)</f>
        <v>0</v>
      </c>
      <c r="L1646" s="42">
        <f>IF(Table2[[#This Row],[Order Priority]]=Introduction!$B$45,1,0)</f>
        <v>0</v>
      </c>
      <c r="M1646" s="42">
        <f>IF(Table2[[#This Row],[Ship Mode]]=Introduction!$C$42,1,0)</f>
        <v>0</v>
      </c>
      <c r="N1646" s="41">
        <f>IF(Table2[[#This Row],[Ship Mode]]=Introduction!$C$44,1,0)</f>
        <v>1</v>
      </c>
      <c r="O1646" s="41">
        <f>IF(Table2[[#This Row],[Customer Segment]]=Introduction!$D$45,1,0)</f>
        <v>0</v>
      </c>
      <c r="P1646" s="41">
        <f>IF(Table2[[#This Row],[Customer Segment]]=Introduction!$D$42,1,0)</f>
        <v>1</v>
      </c>
      <c r="Q1646" s="41">
        <f>IF(Table2[[#This Row],[Customer Segment]]=Introduction!$D$44,1,0)</f>
        <v>0</v>
      </c>
      <c r="R1646" s="34">
        <v>16.670000000000002</v>
      </c>
      <c r="S164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119.62307759247338</v>
      </c>
    </row>
    <row r="1647" spans="1:19" x14ac:dyDescent="0.2">
      <c r="A1647" s="1" t="s">
        <v>46</v>
      </c>
      <c r="B1647" s="1" t="s">
        <v>14</v>
      </c>
      <c r="C1647" s="1" t="s">
        <v>15</v>
      </c>
      <c r="D1647" s="39">
        <v>0.08</v>
      </c>
      <c r="E1647" s="39">
        <v>22.84</v>
      </c>
      <c r="F1647" s="39">
        <v>11.54</v>
      </c>
      <c r="G1647" s="39">
        <v>0.39</v>
      </c>
      <c r="H1647" s="39">
        <v>-477.37200000000001</v>
      </c>
      <c r="I1647" s="42">
        <f>IF(Table2[[#This Row],[Order Priority]]=Introduction!$B$42,1,0)</f>
        <v>0</v>
      </c>
      <c r="J1647" s="42">
        <f>IF(Table2[[#This Row],[Order Priority]]=Introduction!$B$43,1,0)</f>
        <v>0</v>
      </c>
      <c r="K1647" s="42">
        <f>IF(Table2[[#This Row],[Order Priority]]=Introduction!$B$44,1,0)</f>
        <v>0</v>
      </c>
      <c r="L1647" s="42">
        <f>IF(Table2[[#This Row],[Order Priority]]=Introduction!$B$45,1,0)</f>
        <v>0</v>
      </c>
      <c r="M1647" s="42">
        <f>IF(Table2[[#This Row],[Ship Mode]]=Introduction!$C$42,1,0)</f>
        <v>0</v>
      </c>
      <c r="N1647" s="41">
        <f>IF(Table2[[#This Row],[Ship Mode]]=Introduction!$C$44,1,0)</f>
        <v>1</v>
      </c>
      <c r="O1647" s="41">
        <f>IF(Table2[[#This Row],[Customer Segment]]=Introduction!$D$45,1,0)</f>
        <v>0</v>
      </c>
      <c r="P1647" s="41">
        <f>IF(Table2[[#This Row],[Customer Segment]]=Introduction!$D$42,1,0)</f>
        <v>1</v>
      </c>
      <c r="Q1647" s="41">
        <f>IF(Table2[[#This Row],[Customer Segment]]=Introduction!$D$44,1,0)</f>
        <v>0</v>
      </c>
      <c r="R1647" s="1">
        <v>195.16</v>
      </c>
      <c r="S164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-17.96314077286781</v>
      </c>
    </row>
    <row r="1648" spans="1:19" x14ac:dyDescent="0.2">
      <c r="A1648" s="1" t="s">
        <v>46</v>
      </c>
      <c r="B1648" s="1" t="s">
        <v>14</v>
      </c>
      <c r="C1648" s="1" t="s">
        <v>70</v>
      </c>
      <c r="D1648" s="37">
        <v>0.09</v>
      </c>
      <c r="E1648" s="37">
        <v>95.43</v>
      </c>
      <c r="F1648" s="37">
        <v>19.989999999999998</v>
      </c>
      <c r="G1648" s="37">
        <v>0.79</v>
      </c>
      <c r="H1648" s="37">
        <v>-143.23500000000001</v>
      </c>
      <c r="I1648" s="42">
        <f>IF(Table2[[#This Row],[Order Priority]]=Introduction!$B$42,1,0)</f>
        <v>0</v>
      </c>
      <c r="J1648" s="42">
        <f>IF(Table2[[#This Row],[Order Priority]]=Introduction!$B$43,1,0)</f>
        <v>0</v>
      </c>
      <c r="K1648" s="42">
        <f>IF(Table2[[#This Row],[Order Priority]]=Introduction!$B$44,1,0)</f>
        <v>0</v>
      </c>
      <c r="L1648" s="42">
        <f>IF(Table2[[#This Row],[Order Priority]]=Introduction!$B$45,1,0)</f>
        <v>0</v>
      </c>
      <c r="M1648" s="42">
        <f>IF(Table2[[#This Row],[Ship Mode]]=Introduction!$C$42,1,0)</f>
        <v>0</v>
      </c>
      <c r="N1648" s="41">
        <f>IF(Table2[[#This Row],[Ship Mode]]=Introduction!$C$44,1,0)</f>
        <v>1</v>
      </c>
      <c r="O1648" s="41">
        <f>IF(Table2[[#This Row],[Customer Segment]]=Introduction!$D$45,1,0)</f>
        <v>0</v>
      </c>
      <c r="P1648" s="41">
        <f>IF(Table2[[#This Row],[Customer Segment]]=Introduction!$D$42,1,0)</f>
        <v>0</v>
      </c>
      <c r="Q1648" s="41">
        <f>IF(Table2[[#This Row],[Customer Segment]]=Introduction!$D$44,1,0)</f>
        <v>0</v>
      </c>
      <c r="R1648" s="34">
        <v>2053.6</v>
      </c>
      <c r="S164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1139.9923218832382</v>
      </c>
    </row>
    <row r="1649" spans="1:19" x14ac:dyDescent="0.2">
      <c r="A1649" s="1" t="s">
        <v>46</v>
      </c>
      <c r="B1649" s="1" t="s">
        <v>14</v>
      </c>
      <c r="C1649" s="1" t="s">
        <v>70</v>
      </c>
      <c r="D1649" s="39">
        <v>0.06</v>
      </c>
      <c r="E1649" s="39">
        <v>2.2799999999999998</v>
      </c>
      <c r="F1649" s="39">
        <v>5.2</v>
      </c>
      <c r="G1649" s="39">
        <v>0.41</v>
      </c>
      <c r="H1649" s="39">
        <v>-2002.6314</v>
      </c>
      <c r="I1649" s="42">
        <f>IF(Table2[[#This Row],[Order Priority]]=Introduction!$B$42,1,0)</f>
        <v>0</v>
      </c>
      <c r="J1649" s="42">
        <f>IF(Table2[[#This Row],[Order Priority]]=Introduction!$B$43,1,0)</f>
        <v>0</v>
      </c>
      <c r="K1649" s="42">
        <f>IF(Table2[[#This Row],[Order Priority]]=Introduction!$B$44,1,0)</f>
        <v>0</v>
      </c>
      <c r="L1649" s="42">
        <f>IF(Table2[[#This Row],[Order Priority]]=Introduction!$B$45,1,0)</f>
        <v>0</v>
      </c>
      <c r="M1649" s="42">
        <f>IF(Table2[[#This Row],[Ship Mode]]=Introduction!$C$42,1,0)</f>
        <v>0</v>
      </c>
      <c r="N1649" s="41">
        <f>IF(Table2[[#This Row],[Ship Mode]]=Introduction!$C$44,1,0)</f>
        <v>1</v>
      </c>
      <c r="O1649" s="41">
        <f>IF(Table2[[#This Row],[Customer Segment]]=Introduction!$D$45,1,0)</f>
        <v>0</v>
      </c>
      <c r="P1649" s="41">
        <f>IF(Table2[[#This Row],[Customer Segment]]=Introduction!$D$42,1,0)</f>
        <v>0</v>
      </c>
      <c r="Q1649" s="41">
        <f>IF(Table2[[#This Row],[Customer Segment]]=Introduction!$D$44,1,0)</f>
        <v>0</v>
      </c>
      <c r="R1649" s="1">
        <v>30.47</v>
      </c>
      <c r="S164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-1760.74334176194</v>
      </c>
    </row>
    <row r="1650" spans="1:19" x14ac:dyDescent="0.2">
      <c r="A1650" s="1" t="s">
        <v>1</v>
      </c>
      <c r="B1650" s="1" t="s">
        <v>14</v>
      </c>
      <c r="C1650" s="1" t="s">
        <v>3</v>
      </c>
      <c r="D1650" s="37">
        <v>0.03</v>
      </c>
      <c r="E1650" s="37">
        <v>22.84</v>
      </c>
      <c r="F1650" s="37">
        <v>11.54</v>
      </c>
      <c r="G1650" s="37">
        <v>0.39</v>
      </c>
      <c r="H1650" s="37">
        <v>91.956000000000003</v>
      </c>
      <c r="I1650" s="42">
        <f>IF(Table2[[#This Row],[Order Priority]]=Introduction!$B$42,1,0)</f>
        <v>1</v>
      </c>
      <c r="J1650" s="42">
        <f>IF(Table2[[#This Row],[Order Priority]]=Introduction!$B$43,1,0)</f>
        <v>0</v>
      </c>
      <c r="K1650" s="42">
        <f>IF(Table2[[#This Row],[Order Priority]]=Introduction!$B$44,1,0)</f>
        <v>0</v>
      </c>
      <c r="L1650" s="42">
        <f>IF(Table2[[#This Row],[Order Priority]]=Introduction!$B$45,1,0)</f>
        <v>0</v>
      </c>
      <c r="M1650" s="42">
        <f>IF(Table2[[#This Row],[Ship Mode]]=Introduction!$C$42,1,0)</f>
        <v>0</v>
      </c>
      <c r="N1650" s="41">
        <f>IF(Table2[[#This Row],[Ship Mode]]=Introduction!$C$44,1,0)</f>
        <v>1</v>
      </c>
      <c r="O1650" s="41">
        <f>IF(Table2[[#This Row],[Customer Segment]]=Introduction!$D$45,1,0)</f>
        <v>1</v>
      </c>
      <c r="P1650" s="41">
        <f>IF(Table2[[#This Row],[Customer Segment]]=Introduction!$D$42,1,0)</f>
        <v>0</v>
      </c>
      <c r="Q1650" s="41">
        <f>IF(Table2[[#This Row],[Customer Segment]]=Introduction!$D$44,1,0)</f>
        <v>0</v>
      </c>
      <c r="R1650" s="34">
        <v>312.58999999999997</v>
      </c>
      <c r="S165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706.96647639709181</v>
      </c>
    </row>
    <row r="1651" spans="1:19" x14ac:dyDescent="0.2">
      <c r="A1651" s="1" t="s">
        <v>1</v>
      </c>
      <c r="B1651" s="1" t="s">
        <v>14</v>
      </c>
      <c r="C1651" s="1" t="s">
        <v>3</v>
      </c>
      <c r="D1651" s="39">
        <v>0.05</v>
      </c>
      <c r="E1651" s="39">
        <v>10.98</v>
      </c>
      <c r="F1651" s="39">
        <v>3.37</v>
      </c>
      <c r="G1651" s="39">
        <v>0.56999999999999995</v>
      </c>
      <c r="H1651" s="39">
        <v>-2.544</v>
      </c>
      <c r="I1651" s="42">
        <f>IF(Table2[[#This Row],[Order Priority]]=Introduction!$B$42,1,0)</f>
        <v>1</v>
      </c>
      <c r="J1651" s="42">
        <f>IF(Table2[[#This Row],[Order Priority]]=Introduction!$B$43,1,0)</f>
        <v>0</v>
      </c>
      <c r="K1651" s="42">
        <f>IF(Table2[[#This Row],[Order Priority]]=Introduction!$B$44,1,0)</f>
        <v>0</v>
      </c>
      <c r="L1651" s="42">
        <f>IF(Table2[[#This Row],[Order Priority]]=Introduction!$B$45,1,0)</f>
        <v>0</v>
      </c>
      <c r="M1651" s="42">
        <f>IF(Table2[[#This Row],[Ship Mode]]=Introduction!$C$42,1,0)</f>
        <v>0</v>
      </c>
      <c r="N1651" s="41">
        <f>IF(Table2[[#This Row],[Ship Mode]]=Introduction!$C$44,1,0)</f>
        <v>1</v>
      </c>
      <c r="O1651" s="41">
        <f>IF(Table2[[#This Row],[Customer Segment]]=Introduction!$D$45,1,0)</f>
        <v>1</v>
      </c>
      <c r="P1651" s="41">
        <f>IF(Table2[[#This Row],[Customer Segment]]=Introduction!$D$42,1,0)</f>
        <v>0</v>
      </c>
      <c r="Q1651" s="41">
        <f>IF(Table2[[#This Row],[Customer Segment]]=Introduction!$D$44,1,0)</f>
        <v>0</v>
      </c>
      <c r="R1651" s="1">
        <v>64.400000000000006</v>
      </c>
      <c r="S165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483.61945112048789</v>
      </c>
    </row>
    <row r="1652" spans="1:19" x14ac:dyDescent="0.2">
      <c r="A1652" s="1" t="s">
        <v>13</v>
      </c>
      <c r="B1652" s="1" t="s">
        <v>14</v>
      </c>
      <c r="C1652" s="1" t="s">
        <v>15</v>
      </c>
      <c r="D1652" s="37">
        <v>0.05</v>
      </c>
      <c r="E1652" s="37">
        <v>12.95</v>
      </c>
      <c r="F1652" s="37">
        <v>4.9800000000000004</v>
      </c>
      <c r="G1652" s="37">
        <v>0.4</v>
      </c>
      <c r="H1652" s="37">
        <v>134.16825</v>
      </c>
      <c r="I1652" s="42">
        <f>IF(Table2[[#This Row],[Order Priority]]=Introduction!$B$42,1,0)</f>
        <v>0</v>
      </c>
      <c r="J1652" s="42">
        <f>IF(Table2[[#This Row],[Order Priority]]=Introduction!$B$43,1,0)</f>
        <v>1</v>
      </c>
      <c r="K1652" s="42">
        <f>IF(Table2[[#This Row],[Order Priority]]=Introduction!$B$44,1,0)</f>
        <v>0</v>
      </c>
      <c r="L1652" s="42">
        <f>IF(Table2[[#This Row],[Order Priority]]=Introduction!$B$45,1,0)</f>
        <v>0</v>
      </c>
      <c r="M1652" s="42">
        <f>IF(Table2[[#This Row],[Ship Mode]]=Introduction!$C$42,1,0)</f>
        <v>0</v>
      </c>
      <c r="N1652" s="41">
        <f>IF(Table2[[#This Row],[Ship Mode]]=Introduction!$C$44,1,0)</f>
        <v>1</v>
      </c>
      <c r="O1652" s="41">
        <f>IF(Table2[[#This Row],[Customer Segment]]=Introduction!$D$45,1,0)</f>
        <v>0</v>
      </c>
      <c r="P1652" s="41">
        <f>IF(Table2[[#This Row],[Customer Segment]]=Introduction!$D$42,1,0)</f>
        <v>1</v>
      </c>
      <c r="Q1652" s="41">
        <f>IF(Table2[[#This Row],[Customer Segment]]=Introduction!$D$44,1,0)</f>
        <v>0</v>
      </c>
      <c r="R1652" s="34">
        <v>252.36</v>
      </c>
      <c r="S165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220.58792778209013</v>
      </c>
    </row>
    <row r="1653" spans="1:19" x14ac:dyDescent="0.2">
      <c r="A1653" s="1" t="s">
        <v>23</v>
      </c>
      <c r="B1653" s="1" t="s">
        <v>14</v>
      </c>
      <c r="C1653" s="1" t="s">
        <v>15</v>
      </c>
      <c r="D1653" s="39">
        <v>0</v>
      </c>
      <c r="E1653" s="39">
        <v>24.92</v>
      </c>
      <c r="F1653" s="39">
        <v>12.98</v>
      </c>
      <c r="G1653" s="39">
        <v>0.39</v>
      </c>
      <c r="H1653" s="39">
        <v>-23.155999999999999</v>
      </c>
      <c r="I1653" s="42">
        <f>IF(Table2[[#This Row],[Order Priority]]=Introduction!$B$42,1,0)</f>
        <v>0</v>
      </c>
      <c r="J1653" s="42">
        <f>IF(Table2[[#This Row],[Order Priority]]=Introduction!$B$43,1,0)</f>
        <v>0</v>
      </c>
      <c r="K1653" s="42">
        <f>IF(Table2[[#This Row],[Order Priority]]=Introduction!$B$44,1,0)</f>
        <v>1</v>
      </c>
      <c r="L1653" s="42">
        <f>IF(Table2[[#This Row],[Order Priority]]=Introduction!$B$45,1,0)</f>
        <v>0</v>
      </c>
      <c r="M1653" s="42">
        <f>IF(Table2[[#This Row],[Ship Mode]]=Introduction!$C$42,1,0)</f>
        <v>0</v>
      </c>
      <c r="N1653" s="41">
        <f>IF(Table2[[#This Row],[Ship Mode]]=Introduction!$C$44,1,0)</f>
        <v>1</v>
      </c>
      <c r="O1653" s="41">
        <f>IF(Table2[[#This Row],[Customer Segment]]=Introduction!$D$45,1,0)</f>
        <v>0</v>
      </c>
      <c r="P1653" s="41">
        <f>IF(Table2[[#This Row],[Customer Segment]]=Introduction!$D$42,1,0)</f>
        <v>1</v>
      </c>
      <c r="Q1653" s="41">
        <f>IF(Table2[[#This Row],[Customer Segment]]=Introduction!$D$44,1,0)</f>
        <v>0</v>
      </c>
      <c r="R1653" s="1">
        <v>32.659999999999997</v>
      </c>
      <c r="S165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425.08961399828542</v>
      </c>
    </row>
    <row r="1654" spans="1:19" x14ac:dyDescent="0.2">
      <c r="A1654" s="1" t="s">
        <v>23</v>
      </c>
      <c r="B1654" s="1" t="s">
        <v>14</v>
      </c>
      <c r="C1654" s="1" t="s">
        <v>47</v>
      </c>
      <c r="D1654" s="37">
        <v>0.06</v>
      </c>
      <c r="E1654" s="37">
        <v>3.74</v>
      </c>
      <c r="F1654" s="37">
        <v>0.94</v>
      </c>
      <c r="G1654" s="37">
        <v>0.83</v>
      </c>
      <c r="H1654" s="37">
        <v>-7.6849999999999996</v>
      </c>
      <c r="I1654" s="42">
        <f>IF(Table2[[#This Row],[Order Priority]]=Introduction!$B$42,1,0)</f>
        <v>0</v>
      </c>
      <c r="J1654" s="42">
        <f>IF(Table2[[#This Row],[Order Priority]]=Introduction!$B$43,1,0)</f>
        <v>0</v>
      </c>
      <c r="K1654" s="42">
        <f>IF(Table2[[#This Row],[Order Priority]]=Introduction!$B$44,1,0)</f>
        <v>1</v>
      </c>
      <c r="L1654" s="42">
        <f>IF(Table2[[#This Row],[Order Priority]]=Introduction!$B$45,1,0)</f>
        <v>0</v>
      </c>
      <c r="M1654" s="42">
        <f>IF(Table2[[#This Row],[Ship Mode]]=Introduction!$C$42,1,0)</f>
        <v>0</v>
      </c>
      <c r="N1654" s="41">
        <f>IF(Table2[[#This Row],[Ship Mode]]=Introduction!$C$44,1,0)</f>
        <v>1</v>
      </c>
      <c r="O1654" s="41">
        <f>IF(Table2[[#This Row],[Customer Segment]]=Introduction!$D$45,1,0)</f>
        <v>0</v>
      </c>
      <c r="P1654" s="41">
        <f>IF(Table2[[#This Row],[Customer Segment]]=Introduction!$D$42,1,0)</f>
        <v>0</v>
      </c>
      <c r="Q1654" s="41">
        <f>IF(Table2[[#This Row],[Customer Segment]]=Introduction!$D$44,1,0)</f>
        <v>1</v>
      </c>
      <c r="R1654" s="34">
        <v>44.75</v>
      </c>
      <c r="S165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427.23936542258741</v>
      </c>
    </row>
    <row r="1655" spans="1:19" x14ac:dyDescent="0.2">
      <c r="A1655" s="1" t="s">
        <v>92</v>
      </c>
      <c r="B1655" s="1" t="s">
        <v>63</v>
      </c>
      <c r="C1655" s="1" t="s">
        <v>47</v>
      </c>
      <c r="D1655" s="39">
        <v>0.09</v>
      </c>
      <c r="E1655" s="39">
        <v>5.4</v>
      </c>
      <c r="F1655" s="39">
        <v>7.78</v>
      </c>
      <c r="G1655" s="39">
        <v>0.37</v>
      </c>
      <c r="H1655" s="39">
        <v>-21.487749999999998</v>
      </c>
      <c r="I1655" s="42">
        <f>IF(Table2[[#This Row],[Order Priority]]=Introduction!$B$42,1,0)</f>
        <v>0</v>
      </c>
      <c r="J1655" s="42">
        <f>IF(Table2[[#This Row],[Order Priority]]=Introduction!$B$43,1,0)</f>
        <v>0</v>
      </c>
      <c r="K1655" s="42">
        <f>IF(Table2[[#This Row],[Order Priority]]=Introduction!$B$44,1,0)</f>
        <v>0</v>
      </c>
      <c r="L1655" s="42">
        <f>IF(Table2[[#This Row],[Order Priority]]=Introduction!$B$45,1,0)</f>
        <v>1</v>
      </c>
      <c r="M1655" s="42">
        <f>IF(Table2[[#This Row],[Ship Mode]]=Introduction!$C$42,1,0)</f>
        <v>0</v>
      </c>
      <c r="N1655" s="41">
        <f>IF(Table2[[#This Row],[Ship Mode]]=Introduction!$C$44,1,0)</f>
        <v>0</v>
      </c>
      <c r="O1655" s="41">
        <f>IF(Table2[[#This Row],[Customer Segment]]=Introduction!$D$45,1,0)</f>
        <v>0</v>
      </c>
      <c r="P1655" s="41">
        <f>IF(Table2[[#This Row],[Customer Segment]]=Introduction!$D$42,1,0)</f>
        <v>0</v>
      </c>
      <c r="Q1655" s="41">
        <f>IF(Table2[[#This Row],[Customer Segment]]=Introduction!$D$44,1,0)</f>
        <v>1</v>
      </c>
      <c r="R1655" s="1">
        <v>27.3</v>
      </c>
      <c r="S165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55.968349830326758</v>
      </c>
    </row>
    <row r="1656" spans="1:19" x14ac:dyDescent="0.2">
      <c r="A1656" s="1" t="s">
        <v>92</v>
      </c>
      <c r="B1656" s="1" t="s">
        <v>14</v>
      </c>
      <c r="C1656" s="1" t="s">
        <v>47</v>
      </c>
      <c r="D1656" s="37">
        <v>0.02</v>
      </c>
      <c r="E1656" s="37">
        <v>20.28</v>
      </c>
      <c r="F1656" s="37">
        <v>6.68</v>
      </c>
      <c r="G1656" s="37">
        <v>0.53</v>
      </c>
      <c r="H1656" s="37">
        <v>44.677500000000002</v>
      </c>
      <c r="I1656" s="42">
        <f>IF(Table2[[#This Row],[Order Priority]]=Introduction!$B$42,1,0)</f>
        <v>0</v>
      </c>
      <c r="J1656" s="42">
        <f>IF(Table2[[#This Row],[Order Priority]]=Introduction!$B$43,1,0)</f>
        <v>0</v>
      </c>
      <c r="K1656" s="42">
        <f>IF(Table2[[#This Row],[Order Priority]]=Introduction!$B$44,1,0)</f>
        <v>0</v>
      </c>
      <c r="L1656" s="42">
        <f>IF(Table2[[#This Row],[Order Priority]]=Introduction!$B$45,1,0)</f>
        <v>1</v>
      </c>
      <c r="M1656" s="42">
        <f>IF(Table2[[#This Row],[Ship Mode]]=Introduction!$C$42,1,0)</f>
        <v>0</v>
      </c>
      <c r="N1656" s="41">
        <f>IF(Table2[[#This Row],[Ship Mode]]=Introduction!$C$44,1,0)</f>
        <v>1</v>
      </c>
      <c r="O1656" s="41">
        <f>IF(Table2[[#This Row],[Customer Segment]]=Introduction!$D$45,1,0)</f>
        <v>0</v>
      </c>
      <c r="P1656" s="41">
        <f>IF(Table2[[#This Row],[Customer Segment]]=Introduction!$D$42,1,0)</f>
        <v>0</v>
      </c>
      <c r="Q1656" s="41">
        <f>IF(Table2[[#This Row],[Customer Segment]]=Introduction!$D$44,1,0)</f>
        <v>1</v>
      </c>
      <c r="R1656" s="34">
        <v>64.75</v>
      </c>
      <c r="S165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401.40566868796475</v>
      </c>
    </row>
    <row r="1657" spans="1:19" x14ac:dyDescent="0.2">
      <c r="A1657" s="1" t="s">
        <v>92</v>
      </c>
      <c r="B1657" s="1" t="s">
        <v>14</v>
      </c>
      <c r="C1657" s="1" t="s">
        <v>47</v>
      </c>
      <c r="D1657" s="39">
        <v>0</v>
      </c>
      <c r="E1657" s="39">
        <v>11.55</v>
      </c>
      <c r="F1657" s="39">
        <v>2.36</v>
      </c>
      <c r="G1657" s="39">
        <v>0.55000000000000004</v>
      </c>
      <c r="H1657" s="39">
        <v>23.594999999999999</v>
      </c>
      <c r="I1657" s="42">
        <f>IF(Table2[[#This Row],[Order Priority]]=Introduction!$B$42,1,0)</f>
        <v>0</v>
      </c>
      <c r="J1657" s="42">
        <f>IF(Table2[[#This Row],[Order Priority]]=Introduction!$B$43,1,0)</f>
        <v>0</v>
      </c>
      <c r="K1657" s="42">
        <f>IF(Table2[[#This Row],[Order Priority]]=Introduction!$B$44,1,0)</f>
        <v>0</v>
      </c>
      <c r="L1657" s="42">
        <f>IF(Table2[[#This Row],[Order Priority]]=Introduction!$B$45,1,0)</f>
        <v>1</v>
      </c>
      <c r="M1657" s="42">
        <f>IF(Table2[[#This Row],[Ship Mode]]=Introduction!$C$42,1,0)</f>
        <v>0</v>
      </c>
      <c r="N1657" s="41">
        <f>IF(Table2[[#This Row],[Ship Mode]]=Introduction!$C$44,1,0)</f>
        <v>1</v>
      </c>
      <c r="O1657" s="41">
        <f>IF(Table2[[#This Row],[Customer Segment]]=Introduction!$D$45,1,0)</f>
        <v>0</v>
      </c>
      <c r="P1657" s="41">
        <f>IF(Table2[[#This Row],[Customer Segment]]=Introduction!$D$42,1,0)</f>
        <v>0</v>
      </c>
      <c r="Q1657" s="41">
        <f>IF(Table2[[#This Row],[Customer Segment]]=Introduction!$D$44,1,0)</f>
        <v>1</v>
      </c>
      <c r="R1657" s="1">
        <v>62.98</v>
      </c>
      <c r="S165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262.90250810744368</v>
      </c>
    </row>
    <row r="1658" spans="1:19" x14ac:dyDescent="0.2">
      <c r="A1658" s="1" t="s">
        <v>92</v>
      </c>
      <c r="B1658" s="1" t="s">
        <v>14</v>
      </c>
      <c r="C1658" s="1" t="s">
        <v>47</v>
      </c>
      <c r="D1658" s="37">
        <v>0.05</v>
      </c>
      <c r="E1658" s="37">
        <v>2.08</v>
      </c>
      <c r="F1658" s="37">
        <v>2.56</v>
      </c>
      <c r="G1658" s="37">
        <v>0.55000000000000004</v>
      </c>
      <c r="H1658" s="37">
        <v>-36.25</v>
      </c>
      <c r="I1658" s="42">
        <f>IF(Table2[[#This Row],[Order Priority]]=Introduction!$B$42,1,0)</f>
        <v>0</v>
      </c>
      <c r="J1658" s="42">
        <f>IF(Table2[[#This Row],[Order Priority]]=Introduction!$B$43,1,0)</f>
        <v>0</v>
      </c>
      <c r="K1658" s="42">
        <f>IF(Table2[[#This Row],[Order Priority]]=Introduction!$B$44,1,0)</f>
        <v>0</v>
      </c>
      <c r="L1658" s="42">
        <f>IF(Table2[[#This Row],[Order Priority]]=Introduction!$B$45,1,0)</f>
        <v>1</v>
      </c>
      <c r="M1658" s="42">
        <f>IF(Table2[[#This Row],[Ship Mode]]=Introduction!$C$42,1,0)</f>
        <v>0</v>
      </c>
      <c r="N1658" s="41">
        <f>IF(Table2[[#This Row],[Ship Mode]]=Introduction!$C$44,1,0)</f>
        <v>1</v>
      </c>
      <c r="O1658" s="41">
        <f>IF(Table2[[#This Row],[Customer Segment]]=Introduction!$D$45,1,0)</f>
        <v>0</v>
      </c>
      <c r="P1658" s="41">
        <f>IF(Table2[[#This Row],[Customer Segment]]=Introduction!$D$42,1,0)</f>
        <v>0</v>
      </c>
      <c r="Q1658" s="41">
        <f>IF(Table2[[#This Row],[Customer Segment]]=Introduction!$D$44,1,0)</f>
        <v>1</v>
      </c>
      <c r="R1658" s="34">
        <v>42.29</v>
      </c>
      <c r="S165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144.43443946020977</v>
      </c>
    </row>
    <row r="1659" spans="1:19" x14ac:dyDescent="0.2">
      <c r="A1659" s="1" t="s">
        <v>92</v>
      </c>
      <c r="B1659" s="1" t="s">
        <v>2</v>
      </c>
      <c r="C1659" s="1" t="s">
        <v>70</v>
      </c>
      <c r="D1659" s="39">
        <v>0.01</v>
      </c>
      <c r="E1659" s="39">
        <v>179.29</v>
      </c>
      <c r="F1659" s="39">
        <v>29.21</v>
      </c>
      <c r="G1659" s="39">
        <v>0.76</v>
      </c>
      <c r="H1659" s="39">
        <v>66.362219999999994</v>
      </c>
      <c r="I1659" s="42">
        <f>IF(Table2[[#This Row],[Order Priority]]=Introduction!$B$42,1,0)</f>
        <v>0</v>
      </c>
      <c r="J1659" s="42">
        <f>IF(Table2[[#This Row],[Order Priority]]=Introduction!$B$43,1,0)</f>
        <v>0</v>
      </c>
      <c r="K1659" s="42">
        <f>IF(Table2[[#This Row],[Order Priority]]=Introduction!$B$44,1,0)</f>
        <v>0</v>
      </c>
      <c r="L1659" s="42">
        <f>IF(Table2[[#This Row],[Order Priority]]=Introduction!$B$45,1,0)</f>
        <v>1</v>
      </c>
      <c r="M1659" s="42">
        <f>IF(Table2[[#This Row],[Ship Mode]]=Introduction!$C$42,1,0)</f>
        <v>1</v>
      </c>
      <c r="N1659" s="41">
        <f>IF(Table2[[#This Row],[Ship Mode]]=Introduction!$C$44,1,0)</f>
        <v>0</v>
      </c>
      <c r="O1659" s="41">
        <f>IF(Table2[[#This Row],[Customer Segment]]=Introduction!$D$45,1,0)</f>
        <v>0</v>
      </c>
      <c r="P1659" s="41">
        <f>IF(Table2[[#This Row],[Customer Segment]]=Introduction!$D$42,1,0)</f>
        <v>0</v>
      </c>
      <c r="Q1659" s="41">
        <f>IF(Table2[[#This Row],[Customer Segment]]=Introduction!$D$44,1,0)</f>
        <v>0</v>
      </c>
      <c r="R1659" s="1">
        <v>1487.9</v>
      </c>
      <c r="S165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1908.3060246321322</v>
      </c>
    </row>
    <row r="1660" spans="1:19" x14ac:dyDescent="0.2">
      <c r="A1660" s="1" t="s">
        <v>46</v>
      </c>
      <c r="B1660" s="1" t="s">
        <v>14</v>
      </c>
      <c r="C1660" s="1" t="s">
        <v>15</v>
      </c>
      <c r="D1660" s="37">
        <v>0.09</v>
      </c>
      <c r="E1660" s="37">
        <v>9.7799999999999994</v>
      </c>
      <c r="F1660" s="37">
        <v>1.39</v>
      </c>
      <c r="G1660" s="37">
        <v>0.39</v>
      </c>
      <c r="H1660" s="37">
        <v>125.20740000000001</v>
      </c>
      <c r="I1660" s="42">
        <f>IF(Table2[[#This Row],[Order Priority]]=Introduction!$B$42,1,0)</f>
        <v>0</v>
      </c>
      <c r="J1660" s="42">
        <f>IF(Table2[[#This Row],[Order Priority]]=Introduction!$B$43,1,0)</f>
        <v>0</v>
      </c>
      <c r="K1660" s="42">
        <f>IF(Table2[[#This Row],[Order Priority]]=Introduction!$B$44,1,0)</f>
        <v>0</v>
      </c>
      <c r="L1660" s="42">
        <f>IF(Table2[[#This Row],[Order Priority]]=Introduction!$B$45,1,0)</f>
        <v>0</v>
      </c>
      <c r="M1660" s="42">
        <f>IF(Table2[[#This Row],[Ship Mode]]=Introduction!$C$42,1,0)</f>
        <v>0</v>
      </c>
      <c r="N1660" s="41">
        <f>IF(Table2[[#This Row],[Ship Mode]]=Introduction!$C$44,1,0)</f>
        <v>1</v>
      </c>
      <c r="O1660" s="41">
        <f>IF(Table2[[#This Row],[Customer Segment]]=Introduction!$D$45,1,0)</f>
        <v>0</v>
      </c>
      <c r="P1660" s="41">
        <f>IF(Table2[[#This Row],[Customer Segment]]=Introduction!$D$42,1,0)</f>
        <v>1</v>
      </c>
      <c r="Q1660" s="41">
        <f>IF(Table2[[#This Row],[Customer Segment]]=Introduction!$D$44,1,0)</f>
        <v>0</v>
      </c>
      <c r="R1660" s="34">
        <v>181.46</v>
      </c>
      <c r="S166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271.02664963863236</v>
      </c>
    </row>
    <row r="1661" spans="1:19" x14ac:dyDescent="0.2">
      <c r="A1661" s="1" t="s">
        <v>46</v>
      </c>
      <c r="B1661" s="1" t="s">
        <v>14</v>
      </c>
      <c r="C1661" s="1" t="s">
        <v>15</v>
      </c>
      <c r="D1661" s="39">
        <v>0</v>
      </c>
      <c r="E1661" s="39">
        <v>200.99</v>
      </c>
      <c r="F1661" s="39">
        <v>8.08</v>
      </c>
      <c r="G1661" s="39">
        <v>0.59</v>
      </c>
      <c r="H1661" s="39">
        <v>281.53440000000001</v>
      </c>
      <c r="I1661" s="42">
        <f>IF(Table2[[#This Row],[Order Priority]]=Introduction!$B$42,1,0)</f>
        <v>0</v>
      </c>
      <c r="J1661" s="42">
        <f>IF(Table2[[#This Row],[Order Priority]]=Introduction!$B$43,1,0)</f>
        <v>0</v>
      </c>
      <c r="K1661" s="42">
        <f>IF(Table2[[#This Row],[Order Priority]]=Introduction!$B$44,1,0)</f>
        <v>0</v>
      </c>
      <c r="L1661" s="42">
        <f>IF(Table2[[#This Row],[Order Priority]]=Introduction!$B$45,1,0)</f>
        <v>0</v>
      </c>
      <c r="M1661" s="42">
        <f>IF(Table2[[#This Row],[Ship Mode]]=Introduction!$C$42,1,0)</f>
        <v>0</v>
      </c>
      <c r="N1661" s="41">
        <f>IF(Table2[[#This Row],[Ship Mode]]=Introduction!$C$44,1,0)</f>
        <v>1</v>
      </c>
      <c r="O1661" s="41">
        <f>IF(Table2[[#This Row],[Customer Segment]]=Introduction!$D$45,1,0)</f>
        <v>0</v>
      </c>
      <c r="P1661" s="41">
        <f>IF(Table2[[#This Row],[Customer Segment]]=Introduction!$D$42,1,0)</f>
        <v>1</v>
      </c>
      <c r="Q1661" s="41">
        <f>IF(Table2[[#This Row],[Customer Segment]]=Introduction!$D$44,1,0)</f>
        <v>0</v>
      </c>
      <c r="R1661" s="1">
        <v>1076.3</v>
      </c>
      <c r="S166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1440.8235181310001</v>
      </c>
    </row>
    <row r="1662" spans="1:19" x14ac:dyDescent="0.2">
      <c r="A1662" s="1" t="s">
        <v>46</v>
      </c>
      <c r="B1662" s="1" t="s">
        <v>63</v>
      </c>
      <c r="C1662" s="1" t="s">
        <v>3</v>
      </c>
      <c r="D1662" s="37">
        <v>0.02</v>
      </c>
      <c r="E1662" s="37">
        <v>136.97999999999999</v>
      </c>
      <c r="F1662" s="37">
        <v>24.49</v>
      </c>
      <c r="G1662" s="37">
        <v>0.59</v>
      </c>
      <c r="H1662" s="37">
        <v>88.56</v>
      </c>
      <c r="I1662" s="42">
        <f>IF(Table2[[#This Row],[Order Priority]]=Introduction!$B$42,1,0)</f>
        <v>0</v>
      </c>
      <c r="J1662" s="42">
        <f>IF(Table2[[#This Row],[Order Priority]]=Introduction!$B$43,1,0)</f>
        <v>0</v>
      </c>
      <c r="K1662" s="42">
        <f>IF(Table2[[#This Row],[Order Priority]]=Introduction!$B$44,1,0)</f>
        <v>0</v>
      </c>
      <c r="L1662" s="42">
        <f>IF(Table2[[#This Row],[Order Priority]]=Introduction!$B$45,1,0)</f>
        <v>0</v>
      </c>
      <c r="M1662" s="42">
        <f>IF(Table2[[#This Row],[Ship Mode]]=Introduction!$C$42,1,0)</f>
        <v>0</v>
      </c>
      <c r="N1662" s="41">
        <f>IF(Table2[[#This Row],[Ship Mode]]=Introduction!$C$44,1,0)</f>
        <v>0</v>
      </c>
      <c r="O1662" s="41">
        <f>IF(Table2[[#This Row],[Customer Segment]]=Introduction!$D$45,1,0)</f>
        <v>1</v>
      </c>
      <c r="P1662" s="41">
        <f>IF(Table2[[#This Row],[Customer Segment]]=Introduction!$D$42,1,0)</f>
        <v>0</v>
      </c>
      <c r="Q1662" s="41">
        <f>IF(Table2[[#This Row],[Customer Segment]]=Introduction!$D$44,1,0)</f>
        <v>0</v>
      </c>
      <c r="R1662" s="34">
        <v>1140.95</v>
      </c>
      <c r="S166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1420.686331989898</v>
      </c>
    </row>
    <row r="1663" spans="1:19" x14ac:dyDescent="0.2">
      <c r="A1663" s="1" t="s">
        <v>13</v>
      </c>
      <c r="B1663" s="1" t="s">
        <v>14</v>
      </c>
      <c r="C1663" s="1" t="s">
        <v>15</v>
      </c>
      <c r="D1663" s="39">
        <v>0.09</v>
      </c>
      <c r="E1663" s="39">
        <v>2.61</v>
      </c>
      <c r="F1663" s="39">
        <v>0.5</v>
      </c>
      <c r="G1663" s="39">
        <v>0.39</v>
      </c>
      <c r="H1663" s="39">
        <v>29.380199999999999</v>
      </c>
      <c r="I1663" s="42">
        <f>IF(Table2[[#This Row],[Order Priority]]=Introduction!$B$42,1,0)</f>
        <v>0</v>
      </c>
      <c r="J1663" s="42">
        <f>IF(Table2[[#This Row],[Order Priority]]=Introduction!$B$43,1,0)</f>
        <v>1</v>
      </c>
      <c r="K1663" s="42">
        <f>IF(Table2[[#This Row],[Order Priority]]=Introduction!$B$44,1,0)</f>
        <v>0</v>
      </c>
      <c r="L1663" s="42">
        <f>IF(Table2[[#This Row],[Order Priority]]=Introduction!$B$45,1,0)</f>
        <v>0</v>
      </c>
      <c r="M1663" s="42">
        <f>IF(Table2[[#This Row],[Ship Mode]]=Introduction!$C$42,1,0)</f>
        <v>0</v>
      </c>
      <c r="N1663" s="41">
        <f>IF(Table2[[#This Row],[Ship Mode]]=Introduction!$C$44,1,0)</f>
        <v>1</v>
      </c>
      <c r="O1663" s="41">
        <f>IF(Table2[[#This Row],[Customer Segment]]=Introduction!$D$45,1,0)</f>
        <v>0</v>
      </c>
      <c r="P1663" s="41">
        <f>IF(Table2[[#This Row],[Customer Segment]]=Introduction!$D$42,1,0)</f>
        <v>1</v>
      </c>
      <c r="Q1663" s="41">
        <f>IF(Table2[[#This Row],[Customer Segment]]=Introduction!$D$44,1,0)</f>
        <v>0</v>
      </c>
      <c r="R1663" s="1">
        <v>42.58</v>
      </c>
      <c r="S166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-77.684427420086649</v>
      </c>
    </row>
    <row r="1664" spans="1:19" x14ac:dyDescent="0.2">
      <c r="A1664" s="1" t="s">
        <v>23</v>
      </c>
      <c r="B1664" s="1" t="s">
        <v>14</v>
      </c>
      <c r="C1664" s="1" t="s">
        <v>70</v>
      </c>
      <c r="D1664" s="37">
        <v>0.05</v>
      </c>
      <c r="E1664" s="37">
        <v>161.55000000000001</v>
      </c>
      <c r="F1664" s="37">
        <v>19.989999999999998</v>
      </c>
      <c r="G1664" s="37">
        <v>0.66</v>
      </c>
      <c r="H1664" s="37">
        <v>1892.424</v>
      </c>
      <c r="I1664" s="42">
        <f>IF(Table2[[#This Row],[Order Priority]]=Introduction!$B$42,1,0)</f>
        <v>0</v>
      </c>
      <c r="J1664" s="42">
        <f>IF(Table2[[#This Row],[Order Priority]]=Introduction!$B$43,1,0)</f>
        <v>0</v>
      </c>
      <c r="K1664" s="42">
        <f>IF(Table2[[#This Row],[Order Priority]]=Introduction!$B$44,1,0)</f>
        <v>1</v>
      </c>
      <c r="L1664" s="42">
        <f>IF(Table2[[#This Row],[Order Priority]]=Introduction!$B$45,1,0)</f>
        <v>0</v>
      </c>
      <c r="M1664" s="42">
        <f>IF(Table2[[#This Row],[Ship Mode]]=Introduction!$C$42,1,0)</f>
        <v>0</v>
      </c>
      <c r="N1664" s="41">
        <f>IF(Table2[[#This Row],[Ship Mode]]=Introduction!$C$44,1,0)</f>
        <v>1</v>
      </c>
      <c r="O1664" s="41">
        <f>IF(Table2[[#This Row],[Customer Segment]]=Introduction!$D$45,1,0)</f>
        <v>0</v>
      </c>
      <c r="P1664" s="41">
        <f>IF(Table2[[#This Row],[Customer Segment]]=Introduction!$D$42,1,0)</f>
        <v>0</v>
      </c>
      <c r="Q1664" s="41">
        <f>IF(Table2[[#This Row],[Customer Segment]]=Introduction!$D$44,1,0)</f>
        <v>0</v>
      </c>
      <c r="R1664" s="34">
        <v>3127.69</v>
      </c>
      <c r="S166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3228.8438369218743</v>
      </c>
    </row>
    <row r="1665" spans="1:19" x14ac:dyDescent="0.2">
      <c r="A1665" s="1" t="s">
        <v>23</v>
      </c>
      <c r="B1665" s="1" t="s">
        <v>2</v>
      </c>
      <c r="C1665" s="1" t="s">
        <v>3</v>
      </c>
      <c r="D1665" s="39">
        <v>0.08</v>
      </c>
      <c r="E1665" s="39">
        <v>259.70999999999998</v>
      </c>
      <c r="F1665" s="39">
        <v>66.67</v>
      </c>
      <c r="G1665" s="39">
        <v>0.61</v>
      </c>
      <c r="H1665" s="39">
        <v>138.22200000000001</v>
      </c>
      <c r="I1665" s="42">
        <f>IF(Table2[[#This Row],[Order Priority]]=Introduction!$B$42,1,0)</f>
        <v>0</v>
      </c>
      <c r="J1665" s="42">
        <f>IF(Table2[[#This Row],[Order Priority]]=Introduction!$B$43,1,0)</f>
        <v>0</v>
      </c>
      <c r="K1665" s="42">
        <f>IF(Table2[[#This Row],[Order Priority]]=Introduction!$B$44,1,0)</f>
        <v>1</v>
      </c>
      <c r="L1665" s="42">
        <f>IF(Table2[[#This Row],[Order Priority]]=Introduction!$B$45,1,0)</f>
        <v>0</v>
      </c>
      <c r="M1665" s="42">
        <f>IF(Table2[[#This Row],[Ship Mode]]=Introduction!$C$42,1,0)</f>
        <v>1</v>
      </c>
      <c r="N1665" s="41">
        <f>IF(Table2[[#This Row],[Ship Mode]]=Introduction!$C$44,1,0)</f>
        <v>0</v>
      </c>
      <c r="O1665" s="41">
        <f>IF(Table2[[#This Row],[Customer Segment]]=Introduction!$D$45,1,0)</f>
        <v>1</v>
      </c>
      <c r="P1665" s="41">
        <f>IF(Table2[[#This Row],[Customer Segment]]=Introduction!$D$42,1,0)</f>
        <v>0</v>
      </c>
      <c r="Q1665" s="41">
        <f>IF(Table2[[#This Row],[Customer Segment]]=Introduction!$D$44,1,0)</f>
        <v>0</v>
      </c>
      <c r="R1665" s="1">
        <v>4086.5</v>
      </c>
      <c r="S166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3156.2644426973006</v>
      </c>
    </row>
    <row r="1666" spans="1:19" x14ac:dyDescent="0.2">
      <c r="A1666" s="1" t="s">
        <v>92</v>
      </c>
      <c r="B1666" s="1" t="s">
        <v>14</v>
      </c>
      <c r="C1666" s="1" t="s">
        <v>47</v>
      </c>
      <c r="D1666" s="37">
        <v>0.03</v>
      </c>
      <c r="E1666" s="37">
        <v>125.99</v>
      </c>
      <c r="F1666" s="37">
        <v>7.69</v>
      </c>
      <c r="G1666" s="37">
        <v>0.57999999999999996</v>
      </c>
      <c r="H1666" s="37">
        <v>500.95800000000003</v>
      </c>
      <c r="I1666" s="42">
        <f>IF(Table2[[#This Row],[Order Priority]]=Introduction!$B$42,1,0)</f>
        <v>0</v>
      </c>
      <c r="J1666" s="42">
        <f>IF(Table2[[#This Row],[Order Priority]]=Introduction!$B$43,1,0)</f>
        <v>0</v>
      </c>
      <c r="K1666" s="42">
        <f>IF(Table2[[#This Row],[Order Priority]]=Introduction!$B$44,1,0)</f>
        <v>0</v>
      </c>
      <c r="L1666" s="42">
        <f>IF(Table2[[#This Row],[Order Priority]]=Introduction!$B$45,1,0)</f>
        <v>1</v>
      </c>
      <c r="M1666" s="42">
        <f>IF(Table2[[#This Row],[Ship Mode]]=Introduction!$C$42,1,0)</f>
        <v>0</v>
      </c>
      <c r="N1666" s="41">
        <f>IF(Table2[[#This Row],[Ship Mode]]=Introduction!$C$44,1,0)</f>
        <v>1</v>
      </c>
      <c r="O1666" s="41">
        <f>IF(Table2[[#This Row],[Customer Segment]]=Introduction!$D$45,1,0)</f>
        <v>0</v>
      </c>
      <c r="P1666" s="41">
        <f>IF(Table2[[#This Row],[Customer Segment]]=Introduction!$D$42,1,0)</f>
        <v>0</v>
      </c>
      <c r="Q1666" s="41">
        <f>IF(Table2[[#This Row],[Customer Segment]]=Introduction!$D$44,1,0)</f>
        <v>1</v>
      </c>
      <c r="R1666" s="34">
        <v>981.65</v>
      </c>
      <c r="S166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1262.7231725347301</v>
      </c>
    </row>
    <row r="1667" spans="1:19" x14ac:dyDescent="0.2">
      <c r="A1667" s="1" t="s">
        <v>46</v>
      </c>
      <c r="B1667" s="1" t="s">
        <v>14</v>
      </c>
      <c r="C1667" s="1" t="s">
        <v>70</v>
      </c>
      <c r="D1667" s="39">
        <v>0.09</v>
      </c>
      <c r="E1667" s="39">
        <v>30.93</v>
      </c>
      <c r="F1667" s="39">
        <v>3.92</v>
      </c>
      <c r="G1667" s="39">
        <v>0.44</v>
      </c>
      <c r="H1667" s="39">
        <v>-130.42400000000001</v>
      </c>
      <c r="I1667" s="42">
        <f>IF(Table2[[#This Row],[Order Priority]]=Introduction!$B$42,1,0)</f>
        <v>0</v>
      </c>
      <c r="J1667" s="42">
        <f>IF(Table2[[#This Row],[Order Priority]]=Introduction!$B$43,1,0)</f>
        <v>0</v>
      </c>
      <c r="K1667" s="42">
        <f>IF(Table2[[#This Row],[Order Priority]]=Introduction!$B$44,1,0)</f>
        <v>0</v>
      </c>
      <c r="L1667" s="42">
        <f>IF(Table2[[#This Row],[Order Priority]]=Introduction!$B$45,1,0)</f>
        <v>0</v>
      </c>
      <c r="M1667" s="42">
        <f>IF(Table2[[#This Row],[Ship Mode]]=Introduction!$C$42,1,0)</f>
        <v>0</v>
      </c>
      <c r="N1667" s="41">
        <f>IF(Table2[[#This Row],[Ship Mode]]=Introduction!$C$44,1,0)</f>
        <v>1</v>
      </c>
      <c r="O1667" s="41">
        <f>IF(Table2[[#This Row],[Customer Segment]]=Introduction!$D$45,1,0)</f>
        <v>0</v>
      </c>
      <c r="P1667" s="41">
        <f>IF(Table2[[#This Row],[Customer Segment]]=Introduction!$D$42,1,0)</f>
        <v>0</v>
      </c>
      <c r="Q1667" s="41">
        <f>IF(Table2[[#This Row],[Customer Segment]]=Introduction!$D$44,1,0)</f>
        <v>0</v>
      </c>
      <c r="R1667" s="1">
        <v>451.83</v>
      </c>
      <c r="S166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215.94266137289429</v>
      </c>
    </row>
    <row r="1668" spans="1:19" x14ac:dyDescent="0.2">
      <c r="A1668" s="1" t="s">
        <v>46</v>
      </c>
      <c r="B1668" s="1" t="s">
        <v>63</v>
      </c>
      <c r="C1668" s="1" t="s">
        <v>70</v>
      </c>
      <c r="D1668" s="37">
        <v>0.03</v>
      </c>
      <c r="E1668" s="37">
        <v>1.68</v>
      </c>
      <c r="F1668" s="37">
        <v>0.7</v>
      </c>
      <c r="G1668" s="37">
        <v>0.6</v>
      </c>
      <c r="H1668" s="37">
        <v>-106.42100000000001</v>
      </c>
      <c r="I1668" s="42">
        <f>IF(Table2[[#This Row],[Order Priority]]=Introduction!$B$42,1,0)</f>
        <v>0</v>
      </c>
      <c r="J1668" s="42">
        <f>IF(Table2[[#This Row],[Order Priority]]=Introduction!$B$43,1,0)</f>
        <v>0</v>
      </c>
      <c r="K1668" s="42">
        <f>IF(Table2[[#This Row],[Order Priority]]=Introduction!$B$44,1,0)</f>
        <v>0</v>
      </c>
      <c r="L1668" s="42">
        <f>IF(Table2[[#This Row],[Order Priority]]=Introduction!$B$45,1,0)</f>
        <v>0</v>
      </c>
      <c r="M1668" s="42">
        <f>IF(Table2[[#This Row],[Ship Mode]]=Introduction!$C$42,1,0)</f>
        <v>0</v>
      </c>
      <c r="N1668" s="41">
        <f>IF(Table2[[#This Row],[Ship Mode]]=Introduction!$C$44,1,0)</f>
        <v>0</v>
      </c>
      <c r="O1668" s="41">
        <f>IF(Table2[[#This Row],[Customer Segment]]=Introduction!$D$45,1,0)</f>
        <v>0</v>
      </c>
      <c r="P1668" s="41">
        <f>IF(Table2[[#This Row],[Customer Segment]]=Introduction!$D$42,1,0)</f>
        <v>0</v>
      </c>
      <c r="Q1668" s="41">
        <f>IF(Table2[[#This Row],[Customer Segment]]=Introduction!$D$44,1,0)</f>
        <v>0</v>
      </c>
      <c r="R1668" s="34">
        <v>20.239999999999998</v>
      </c>
      <c r="S166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150.30214029575558</v>
      </c>
    </row>
    <row r="1669" spans="1:19" x14ac:dyDescent="0.2">
      <c r="A1669" s="1" t="s">
        <v>46</v>
      </c>
      <c r="B1669" s="1" t="s">
        <v>14</v>
      </c>
      <c r="C1669" s="1" t="s">
        <v>70</v>
      </c>
      <c r="D1669" s="39">
        <v>0.06</v>
      </c>
      <c r="E1669" s="39">
        <v>4.42</v>
      </c>
      <c r="F1669" s="39">
        <v>4.99</v>
      </c>
      <c r="G1669" s="39">
        <v>0.38</v>
      </c>
      <c r="H1669" s="39">
        <v>-10.435</v>
      </c>
      <c r="I1669" s="42">
        <f>IF(Table2[[#This Row],[Order Priority]]=Introduction!$B$42,1,0)</f>
        <v>0</v>
      </c>
      <c r="J1669" s="42">
        <f>IF(Table2[[#This Row],[Order Priority]]=Introduction!$B$43,1,0)</f>
        <v>0</v>
      </c>
      <c r="K1669" s="42">
        <f>IF(Table2[[#This Row],[Order Priority]]=Introduction!$B$44,1,0)</f>
        <v>0</v>
      </c>
      <c r="L1669" s="42">
        <f>IF(Table2[[#This Row],[Order Priority]]=Introduction!$B$45,1,0)</f>
        <v>0</v>
      </c>
      <c r="M1669" s="42">
        <f>IF(Table2[[#This Row],[Ship Mode]]=Introduction!$C$42,1,0)</f>
        <v>0</v>
      </c>
      <c r="N1669" s="41">
        <f>IF(Table2[[#This Row],[Ship Mode]]=Introduction!$C$44,1,0)</f>
        <v>1</v>
      </c>
      <c r="O1669" s="41">
        <f>IF(Table2[[#This Row],[Customer Segment]]=Introduction!$D$45,1,0)</f>
        <v>0</v>
      </c>
      <c r="P1669" s="41">
        <f>IF(Table2[[#This Row],[Customer Segment]]=Introduction!$D$42,1,0)</f>
        <v>0</v>
      </c>
      <c r="Q1669" s="41">
        <f>IF(Table2[[#This Row],[Customer Segment]]=Introduction!$D$44,1,0)</f>
        <v>0</v>
      </c>
      <c r="R1669" s="1">
        <v>14.85</v>
      </c>
      <c r="S166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255.28223326475643</v>
      </c>
    </row>
    <row r="1670" spans="1:19" x14ac:dyDescent="0.2">
      <c r="A1670" s="1" t="s">
        <v>46</v>
      </c>
      <c r="B1670" s="1" t="s">
        <v>2</v>
      </c>
      <c r="C1670" s="1" t="s">
        <v>70</v>
      </c>
      <c r="D1670" s="37">
        <v>0.01</v>
      </c>
      <c r="E1670" s="37">
        <v>145.97999999999999</v>
      </c>
      <c r="F1670" s="37">
        <v>46.2</v>
      </c>
      <c r="G1670" s="37">
        <v>0.69</v>
      </c>
      <c r="H1670" s="37">
        <v>-134.512</v>
      </c>
      <c r="I1670" s="42">
        <f>IF(Table2[[#This Row],[Order Priority]]=Introduction!$B$42,1,0)</f>
        <v>0</v>
      </c>
      <c r="J1670" s="42">
        <f>IF(Table2[[#This Row],[Order Priority]]=Introduction!$B$43,1,0)</f>
        <v>0</v>
      </c>
      <c r="K1670" s="42">
        <f>IF(Table2[[#This Row],[Order Priority]]=Introduction!$B$44,1,0)</f>
        <v>0</v>
      </c>
      <c r="L1670" s="42">
        <f>IF(Table2[[#This Row],[Order Priority]]=Introduction!$B$45,1,0)</f>
        <v>0</v>
      </c>
      <c r="M1670" s="42">
        <f>IF(Table2[[#This Row],[Ship Mode]]=Introduction!$C$42,1,0)</f>
        <v>1</v>
      </c>
      <c r="N1670" s="41">
        <f>IF(Table2[[#This Row],[Ship Mode]]=Introduction!$C$44,1,0)</f>
        <v>0</v>
      </c>
      <c r="O1670" s="41">
        <f>IF(Table2[[#This Row],[Customer Segment]]=Introduction!$D$45,1,0)</f>
        <v>0</v>
      </c>
      <c r="P1670" s="41">
        <f>IF(Table2[[#This Row],[Customer Segment]]=Introduction!$D$42,1,0)</f>
        <v>0</v>
      </c>
      <c r="Q1670" s="41">
        <f>IF(Table2[[#This Row],[Customer Segment]]=Introduction!$D$44,1,0)</f>
        <v>0</v>
      </c>
      <c r="R1670" s="34">
        <v>1370.79</v>
      </c>
      <c r="S167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2197.9152729819798</v>
      </c>
    </row>
    <row r="1671" spans="1:19" x14ac:dyDescent="0.2">
      <c r="A1671" s="1" t="s">
        <v>13</v>
      </c>
      <c r="B1671" s="1" t="s">
        <v>2</v>
      </c>
      <c r="C1671" s="1" t="s">
        <v>70</v>
      </c>
      <c r="D1671" s="39">
        <v>0.06</v>
      </c>
      <c r="E1671" s="39">
        <v>218.75</v>
      </c>
      <c r="F1671" s="39">
        <v>69.64</v>
      </c>
      <c r="G1671" s="39">
        <v>0.77</v>
      </c>
      <c r="H1671" s="39">
        <v>-453.2</v>
      </c>
      <c r="I1671" s="42">
        <f>IF(Table2[[#This Row],[Order Priority]]=Introduction!$B$42,1,0)</f>
        <v>0</v>
      </c>
      <c r="J1671" s="42">
        <f>IF(Table2[[#This Row],[Order Priority]]=Introduction!$B$43,1,0)</f>
        <v>1</v>
      </c>
      <c r="K1671" s="42">
        <f>IF(Table2[[#This Row],[Order Priority]]=Introduction!$B$44,1,0)</f>
        <v>0</v>
      </c>
      <c r="L1671" s="42">
        <f>IF(Table2[[#This Row],[Order Priority]]=Introduction!$B$45,1,0)</f>
        <v>0</v>
      </c>
      <c r="M1671" s="42">
        <f>IF(Table2[[#This Row],[Ship Mode]]=Introduction!$C$42,1,0)</f>
        <v>1</v>
      </c>
      <c r="N1671" s="41">
        <f>IF(Table2[[#This Row],[Ship Mode]]=Introduction!$C$44,1,0)</f>
        <v>0</v>
      </c>
      <c r="O1671" s="41">
        <f>IF(Table2[[#This Row],[Customer Segment]]=Introduction!$D$45,1,0)</f>
        <v>0</v>
      </c>
      <c r="P1671" s="41">
        <f>IF(Table2[[#This Row],[Customer Segment]]=Introduction!$D$42,1,0)</f>
        <v>0</v>
      </c>
      <c r="Q1671" s="41">
        <f>IF(Table2[[#This Row],[Customer Segment]]=Introduction!$D$44,1,0)</f>
        <v>0</v>
      </c>
      <c r="R1671" s="1">
        <v>905.4</v>
      </c>
      <c r="S167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2577.3730911484549</v>
      </c>
    </row>
    <row r="1672" spans="1:19" x14ac:dyDescent="0.2">
      <c r="A1672" s="1" t="s">
        <v>13</v>
      </c>
      <c r="B1672" s="1" t="s">
        <v>14</v>
      </c>
      <c r="C1672" s="1" t="s">
        <v>15</v>
      </c>
      <c r="D1672" s="37">
        <v>0.09</v>
      </c>
      <c r="E1672" s="37">
        <v>99.99</v>
      </c>
      <c r="F1672" s="37">
        <v>19.989999999999998</v>
      </c>
      <c r="G1672" s="37">
        <v>0.52</v>
      </c>
      <c r="H1672" s="37">
        <v>-161.47499999999999</v>
      </c>
      <c r="I1672" s="42">
        <f>IF(Table2[[#This Row],[Order Priority]]=Introduction!$B$42,1,0)</f>
        <v>0</v>
      </c>
      <c r="J1672" s="42">
        <f>IF(Table2[[#This Row],[Order Priority]]=Introduction!$B$43,1,0)</f>
        <v>1</v>
      </c>
      <c r="K1672" s="42">
        <f>IF(Table2[[#This Row],[Order Priority]]=Introduction!$B$44,1,0)</f>
        <v>0</v>
      </c>
      <c r="L1672" s="42">
        <f>IF(Table2[[#This Row],[Order Priority]]=Introduction!$B$45,1,0)</f>
        <v>0</v>
      </c>
      <c r="M1672" s="42">
        <f>IF(Table2[[#This Row],[Ship Mode]]=Introduction!$C$42,1,0)</f>
        <v>0</v>
      </c>
      <c r="N1672" s="41">
        <f>IF(Table2[[#This Row],[Ship Mode]]=Introduction!$C$44,1,0)</f>
        <v>1</v>
      </c>
      <c r="O1672" s="41">
        <f>IF(Table2[[#This Row],[Customer Segment]]=Introduction!$D$45,1,0)</f>
        <v>0</v>
      </c>
      <c r="P1672" s="41">
        <f>IF(Table2[[#This Row],[Customer Segment]]=Introduction!$D$42,1,0)</f>
        <v>1</v>
      </c>
      <c r="Q1672" s="41">
        <f>IF(Table2[[#This Row],[Customer Segment]]=Introduction!$D$44,1,0)</f>
        <v>0</v>
      </c>
      <c r="R1672" s="34">
        <v>97.65</v>
      </c>
      <c r="S167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678.72831631581812</v>
      </c>
    </row>
    <row r="1673" spans="1:19" x14ac:dyDescent="0.2">
      <c r="A1673" s="1" t="s">
        <v>13</v>
      </c>
      <c r="B1673" s="1" t="s">
        <v>14</v>
      </c>
      <c r="C1673" s="1" t="s">
        <v>15</v>
      </c>
      <c r="D1673" s="39">
        <v>0.04</v>
      </c>
      <c r="E1673" s="39">
        <v>205.99</v>
      </c>
      <c r="F1673" s="39">
        <v>5.26</v>
      </c>
      <c r="G1673" s="39">
        <v>0.56000000000000005</v>
      </c>
      <c r="H1673" s="39">
        <v>-0.81399999999999995</v>
      </c>
      <c r="I1673" s="42">
        <f>IF(Table2[[#This Row],[Order Priority]]=Introduction!$B$42,1,0)</f>
        <v>0</v>
      </c>
      <c r="J1673" s="42">
        <f>IF(Table2[[#This Row],[Order Priority]]=Introduction!$B$43,1,0)</f>
        <v>1</v>
      </c>
      <c r="K1673" s="42">
        <f>IF(Table2[[#This Row],[Order Priority]]=Introduction!$B$44,1,0)</f>
        <v>0</v>
      </c>
      <c r="L1673" s="42">
        <f>IF(Table2[[#This Row],[Order Priority]]=Introduction!$B$45,1,0)</f>
        <v>0</v>
      </c>
      <c r="M1673" s="42">
        <f>IF(Table2[[#This Row],[Ship Mode]]=Introduction!$C$42,1,0)</f>
        <v>0</v>
      </c>
      <c r="N1673" s="41">
        <f>IF(Table2[[#This Row],[Ship Mode]]=Introduction!$C$44,1,0)</f>
        <v>1</v>
      </c>
      <c r="O1673" s="41">
        <f>IF(Table2[[#This Row],[Customer Segment]]=Introduction!$D$45,1,0)</f>
        <v>0</v>
      </c>
      <c r="P1673" s="41">
        <f>IF(Table2[[#This Row],[Customer Segment]]=Introduction!$D$42,1,0)</f>
        <v>1</v>
      </c>
      <c r="Q1673" s="41">
        <f>IF(Table2[[#This Row],[Customer Segment]]=Introduction!$D$44,1,0)</f>
        <v>0</v>
      </c>
      <c r="R1673" s="1">
        <v>1018.61</v>
      </c>
      <c r="S167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834.52767330199276</v>
      </c>
    </row>
    <row r="1674" spans="1:19" x14ac:dyDescent="0.2">
      <c r="A1674" s="1" t="s">
        <v>23</v>
      </c>
      <c r="B1674" s="1" t="s">
        <v>14</v>
      </c>
      <c r="C1674" s="1" t="s">
        <v>70</v>
      </c>
      <c r="D1674" s="37">
        <v>0.06</v>
      </c>
      <c r="E1674" s="37">
        <v>115.99</v>
      </c>
      <c r="F1674" s="37">
        <v>5.92</v>
      </c>
      <c r="G1674" s="37">
        <v>0.57999999999999996</v>
      </c>
      <c r="H1674" s="37">
        <v>-13.068</v>
      </c>
      <c r="I1674" s="42">
        <f>IF(Table2[[#This Row],[Order Priority]]=Introduction!$B$42,1,0)</f>
        <v>0</v>
      </c>
      <c r="J1674" s="42">
        <f>IF(Table2[[#This Row],[Order Priority]]=Introduction!$B$43,1,0)</f>
        <v>0</v>
      </c>
      <c r="K1674" s="42">
        <f>IF(Table2[[#This Row],[Order Priority]]=Introduction!$B$44,1,0)</f>
        <v>1</v>
      </c>
      <c r="L1674" s="42">
        <f>IF(Table2[[#This Row],[Order Priority]]=Introduction!$B$45,1,0)</f>
        <v>0</v>
      </c>
      <c r="M1674" s="42">
        <f>IF(Table2[[#This Row],[Ship Mode]]=Introduction!$C$42,1,0)</f>
        <v>0</v>
      </c>
      <c r="N1674" s="41">
        <f>IF(Table2[[#This Row],[Ship Mode]]=Introduction!$C$44,1,0)</f>
        <v>1</v>
      </c>
      <c r="O1674" s="41">
        <f>IF(Table2[[#This Row],[Customer Segment]]=Introduction!$D$45,1,0)</f>
        <v>0</v>
      </c>
      <c r="P1674" s="41">
        <f>IF(Table2[[#This Row],[Customer Segment]]=Introduction!$D$42,1,0)</f>
        <v>0</v>
      </c>
      <c r="Q1674" s="41">
        <f>IF(Table2[[#This Row],[Customer Segment]]=Introduction!$D$44,1,0)</f>
        <v>0</v>
      </c>
      <c r="R1674" s="34">
        <v>495.82</v>
      </c>
      <c r="S167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672.83485134634407</v>
      </c>
    </row>
    <row r="1675" spans="1:19" x14ac:dyDescent="0.2">
      <c r="A1675" s="1" t="s">
        <v>46</v>
      </c>
      <c r="B1675" s="1" t="s">
        <v>14</v>
      </c>
      <c r="C1675" s="1" t="s">
        <v>70</v>
      </c>
      <c r="D1675" s="39">
        <v>0</v>
      </c>
      <c r="E1675" s="39">
        <v>999.99</v>
      </c>
      <c r="F1675" s="39">
        <v>13.99</v>
      </c>
      <c r="G1675" s="39">
        <v>0.36</v>
      </c>
      <c r="H1675" s="39">
        <v>-1455.9972</v>
      </c>
      <c r="I1675" s="42">
        <f>IF(Table2[[#This Row],[Order Priority]]=Introduction!$B$42,1,0)</f>
        <v>0</v>
      </c>
      <c r="J1675" s="42">
        <f>IF(Table2[[#This Row],[Order Priority]]=Introduction!$B$43,1,0)</f>
        <v>0</v>
      </c>
      <c r="K1675" s="42">
        <f>IF(Table2[[#This Row],[Order Priority]]=Introduction!$B$44,1,0)</f>
        <v>0</v>
      </c>
      <c r="L1675" s="42">
        <f>IF(Table2[[#This Row],[Order Priority]]=Introduction!$B$45,1,0)</f>
        <v>0</v>
      </c>
      <c r="M1675" s="42">
        <f>IF(Table2[[#This Row],[Ship Mode]]=Introduction!$C$42,1,0)</f>
        <v>0</v>
      </c>
      <c r="N1675" s="41">
        <f>IF(Table2[[#This Row],[Ship Mode]]=Introduction!$C$44,1,0)</f>
        <v>1</v>
      </c>
      <c r="O1675" s="41">
        <f>IF(Table2[[#This Row],[Customer Segment]]=Introduction!$D$45,1,0)</f>
        <v>0</v>
      </c>
      <c r="P1675" s="41">
        <f>IF(Table2[[#This Row],[Customer Segment]]=Introduction!$D$42,1,0)</f>
        <v>0</v>
      </c>
      <c r="Q1675" s="41">
        <f>IF(Table2[[#This Row],[Customer Segment]]=Introduction!$D$44,1,0)</f>
        <v>0</v>
      </c>
      <c r="R1675" s="1">
        <v>1009.99</v>
      </c>
      <c r="S167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2166.0657510802766</v>
      </c>
    </row>
    <row r="1676" spans="1:19" x14ac:dyDescent="0.2">
      <c r="A1676" s="1" t="s">
        <v>46</v>
      </c>
      <c r="B1676" s="1" t="s">
        <v>63</v>
      </c>
      <c r="C1676" s="1" t="s">
        <v>70</v>
      </c>
      <c r="D1676" s="37">
        <v>0.05</v>
      </c>
      <c r="E1676" s="37">
        <v>6.48</v>
      </c>
      <c r="F1676" s="37">
        <v>5.14</v>
      </c>
      <c r="G1676" s="37">
        <v>0.37</v>
      </c>
      <c r="H1676" s="37">
        <v>-22.56</v>
      </c>
      <c r="I1676" s="42">
        <f>IF(Table2[[#This Row],[Order Priority]]=Introduction!$B$42,1,0)</f>
        <v>0</v>
      </c>
      <c r="J1676" s="42">
        <f>IF(Table2[[#This Row],[Order Priority]]=Introduction!$B$43,1,0)</f>
        <v>0</v>
      </c>
      <c r="K1676" s="42">
        <f>IF(Table2[[#This Row],[Order Priority]]=Introduction!$B$44,1,0)</f>
        <v>0</v>
      </c>
      <c r="L1676" s="42">
        <f>IF(Table2[[#This Row],[Order Priority]]=Introduction!$B$45,1,0)</f>
        <v>0</v>
      </c>
      <c r="M1676" s="42">
        <f>IF(Table2[[#This Row],[Ship Mode]]=Introduction!$C$42,1,0)</f>
        <v>0</v>
      </c>
      <c r="N1676" s="41">
        <f>IF(Table2[[#This Row],[Ship Mode]]=Introduction!$C$44,1,0)</f>
        <v>0</v>
      </c>
      <c r="O1676" s="41">
        <f>IF(Table2[[#This Row],[Customer Segment]]=Introduction!$D$45,1,0)</f>
        <v>0</v>
      </c>
      <c r="P1676" s="41">
        <f>IF(Table2[[#This Row],[Customer Segment]]=Introduction!$D$42,1,0)</f>
        <v>0</v>
      </c>
      <c r="Q1676" s="41">
        <f>IF(Table2[[#This Row],[Customer Segment]]=Introduction!$D$44,1,0)</f>
        <v>0</v>
      </c>
      <c r="R1676" s="34">
        <v>92.16</v>
      </c>
      <c r="S167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169.54682951538405</v>
      </c>
    </row>
    <row r="1677" spans="1:19" x14ac:dyDescent="0.2">
      <c r="A1677" s="1" t="s">
        <v>46</v>
      </c>
      <c r="B1677" s="1" t="s">
        <v>14</v>
      </c>
      <c r="C1677" s="1" t="s">
        <v>3</v>
      </c>
      <c r="D1677" s="39">
        <v>0.09</v>
      </c>
      <c r="E1677" s="39">
        <v>5.98</v>
      </c>
      <c r="F1677" s="39">
        <v>1.67</v>
      </c>
      <c r="G1677" s="39">
        <v>0.51</v>
      </c>
      <c r="H1677" s="39">
        <v>23.87</v>
      </c>
      <c r="I1677" s="42">
        <f>IF(Table2[[#This Row],[Order Priority]]=Introduction!$B$42,1,0)</f>
        <v>0</v>
      </c>
      <c r="J1677" s="42">
        <f>IF(Table2[[#This Row],[Order Priority]]=Introduction!$B$43,1,0)</f>
        <v>0</v>
      </c>
      <c r="K1677" s="42">
        <f>IF(Table2[[#This Row],[Order Priority]]=Introduction!$B$44,1,0)</f>
        <v>0</v>
      </c>
      <c r="L1677" s="42">
        <f>IF(Table2[[#This Row],[Order Priority]]=Introduction!$B$45,1,0)</f>
        <v>0</v>
      </c>
      <c r="M1677" s="42">
        <f>IF(Table2[[#This Row],[Ship Mode]]=Introduction!$C$42,1,0)</f>
        <v>0</v>
      </c>
      <c r="N1677" s="41">
        <f>IF(Table2[[#This Row],[Ship Mode]]=Introduction!$C$44,1,0)</f>
        <v>1</v>
      </c>
      <c r="O1677" s="41">
        <f>IF(Table2[[#This Row],[Customer Segment]]=Introduction!$D$45,1,0)</f>
        <v>1</v>
      </c>
      <c r="P1677" s="41">
        <f>IF(Table2[[#This Row],[Customer Segment]]=Introduction!$D$42,1,0)</f>
        <v>0</v>
      </c>
      <c r="Q1677" s="41">
        <f>IF(Table2[[#This Row],[Customer Segment]]=Introduction!$D$44,1,0)</f>
        <v>0</v>
      </c>
      <c r="R1677" s="1">
        <v>448.26</v>
      </c>
      <c r="S167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282.72870293499619</v>
      </c>
    </row>
    <row r="1678" spans="1:19" x14ac:dyDescent="0.2">
      <c r="A1678" s="1" t="s">
        <v>46</v>
      </c>
      <c r="B1678" s="1" t="s">
        <v>14</v>
      </c>
      <c r="C1678" s="1" t="s">
        <v>3</v>
      </c>
      <c r="D1678" s="37">
        <v>0.09</v>
      </c>
      <c r="E1678" s="37">
        <v>5.98</v>
      </c>
      <c r="F1678" s="37">
        <v>1.67</v>
      </c>
      <c r="G1678" s="37">
        <v>0.51</v>
      </c>
      <c r="H1678" s="37">
        <v>35.805</v>
      </c>
      <c r="I1678" s="42">
        <f>IF(Table2[[#This Row],[Order Priority]]=Introduction!$B$42,1,0)</f>
        <v>0</v>
      </c>
      <c r="J1678" s="42">
        <f>IF(Table2[[#This Row],[Order Priority]]=Introduction!$B$43,1,0)</f>
        <v>0</v>
      </c>
      <c r="K1678" s="42">
        <f>IF(Table2[[#This Row],[Order Priority]]=Introduction!$B$44,1,0)</f>
        <v>0</v>
      </c>
      <c r="L1678" s="42">
        <f>IF(Table2[[#This Row],[Order Priority]]=Introduction!$B$45,1,0)</f>
        <v>0</v>
      </c>
      <c r="M1678" s="42">
        <f>IF(Table2[[#This Row],[Ship Mode]]=Introduction!$C$42,1,0)</f>
        <v>0</v>
      </c>
      <c r="N1678" s="41">
        <f>IF(Table2[[#This Row],[Ship Mode]]=Introduction!$C$44,1,0)</f>
        <v>1</v>
      </c>
      <c r="O1678" s="41">
        <f>IF(Table2[[#This Row],[Customer Segment]]=Introduction!$D$45,1,0)</f>
        <v>1</v>
      </c>
      <c r="P1678" s="41">
        <f>IF(Table2[[#This Row],[Customer Segment]]=Introduction!$D$42,1,0)</f>
        <v>0</v>
      </c>
      <c r="Q1678" s="41">
        <f>IF(Table2[[#This Row],[Customer Segment]]=Introduction!$D$44,1,0)</f>
        <v>0</v>
      </c>
      <c r="R1678" s="34">
        <v>110.68</v>
      </c>
      <c r="S167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294.95044993162975</v>
      </c>
    </row>
    <row r="1679" spans="1:19" x14ac:dyDescent="0.2">
      <c r="A1679" s="1" t="s">
        <v>13</v>
      </c>
      <c r="B1679" s="1" t="s">
        <v>14</v>
      </c>
      <c r="C1679" s="1" t="s">
        <v>15</v>
      </c>
      <c r="D1679" s="39">
        <v>0.09</v>
      </c>
      <c r="E1679" s="39">
        <v>363.25</v>
      </c>
      <c r="F1679" s="39">
        <v>19.989999999999998</v>
      </c>
      <c r="G1679" s="39">
        <v>0.56999999999999995</v>
      </c>
      <c r="H1679" s="39">
        <v>732.26980000000003</v>
      </c>
      <c r="I1679" s="42">
        <f>IF(Table2[[#This Row],[Order Priority]]=Introduction!$B$42,1,0)</f>
        <v>0</v>
      </c>
      <c r="J1679" s="42">
        <f>IF(Table2[[#This Row],[Order Priority]]=Introduction!$B$43,1,0)</f>
        <v>1</v>
      </c>
      <c r="K1679" s="42">
        <f>IF(Table2[[#This Row],[Order Priority]]=Introduction!$B$44,1,0)</f>
        <v>0</v>
      </c>
      <c r="L1679" s="42">
        <f>IF(Table2[[#This Row],[Order Priority]]=Introduction!$B$45,1,0)</f>
        <v>0</v>
      </c>
      <c r="M1679" s="42">
        <f>IF(Table2[[#This Row],[Ship Mode]]=Introduction!$C$42,1,0)</f>
        <v>0</v>
      </c>
      <c r="N1679" s="41">
        <f>IF(Table2[[#This Row],[Ship Mode]]=Introduction!$C$44,1,0)</f>
        <v>1</v>
      </c>
      <c r="O1679" s="41">
        <f>IF(Table2[[#This Row],[Customer Segment]]=Introduction!$D$45,1,0)</f>
        <v>0</v>
      </c>
      <c r="P1679" s="41">
        <f>IF(Table2[[#This Row],[Customer Segment]]=Introduction!$D$42,1,0)</f>
        <v>1</v>
      </c>
      <c r="Q1679" s="41">
        <f>IF(Table2[[#This Row],[Customer Segment]]=Introduction!$D$44,1,0)</f>
        <v>0</v>
      </c>
      <c r="R1679" s="1">
        <v>7497.05</v>
      </c>
      <c r="S167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2460.3449821420286</v>
      </c>
    </row>
    <row r="1680" spans="1:19" x14ac:dyDescent="0.2">
      <c r="A1680" s="1" t="s">
        <v>13</v>
      </c>
      <c r="B1680" s="1" t="s">
        <v>14</v>
      </c>
      <c r="C1680" s="1" t="s">
        <v>15</v>
      </c>
      <c r="D1680" s="37">
        <v>0.09</v>
      </c>
      <c r="E1680" s="37">
        <v>363.25</v>
      </c>
      <c r="F1680" s="37">
        <v>19.989999999999998</v>
      </c>
      <c r="G1680" s="37">
        <v>0.56999999999999995</v>
      </c>
      <c r="H1680" s="37">
        <v>1231.6569</v>
      </c>
      <c r="I1680" s="42">
        <f>IF(Table2[[#This Row],[Order Priority]]=Introduction!$B$42,1,0)</f>
        <v>0</v>
      </c>
      <c r="J1680" s="42">
        <f>IF(Table2[[#This Row],[Order Priority]]=Introduction!$B$43,1,0)</f>
        <v>1</v>
      </c>
      <c r="K1680" s="42">
        <f>IF(Table2[[#This Row],[Order Priority]]=Introduction!$B$44,1,0)</f>
        <v>0</v>
      </c>
      <c r="L1680" s="42">
        <f>IF(Table2[[#This Row],[Order Priority]]=Introduction!$B$45,1,0)</f>
        <v>0</v>
      </c>
      <c r="M1680" s="42">
        <f>IF(Table2[[#This Row],[Ship Mode]]=Introduction!$C$42,1,0)</f>
        <v>0</v>
      </c>
      <c r="N1680" s="41">
        <f>IF(Table2[[#This Row],[Ship Mode]]=Introduction!$C$44,1,0)</f>
        <v>1</v>
      </c>
      <c r="O1680" s="41">
        <f>IF(Table2[[#This Row],[Customer Segment]]=Introduction!$D$45,1,0)</f>
        <v>0</v>
      </c>
      <c r="P1680" s="41">
        <f>IF(Table2[[#This Row],[Customer Segment]]=Introduction!$D$42,1,0)</f>
        <v>1</v>
      </c>
      <c r="Q1680" s="41">
        <f>IF(Table2[[#This Row],[Customer Segment]]=Introduction!$D$44,1,0)</f>
        <v>0</v>
      </c>
      <c r="R1680" s="34">
        <v>1785.01</v>
      </c>
      <c r="S168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2971.7302179679623</v>
      </c>
    </row>
    <row r="1681" spans="1:19" x14ac:dyDescent="0.2">
      <c r="A1681" s="1" t="s">
        <v>23</v>
      </c>
      <c r="B1681" s="1" t="s">
        <v>14</v>
      </c>
      <c r="C1681" s="1" t="s">
        <v>47</v>
      </c>
      <c r="D1681" s="39">
        <v>0.09</v>
      </c>
      <c r="E1681" s="39">
        <v>35.94</v>
      </c>
      <c r="F1681" s="39">
        <v>6.66</v>
      </c>
      <c r="G1681" s="39">
        <v>0.4</v>
      </c>
      <c r="H1681" s="39">
        <v>144.2928</v>
      </c>
      <c r="I1681" s="42">
        <f>IF(Table2[[#This Row],[Order Priority]]=Introduction!$B$42,1,0)</f>
        <v>0</v>
      </c>
      <c r="J1681" s="42">
        <f>IF(Table2[[#This Row],[Order Priority]]=Introduction!$B$43,1,0)</f>
        <v>0</v>
      </c>
      <c r="K1681" s="42">
        <f>IF(Table2[[#This Row],[Order Priority]]=Introduction!$B$44,1,0)</f>
        <v>1</v>
      </c>
      <c r="L1681" s="42">
        <f>IF(Table2[[#This Row],[Order Priority]]=Introduction!$B$45,1,0)</f>
        <v>0</v>
      </c>
      <c r="M1681" s="42">
        <f>IF(Table2[[#This Row],[Ship Mode]]=Introduction!$C$42,1,0)</f>
        <v>0</v>
      </c>
      <c r="N1681" s="41">
        <f>IF(Table2[[#This Row],[Ship Mode]]=Introduction!$C$44,1,0)</f>
        <v>1</v>
      </c>
      <c r="O1681" s="41">
        <f>IF(Table2[[#This Row],[Customer Segment]]=Introduction!$D$45,1,0)</f>
        <v>0</v>
      </c>
      <c r="P1681" s="41">
        <f>IF(Table2[[#This Row],[Customer Segment]]=Introduction!$D$42,1,0)</f>
        <v>0</v>
      </c>
      <c r="Q1681" s="41">
        <f>IF(Table2[[#This Row],[Customer Segment]]=Introduction!$D$44,1,0)</f>
        <v>1</v>
      </c>
      <c r="R1681" s="1">
        <v>209.12</v>
      </c>
      <c r="S168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464.61962116739448</v>
      </c>
    </row>
    <row r="1682" spans="1:19" x14ac:dyDescent="0.2">
      <c r="A1682" s="1" t="s">
        <v>23</v>
      </c>
      <c r="B1682" s="1" t="s">
        <v>14</v>
      </c>
      <c r="C1682" s="1" t="s">
        <v>47</v>
      </c>
      <c r="D1682" s="37">
        <v>0</v>
      </c>
      <c r="E1682" s="37">
        <v>170.98</v>
      </c>
      <c r="F1682" s="37">
        <v>13.99</v>
      </c>
      <c r="G1682" s="37">
        <v>0.75</v>
      </c>
      <c r="H1682" s="37">
        <v>888.14729999999997</v>
      </c>
      <c r="I1682" s="42">
        <f>IF(Table2[[#This Row],[Order Priority]]=Introduction!$B$42,1,0)</f>
        <v>0</v>
      </c>
      <c r="J1682" s="42">
        <f>IF(Table2[[#This Row],[Order Priority]]=Introduction!$B$43,1,0)</f>
        <v>0</v>
      </c>
      <c r="K1682" s="42">
        <f>IF(Table2[[#This Row],[Order Priority]]=Introduction!$B$44,1,0)</f>
        <v>1</v>
      </c>
      <c r="L1682" s="42">
        <f>IF(Table2[[#This Row],[Order Priority]]=Introduction!$B$45,1,0)</f>
        <v>0</v>
      </c>
      <c r="M1682" s="42">
        <f>IF(Table2[[#This Row],[Ship Mode]]=Introduction!$C$42,1,0)</f>
        <v>0</v>
      </c>
      <c r="N1682" s="41">
        <f>IF(Table2[[#This Row],[Ship Mode]]=Introduction!$C$44,1,0)</f>
        <v>1</v>
      </c>
      <c r="O1682" s="41">
        <f>IF(Table2[[#This Row],[Customer Segment]]=Introduction!$D$45,1,0)</f>
        <v>0</v>
      </c>
      <c r="P1682" s="41">
        <f>IF(Table2[[#This Row],[Customer Segment]]=Introduction!$D$42,1,0)</f>
        <v>0</v>
      </c>
      <c r="Q1682" s="41">
        <f>IF(Table2[[#This Row],[Customer Segment]]=Introduction!$D$44,1,0)</f>
        <v>1</v>
      </c>
      <c r="R1682" s="34">
        <v>1287.17</v>
      </c>
      <c r="S168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2202.4360493551621</v>
      </c>
    </row>
    <row r="1683" spans="1:19" x14ac:dyDescent="0.2">
      <c r="A1683" s="1" t="s">
        <v>23</v>
      </c>
      <c r="B1683" s="1" t="s">
        <v>14</v>
      </c>
      <c r="C1683" s="1" t="s">
        <v>47</v>
      </c>
      <c r="D1683" s="39">
        <v>0.09</v>
      </c>
      <c r="E1683" s="39">
        <v>4.9800000000000004</v>
      </c>
      <c r="F1683" s="39">
        <v>7.44</v>
      </c>
      <c r="G1683" s="39">
        <v>0.36</v>
      </c>
      <c r="H1683" s="39">
        <v>-46.005000000000003</v>
      </c>
      <c r="I1683" s="42">
        <f>IF(Table2[[#This Row],[Order Priority]]=Introduction!$B$42,1,0)</f>
        <v>0</v>
      </c>
      <c r="J1683" s="42">
        <f>IF(Table2[[#This Row],[Order Priority]]=Introduction!$B$43,1,0)</f>
        <v>0</v>
      </c>
      <c r="K1683" s="42">
        <f>IF(Table2[[#This Row],[Order Priority]]=Introduction!$B$44,1,0)</f>
        <v>1</v>
      </c>
      <c r="L1683" s="42">
        <f>IF(Table2[[#This Row],[Order Priority]]=Introduction!$B$45,1,0)</f>
        <v>0</v>
      </c>
      <c r="M1683" s="42">
        <f>IF(Table2[[#This Row],[Ship Mode]]=Introduction!$C$42,1,0)</f>
        <v>0</v>
      </c>
      <c r="N1683" s="41">
        <f>IF(Table2[[#This Row],[Ship Mode]]=Introduction!$C$44,1,0)</f>
        <v>1</v>
      </c>
      <c r="O1683" s="41">
        <f>IF(Table2[[#This Row],[Customer Segment]]=Introduction!$D$45,1,0)</f>
        <v>0</v>
      </c>
      <c r="P1683" s="41">
        <f>IF(Table2[[#This Row],[Customer Segment]]=Introduction!$D$42,1,0)</f>
        <v>0</v>
      </c>
      <c r="Q1683" s="41">
        <f>IF(Table2[[#This Row],[Customer Segment]]=Introduction!$D$44,1,0)</f>
        <v>1</v>
      </c>
      <c r="R1683" s="1">
        <v>46.17</v>
      </c>
      <c r="S168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161.05799710739529</v>
      </c>
    </row>
    <row r="1684" spans="1:19" x14ac:dyDescent="0.2">
      <c r="A1684" s="1" t="s">
        <v>23</v>
      </c>
      <c r="B1684" s="1" t="s">
        <v>14</v>
      </c>
      <c r="C1684" s="1" t="s">
        <v>47</v>
      </c>
      <c r="D1684" s="37">
        <v>0.09</v>
      </c>
      <c r="E1684" s="37">
        <v>35.94</v>
      </c>
      <c r="F1684" s="37">
        <v>6.66</v>
      </c>
      <c r="G1684" s="37">
        <v>0.4</v>
      </c>
      <c r="H1684" s="37">
        <v>72.1858</v>
      </c>
      <c r="I1684" s="42">
        <f>IF(Table2[[#This Row],[Order Priority]]=Introduction!$B$42,1,0)</f>
        <v>0</v>
      </c>
      <c r="J1684" s="42">
        <f>IF(Table2[[#This Row],[Order Priority]]=Introduction!$B$43,1,0)</f>
        <v>0</v>
      </c>
      <c r="K1684" s="42">
        <f>IF(Table2[[#This Row],[Order Priority]]=Introduction!$B$44,1,0)</f>
        <v>1</v>
      </c>
      <c r="L1684" s="42">
        <f>IF(Table2[[#This Row],[Order Priority]]=Introduction!$B$45,1,0)</f>
        <v>0</v>
      </c>
      <c r="M1684" s="42">
        <f>IF(Table2[[#This Row],[Ship Mode]]=Introduction!$C$42,1,0)</f>
        <v>0</v>
      </c>
      <c r="N1684" s="41">
        <f>IF(Table2[[#This Row],[Ship Mode]]=Introduction!$C$44,1,0)</f>
        <v>1</v>
      </c>
      <c r="O1684" s="41">
        <f>IF(Table2[[#This Row],[Customer Segment]]=Introduction!$D$45,1,0)</f>
        <v>0</v>
      </c>
      <c r="P1684" s="41">
        <f>IF(Table2[[#This Row],[Customer Segment]]=Introduction!$D$42,1,0)</f>
        <v>0</v>
      </c>
      <c r="Q1684" s="41">
        <f>IF(Table2[[#This Row],[Customer Segment]]=Introduction!$D$44,1,0)</f>
        <v>1</v>
      </c>
      <c r="R1684" s="34">
        <v>836.47</v>
      </c>
      <c r="S168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390.78019840356944</v>
      </c>
    </row>
    <row r="1685" spans="1:19" x14ac:dyDescent="0.2">
      <c r="A1685" s="1" t="s">
        <v>23</v>
      </c>
      <c r="B1685" s="1" t="s">
        <v>14</v>
      </c>
      <c r="C1685" s="1" t="s">
        <v>47</v>
      </c>
      <c r="D1685" s="39">
        <v>0.09</v>
      </c>
      <c r="E1685" s="39">
        <v>4.9800000000000004</v>
      </c>
      <c r="F1685" s="39">
        <v>7.44</v>
      </c>
      <c r="G1685" s="39">
        <v>0.36</v>
      </c>
      <c r="H1685" s="39">
        <v>-122.3733</v>
      </c>
      <c r="I1685" s="42">
        <f>IF(Table2[[#This Row],[Order Priority]]=Introduction!$B$42,1,0)</f>
        <v>0</v>
      </c>
      <c r="J1685" s="42">
        <f>IF(Table2[[#This Row],[Order Priority]]=Introduction!$B$43,1,0)</f>
        <v>0</v>
      </c>
      <c r="K1685" s="42">
        <f>IF(Table2[[#This Row],[Order Priority]]=Introduction!$B$44,1,0)</f>
        <v>1</v>
      </c>
      <c r="L1685" s="42">
        <f>IF(Table2[[#This Row],[Order Priority]]=Introduction!$B$45,1,0)</f>
        <v>0</v>
      </c>
      <c r="M1685" s="42">
        <f>IF(Table2[[#This Row],[Ship Mode]]=Introduction!$C$42,1,0)</f>
        <v>0</v>
      </c>
      <c r="N1685" s="41">
        <f>IF(Table2[[#This Row],[Ship Mode]]=Introduction!$C$44,1,0)</f>
        <v>1</v>
      </c>
      <c r="O1685" s="41">
        <f>IF(Table2[[#This Row],[Customer Segment]]=Introduction!$D$45,1,0)</f>
        <v>0</v>
      </c>
      <c r="P1685" s="41">
        <f>IF(Table2[[#This Row],[Customer Segment]]=Introduction!$D$42,1,0)</f>
        <v>0</v>
      </c>
      <c r="Q1685" s="41">
        <f>IF(Table2[[#This Row],[Customer Segment]]=Introduction!$D$44,1,0)</f>
        <v>1</v>
      </c>
      <c r="R1685" s="1">
        <v>189.83</v>
      </c>
      <c r="S168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82.854893532782228</v>
      </c>
    </row>
    <row r="1686" spans="1:19" x14ac:dyDescent="0.2">
      <c r="A1686" s="1" t="s">
        <v>23</v>
      </c>
      <c r="B1686" s="1" t="s">
        <v>14</v>
      </c>
      <c r="C1686" s="1" t="s">
        <v>47</v>
      </c>
      <c r="D1686" s="37">
        <v>7.0000000000000007E-2</v>
      </c>
      <c r="E1686" s="37">
        <v>12.64</v>
      </c>
      <c r="F1686" s="37">
        <v>4.9800000000000004</v>
      </c>
      <c r="G1686" s="37">
        <v>0.48</v>
      </c>
      <c r="H1686" s="37">
        <v>113.41500000000001</v>
      </c>
      <c r="I1686" s="42">
        <f>IF(Table2[[#This Row],[Order Priority]]=Introduction!$B$42,1,0)</f>
        <v>0</v>
      </c>
      <c r="J1686" s="42">
        <f>IF(Table2[[#This Row],[Order Priority]]=Introduction!$B$43,1,0)</f>
        <v>0</v>
      </c>
      <c r="K1686" s="42">
        <f>IF(Table2[[#This Row],[Order Priority]]=Introduction!$B$44,1,0)</f>
        <v>1</v>
      </c>
      <c r="L1686" s="42">
        <f>IF(Table2[[#This Row],[Order Priority]]=Introduction!$B$45,1,0)</f>
        <v>0</v>
      </c>
      <c r="M1686" s="42">
        <f>IF(Table2[[#This Row],[Ship Mode]]=Introduction!$C$42,1,0)</f>
        <v>0</v>
      </c>
      <c r="N1686" s="41">
        <f>IF(Table2[[#This Row],[Ship Mode]]=Introduction!$C$44,1,0)</f>
        <v>1</v>
      </c>
      <c r="O1686" s="41">
        <f>IF(Table2[[#This Row],[Customer Segment]]=Introduction!$D$45,1,0)</f>
        <v>0</v>
      </c>
      <c r="P1686" s="41">
        <f>IF(Table2[[#This Row],[Customer Segment]]=Introduction!$D$42,1,0)</f>
        <v>0</v>
      </c>
      <c r="Q1686" s="41">
        <f>IF(Table2[[#This Row],[Customer Segment]]=Introduction!$D$44,1,0)</f>
        <v>1</v>
      </c>
      <c r="R1686" s="34">
        <v>199.76</v>
      </c>
      <c r="S168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393.27435581598877</v>
      </c>
    </row>
    <row r="1687" spans="1:19" x14ac:dyDescent="0.2">
      <c r="A1687" s="1" t="s">
        <v>92</v>
      </c>
      <c r="B1687" s="1" t="s">
        <v>14</v>
      </c>
      <c r="C1687" s="1" t="s">
        <v>47</v>
      </c>
      <c r="D1687" s="39">
        <v>0.02</v>
      </c>
      <c r="E1687" s="39">
        <v>6.48</v>
      </c>
      <c r="F1687" s="39">
        <v>8.74</v>
      </c>
      <c r="G1687" s="39">
        <v>0.36</v>
      </c>
      <c r="H1687" s="39">
        <v>-6.835</v>
      </c>
      <c r="I1687" s="42">
        <f>IF(Table2[[#This Row],[Order Priority]]=Introduction!$B$42,1,0)</f>
        <v>0</v>
      </c>
      <c r="J1687" s="42">
        <f>IF(Table2[[#This Row],[Order Priority]]=Introduction!$B$43,1,0)</f>
        <v>0</v>
      </c>
      <c r="K1687" s="42">
        <f>IF(Table2[[#This Row],[Order Priority]]=Introduction!$B$44,1,0)</f>
        <v>0</v>
      </c>
      <c r="L1687" s="42">
        <f>IF(Table2[[#This Row],[Order Priority]]=Introduction!$B$45,1,0)</f>
        <v>1</v>
      </c>
      <c r="M1687" s="42">
        <f>IF(Table2[[#This Row],[Ship Mode]]=Introduction!$C$42,1,0)</f>
        <v>0</v>
      </c>
      <c r="N1687" s="41">
        <f>IF(Table2[[#This Row],[Ship Mode]]=Introduction!$C$44,1,0)</f>
        <v>1</v>
      </c>
      <c r="O1687" s="41">
        <f>IF(Table2[[#This Row],[Customer Segment]]=Introduction!$D$45,1,0)</f>
        <v>0</v>
      </c>
      <c r="P1687" s="41">
        <f>IF(Table2[[#This Row],[Customer Segment]]=Introduction!$D$42,1,0)</f>
        <v>0</v>
      </c>
      <c r="Q1687" s="41">
        <f>IF(Table2[[#This Row],[Customer Segment]]=Introduction!$D$44,1,0)</f>
        <v>1</v>
      </c>
      <c r="R1687" s="1">
        <v>10.72</v>
      </c>
      <c r="S168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221.05351435264322</v>
      </c>
    </row>
    <row r="1688" spans="1:19" x14ac:dyDescent="0.2">
      <c r="A1688" s="1" t="s">
        <v>92</v>
      </c>
      <c r="B1688" s="1" t="s">
        <v>63</v>
      </c>
      <c r="C1688" s="1" t="s">
        <v>47</v>
      </c>
      <c r="D1688" s="37">
        <v>0.06</v>
      </c>
      <c r="E1688" s="37">
        <v>699.99</v>
      </c>
      <c r="F1688" s="37">
        <v>24.49</v>
      </c>
      <c r="G1688" s="37">
        <v>0.41</v>
      </c>
      <c r="H1688" s="37">
        <v>7024.2069000000001</v>
      </c>
      <c r="I1688" s="42">
        <f>IF(Table2[[#This Row],[Order Priority]]=Introduction!$B$42,1,0)</f>
        <v>0</v>
      </c>
      <c r="J1688" s="42">
        <f>IF(Table2[[#This Row],[Order Priority]]=Introduction!$B$43,1,0)</f>
        <v>0</v>
      </c>
      <c r="K1688" s="42">
        <f>IF(Table2[[#This Row],[Order Priority]]=Introduction!$B$44,1,0)</f>
        <v>0</v>
      </c>
      <c r="L1688" s="42">
        <f>IF(Table2[[#This Row],[Order Priority]]=Introduction!$B$45,1,0)</f>
        <v>1</v>
      </c>
      <c r="M1688" s="42">
        <f>IF(Table2[[#This Row],[Ship Mode]]=Introduction!$C$42,1,0)</f>
        <v>0</v>
      </c>
      <c r="N1688" s="41">
        <f>IF(Table2[[#This Row],[Ship Mode]]=Introduction!$C$44,1,0)</f>
        <v>0</v>
      </c>
      <c r="O1688" s="41">
        <f>IF(Table2[[#This Row],[Customer Segment]]=Introduction!$D$45,1,0)</f>
        <v>0</v>
      </c>
      <c r="P1688" s="41">
        <f>IF(Table2[[#This Row],[Customer Segment]]=Introduction!$D$42,1,0)</f>
        <v>0</v>
      </c>
      <c r="Q1688" s="41">
        <f>IF(Table2[[#This Row],[Customer Segment]]=Introduction!$D$44,1,0)</f>
        <v>1</v>
      </c>
      <c r="R1688" s="34">
        <v>10180.01</v>
      </c>
      <c r="S168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9962.1393208293885</v>
      </c>
    </row>
    <row r="1689" spans="1:19" x14ac:dyDescent="0.2">
      <c r="A1689" s="1" t="s">
        <v>92</v>
      </c>
      <c r="B1689" s="1" t="s">
        <v>14</v>
      </c>
      <c r="C1689" s="1" t="s">
        <v>47</v>
      </c>
      <c r="D1689" s="39">
        <v>0.02</v>
      </c>
      <c r="E1689" s="39">
        <v>17.149999999999999</v>
      </c>
      <c r="F1689" s="39">
        <v>4.96</v>
      </c>
      <c r="G1689" s="39">
        <v>0.57999999999999996</v>
      </c>
      <c r="H1689" s="39">
        <v>36.494999999999997</v>
      </c>
      <c r="I1689" s="42">
        <f>IF(Table2[[#This Row],[Order Priority]]=Introduction!$B$42,1,0)</f>
        <v>0</v>
      </c>
      <c r="J1689" s="42">
        <f>IF(Table2[[#This Row],[Order Priority]]=Introduction!$B$43,1,0)</f>
        <v>0</v>
      </c>
      <c r="K1689" s="42">
        <f>IF(Table2[[#This Row],[Order Priority]]=Introduction!$B$44,1,0)</f>
        <v>0</v>
      </c>
      <c r="L1689" s="42">
        <f>IF(Table2[[#This Row],[Order Priority]]=Introduction!$B$45,1,0)</f>
        <v>1</v>
      </c>
      <c r="M1689" s="42">
        <f>IF(Table2[[#This Row],[Ship Mode]]=Introduction!$C$42,1,0)</f>
        <v>0</v>
      </c>
      <c r="N1689" s="41">
        <f>IF(Table2[[#This Row],[Ship Mode]]=Introduction!$C$44,1,0)</f>
        <v>1</v>
      </c>
      <c r="O1689" s="41">
        <f>IF(Table2[[#This Row],[Customer Segment]]=Introduction!$D$45,1,0)</f>
        <v>0</v>
      </c>
      <c r="P1689" s="41">
        <f>IF(Table2[[#This Row],[Customer Segment]]=Introduction!$D$42,1,0)</f>
        <v>0</v>
      </c>
      <c r="Q1689" s="41">
        <f>IF(Table2[[#This Row],[Customer Segment]]=Introduction!$D$44,1,0)</f>
        <v>1</v>
      </c>
      <c r="R1689" s="1">
        <v>190.85</v>
      </c>
      <c r="S168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377.2392582608461</v>
      </c>
    </row>
    <row r="1690" spans="1:19" x14ac:dyDescent="0.2">
      <c r="A1690" s="1" t="s">
        <v>92</v>
      </c>
      <c r="B1690" s="1" t="s">
        <v>14</v>
      </c>
      <c r="C1690" s="1" t="s">
        <v>47</v>
      </c>
      <c r="D1690" s="37">
        <v>7.0000000000000007E-2</v>
      </c>
      <c r="E1690" s="37">
        <v>30.98</v>
      </c>
      <c r="F1690" s="37">
        <v>8.74</v>
      </c>
      <c r="G1690" s="37">
        <v>0.4</v>
      </c>
      <c r="H1690" s="37">
        <v>255.76920000000001</v>
      </c>
      <c r="I1690" s="42">
        <f>IF(Table2[[#This Row],[Order Priority]]=Introduction!$B$42,1,0)</f>
        <v>0</v>
      </c>
      <c r="J1690" s="42">
        <f>IF(Table2[[#This Row],[Order Priority]]=Introduction!$B$43,1,0)</f>
        <v>0</v>
      </c>
      <c r="K1690" s="42">
        <f>IF(Table2[[#This Row],[Order Priority]]=Introduction!$B$44,1,0)</f>
        <v>0</v>
      </c>
      <c r="L1690" s="42">
        <f>IF(Table2[[#This Row],[Order Priority]]=Introduction!$B$45,1,0)</f>
        <v>1</v>
      </c>
      <c r="M1690" s="42">
        <f>IF(Table2[[#This Row],[Ship Mode]]=Introduction!$C$42,1,0)</f>
        <v>0</v>
      </c>
      <c r="N1690" s="41">
        <f>IF(Table2[[#This Row],[Ship Mode]]=Introduction!$C$44,1,0)</f>
        <v>1</v>
      </c>
      <c r="O1690" s="41">
        <f>IF(Table2[[#This Row],[Customer Segment]]=Introduction!$D$45,1,0)</f>
        <v>0</v>
      </c>
      <c r="P1690" s="41">
        <f>IF(Table2[[#This Row],[Customer Segment]]=Introduction!$D$42,1,0)</f>
        <v>0</v>
      </c>
      <c r="Q1690" s="41">
        <f>IF(Table2[[#This Row],[Customer Segment]]=Introduction!$D$44,1,0)</f>
        <v>1</v>
      </c>
      <c r="R1690" s="34">
        <v>370.68</v>
      </c>
      <c r="S169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566.93518131369353</v>
      </c>
    </row>
    <row r="1691" spans="1:19" x14ac:dyDescent="0.2">
      <c r="A1691" s="1" t="s">
        <v>92</v>
      </c>
      <c r="B1691" s="1" t="s">
        <v>2</v>
      </c>
      <c r="C1691" s="1" t="s">
        <v>47</v>
      </c>
      <c r="D1691" s="39">
        <v>0.04</v>
      </c>
      <c r="E1691" s="39">
        <v>1360.14</v>
      </c>
      <c r="F1691" s="39">
        <v>14.7</v>
      </c>
      <c r="G1691" s="39">
        <v>0.59</v>
      </c>
      <c r="H1691" s="39">
        <v>2639.01</v>
      </c>
      <c r="I1691" s="42">
        <f>IF(Table2[[#This Row],[Order Priority]]=Introduction!$B$42,1,0)</f>
        <v>0</v>
      </c>
      <c r="J1691" s="42">
        <f>IF(Table2[[#This Row],[Order Priority]]=Introduction!$B$43,1,0)</f>
        <v>0</v>
      </c>
      <c r="K1691" s="42">
        <f>IF(Table2[[#This Row],[Order Priority]]=Introduction!$B$44,1,0)</f>
        <v>0</v>
      </c>
      <c r="L1691" s="42">
        <f>IF(Table2[[#This Row],[Order Priority]]=Introduction!$B$45,1,0)</f>
        <v>1</v>
      </c>
      <c r="M1691" s="42">
        <f>IF(Table2[[#This Row],[Ship Mode]]=Introduction!$C$42,1,0)</f>
        <v>1</v>
      </c>
      <c r="N1691" s="41">
        <f>IF(Table2[[#This Row],[Ship Mode]]=Introduction!$C$44,1,0)</f>
        <v>0</v>
      </c>
      <c r="O1691" s="41">
        <f>IF(Table2[[#This Row],[Customer Segment]]=Introduction!$D$45,1,0)</f>
        <v>0</v>
      </c>
      <c r="P1691" s="41">
        <f>IF(Table2[[#This Row],[Customer Segment]]=Introduction!$D$42,1,0)</f>
        <v>0</v>
      </c>
      <c r="Q1691" s="41">
        <f>IF(Table2[[#This Row],[Customer Segment]]=Introduction!$D$44,1,0)</f>
        <v>1</v>
      </c>
      <c r="R1691" s="1">
        <v>7303.05</v>
      </c>
      <c r="S169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7710.8397277490758</v>
      </c>
    </row>
    <row r="1692" spans="1:19" x14ac:dyDescent="0.2">
      <c r="A1692" s="1" t="s">
        <v>1</v>
      </c>
      <c r="B1692" s="1" t="s">
        <v>14</v>
      </c>
      <c r="C1692" s="1" t="s">
        <v>15</v>
      </c>
      <c r="D1692" s="37">
        <v>0.02</v>
      </c>
      <c r="E1692" s="37">
        <v>6.47</v>
      </c>
      <c r="F1692" s="37">
        <v>1.22</v>
      </c>
      <c r="G1692" s="37">
        <v>0.4</v>
      </c>
      <c r="H1692" s="37">
        <v>40.200000000000003</v>
      </c>
      <c r="I1692" s="42">
        <f>IF(Table2[[#This Row],[Order Priority]]=Introduction!$B$42,1,0)</f>
        <v>1</v>
      </c>
      <c r="J1692" s="42">
        <f>IF(Table2[[#This Row],[Order Priority]]=Introduction!$B$43,1,0)</f>
        <v>0</v>
      </c>
      <c r="K1692" s="42">
        <f>IF(Table2[[#This Row],[Order Priority]]=Introduction!$B$44,1,0)</f>
        <v>0</v>
      </c>
      <c r="L1692" s="42">
        <f>IF(Table2[[#This Row],[Order Priority]]=Introduction!$B$45,1,0)</f>
        <v>0</v>
      </c>
      <c r="M1692" s="42">
        <f>IF(Table2[[#This Row],[Ship Mode]]=Introduction!$C$42,1,0)</f>
        <v>0</v>
      </c>
      <c r="N1692" s="41">
        <f>IF(Table2[[#This Row],[Ship Mode]]=Introduction!$C$44,1,0)</f>
        <v>1</v>
      </c>
      <c r="O1692" s="41">
        <f>IF(Table2[[#This Row],[Customer Segment]]=Introduction!$D$45,1,0)</f>
        <v>0</v>
      </c>
      <c r="P1692" s="41">
        <f>IF(Table2[[#This Row],[Customer Segment]]=Introduction!$D$42,1,0)</f>
        <v>1</v>
      </c>
      <c r="Q1692" s="41">
        <f>IF(Table2[[#This Row],[Customer Segment]]=Introduction!$D$44,1,0)</f>
        <v>0</v>
      </c>
      <c r="R1692" s="34">
        <v>193.95</v>
      </c>
      <c r="S169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312.4599585566915</v>
      </c>
    </row>
    <row r="1693" spans="1:19" x14ac:dyDescent="0.2">
      <c r="A1693" s="1" t="s">
        <v>1</v>
      </c>
      <c r="B1693" s="1" t="s">
        <v>14</v>
      </c>
      <c r="C1693" s="1" t="s">
        <v>15</v>
      </c>
      <c r="D1693" s="39">
        <v>7.0000000000000007E-2</v>
      </c>
      <c r="E1693" s="39">
        <v>2.84</v>
      </c>
      <c r="F1693" s="39">
        <v>0.93</v>
      </c>
      <c r="G1693" s="39">
        <v>0.54</v>
      </c>
      <c r="H1693" s="39">
        <v>3.21</v>
      </c>
      <c r="I1693" s="42">
        <f>IF(Table2[[#This Row],[Order Priority]]=Introduction!$B$42,1,0)</f>
        <v>1</v>
      </c>
      <c r="J1693" s="42">
        <f>IF(Table2[[#This Row],[Order Priority]]=Introduction!$B$43,1,0)</f>
        <v>0</v>
      </c>
      <c r="K1693" s="42">
        <f>IF(Table2[[#This Row],[Order Priority]]=Introduction!$B$44,1,0)</f>
        <v>0</v>
      </c>
      <c r="L1693" s="42">
        <f>IF(Table2[[#This Row],[Order Priority]]=Introduction!$B$45,1,0)</f>
        <v>0</v>
      </c>
      <c r="M1693" s="42">
        <f>IF(Table2[[#This Row],[Ship Mode]]=Introduction!$C$42,1,0)</f>
        <v>0</v>
      </c>
      <c r="N1693" s="41">
        <f>IF(Table2[[#This Row],[Ship Mode]]=Introduction!$C$44,1,0)</f>
        <v>1</v>
      </c>
      <c r="O1693" s="41">
        <f>IF(Table2[[#This Row],[Customer Segment]]=Introduction!$D$45,1,0)</f>
        <v>0</v>
      </c>
      <c r="P1693" s="41">
        <f>IF(Table2[[#This Row],[Customer Segment]]=Introduction!$D$42,1,0)</f>
        <v>1</v>
      </c>
      <c r="Q1693" s="41">
        <f>IF(Table2[[#This Row],[Customer Segment]]=Introduction!$D$44,1,0)</f>
        <v>0</v>
      </c>
      <c r="R1693" s="1">
        <v>158.80000000000001</v>
      </c>
      <c r="S169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338.5162051889962</v>
      </c>
    </row>
    <row r="1694" spans="1:19" x14ac:dyDescent="0.2">
      <c r="A1694" s="1" t="s">
        <v>1</v>
      </c>
      <c r="B1694" s="1" t="s">
        <v>14</v>
      </c>
      <c r="C1694" s="1" t="s">
        <v>15</v>
      </c>
      <c r="D1694" s="37">
        <v>7.0000000000000007E-2</v>
      </c>
      <c r="E1694" s="37">
        <v>2.84</v>
      </c>
      <c r="F1694" s="37">
        <v>0.93</v>
      </c>
      <c r="G1694" s="37">
        <v>0.54</v>
      </c>
      <c r="H1694" s="37">
        <v>3.8519999999999999</v>
      </c>
      <c r="I1694" s="42">
        <f>IF(Table2[[#This Row],[Order Priority]]=Introduction!$B$42,1,0)</f>
        <v>1</v>
      </c>
      <c r="J1694" s="42">
        <f>IF(Table2[[#This Row],[Order Priority]]=Introduction!$B$43,1,0)</f>
        <v>0</v>
      </c>
      <c r="K1694" s="42">
        <f>IF(Table2[[#This Row],[Order Priority]]=Introduction!$B$44,1,0)</f>
        <v>0</v>
      </c>
      <c r="L1694" s="42">
        <f>IF(Table2[[#This Row],[Order Priority]]=Introduction!$B$45,1,0)</f>
        <v>0</v>
      </c>
      <c r="M1694" s="42">
        <f>IF(Table2[[#This Row],[Ship Mode]]=Introduction!$C$42,1,0)</f>
        <v>0</v>
      </c>
      <c r="N1694" s="41">
        <f>IF(Table2[[#This Row],[Ship Mode]]=Introduction!$C$44,1,0)</f>
        <v>1</v>
      </c>
      <c r="O1694" s="41">
        <f>IF(Table2[[#This Row],[Customer Segment]]=Introduction!$D$45,1,0)</f>
        <v>0</v>
      </c>
      <c r="P1694" s="41">
        <f>IF(Table2[[#This Row],[Customer Segment]]=Introduction!$D$42,1,0)</f>
        <v>1</v>
      </c>
      <c r="Q1694" s="41">
        <f>IF(Table2[[#This Row],[Customer Segment]]=Introduction!$D$44,1,0)</f>
        <v>0</v>
      </c>
      <c r="R1694" s="34">
        <v>40.369999999999997</v>
      </c>
      <c r="S169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339.17362970276565</v>
      </c>
    </row>
    <row r="1695" spans="1:19" x14ac:dyDescent="0.2">
      <c r="A1695" s="1" t="s">
        <v>13</v>
      </c>
      <c r="B1695" s="1" t="s">
        <v>14</v>
      </c>
      <c r="C1695" s="1" t="s">
        <v>3</v>
      </c>
      <c r="D1695" s="39">
        <v>0</v>
      </c>
      <c r="E1695" s="39">
        <v>6.48</v>
      </c>
      <c r="F1695" s="39">
        <v>5.19</v>
      </c>
      <c r="G1695" s="39">
        <v>0.37</v>
      </c>
      <c r="H1695" s="39">
        <v>-14.074999999999999</v>
      </c>
      <c r="I1695" s="42">
        <f>IF(Table2[[#This Row],[Order Priority]]=Introduction!$B$42,1,0)</f>
        <v>0</v>
      </c>
      <c r="J1695" s="42">
        <f>IF(Table2[[#This Row],[Order Priority]]=Introduction!$B$43,1,0)</f>
        <v>1</v>
      </c>
      <c r="K1695" s="42">
        <f>IF(Table2[[#This Row],[Order Priority]]=Introduction!$B$44,1,0)</f>
        <v>0</v>
      </c>
      <c r="L1695" s="42">
        <f>IF(Table2[[#This Row],[Order Priority]]=Introduction!$B$45,1,0)</f>
        <v>0</v>
      </c>
      <c r="M1695" s="42">
        <f>IF(Table2[[#This Row],[Ship Mode]]=Introduction!$C$42,1,0)</f>
        <v>0</v>
      </c>
      <c r="N1695" s="41">
        <f>IF(Table2[[#This Row],[Ship Mode]]=Introduction!$C$44,1,0)</f>
        <v>1</v>
      </c>
      <c r="O1695" s="41">
        <f>IF(Table2[[#This Row],[Customer Segment]]=Introduction!$D$45,1,0)</f>
        <v>1</v>
      </c>
      <c r="P1695" s="41">
        <f>IF(Table2[[#This Row],[Customer Segment]]=Introduction!$D$42,1,0)</f>
        <v>0</v>
      </c>
      <c r="Q1695" s="41">
        <f>IF(Table2[[#This Row],[Customer Segment]]=Introduction!$D$44,1,0)</f>
        <v>0</v>
      </c>
      <c r="R1695" s="1">
        <v>84.04</v>
      </c>
      <c r="S169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82.321216900967656</v>
      </c>
    </row>
    <row r="1696" spans="1:19" x14ac:dyDescent="0.2">
      <c r="A1696" s="1" t="s">
        <v>92</v>
      </c>
      <c r="B1696" s="1" t="s">
        <v>14</v>
      </c>
      <c r="C1696" s="1" t="s">
        <v>47</v>
      </c>
      <c r="D1696" s="37">
        <v>0.01</v>
      </c>
      <c r="E1696" s="37">
        <v>18.97</v>
      </c>
      <c r="F1696" s="37">
        <v>9.5399999999999991</v>
      </c>
      <c r="G1696" s="37">
        <v>0.37</v>
      </c>
      <c r="H1696" s="37">
        <v>85.875</v>
      </c>
      <c r="I1696" s="42">
        <f>IF(Table2[[#This Row],[Order Priority]]=Introduction!$B$42,1,0)</f>
        <v>0</v>
      </c>
      <c r="J1696" s="42">
        <f>IF(Table2[[#This Row],[Order Priority]]=Introduction!$B$43,1,0)</f>
        <v>0</v>
      </c>
      <c r="K1696" s="42">
        <f>IF(Table2[[#This Row],[Order Priority]]=Introduction!$B$44,1,0)</f>
        <v>0</v>
      </c>
      <c r="L1696" s="42">
        <f>IF(Table2[[#This Row],[Order Priority]]=Introduction!$B$45,1,0)</f>
        <v>1</v>
      </c>
      <c r="M1696" s="42">
        <f>IF(Table2[[#This Row],[Ship Mode]]=Introduction!$C$42,1,0)</f>
        <v>0</v>
      </c>
      <c r="N1696" s="41">
        <f>IF(Table2[[#This Row],[Ship Mode]]=Introduction!$C$44,1,0)</f>
        <v>1</v>
      </c>
      <c r="O1696" s="41">
        <f>IF(Table2[[#This Row],[Customer Segment]]=Introduction!$D$45,1,0)</f>
        <v>0</v>
      </c>
      <c r="P1696" s="41">
        <f>IF(Table2[[#This Row],[Customer Segment]]=Introduction!$D$42,1,0)</f>
        <v>0</v>
      </c>
      <c r="Q1696" s="41">
        <f>IF(Table2[[#This Row],[Customer Segment]]=Introduction!$D$44,1,0)</f>
        <v>1</v>
      </c>
      <c r="R1696" s="34">
        <v>227.67</v>
      </c>
      <c r="S169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392.15600608861587</v>
      </c>
    </row>
    <row r="1697" spans="1:19" x14ac:dyDescent="0.2">
      <c r="A1697" s="1" t="s">
        <v>92</v>
      </c>
      <c r="B1697" s="1" t="s">
        <v>2</v>
      </c>
      <c r="C1697" s="1" t="s">
        <v>70</v>
      </c>
      <c r="D1697" s="39">
        <v>0.05</v>
      </c>
      <c r="E1697" s="39">
        <v>399.98</v>
      </c>
      <c r="F1697" s="39">
        <v>12.06</v>
      </c>
      <c r="G1697" s="39">
        <v>0.56000000000000005</v>
      </c>
      <c r="H1697" s="39">
        <v>567.59</v>
      </c>
      <c r="I1697" s="42">
        <f>IF(Table2[[#This Row],[Order Priority]]=Introduction!$B$42,1,0)</f>
        <v>0</v>
      </c>
      <c r="J1697" s="42">
        <f>IF(Table2[[#This Row],[Order Priority]]=Introduction!$B$43,1,0)</f>
        <v>0</v>
      </c>
      <c r="K1697" s="42">
        <f>IF(Table2[[#This Row],[Order Priority]]=Introduction!$B$44,1,0)</f>
        <v>0</v>
      </c>
      <c r="L1697" s="42">
        <f>IF(Table2[[#This Row],[Order Priority]]=Introduction!$B$45,1,0)</f>
        <v>1</v>
      </c>
      <c r="M1697" s="42">
        <f>IF(Table2[[#This Row],[Ship Mode]]=Introduction!$C$42,1,0)</f>
        <v>1</v>
      </c>
      <c r="N1697" s="41">
        <f>IF(Table2[[#This Row],[Ship Mode]]=Introduction!$C$44,1,0)</f>
        <v>0</v>
      </c>
      <c r="O1697" s="41">
        <f>IF(Table2[[#This Row],[Customer Segment]]=Introduction!$D$45,1,0)</f>
        <v>0</v>
      </c>
      <c r="P1697" s="41">
        <f>IF(Table2[[#This Row],[Customer Segment]]=Introduction!$D$42,1,0)</f>
        <v>0</v>
      </c>
      <c r="Q1697" s="41">
        <f>IF(Table2[[#This Row],[Customer Segment]]=Introduction!$D$44,1,0)</f>
        <v>0</v>
      </c>
      <c r="R1697" s="1">
        <v>9666.7199999999993</v>
      </c>
      <c r="S169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2446.3515897732887</v>
      </c>
    </row>
    <row r="1698" spans="1:19" x14ac:dyDescent="0.2">
      <c r="A1698" s="1" t="s">
        <v>92</v>
      </c>
      <c r="B1698" s="1" t="s">
        <v>14</v>
      </c>
      <c r="C1698" s="1" t="s">
        <v>70</v>
      </c>
      <c r="D1698" s="37">
        <v>7.0000000000000007E-2</v>
      </c>
      <c r="E1698" s="37">
        <v>6.48</v>
      </c>
      <c r="F1698" s="37">
        <v>5.74</v>
      </c>
      <c r="G1698" s="37">
        <v>0.37</v>
      </c>
      <c r="H1698" s="37">
        <v>-28.45</v>
      </c>
      <c r="I1698" s="42">
        <f>IF(Table2[[#This Row],[Order Priority]]=Introduction!$B$42,1,0)</f>
        <v>0</v>
      </c>
      <c r="J1698" s="42">
        <f>IF(Table2[[#This Row],[Order Priority]]=Introduction!$B$43,1,0)</f>
        <v>0</v>
      </c>
      <c r="K1698" s="42">
        <f>IF(Table2[[#This Row],[Order Priority]]=Introduction!$B$44,1,0)</f>
        <v>0</v>
      </c>
      <c r="L1698" s="42">
        <f>IF(Table2[[#This Row],[Order Priority]]=Introduction!$B$45,1,0)</f>
        <v>1</v>
      </c>
      <c r="M1698" s="42">
        <f>IF(Table2[[#This Row],[Ship Mode]]=Introduction!$C$42,1,0)</f>
        <v>0</v>
      </c>
      <c r="N1698" s="41">
        <f>IF(Table2[[#This Row],[Ship Mode]]=Introduction!$C$44,1,0)</f>
        <v>1</v>
      </c>
      <c r="O1698" s="41">
        <f>IF(Table2[[#This Row],[Customer Segment]]=Introduction!$D$45,1,0)</f>
        <v>0</v>
      </c>
      <c r="P1698" s="41">
        <f>IF(Table2[[#This Row],[Customer Segment]]=Introduction!$D$42,1,0)</f>
        <v>0</v>
      </c>
      <c r="Q1698" s="41">
        <f>IF(Table2[[#This Row],[Customer Segment]]=Introduction!$D$44,1,0)</f>
        <v>0</v>
      </c>
      <c r="R1698" s="34">
        <v>134.58000000000001</v>
      </c>
      <c r="S169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60.83193933270428</v>
      </c>
    </row>
    <row r="1699" spans="1:19" x14ac:dyDescent="0.2">
      <c r="A1699" s="1" t="s">
        <v>92</v>
      </c>
      <c r="B1699" s="1" t="s">
        <v>14</v>
      </c>
      <c r="C1699" s="1" t="s">
        <v>70</v>
      </c>
      <c r="D1699" s="39">
        <v>7.0000000000000007E-2</v>
      </c>
      <c r="E1699" s="39">
        <v>6.48</v>
      </c>
      <c r="F1699" s="39">
        <v>5.74</v>
      </c>
      <c r="G1699" s="39">
        <v>0.37</v>
      </c>
      <c r="H1699" s="39">
        <v>-14.225</v>
      </c>
      <c r="I1699" s="42">
        <f>IF(Table2[[#This Row],[Order Priority]]=Introduction!$B$42,1,0)</f>
        <v>0</v>
      </c>
      <c r="J1699" s="42">
        <f>IF(Table2[[#This Row],[Order Priority]]=Introduction!$B$43,1,0)</f>
        <v>0</v>
      </c>
      <c r="K1699" s="42">
        <f>IF(Table2[[#This Row],[Order Priority]]=Introduction!$B$44,1,0)</f>
        <v>0</v>
      </c>
      <c r="L1699" s="42">
        <f>IF(Table2[[#This Row],[Order Priority]]=Introduction!$B$45,1,0)</f>
        <v>1</v>
      </c>
      <c r="M1699" s="42">
        <f>IF(Table2[[#This Row],[Ship Mode]]=Introduction!$C$42,1,0)</f>
        <v>0</v>
      </c>
      <c r="N1699" s="41">
        <f>IF(Table2[[#This Row],[Ship Mode]]=Introduction!$C$44,1,0)</f>
        <v>1</v>
      </c>
      <c r="O1699" s="41">
        <f>IF(Table2[[#This Row],[Customer Segment]]=Introduction!$D$45,1,0)</f>
        <v>0</v>
      </c>
      <c r="P1699" s="41">
        <f>IF(Table2[[#This Row],[Customer Segment]]=Introduction!$D$42,1,0)</f>
        <v>0</v>
      </c>
      <c r="Q1699" s="41">
        <f>IF(Table2[[#This Row],[Customer Segment]]=Introduction!$D$44,1,0)</f>
        <v>0</v>
      </c>
      <c r="R1699" s="1">
        <v>33.65</v>
      </c>
      <c r="S169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75.398705233593404</v>
      </c>
    </row>
    <row r="1700" spans="1:19" x14ac:dyDescent="0.2">
      <c r="A1700" s="1" t="s">
        <v>92</v>
      </c>
      <c r="B1700" s="1" t="s">
        <v>14</v>
      </c>
      <c r="C1700" s="1" t="s">
        <v>70</v>
      </c>
      <c r="D1700" s="37">
        <v>0</v>
      </c>
      <c r="E1700" s="37">
        <v>49.99</v>
      </c>
      <c r="F1700" s="37">
        <v>19.989999999999998</v>
      </c>
      <c r="G1700" s="37">
        <v>0.41</v>
      </c>
      <c r="H1700" s="37">
        <v>38.886000000000003</v>
      </c>
      <c r="I1700" s="42">
        <f>IF(Table2[[#This Row],[Order Priority]]=Introduction!$B$42,1,0)</f>
        <v>0</v>
      </c>
      <c r="J1700" s="42">
        <f>IF(Table2[[#This Row],[Order Priority]]=Introduction!$B$43,1,0)</f>
        <v>0</v>
      </c>
      <c r="K1700" s="42">
        <f>IF(Table2[[#This Row],[Order Priority]]=Introduction!$B$44,1,0)</f>
        <v>0</v>
      </c>
      <c r="L1700" s="42">
        <f>IF(Table2[[#This Row],[Order Priority]]=Introduction!$B$45,1,0)</f>
        <v>1</v>
      </c>
      <c r="M1700" s="42">
        <f>IF(Table2[[#This Row],[Ship Mode]]=Introduction!$C$42,1,0)</f>
        <v>0</v>
      </c>
      <c r="N1700" s="41">
        <f>IF(Table2[[#This Row],[Ship Mode]]=Introduction!$C$44,1,0)</f>
        <v>1</v>
      </c>
      <c r="O1700" s="41">
        <f>IF(Table2[[#This Row],[Customer Segment]]=Introduction!$D$45,1,0)</f>
        <v>0</v>
      </c>
      <c r="P1700" s="41">
        <f>IF(Table2[[#This Row],[Customer Segment]]=Introduction!$D$42,1,0)</f>
        <v>0</v>
      </c>
      <c r="Q1700" s="41">
        <f>IF(Table2[[#This Row],[Customer Segment]]=Introduction!$D$44,1,0)</f>
        <v>0</v>
      </c>
      <c r="R1700" s="34">
        <v>832.97</v>
      </c>
      <c r="S170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739.47695118869001</v>
      </c>
    </row>
    <row r="1701" spans="1:19" x14ac:dyDescent="0.2">
      <c r="A1701" s="1" t="s">
        <v>46</v>
      </c>
      <c r="B1701" s="1" t="s">
        <v>14</v>
      </c>
      <c r="C1701" s="1" t="s">
        <v>15</v>
      </c>
      <c r="D1701" s="39">
        <v>0.08</v>
      </c>
      <c r="E1701" s="39">
        <v>140.81</v>
      </c>
      <c r="F1701" s="39">
        <v>24.49</v>
      </c>
      <c r="G1701" s="39">
        <v>0.56999999999999995</v>
      </c>
      <c r="H1701" s="39">
        <v>1232.79</v>
      </c>
      <c r="I1701" s="42">
        <f>IF(Table2[[#This Row],[Order Priority]]=Introduction!$B$42,1,0)</f>
        <v>0</v>
      </c>
      <c r="J1701" s="42">
        <f>IF(Table2[[#This Row],[Order Priority]]=Introduction!$B$43,1,0)</f>
        <v>0</v>
      </c>
      <c r="K1701" s="42">
        <f>IF(Table2[[#This Row],[Order Priority]]=Introduction!$B$44,1,0)</f>
        <v>0</v>
      </c>
      <c r="L1701" s="42">
        <f>IF(Table2[[#This Row],[Order Priority]]=Introduction!$B$45,1,0)</f>
        <v>0</v>
      </c>
      <c r="M1701" s="42">
        <f>IF(Table2[[#This Row],[Ship Mode]]=Introduction!$C$42,1,0)</f>
        <v>0</v>
      </c>
      <c r="N1701" s="41">
        <f>IF(Table2[[#This Row],[Ship Mode]]=Introduction!$C$44,1,0)</f>
        <v>1</v>
      </c>
      <c r="O1701" s="41">
        <f>IF(Table2[[#This Row],[Customer Segment]]=Introduction!$D$45,1,0)</f>
        <v>0</v>
      </c>
      <c r="P1701" s="41">
        <f>IF(Table2[[#This Row],[Customer Segment]]=Introduction!$D$42,1,0)</f>
        <v>1</v>
      </c>
      <c r="Q1701" s="41">
        <f>IF(Table2[[#This Row],[Customer Segment]]=Introduction!$D$44,1,0)</f>
        <v>0</v>
      </c>
      <c r="R1701" s="1">
        <v>11272.77</v>
      </c>
      <c r="S170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2610.4500764188797</v>
      </c>
    </row>
    <row r="1702" spans="1:19" x14ac:dyDescent="0.2">
      <c r="A1702" s="1" t="s">
        <v>46</v>
      </c>
      <c r="B1702" s="1" t="s">
        <v>14</v>
      </c>
      <c r="C1702" s="1" t="s">
        <v>47</v>
      </c>
      <c r="D1702" s="37">
        <v>7.0000000000000007E-2</v>
      </c>
      <c r="E1702" s="37">
        <v>3.98</v>
      </c>
      <c r="F1702" s="37">
        <v>0.83</v>
      </c>
      <c r="G1702" s="37">
        <v>0.51</v>
      </c>
      <c r="H1702" s="37">
        <v>27.38</v>
      </c>
      <c r="I1702" s="42">
        <f>IF(Table2[[#This Row],[Order Priority]]=Introduction!$B$42,1,0)</f>
        <v>0</v>
      </c>
      <c r="J1702" s="42">
        <f>IF(Table2[[#This Row],[Order Priority]]=Introduction!$B$43,1,0)</f>
        <v>0</v>
      </c>
      <c r="K1702" s="42">
        <f>IF(Table2[[#This Row],[Order Priority]]=Introduction!$B$44,1,0)</f>
        <v>0</v>
      </c>
      <c r="L1702" s="42">
        <f>IF(Table2[[#This Row],[Order Priority]]=Introduction!$B$45,1,0)</f>
        <v>0</v>
      </c>
      <c r="M1702" s="42">
        <f>IF(Table2[[#This Row],[Ship Mode]]=Introduction!$C$42,1,0)</f>
        <v>0</v>
      </c>
      <c r="N1702" s="41">
        <f>IF(Table2[[#This Row],[Ship Mode]]=Introduction!$C$44,1,0)</f>
        <v>1</v>
      </c>
      <c r="O1702" s="41">
        <f>IF(Table2[[#This Row],[Customer Segment]]=Introduction!$D$45,1,0)</f>
        <v>0</v>
      </c>
      <c r="P1702" s="41">
        <f>IF(Table2[[#This Row],[Customer Segment]]=Introduction!$D$42,1,0)</f>
        <v>0</v>
      </c>
      <c r="Q1702" s="41">
        <f>IF(Table2[[#This Row],[Customer Segment]]=Introduction!$D$44,1,0)</f>
        <v>1</v>
      </c>
      <c r="R1702" s="34">
        <v>282.85000000000002</v>
      </c>
      <c r="S170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309.53212347080694</v>
      </c>
    </row>
    <row r="1703" spans="1:19" x14ac:dyDescent="0.2">
      <c r="A1703" s="1" t="s">
        <v>46</v>
      </c>
      <c r="B1703" s="1" t="s">
        <v>14</v>
      </c>
      <c r="C1703" s="1" t="s">
        <v>47</v>
      </c>
      <c r="D1703" s="39">
        <v>0</v>
      </c>
      <c r="E1703" s="39">
        <v>20.89</v>
      </c>
      <c r="F1703" s="39">
        <v>1.99</v>
      </c>
      <c r="G1703" s="39">
        <v>0.48</v>
      </c>
      <c r="H1703" s="39">
        <v>-5.2949999999999999</v>
      </c>
      <c r="I1703" s="42">
        <f>IF(Table2[[#This Row],[Order Priority]]=Introduction!$B$42,1,0)</f>
        <v>0</v>
      </c>
      <c r="J1703" s="42">
        <f>IF(Table2[[#This Row],[Order Priority]]=Introduction!$B$43,1,0)</f>
        <v>0</v>
      </c>
      <c r="K1703" s="42">
        <f>IF(Table2[[#This Row],[Order Priority]]=Introduction!$B$44,1,0)</f>
        <v>0</v>
      </c>
      <c r="L1703" s="42">
        <f>IF(Table2[[#This Row],[Order Priority]]=Introduction!$B$45,1,0)</f>
        <v>0</v>
      </c>
      <c r="M1703" s="42">
        <f>IF(Table2[[#This Row],[Ship Mode]]=Introduction!$C$42,1,0)</f>
        <v>0</v>
      </c>
      <c r="N1703" s="41">
        <f>IF(Table2[[#This Row],[Ship Mode]]=Introduction!$C$44,1,0)</f>
        <v>1</v>
      </c>
      <c r="O1703" s="41">
        <f>IF(Table2[[#This Row],[Customer Segment]]=Introduction!$D$45,1,0)</f>
        <v>0</v>
      </c>
      <c r="P1703" s="41">
        <f>IF(Table2[[#This Row],[Customer Segment]]=Introduction!$D$42,1,0)</f>
        <v>0</v>
      </c>
      <c r="Q1703" s="41">
        <f>IF(Table2[[#This Row],[Customer Segment]]=Introduction!$D$44,1,0)</f>
        <v>1</v>
      </c>
      <c r="R1703" s="1">
        <v>84.56</v>
      </c>
      <c r="S170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382.43893027729609</v>
      </c>
    </row>
    <row r="1704" spans="1:19" x14ac:dyDescent="0.2">
      <c r="A1704" s="1" t="s">
        <v>46</v>
      </c>
      <c r="B1704" s="1" t="s">
        <v>14</v>
      </c>
      <c r="C1704" s="1" t="s">
        <v>47</v>
      </c>
      <c r="D1704" s="37">
        <v>7.0000000000000007E-2</v>
      </c>
      <c r="E1704" s="37">
        <v>3.98</v>
      </c>
      <c r="F1704" s="37">
        <v>0.83</v>
      </c>
      <c r="G1704" s="37">
        <v>0.51</v>
      </c>
      <c r="H1704" s="37">
        <v>41.07</v>
      </c>
      <c r="I1704" s="42">
        <f>IF(Table2[[#This Row],[Order Priority]]=Introduction!$B$42,1,0)</f>
        <v>0</v>
      </c>
      <c r="J1704" s="42">
        <f>IF(Table2[[#This Row],[Order Priority]]=Introduction!$B$43,1,0)</f>
        <v>0</v>
      </c>
      <c r="K1704" s="42">
        <f>IF(Table2[[#This Row],[Order Priority]]=Introduction!$B$44,1,0)</f>
        <v>0</v>
      </c>
      <c r="L1704" s="42">
        <f>IF(Table2[[#This Row],[Order Priority]]=Introduction!$B$45,1,0)</f>
        <v>0</v>
      </c>
      <c r="M1704" s="42">
        <f>IF(Table2[[#This Row],[Ship Mode]]=Introduction!$C$42,1,0)</f>
        <v>0</v>
      </c>
      <c r="N1704" s="41">
        <f>IF(Table2[[#This Row],[Ship Mode]]=Introduction!$C$44,1,0)</f>
        <v>1</v>
      </c>
      <c r="O1704" s="41">
        <f>IF(Table2[[#This Row],[Customer Segment]]=Introduction!$D$45,1,0)</f>
        <v>0</v>
      </c>
      <c r="P1704" s="41">
        <f>IF(Table2[[#This Row],[Customer Segment]]=Introduction!$D$42,1,0)</f>
        <v>0</v>
      </c>
      <c r="Q1704" s="41">
        <f>IF(Table2[[#This Row],[Customer Segment]]=Introduction!$D$44,1,0)</f>
        <v>1</v>
      </c>
      <c r="R1704" s="34">
        <v>70.709999999999994</v>
      </c>
      <c r="S170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323.5510356102215</v>
      </c>
    </row>
    <row r="1705" spans="1:19" x14ac:dyDescent="0.2">
      <c r="A1705" s="1" t="s">
        <v>46</v>
      </c>
      <c r="B1705" s="1" t="s">
        <v>63</v>
      </c>
      <c r="C1705" s="1" t="s">
        <v>15</v>
      </c>
      <c r="D1705" s="39">
        <v>0.09</v>
      </c>
      <c r="E1705" s="39">
        <v>5.4</v>
      </c>
      <c r="F1705" s="39">
        <v>7.78</v>
      </c>
      <c r="G1705" s="39">
        <v>0.37</v>
      </c>
      <c r="H1705" s="39">
        <v>-34.764499999999998</v>
      </c>
      <c r="I1705" s="42">
        <f>IF(Table2[[#This Row],[Order Priority]]=Introduction!$B$42,1,0)</f>
        <v>0</v>
      </c>
      <c r="J1705" s="42">
        <f>IF(Table2[[#This Row],[Order Priority]]=Introduction!$B$43,1,0)</f>
        <v>0</v>
      </c>
      <c r="K1705" s="42">
        <f>IF(Table2[[#This Row],[Order Priority]]=Introduction!$B$44,1,0)</f>
        <v>0</v>
      </c>
      <c r="L1705" s="42">
        <f>IF(Table2[[#This Row],[Order Priority]]=Introduction!$B$45,1,0)</f>
        <v>0</v>
      </c>
      <c r="M1705" s="42">
        <f>IF(Table2[[#This Row],[Ship Mode]]=Introduction!$C$42,1,0)</f>
        <v>0</v>
      </c>
      <c r="N1705" s="41">
        <f>IF(Table2[[#This Row],[Ship Mode]]=Introduction!$C$44,1,0)</f>
        <v>0</v>
      </c>
      <c r="O1705" s="41">
        <f>IF(Table2[[#This Row],[Customer Segment]]=Introduction!$D$45,1,0)</f>
        <v>0</v>
      </c>
      <c r="P1705" s="41">
        <f>IF(Table2[[#This Row],[Customer Segment]]=Introduction!$D$42,1,0)</f>
        <v>1</v>
      </c>
      <c r="Q1705" s="41">
        <f>IF(Table2[[#This Row],[Customer Segment]]=Introduction!$D$44,1,0)</f>
        <v>0</v>
      </c>
      <c r="R1705" s="1">
        <v>37.380000000000003</v>
      </c>
      <c r="S170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171.26385204115024</v>
      </c>
    </row>
    <row r="1706" spans="1:19" x14ac:dyDescent="0.2">
      <c r="A1706" s="1" t="s">
        <v>1</v>
      </c>
      <c r="B1706" s="1" t="s">
        <v>14</v>
      </c>
      <c r="C1706" s="1" t="s">
        <v>47</v>
      </c>
      <c r="D1706" s="37">
        <v>0.06</v>
      </c>
      <c r="E1706" s="37">
        <v>44.01</v>
      </c>
      <c r="F1706" s="37">
        <v>3.5</v>
      </c>
      <c r="G1706" s="37">
        <v>0.59</v>
      </c>
      <c r="H1706" s="37">
        <v>-21.231999999999999</v>
      </c>
      <c r="I1706" s="42">
        <f>IF(Table2[[#This Row],[Order Priority]]=Introduction!$B$42,1,0)</f>
        <v>1</v>
      </c>
      <c r="J1706" s="42">
        <f>IF(Table2[[#This Row],[Order Priority]]=Introduction!$B$43,1,0)</f>
        <v>0</v>
      </c>
      <c r="K1706" s="42">
        <f>IF(Table2[[#This Row],[Order Priority]]=Introduction!$B$44,1,0)</f>
        <v>0</v>
      </c>
      <c r="L1706" s="42">
        <f>IF(Table2[[#This Row],[Order Priority]]=Introduction!$B$45,1,0)</f>
        <v>0</v>
      </c>
      <c r="M1706" s="42">
        <f>IF(Table2[[#This Row],[Ship Mode]]=Introduction!$C$42,1,0)</f>
        <v>0</v>
      </c>
      <c r="N1706" s="41">
        <f>IF(Table2[[#This Row],[Ship Mode]]=Introduction!$C$44,1,0)</f>
        <v>1</v>
      </c>
      <c r="O1706" s="41">
        <f>IF(Table2[[#This Row],[Customer Segment]]=Introduction!$D$45,1,0)</f>
        <v>0</v>
      </c>
      <c r="P1706" s="41">
        <f>IF(Table2[[#This Row],[Customer Segment]]=Introduction!$D$42,1,0)</f>
        <v>0</v>
      </c>
      <c r="Q1706" s="41">
        <f>IF(Table2[[#This Row],[Customer Segment]]=Introduction!$D$44,1,0)</f>
        <v>1</v>
      </c>
      <c r="R1706" s="34">
        <v>46.94</v>
      </c>
      <c r="S170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621.05536468146749</v>
      </c>
    </row>
    <row r="1707" spans="1:19" x14ac:dyDescent="0.2">
      <c r="A1707" s="1" t="s">
        <v>13</v>
      </c>
      <c r="B1707" s="1" t="s">
        <v>14</v>
      </c>
      <c r="C1707" s="1" t="s">
        <v>70</v>
      </c>
      <c r="D1707" s="39">
        <v>7.0000000000000007E-2</v>
      </c>
      <c r="E1707" s="39">
        <v>4.76</v>
      </c>
      <c r="F1707" s="39">
        <v>0.88</v>
      </c>
      <c r="G1707" s="39">
        <v>0.39</v>
      </c>
      <c r="H1707" s="39">
        <v>15.8148</v>
      </c>
      <c r="I1707" s="42">
        <f>IF(Table2[[#This Row],[Order Priority]]=Introduction!$B$42,1,0)</f>
        <v>0</v>
      </c>
      <c r="J1707" s="42">
        <f>IF(Table2[[#This Row],[Order Priority]]=Introduction!$B$43,1,0)</f>
        <v>1</v>
      </c>
      <c r="K1707" s="42">
        <f>IF(Table2[[#This Row],[Order Priority]]=Introduction!$B$44,1,0)</f>
        <v>0</v>
      </c>
      <c r="L1707" s="42">
        <f>IF(Table2[[#This Row],[Order Priority]]=Introduction!$B$45,1,0)</f>
        <v>0</v>
      </c>
      <c r="M1707" s="42">
        <f>IF(Table2[[#This Row],[Ship Mode]]=Introduction!$C$42,1,0)</f>
        <v>0</v>
      </c>
      <c r="N1707" s="41">
        <f>IF(Table2[[#This Row],[Ship Mode]]=Introduction!$C$44,1,0)</f>
        <v>1</v>
      </c>
      <c r="O1707" s="41">
        <f>IF(Table2[[#This Row],[Customer Segment]]=Introduction!$D$45,1,0)</f>
        <v>0</v>
      </c>
      <c r="P1707" s="41">
        <f>IF(Table2[[#This Row],[Customer Segment]]=Introduction!$D$42,1,0)</f>
        <v>0</v>
      </c>
      <c r="Q1707" s="41">
        <f>IF(Table2[[#This Row],[Customer Segment]]=Introduction!$D$44,1,0)</f>
        <v>0</v>
      </c>
      <c r="R1707" s="1">
        <v>22.92</v>
      </c>
      <c r="S170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-32.183948529315913</v>
      </c>
    </row>
    <row r="1708" spans="1:19" x14ac:dyDescent="0.2">
      <c r="A1708" s="1" t="s">
        <v>23</v>
      </c>
      <c r="B1708" s="1" t="s">
        <v>14</v>
      </c>
      <c r="C1708" s="1" t="s">
        <v>15</v>
      </c>
      <c r="D1708" s="37">
        <v>0.02</v>
      </c>
      <c r="E1708" s="37">
        <v>48.04</v>
      </c>
      <c r="F1708" s="37">
        <v>5.79</v>
      </c>
      <c r="G1708" s="37">
        <v>0.37</v>
      </c>
      <c r="H1708" s="37">
        <v>422.45249999999999</v>
      </c>
      <c r="I1708" s="42">
        <f>IF(Table2[[#This Row],[Order Priority]]=Introduction!$B$42,1,0)</f>
        <v>0</v>
      </c>
      <c r="J1708" s="42">
        <f>IF(Table2[[#This Row],[Order Priority]]=Introduction!$B$43,1,0)</f>
        <v>0</v>
      </c>
      <c r="K1708" s="42">
        <f>IF(Table2[[#This Row],[Order Priority]]=Introduction!$B$44,1,0)</f>
        <v>1</v>
      </c>
      <c r="L1708" s="42">
        <f>IF(Table2[[#This Row],[Order Priority]]=Introduction!$B$45,1,0)</f>
        <v>0</v>
      </c>
      <c r="M1708" s="42">
        <f>IF(Table2[[#This Row],[Ship Mode]]=Introduction!$C$42,1,0)</f>
        <v>0</v>
      </c>
      <c r="N1708" s="41">
        <f>IF(Table2[[#This Row],[Ship Mode]]=Introduction!$C$44,1,0)</f>
        <v>1</v>
      </c>
      <c r="O1708" s="41">
        <f>IF(Table2[[#This Row],[Customer Segment]]=Introduction!$D$45,1,0)</f>
        <v>0</v>
      </c>
      <c r="P1708" s="41">
        <f>IF(Table2[[#This Row],[Customer Segment]]=Introduction!$D$42,1,0)</f>
        <v>1</v>
      </c>
      <c r="Q1708" s="41">
        <f>IF(Table2[[#This Row],[Customer Segment]]=Introduction!$D$44,1,0)</f>
        <v>0</v>
      </c>
      <c r="R1708" s="34">
        <v>612.25</v>
      </c>
      <c r="S170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725.27585339061022</v>
      </c>
    </row>
    <row r="1709" spans="1:19" x14ac:dyDescent="0.2">
      <c r="A1709" s="1" t="s">
        <v>23</v>
      </c>
      <c r="B1709" s="1" t="s">
        <v>14</v>
      </c>
      <c r="C1709" s="1" t="s">
        <v>15</v>
      </c>
      <c r="D1709" s="39">
        <v>0.02</v>
      </c>
      <c r="E1709" s="39">
        <v>70.97</v>
      </c>
      <c r="F1709" s="39">
        <v>3.5</v>
      </c>
      <c r="G1709" s="39">
        <v>0.59</v>
      </c>
      <c r="H1709" s="39">
        <v>23.616</v>
      </c>
      <c r="I1709" s="42">
        <f>IF(Table2[[#This Row],[Order Priority]]=Introduction!$B$42,1,0)</f>
        <v>0</v>
      </c>
      <c r="J1709" s="42">
        <f>IF(Table2[[#This Row],[Order Priority]]=Introduction!$B$43,1,0)</f>
        <v>0</v>
      </c>
      <c r="K1709" s="42">
        <f>IF(Table2[[#This Row],[Order Priority]]=Introduction!$B$44,1,0)</f>
        <v>1</v>
      </c>
      <c r="L1709" s="42">
        <f>IF(Table2[[#This Row],[Order Priority]]=Introduction!$B$45,1,0)</f>
        <v>0</v>
      </c>
      <c r="M1709" s="42">
        <f>IF(Table2[[#This Row],[Ship Mode]]=Introduction!$C$42,1,0)</f>
        <v>0</v>
      </c>
      <c r="N1709" s="41">
        <f>IF(Table2[[#This Row],[Ship Mode]]=Introduction!$C$44,1,0)</f>
        <v>1</v>
      </c>
      <c r="O1709" s="41">
        <f>IF(Table2[[#This Row],[Customer Segment]]=Introduction!$D$45,1,0)</f>
        <v>0</v>
      </c>
      <c r="P1709" s="41">
        <f>IF(Table2[[#This Row],[Customer Segment]]=Introduction!$D$42,1,0)</f>
        <v>1</v>
      </c>
      <c r="Q1709" s="41">
        <f>IF(Table2[[#This Row],[Customer Segment]]=Introduction!$D$44,1,0)</f>
        <v>0</v>
      </c>
      <c r="R1709" s="1">
        <v>1533.59</v>
      </c>
      <c r="S170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508.26708473574371</v>
      </c>
    </row>
    <row r="1710" spans="1:19" x14ac:dyDescent="0.2">
      <c r="A1710" s="1" t="s">
        <v>23</v>
      </c>
      <c r="B1710" s="1" t="s">
        <v>2</v>
      </c>
      <c r="C1710" s="1" t="s">
        <v>3</v>
      </c>
      <c r="D1710" s="37">
        <v>0.02</v>
      </c>
      <c r="E1710" s="37">
        <v>284.98</v>
      </c>
      <c r="F1710" s="37">
        <v>69.55</v>
      </c>
      <c r="G1710" s="37">
        <v>0.6</v>
      </c>
      <c r="H1710" s="37">
        <v>15.528</v>
      </c>
      <c r="I1710" s="42">
        <f>IF(Table2[[#This Row],[Order Priority]]=Introduction!$B$42,1,0)</f>
        <v>0</v>
      </c>
      <c r="J1710" s="42">
        <f>IF(Table2[[#This Row],[Order Priority]]=Introduction!$B$43,1,0)</f>
        <v>0</v>
      </c>
      <c r="K1710" s="42">
        <f>IF(Table2[[#This Row],[Order Priority]]=Introduction!$B$44,1,0)</f>
        <v>1</v>
      </c>
      <c r="L1710" s="42">
        <f>IF(Table2[[#This Row],[Order Priority]]=Introduction!$B$45,1,0)</f>
        <v>0</v>
      </c>
      <c r="M1710" s="42">
        <f>IF(Table2[[#This Row],[Ship Mode]]=Introduction!$C$42,1,0)</f>
        <v>1</v>
      </c>
      <c r="N1710" s="41">
        <f>IF(Table2[[#This Row],[Ship Mode]]=Introduction!$C$44,1,0)</f>
        <v>0</v>
      </c>
      <c r="O1710" s="41">
        <f>IF(Table2[[#This Row],[Customer Segment]]=Introduction!$D$45,1,0)</f>
        <v>1</v>
      </c>
      <c r="P1710" s="41">
        <f>IF(Table2[[#This Row],[Customer Segment]]=Introduction!$D$42,1,0)</f>
        <v>0</v>
      </c>
      <c r="Q1710" s="41">
        <f>IF(Table2[[#This Row],[Customer Segment]]=Introduction!$D$44,1,0)</f>
        <v>0</v>
      </c>
      <c r="R1710" s="34">
        <v>926.3</v>
      </c>
      <c r="S171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3220.7377877527292</v>
      </c>
    </row>
    <row r="1711" spans="1:19" x14ac:dyDescent="0.2">
      <c r="A1711" s="1" t="s">
        <v>23</v>
      </c>
      <c r="B1711" s="1" t="s">
        <v>14</v>
      </c>
      <c r="C1711" s="1" t="s">
        <v>3</v>
      </c>
      <c r="D1711" s="39">
        <v>0.08</v>
      </c>
      <c r="E1711" s="39">
        <v>55.48</v>
      </c>
      <c r="F1711" s="39">
        <v>14.3</v>
      </c>
      <c r="G1711" s="39">
        <v>0.37</v>
      </c>
      <c r="H1711" s="39">
        <v>-225.56379999999999</v>
      </c>
      <c r="I1711" s="42">
        <f>IF(Table2[[#This Row],[Order Priority]]=Introduction!$B$42,1,0)</f>
        <v>0</v>
      </c>
      <c r="J1711" s="42">
        <f>IF(Table2[[#This Row],[Order Priority]]=Introduction!$B$43,1,0)</f>
        <v>0</v>
      </c>
      <c r="K1711" s="42">
        <f>IF(Table2[[#This Row],[Order Priority]]=Introduction!$B$44,1,0)</f>
        <v>1</v>
      </c>
      <c r="L1711" s="42">
        <f>IF(Table2[[#This Row],[Order Priority]]=Introduction!$B$45,1,0)</f>
        <v>0</v>
      </c>
      <c r="M1711" s="42">
        <f>IF(Table2[[#This Row],[Ship Mode]]=Introduction!$C$42,1,0)</f>
        <v>0</v>
      </c>
      <c r="N1711" s="41">
        <f>IF(Table2[[#This Row],[Ship Mode]]=Introduction!$C$44,1,0)</f>
        <v>1</v>
      </c>
      <c r="O1711" s="41">
        <f>IF(Table2[[#This Row],[Customer Segment]]=Introduction!$D$45,1,0)</f>
        <v>1</v>
      </c>
      <c r="P1711" s="41">
        <f>IF(Table2[[#This Row],[Customer Segment]]=Introduction!$D$42,1,0)</f>
        <v>0</v>
      </c>
      <c r="Q1711" s="41">
        <f>IF(Table2[[#This Row],[Customer Segment]]=Introduction!$D$44,1,0)</f>
        <v>0</v>
      </c>
      <c r="R1711" s="1">
        <v>942.53</v>
      </c>
      <c r="S171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300.46095678253658</v>
      </c>
    </row>
    <row r="1712" spans="1:19" x14ac:dyDescent="0.2">
      <c r="A1712" s="1" t="s">
        <v>23</v>
      </c>
      <c r="B1712" s="1" t="s">
        <v>14</v>
      </c>
      <c r="C1712" s="1" t="s">
        <v>3</v>
      </c>
      <c r="D1712" s="37">
        <v>0</v>
      </c>
      <c r="E1712" s="37">
        <v>1270.99</v>
      </c>
      <c r="F1712" s="37">
        <v>19.989999999999998</v>
      </c>
      <c r="G1712" s="37">
        <v>0.35</v>
      </c>
      <c r="H1712" s="37">
        <v>6384.4389000000001</v>
      </c>
      <c r="I1712" s="42">
        <f>IF(Table2[[#This Row],[Order Priority]]=Introduction!$B$42,1,0)</f>
        <v>0</v>
      </c>
      <c r="J1712" s="42">
        <f>IF(Table2[[#This Row],[Order Priority]]=Introduction!$B$43,1,0)</f>
        <v>0</v>
      </c>
      <c r="K1712" s="42">
        <f>IF(Table2[[#This Row],[Order Priority]]=Introduction!$B$44,1,0)</f>
        <v>1</v>
      </c>
      <c r="L1712" s="42">
        <f>IF(Table2[[#This Row],[Order Priority]]=Introduction!$B$45,1,0)</f>
        <v>0</v>
      </c>
      <c r="M1712" s="42">
        <f>IF(Table2[[#This Row],[Ship Mode]]=Introduction!$C$42,1,0)</f>
        <v>0</v>
      </c>
      <c r="N1712" s="41">
        <f>IF(Table2[[#This Row],[Ship Mode]]=Introduction!$C$44,1,0)</f>
        <v>1</v>
      </c>
      <c r="O1712" s="41">
        <f>IF(Table2[[#This Row],[Customer Segment]]=Introduction!$D$45,1,0)</f>
        <v>1</v>
      </c>
      <c r="P1712" s="41">
        <f>IF(Table2[[#This Row],[Customer Segment]]=Introduction!$D$42,1,0)</f>
        <v>0</v>
      </c>
      <c r="Q1712" s="41">
        <f>IF(Table2[[#This Row],[Customer Segment]]=Introduction!$D$44,1,0)</f>
        <v>0</v>
      </c>
      <c r="R1712" s="34">
        <v>9252.81</v>
      </c>
      <c r="S171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11071.191327682498</v>
      </c>
    </row>
    <row r="1713" spans="1:19" x14ac:dyDescent="0.2">
      <c r="A1713" s="1" t="s">
        <v>92</v>
      </c>
      <c r="B1713" s="1" t="s">
        <v>63</v>
      </c>
      <c r="C1713" s="1" t="s">
        <v>70</v>
      </c>
      <c r="D1713" s="39">
        <v>0.04</v>
      </c>
      <c r="E1713" s="39">
        <v>12.98</v>
      </c>
      <c r="F1713" s="39">
        <v>3.14</v>
      </c>
      <c r="G1713" s="39">
        <v>0.6</v>
      </c>
      <c r="H1713" s="39">
        <v>22.818000000000001</v>
      </c>
      <c r="I1713" s="42">
        <f>IF(Table2[[#This Row],[Order Priority]]=Introduction!$B$42,1,0)</f>
        <v>0</v>
      </c>
      <c r="J1713" s="42">
        <f>IF(Table2[[#This Row],[Order Priority]]=Introduction!$B$43,1,0)</f>
        <v>0</v>
      </c>
      <c r="K1713" s="42">
        <f>IF(Table2[[#This Row],[Order Priority]]=Introduction!$B$44,1,0)</f>
        <v>0</v>
      </c>
      <c r="L1713" s="42">
        <f>IF(Table2[[#This Row],[Order Priority]]=Introduction!$B$45,1,0)</f>
        <v>1</v>
      </c>
      <c r="M1713" s="42">
        <f>IF(Table2[[#This Row],[Ship Mode]]=Introduction!$C$42,1,0)</f>
        <v>0</v>
      </c>
      <c r="N1713" s="41">
        <f>IF(Table2[[#This Row],[Ship Mode]]=Introduction!$C$44,1,0)</f>
        <v>0</v>
      </c>
      <c r="O1713" s="41">
        <f>IF(Table2[[#This Row],[Customer Segment]]=Introduction!$D$45,1,0)</f>
        <v>0</v>
      </c>
      <c r="P1713" s="41">
        <f>IF(Table2[[#This Row],[Customer Segment]]=Introduction!$D$42,1,0)</f>
        <v>0</v>
      </c>
      <c r="Q1713" s="41">
        <f>IF(Table2[[#This Row],[Customer Segment]]=Introduction!$D$44,1,0)</f>
        <v>0</v>
      </c>
      <c r="R1713" s="1">
        <v>216.04</v>
      </c>
      <c r="S171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190.61660444935191</v>
      </c>
    </row>
    <row r="1714" spans="1:19" x14ac:dyDescent="0.2">
      <c r="A1714" s="1" t="s">
        <v>92</v>
      </c>
      <c r="B1714" s="1" t="s">
        <v>2</v>
      </c>
      <c r="C1714" s="1" t="s">
        <v>47</v>
      </c>
      <c r="D1714" s="37">
        <v>0.04</v>
      </c>
      <c r="E1714" s="37">
        <v>510.14</v>
      </c>
      <c r="F1714" s="37">
        <v>14.7</v>
      </c>
      <c r="G1714" s="37">
        <v>0.56000000000000005</v>
      </c>
      <c r="H1714" s="37">
        <v>-251.40389999999999</v>
      </c>
      <c r="I1714" s="42">
        <f>IF(Table2[[#This Row],[Order Priority]]=Introduction!$B$42,1,0)</f>
        <v>0</v>
      </c>
      <c r="J1714" s="42">
        <f>IF(Table2[[#This Row],[Order Priority]]=Introduction!$B$43,1,0)</f>
        <v>0</v>
      </c>
      <c r="K1714" s="42">
        <f>IF(Table2[[#This Row],[Order Priority]]=Introduction!$B$44,1,0)</f>
        <v>0</v>
      </c>
      <c r="L1714" s="42">
        <f>IF(Table2[[#This Row],[Order Priority]]=Introduction!$B$45,1,0)</f>
        <v>1</v>
      </c>
      <c r="M1714" s="42">
        <f>IF(Table2[[#This Row],[Ship Mode]]=Introduction!$C$42,1,0)</f>
        <v>1</v>
      </c>
      <c r="N1714" s="41">
        <f>IF(Table2[[#This Row],[Ship Mode]]=Introduction!$C$44,1,0)</f>
        <v>0</v>
      </c>
      <c r="O1714" s="41">
        <f>IF(Table2[[#This Row],[Customer Segment]]=Introduction!$D$45,1,0)</f>
        <v>0</v>
      </c>
      <c r="P1714" s="41">
        <f>IF(Table2[[#This Row],[Customer Segment]]=Introduction!$D$42,1,0)</f>
        <v>0</v>
      </c>
      <c r="Q1714" s="41">
        <f>IF(Table2[[#This Row],[Customer Segment]]=Introduction!$D$44,1,0)</f>
        <v>1</v>
      </c>
      <c r="R1714" s="34">
        <v>1527.97</v>
      </c>
      <c r="S171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2062.8467708109811</v>
      </c>
    </row>
    <row r="1715" spans="1:19" x14ac:dyDescent="0.2">
      <c r="A1715" s="1" t="s">
        <v>92</v>
      </c>
      <c r="B1715" s="1" t="s">
        <v>14</v>
      </c>
      <c r="C1715" s="1" t="s">
        <v>47</v>
      </c>
      <c r="D1715" s="39">
        <v>0</v>
      </c>
      <c r="E1715" s="39">
        <v>4.76</v>
      </c>
      <c r="F1715" s="39">
        <v>3.01</v>
      </c>
      <c r="G1715" s="39">
        <v>0.36</v>
      </c>
      <c r="H1715" s="39">
        <v>-2.3450000000000002</v>
      </c>
      <c r="I1715" s="42">
        <f>IF(Table2[[#This Row],[Order Priority]]=Introduction!$B$42,1,0)</f>
        <v>0</v>
      </c>
      <c r="J1715" s="42">
        <f>IF(Table2[[#This Row],[Order Priority]]=Introduction!$B$43,1,0)</f>
        <v>0</v>
      </c>
      <c r="K1715" s="42">
        <f>IF(Table2[[#This Row],[Order Priority]]=Introduction!$B$44,1,0)</f>
        <v>0</v>
      </c>
      <c r="L1715" s="42">
        <f>IF(Table2[[#This Row],[Order Priority]]=Introduction!$B$45,1,0)</f>
        <v>1</v>
      </c>
      <c r="M1715" s="42">
        <f>IF(Table2[[#This Row],[Ship Mode]]=Introduction!$C$42,1,0)</f>
        <v>0</v>
      </c>
      <c r="N1715" s="41">
        <f>IF(Table2[[#This Row],[Ship Mode]]=Introduction!$C$44,1,0)</f>
        <v>1</v>
      </c>
      <c r="O1715" s="41">
        <f>IF(Table2[[#This Row],[Customer Segment]]=Introduction!$D$45,1,0)</f>
        <v>0</v>
      </c>
      <c r="P1715" s="41">
        <f>IF(Table2[[#This Row],[Customer Segment]]=Introduction!$D$42,1,0)</f>
        <v>0</v>
      </c>
      <c r="Q1715" s="41">
        <f>IF(Table2[[#This Row],[Customer Segment]]=Introduction!$D$44,1,0)</f>
        <v>1</v>
      </c>
      <c r="R1715" s="1">
        <v>110.86</v>
      </c>
      <c r="S171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75.105658658887791</v>
      </c>
    </row>
    <row r="1716" spans="1:19" x14ac:dyDescent="0.2">
      <c r="A1716" s="1" t="s">
        <v>92</v>
      </c>
      <c r="B1716" s="1" t="s">
        <v>2</v>
      </c>
      <c r="C1716" s="1" t="s">
        <v>47</v>
      </c>
      <c r="D1716" s="37">
        <v>0.05</v>
      </c>
      <c r="E1716" s="37">
        <v>535.64</v>
      </c>
      <c r="F1716" s="37">
        <v>14.7</v>
      </c>
      <c r="G1716" s="37">
        <v>0.59</v>
      </c>
      <c r="H1716" s="37">
        <v>-1220.9145000000001</v>
      </c>
      <c r="I1716" s="42">
        <f>IF(Table2[[#This Row],[Order Priority]]=Introduction!$B$42,1,0)</f>
        <v>0</v>
      </c>
      <c r="J1716" s="42">
        <f>IF(Table2[[#This Row],[Order Priority]]=Introduction!$B$43,1,0)</f>
        <v>0</v>
      </c>
      <c r="K1716" s="42">
        <f>IF(Table2[[#This Row],[Order Priority]]=Introduction!$B$44,1,0)</f>
        <v>0</v>
      </c>
      <c r="L1716" s="42">
        <f>IF(Table2[[#This Row],[Order Priority]]=Introduction!$B$45,1,0)</f>
        <v>1</v>
      </c>
      <c r="M1716" s="42">
        <f>IF(Table2[[#This Row],[Ship Mode]]=Introduction!$C$42,1,0)</f>
        <v>1</v>
      </c>
      <c r="N1716" s="41">
        <f>IF(Table2[[#This Row],[Ship Mode]]=Introduction!$C$44,1,0)</f>
        <v>0</v>
      </c>
      <c r="O1716" s="41">
        <f>IF(Table2[[#This Row],[Customer Segment]]=Introduction!$D$45,1,0)</f>
        <v>0</v>
      </c>
      <c r="P1716" s="41">
        <f>IF(Table2[[#This Row],[Customer Segment]]=Introduction!$D$42,1,0)</f>
        <v>0</v>
      </c>
      <c r="Q1716" s="41">
        <f>IF(Table2[[#This Row],[Customer Segment]]=Introduction!$D$44,1,0)</f>
        <v>1</v>
      </c>
      <c r="R1716" s="34">
        <v>1068.5999999999999</v>
      </c>
      <c r="S171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1168.2660829095553</v>
      </c>
    </row>
    <row r="1717" spans="1:19" x14ac:dyDescent="0.2">
      <c r="A1717" s="1" t="s">
        <v>1</v>
      </c>
      <c r="B1717" s="1" t="s">
        <v>63</v>
      </c>
      <c r="C1717" s="1" t="s">
        <v>70</v>
      </c>
      <c r="D1717" s="39">
        <v>0.05</v>
      </c>
      <c r="E1717" s="39">
        <v>122.99</v>
      </c>
      <c r="F1717" s="39">
        <v>19.989999999999998</v>
      </c>
      <c r="G1717" s="39">
        <v>0.37</v>
      </c>
      <c r="H1717" s="39">
        <v>1039.7541000000001</v>
      </c>
      <c r="I1717" s="42">
        <f>IF(Table2[[#This Row],[Order Priority]]=Introduction!$B$42,1,0)</f>
        <v>1</v>
      </c>
      <c r="J1717" s="42">
        <f>IF(Table2[[#This Row],[Order Priority]]=Introduction!$B$43,1,0)</f>
        <v>0</v>
      </c>
      <c r="K1717" s="42">
        <f>IF(Table2[[#This Row],[Order Priority]]=Introduction!$B$44,1,0)</f>
        <v>0</v>
      </c>
      <c r="L1717" s="42">
        <f>IF(Table2[[#This Row],[Order Priority]]=Introduction!$B$45,1,0)</f>
        <v>0</v>
      </c>
      <c r="M1717" s="42">
        <f>IF(Table2[[#This Row],[Ship Mode]]=Introduction!$C$42,1,0)</f>
        <v>0</v>
      </c>
      <c r="N1717" s="41">
        <f>IF(Table2[[#This Row],[Ship Mode]]=Introduction!$C$44,1,0)</f>
        <v>0</v>
      </c>
      <c r="O1717" s="41">
        <f>IF(Table2[[#This Row],[Customer Segment]]=Introduction!$D$45,1,0)</f>
        <v>0</v>
      </c>
      <c r="P1717" s="41">
        <f>IF(Table2[[#This Row],[Customer Segment]]=Introduction!$D$42,1,0)</f>
        <v>0</v>
      </c>
      <c r="Q1717" s="41">
        <f>IF(Table2[[#This Row],[Customer Segment]]=Introduction!$D$44,1,0)</f>
        <v>0</v>
      </c>
      <c r="R1717" s="1">
        <v>1506.89</v>
      </c>
      <c r="S171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2121.8563674658267</v>
      </c>
    </row>
    <row r="1718" spans="1:19" x14ac:dyDescent="0.2">
      <c r="A1718" s="1" t="s">
        <v>23</v>
      </c>
      <c r="B1718" s="1" t="s">
        <v>63</v>
      </c>
      <c r="C1718" s="1" t="s">
        <v>15</v>
      </c>
      <c r="D1718" s="37">
        <v>0.05</v>
      </c>
      <c r="E1718" s="37">
        <v>100.97</v>
      </c>
      <c r="F1718" s="37">
        <v>7.18</v>
      </c>
      <c r="G1718" s="37">
        <v>0.46</v>
      </c>
      <c r="H1718" s="37">
        <v>881.46810000000005</v>
      </c>
      <c r="I1718" s="42">
        <f>IF(Table2[[#This Row],[Order Priority]]=Introduction!$B$42,1,0)</f>
        <v>0</v>
      </c>
      <c r="J1718" s="42">
        <f>IF(Table2[[#This Row],[Order Priority]]=Introduction!$B$43,1,0)</f>
        <v>0</v>
      </c>
      <c r="K1718" s="42">
        <f>IF(Table2[[#This Row],[Order Priority]]=Introduction!$B$44,1,0)</f>
        <v>1</v>
      </c>
      <c r="L1718" s="42">
        <f>IF(Table2[[#This Row],[Order Priority]]=Introduction!$B$45,1,0)</f>
        <v>0</v>
      </c>
      <c r="M1718" s="42">
        <f>IF(Table2[[#This Row],[Ship Mode]]=Introduction!$C$42,1,0)</f>
        <v>0</v>
      </c>
      <c r="N1718" s="41">
        <f>IF(Table2[[#This Row],[Ship Mode]]=Introduction!$C$44,1,0)</f>
        <v>0</v>
      </c>
      <c r="O1718" s="41">
        <f>IF(Table2[[#This Row],[Customer Segment]]=Introduction!$D$45,1,0)</f>
        <v>0</v>
      </c>
      <c r="P1718" s="41">
        <f>IF(Table2[[#This Row],[Customer Segment]]=Introduction!$D$42,1,0)</f>
        <v>1</v>
      </c>
      <c r="Q1718" s="41">
        <f>IF(Table2[[#This Row],[Customer Segment]]=Introduction!$D$44,1,0)</f>
        <v>0</v>
      </c>
      <c r="R1718" s="34">
        <v>1277.49</v>
      </c>
      <c r="S171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1372.3428036270063</v>
      </c>
    </row>
    <row r="1719" spans="1:19" x14ac:dyDescent="0.2">
      <c r="A1719" s="1" t="s">
        <v>46</v>
      </c>
      <c r="B1719" s="1" t="s">
        <v>14</v>
      </c>
      <c r="C1719" s="1" t="s">
        <v>70</v>
      </c>
      <c r="D1719" s="39">
        <v>0.09</v>
      </c>
      <c r="E1719" s="39">
        <v>304.99</v>
      </c>
      <c r="F1719" s="39">
        <v>19.989999999999998</v>
      </c>
      <c r="G1719" s="39">
        <v>0.4</v>
      </c>
      <c r="H1719" s="39">
        <v>1623.9494999999999</v>
      </c>
      <c r="I1719" s="42">
        <f>IF(Table2[[#This Row],[Order Priority]]=Introduction!$B$42,1,0)</f>
        <v>0</v>
      </c>
      <c r="J1719" s="42">
        <f>IF(Table2[[#This Row],[Order Priority]]=Introduction!$B$43,1,0)</f>
        <v>0</v>
      </c>
      <c r="K1719" s="42">
        <f>IF(Table2[[#This Row],[Order Priority]]=Introduction!$B$44,1,0)</f>
        <v>0</v>
      </c>
      <c r="L1719" s="42">
        <f>IF(Table2[[#This Row],[Order Priority]]=Introduction!$B$45,1,0)</f>
        <v>0</v>
      </c>
      <c r="M1719" s="42">
        <f>IF(Table2[[#This Row],[Ship Mode]]=Introduction!$C$42,1,0)</f>
        <v>0</v>
      </c>
      <c r="N1719" s="41">
        <f>IF(Table2[[#This Row],[Ship Mode]]=Introduction!$C$44,1,0)</f>
        <v>1</v>
      </c>
      <c r="O1719" s="41">
        <f>IF(Table2[[#This Row],[Customer Segment]]=Introduction!$D$45,1,0)</f>
        <v>0</v>
      </c>
      <c r="P1719" s="41">
        <f>IF(Table2[[#This Row],[Customer Segment]]=Introduction!$D$42,1,0)</f>
        <v>0</v>
      </c>
      <c r="Q1719" s="41">
        <f>IF(Table2[[#This Row],[Customer Segment]]=Introduction!$D$44,1,0)</f>
        <v>0</v>
      </c>
      <c r="R1719" s="1">
        <v>2353.5500000000002</v>
      </c>
      <c r="S171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3282.0612775549257</v>
      </c>
    </row>
    <row r="1720" spans="1:19" x14ac:dyDescent="0.2">
      <c r="A1720" s="1" t="s">
        <v>1</v>
      </c>
      <c r="B1720" s="1" t="s">
        <v>63</v>
      </c>
      <c r="C1720" s="1" t="s">
        <v>47</v>
      </c>
      <c r="D1720" s="37">
        <v>0</v>
      </c>
      <c r="E1720" s="37">
        <v>8.34</v>
      </c>
      <c r="F1720" s="37">
        <v>2.64</v>
      </c>
      <c r="G1720" s="37">
        <v>0.59</v>
      </c>
      <c r="H1720" s="37">
        <v>5.8624999999999998</v>
      </c>
      <c r="I1720" s="42">
        <f>IF(Table2[[#This Row],[Order Priority]]=Introduction!$B$42,1,0)</f>
        <v>1</v>
      </c>
      <c r="J1720" s="42">
        <f>IF(Table2[[#This Row],[Order Priority]]=Introduction!$B$43,1,0)</f>
        <v>0</v>
      </c>
      <c r="K1720" s="42">
        <f>IF(Table2[[#This Row],[Order Priority]]=Introduction!$B$44,1,0)</f>
        <v>0</v>
      </c>
      <c r="L1720" s="42">
        <f>IF(Table2[[#This Row],[Order Priority]]=Introduction!$B$45,1,0)</f>
        <v>0</v>
      </c>
      <c r="M1720" s="42">
        <f>IF(Table2[[#This Row],[Ship Mode]]=Introduction!$C$42,1,0)</f>
        <v>0</v>
      </c>
      <c r="N1720" s="41">
        <f>IF(Table2[[#This Row],[Ship Mode]]=Introduction!$C$44,1,0)</f>
        <v>0</v>
      </c>
      <c r="O1720" s="41">
        <f>IF(Table2[[#This Row],[Customer Segment]]=Introduction!$D$45,1,0)</f>
        <v>0</v>
      </c>
      <c r="P1720" s="41">
        <f>IF(Table2[[#This Row],[Customer Segment]]=Introduction!$D$42,1,0)</f>
        <v>0</v>
      </c>
      <c r="Q1720" s="41">
        <f>IF(Table2[[#This Row],[Customer Segment]]=Introduction!$D$44,1,0)</f>
        <v>1</v>
      </c>
      <c r="R1720" s="34">
        <v>212.89</v>
      </c>
      <c r="S172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470.70506790002446</v>
      </c>
    </row>
    <row r="1721" spans="1:19" x14ac:dyDescent="0.2">
      <c r="A1721" s="1" t="s">
        <v>1</v>
      </c>
      <c r="B1721" s="1" t="s">
        <v>63</v>
      </c>
      <c r="C1721" s="1" t="s">
        <v>47</v>
      </c>
      <c r="D1721" s="39">
        <v>0</v>
      </c>
      <c r="E1721" s="39">
        <v>8.34</v>
      </c>
      <c r="F1721" s="39">
        <v>2.64</v>
      </c>
      <c r="G1721" s="39">
        <v>0.59</v>
      </c>
      <c r="H1721" s="39">
        <v>10.5</v>
      </c>
      <c r="I1721" s="42">
        <f>IF(Table2[[#This Row],[Order Priority]]=Introduction!$B$42,1,0)</f>
        <v>1</v>
      </c>
      <c r="J1721" s="42">
        <f>IF(Table2[[#This Row],[Order Priority]]=Introduction!$B$43,1,0)</f>
        <v>0</v>
      </c>
      <c r="K1721" s="42">
        <f>IF(Table2[[#This Row],[Order Priority]]=Introduction!$B$44,1,0)</f>
        <v>0</v>
      </c>
      <c r="L1721" s="42">
        <f>IF(Table2[[#This Row],[Order Priority]]=Introduction!$B$45,1,0)</f>
        <v>0</v>
      </c>
      <c r="M1721" s="42">
        <f>IF(Table2[[#This Row],[Ship Mode]]=Introduction!$C$42,1,0)</f>
        <v>0</v>
      </c>
      <c r="N1721" s="41">
        <f>IF(Table2[[#This Row],[Ship Mode]]=Introduction!$C$44,1,0)</f>
        <v>0</v>
      </c>
      <c r="O1721" s="41">
        <f>IF(Table2[[#This Row],[Customer Segment]]=Introduction!$D$45,1,0)</f>
        <v>0</v>
      </c>
      <c r="P1721" s="41">
        <f>IF(Table2[[#This Row],[Customer Segment]]=Introduction!$D$42,1,0)</f>
        <v>0</v>
      </c>
      <c r="Q1721" s="41">
        <f>IF(Table2[[#This Row],[Customer Segment]]=Introduction!$D$44,1,0)</f>
        <v>1</v>
      </c>
      <c r="R1721" s="1">
        <v>55.54</v>
      </c>
      <c r="S172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475.45398718757264</v>
      </c>
    </row>
    <row r="1722" spans="1:19" x14ac:dyDescent="0.2">
      <c r="A1722" s="1" t="s">
        <v>1</v>
      </c>
      <c r="B1722" s="1" t="s">
        <v>14</v>
      </c>
      <c r="C1722" s="1" t="s">
        <v>47</v>
      </c>
      <c r="D1722" s="37">
        <v>0.04</v>
      </c>
      <c r="E1722" s="37">
        <v>6.3</v>
      </c>
      <c r="F1722" s="37">
        <v>0.5</v>
      </c>
      <c r="G1722" s="37">
        <v>0.39</v>
      </c>
      <c r="H1722" s="37">
        <v>67.606200000000001</v>
      </c>
      <c r="I1722" s="42">
        <f>IF(Table2[[#This Row],[Order Priority]]=Introduction!$B$42,1,0)</f>
        <v>1</v>
      </c>
      <c r="J1722" s="42">
        <f>IF(Table2[[#This Row],[Order Priority]]=Introduction!$B$43,1,0)</f>
        <v>0</v>
      </c>
      <c r="K1722" s="42">
        <f>IF(Table2[[#This Row],[Order Priority]]=Introduction!$B$44,1,0)</f>
        <v>0</v>
      </c>
      <c r="L1722" s="42">
        <f>IF(Table2[[#This Row],[Order Priority]]=Introduction!$B$45,1,0)</f>
        <v>0</v>
      </c>
      <c r="M1722" s="42">
        <f>IF(Table2[[#This Row],[Ship Mode]]=Introduction!$C$42,1,0)</f>
        <v>0</v>
      </c>
      <c r="N1722" s="41">
        <f>IF(Table2[[#This Row],[Ship Mode]]=Introduction!$C$44,1,0)</f>
        <v>1</v>
      </c>
      <c r="O1722" s="41">
        <f>IF(Table2[[#This Row],[Customer Segment]]=Introduction!$D$45,1,0)</f>
        <v>0</v>
      </c>
      <c r="P1722" s="41">
        <f>IF(Table2[[#This Row],[Customer Segment]]=Introduction!$D$42,1,0)</f>
        <v>0</v>
      </c>
      <c r="Q1722" s="41">
        <f>IF(Table2[[#This Row],[Customer Segment]]=Introduction!$D$44,1,0)</f>
        <v>1</v>
      </c>
      <c r="R1722" s="34">
        <v>97.98</v>
      </c>
      <c r="S172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357.93788485157592</v>
      </c>
    </row>
    <row r="1723" spans="1:19" x14ac:dyDescent="0.2">
      <c r="A1723" s="1" t="s">
        <v>23</v>
      </c>
      <c r="B1723" s="1" t="s">
        <v>14</v>
      </c>
      <c r="C1723" s="1" t="s">
        <v>70</v>
      </c>
      <c r="D1723" s="39">
        <v>0.05</v>
      </c>
      <c r="E1723" s="39">
        <v>7.59</v>
      </c>
      <c r="F1723" s="39">
        <v>4</v>
      </c>
      <c r="G1723" s="39">
        <v>0.42</v>
      </c>
      <c r="H1723" s="39">
        <v>6.0926999999999998</v>
      </c>
      <c r="I1723" s="42">
        <f>IF(Table2[[#This Row],[Order Priority]]=Introduction!$B$42,1,0)</f>
        <v>0</v>
      </c>
      <c r="J1723" s="42">
        <f>IF(Table2[[#This Row],[Order Priority]]=Introduction!$B$43,1,0)</f>
        <v>0</v>
      </c>
      <c r="K1723" s="42">
        <f>IF(Table2[[#This Row],[Order Priority]]=Introduction!$B$44,1,0)</f>
        <v>1</v>
      </c>
      <c r="L1723" s="42">
        <f>IF(Table2[[#This Row],[Order Priority]]=Introduction!$B$45,1,0)</f>
        <v>0</v>
      </c>
      <c r="M1723" s="42">
        <f>IF(Table2[[#This Row],[Ship Mode]]=Introduction!$C$42,1,0)</f>
        <v>0</v>
      </c>
      <c r="N1723" s="41">
        <f>IF(Table2[[#This Row],[Ship Mode]]=Introduction!$C$44,1,0)</f>
        <v>1</v>
      </c>
      <c r="O1723" s="41">
        <f>IF(Table2[[#This Row],[Customer Segment]]=Introduction!$D$45,1,0)</f>
        <v>0</v>
      </c>
      <c r="P1723" s="41">
        <f>IF(Table2[[#This Row],[Customer Segment]]=Introduction!$D$42,1,0)</f>
        <v>0</v>
      </c>
      <c r="Q1723" s="41">
        <f>IF(Table2[[#This Row],[Customer Segment]]=Introduction!$D$44,1,0)</f>
        <v>0</v>
      </c>
      <c r="R1723" s="1">
        <v>8.83</v>
      </c>
      <c r="S172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173.37109433492623</v>
      </c>
    </row>
    <row r="1724" spans="1:19" x14ac:dyDescent="0.2">
      <c r="A1724" s="1" t="s">
        <v>92</v>
      </c>
      <c r="B1724" s="1" t="s">
        <v>2</v>
      </c>
      <c r="C1724" s="1" t="s">
        <v>15</v>
      </c>
      <c r="D1724" s="37">
        <v>0.05</v>
      </c>
      <c r="E1724" s="37">
        <v>119.99</v>
      </c>
      <c r="F1724" s="37">
        <v>56.14</v>
      </c>
      <c r="G1724" s="37">
        <v>0.39</v>
      </c>
      <c r="H1724" s="37">
        <v>-102.5121</v>
      </c>
      <c r="I1724" s="42">
        <f>IF(Table2[[#This Row],[Order Priority]]=Introduction!$B$42,1,0)</f>
        <v>0</v>
      </c>
      <c r="J1724" s="42">
        <f>IF(Table2[[#This Row],[Order Priority]]=Introduction!$B$43,1,0)</f>
        <v>0</v>
      </c>
      <c r="K1724" s="42">
        <f>IF(Table2[[#This Row],[Order Priority]]=Introduction!$B$44,1,0)</f>
        <v>0</v>
      </c>
      <c r="L1724" s="42">
        <f>IF(Table2[[#This Row],[Order Priority]]=Introduction!$B$45,1,0)</f>
        <v>1</v>
      </c>
      <c r="M1724" s="42">
        <f>IF(Table2[[#This Row],[Ship Mode]]=Introduction!$C$42,1,0)</f>
        <v>1</v>
      </c>
      <c r="N1724" s="41">
        <f>IF(Table2[[#This Row],[Ship Mode]]=Introduction!$C$44,1,0)</f>
        <v>0</v>
      </c>
      <c r="O1724" s="41">
        <f>IF(Table2[[#This Row],[Customer Segment]]=Introduction!$D$45,1,0)</f>
        <v>0</v>
      </c>
      <c r="P1724" s="41">
        <f>IF(Table2[[#This Row],[Customer Segment]]=Introduction!$D$42,1,0)</f>
        <v>1</v>
      </c>
      <c r="Q1724" s="41">
        <f>IF(Table2[[#This Row],[Customer Segment]]=Introduction!$D$44,1,0)</f>
        <v>0</v>
      </c>
      <c r="R1724" s="34">
        <v>730.37</v>
      </c>
      <c r="S172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1930.9973004441604</v>
      </c>
    </row>
    <row r="1725" spans="1:19" x14ac:dyDescent="0.2">
      <c r="A1725" s="1" t="s">
        <v>92</v>
      </c>
      <c r="B1725" s="1" t="s">
        <v>14</v>
      </c>
      <c r="C1725" s="1" t="s">
        <v>47</v>
      </c>
      <c r="D1725" s="39">
        <v>0.03</v>
      </c>
      <c r="E1725" s="39">
        <v>4.9800000000000004</v>
      </c>
      <c r="F1725" s="39">
        <v>4.95</v>
      </c>
      <c r="G1725" s="39">
        <v>0.37</v>
      </c>
      <c r="H1725" s="39">
        <v>-47.995249999999999</v>
      </c>
      <c r="I1725" s="42">
        <f>IF(Table2[[#This Row],[Order Priority]]=Introduction!$B$42,1,0)</f>
        <v>0</v>
      </c>
      <c r="J1725" s="42">
        <f>IF(Table2[[#This Row],[Order Priority]]=Introduction!$B$43,1,0)</f>
        <v>0</v>
      </c>
      <c r="K1725" s="42">
        <f>IF(Table2[[#This Row],[Order Priority]]=Introduction!$B$44,1,0)</f>
        <v>0</v>
      </c>
      <c r="L1725" s="42">
        <f>IF(Table2[[#This Row],[Order Priority]]=Introduction!$B$45,1,0)</f>
        <v>1</v>
      </c>
      <c r="M1725" s="42">
        <f>IF(Table2[[#This Row],[Ship Mode]]=Introduction!$C$42,1,0)</f>
        <v>0</v>
      </c>
      <c r="N1725" s="41">
        <f>IF(Table2[[#This Row],[Ship Mode]]=Introduction!$C$44,1,0)</f>
        <v>1</v>
      </c>
      <c r="O1725" s="41">
        <f>IF(Table2[[#This Row],[Customer Segment]]=Introduction!$D$45,1,0)</f>
        <v>0</v>
      </c>
      <c r="P1725" s="41">
        <f>IF(Table2[[#This Row],[Customer Segment]]=Introduction!$D$42,1,0)</f>
        <v>0</v>
      </c>
      <c r="Q1725" s="41">
        <f>IF(Table2[[#This Row],[Customer Segment]]=Introduction!$D$44,1,0)</f>
        <v>1</v>
      </c>
      <c r="R1725" s="1">
        <v>95</v>
      </c>
      <c r="S172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71.154927924177571</v>
      </c>
    </row>
    <row r="1726" spans="1:19" x14ac:dyDescent="0.2">
      <c r="A1726" s="1" t="s">
        <v>46</v>
      </c>
      <c r="B1726" s="1" t="s">
        <v>14</v>
      </c>
      <c r="C1726" s="1" t="s">
        <v>15</v>
      </c>
      <c r="D1726" s="37">
        <v>0.06</v>
      </c>
      <c r="E1726" s="37">
        <v>7.99</v>
      </c>
      <c r="F1726" s="37">
        <v>5.03</v>
      </c>
      <c r="G1726" s="37">
        <v>0.6</v>
      </c>
      <c r="H1726" s="37">
        <v>-29.172000000000001</v>
      </c>
      <c r="I1726" s="42">
        <f>IF(Table2[[#This Row],[Order Priority]]=Introduction!$B$42,1,0)</f>
        <v>0</v>
      </c>
      <c r="J1726" s="42">
        <f>IF(Table2[[#This Row],[Order Priority]]=Introduction!$B$43,1,0)</f>
        <v>0</v>
      </c>
      <c r="K1726" s="42">
        <f>IF(Table2[[#This Row],[Order Priority]]=Introduction!$B$44,1,0)</f>
        <v>0</v>
      </c>
      <c r="L1726" s="42">
        <f>IF(Table2[[#This Row],[Order Priority]]=Introduction!$B$45,1,0)</f>
        <v>0</v>
      </c>
      <c r="M1726" s="42">
        <f>IF(Table2[[#This Row],[Ship Mode]]=Introduction!$C$42,1,0)</f>
        <v>0</v>
      </c>
      <c r="N1726" s="41">
        <f>IF(Table2[[#This Row],[Ship Mode]]=Introduction!$C$44,1,0)</f>
        <v>1</v>
      </c>
      <c r="O1726" s="41">
        <f>IF(Table2[[#This Row],[Customer Segment]]=Introduction!$D$45,1,0)</f>
        <v>0</v>
      </c>
      <c r="P1726" s="41">
        <f>IF(Table2[[#This Row],[Customer Segment]]=Introduction!$D$42,1,0)</f>
        <v>1</v>
      </c>
      <c r="Q1726" s="41">
        <f>IF(Table2[[#This Row],[Customer Segment]]=Introduction!$D$44,1,0)</f>
        <v>0</v>
      </c>
      <c r="R1726" s="34">
        <v>28.46</v>
      </c>
      <c r="S172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402.31078351443523</v>
      </c>
    </row>
    <row r="1727" spans="1:19" x14ac:dyDescent="0.2">
      <c r="A1727" s="1" t="s">
        <v>1</v>
      </c>
      <c r="B1727" s="1" t="s">
        <v>63</v>
      </c>
      <c r="C1727" s="1" t="s">
        <v>3</v>
      </c>
      <c r="D1727" s="39">
        <v>0</v>
      </c>
      <c r="E1727" s="39">
        <v>2.21</v>
      </c>
      <c r="F1727" s="39">
        <v>1</v>
      </c>
      <c r="G1727" s="39">
        <v>0.38</v>
      </c>
      <c r="H1727" s="39">
        <v>10.01</v>
      </c>
      <c r="I1727" s="42">
        <f>IF(Table2[[#This Row],[Order Priority]]=Introduction!$B$42,1,0)</f>
        <v>1</v>
      </c>
      <c r="J1727" s="42">
        <f>IF(Table2[[#This Row],[Order Priority]]=Introduction!$B$43,1,0)</f>
        <v>0</v>
      </c>
      <c r="K1727" s="42">
        <f>IF(Table2[[#This Row],[Order Priority]]=Introduction!$B$44,1,0)</f>
        <v>0</v>
      </c>
      <c r="L1727" s="42">
        <f>IF(Table2[[#This Row],[Order Priority]]=Introduction!$B$45,1,0)</f>
        <v>0</v>
      </c>
      <c r="M1727" s="42">
        <f>IF(Table2[[#This Row],[Ship Mode]]=Introduction!$C$42,1,0)</f>
        <v>0</v>
      </c>
      <c r="N1727" s="41">
        <f>IF(Table2[[#This Row],[Ship Mode]]=Introduction!$C$44,1,0)</f>
        <v>0</v>
      </c>
      <c r="O1727" s="41">
        <f>IF(Table2[[#This Row],[Customer Segment]]=Introduction!$D$45,1,0)</f>
        <v>1</v>
      </c>
      <c r="P1727" s="41">
        <f>IF(Table2[[#This Row],[Customer Segment]]=Introduction!$D$42,1,0)</f>
        <v>0</v>
      </c>
      <c r="Q1727" s="41">
        <f>IF(Table2[[#This Row],[Customer Segment]]=Introduction!$D$44,1,0)</f>
        <v>0</v>
      </c>
      <c r="R1727" s="1">
        <v>87.18</v>
      </c>
      <c r="S172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196.39299758932555</v>
      </c>
    </row>
    <row r="1728" spans="1:19" x14ac:dyDescent="0.2">
      <c r="A1728" s="1" t="s">
        <v>13</v>
      </c>
      <c r="B1728" s="1" t="s">
        <v>14</v>
      </c>
      <c r="C1728" s="1" t="s">
        <v>3</v>
      </c>
      <c r="D1728" s="37">
        <v>0</v>
      </c>
      <c r="E1728" s="37">
        <v>7.28</v>
      </c>
      <c r="F1728" s="37">
        <v>3.52</v>
      </c>
      <c r="G1728" s="37">
        <v>0.68</v>
      </c>
      <c r="H1728" s="37">
        <v>-25.103999999999999</v>
      </c>
      <c r="I1728" s="42">
        <f>IF(Table2[[#This Row],[Order Priority]]=Introduction!$B$42,1,0)</f>
        <v>0</v>
      </c>
      <c r="J1728" s="42">
        <f>IF(Table2[[#This Row],[Order Priority]]=Introduction!$B$43,1,0)</f>
        <v>1</v>
      </c>
      <c r="K1728" s="42">
        <f>IF(Table2[[#This Row],[Order Priority]]=Introduction!$B$44,1,0)</f>
        <v>0</v>
      </c>
      <c r="L1728" s="42">
        <f>IF(Table2[[#This Row],[Order Priority]]=Introduction!$B$45,1,0)</f>
        <v>0</v>
      </c>
      <c r="M1728" s="42">
        <f>IF(Table2[[#This Row],[Ship Mode]]=Introduction!$C$42,1,0)</f>
        <v>0</v>
      </c>
      <c r="N1728" s="41">
        <f>IF(Table2[[#This Row],[Ship Mode]]=Introduction!$C$44,1,0)</f>
        <v>1</v>
      </c>
      <c r="O1728" s="41">
        <f>IF(Table2[[#This Row],[Customer Segment]]=Introduction!$D$45,1,0)</f>
        <v>1</v>
      </c>
      <c r="P1728" s="41">
        <f>IF(Table2[[#This Row],[Customer Segment]]=Introduction!$D$42,1,0)</f>
        <v>0</v>
      </c>
      <c r="Q1728" s="41">
        <f>IF(Table2[[#This Row],[Customer Segment]]=Introduction!$D$44,1,0)</f>
        <v>0</v>
      </c>
      <c r="R1728" s="34">
        <v>24.44</v>
      </c>
      <c r="S172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285.04306930162664</v>
      </c>
    </row>
    <row r="1729" spans="1:19" x14ac:dyDescent="0.2">
      <c r="A1729" s="1" t="s">
        <v>92</v>
      </c>
      <c r="B1729" s="1" t="s">
        <v>2</v>
      </c>
      <c r="C1729" s="1" t="s">
        <v>47</v>
      </c>
      <c r="D1729" s="39">
        <v>0.1</v>
      </c>
      <c r="E1729" s="39">
        <v>280.98</v>
      </c>
      <c r="F1729" s="39">
        <v>35.67</v>
      </c>
      <c r="G1729" s="39">
        <v>0.66</v>
      </c>
      <c r="H1729" s="39">
        <v>-53.744999999999997</v>
      </c>
      <c r="I1729" s="42">
        <f>IF(Table2[[#This Row],[Order Priority]]=Introduction!$B$42,1,0)</f>
        <v>0</v>
      </c>
      <c r="J1729" s="42">
        <f>IF(Table2[[#This Row],[Order Priority]]=Introduction!$B$43,1,0)</f>
        <v>0</v>
      </c>
      <c r="K1729" s="42">
        <f>IF(Table2[[#This Row],[Order Priority]]=Introduction!$B$44,1,0)</f>
        <v>0</v>
      </c>
      <c r="L1729" s="42">
        <f>IF(Table2[[#This Row],[Order Priority]]=Introduction!$B$45,1,0)</f>
        <v>1</v>
      </c>
      <c r="M1729" s="42">
        <f>IF(Table2[[#This Row],[Ship Mode]]=Introduction!$C$42,1,0)</f>
        <v>1</v>
      </c>
      <c r="N1729" s="41">
        <f>IF(Table2[[#This Row],[Ship Mode]]=Introduction!$C$44,1,0)</f>
        <v>0</v>
      </c>
      <c r="O1729" s="41">
        <f>IF(Table2[[#This Row],[Customer Segment]]=Introduction!$D$45,1,0)</f>
        <v>0</v>
      </c>
      <c r="P1729" s="41">
        <f>IF(Table2[[#This Row],[Customer Segment]]=Introduction!$D$42,1,0)</f>
        <v>0</v>
      </c>
      <c r="Q1729" s="41">
        <f>IF(Table2[[#This Row],[Customer Segment]]=Introduction!$D$44,1,0)</f>
        <v>1</v>
      </c>
      <c r="R1729" s="1">
        <v>1332.82</v>
      </c>
      <c r="S172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2170.3211667150008</v>
      </c>
    </row>
    <row r="1730" spans="1:19" x14ac:dyDescent="0.2">
      <c r="A1730" s="1" t="s">
        <v>46</v>
      </c>
      <c r="B1730" s="1" t="s">
        <v>14</v>
      </c>
      <c r="C1730" s="1" t="s">
        <v>3</v>
      </c>
      <c r="D1730" s="37">
        <v>0.1</v>
      </c>
      <c r="E1730" s="37">
        <v>6.48</v>
      </c>
      <c r="F1730" s="37">
        <v>5.9</v>
      </c>
      <c r="G1730" s="37">
        <v>0.37</v>
      </c>
      <c r="H1730" s="37">
        <v>-51.634999999999998</v>
      </c>
      <c r="I1730" s="42">
        <f>IF(Table2[[#This Row],[Order Priority]]=Introduction!$B$42,1,0)</f>
        <v>0</v>
      </c>
      <c r="J1730" s="42">
        <f>IF(Table2[[#This Row],[Order Priority]]=Introduction!$B$43,1,0)</f>
        <v>0</v>
      </c>
      <c r="K1730" s="42">
        <f>IF(Table2[[#This Row],[Order Priority]]=Introduction!$B$44,1,0)</f>
        <v>0</v>
      </c>
      <c r="L1730" s="42">
        <f>IF(Table2[[#This Row],[Order Priority]]=Introduction!$B$45,1,0)</f>
        <v>0</v>
      </c>
      <c r="M1730" s="42">
        <f>IF(Table2[[#This Row],[Ship Mode]]=Introduction!$C$42,1,0)</f>
        <v>0</v>
      </c>
      <c r="N1730" s="41">
        <f>IF(Table2[[#This Row],[Ship Mode]]=Introduction!$C$44,1,0)</f>
        <v>1</v>
      </c>
      <c r="O1730" s="41">
        <f>IF(Table2[[#This Row],[Customer Segment]]=Introduction!$D$45,1,0)</f>
        <v>1</v>
      </c>
      <c r="P1730" s="41">
        <f>IF(Table2[[#This Row],[Customer Segment]]=Introduction!$D$42,1,0)</f>
        <v>0</v>
      </c>
      <c r="Q1730" s="41">
        <f>IF(Table2[[#This Row],[Customer Segment]]=Introduction!$D$44,1,0)</f>
        <v>0</v>
      </c>
      <c r="R1730" s="34">
        <v>116.8</v>
      </c>
      <c r="S173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200.91652819317807</v>
      </c>
    </row>
    <row r="1731" spans="1:19" x14ac:dyDescent="0.2">
      <c r="A1731" s="1" t="s">
        <v>46</v>
      </c>
      <c r="B1731" s="1" t="s">
        <v>14</v>
      </c>
      <c r="C1731" s="1" t="s">
        <v>15</v>
      </c>
      <c r="D1731" s="39">
        <v>0.05</v>
      </c>
      <c r="E1731" s="39">
        <v>8.85</v>
      </c>
      <c r="F1731" s="39">
        <v>5.6</v>
      </c>
      <c r="G1731" s="39">
        <v>0.36</v>
      </c>
      <c r="H1731" s="39">
        <v>-9.1769999999999996</v>
      </c>
      <c r="I1731" s="42">
        <f>IF(Table2[[#This Row],[Order Priority]]=Introduction!$B$42,1,0)</f>
        <v>0</v>
      </c>
      <c r="J1731" s="42">
        <f>IF(Table2[[#This Row],[Order Priority]]=Introduction!$B$43,1,0)</f>
        <v>0</v>
      </c>
      <c r="K1731" s="42">
        <f>IF(Table2[[#This Row],[Order Priority]]=Introduction!$B$44,1,0)</f>
        <v>0</v>
      </c>
      <c r="L1731" s="42">
        <f>IF(Table2[[#This Row],[Order Priority]]=Introduction!$B$45,1,0)</f>
        <v>0</v>
      </c>
      <c r="M1731" s="42">
        <f>IF(Table2[[#This Row],[Ship Mode]]=Introduction!$C$42,1,0)</f>
        <v>0</v>
      </c>
      <c r="N1731" s="41">
        <f>IF(Table2[[#This Row],[Ship Mode]]=Introduction!$C$44,1,0)</f>
        <v>1</v>
      </c>
      <c r="O1731" s="41">
        <f>IF(Table2[[#This Row],[Customer Segment]]=Introduction!$D$45,1,0)</f>
        <v>0</v>
      </c>
      <c r="P1731" s="41">
        <f>IF(Table2[[#This Row],[Customer Segment]]=Introduction!$D$42,1,0)</f>
        <v>1</v>
      </c>
      <c r="Q1731" s="41">
        <f>IF(Table2[[#This Row],[Customer Segment]]=Introduction!$D$44,1,0)</f>
        <v>0</v>
      </c>
      <c r="R1731" s="1">
        <v>199.08</v>
      </c>
      <c r="S173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248.35939721654387</v>
      </c>
    </row>
    <row r="1732" spans="1:19" x14ac:dyDescent="0.2">
      <c r="A1732" s="1" t="s">
        <v>46</v>
      </c>
      <c r="B1732" s="1" t="s">
        <v>14</v>
      </c>
      <c r="C1732" s="1" t="s">
        <v>15</v>
      </c>
      <c r="D1732" s="37">
        <v>0.05</v>
      </c>
      <c r="E1732" s="37">
        <v>8.85</v>
      </c>
      <c r="F1732" s="37">
        <v>5.6</v>
      </c>
      <c r="G1732" s="37">
        <v>0.36</v>
      </c>
      <c r="H1732" s="37">
        <v>-7.3415999999999997</v>
      </c>
      <c r="I1732" s="42">
        <f>IF(Table2[[#This Row],[Order Priority]]=Introduction!$B$42,1,0)</f>
        <v>0</v>
      </c>
      <c r="J1732" s="42">
        <f>IF(Table2[[#This Row],[Order Priority]]=Introduction!$B$43,1,0)</f>
        <v>0</v>
      </c>
      <c r="K1732" s="42">
        <f>IF(Table2[[#This Row],[Order Priority]]=Introduction!$B$44,1,0)</f>
        <v>0</v>
      </c>
      <c r="L1732" s="42">
        <f>IF(Table2[[#This Row],[Order Priority]]=Introduction!$B$45,1,0)</f>
        <v>0</v>
      </c>
      <c r="M1732" s="42">
        <f>IF(Table2[[#This Row],[Ship Mode]]=Introduction!$C$42,1,0)</f>
        <v>0</v>
      </c>
      <c r="N1732" s="41">
        <f>IF(Table2[[#This Row],[Ship Mode]]=Introduction!$C$44,1,0)</f>
        <v>1</v>
      </c>
      <c r="O1732" s="41">
        <f>IF(Table2[[#This Row],[Customer Segment]]=Introduction!$D$45,1,0)</f>
        <v>0</v>
      </c>
      <c r="P1732" s="41">
        <f>IF(Table2[[#This Row],[Customer Segment]]=Introduction!$D$42,1,0)</f>
        <v>1</v>
      </c>
      <c r="Q1732" s="41">
        <f>IF(Table2[[#This Row],[Customer Segment]]=Introduction!$D$44,1,0)</f>
        <v>0</v>
      </c>
      <c r="R1732" s="34">
        <v>47.4</v>
      </c>
      <c r="S173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250.23889402740451</v>
      </c>
    </row>
    <row r="1733" spans="1:19" x14ac:dyDescent="0.2">
      <c r="A1733" s="1" t="s">
        <v>1</v>
      </c>
      <c r="B1733" s="1" t="s">
        <v>14</v>
      </c>
      <c r="C1733" s="1" t="s">
        <v>47</v>
      </c>
      <c r="D1733" s="39">
        <v>0.05</v>
      </c>
      <c r="E1733" s="39">
        <v>5.28</v>
      </c>
      <c r="F1733" s="39">
        <v>6.26</v>
      </c>
      <c r="G1733" s="39">
        <v>0.4</v>
      </c>
      <c r="H1733" s="39">
        <v>-11.375999999999999</v>
      </c>
      <c r="I1733" s="42">
        <f>IF(Table2[[#This Row],[Order Priority]]=Introduction!$B$42,1,0)</f>
        <v>1</v>
      </c>
      <c r="J1733" s="42">
        <f>IF(Table2[[#This Row],[Order Priority]]=Introduction!$B$43,1,0)</f>
        <v>0</v>
      </c>
      <c r="K1733" s="42">
        <f>IF(Table2[[#This Row],[Order Priority]]=Introduction!$B$44,1,0)</f>
        <v>0</v>
      </c>
      <c r="L1733" s="42">
        <f>IF(Table2[[#This Row],[Order Priority]]=Introduction!$B$45,1,0)</f>
        <v>0</v>
      </c>
      <c r="M1733" s="42">
        <f>IF(Table2[[#This Row],[Ship Mode]]=Introduction!$C$42,1,0)</f>
        <v>0</v>
      </c>
      <c r="N1733" s="41">
        <f>IF(Table2[[#This Row],[Ship Mode]]=Introduction!$C$44,1,0)</f>
        <v>1</v>
      </c>
      <c r="O1733" s="41">
        <f>IF(Table2[[#This Row],[Customer Segment]]=Introduction!$D$45,1,0)</f>
        <v>0</v>
      </c>
      <c r="P1733" s="41">
        <f>IF(Table2[[#This Row],[Customer Segment]]=Introduction!$D$42,1,0)</f>
        <v>0</v>
      </c>
      <c r="Q1733" s="41">
        <f>IF(Table2[[#This Row],[Customer Segment]]=Introduction!$D$44,1,0)</f>
        <v>1</v>
      </c>
      <c r="R1733" s="1">
        <v>7.15</v>
      </c>
      <c r="S173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434.76831855885405</v>
      </c>
    </row>
    <row r="1734" spans="1:19" x14ac:dyDescent="0.2">
      <c r="A1734" s="1" t="s">
        <v>1</v>
      </c>
      <c r="B1734" s="1" t="s">
        <v>14</v>
      </c>
      <c r="C1734" s="1" t="s">
        <v>70</v>
      </c>
      <c r="D1734" s="37">
        <v>0.01</v>
      </c>
      <c r="E1734" s="37">
        <v>35.99</v>
      </c>
      <c r="F1734" s="37">
        <v>5.99</v>
      </c>
      <c r="G1734" s="37">
        <v>0.38</v>
      </c>
      <c r="H1734" s="37">
        <v>-60.704000000000001</v>
      </c>
      <c r="I1734" s="42">
        <f>IF(Table2[[#This Row],[Order Priority]]=Introduction!$B$42,1,0)</f>
        <v>1</v>
      </c>
      <c r="J1734" s="42">
        <f>IF(Table2[[#This Row],[Order Priority]]=Introduction!$B$43,1,0)</f>
        <v>0</v>
      </c>
      <c r="K1734" s="42">
        <f>IF(Table2[[#This Row],[Order Priority]]=Introduction!$B$44,1,0)</f>
        <v>0</v>
      </c>
      <c r="L1734" s="42">
        <f>IF(Table2[[#This Row],[Order Priority]]=Introduction!$B$45,1,0)</f>
        <v>0</v>
      </c>
      <c r="M1734" s="42">
        <f>IF(Table2[[#This Row],[Ship Mode]]=Introduction!$C$42,1,0)</f>
        <v>0</v>
      </c>
      <c r="N1734" s="41">
        <f>IF(Table2[[#This Row],[Ship Mode]]=Introduction!$C$44,1,0)</f>
        <v>1</v>
      </c>
      <c r="O1734" s="41">
        <f>IF(Table2[[#This Row],[Customer Segment]]=Introduction!$D$45,1,0)</f>
        <v>0</v>
      </c>
      <c r="P1734" s="41">
        <f>IF(Table2[[#This Row],[Customer Segment]]=Introduction!$D$42,1,0)</f>
        <v>0</v>
      </c>
      <c r="Q1734" s="41">
        <f>IF(Table2[[#This Row],[Customer Segment]]=Introduction!$D$44,1,0)</f>
        <v>0</v>
      </c>
      <c r="R1734" s="34">
        <v>345.07</v>
      </c>
      <c r="S173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452.38313917559532</v>
      </c>
    </row>
    <row r="1735" spans="1:19" x14ac:dyDescent="0.2">
      <c r="A1735" s="1" t="s">
        <v>1</v>
      </c>
      <c r="B1735" s="1" t="s">
        <v>14</v>
      </c>
      <c r="C1735" s="1" t="s">
        <v>70</v>
      </c>
      <c r="D1735" s="39">
        <v>0.02</v>
      </c>
      <c r="E1735" s="39">
        <v>5.28</v>
      </c>
      <c r="F1735" s="39">
        <v>6.26</v>
      </c>
      <c r="G1735" s="39">
        <v>0.4</v>
      </c>
      <c r="H1735" s="39">
        <v>-131.16</v>
      </c>
      <c r="I1735" s="42">
        <f>IF(Table2[[#This Row],[Order Priority]]=Introduction!$B$42,1,0)</f>
        <v>1</v>
      </c>
      <c r="J1735" s="42">
        <f>IF(Table2[[#This Row],[Order Priority]]=Introduction!$B$43,1,0)</f>
        <v>0</v>
      </c>
      <c r="K1735" s="42">
        <f>IF(Table2[[#This Row],[Order Priority]]=Introduction!$B$44,1,0)</f>
        <v>0</v>
      </c>
      <c r="L1735" s="42">
        <f>IF(Table2[[#This Row],[Order Priority]]=Introduction!$B$45,1,0)</f>
        <v>0</v>
      </c>
      <c r="M1735" s="42">
        <f>IF(Table2[[#This Row],[Ship Mode]]=Introduction!$C$42,1,0)</f>
        <v>0</v>
      </c>
      <c r="N1735" s="41">
        <f>IF(Table2[[#This Row],[Ship Mode]]=Introduction!$C$44,1,0)</f>
        <v>1</v>
      </c>
      <c r="O1735" s="41">
        <f>IF(Table2[[#This Row],[Customer Segment]]=Introduction!$D$45,1,0)</f>
        <v>0</v>
      </c>
      <c r="P1735" s="41">
        <f>IF(Table2[[#This Row],[Customer Segment]]=Introduction!$D$42,1,0)</f>
        <v>0</v>
      </c>
      <c r="Q1735" s="41">
        <f>IF(Table2[[#This Row],[Customer Segment]]=Introduction!$D$44,1,0)</f>
        <v>0</v>
      </c>
      <c r="R1735" s="1">
        <v>412.72</v>
      </c>
      <c r="S173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301.49247161499784</v>
      </c>
    </row>
    <row r="1736" spans="1:19" x14ac:dyDescent="0.2">
      <c r="A1736" s="1" t="s">
        <v>1</v>
      </c>
      <c r="B1736" s="1" t="s">
        <v>14</v>
      </c>
      <c r="C1736" s="1" t="s">
        <v>70</v>
      </c>
      <c r="D1736" s="37">
        <v>0.02</v>
      </c>
      <c r="E1736" s="37">
        <v>5.28</v>
      </c>
      <c r="F1736" s="37">
        <v>6.26</v>
      </c>
      <c r="G1736" s="37">
        <v>0.4</v>
      </c>
      <c r="H1736" s="37">
        <v>-65.58</v>
      </c>
      <c r="I1736" s="42">
        <f>IF(Table2[[#This Row],[Order Priority]]=Introduction!$B$42,1,0)</f>
        <v>1</v>
      </c>
      <c r="J1736" s="42">
        <f>IF(Table2[[#This Row],[Order Priority]]=Introduction!$B$43,1,0)</f>
        <v>0</v>
      </c>
      <c r="K1736" s="42">
        <f>IF(Table2[[#This Row],[Order Priority]]=Introduction!$B$44,1,0)</f>
        <v>0</v>
      </c>
      <c r="L1736" s="42">
        <f>IF(Table2[[#This Row],[Order Priority]]=Introduction!$B$45,1,0)</f>
        <v>0</v>
      </c>
      <c r="M1736" s="42">
        <f>IF(Table2[[#This Row],[Ship Mode]]=Introduction!$C$42,1,0)</f>
        <v>0</v>
      </c>
      <c r="N1736" s="41">
        <f>IF(Table2[[#This Row],[Ship Mode]]=Introduction!$C$44,1,0)</f>
        <v>1</v>
      </c>
      <c r="O1736" s="41">
        <f>IF(Table2[[#This Row],[Customer Segment]]=Introduction!$D$45,1,0)</f>
        <v>0</v>
      </c>
      <c r="P1736" s="41">
        <f>IF(Table2[[#This Row],[Customer Segment]]=Introduction!$D$42,1,0)</f>
        <v>0</v>
      </c>
      <c r="Q1736" s="41">
        <f>IF(Table2[[#This Row],[Customer Segment]]=Introduction!$D$44,1,0)</f>
        <v>0</v>
      </c>
      <c r="R1736" s="34">
        <v>103.18</v>
      </c>
      <c r="S173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368.64807848883322</v>
      </c>
    </row>
    <row r="1737" spans="1:19" x14ac:dyDescent="0.2">
      <c r="A1737" s="1" t="s">
        <v>13</v>
      </c>
      <c r="B1737" s="1" t="s">
        <v>14</v>
      </c>
      <c r="C1737" s="1" t="s">
        <v>3</v>
      </c>
      <c r="D1737" s="39">
        <v>0</v>
      </c>
      <c r="E1737" s="39">
        <v>65.989999999999995</v>
      </c>
      <c r="F1737" s="39">
        <v>8.99</v>
      </c>
      <c r="G1737" s="39">
        <v>0.56000000000000005</v>
      </c>
      <c r="H1737" s="39">
        <v>253.3032</v>
      </c>
      <c r="I1737" s="42">
        <f>IF(Table2[[#This Row],[Order Priority]]=Introduction!$B$42,1,0)</f>
        <v>0</v>
      </c>
      <c r="J1737" s="42">
        <f>IF(Table2[[#This Row],[Order Priority]]=Introduction!$B$43,1,0)</f>
        <v>1</v>
      </c>
      <c r="K1737" s="42">
        <f>IF(Table2[[#This Row],[Order Priority]]=Introduction!$B$44,1,0)</f>
        <v>0</v>
      </c>
      <c r="L1737" s="42">
        <f>IF(Table2[[#This Row],[Order Priority]]=Introduction!$B$45,1,0)</f>
        <v>0</v>
      </c>
      <c r="M1737" s="42">
        <f>IF(Table2[[#This Row],[Ship Mode]]=Introduction!$C$42,1,0)</f>
        <v>0</v>
      </c>
      <c r="N1737" s="41">
        <f>IF(Table2[[#This Row],[Ship Mode]]=Introduction!$C$44,1,0)</f>
        <v>1</v>
      </c>
      <c r="O1737" s="41">
        <f>IF(Table2[[#This Row],[Customer Segment]]=Introduction!$D$45,1,0)</f>
        <v>1</v>
      </c>
      <c r="P1737" s="41">
        <f>IF(Table2[[#This Row],[Customer Segment]]=Introduction!$D$42,1,0)</f>
        <v>0</v>
      </c>
      <c r="Q1737" s="41">
        <f>IF(Table2[[#This Row],[Customer Segment]]=Introduction!$D$44,1,0)</f>
        <v>0</v>
      </c>
      <c r="R1737" s="1">
        <v>575.07000000000005</v>
      </c>
      <c r="S173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805.53309669851183</v>
      </c>
    </row>
    <row r="1738" spans="1:19" x14ac:dyDescent="0.2">
      <c r="A1738" s="1" t="s">
        <v>13</v>
      </c>
      <c r="B1738" s="1" t="s">
        <v>14</v>
      </c>
      <c r="C1738" s="1" t="s">
        <v>70</v>
      </c>
      <c r="D1738" s="37">
        <v>0.01</v>
      </c>
      <c r="E1738" s="37">
        <v>39.979999999999997</v>
      </c>
      <c r="F1738" s="37">
        <v>4</v>
      </c>
      <c r="G1738" s="37">
        <v>0.7</v>
      </c>
      <c r="H1738" s="37">
        <v>-30.808</v>
      </c>
      <c r="I1738" s="42">
        <f>IF(Table2[[#This Row],[Order Priority]]=Introduction!$B$42,1,0)</f>
        <v>0</v>
      </c>
      <c r="J1738" s="42">
        <f>IF(Table2[[#This Row],[Order Priority]]=Introduction!$B$43,1,0)</f>
        <v>1</v>
      </c>
      <c r="K1738" s="42">
        <f>IF(Table2[[#This Row],[Order Priority]]=Introduction!$B$44,1,0)</f>
        <v>0</v>
      </c>
      <c r="L1738" s="42">
        <f>IF(Table2[[#This Row],[Order Priority]]=Introduction!$B$45,1,0)</f>
        <v>0</v>
      </c>
      <c r="M1738" s="42">
        <f>IF(Table2[[#This Row],[Ship Mode]]=Introduction!$C$42,1,0)</f>
        <v>0</v>
      </c>
      <c r="N1738" s="41">
        <f>IF(Table2[[#This Row],[Ship Mode]]=Introduction!$C$44,1,0)</f>
        <v>1</v>
      </c>
      <c r="O1738" s="41">
        <f>IF(Table2[[#This Row],[Customer Segment]]=Introduction!$D$45,1,0)</f>
        <v>0</v>
      </c>
      <c r="P1738" s="41">
        <f>IF(Table2[[#This Row],[Customer Segment]]=Introduction!$D$42,1,0)</f>
        <v>0</v>
      </c>
      <c r="Q1738" s="41">
        <f>IF(Table2[[#This Row],[Customer Segment]]=Introduction!$D$44,1,0)</f>
        <v>0</v>
      </c>
      <c r="R1738" s="34">
        <v>203.29</v>
      </c>
      <c r="S173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413.97563862718653</v>
      </c>
    </row>
    <row r="1739" spans="1:19" x14ac:dyDescent="0.2">
      <c r="A1739" s="1" t="s">
        <v>13</v>
      </c>
      <c r="B1739" s="1" t="s">
        <v>14</v>
      </c>
      <c r="C1739" s="1" t="s">
        <v>47</v>
      </c>
      <c r="D1739" s="39">
        <v>0.01</v>
      </c>
      <c r="E1739" s="39">
        <v>12.28</v>
      </c>
      <c r="F1739" s="39">
        <v>6.47</v>
      </c>
      <c r="G1739" s="39">
        <v>0.38</v>
      </c>
      <c r="H1739" s="39">
        <v>47.61</v>
      </c>
      <c r="I1739" s="42">
        <f>IF(Table2[[#This Row],[Order Priority]]=Introduction!$B$42,1,0)</f>
        <v>0</v>
      </c>
      <c r="J1739" s="42">
        <f>IF(Table2[[#This Row],[Order Priority]]=Introduction!$B$43,1,0)</f>
        <v>1</v>
      </c>
      <c r="K1739" s="42">
        <f>IF(Table2[[#This Row],[Order Priority]]=Introduction!$B$44,1,0)</f>
        <v>0</v>
      </c>
      <c r="L1739" s="42">
        <f>IF(Table2[[#This Row],[Order Priority]]=Introduction!$B$45,1,0)</f>
        <v>0</v>
      </c>
      <c r="M1739" s="42">
        <f>IF(Table2[[#This Row],[Ship Mode]]=Introduction!$C$42,1,0)</f>
        <v>0</v>
      </c>
      <c r="N1739" s="41">
        <f>IF(Table2[[#This Row],[Ship Mode]]=Introduction!$C$44,1,0)</f>
        <v>1</v>
      </c>
      <c r="O1739" s="41">
        <f>IF(Table2[[#This Row],[Customer Segment]]=Introduction!$D$45,1,0)</f>
        <v>0</v>
      </c>
      <c r="P1739" s="41">
        <f>IF(Table2[[#This Row],[Customer Segment]]=Introduction!$D$42,1,0)</f>
        <v>0</v>
      </c>
      <c r="Q1739" s="41">
        <f>IF(Table2[[#This Row],[Customer Segment]]=Introduction!$D$44,1,0)</f>
        <v>1</v>
      </c>
      <c r="R1739" s="1">
        <v>160.66</v>
      </c>
      <c r="S173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240.21818648914467</v>
      </c>
    </row>
    <row r="1740" spans="1:19" x14ac:dyDescent="0.2">
      <c r="A1740" s="1" t="s">
        <v>92</v>
      </c>
      <c r="B1740" s="1" t="s">
        <v>14</v>
      </c>
      <c r="C1740" s="1" t="s">
        <v>3</v>
      </c>
      <c r="D1740" s="37">
        <v>0.05</v>
      </c>
      <c r="E1740" s="37">
        <v>15.68</v>
      </c>
      <c r="F1740" s="37">
        <v>3.73</v>
      </c>
      <c r="G1740" s="37">
        <v>0.46</v>
      </c>
      <c r="H1740" s="37">
        <v>3.54</v>
      </c>
      <c r="I1740" s="42">
        <f>IF(Table2[[#This Row],[Order Priority]]=Introduction!$B$42,1,0)</f>
        <v>0</v>
      </c>
      <c r="J1740" s="42">
        <f>IF(Table2[[#This Row],[Order Priority]]=Introduction!$B$43,1,0)</f>
        <v>0</v>
      </c>
      <c r="K1740" s="42">
        <f>IF(Table2[[#This Row],[Order Priority]]=Introduction!$B$44,1,0)</f>
        <v>0</v>
      </c>
      <c r="L1740" s="42">
        <f>IF(Table2[[#This Row],[Order Priority]]=Introduction!$B$45,1,0)</f>
        <v>1</v>
      </c>
      <c r="M1740" s="42">
        <f>IF(Table2[[#This Row],[Ship Mode]]=Introduction!$C$42,1,0)</f>
        <v>0</v>
      </c>
      <c r="N1740" s="41">
        <f>IF(Table2[[#This Row],[Ship Mode]]=Introduction!$C$44,1,0)</f>
        <v>1</v>
      </c>
      <c r="O1740" s="41">
        <f>IF(Table2[[#This Row],[Customer Segment]]=Introduction!$D$45,1,0)</f>
        <v>1</v>
      </c>
      <c r="P1740" s="41">
        <f>IF(Table2[[#This Row],[Customer Segment]]=Introduction!$D$42,1,0)</f>
        <v>0</v>
      </c>
      <c r="Q1740" s="41">
        <f>IF(Table2[[#This Row],[Customer Segment]]=Introduction!$D$44,1,0)</f>
        <v>0</v>
      </c>
      <c r="R1740" s="34">
        <v>257.48</v>
      </c>
      <c r="S174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145.8473839049453</v>
      </c>
    </row>
    <row r="1741" spans="1:19" x14ac:dyDescent="0.2">
      <c r="A1741" s="1" t="s">
        <v>92</v>
      </c>
      <c r="B1741" s="1" t="s">
        <v>14</v>
      </c>
      <c r="C1741" s="1" t="s">
        <v>3</v>
      </c>
      <c r="D1741" s="39">
        <v>0.02</v>
      </c>
      <c r="E1741" s="39">
        <v>195.99</v>
      </c>
      <c r="F1741" s="39">
        <v>4.2</v>
      </c>
      <c r="G1741" s="39">
        <v>0.56000000000000005</v>
      </c>
      <c r="H1741" s="39">
        <v>40.283999999999999</v>
      </c>
      <c r="I1741" s="42">
        <f>IF(Table2[[#This Row],[Order Priority]]=Introduction!$B$42,1,0)</f>
        <v>0</v>
      </c>
      <c r="J1741" s="42">
        <f>IF(Table2[[#This Row],[Order Priority]]=Introduction!$B$43,1,0)</f>
        <v>0</v>
      </c>
      <c r="K1741" s="42">
        <f>IF(Table2[[#This Row],[Order Priority]]=Introduction!$B$44,1,0)</f>
        <v>0</v>
      </c>
      <c r="L1741" s="42">
        <f>IF(Table2[[#This Row],[Order Priority]]=Introduction!$B$45,1,0)</f>
        <v>1</v>
      </c>
      <c r="M1741" s="42">
        <f>IF(Table2[[#This Row],[Ship Mode]]=Introduction!$C$42,1,0)</f>
        <v>0</v>
      </c>
      <c r="N1741" s="41">
        <f>IF(Table2[[#This Row],[Ship Mode]]=Introduction!$C$44,1,0)</f>
        <v>1</v>
      </c>
      <c r="O1741" s="41">
        <f>IF(Table2[[#This Row],[Customer Segment]]=Introduction!$D$45,1,0)</f>
        <v>1</v>
      </c>
      <c r="P1741" s="41">
        <f>IF(Table2[[#This Row],[Customer Segment]]=Introduction!$D$42,1,0)</f>
        <v>0</v>
      </c>
      <c r="Q1741" s="41">
        <f>IF(Table2[[#This Row],[Customer Segment]]=Introduction!$D$44,1,0)</f>
        <v>0</v>
      </c>
      <c r="R1741" s="1">
        <v>3194.99</v>
      </c>
      <c r="S174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864.35112312716319</v>
      </c>
    </row>
    <row r="1742" spans="1:19" x14ac:dyDescent="0.2">
      <c r="A1742" s="1" t="s">
        <v>92</v>
      </c>
      <c r="B1742" s="1" t="s">
        <v>14</v>
      </c>
      <c r="C1742" s="1" t="s">
        <v>70</v>
      </c>
      <c r="D1742" s="37">
        <v>0.05</v>
      </c>
      <c r="E1742" s="37">
        <v>15.68</v>
      </c>
      <c r="F1742" s="37">
        <v>3.73</v>
      </c>
      <c r="G1742" s="37">
        <v>0.46</v>
      </c>
      <c r="H1742" s="37">
        <v>1166.6279999999999</v>
      </c>
      <c r="I1742" s="42">
        <f>IF(Table2[[#This Row],[Order Priority]]=Introduction!$B$42,1,0)</f>
        <v>0</v>
      </c>
      <c r="J1742" s="42">
        <f>IF(Table2[[#This Row],[Order Priority]]=Introduction!$B$43,1,0)</f>
        <v>0</v>
      </c>
      <c r="K1742" s="42">
        <f>IF(Table2[[#This Row],[Order Priority]]=Introduction!$B$44,1,0)</f>
        <v>0</v>
      </c>
      <c r="L1742" s="42">
        <f>IF(Table2[[#This Row],[Order Priority]]=Introduction!$B$45,1,0)</f>
        <v>1</v>
      </c>
      <c r="M1742" s="42">
        <f>IF(Table2[[#This Row],[Ship Mode]]=Introduction!$C$42,1,0)</f>
        <v>0</v>
      </c>
      <c r="N1742" s="41">
        <f>IF(Table2[[#This Row],[Ship Mode]]=Introduction!$C$44,1,0)</f>
        <v>1</v>
      </c>
      <c r="O1742" s="41">
        <f>IF(Table2[[#This Row],[Customer Segment]]=Introduction!$D$45,1,0)</f>
        <v>0</v>
      </c>
      <c r="P1742" s="41">
        <f>IF(Table2[[#This Row],[Customer Segment]]=Introduction!$D$42,1,0)</f>
        <v>0</v>
      </c>
      <c r="Q1742" s="41">
        <f>IF(Table2[[#This Row],[Customer Segment]]=Introduction!$D$44,1,0)</f>
        <v>0</v>
      </c>
      <c r="R1742" s="34">
        <v>260.01</v>
      </c>
      <c r="S174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1345.9160094153121</v>
      </c>
    </row>
    <row r="1743" spans="1:19" x14ac:dyDescent="0.2">
      <c r="A1743" s="1" t="s">
        <v>92</v>
      </c>
      <c r="B1743" s="1" t="s">
        <v>14</v>
      </c>
      <c r="C1743" s="1" t="s">
        <v>70</v>
      </c>
      <c r="D1743" s="39">
        <v>0</v>
      </c>
      <c r="E1743" s="39">
        <v>14.98</v>
      </c>
      <c r="F1743" s="39">
        <v>8.99</v>
      </c>
      <c r="G1743" s="39">
        <v>0.39</v>
      </c>
      <c r="H1743" s="39">
        <v>-40.604199999999999</v>
      </c>
      <c r="I1743" s="42">
        <f>IF(Table2[[#This Row],[Order Priority]]=Introduction!$B$42,1,0)</f>
        <v>0</v>
      </c>
      <c r="J1743" s="42">
        <f>IF(Table2[[#This Row],[Order Priority]]=Introduction!$B$43,1,0)</f>
        <v>0</v>
      </c>
      <c r="K1743" s="42">
        <f>IF(Table2[[#This Row],[Order Priority]]=Introduction!$B$44,1,0)</f>
        <v>0</v>
      </c>
      <c r="L1743" s="42">
        <f>IF(Table2[[#This Row],[Order Priority]]=Introduction!$B$45,1,0)</f>
        <v>1</v>
      </c>
      <c r="M1743" s="42">
        <f>IF(Table2[[#This Row],[Ship Mode]]=Introduction!$C$42,1,0)</f>
        <v>0</v>
      </c>
      <c r="N1743" s="41">
        <f>IF(Table2[[#This Row],[Ship Mode]]=Introduction!$C$44,1,0)</f>
        <v>1</v>
      </c>
      <c r="O1743" s="41">
        <f>IF(Table2[[#This Row],[Customer Segment]]=Introduction!$D$45,1,0)</f>
        <v>0</v>
      </c>
      <c r="P1743" s="41">
        <f>IF(Table2[[#This Row],[Customer Segment]]=Introduction!$D$42,1,0)</f>
        <v>0</v>
      </c>
      <c r="Q1743" s="41">
        <f>IF(Table2[[#This Row],[Customer Segment]]=Introduction!$D$44,1,0)</f>
        <v>0</v>
      </c>
      <c r="R1743" s="1">
        <v>273.79000000000002</v>
      </c>
      <c r="S174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227.72799082380536</v>
      </c>
    </row>
    <row r="1744" spans="1:19" x14ac:dyDescent="0.2">
      <c r="A1744" s="1" t="s">
        <v>92</v>
      </c>
      <c r="B1744" s="1" t="s">
        <v>14</v>
      </c>
      <c r="C1744" s="1" t="s">
        <v>70</v>
      </c>
      <c r="D1744" s="37">
        <v>0.02</v>
      </c>
      <c r="E1744" s="37">
        <v>38.76</v>
      </c>
      <c r="F1744" s="37">
        <v>13.26</v>
      </c>
      <c r="G1744" s="37">
        <v>0.36</v>
      </c>
      <c r="H1744" s="37">
        <v>-294.084</v>
      </c>
      <c r="I1744" s="42">
        <f>IF(Table2[[#This Row],[Order Priority]]=Introduction!$B$42,1,0)</f>
        <v>0</v>
      </c>
      <c r="J1744" s="42">
        <f>IF(Table2[[#This Row],[Order Priority]]=Introduction!$B$43,1,0)</f>
        <v>0</v>
      </c>
      <c r="K1744" s="42">
        <f>IF(Table2[[#This Row],[Order Priority]]=Introduction!$B$44,1,0)</f>
        <v>0</v>
      </c>
      <c r="L1744" s="42">
        <f>IF(Table2[[#This Row],[Order Priority]]=Introduction!$B$45,1,0)</f>
        <v>1</v>
      </c>
      <c r="M1744" s="42">
        <f>IF(Table2[[#This Row],[Ship Mode]]=Introduction!$C$42,1,0)</f>
        <v>0</v>
      </c>
      <c r="N1744" s="41">
        <f>IF(Table2[[#This Row],[Ship Mode]]=Introduction!$C$44,1,0)</f>
        <v>1</v>
      </c>
      <c r="O1744" s="41">
        <f>IF(Table2[[#This Row],[Customer Segment]]=Introduction!$D$45,1,0)</f>
        <v>0</v>
      </c>
      <c r="P1744" s="41">
        <f>IF(Table2[[#This Row],[Customer Segment]]=Introduction!$D$42,1,0)</f>
        <v>0</v>
      </c>
      <c r="Q1744" s="41">
        <f>IF(Table2[[#This Row],[Customer Segment]]=Introduction!$D$44,1,0)</f>
        <v>0</v>
      </c>
      <c r="R1744" s="34">
        <v>44.62</v>
      </c>
      <c r="S174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122.53278067568911</v>
      </c>
    </row>
    <row r="1745" spans="1:19" x14ac:dyDescent="0.2">
      <c r="A1745" s="1" t="s">
        <v>46</v>
      </c>
      <c r="B1745" s="1" t="s">
        <v>14</v>
      </c>
      <c r="C1745" s="1" t="s">
        <v>3</v>
      </c>
      <c r="D1745" s="39">
        <v>0.04</v>
      </c>
      <c r="E1745" s="39">
        <v>35.44</v>
      </c>
      <c r="F1745" s="39">
        <v>5.09</v>
      </c>
      <c r="G1745" s="39">
        <v>0.38</v>
      </c>
      <c r="H1745" s="39">
        <v>118.6317</v>
      </c>
      <c r="I1745" s="42">
        <f>IF(Table2[[#This Row],[Order Priority]]=Introduction!$B$42,1,0)</f>
        <v>0</v>
      </c>
      <c r="J1745" s="42">
        <f>IF(Table2[[#This Row],[Order Priority]]=Introduction!$B$43,1,0)</f>
        <v>0</v>
      </c>
      <c r="K1745" s="42">
        <f>IF(Table2[[#This Row],[Order Priority]]=Introduction!$B$44,1,0)</f>
        <v>0</v>
      </c>
      <c r="L1745" s="42">
        <f>IF(Table2[[#This Row],[Order Priority]]=Introduction!$B$45,1,0)</f>
        <v>0</v>
      </c>
      <c r="M1745" s="42">
        <f>IF(Table2[[#This Row],[Ship Mode]]=Introduction!$C$42,1,0)</f>
        <v>0</v>
      </c>
      <c r="N1745" s="41">
        <f>IF(Table2[[#This Row],[Ship Mode]]=Introduction!$C$44,1,0)</f>
        <v>1</v>
      </c>
      <c r="O1745" s="41">
        <f>IF(Table2[[#This Row],[Customer Segment]]=Introduction!$D$45,1,0)</f>
        <v>1</v>
      </c>
      <c r="P1745" s="41">
        <f>IF(Table2[[#This Row],[Customer Segment]]=Introduction!$D$42,1,0)</f>
        <v>0</v>
      </c>
      <c r="Q1745" s="41">
        <f>IF(Table2[[#This Row],[Customer Segment]]=Introduction!$D$44,1,0)</f>
        <v>0</v>
      </c>
      <c r="R1745" s="1">
        <v>171.93</v>
      </c>
      <c r="S174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491.58507759240905</v>
      </c>
    </row>
    <row r="1746" spans="1:19" x14ac:dyDescent="0.2">
      <c r="A1746" s="1" t="s">
        <v>46</v>
      </c>
      <c r="B1746" s="1" t="s">
        <v>14</v>
      </c>
      <c r="C1746" s="1" t="s">
        <v>3</v>
      </c>
      <c r="D1746" s="37">
        <v>0.08</v>
      </c>
      <c r="E1746" s="37">
        <v>3.98</v>
      </c>
      <c r="F1746" s="37">
        <v>0.7</v>
      </c>
      <c r="G1746" s="37">
        <v>0.52</v>
      </c>
      <c r="H1746" s="37">
        <v>23.303999999999998</v>
      </c>
      <c r="I1746" s="42">
        <f>IF(Table2[[#This Row],[Order Priority]]=Introduction!$B$42,1,0)</f>
        <v>0</v>
      </c>
      <c r="J1746" s="42">
        <f>IF(Table2[[#This Row],[Order Priority]]=Introduction!$B$43,1,0)</f>
        <v>0</v>
      </c>
      <c r="K1746" s="42">
        <f>IF(Table2[[#This Row],[Order Priority]]=Introduction!$B$44,1,0)</f>
        <v>0</v>
      </c>
      <c r="L1746" s="42">
        <f>IF(Table2[[#This Row],[Order Priority]]=Introduction!$B$45,1,0)</f>
        <v>0</v>
      </c>
      <c r="M1746" s="42">
        <f>IF(Table2[[#This Row],[Ship Mode]]=Introduction!$C$42,1,0)</f>
        <v>0</v>
      </c>
      <c r="N1746" s="41">
        <f>IF(Table2[[#This Row],[Ship Mode]]=Introduction!$C$44,1,0)</f>
        <v>1</v>
      </c>
      <c r="O1746" s="41">
        <f>IF(Table2[[#This Row],[Customer Segment]]=Introduction!$D$45,1,0)</f>
        <v>1</v>
      </c>
      <c r="P1746" s="41">
        <f>IF(Table2[[#This Row],[Customer Segment]]=Introduction!$D$42,1,0)</f>
        <v>0</v>
      </c>
      <c r="Q1746" s="41">
        <f>IF(Table2[[#This Row],[Customer Segment]]=Introduction!$D$44,1,0)</f>
        <v>0</v>
      </c>
      <c r="R1746" s="34">
        <v>35.19</v>
      </c>
      <c r="S174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263.9928161691866</v>
      </c>
    </row>
    <row r="1747" spans="1:19" x14ac:dyDescent="0.2">
      <c r="A1747" s="1" t="s">
        <v>46</v>
      </c>
      <c r="B1747" s="1" t="s">
        <v>14</v>
      </c>
      <c r="C1747" s="1" t="s">
        <v>3</v>
      </c>
      <c r="D1747" s="39">
        <v>0.04</v>
      </c>
      <c r="E1747" s="39">
        <v>35.44</v>
      </c>
      <c r="F1747" s="39">
        <v>5.09</v>
      </c>
      <c r="G1747" s="39">
        <v>0.38</v>
      </c>
      <c r="H1747" s="39">
        <v>150.72</v>
      </c>
      <c r="I1747" s="42">
        <f>IF(Table2[[#This Row],[Order Priority]]=Introduction!$B$42,1,0)</f>
        <v>0</v>
      </c>
      <c r="J1747" s="42">
        <f>IF(Table2[[#This Row],[Order Priority]]=Introduction!$B$43,1,0)</f>
        <v>0</v>
      </c>
      <c r="K1747" s="42">
        <f>IF(Table2[[#This Row],[Order Priority]]=Introduction!$B$44,1,0)</f>
        <v>0</v>
      </c>
      <c r="L1747" s="42">
        <f>IF(Table2[[#This Row],[Order Priority]]=Introduction!$B$45,1,0)</f>
        <v>0</v>
      </c>
      <c r="M1747" s="42">
        <f>IF(Table2[[#This Row],[Ship Mode]]=Introduction!$C$42,1,0)</f>
        <v>0</v>
      </c>
      <c r="N1747" s="41">
        <f>IF(Table2[[#This Row],[Ship Mode]]=Introduction!$C$44,1,0)</f>
        <v>1</v>
      </c>
      <c r="O1747" s="41">
        <f>IF(Table2[[#This Row],[Customer Segment]]=Introduction!$D$45,1,0)</f>
        <v>1</v>
      </c>
      <c r="P1747" s="41">
        <f>IF(Table2[[#This Row],[Customer Segment]]=Introduction!$D$42,1,0)</f>
        <v>0</v>
      </c>
      <c r="Q1747" s="41">
        <f>IF(Table2[[#This Row],[Customer Segment]]=Introduction!$D$44,1,0)</f>
        <v>0</v>
      </c>
      <c r="R1747" s="1">
        <v>722.1</v>
      </c>
      <c r="S174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524.44432217993108</v>
      </c>
    </row>
    <row r="1748" spans="1:19" x14ac:dyDescent="0.2">
      <c r="A1748" s="1" t="s">
        <v>46</v>
      </c>
      <c r="B1748" s="1" t="s">
        <v>14</v>
      </c>
      <c r="C1748" s="1" t="s">
        <v>3</v>
      </c>
      <c r="D1748" s="37">
        <v>0.08</v>
      </c>
      <c r="E1748" s="37">
        <v>3.98</v>
      </c>
      <c r="F1748" s="37">
        <v>0.7</v>
      </c>
      <c r="G1748" s="37">
        <v>0.52</v>
      </c>
      <c r="H1748" s="37">
        <v>19.420000000000002</v>
      </c>
      <c r="I1748" s="42">
        <f>IF(Table2[[#This Row],[Order Priority]]=Introduction!$B$42,1,0)</f>
        <v>0</v>
      </c>
      <c r="J1748" s="42">
        <f>IF(Table2[[#This Row],[Order Priority]]=Introduction!$B$43,1,0)</f>
        <v>0</v>
      </c>
      <c r="K1748" s="42">
        <f>IF(Table2[[#This Row],[Order Priority]]=Introduction!$B$44,1,0)</f>
        <v>0</v>
      </c>
      <c r="L1748" s="42">
        <f>IF(Table2[[#This Row],[Order Priority]]=Introduction!$B$45,1,0)</f>
        <v>0</v>
      </c>
      <c r="M1748" s="42">
        <f>IF(Table2[[#This Row],[Ship Mode]]=Introduction!$C$42,1,0)</f>
        <v>0</v>
      </c>
      <c r="N1748" s="41">
        <f>IF(Table2[[#This Row],[Ship Mode]]=Introduction!$C$44,1,0)</f>
        <v>1</v>
      </c>
      <c r="O1748" s="41">
        <f>IF(Table2[[#This Row],[Customer Segment]]=Introduction!$D$45,1,0)</f>
        <v>1</v>
      </c>
      <c r="P1748" s="41">
        <f>IF(Table2[[#This Row],[Customer Segment]]=Introduction!$D$42,1,0)</f>
        <v>0</v>
      </c>
      <c r="Q1748" s="41">
        <f>IF(Table2[[#This Row],[Customer Segment]]=Introduction!$D$44,1,0)</f>
        <v>0</v>
      </c>
      <c r="R1748" s="34">
        <v>140.78</v>
      </c>
      <c r="S174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260.01550026345348</v>
      </c>
    </row>
    <row r="1749" spans="1:19" x14ac:dyDescent="0.2">
      <c r="A1749" s="1" t="s">
        <v>46</v>
      </c>
      <c r="B1749" s="1" t="s">
        <v>14</v>
      </c>
      <c r="C1749" s="1" t="s">
        <v>3</v>
      </c>
      <c r="D1749" s="39">
        <v>0.01</v>
      </c>
      <c r="E1749" s="39">
        <v>1.76</v>
      </c>
      <c r="F1749" s="39">
        <v>0.7</v>
      </c>
      <c r="G1749" s="39">
        <v>0.56000000000000005</v>
      </c>
      <c r="H1749" s="39">
        <v>3.13</v>
      </c>
      <c r="I1749" s="42">
        <f>IF(Table2[[#This Row],[Order Priority]]=Introduction!$B$42,1,0)</f>
        <v>0</v>
      </c>
      <c r="J1749" s="42">
        <f>IF(Table2[[#This Row],[Order Priority]]=Introduction!$B$43,1,0)</f>
        <v>0</v>
      </c>
      <c r="K1749" s="42">
        <f>IF(Table2[[#This Row],[Order Priority]]=Introduction!$B$44,1,0)</f>
        <v>0</v>
      </c>
      <c r="L1749" s="42">
        <f>IF(Table2[[#This Row],[Order Priority]]=Introduction!$B$45,1,0)</f>
        <v>0</v>
      </c>
      <c r="M1749" s="42">
        <f>IF(Table2[[#This Row],[Ship Mode]]=Introduction!$C$42,1,0)</f>
        <v>0</v>
      </c>
      <c r="N1749" s="41">
        <f>IF(Table2[[#This Row],[Ship Mode]]=Introduction!$C$44,1,0)</f>
        <v>1</v>
      </c>
      <c r="O1749" s="41">
        <f>IF(Table2[[#This Row],[Customer Segment]]=Introduction!$D$45,1,0)</f>
        <v>1</v>
      </c>
      <c r="P1749" s="41">
        <f>IF(Table2[[#This Row],[Customer Segment]]=Introduction!$D$42,1,0)</f>
        <v>0</v>
      </c>
      <c r="Q1749" s="41">
        <f>IF(Table2[[#This Row],[Customer Segment]]=Introduction!$D$44,1,0)</f>
        <v>0</v>
      </c>
      <c r="R1749" s="1">
        <v>129.72</v>
      </c>
      <c r="S174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315.8845495235924</v>
      </c>
    </row>
    <row r="1750" spans="1:19" x14ac:dyDescent="0.2">
      <c r="A1750" s="1" t="s">
        <v>46</v>
      </c>
      <c r="B1750" s="1" t="s">
        <v>63</v>
      </c>
      <c r="C1750" s="1" t="s">
        <v>3</v>
      </c>
      <c r="D1750" s="37">
        <v>0.01</v>
      </c>
      <c r="E1750" s="37">
        <v>193.17</v>
      </c>
      <c r="F1750" s="37">
        <v>19.989999999999998</v>
      </c>
      <c r="G1750" s="37">
        <v>0.71</v>
      </c>
      <c r="H1750" s="37">
        <v>1141.07</v>
      </c>
      <c r="I1750" s="42">
        <f>IF(Table2[[#This Row],[Order Priority]]=Introduction!$B$42,1,0)</f>
        <v>0</v>
      </c>
      <c r="J1750" s="42">
        <f>IF(Table2[[#This Row],[Order Priority]]=Introduction!$B$43,1,0)</f>
        <v>0</v>
      </c>
      <c r="K1750" s="42">
        <f>IF(Table2[[#This Row],[Order Priority]]=Introduction!$B$44,1,0)</f>
        <v>0</v>
      </c>
      <c r="L1750" s="42">
        <f>IF(Table2[[#This Row],[Order Priority]]=Introduction!$B$45,1,0)</f>
        <v>0</v>
      </c>
      <c r="M1750" s="42">
        <f>IF(Table2[[#This Row],[Ship Mode]]=Introduction!$C$42,1,0)</f>
        <v>0</v>
      </c>
      <c r="N1750" s="41">
        <f>IF(Table2[[#This Row],[Ship Mode]]=Introduction!$C$44,1,0)</f>
        <v>0</v>
      </c>
      <c r="O1750" s="41">
        <f>IF(Table2[[#This Row],[Customer Segment]]=Introduction!$D$45,1,0)</f>
        <v>1</v>
      </c>
      <c r="P1750" s="41">
        <f>IF(Table2[[#This Row],[Customer Segment]]=Introduction!$D$42,1,0)</f>
        <v>0</v>
      </c>
      <c r="Q1750" s="41">
        <f>IF(Table2[[#This Row],[Customer Segment]]=Introduction!$D$44,1,0)</f>
        <v>0</v>
      </c>
      <c r="R1750" s="34">
        <v>12190.98</v>
      </c>
      <c r="S175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2656.5101818751114</v>
      </c>
    </row>
    <row r="1751" spans="1:19" x14ac:dyDescent="0.2">
      <c r="A1751" s="1" t="s">
        <v>1</v>
      </c>
      <c r="B1751" s="1" t="s">
        <v>14</v>
      </c>
      <c r="C1751" s="1" t="s">
        <v>70</v>
      </c>
      <c r="D1751" s="39">
        <v>0.04</v>
      </c>
      <c r="E1751" s="39">
        <v>4.28</v>
      </c>
      <c r="F1751" s="39">
        <v>5.68</v>
      </c>
      <c r="G1751" s="39">
        <v>0.4</v>
      </c>
      <c r="H1751" s="39">
        <v>-27.375</v>
      </c>
      <c r="I1751" s="42">
        <f>IF(Table2[[#This Row],[Order Priority]]=Introduction!$B$42,1,0)</f>
        <v>1</v>
      </c>
      <c r="J1751" s="42">
        <f>IF(Table2[[#This Row],[Order Priority]]=Introduction!$B$43,1,0)</f>
        <v>0</v>
      </c>
      <c r="K1751" s="42">
        <f>IF(Table2[[#This Row],[Order Priority]]=Introduction!$B$44,1,0)</f>
        <v>0</v>
      </c>
      <c r="L1751" s="42">
        <f>IF(Table2[[#This Row],[Order Priority]]=Introduction!$B$45,1,0)</f>
        <v>0</v>
      </c>
      <c r="M1751" s="42">
        <f>IF(Table2[[#This Row],[Ship Mode]]=Introduction!$C$42,1,0)</f>
        <v>0</v>
      </c>
      <c r="N1751" s="41">
        <f>IF(Table2[[#This Row],[Ship Mode]]=Introduction!$C$44,1,0)</f>
        <v>1</v>
      </c>
      <c r="O1751" s="41">
        <f>IF(Table2[[#This Row],[Customer Segment]]=Introduction!$D$45,1,0)</f>
        <v>0</v>
      </c>
      <c r="P1751" s="41">
        <f>IF(Table2[[#This Row],[Customer Segment]]=Introduction!$D$42,1,0)</f>
        <v>0</v>
      </c>
      <c r="Q1751" s="41">
        <f>IF(Table2[[#This Row],[Customer Segment]]=Introduction!$D$44,1,0)</f>
        <v>0</v>
      </c>
      <c r="R1751" s="1">
        <v>31.54</v>
      </c>
      <c r="S175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375.39020731259222</v>
      </c>
    </row>
    <row r="1752" spans="1:19" x14ac:dyDescent="0.2">
      <c r="A1752" s="1" t="s">
        <v>1</v>
      </c>
      <c r="B1752" s="1" t="s">
        <v>2</v>
      </c>
      <c r="C1752" s="1" t="s">
        <v>70</v>
      </c>
      <c r="D1752" s="37">
        <v>0.06</v>
      </c>
      <c r="E1752" s="37">
        <v>376.13</v>
      </c>
      <c r="F1752" s="37">
        <v>85.63</v>
      </c>
      <c r="G1752" s="37">
        <v>0.74</v>
      </c>
      <c r="H1752" s="37">
        <v>-435.75749999999999</v>
      </c>
      <c r="I1752" s="42">
        <f>IF(Table2[[#This Row],[Order Priority]]=Introduction!$B$42,1,0)</f>
        <v>1</v>
      </c>
      <c r="J1752" s="42">
        <f>IF(Table2[[#This Row],[Order Priority]]=Introduction!$B$43,1,0)</f>
        <v>0</v>
      </c>
      <c r="K1752" s="42">
        <f>IF(Table2[[#This Row],[Order Priority]]=Introduction!$B$44,1,0)</f>
        <v>0</v>
      </c>
      <c r="L1752" s="42">
        <f>IF(Table2[[#This Row],[Order Priority]]=Introduction!$B$45,1,0)</f>
        <v>0</v>
      </c>
      <c r="M1752" s="42">
        <f>IF(Table2[[#This Row],[Ship Mode]]=Introduction!$C$42,1,0)</f>
        <v>1</v>
      </c>
      <c r="N1752" s="41">
        <f>IF(Table2[[#This Row],[Ship Mode]]=Introduction!$C$44,1,0)</f>
        <v>0</v>
      </c>
      <c r="O1752" s="41">
        <f>IF(Table2[[#This Row],[Customer Segment]]=Introduction!$D$45,1,0)</f>
        <v>0</v>
      </c>
      <c r="P1752" s="41">
        <f>IF(Table2[[#This Row],[Customer Segment]]=Introduction!$D$42,1,0)</f>
        <v>0</v>
      </c>
      <c r="Q1752" s="41">
        <f>IF(Table2[[#This Row],[Customer Segment]]=Introduction!$D$44,1,0)</f>
        <v>0</v>
      </c>
      <c r="R1752" s="34">
        <v>4634.6899999999996</v>
      </c>
      <c r="S175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3797.8511314949847</v>
      </c>
    </row>
    <row r="1753" spans="1:19" x14ac:dyDescent="0.2">
      <c r="A1753" s="1" t="s">
        <v>1</v>
      </c>
      <c r="B1753" s="1" t="s">
        <v>2</v>
      </c>
      <c r="C1753" s="1" t="s">
        <v>70</v>
      </c>
      <c r="D1753" s="39">
        <v>0.06</v>
      </c>
      <c r="E1753" s="39">
        <v>424.21</v>
      </c>
      <c r="F1753" s="39">
        <v>110.2</v>
      </c>
      <c r="G1753" s="39">
        <v>0.67</v>
      </c>
      <c r="H1753" s="39">
        <v>682.53</v>
      </c>
      <c r="I1753" s="42">
        <f>IF(Table2[[#This Row],[Order Priority]]=Introduction!$B$42,1,0)</f>
        <v>1</v>
      </c>
      <c r="J1753" s="42">
        <f>IF(Table2[[#This Row],[Order Priority]]=Introduction!$B$43,1,0)</f>
        <v>0</v>
      </c>
      <c r="K1753" s="42">
        <f>IF(Table2[[#This Row],[Order Priority]]=Introduction!$B$44,1,0)</f>
        <v>0</v>
      </c>
      <c r="L1753" s="42">
        <f>IF(Table2[[#This Row],[Order Priority]]=Introduction!$B$45,1,0)</f>
        <v>0</v>
      </c>
      <c r="M1753" s="42">
        <f>IF(Table2[[#This Row],[Ship Mode]]=Introduction!$C$42,1,0)</f>
        <v>1</v>
      </c>
      <c r="N1753" s="41">
        <f>IF(Table2[[#This Row],[Ship Mode]]=Introduction!$C$44,1,0)</f>
        <v>0</v>
      </c>
      <c r="O1753" s="41">
        <f>IF(Table2[[#This Row],[Customer Segment]]=Introduction!$D$45,1,0)</f>
        <v>0</v>
      </c>
      <c r="P1753" s="41">
        <f>IF(Table2[[#This Row],[Customer Segment]]=Introduction!$D$42,1,0)</f>
        <v>0</v>
      </c>
      <c r="Q1753" s="41">
        <f>IF(Table2[[#This Row],[Customer Segment]]=Introduction!$D$44,1,0)</f>
        <v>0</v>
      </c>
      <c r="R1753" s="1">
        <v>7304.03</v>
      </c>
      <c r="S175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5714.5652174448023</v>
      </c>
    </row>
    <row r="1754" spans="1:19" x14ac:dyDescent="0.2">
      <c r="A1754" s="1" t="s">
        <v>1</v>
      </c>
      <c r="B1754" s="1" t="s">
        <v>14</v>
      </c>
      <c r="C1754" s="1" t="s">
        <v>70</v>
      </c>
      <c r="D1754" s="37">
        <v>0.06</v>
      </c>
      <c r="E1754" s="37">
        <v>195.99</v>
      </c>
      <c r="F1754" s="37">
        <v>8.99</v>
      </c>
      <c r="G1754" s="37">
        <v>0.6</v>
      </c>
      <c r="H1754" s="37">
        <v>-277.22199999999998</v>
      </c>
      <c r="I1754" s="42">
        <f>IF(Table2[[#This Row],[Order Priority]]=Introduction!$B$42,1,0)</f>
        <v>1</v>
      </c>
      <c r="J1754" s="42">
        <f>IF(Table2[[#This Row],[Order Priority]]=Introduction!$B$43,1,0)</f>
        <v>0</v>
      </c>
      <c r="K1754" s="42">
        <f>IF(Table2[[#This Row],[Order Priority]]=Introduction!$B$44,1,0)</f>
        <v>0</v>
      </c>
      <c r="L1754" s="42">
        <f>IF(Table2[[#This Row],[Order Priority]]=Introduction!$B$45,1,0)</f>
        <v>0</v>
      </c>
      <c r="M1754" s="42">
        <f>IF(Table2[[#This Row],[Ship Mode]]=Introduction!$C$42,1,0)</f>
        <v>0</v>
      </c>
      <c r="N1754" s="41">
        <f>IF(Table2[[#This Row],[Ship Mode]]=Introduction!$C$44,1,0)</f>
        <v>1</v>
      </c>
      <c r="O1754" s="41">
        <f>IF(Table2[[#This Row],[Customer Segment]]=Introduction!$D$45,1,0)</f>
        <v>0</v>
      </c>
      <c r="P1754" s="41">
        <f>IF(Table2[[#This Row],[Customer Segment]]=Introduction!$D$42,1,0)</f>
        <v>0</v>
      </c>
      <c r="Q1754" s="41">
        <f>IF(Table2[[#This Row],[Customer Segment]]=Introduction!$D$44,1,0)</f>
        <v>0</v>
      </c>
      <c r="R1754" s="34">
        <v>632.65</v>
      </c>
      <c r="S175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964.70777362101455</v>
      </c>
    </row>
    <row r="1755" spans="1:19" x14ac:dyDescent="0.2">
      <c r="A1755" s="1" t="s">
        <v>13</v>
      </c>
      <c r="B1755" s="1" t="s">
        <v>14</v>
      </c>
      <c r="C1755" s="1" t="s">
        <v>70</v>
      </c>
      <c r="D1755" s="39">
        <v>0.04</v>
      </c>
      <c r="E1755" s="39">
        <v>29.14</v>
      </c>
      <c r="F1755" s="39">
        <v>4.8600000000000003</v>
      </c>
      <c r="G1755" s="39">
        <v>0.38</v>
      </c>
      <c r="H1755" s="39">
        <v>349.40910000000002</v>
      </c>
      <c r="I1755" s="42">
        <f>IF(Table2[[#This Row],[Order Priority]]=Introduction!$B$42,1,0)</f>
        <v>0</v>
      </c>
      <c r="J1755" s="42">
        <f>IF(Table2[[#This Row],[Order Priority]]=Introduction!$B$43,1,0)</f>
        <v>1</v>
      </c>
      <c r="K1755" s="42">
        <f>IF(Table2[[#This Row],[Order Priority]]=Introduction!$B$44,1,0)</f>
        <v>0</v>
      </c>
      <c r="L1755" s="42">
        <f>IF(Table2[[#This Row],[Order Priority]]=Introduction!$B$45,1,0)</f>
        <v>0</v>
      </c>
      <c r="M1755" s="42">
        <f>IF(Table2[[#This Row],[Ship Mode]]=Introduction!$C$42,1,0)</f>
        <v>0</v>
      </c>
      <c r="N1755" s="41">
        <f>IF(Table2[[#This Row],[Ship Mode]]=Introduction!$C$44,1,0)</f>
        <v>1</v>
      </c>
      <c r="O1755" s="41">
        <f>IF(Table2[[#This Row],[Customer Segment]]=Introduction!$D$45,1,0)</f>
        <v>0</v>
      </c>
      <c r="P1755" s="41">
        <f>IF(Table2[[#This Row],[Customer Segment]]=Introduction!$D$42,1,0)</f>
        <v>0</v>
      </c>
      <c r="Q1755" s="41">
        <f>IF(Table2[[#This Row],[Customer Segment]]=Introduction!$D$44,1,0)</f>
        <v>0</v>
      </c>
      <c r="R1755" s="1">
        <v>506.39</v>
      </c>
      <c r="S175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507.32993862240062</v>
      </c>
    </row>
    <row r="1756" spans="1:19" x14ac:dyDescent="0.2">
      <c r="A1756" s="1" t="s">
        <v>13</v>
      </c>
      <c r="B1756" s="1" t="s">
        <v>63</v>
      </c>
      <c r="C1756" s="1" t="s">
        <v>70</v>
      </c>
      <c r="D1756" s="37">
        <v>0.1</v>
      </c>
      <c r="E1756" s="37">
        <v>8.8800000000000008</v>
      </c>
      <c r="F1756" s="37">
        <v>6.28</v>
      </c>
      <c r="G1756" s="37">
        <v>0.35</v>
      </c>
      <c r="H1756" s="37">
        <v>-27.283750000000001</v>
      </c>
      <c r="I1756" s="42">
        <f>IF(Table2[[#This Row],[Order Priority]]=Introduction!$B$42,1,0)</f>
        <v>0</v>
      </c>
      <c r="J1756" s="42">
        <f>IF(Table2[[#This Row],[Order Priority]]=Introduction!$B$43,1,0)</f>
        <v>1</v>
      </c>
      <c r="K1756" s="42">
        <f>IF(Table2[[#This Row],[Order Priority]]=Introduction!$B$44,1,0)</f>
        <v>0</v>
      </c>
      <c r="L1756" s="42">
        <f>IF(Table2[[#This Row],[Order Priority]]=Introduction!$B$45,1,0)</f>
        <v>0</v>
      </c>
      <c r="M1756" s="42">
        <f>IF(Table2[[#This Row],[Ship Mode]]=Introduction!$C$42,1,0)</f>
        <v>0</v>
      </c>
      <c r="N1756" s="41">
        <f>IF(Table2[[#This Row],[Ship Mode]]=Introduction!$C$44,1,0)</f>
        <v>0</v>
      </c>
      <c r="O1756" s="41">
        <f>IF(Table2[[#This Row],[Customer Segment]]=Introduction!$D$45,1,0)</f>
        <v>0</v>
      </c>
      <c r="P1756" s="41">
        <f>IF(Table2[[#This Row],[Customer Segment]]=Introduction!$D$42,1,0)</f>
        <v>0</v>
      </c>
      <c r="Q1756" s="41">
        <f>IF(Table2[[#This Row],[Customer Segment]]=Introduction!$D$44,1,0)</f>
        <v>0</v>
      </c>
      <c r="R1756" s="34">
        <v>126.9</v>
      </c>
      <c r="S175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-49.445233019815362</v>
      </c>
    </row>
    <row r="1757" spans="1:19" x14ac:dyDescent="0.2">
      <c r="A1757" s="1" t="s">
        <v>13</v>
      </c>
      <c r="B1757" s="1" t="s">
        <v>63</v>
      </c>
      <c r="C1757" s="1" t="s">
        <v>47</v>
      </c>
      <c r="D1757" s="39">
        <v>0.02</v>
      </c>
      <c r="E1757" s="39">
        <v>6.48</v>
      </c>
      <c r="F1757" s="39">
        <v>7.86</v>
      </c>
      <c r="G1757" s="39">
        <v>0.37</v>
      </c>
      <c r="H1757" s="39">
        <v>111.22199999999999</v>
      </c>
      <c r="I1757" s="42">
        <f>IF(Table2[[#This Row],[Order Priority]]=Introduction!$B$42,1,0)</f>
        <v>0</v>
      </c>
      <c r="J1757" s="42">
        <f>IF(Table2[[#This Row],[Order Priority]]=Introduction!$B$43,1,0)</f>
        <v>1</v>
      </c>
      <c r="K1757" s="42">
        <f>IF(Table2[[#This Row],[Order Priority]]=Introduction!$B$44,1,0)</f>
        <v>0</v>
      </c>
      <c r="L1757" s="42">
        <f>IF(Table2[[#This Row],[Order Priority]]=Introduction!$B$45,1,0)</f>
        <v>0</v>
      </c>
      <c r="M1757" s="42">
        <f>IF(Table2[[#This Row],[Ship Mode]]=Introduction!$C$42,1,0)</f>
        <v>0</v>
      </c>
      <c r="N1757" s="41">
        <f>IF(Table2[[#This Row],[Ship Mode]]=Introduction!$C$44,1,0)</f>
        <v>0</v>
      </c>
      <c r="O1757" s="41">
        <f>IF(Table2[[#This Row],[Customer Segment]]=Introduction!$D$45,1,0)</f>
        <v>0</v>
      </c>
      <c r="P1757" s="41">
        <f>IF(Table2[[#This Row],[Customer Segment]]=Introduction!$D$42,1,0)</f>
        <v>0</v>
      </c>
      <c r="Q1757" s="41">
        <f>IF(Table2[[#This Row],[Customer Segment]]=Introduction!$D$44,1,0)</f>
        <v>1</v>
      </c>
      <c r="R1757" s="1">
        <v>11.41</v>
      </c>
      <c r="S175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228.4686684139416</v>
      </c>
    </row>
    <row r="1758" spans="1:19" x14ac:dyDescent="0.2">
      <c r="A1758" s="1" t="s">
        <v>13</v>
      </c>
      <c r="B1758" s="1" t="s">
        <v>2</v>
      </c>
      <c r="C1758" s="1" t="s">
        <v>15</v>
      </c>
      <c r="D1758" s="37">
        <v>0.04</v>
      </c>
      <c r="E1758" s="37">
        <v>124.49</v>
      </c>
      <c r="F1758" s="37">
        <v>51.94</v>
      </c>
      <c r="G1758" s="37">
        <v>0.63</v>
      </c>
      <c r="H1758" s="37">
        <v>-247.55157</v>
      </c>
      <c r="I1758" s="42">
        <f>IF(Table2[[#This Row],[Order Priority]]=Introduction!$B$42,1,0)</f>
        <v>0</v>
      </c>
      <c r="J1758" s="42">
        <f>IF(Table2[[#This Row],[Order Priority]]=Introduction!$B$43,1,0)</f>
        <v>1</v>
      </c>
      <c r="K1758" s="42">
        <f>IF(Table2[[#This Row],[Order Priority]]=Introduction!$B$44,1,0)</f>
        <v>0</v>
      </c>
      <c r="L1758" s="42">
        <f>IF(Table2[[#This Row],[Order Priority]]=Introduction!$B$45,1,0)</f>
        <v>0</v>
      </c>
      <c r="M1758" s="42">
        <f>IF(Table2[[#This Row],[Ship Mode]]=Introduction!$C$42,1,0)</f>
        <v>1</v>
      </c>
      <c r="N1758" s="41">
        <f>IF(Table2[[#This Row],[Ship Mode]]=Introduction!$C$44,1,0)</f>
        <v>0</v>
      </c>
      <c r="O1758" s="41">
        <f>IF(Table2[[#This Row],[Customer Segment]]=Introduction!$D$45,1,0)</f>
        <v>0</v>
      </c>
      <c r="P1758" s="41">
        <f>IF(Table2[[#This Row],[Customer Segment]]=Introduction!$D$42,1,0)</f>
        <v>1</v>
      </c>
      <c r="Q1758" s="41">
        <f>IF(Table2[[#This Row],[Customer Segment]]=Introduction!$D$44,1,0)</f>
        <v>0</v>
      </c>
      <c r="R1758" s="34">
        <v>605.82000000000005</v>
      </c>
      <c r="S175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1871.3281299221201</v>
      </c>
    </row>
    <row r="1759" spans="1:19" x14ac:dyDescent="0.2">
      <c r="A1759" s="1" t="s">
        <v>13</v>
      </c>
      <c r="B1759" s="1" t="s">
        <v>14</v>
      </c>
      <c r="C1759" s="1" t="s">
        <v>15</v>
      </c>
      <c r="D1759" s="39">
        <v>0.1</v>
      </c>
      <c r="E1759" s="39">
        <v>35.99</v>
      </c>
      <c r="F1759" s="39">
        <v>5</v>
      </c>
      <c r="G1759" s="39">
        <v>0.82</v>
      </c>
      <c r="H1759" s="39">
        <v>-277.20924000000002</v>
      </c>
      <c r="I1759" s="42">
        <f>IF(Table2[[#This Row],[Order Priority]]=Introduction!$B$42,1,0)</f>
        <v>0</v>
      </c>
      <c r="J1759" s="42">
        <f>IF(Table2[[#This Row],[Order Priority]]=Introduction!$B$43,1,0)</f>
        <v>1</v>
      </c>
      <c r="K1759" s="42">
        <f>IF(Table2[[#This Row],[Order Priority]]=Introduction!$B$44,1,0)</f>
        <v>0</v>
      </c>
      <c r="L1759" s="42">
        <f>IF(Table2[[#This Row],[Order Priority]]=Introduction!$B$45,1,0)</f>
        <v>0</v>
      </c>
      <c r="M1759" s="42">
        <f>IF(Table2[[#This Row],[Ship Mode]]=Introduction!$C$42,1,0)</f>
        <v>0</v>
      </c>
      <c r="N1759" s="41">
        <f>IF(Table2[[#This Row],[Ship Mode]]=Introduction!$C$44,1,0)</f>
        <v>1</v>
      </c>
      <c r="O1759" s="41">
        <f>IF(Table2[[#This Row],[Customer Segment]]=Introduction!$D$45,1,0)</f>
        <v>0</v>
      </c>
      <c r="P1759" s="41">
        <f>IF(Table2[[#This Row],[Customer Segment]]=Introduction!$D$42,1,0)</f>
        <v>1</v>
      </c>
      <c r="Q1759" s="41">
        <f>IF(Table2[[#This Row],[Customer Segment]]=Introduction!$D$44,1,0)</f>
        <v>0</v>
      </c>
      <c r="R1759" s="1">
        <v>1569</v>
      </c>
      <c r="S175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188.12322668686087</v>
      </c>
    </row>
    <row r="1760" spans="1:19" x14ac:dyDescent="0.2">
      <c r="A1760" s="1" t="s">
        <v>13</v>
      </c>
      <c r="B1760" s="1" t="s">
        <v>2</v>
      </c>
      <c r="C1760" s="1" t="s">
        <v>15</v>
      </c>
      <c r="D1760" s="37">
        <v>0.04</v>
      </c>
      <c r="E1760" s="37">
        <v>124.49</v>
      </c>
      <c r="F1760" s="37">
        <v>51.94</v>
      </c>
      <c r="G1760" s="37">
        <v>0.63</v>
      </c>
      <c r="H1760" s="37">
        <v>-93.064499999999995</v>
      </c>
      <c r="I1760" s="42">
        <f>IF(Table2[[#This Row],[Order Priority]]=Introduction!$B$42,1,0)</f>
        <v>0</v>
      </c>
      <c r="J1760" s="42">
        <f>IF(Table2[[#This Row],[Order Priority]]=Introduction!$B$43,1,0)</f>
        <v>1</v>
      </c>
      <c r="K1760" s="42">
        <f>IF(Table2[[#This Row],[Order Priority]]=Introduction!$B$44,1,0)</f>
        <v>0</v>
      </c>
      <c r="L1760" s="42">
        <f>IF(Table2[[#This Row],[Order Priority]]=Introduction!$B$45,1,0)</f>
        <v>0</v>
      </c>
      <c r="M1760" s="42">
        <f>IF(Table2[[#This Row],[Ship Mode]]=Introduction!$C$42,1,0)</f>
        <v>1</v>
      </c>
      <c r="N1760" s="41">
        <f>IF(Table2[[#This Row],[Ship Mode]]=Introduction!$C$44,1,0)</f>
        <v>0</v>
      </c>
      <c r="O1760" s="41">
        <f>IF(Table2[[#This Row],[Customer Segment]]=Introduction!$D$45,1,0)</f>
        <v>0</v>
      </c>
      <c r="P1760" s="41">
        <f>IF(Table2[[#This Row],[Customer Segment]]=Introduction!$D$42,1,0)</f>
        <v>1</v>
      </c>
      <c r="Q1760" s="41">
        <f>IF(Table2[[#This Row],[Customer Segment]]=Introduction!$D$44,1,0)</f>
        <v>0</v>
      </c>
      <c r="R1760" s="34">
        <v>151.46</v>
      </c>
      <c r="S176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2029.5268633776045</v>
      </c>
    </row>
    <row r="1761" spans="1:19" x14ac:dyDescent="0.2">
      <c r="A1761" s="1" t="s">
        <v>13</v>
      </c>
      <c r="B1761" s="1" t="s">
        <v>14</v>
      </c>
      <c r="C1761" s="1" t="s">
        <v>70</v>
      </c>
      <c r="D1761" s="39">
        <v>0</v>
      </c>
      <c r="E1761" s="39">
        <v>55.48</v>
      </c>
      <c r="F1761" s="39">
        <v>14.3</v>
      </c>
      <c r="G1761" s="39">
        <v>0.37</v>
      </c>
      <c r="H1761" s="39">
        <v>454.44779999999997</v>
      </c>
      <c r="I1761" s="42">
        <f>IF(Table2[[#This Row],[Order Priority]]=Introduction!$B$42,1,0)</f>
        <v>0</v>
      </c>
      <c r="J1761" s="42">
        <f>IF(Table2[[#This Row],[Order Priority]]=Introduction!$B$43,1,0)</f>
        <v>1</v>
      </c>
      <c r="K1761" s="42">
        <f>IF(Table2[[#This Row],[Order Priority]]=Introduction!$B$44,1,0)</f>
        <v>0</v>
      </c>
      <c r="L1761" s="42">
        <f>IF(Table2[[#This Row],[Order Priority]]=Introduction!$B$45,1,0)</f>
        <v>0</v>
      </c>
      <c r="M1761" s="42">
        <f>IF(Table2[[#This Row],[Ship Mode]]=Introduction!$C$42,1,0)</f>
        <v>0</v>
      </c>
      <c r="N1761" s="41">
        <f>IF(Table2[[#This Row],[Ship Mode]]=Introduction!$C$44,1,0)</f>
        <v>1</v>
      </c>
      <c r="O1761" s="41">
        <f>IF(Table2[[#This Row],[Customer Segment]]=Introduction!$D$45,1,0)</f>
        <v>0</v>
      </c>
      <c r="P1761" s="41">
        <f>IF(Table2[[#This Row],[Customer Segment]]=Introduction!$D$42,1,0)</f>
        <v>0</v>
      </c>
      <c r="Q1761" s="41">
        <f>IF(Table2[[#This Row],[Customer Segment]]=Introduction!$D$44,1,0)</f>
        <v>0</v>
      </c>
      <c r="R1761" s="1">
        <v>658.62</v>
      </c>
      <c r="S176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976.45724977019813</v>
      </c>
    </row>
    <row r="1762" spans="1:19" x14ac:dyDescent="0.2">
      <c r="A1762" s="1" t="s">
        <v>13</v>
      </c>
      <c r="B1762" s="1" t="s">
        <v>14</v>
      </c>
      <c r="C1762" s="1" t="s">
        <v>70</v>
      </c>
      <c r="D1762" s="37">
        <v>0.06</v>
      </c>
      <c r="E1762" s="37">
        <v>6.68</v>
      </c>
      <c r="F1762" s="37">
        <v>6.93</v>
      </c>
      <c r="G1762" s="37">
        <v>0.37</v>
      </c>
      <c r="H1762" s="37">
        <v>7.6245000000000003</v>
      </c>
      <c r="I1762" s="42">
        <f>IF(Table2[[#This Row],[Order Priority]]=Introduction!$B$42,1,0)</f>
        <v>0</v>
      </c>
      <c r="J1762" s="42">
        <f>IF(Table2[[#This Row],[Order Priority]]=Introduction!$B$43,1,0)</f>
        <v>1</v>
      </c>
      <c r="K1762" s="42">
        <f>IF(Table2[[#This Row],[Order Priority]]=Introduction!$B$44,1,0)</f>
        <v>0</v>
      </c>
      <c r="L1762" s="42">
        <f>IF(Table2[[#This Row],[Order Priority]]=Introduction!$B$45,1,0)</f>
        <v>0</v>
      </c>
      <c r="M1762" s="42">
        <f>IF(Table2[[#This Row],[Ship Mode]]=Introduction!$C$42,1,0)</f>
        <v>0</v>
      </c>
      <c r="N1762" s="41">
        <f>IF(Table2[[#This Row],[Ship Mode]]=Introduction!$C$44,1,0)</f>
        <v>1</v>
      </c>
      <c r="O1762" s="41">
        <f>IF(Table2[[#This Row],[Customer Segment]]=Introduction!$D$45,1,0)</f>
        <v>0</v>
      </c>
      <c r="P1762" s="41">
        <f>IF(Table2[[#This Row],[Customer Segment]]=Introduction!$D$42,1,0)</f>
        <v>0</v>
      </c>
      <c r="Q1762" s="41">
        <f>IF(Table2[[#This Row],[Customer Segment]]=Introduction!$D$44,1,0)</f>
        <v>0</v>
      </c>
      <c r="R1762" s="34">
        <v>91.92</v>
      </c>
      <c r="S176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122.64742027706788</v>
      </c>
    </row>
    <row r="1763" spans="1:19" x14ac:dyDescent="0.2">
      <c r="A1763" s="1" t="s">
        <v>23</v>
      </c>
      <c r="B1763" s="1" t="s">
        <v>2</v>
      </c>
      <c r="C1763" s="1" t="s">
        <v>3</v>
      </c>
      <c r="D1763" s="39">
        <v>0.04</v>
      </c>
      <c r="E1763" s="39">
        <v>130.97999999999999</v>
      </c>
      <c r="F1763" s="39">
        <v>54.74</v>
      </c>
      <c r="G1763" s="39">
        <v>0.69</v>
      </c>
      <c r="H1763" s="39">
        <v>-723.78399999999999</v>
      </c>
      <c r="I1763" s="42">
        <f>IF(Table2[[#This Row],[Order Priority]]=Introduction!$B$42,1,0)</f>
        <v>0</v>
      </c>
      <c r="J1763" s="42">
        <f>IF(Table2[[#This Row],[Order Priority]]=Introduction!$B$43,1,0)</f>
        <v>0</v>
      </c>
      <c r="K1763" s="42">
        <f>IF(Table2[[#This Row],[Order Priority]]=Introduction!$B$44,1,0)</f>
        <v>1</v>
      </c>
      <c r="L1763" s="42">
        <f>IF(Table2[[#This Row],[Order Priority]]=Introduction!$B$45,1,0)</f>
        <v>0</v>
      </c>
      <c r="M1763" s="42">
        <f>IF(Table2[[#This Row],[Ship Mode]]=Introduction!$C$42,1,0)</f>
        <v>1</v>
      </c>
      <c r="N1763" s="41">
        <f>IF(Table2[[#This Row],[Ship Mode]]=Introduction!$C$44,1,0)</f>
        <v>0</v>
      </c>
      <c r="O1763" s="41">
        <f>IF(Table2[[#This Row],[Customer Segment]]=Introduction!$D$45,1,0)</f>
        <v>1</v>
      </c>
      <c r="P1763" s="41">
        <f>IF(Table2[[#This Row],[Customer Segment]]=Introduction!$D$42,1,0)</f>
        <v>0</v>
      </c>
      <c r="Q1763" s="41">
        <f>IF(Table2[[#This Row],[Customer Segment]]=Introduction!$D$44,1,0)</f>
        <v>0</v>
      </c>
      <c r="R1763" s="1">
        <v>1781.66</v>
      </c>
      <c r="S176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1633.4053096334956</v>
      </c>
    </row>
    <row r="1764" spans="1:19" x14ac:dyDescent="0.2">
      <c r="A1764" s="1" t="s">
        <v>23</v>
      </c>
      <c r="B1764" s="1" t="s">
        <v>14</v>
      </c>
      <c r="C1764" s="1" t="s">
        <v>3</v>
      </c>
      <c r="D1764" s="37">
        <v>0.04</v>
      </c>
      <c r="E1764" s="37">
        <v>105.29</v>
      </c>
      <c r="F1764" s="37">
        <v>10.119999999999999</v>
      </c>
      <c r="G1764" s="37">
        <v>0.79</v>
      </c>
      <c r="H1764" s="37">
        <v>589.18799999999999</v>
      </c>
      <c r="I1764" s="42">
        <f>IF(Table2[[#This Row],[Order Priority]]=Introduction!$B$42,1,0)</f>
        <v>0</v>
      </c>
      <c r="J1764" s="42">
        <f>IF(Table2[[#This Row],[Order Priority]]=Introduction!$B$43,1,0)</f>
        <v>0</v>
      </c>
      <c r="K1764" s="42">
        <f>IF(Table2[[#This Row],[Order Priority]]=Introduction!$B$44,1,0)</f>
        <v>1</v>
      </c>
      <c r="L1764" s="42">
        <f>IF(Table2[[#This Row],[Order Priority]]=Introduction!$B$45,1,0)</f>
        <v>0</v>
      </c>
      <c r="M1764" s="42">
        <f>IF(Table2[[#This Row],[Ship Mode]]=Introduction!$C$42,1,0)</f>
        <v>0</v>
      </c>
      <c r="N1764" s="41">
        <f>IF(Table2[[#This Row],[Ship Mode]]=Introduction!$C$44,1,0)</f>
        <v>1</v>
      </c>
      <c r="O1764" s="41">
        <f>IF(Table2[[#This Row],[Customer Segment]]=Introduction!$D$45,1,0)</f>
        <v>1</v>
      </c>
      <c r="P1764" s="41">
        <f>IF(Table2[[#This Row],[Customer Segment]]=Introduction!$D$42,1,0)</f>
        <v>0</v>
      </c>
      <c r="Q1764" s="41">
        <f>IF(Table2[[#This Row],[Customer Segment]]=Introduction!$D$44,1,0)</f>
        <v>0</v>
      </c>
      <c r="R1764" s="34">
        <v>940.64</v>
      </c>
      <c r="S176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1550.8495507527098</v>
      </c>
    </row>
    <row r="1765" spans="1:19" x14ac:dyDescent="0.2">
      <c r="A1765" s="1" t="s">
        <v>23</v>
      </c>
      <c r="B1765" s="1" t="s">
        <v>2</v>
      </c>
      <c r="C1765" s="1" t="s">
        <v>3</v>
      </c>
      <c r="D1765" s="39">
        <v>7.0000000000000007E-2</v>
      </c>
      <c r="E1765" s="39">
        <v>31.76</v>
      </c>
      <c r="F1765" s="39">
        <v>45.51</v>
      </c>
      <c r="G1765" s="39">
        <v>0.65</v>
      </c>
      <c r="H1765" s="39">
        <v>-1314.992</v>
      </c>
      <c r="I1765" s="42">
        <f>IF(Table2[[#This Row],[Order Priority]]=Introduction!$B$42,1,0)</f>
        <v>0</v>
      </c>
      <c r="J1765" s="42">
        <f>IF(Table2[[#This Row],[Order Priority]]=Introduction!$B$43,1,0)</f>
        <v>0</v>
      </c>
      <c r="K1765" s="42">
        <f>IF(Table2[[#This Row],[Order Priority]]=Introduction!$B$44,1,0)</f>
        <v>1</v>
      </c>
      <c r="L1765" s="42">
        <f>IF(Table2[[#This Row],[Order Priority]]=Introduction!$B$45,1,0)</f>
        <v>0</v>
      </c>
      <c r="M1765" s="42">
        <f>IF(Table2[[#This Row],[Ship Mode]]=Introduction!$C$42,1,0)</f>
        <v>1</v>
      </c>
      <c r="N1765" s="41">
        <f>IF(Table2[[#This Row],[Ship Mode]]=Introduction!$C$44,1,0)</f>
        <v>0</v>
      </c>
      <c r="O1765" s="41">
        <f>IF(Table2[[#This Row],[Customer Segment]]=Introduction!$D$45,1,0)</f>
        <v>1</v>
      </c>
      <c r="P1765" s="41">
        <f>IF(Table2[[#This Row],[Customer Segment]]=Introduction!$D$42,1,0)</f>
        <v>0</v>
      </c>
      <c r="Q1765" s="41">
        <f>IF(Table2[[#This Row],[Customer Segment]]=Introduction!$D$44,1,0)</f>
        <v>0</v>
      </c>
      <c r="R1765" s="1">
        <v>439.27</v>
      </c>
      <c r="S176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408.9357505385222</v>
      </c>
    </row>
    <row r="1766" spans="1:19" x14ac:dyDescent="0.2">
      <c r="A1766" s="1" t="s">
        <v>23</v>
      </c>
      <c r="B1766" s="1" t="s">
        <v>14</v>
      </c>
      <c r="C1766" s="1" t="s">
        <v>70</v>
      </c>
      <c r="D1766" s="37">
        <v>7.0000000000000007E-2</v>
      </c>
      <c r="E1766" s="37">
        <v>35.44</v>
      </c>
      <c r="F1766" s="37">
        <v>7.5</v>
      </c>
      <c r="G1766" s="37">
        <v>0.38</v>
      </c>
      <c r="H1766" s="37">
        <v>262.2</v>
      </c>
      <c r="I1766" s="42">
        <f>IF(Table2[[#This Row],[Order Priority]]=Introduction!$B$42,1,0)</f>
        <v>0</v>
      </c>
      <c r="J1766" s="42">
        <f>IF(Table2[[#This Row],[Order Priority]]=Introduction!$B$43,1,0)</f>
        <v>0</v>
      </c>
      <c r="K1766" s="42">
        <f>IF(Table2[[#This Row],[Order Priority]]=Introduction!$B$44,1,0)</f>
        <v>1</v>
      </c>
      <c r="L1766" s="42">
        <f>IF(Table2[[#This Row],[Order Priority]]=Introduction!$B$45,1,0)</f>
        <v>0</v>
      </c>
      <c r="M1766" s="42">
        <f>IF(Table2[[#This Row],[Ship Mode]]=Introduction!$C$42,1,0)</f>
        <v>0</v>
      </c>
      <c r="N1766" s="41">
        <f>IF(Table2[[#This Row],[Ship Mode]]=Introduction!$C$44,1,0)</f>
        <v>1</v>
      </c>
      <c r="O1766" s="41">
        <f>IF(Table2[[#This Row],[Customer Segment]]=Introduction!$D$45,1,0)</f>
        <v>0</v>
      </c>
      <c r="P1766" s="41">
        <f>IF(Table2[[#This Row],[Customer Segment]]=Introduction!$D$42,1,0)</f>
        <v>0</v>
      </c>
      <c r="Q1766" s="41">
        <f>IF(Table2[[#This Row],[Customer Segment]]=Introduction!$D$44,1,0)</f>
        <v>0</v>
      </c>
      <c r="R1766" s="34">
        <v>380</v>
      </c>
      <c r="S176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573.16407271477112</v>
      </c>
    </row>
    <row r="1767" spans="1:19" x14ac:dyDescent="0.2">
      <c r="A1767" s="1" t="s">
        <v>92</v>
      </c>
      <c r="B1767" s="1" t="s">
        <v>2</v>
      </c>
      <c r="C1767" s="1" t="s">
        <v>70</v>
      </c>
      <c r="D1767" s="39">
        <v>0.06</v>
      </c>
      <c r="E1767" s="39">
        <v>549.99</v>
      </c>
      <c r="F1767" s="39">
        <v>49</v>
      </c>
      <c r="G1767" s="39">
        <v>0.35</v>
      </c>
      <c r="H1767" s="39">
        <v>4637.4071999999996</v>
      </c>
      <c r="I1767" s="42">
        <f>IF(Table2[[#This Row],[Order Priority]]=Introduction!$B$42,1,0)</f>
        <v>0</v>
      </c>
      <c r="J1767" s="42">
        <f>IF(Table2[[#This Row],[Order Priority]]=Introduction!$B$43,1,0)</f>
        <v>0</v>
      </c>
      <c r="K1767" s="42">
        <f>IF(Table2[[#This Row],[Order Priority]]=Introduction!$B$44,1,0)</f>
        <v>0</v>
      </c>
      <c r="L1767" s="42">
        <f>IF(Table2[[#This Row],[Order Priority]]=Introduction!$B$45,1,0)</f>
        <v>1</v>
      </c>
      <c r="M1767" s="42">
        <f>IF(Table2[[#This Row],[Ship Mode]]=Introduction!$C$42,1,0)</f>
        <v>1</v>
      </c>
      <c r="N1767" s="41">
        <f>IF(Table2[[#This Row],[Ship Mode]]=Introduction!$C$44,1,0)</f>
        <v>0</v>
      </c>
      <c r="O1767" s="41">
        <f>IF(Table2[[#This Row],[Customer Segment]]=Introduction!$D$45,1,0)</f>
        <v>0</v>
      </c>
      <c r="P1767" s="41">
        <f>IF(Table2[[#This Row],[Customer Segment]]=Introduction!$D$42,1,0)</f>
        <v>0</v>
      </c>
      <c r="Q1767" s="41">
        <f>IF(Table2[[#This Row],[Customer Segment]]=Introduction!$D$44,1,0)</f>
        <v>0</v>
      </c>
      <c r="R1767" s="1">
        <v>6720.88</v>
      </c>
      <c r="S176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7923.7971662789951</v>
      </c>
    </row>
    <row r="1768" spans="1:19" x14ac:dyDescent="0.2">
      <c r="A1768" s="1" t="s">
        <v>92</v>
      </c>
      <c r="B1768" s="1" t="s">
        <v>63</v>
      </c>
      <c r="C1768" s="1" t="s">
        <v>70</v>
      </c>
      <c r="D1768" s="37">
        <v>0.08</v>
      </c>
      <c r="E1768" s="37">
        <v>115.99</v>
      </c>
      <c r="F1768" s="37">
        <v>5.99</v>
      </c>
      <c r="G1768" s="37">
        <v>0.56999999999999995</v>
      </c>
      <c r="H1768" s="37">
        <v>-239.54150000000001</v>
      </c>
      <c r="I1768" s="42">
        <f>IF(Table2[[#This Row],[Order Priority]]=Introduction!$B$42,1,0)</f>
        <v>0</v>
      </c>
      <c r="J1768" s="42">
        <f>IF(Table2[[#This Row],[Order Priority]]=Introduction!$B$43,1,0)</f>
        <v>0</v>
      </c>
      <c r="K1768" s="42">
        <f>IF(Table2[[#This Row],[Order Priority]]=Introduction!$B$44,1,0)</f>
        <v>0</v>
      </c>
      <c r="L1768" s="42">
        <f>IF(Table2[[#This Row],[Order Priority]]=Introduction!$B$45,1,0)</f>
        <v>1</v>
      </c>
      <c r="M1768" s="42">
        <f>IF(Table2[[#This Row],[Ship Mode]]=Introduction!$C$42,1,0)</f>
        <v>0</v>
      </c>
      <c r="N1768" s="41">
        <f>IF(Table2[[#This Row],[Ship Mode]]=Introduction!$C$44,1,0)</f>
        <v>0</v>
      </c>
      <c r="O1768" s="41">
        <f>IF(Table2[[#This Row],[Customer Segment]]=Introduction!$D$45,1,0)</f>
        <v>0</v>
      </c>
      <c r="P1768" s="41">
        <f>IF(Table2[[#This Row],[Customer Segment]]=Introduction!$D$42,1,0)</f>
        <v>0</v>
      </c>
      <c r="Q1768" s="41">
        <f>IF(Table2[[#This Row],[Customer Segment]]=Introduction!$D$44,1,0)</f>
        <v>0</v>
      </c>
      <c r="R1768" s="34">
        <v>102.21</v>
      </c>
      <c r="S176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272.1052076279567</v>
      </c>
    </row>
    <row r="1769" spans="1:19" x14ac:dyDescent="0.2">
      <c r="A1769" s="1" t="s">
        <v>1</v>
      </c>
      <c r="B1769" s="1" t="s">
        <v>63</v>
      </c>
      <c r="C1769" s="1" t="s">
        <v>3</v>
      </c>
      <c r="D1769" s="39">
        <v>0.06</v>
      </c>
      <c r="E1769" s="39">
        <v>4.91</v>
      </c>
      <c r="F1769" s="39">
        <v>5.68</v>
      </c>
      <c r="G1769" s="39">
        <v>0.36</v>
      </c>
      <c r="H1769" s="39">
        <v>-31.68825</v>
      </c>
      <c r="I1769" s="42">
        <f>IF(Table2[[#This Row],[Order Priority]]=Introduction!$B$42,1,0)</f>
        <v>1</v>
      </c>
      <c r="J1769" s="42">
        <f>IF(Table2[[#This Row],[Order Priority]]=Introduction!$B$43,1,0)</f>
        <v>0</v>
      </c>
      <c r="K1769" s="42">
        <f>IF(Table2[[#This Row],[Order Priority]]=Introduction!$B$44,1,0)</f>
        <v>0</v>
      </c>
      <c r="L1769" s="42">
        <f>IF(Table2[[#This Row],[Order Priority]]=Introduction!$B$45,1,0)</f>
        <v>0</v>
      </c>
      <c r="M1769" s="42">
        <f>IF(Table2[[#This Row],[Ship Mode]]=Introduction!$C$42,1,0)</f>
        <v>0</v>
      </c>
      <c r="N1769" s="41">
        <f>IF(Table2[[#This Row],[Ship Mode]]=Introduction!$C$44,1,0)</f>
        <v>0</v>
      </c>
      <c r="O1769" s="41">
        <f>IF(Table2[[#This Row],[Customer Segment]]=Introduction!$D$45,1,0)</f>
        <v>1</v>
      </c>
      <c r="P1769" s="41">
        <f>IF(Table2[[#This Row],[Customer Segment]]=Introduction!$D$42,1,0)</f>
        <v>0</v>
      </c>
      <c r="Q1769" s="41">
        <f>IF(Table2[[#This Row],[Customer Segment]]=Introduction!$D$44,1,0)</f>
        <v>0</v>
      </c>
      <c r="R1769" s="1">
        <v>53.89</v>
      </c>
      <c r="S176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235.23061435841237</v>
      </c>
    </row>
    <row r="1770" spans="1:19" x14ac:dyDescent="0.2">
      <c r="A1770" s="1" t="s">
        <v>1</v>
      </c>
      <c r="B1770" s="1" t="s">
        <v>63</v>
      </c>
      <c r="C1770" s="1" t="s">
        <v>3</v>
      </c>
      <c r="D1770" s="37">
        <v>7.0000000000000007E-2</v>
      </c>
      <c r="E1770" s="37">
        <v>48.94</v>
      </c>
      <c r="F1770" s="37">
        <v>5.86</v>
      </c>
      <c r="G1770" s="37">
        <v>0.35</v>
      </c>
      <c r="H1770" s="37">
        <v>690.7038</v>
      </c>
      <c r="I1770" s="42">
        <f>IF(Table2[[#This Row],[Order Priority]]=Introduction!$B$42,1,0)</f>
        <v>1</v>
      </c>
      <c r="J1770" s="42">
        <f>IF(Table2[[#This Row],[Order Priority]]=Introduction!$B$43,1,0)</f>
        <v>0</v>
      </c>
      <c r="K1770" s="42">
        <f>IF(Table2[[#This Row],[Order Priority]]=Introduction!$B$44,1,0)</f>
        <v>0</v>
      </c>
      <c r="L1770" s="42">
        <f>IF(Table2[[#This Row],[Order Priority]]=Introduction!$B$45,1,0)</f>
        <v>0</v>
      </c>
      <c r="M1770" s="42">
        <f>IF(Table2[[#This Row],[Ship Mode]]=Introduction!$C$42,1,0)</f>
        <v>0</v>
      </c>
      <c r="N1770" s="41">
        <f>IF(Table2[[#This Row],[Ship Mode]]=Introduction!$C$44,1,0)</f>
        <v>0</v>
      </c>
      <c r="O1770" s="41">
        <f>IF(Table2[[#This Row],[Customer Segment]]=Introduction!$D$45,1,0)</f>
        <v>1</v>
      </c>
      <c r="P1770" s="41">
        <f>IF(Table2[[#This Row],[Customer Segment]]=Introduction!$D$42,1,0)</f>
        <v>0</v>
      </c>
      <c r="Q1770" s="41">
        <f>IF(Table2[[#This Row],[Customer Segment]]=Introduction!$D$44,1,0)</f>
        <v>0</v>
      </c>
      <c r="R1770" s="34">
        <v>1001.02</v>
      </c>
      <c r="S177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1102.9872312188286</v>
      </c>
    </row>
    <row r="1771" spans="1:19" x14ac:dyDescent="0.2">
      <c r="A1771" s="1" t="s">
        <v>13</v>
      </c>
      <c r="B1771" s="1" t="s">
        <v>14</v>
      </c>
      <c r="C1771" s="1" t="s">
        <v>47</v>
      </c>
      <c r="D1771" s="39">
        <v>0.08</v>
      </c>
      <c r="E1771" s="39">
        <v>17.149999999999999</v>
      </c>
      <c r="F1771" s="39">
        <v>4.96</v>
      </c>
      <c r="G1771" s="39">
        <v>0.57999999999999996</v>
      </c>
      <c r="H1771" s="39">
        <v>33.659999999999997</v>
      </c>
      <c r="I1771" s="42">
        <f>IF(Table2[[#This Row],[Order Priority]]=Introduction!$B$42,1,0)</f>
        <v>0</v>
      </c>
      <c r="J1771" s="42">
        <f>IF(Table2[[#This Row],[Order Priority]]=Introduction!$B$43,1,0)</f>
        <v>1</v>
      </c>
      <c r="K1771" s="42">
        <f>IF(Table2[[#This Row],[Order Priority]]=Introduction!$B$44,1,0)</f>
        <v>0</v>
      </c>
      <c r="L1771" s="42">
        <f>IF(Table2[[#This Row],[Order Priority]]=Introduction!$B$45,1,0)</f>
        <v>0</v>
      </c>
      <c r="M1771" s="42">
        <f>IF(Table2[[#This Row],[Ship Mode]]=Introduction!$C$42,1,0)</f>
        <v>0</v>
      </c>
      <c r="N1771" s="41">
        <f>IF(Table2[[#This Row],[Ship Mode]]=Introduction!$C$44,1,0)</f>
        <v>1</v>
      </c>
      <c r="O1771" s="41">
        <f>IF(Table2[[#This Row],[Customer Segment]]=Introduction!$D$45,1,0)</f>
        <v>0</v>
      </c>
      <c r="P1771" s="41">
        <f>IF(Table2[[#This Row],[Customer Segment]]=Introduction!$D$42,1,0)</f>
        <v>0</v>
      </c>
      <c r="Q1771" s="41">
        <f>IF(Table2[[#This Row],[Customer Segment]]=Introduction!$D$44,1,0)</f>
        <v>1</v>
      </c>
      <c r="R1771" s="1">
        <v>200.61</v>
      </c>
      <c r="S177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319.43423105473084</v>
      </c>
    </row>
    <row r="1772" spans="1:19" x14ac:dyDescent="0.2">
      <c r="A1772" s="1" t="s">
        <v>13</v>
      </c>
      <c r="B1772" s="1" t="s">
        <v>14</v>
      </c>
      <c r="C1772" s="1" t="s">
        <v>70</v>
      </c>
      <c r="D1772" s="37">
        <v>7.0000000000000007E-2</v>
      </c>
      <c r="E1772" s="37">
        <v>177.98</v>
      </c>
      <c r="F1772" s="37">
        <v>0.99</v>
      </c>
      <c r="G1772" s="37">
        <v>0.56000000000000005</v>
      </c>
      <c r="H1772" s="37">
        <v>-191.548</v>
      </c>
      <c r="I1772" s="42">
        <f>IF(Table2[[#This Row],[Order Priority]]=Introduction!$B$42,1,0)</f>
        <v>0</v>
      </c>
      <c r="J1772" s="42">
        <f>IF(Table2[[#This Row],[Order Priority]]=Introduction!$B$43,1,0)</f>
        <v>1</v>
      </c>
      <c r="K1772" s="42">
        <f>IF(Table2[[#This Row],[Order Priority]]=Introduction!$B$44,1,0)</f>
        <v>0</v>
      </c>
      <c r="L1772" s="42">
        <f>IF(Table2[[#This Row],[Order Priority]]=Introduction!$B$45,1,0)</f>
        <v>0</v>
      </c>
      <c r="M1772" s="42">
        <f>IF(Table2[[#This Row],[Ship Mode]]=Introduction!$C$42,1,0)</f>
        <v>0</v>
      </c>
      <c r="N1772" s="41">
        <f>IF(Table2[[#This Row],[Ship Mode]]=Introduction!$C$44,1,0)</f>
        <v>1</v>
      </c>
      <c r="O1772" s="41">
        <f>IF(Table2[[#This Row],[Customer Segment]]=Introduction!$D$45,1,0)</f>
        <v>0</v>
      </c>
      <c r="P1772" s="41">
        <f>IF(Table2[[#This Row],[Customer Segment]]=Introduction!$D$42,1,0)</f>
        <v>0</v>
      </c>
      <c r="Q1772" s="41">
        <f>IF(Table2[[#This Row],[Customer Segment]]=Introduction!$D$44,1,0)</f>
        <v>0</v>
      </c>
      <c r="R1772" s="34">
        <v>536.29</v>
      </c>
      <c r="S177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442.54147252090115</v>
      </c>
    </row>
    <row r="1773" spans="1:19" x14ac:dyDescent="0.2">
      <c r="A1773" s="1" t="s">
        <v>23</v>
      </c>
      <c r="B1773" s="1" t="s">
        <v>14</v>
      </c>
      <c r="C1773" s="1" t="s">
        <v>70</v>
      </c>
      <c r="D1773" s="39">
        <v>0.03</v>
      </c>
      <c r="E1773" s="39">
        <v>30.98</v>
      </c>
      <c r="F1773" s="39">
        <v>6.5</v>
      </c>
      <c r="G1773" s="39">
        <v>0.79</v>
      </c>
      <c r="H1773" s="39">
        <v>-144.19999999999999</v>
      </c>
      <c r="I1773" s="42">
        <f>IF(Table2[[#This Row],[Order Priority]]=Introduction!$B$42,1,0)</f>
        <v>0</v>
      </c>
      <c r="J1773" s="42">
        <f>IF(Table2[[#This Row],[Order Priority]]=Introduction!$B$43,1,0)</f>
        <v>0</v>
      </c>
      <c r="K1773" s="42">
        <f>IF(Table2[[#This Row],[Order Priority]]=Introduction!$B$44,1,0)</f>
        <v>1</v>
      </c>
      <c r="L1773" s="42">
        <f>IF(Table2[[#This Row],[Order Priority]]=Introduction!$B$45,1,0)</f>
        <v>0</v>
      </c>
      <c r="M1773" s="42">
        <f>IF(Table2[[#This Row],[Ship Mode]]=Introduction!$C$42,1,0)</f>
        <v>0</v>
      </c>
      <c r="N1773" s="41">
        <f>IF(Table2[[#This Row],[Ship Mode]]=Introduction!$C$44,1,0)</f>
        <v>1</v>
      </c>
      <c r="O1773" s="41">
        <f>IF(Table2[[#This Row],[Customer Segment]]=Introduction!$D$45,1,0)</f>
        <v>0</v>
      </c>
      <c r="P1773" s="41">
        <f>IF(Table2[[#This Row],[Customer Segment]]=Introduction!$D$42,1,0)</f>
        <v>0</v>
      </c>
      <c r="Q1773" s="41">
        <f>IF(Table2[[#This Row],[Customer Segment]]=Introduction!$D$44,1,0)</f>
        <v>0</v>
      </c>
      <c r="R1773" s="1">
        <v>1332.09</v>
      </c>
      <c r="S177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482.60565151226285</v>
      </c>
    </row>
    <row r="1774" spans="1:19" x14ac:dyDescent="0.2">
      <c r="A1774" s="1" t="s">
        <v>23</v>
      </c>
      <c r="B1774" s="1" t="s">
        <v>14</v>
      </c>
      <c r="C1774" s="1" t="s">
        <v>70</v>
      </c>
      <c r="D1774" s="37">
        <v>0.03</v>
      </c>
      <c r="E1774" s="37">
        <v>30.98</v>
      </c>
      <c r="F1774" s="37">
        <v>6.5</v>
      </c>
      <c r="G1774" s="37">
        <v>0.79</v>
      </c>
      <c r="H1774" s="37">
        <v>-115.36</v>
      </c>
      <c r="I1774" s="42">
        <f>IF(Table2[[#This Row],[Order Priority]]=Introduction!$B$42,1,0)</f>
        <v>0</v>
      </c>
      <c r="J1774" s="42">
        <f>IF(Table2[[#This Row],[Order Priority]]=Introduction!$B$43,1,0)</f>
        <v>0</v>
      </c>
      <c r="K1774" s="42">
        <f>IF(Table2[[#This Row],[Order Priority]]=Introduction!$B$44,1,0)</f>
        <v>1</v>
      </c>
      <c r="L1774" s="42">
        <f>IF(Table2[[#This Row],[Order Priority]]=Introduction!$B$45,1,0)</f>
        <v>0</v>
      </c>
      <c r="M1774" s="42">
        <f>IF(Table2[[#This Row],[Ship Mode]]=Introduction!$C$42,1,0)</f>
        <v>0</v>
      </c>
      <c r="N1774" s="41">
        <f>IF(Table2[[#This Row],[Ship Mode]]=Introduction!$C$44,1,0)</f>
        <v>1</v>
      </c>
      <c r="O1774" s="41">
        <f>IF(Table2[[#This Row],[Customer Segment]]=Introduction!$D$45,1,0)</f>
        <v>0</v>
      </c>
      <c r="P1774" s="41">
        <f>IF(Table2[[#This Row],[Customer Segment]]=Introduction!$D$42,1,0)</f>
        <v>0</v>
      </c>
      <c r="Q1774" s="41">
        <f>IF(Table2[[#This Row],[Customer Segment]]=Introduction!$D$44,1,0)</f>
        <v>0</v>
      </c>
      <c r="R1774" s="34">
        <v>333.02</v>
      </c>
      <c r="S177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512.13855334577022</v>
      </c>
    </row>
    <row r="1775" spans="1:19" x14ac:dyDescent="0.2">
      <c r="A1775" s="1" t="s">
        <v>23</v>
      </c>
      <c r="B1775" s="1" t="s">
        <v>14</v>
      </c>
      <c r="C1775" s="1" t="s">
        <v>3</v>
      </c>
      <c r="D1775" s="39">
        <v>0</v>
      </c>
      <c r="E1775" s="39">
        <v>85.99</v>
      </c>
      <c r="F1775" s="39">
        <v>0.99</v>
      </c>
      <c r="G1775" s="39">
        <v>0.85</v>
      </c>
      <c r="H1775" s="39">
        <v>-138.0368</v>
      </c>
      <c r="I1775" s="42">
        <f>IF(Table2[[#This Row],[Order Priority]]=Introduction!$B$42,1,0)</f>
        <v>0</v>
      </c>
      <c r="J1775" s="42">
        <f>IF(Table2[[#This Row],[Order Priority]]=Introduction!$B$43,1,0)</f>
        <v>0</v>
      </c>
      <c r="K1775" s="42">
        <f>IF(Table2[[#This Row],[Order Priority]]=Introduction!$B$44,1,0)</f>
        <v>1</v>
      </c>
      <c r="L1775" s="42">
        <f>IF(Table2[[#This Row],[Order Priority]]=Introduction!$B$45,1,0)</f>
        <v>0</v>
      </c>
      <c r="M1775" s="42">
        <f>IF(Table2[[#This Row],[Ship Mode]]=Introduction!$C$42,1,0)</f>
        <v>0</v>
      </c>
      <c r="N1775" s="41">
        <f>IF(Table2[[#This Row],[Ship Mode]]=Introduction!$C$44,1,0)</f>
        <v>1</v>
      </c>
      <c r="O1775" s="41">
        <f>IF(Table2[[#This Row],[Customer Segment]]=Introduction!$D$45,1,0)</f>
        <v>1</v>
      </c>
      <c r="P1775" s="41">
        <f>IF(Table2[[#This Row],[Customer Segment]]=Introduction!$D$42,1,0)</f>
        <v>0</v>
      </c>
      <c r="Q1775" s="41">
        <f>IF(Table2[[#This Row],[Customer Segment]]=Introduction!$D$44,1,0)</f>
        <v>0</v>
      </c>
      <c r="R1775" s="1">
        <v>464.86</v>
      </c>
      <c r="S177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569.63972811383758</v>
      </c>
    </row>
    <row r="1776" spans="1:19" x14ac:dyDescent="0.2">
      <c r="A1776" s="1" t="s">
        <v>46</v>
      </c>
      <c r="B1776" s="1" t="s">
        <v>2</v>
      </c>
      <c r="C1776" s="1" t="s">
        <v>47</v>
      </c>
      <c r="D1776" s="37">
        <v>0.02</v>
      </c>
      <c r="E1776" s="37">
        <v>500.98</v>
      </c>
      <c r="F1776" s="37">
        <v>26</v>
      </c>
      <c r="G1776" s="37">
        <v>0.6</v>
      </c>
      <c r="H1776" s="37">
        <v>4390.3665000000001</v>
      </c>
      <c r="I1776" s="42">
        <f>IF(Table2[[#This Row],[Order Priority]]=Introduction!$B$42,1,0)</f>
        <v>0</v>
      </c>
      <c r="J1776" s="42">
        <f>IF(Table2[[#This Row],[Order Priority]]=Introduction!$B$43,1,0)</f>
        <v>0</v>
      </c>
      <c r="K1776" s="42">
        <f>IF(Table2[[#This Row],[Order Priority]]=Introduction!$B$44,1,0)</f>
        <v>0</v>
      </c>
      <c r="L1776" s="42">
        <f>IF(Table2[[#This Row],[Order Priority]]=Introduction!$B$45,1,0)</f>
        <v>0</v>
      </c>
      <c r="M1776" s="42">
        <f>IF(Table2[[#This Row],[Ship Mode]]=Introduction!$C$42,1,0)</f>
        <v>1</v>
      </c>
      <c r="N1776" s="41">
        <f>IF(Table2[[#This Row],[Ship Mode]]=Introduction!$C$44,1,0)</f>
        <v>0</v>
      </c>
      <c r="O1776" s="41">
        <f>IF(Table2[[#This Row],[Customer Segment]]=Introduction!$D$45,1,0)</f>
        <v>0</v>
      </c>
      <c r="P1776" s="41">
        <f>IF(Table2[[#This Row],[Customer Segment]]=Introduction!$D$42,1,0)</f>
        <v>0</v>
      </c>
      <c r="Q1776" s="41">
        <f>IF(Table2[[#This Row],[Customer Segment]]=Introduction!$D$44,1,0)</f>
        <v>1</v>
      </c>
      <c r="R1776" s="34">
        <v>6362.85</v>
      </c>
      <c r="S177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7334.4939948180236</v>
      </c>
    </row>
    <row r="1777" spans="1:19" x14ac:dyDescent="0.2">
      <c r="A1777" s="1" t="s">
        <v>1</v>
      </c>
      <c r="B1777" s="1" t="s">
        <v>14</v>
      </c>
      <c r="C1777" s="1" t="s">
        <v>47</v>
      </c>
      <c r="D1777" s="39">
        <v>0.02</v>
      </c>
      <c r="E1777" s="39">
        <v>209.84</v>
      </c>
      <c r="F1777" s="39">
        <v>21.21</v>
      </c>
      <c r="G1777" s="39">
        <v>0.59</v>
      </c>
      <c r="H1777" s="39">
        <v>2593.14</v>
      </c>
      <c r="I1777" s="42">
        <f>IF(Table2[[#This Row],[Order Priority]]=Introduction!$B$42,1,0)</f>
        <v>1</v>
      </c>
      <c r="J1777" s="42">
        <f>IF(Table2[[#This Row],[Order Priority]]=Introduction!$B$43,1,0)</f>
        <v>0</v>
      </c>
      <c r="K1777" s="42">
        <f>IF(Table2[[#This Row],[Order Priority]]=Introduction!$B$44,1,0)</f>
        <v>0</v>
      </c>
      <c r="L1777" s="42">
        <f>IF(Table2[[#This Row],[Order Priority]]=Introduction!$B$45,1,0)</f>
        <v>0</v>
      </c>
      <c r="M1777" s="42">
        <f>IF(Table2[[#This Row],[Ship Mode]]=Introduction!$C$42,1,0)</f>
        <v>0</v>
      </c>
      <c r="N1777" s="41">
        <f>IF(Table2[[#This Row],[Ship Mode]]=Introduction!$C$44,1,0)</f>
        <v>1</v>
      </c>
      <c r="O1777" s="41">
        <f>IF(Table2[[#This Row],[Customer Segment]]=Introduction!$D$45,1,0)</f>
        <v>0</v>
      </c>
      <c r="P1777" s="41">
        <f>IF(Table2[[#This Row],[Customer Segment]]=Introduction!$D$42,1,0)</f>
        <v>0</v>
      </c>
      <c r="Q1777" s="41">
        <f>IF(Table2[[#This Row],[Customer Segment]]=Introduction!$D$44,1,0)</f>
        <v>1</v>
      </c>
      <c r="R1777" s="1">
        <v>13546.94</v>
      </c>
      <c r="S177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4333.7404078108011</v>
      </c>
    </row>
    <row r="1778" spans="1:19" x14ac:dyDescent="0.2">
      <c r="A1778" s="1" t="s">
        <v>1</v>
      </c>
      <c r="B1778" s="1" t="s">
        <v>14</v>
      </c>
      <c r="C1778" s="1" t="s">
        <v>47</v>
      </c>
      <c r="D1778" s="37">
        <v>0.01</v>
      </c>
      <c r="E1778" s="37">
        <v>194.3</v>
      </c>
      <c r="F1778" s="37">
        <v>11.54</v>
      </c>
      <c r="G1778" s="37">
        <v>0.59</v>
      </c>
      <c r="H1778" s="37">
        <v>1162.76</v>
      </c>
      <c r="I1778" s="42">
        <f>IF(Table2[[#This Row],[Order Priority]]=Introduction!$B$42,1,0)</f>
        <v>1</v>
      </c>
      <c r="J1778" s="42">
        <f>IF(Table2[[#This Row],[Order Priority]]=Introduction!$B$43,1,0)</f>
        <v>0</v>
      </c>
      <c r="K1778" s="42">
        <f>IF(Table2[[#This Row],[Order Priority]]=Introduction!$B$44,1,0)</f>
        <v>0</v>
      </c>
      <c r="L1778" s="42">
        <f>IF(Table2[[#This Row],[Order Priority]]=Introduction!$B$45,1,0)</f>
        <v>0</v>
      </c>
      <c r="M1778" s="42">
        <f>IF(Table2[[#This Row],[Ship Mode]]=Introduction!$C$42,1,0)</f>
        <v>0</v>
      </c>
      <c r="N1778" s="41">
        <f>IF(Table2[[#This Row],[Ship Mode]]=Introduction!$C$44,1,0)</f>
        <v>1</v>
      </c>
      <c r="O1778" s="41">
        <f>IF(Table2[[#This Row],[Customer Segment]]=Introduction!$D$45,1,0)</f>
        <v>0</v>
      </c>
      <c r="P1778" s="41">
        <f>IF(Table2[[#This Row],[Customer Segment]]=Introduction!$D$42,1,0)</f>
        <v>0</v>
      </c>
      <c r="Q1778" s="41">
        <f>IF(Table2[[#This Row],[Customer Segment]]=Introduction!$D$44,1,0)</f>
        <v>1</v>
      </c>
      <c r="R1778" s="34">
        <v>6401.65</v>
      </c>
      <c r="S177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2559.6408683708555</v>
      </c>
    </row>
    <row r="1779" spans="1:19" x14ac:dyDescent="0.2">
      <c r="A1779" s="1" t="s">
        <v>1</v>
      </c>
      <c r="B1779" s="1" t="s">
        <v>14</v>
      </c>
      <c r="C1779" s="1" t="s">
        <v>15</v>
      </c>
      <c r="D1779" s="39">
        <v>0.06</v>
      </c>
      <c r="E1779" s="39">
        <v>55.48</v>
      </c>
      <c r="F1779" s="39">
        <v>4.8499999999999996</v>
      </c>
      <c r="G1779" s="39">
        <v>0.37</v>
      </c>
      <c r="H1779" s="39">
        <v>711.05190000000005</v>
      </c>
      <c r="I1779" s="42">
        <f>IF(Table2[[#This Row],[Order Priority]]=Introduction!$B$42,1,0)</f>
        <v>1</v>
      </c>
      <c r="J1779" s="42">
        <f>IF(Table2[[#This Row],[Order Priority]]=Introduction!$B$43,1,0)</f>
        <v>0</v>
      </c>
      <c r="K1779" s="42">
        <f>IF(Table2[[#This Row],[Order Priority]]=Introduction!$B$44,1,0)</f>
        <v>0</v>
      </c>
      <c r="L1779" s="42">
        <f>IF(Table2[[#This Row],[Order Priority]]=Introduction!$B$45,1,0)</f>
        <v>0</v>
      </c>
      <c r="M1779" s="42">
        <f>IF(Table2[[#This Row],[Ship Mode]]=Introduction!$C$42,1,0)</f>
        <v>0</v>
      </c>
      <c r="N1779" s="41">
        <f>IF(Table2[[#This Row],[Ship Mode]]=Introduction!$C$44,1,0)</f>
        <v>1</v>
      </c>
      <c r="O1779" s="41">
        <f>IF(Table2[[#This Row],[Customer Segment]]=Introduction!$D$45,1,0)</f>
        <v>0</v>
      </c>
      <c r="P1779" s="41">
        <f>IF(Table2[[#This Row],[Customer Segment]]=Introduction!$D$42,1,0)</f>
        <v>1</v>
      </c>
      <c r="Q1779" s="41">
        <f>IF(Table2[[#This Row],[Customer Segment]]=Introduction!$D$44,1,0)</f>
        <v>0</v>
      </c>
      <c r="R1779" s="1">
        <v>1030.51</v>
      </c>
      <c r="S177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1201.9482465769424</v>
      </c>
    </row>
    <row r="1780" spans="1:19" x14ac:dyDescent="0.2">
      <c r="A1780" s="1" t="s">
        <v>1</v>
      </c>
      <c r="B1780" s="1" t="s">
        <v>2</v>
      </c>
      <c r="C1780" s="1" t="s">
        <v>15</v>
      </c>
      <c r="D1780" s="37">
        <v>0.1</v>
      </c>
      <c r="E1780" s="37">
        <v>122.99</v>
      </c>
      <c r="F1780" s="37">
        <v>70.2</v>
      </c>
      <c r="G1780" s="37">
        <v>0.74</v>
      </c>
      <c r="H1780" s="37">
        <v>-899.67499999999995</v>
      </c>
      <c r="I1780" s="42">
        <f>IF(Table2[[#This Row],[Order Priority]]=Introduction!$B$42,1,0)</f>
        <v>1</v>
      </c>
      <c r="J1780" s="42">
        <f>IF(Table2[[#This Row],[Order Priority]]=Introduction!$B$43,1,0)</f>
        <v>0</v>
      </c>
      <c r="K1780" s="42">
        <f>IF(Table2[[#This Row],[Order Priority]]=Introduction!$B$44,1,0)</f>
        <v>0</v>
      </c>
      <c r="L1780" s="42">
        <f>IF(Table2[[#This Row],[Order Priority]]=Introduction!$B$45,1,0)</f>
        <v>0</v>
      </c>
      <c r="M1780" s="42">
        <f>IF(Table2[[#This Row],[Ship Mode]]=Introduction!$C$42,1,0)</f>
        <v>1</v>
      </c>
      <c r="N1780" s="41">
        <f>IF(Table2[[#This Row],[Ship Mode]]=Introduction!$C$44,1,0)</f>
        <v>0</v>
      </c>
      <c r="O1780" s="41">
        <f>IF(Table2[[#This Row],[Customer Segment]]=Introduction!$D$45,1,0)</f>
        <v>0</v>
      </c>
      <c r="P1780" s="41">
        <f>IF(Table2[[#This Row],[Customer Segment]]=Introduction!$D$42,1,0)</f>
        <v>1</v>
      </c>
      <c r="Q1780" s="41">
        <f>IF(Table2[[#This Row],[Customer Segment]]=Introduction!$D$44,1,0)</f>
        <v>0</v>
      </c>
      <c r="R1780" s="34">
        <v>2026.91</v>
      </c>
      <c r="S178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2047.8112158178719</v>
      </c>
    </row>
    <row r="1781" spans="1:19" x14ac:dyDescent="0.2">
      <c r="A1781" s="1" t="s">
        <v>13</v>
      </c>
      <c r="B1781" s="1" t="s">
        <v>14</v>
      </c>
      <c r="C1781" s="1" t="s">
        <v>15</v>
      </c>
      <c r="D1781" s="39">
        <v>0.03</v>
      </c>
      <c r="E1781" s="39">
        <v>2.61</v>
      </c>
      <c r="F1781" s="39">
        <v>0.5</v>
      </c>
      <c r="G1781" s="39">
        <v>0.39</v>
      </c>
      <c r="H1781" s="39">
        <v>4.0442999999999998</v>
      </c>
      <c r="I1781" s="42">
        <f>IF(Table2[[#This Row],[Order Priority]]=Introduction!$B$42,1,0)</f>
        <v>0</v>
      </c>
      <c r="J1781" s="42">
        <f>IF(Table2[[#This Row],[Order Priority]]=Introduction!$B$43,1,0)</f>
        <v>1</v>
      </c>
      <c r="K1781" s="42">
        <f>IF(Table2[[#This Row],[Order Priority]]=Introduction!$B$44,1,0)</f>
        <v>0</v>
      </c>
      <c r="L1781" s="42">
        <f>IF(Table2[[#This Row],[Order Priority]]=Introduction!$B$45,1,0)</f>
        <v>0</v>
      </c>
      <c r="M1781" s="42">
        <f>IF(Table2[[#This Row],[Ship Mode]]=Introduction!$C$42,1,0)</f>
        <v>0</v>
      </c>
      <c r="N1781" s="41">
        <f>IF(Table2[[#This Row],[Ship Mode]]=Introduction!$C$44,1,0)</f>
        <v>1</v>
      </c>
      <c r="O1781" s="41">
        <f>IF(Table2[[#This Row],[Customer Segment]]=Introduction!$D$45,1,0)</f>
        <v>0</v>
      </c>
      <c r="P1781" s="41">
        <f>IF(Table2[[#This Row],[Customer Segment]]=Introduction!$D$42,1,0)</f>
        <v>1</v>
      </c>
      <c r="Q1781" s="41">
        <f>IF(Table2[[#This Row],[Customer Segment]]=Introduction!$D$44,1,0)</f>
        <v>0</v>
      </c>
      <c r="R1781" s="1">
        <v>19.02</v>
      </c>
      <c r="S178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-63.97870625706954</v>
      </c>
    </row>
    <row r="1782" spans="1:19" x14ac:dyDescent="0.2">
      <c r="A1782" s="1" t="s">
        <v>13</v>
      </c>
      <c r="B1782" s="1" t="s">
        <v>14</v>
      </c>
      <c r="C1782" s="1" t="s">
        <v>15</v>
      </c>
      <c r="D1782" s="37">
        <v>0.01</v>
      </c>
      <c r="E1782" s="37">
        <v>11.66</v>
      </c>
      <c r="F1782" s="37">
        <v>7.95</v>
      </c>
      <c r="G1782" s="37">
        <v>0.57999999999999996</v>
      </c>
      <c r="H1782" s="37">
        <v>-10.368399999999999</v>
      </c>
      <c r="I1782" s="42">
        <f>IF(Table2[[#This Row],[Order Priority]]=Introduction!$B$42,1,0)</f>
        <v>0</v>
      </c>
      <c r="J1782" s="42">
        <f>IF(Table2[[#This Row],[Order Priority]]=Introduction!$B$43,1,0)</f>
        <v>1</v>
      </c>
      <c r="K1782" s="42">
        <f>IF(Table2[[#This Row],[Order Priority]]=Introduction!$B$44,1,0)</f>
        <v>0</v>
      </c>
      <c r="L1782" s="42">
        <f>IF(Table2[[#This Row],[Order Priority]]=Introduction!$B$45,1,0)</f>
        <v>0</v>
      </c>
      <c r="M1782" s="42">
        <f>IF(Table2[[#This Row],[Ship Mode]]=Introduction!$C$42,1,0)</f>
        <v>0</v>
      </c>
      <c r="N1782" s="41">
        <f>IF(Table2[[#This Row],[Ship Mode]]=Introduction!$C$44,1,0)</f>
        <v>1</v>
      </c>
      <c r="O1782" s="41">
        <f>IF(Table2[[#This Row],[Customer Segment]]=Introduction!$D$45,1,0)</f>
        <v>0</v>
      </c>
      <c r="P1782" s="41">
        <f>IF(Table2[[#This Row],[Customer Segment]]=Introduction!$D$42,1,0)</f>
        <v>1</v>
      </c>
      <c r="Q1782" s="41">
        <f>IF(Table2[[#This Row],[Customer Segment]]=Introduction!$D$44,1,0)</f>
        <v>0</v>
      </c>
      <c r="R1782" s="34">
        <v>193.87</v>
      </c>
      <c r="S178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326.67239058388037</v>
      </c>
    </row>
    <row r="1783" spans="1:19" x14ac:dyDescent="0.2">
      <c r="A1783" s="1" t="s">
        <v>23</v>
      </c>
      <c r="B1783" s="1" t="s">
        <v>14</v>
      </c>
      <c r="C1783" s="1" t="s">
        <v>3</v>
      </c>
      <c r="D1783" s="39">
        <v>0.09</v>
      </c>
      <c r="E1783" s="39">
        <v>107.53</v>
      </c>
      <c r="F1783" s="39">
        <v>5.81</v>
      </c>
      <c r="G1783" s="39">
        <v>0.65</v>
      </c>
      <c r="H1783" s="39">
        <v>69.545100000000005</v>
      </c>
      <c r="I1783" s="42">
        <f>IF(Table2[[#This Row],[Order Priority]]=Introduction!$B$42,1,0)</f>
        <v>0</v>
      </c>
      <c r="J1783" s="42">
        <f>IF(Table2[[#This Row],[Order Priority]]=Introduction!$B$43,1,0)</f>
        <v>0</v>
      </c>
      <c r="K1783" s="42">
        <f>IF(Table2[[#This Row],[Order Priority]]=Introduction!$B$44,1,0)</f>
        <v>1</v>
      </c>
      <c r="L1783" s="42">
        <f>IF(Table2[[#This Row],[Order Priority]]=Introduction!$B$45,1,0)</f>
        <v>0</v>
      </c>
      <c r="M1783" s="42">
        <f>IF(Table2[[#This Row],[Ship Mode]]=Introduction!$C$42,1,0)</f>
        <v>0</v>
      </c>
      <c r="N1783" s="41">
        <f>IF(Table2[[#This Row],[Ship Mode]]=Introduction!$C$44,1,0)</f>
        <v>1</v>
      </c>
      <c r="O1783" s="41">
        <f>IF(Table2[[#This Row],[Customer Segment]]=Introduction!$D$45,1,0)</f>
        <v>1</v>
      </c>
      <c r="P1783" s="41">
        <f>IF(Table2[[#This Row],[Customer Segment]]=Introduction!$D$42,1,0)</f>
        <v>0</v>
      </c>
      <c r="Q1783" s="41">
        <f>IF(Table2[[#This Row],[Customer Segment]]=Introduction!$D$44,1,0)</f>
        <v>0</v>
      </c>
      <c r="R1783" s="1">
        <v>100.79</v>
      </c>
      <c r="S178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757.20690437203928</v>
      </c>
    </row>
    <row r="1784" spans="1:19" x14ac:dyDescent="0.2">
      <c r="A1784" s="1" t="s">
        <v>23</v>
      </c>
      <c r="B1784" s="1" t="s">
        <v>14</v>
      </c>
      <c r="C1784" s="1" t="s">
        <v>70</v>
      </c>
      <c r="D1784" s="37">
        <v>0.04</v>
      </c>
      <c r="E1784" s="37">
        <v>35.44</v>
      </c>
      <c r="F1784" s="37">
        <v>19.989999999999998</v>
      </c>
      <c r="G1784" s="37">
        <v>0.38</v>
      </c>
      <c r="H1784" s="37">
        <v>-108.27249999999999</v>
      </c>
      <c r="I1784" s="42">
        <f>IF(Table2[[#This Row],[Order Priority]]=Introduction!$B$42,1,0)</f>
        <v>0</v>
      </c>
      <c r="J1784" s="42">
        <f>IF(Table2[[#This Row],[Order Priority]]=Introduction!$B$43,1,0)</f>
        <v>0</v>
      </c>
      <c r="K1784" s="42">
        <f>IF(Table2[[#This Row],[Order Priority]]=Introduction!$B$44,1,0)</f>
        <v>1</v>
      </c>
      <c r="L1784" s="42">
        <f>IF(Table2[[#This Row],[Order Priority]]=Introduction!$B$45,1,0)</f>
        <v>0</v>
      </c>
      <c r="M1784" s="42">
        <f>IF(Table2[[#This Row],[Ship Mode]]=Introduction!$C$42,1,0)</f>
        <v>0</v>
      </c>
      <c r="N1784" s="41">
        <f>IF(Table2[[#This Row],[Ship Mode]]=Introduction!$C$44,1,0)</f>
        <v>1</v>
      </c>
      <c r="O1784" s="41">
        <f>IF(Table2[[#This Row],[Customer Segment]]=Introduction!$D$45,1,0)</f>
        <v>0</v>
      </c>
      <c r="P1784" s="41">
        <f>IF(Table2[[#This Row],[Customer Segment]]=Introduction!$D$42,1,0)</f>
        <v>0</v>
      </c>
      <c r="Q1784" s="41">
        <f>IF(Table2[[#This Row],[Customer Segment]]=Introduction!$D$44,1,0)</f>
        <v>0</v>
      </c>
      <c r="R1784" s="34">
        <v>406.26</v>
      </c>
      <c r="S178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558.83129056647056</v>
      </c>
    </row>
    <row r="1785" spans="1:19" x14ac:dyDescent="0.2">
      <c r="A1785" s="1" t="s">
        <v>23</v>
      </c>
      <c r="B1785" s="1" t="s">
        <v>14</v>
      </c>
      <c r="C1785" s="1" t="s">
        <v>15</v>
      </c>
      <c r="D1785" s="39">
        <v>0.09</v>
      </c>
      <c r="E1785" s="39">
        <v>12.95</v>
      </c>
      <c r="F1785" s="39">
        <v>4.9800000000000004</v>
      </c>
      <c r="G1785" s="39">
        <v>0.4</v>
      </c>
      <c r="H1785" s="39">
        <v>123.89175</v>
      </c>
      <c r="I1785" s="42">
        <f>IF(Table2[[#This Row],[Order Priority]]=Introduction!$B$42,1,0)</f>
        <v>0</v>
      </c>
      <c r="J1785" s="42">
        <f>IF(Table2[[#This Row],[Order Priority]]=Introduction!$B$43,1,0)</f>
        <v>0</v>
      </c>
      <c r="K1785" s="42">
        <f>IF(Table2[[#This Row],[Order Priority]]=Introduction!$B$44,1,0)</f>
        <v>1</v>
      </c>
      <c r="L1785" s="42">
        <f>IF(Table2[[#This Row],[Order Priority]]=Introduction!$B$45,1,0)</f>
        <v>0</v>
      </c>
      <c r="M1785" s="42">
        <f>IF(Table2[[#This Row],[Ship Mode]]=Introduction!$C$42,1,0)</f>
        <v>0</v>
      </c>
      <c r="N1785" s="41">
        <f>IF(Table2[[#This Row],[Ship Mode]]=Introduction!$C$44,1,0)</f>
        <v>1</v>
      </c>
      <c r="O1785" s="41">
        <f>IF(Table2[[#This Row],[Customer Segment]]=Introduction!$D$45,1,0)</f>
        <v>0</v>
      </c>
      <c r="P1785" s="41">
        <f>IF(Table2[[#This Row],[Customer Segment]]=Introduction!$D$42,1,0)</f>
        <v>1</v>
      </c>
      <c r="Q1785" s="41">
        <f>IF(Table2[[#This Row],[Customer Segment]]=Introduction!$D$44,1,0)</f>
        <v>0</v>
      </c>
      <c r="R1785" s="1">
        <v>269.54000000000002</v>
      </c>
      <c r="S178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265.88775680134444</v>
      </c>
    </row>
    <row r="1786" spans="1:19" x14ac:dyDescent="0.2">
      <c r="A1786" s="1" t="s">
        <v>46</v>
      </c>
      <c r="B1786" s="1" t="s">
        <v>63</v>
      </c>
      <c r="C1786" s="1" t="s">
        <v>70</v>
      </c>
      <c r="D1786" s="37">
        <v>0.03</v>
      </c>
      <c r="E1786" s="37">
        <v>13.73</v>
      </c>
      <c r="F1786" s="37">
        <v>6.85</v>
      </c>
      <c r="G1786" s="37">
        <v>0.54</v>
      </c>
      <c r="H1786" s="37">
        <v>39.585299999999997</v>
      </c>
      <c r="I1786" s="42">
        <f>IF(Table2[[#This Row],[Order Priority]]=Introduction!$B$42,1,0)</f>
        <v>0</v>
      </c>
      <c r="J1786" s="42">
        <f>IF(Table2[[#This Row],[Order Priority]]=Introduction!$B$43,1,0)</f>
        <v>0</v>
      </c>
      <c r="K1786" s="42">
        <f>IF(Table2[[#This Row],[Order Priority]]=Introduction!$B$44,1,0)</f>
        <v>0</v>
      </c>
      <c r="L1786" s="42">
        <f>IF(Table2[[#This Row],[Order Priority]]=Introduction!$B$45,1,0)</f>
        <v>0</v>
      </c>
      <c r="M1786" s="42">
        <f>IF(Table2[[#This Row],[Ship Mode]]=Introduction!$C$42,1,0)</f>
        <v>0</v>
      </c>
      <c r="N1786" s="41">
        <f>IF(Table2[[#This Row],[Ship Mode]]=Introduction!$C$44,1,0)</f>
        <v>0</v>
      </c>
      <c r="O1786" s="41">
        <f>IF(Table2[[#This Row],[Customer Segment]]=Introduction!$D$45,1,0)</f>
        <v>0</v>
      </c>
      <c r="P1786" s="41">
        <f>IF(Table2[[#This Row],[Customer Segment]]=Introduction!$D$42,1,0)</f>
        <v>0</v>
      </c>
      <c r="Q1786" s="41">
        <f>IF(Table2[[#This Row],[Customer Segment]]=Introduction!$D$44,1,0)</f>
        <v>0</v>
      </c>
      <c r="R1786" s="34">
        <v>57.37</v>
      </c>
      <c r="S178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457.68205348651981</v>
      </c>
    </row>
    <row r="1787" spans="1:19" x14ac:dyDescent="0.2">
      <c r="A1787" s="1" t="s">
        <v>46</v>
      </c>
      <c r="B1787" s="1" t="s">
        <v>14</v>
      </c>
      <c r="C1787" s="1" t="s">
        <v>70</v>
      </c>
      <c r="D1787" s="39">
        <v>0.01</v>
      </c>
      <c r="E1787" s="39">
        <v>5.84</v>
      </c>
      <c r="F1787" s="39">
        <v>0.83</v>
      </c>
      <c r="G1787" s="39">
        <v>0.49</v>
      </c>
      <c r="H1787" s="39">
        <v>16.091999999999999</v>
      </c>
      <c r="I1787" s="42">
        <f>IF(Table2[[#This Row],[Order Priority]]=Introduction!$B$42,1,0)</f>
        <v>0</v>
      </c>
      <c r="J1787" s="42">
        <f>IF(Table2[[#This Row],[Order Priority]]=Introduction!$B$43,1,0)</f>
        <v>0</v>
      </c>
      <c r="K1787" s="42">
        <f>IF(Table2[[#This Row],[Order Priority]]=Introduction!$B$44,1,0)</f>
        <v>0</v>
      </c>
      <c r="L1787" s="42">
        <f>IF(Table2[[#This Row],[Order Priority]]=Introduction!$B$45,1,0)</f>
        <v>0</v>
      </c>
      <c r="M1787" s="42">
        <f>IF(Table2[[#This Row],[Ship Mode]]=Introduction!$C$42,1,0)</f>
        <v>0</v>
      </c>
      <c r="N1787" s="41">
        <f>IF(Table2[[#This Row],[Ship Mode]]=Introduction!$C$44,1,0)</f>
        <v>1</v>
      </c>
      <c r="O1787" s="41">
        <f>IF(Table2[[#This Row],[Customer Segment]]=Introduction!$D$45,1,0)</f>
        <v>0</v>
      </c>
      <c r="P1787" s="41">
        <f>IF(Table2[[#This Row],[Customer Segment]]=Introduction!$D$42,1,0)</f>
        <v>0</v>
      </c>
      <c r="Q1787" s="41">
        <f>IF(Table2[[#This Row],[Customer Segment]]=Introduction!$D$44,1,0)</f>
        <v>0</v>
      </c>
      <c r="R1787" s="1">
        <v>23.89</v>
      </c>
      <c r="S178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296.38816786414782</v>
      </c>
    </row>
    <row r="1788" spans="1:19" x14ac:dyDescent="0.2">
      <c r="A1788" s="1" t="s">
        <v>46</v>
      </c>
      <c r="B1788" s="1" t="s">
        <v>14</v>
      </c>
      <c r="C1788" s="1" t="s">
        <v>47</v>
      </c>
      <c r="D1788" s="37">
        <v>0.08</v>
      </c>
      <c r="E1788" s="37">
        <v>315.98</v>
      </c>
      <c r="F1788" s="37">
        <v>19.989999999999998</v>
      </c>
      <c r="G1788" s="37">
        <v>0.38</v>
      </c>
      <c r="H1788" s="37">
        <v>44.52</v>
      </c>
      <c r="I1788" s="42">
        <f>IF(Table2[[#This Row],[Order Priority]]=Introduction!$B$42,1,0)</f>
        <v>0</v>
      </c>
      <c r="J1788" s="42">
        <f>IF(Table2[[#This Row],[Order Priority]]=Introduction!$B$43,1,0)</f>
        <v>0</v>
      </c>
      <c r="K1788" s="42">
        <f>IF(Table2[[#This Row],[Order Priority]]=Introduction!$B$44,1,0)</f>
        <v>0</v>
      </c>
      <c r="L1788" s="42">
        <f>IF(Table2[[#This Row],[Order Priority]]=Introduction!$B$45,1,0)</f>
        <v>0</v>
      </c>
      <c r="M1788" s="42">
        <f>IF(Table2[[#This Row],[Ship Mode]]=Introduction!$C$42,1,0)</f>
        <v>0</v>
      </c>
      <c r="N1788" s="41">
        <f>IF(Table2[[#This Row],[Ship Mode]]=Introduction!$C$44,1,0)</f>
        <v>1</v>
      </c>
      <c r="O1788" s="41">
        <f>IF(Table2[[#This Row],[Customer Segment]]=Introduction!$D$45,1,0)</f>
        <v>0</v>
      </c>
      <c r="P1788" s="41">
        <f>IF(Table2[[#This Row],[Customer Segment]]=Introduction!$D$42,1,0)</f>
        <v>0</v>
      </c>
      <c r="Q1788" s="41">
        <f>IF(Table2[[#This Row],[Customer Segment]]=Introduction!$D$44,1,0)</f>
        <v>1</v>
      </c>
      <c r="R1788" s="34">
        <v>2642.48</v>
      </c>
      <c r="S178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1719.5422715362665</v>
      </c>
    </row>
    <row r="1789" spans="1:19" x14ac:dyDescent="0.2">
      <c r="A1789" s="1" t="s">
        <v>1</v>
      </c>
      <c r="B1789" s="1" t="s">
        <v>14</v>
      </c>
      <c r="C1789" s="1" t="s">
        <v>47</v>
      </c>
      <c r="D1789" s="39">
        <v>0.09</v>
      </c>
      <c r="E1789" s="39">
        <v>5.98</v>
      </c>
      <c r="F1789" s="39">
        <v>1.49</v>
      </c>
      <c r="G1789" s="39">
        <v>0.39</v>
      </c>
      <c r="H1789" s="39">
        <v>13.2294</v>
      </c>
      <c r="I1789" s="42">
        <f>IF(Table2[[#This Row],[Order Priority]]=Introduction!$B$42,1,0)</f>
        <v>1</v>
      </c>
      <c r="J1789" s="42">
        <f>IF(Table2[[#This Row],[Order Priority]]=Introduction!$B$43,1,0)</f>
        <v>0</v>
      </c>
      <c r="K1789" s="42">
        <f>IF(Table2[[#This Row],[Order Priority]]=Introduction!$B$44,1,0)</f>
        <v>0</v>
      </c>
      <c r="L1789" s="42">
        <f>IF(Table2[[#This Row],[Order Priority]]=Introduction!$B$45,1,0)</f>
        <v>0</v>
      </c>
      <c r="M1789" s="42">
        <f>IF(Table2[[#This Row],[Ship Mode]]=Introduction!$C$42,1,0)</f>
        <v>0</v>
      </c>
      <c r="N1789" s="41">
        <f>IF(Table2[[#This Row],[Ship Mode]]=Introduction!$C$44,1,0)</f>
        <v>1</v>
      </c>
      <c r="O1789" s="41">
        <f>IF(Table2[[#This Row],[Customer Segment]]=Introduction!$D$45,1,0)</f>
        <v>0</v>
      </c>
      <c r="P1789" s="41">
        <f>IF(Table2[[#This Row],[Customer Segment]]=Introduction!$D$42,1,0)</f>
        <v>0</v>
      </c>
      <c r="Q1789" s="41">
        <f>IF(Table2[[#This Row],[Customer Segment]]=Introduction!$D$44,1,0)</f>
        <v>1</v>
      </c>
      <c r="R1789" s="1">
        <v>28.01</v>
      </c>
      <c r="S178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295.57303300318722</v>
      </c>
    </row>
    <row r="1790" spans="1:19" x14ac:dyDescent="0.2">
      <c r="A1790" s="1" t="s">
        <v>46</v>
      </c>
      <c r="B1790" s="1" t="s">
        <v>14</v>
      </c>
      <c r="C1790" s="1" t="s">
        <v>70</v>
      </c>
      <c r="D1790" s="37">
        <v>0.03</v>
      </c>
      <c r="E1790" s="37">
        <v>4.24</v>
      </c>
      <c r="F1790" s="37">
        <v>5.41</v>
      </c>
      <c r="G1790" s="37">
        <v>0.35</v>
      </c>
      <c r="H1790" s="37">
        <v>-84.437600000000003</v>
      </c>
      <c r="I1790" s="42">
        <f>IF(Table2[[#This Row],[Order Priority]]=Introduction!$B$42,1,0)</f>
        <v>0</v>
      </c>
      <c r="J1790" s="42">
        <f>IF(Table2[[#This Row],[Order Priority]]=Introduction!$B$43,1,0)</f>
        <v>0</v>
      </c>
      <c r="K1790" s="42">
        <f>IF(Table2[[#This Row],[Order Priority]]=Introduction!$B$44,1,0)</f>
        <v>0</v>
      </c>
      <c r="L1790" s="42">
        <f>IF(Table2[[#This Row],[Order Priority]]=Introduction!$B$45,1,0)</f>
        <v>0</v>
      </c>
      <c r="M1790" s="42">
        <f>IF(Table2[[#This Row],[Ship Mode]]=Introduction!$C$42,1,0)</f>
        <v>0</v>
      </c>
      <c r="N1790" s="41">
        <f>IF(Table2[[#This Row],[Ship Mode]]=Introduction!$C$44,1,0)</f>
        <v>1</v>
      </c>
      <c r="O1790" s="41">
        <f>IF(Table2[[#This Row],[Customer Segment]]=Introduction!$D$45,1,0)</f>
        <v>0</v>
      </c>
      <c r="P1790" s="41">
        <f>IF(Table2[[#This Row],[Customer Segment]]=Introduction!$D$42,1,0)</f>
        <v>0</v>
      </c>
      <c r="Q1790" s="41">
        <f>IF(Table2[[#This Row],[Customer Segment]]=Introduction!$D$44,1,0)</f>
        <v>0</v>
      </c>
      <c r="R1790" s="34">
        <v>58.68</v>
      </c>
      <c r="S179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185.43587197333017</v>
      </c>
    </row>
    <row r="1791" spans="1:19" x14ac:dyDescent="0.2">
      <c r="A1791" s="1" t="s">
        <v>46</v>
      </c>
      <c r="B1791" s="1" t="s">
        <v>14</v>
      </c>
      <c r="C1791" s="1" t="s">
        <v>70</v>
      </c>
      <c r="D1791" s="39">
        <v>0.04</v>
      </c>
      <c r="E1791" s="39">
        <v>2.94</v>
      </c>
      <c r="F1791" s="39">
        <v>0.7</v>
      </c>
      <c r="G1791" s="39">
        <v>0.57999999999999996</v>
      </c>
      <c r="H1791" s="39">
        <v>24.312000000000001</v>
      </c>
      <c r="I1791" s="42">
        <f>IF(Table2[[#This Row],[Order Priority]]=Introduction!$B$42,1,0)</f>
        <v>0</v>
      </c>
      <c r="J1791" s="42">
        <f>IF(Table2[[#This Row],[Order Priority]]=Introduction!$B$43,1,0)</f>
        <v>0</v>
      </c>
      <c r="K1791" s="42">
        <f>IF(Table2[[#This Row],[Order Priority]]=Introduction!$B$44,1,0)</f>
        <v>0</v>
      </c>
      <c r="L1791" s="42">
        <f>IF(Table2[[#This Row],[Order Priority]]=Introduction!$B$45,1,0)</f>
        <v>0</v>
      </c>
      <c r="M1791" s="42">
        <f>IF(Table2[[#This Row],[Ship Mode]]=Introduction!$C$42,1,0)</f>
        <v>0</v>
      </c>
      <c r="N1791" s="41">
        <f>IF(Table2[[#This Row],[Ship Mode]]=Introduction!$C$44,1,0)</f>
        <v>1</v>
      </c>
      <c r="O1791" s="41">
        <f>IF(Table2[[#This Row],[Customer Segment]]=Introduction!$D$45,1,0)</f>
        <v>0</v>
      </c>
      <c r="P1791" s="41">
        <f>IF(Table2[[#This Row],[Customer Segment]]=Introduction!$D$42,1,0)</f>
        <v>0</v>
      </c>
      <c r="Q1791" s="41">
        <f>IF(Table2[[#This Row],[Customer Segment]]=Introduction!$D$44,1,0)</f>
        <v>0</v>
      </c>
      <c r="R1791" s="1">
        <v>53.1</v>
      </c>
      <c r="S179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347.1077157503164</v>
      </c>
    </row>
    <row r="1792" spans="1:19" x14ac:dyDescent="0.2">
      <c r="A1792" s="1" t="s">
        <v>46</v>
      </c>
      <c r="B1792" s="1" t="s">
        <v>2</v>
      </c>
      <c r="C1792" s="1" t="s">
        <v>15</v>
      </c>
      <c r="D1792" s="37">
        <v>0.06</v>
      </c>
      <c r="E1792" s="37">
        <v>350.98</v>
      </c>
      <c r="F1792" s="37">
        <v>30</v>
      </c>
      <c r="G1792" s="37">
        <v>0.61</v>
      </c>
      <c r="H1792" s="37">
        <v>797.85599999999999</v>
      </c>
      <c r="I1792" s="42">
        <f>IF(Table2[[#This Row],[Order Priority]]=Introduction!$B$42,1,0)</f>
        <v>0</v>
      </c>
      <c r="J1792" s="42">
        <f>IF(Table2[[#This Row],[Order Priority]]=Introduction!$B$43,1,0)</f>
        <v>0</v>
      </c>
      <c r="K1792" s="42">
        <f>IF(Table2[[#This Row],[Order Priority]]=Introduction!$B$44,1,0)</f>
        <v>0</v>
      </c>
      <c r="L1792" s="42">
        <f>IF(Table2[[#This Row],[Order Priority]]=Introduction!$B$45,1,0)</f>
        <v>0</v>
      </c>
      <c r="M1792" s="42">
        <f>IF(Table2[[#This Row],[Ship Mode]]=Introduction!$C$42,1,0)</f>
        <v>1</v>
      </c>
      <c r="N1792" s="41">
        <f>IF(Table2[[#This Row],[Ship Mode]]=Introduction!$C$44,1,0)</f>
        <v>0</v>
      </c>
      <c r="O1792" s="41">
        <f>IF(Table2[[#This Row],[Customer Segment]]=Introduction!$D$45,1,0)</f>
        <v>0</v>
      </c>
      <c r="P1792" s="41">
        <f>IF(Table2[[#This Row],[Customer Segment]]=Introduction!$D$42,1,0)</f>
        <v>1</v>
      </c>
      <c r="Q1792" s="41">
        <f>IF(Table2[[#This Row],[Customer Segment]]=Introduction!$D$44,1,0)</f>
        <v>0</v>
      </c>
      <c r="R1792" s="34">
        <v>2016.32</v>
      </c>
      <c r="S179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3218.7553000589032</v>
      </c>
    </row>
    <row r="1793" spans="1:19" x14ac:dyDescent="0.2">
      <c r="A1793" s="1" t="s">
        <v>46</v>
      </c>
      <c r="B1793" s="1" t="s">
        <v>2</v>
      </c>
      <c r="C1793" s="1" t="s">
        <v>15</v>
      </c>
      <c r="D1793" s="39">
        <v>0.02</v>
      </c>
      <c r="E1793" s="39">
        <v>70.98</v>
      </c>
      <c r="F1793" s="39">
        <v>46.74</v>
      </c>
      <c r="G1793" s="39">
        <v>0.56000000000000005</v>
      </c>
      <c r="H1793" s="39">
        <v>-178.21600000000001</v>
      </c>
      <c r="I1793" s="42">
        <f>IF(Table2[[#This Row],[Order Priority]]=Introduction!$B$42,1,0)</f>
        <v>0</v>
      </c>
      <c r="J1793" s="42">
        <f>IF(Table2[[#This Row],[Order Priority]]=Introduction!$B$43,1,0)</f>
        <v>0</v>
      </c>
      <c r="K1793" s="42">
        <f>IF(Table2[[#This Row],[Order Priority]]=Introduction!$B$44,1,0)</f>
        <v>0</v>
      </c>
      <c r="L1793" s="42">
        <f>IF(Table2[[#This Row],[Order Priority]]=Introduction!$B$45,1,0)</f>
        <v>0</v>
      </c>
      <c r="M1793" s="42">
        <f>IF(Table2[[#This Row],[Ship Mode]]=Introduction!$C$42,1,0)</f>
        <v>1</v>
      </c>
      <c r="N1793" s="41">
        <f>IF(Table2[[#This Row],[Ship Mode]]=Introduction!$C$44,1,0)</f>
        <v>0</v>
      </c>
      <c r="O1793" s="41">
        <f>IF(Table2[[#This Row],[Customer Segment]]=Introduction!$D$45,1,0)</f>
        <v>0</v>
      </c>
      <c r="P1793" s="41">
        <f>IF(Table2[[#This Row],[Customer Segment]]=Introduction!$D$42,1,0)</f>
        <v>1</v>
      </c>
      <c r="Q1793" s="41">
        <f>IF(Table2[[#This Row],[Customer Segment]]=Introduction!$D$44,1,0)</f>
        <v>0</v>
      </c>
      <c r="R1793" s="1">
        <v>313.63</v>
      </c>
      <c r="S179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1789.5002972113869</v>
      </c>
    </row>
    <row r="1794" spans="1:19" x14ac:dyDescent="0.2">
      <c r="A1794" s="1" t="s">
        <v>46</v>
      </c>
      <c r="B1794" s="1" t="s">
        <v>14</v>
      </c>
      <c r="C1794" s="1" t="s">
        <v>15</v>
      </c>
      <c r="D1794" s="37">
        <v>0.04</v>
      </c>
      <c r="E1794" s="37">
        <v>27.48</v>
      </c>
      <c r="F1794" s="37">
        <v>4</v>
      </c>
      <c r="G1794" s="37">
        <v>0.75</v>
      </c>
      <c r="H1794" s="37">
        <v>-26.655999999999999</v>
      </c>
      <c r="I1794" s="42">
        <f>IF(Table2[[#This Row],[Order Priority]]=Introduction!$B$42,1,0)</f>
        <v>0</v>
      </c>
      <c r="J1794" s="42">
        <f>IF(Table2[[#This Row],[Order Priority]]=Introduction!$B$43,1,0)</f>
        <v>0</v>
      </c>
      <c r="K1794" s="42">
        <f>IF(Table2[[#This Row],[Order Priority]]=Introduction!$B$44,1,0)</f>
        <v>0</v>
      </c>
      <c r="L1794" s="42">
        <f>IF(Table2[[#This Row],[Order Priority]]=Introduction!$B$45,1,0)</f>
        <v>0</v>
      </c>
      <c r="M1794" s="42">
        <f>IF(Table2[[#This Row],[Ship Mode]]=Introduction!$C$42,1,0)</f>
        <v>0</v>
      </c>
      <c r="N1794" s="41">
        <f>IF(Table2[[#This Row],[Ship Mode]]=Introduction!$C$44,1,0)</f>
        <v>1</v>
      </c>
      <c r="O1794" s="41">
        <f>IF(Table2[[#This Row],[Customer Segment]]=Introduction!$D$45,1,0)</f>
        <v>0</v>
      </c>
      <c r="P1794" s="41">
        <f>IF(Table2[[#This Row],[Customer Segment]]=Introduction!$D$42,1,0)</f>
        <v>1</v>
      </c>
      <c r="Q1794" s="41">
        <f>IF(Table2[[#This Row],[Customer Segment]]=Introduction!$D$44,1,0)</f>
        <v>0</v>
      </c>
      <c r="R1794" s="34">
        <v>397.17</v>
      </c>
      <c r="S179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575.37865700431848</v>
      </c>
    </row>
    <row r="1795" spans="1:19" x14ac:dyDescent="0.2">
      <c r="A1795" s="1" t="s">
        <v>46</v>
      </c>
      <c r="B1795" s="1" t="s">
        <v>14</v>
      </c>
      <c r="C1795" s="1" t="s">
        <v>47</v>
      </c>
      <c r="D1795" s="39">
        <v>0</v>
      </c>
      <c r="E1795" s="39">
        <v>1.48</v>
      </c>
      <c r="F1795" s="39">
        <v>0.7</v>
      </c>
      <c r="G1795" s="39">
        <v>0.37</v>
      </c>
      <c r="H1795" s="39">
        <v>-203.09800000000001</v>
      </c>
      <c r="I1795" s="42">
        <f>IF(Table2[[#This Row],[Order Priority]]=Introduction!$B$42,1,0)</f>
        <v>0</v>
      </c>
      <c r="J1795" s="42">
        <f>IF(Table2[[#This Row],[Order Priority]]=Introduction!$B$43,1,0)</f>
        <v>0</v>
      </c>
      <c r="K1795" s="42">
        <f>IF(Table2[[#This Row],[Order Priority]]=Introduction!$B$44,1,0)</f>
        <v>0</v>
      </c>
      <c r="L1795" s="42">
        <f>IF(Table2[[#This Row],[Order Priority]]=Introduction!$B$45,1,0)</f>
        <v>0</v>
      </c>
      <c r="M1795" s="42">
        <f>IF(Table2[[#This Row],[Ship Mode]]=Introduction!$C$42,1,0)</f>
        <v>0</v>
      </c>
      <c r="N1795" s="41">
        <f>IF(Table2[[#This Row],[Ship Mode]]=Introduction!$C$44,1,0)</f>
        <v>1</v>
      </c>
      <c r="O1795" s="41">
        <f>IF(Table2[[#This Row],[Customer Segment]]=Introduction!$D$45,1,0)</f>
        <v>0</v>
      </c>
      <c r="P1795" s="41">
        <f>IF(Table2[[#This Row],[Customer Segment]]=Introduction!$D$42,1,0)</f>
        <v>0</v>
      </c>
      <c r="Q1795" s="41">
        <f>IF(Table2[[#This Row],[Customer Segment]]=Introduction!$D$44,1,0)</f>
        <v>1</v>
      </c>
      <c r="R1795" s="1">
        <v>19.32</v>
      </c>
      <c r="S179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-8.0163482766107599</v>
      </c>
    </row>
    <row r="1796" spans="1:19" x14ac:dyDescent="0.2">
      <c r="A1796" s="1" t="s">
        <v>46</v>
      </c>
      <c r="B1796" s="1" t="s">
        <v>14</v>
      </c>
      <c r="C1796" s="1" t="s">
        <v>47</v>
      </c>
      <c r="D1796" s="37">
        <v>0.04</v>
      </c>
      <c r="E1796" s="37">
        <v>6.48</v>
      </c>
      <c r="F1796" s="37">
        <v>9.5399999999999991</v>
      </c>
      <c r="G1796" s="37">
        <v>0.37</v>
      </c>
      <c r="H1796" s="37">
        <v>-223.94399999999999</v>
      </c>
      <c r="I1796" s="42">
        <f>IF(Table2[[#This Row],[Order Priority]]=Introduction!$B$42,1,0)</f>
        <v>0</v>
      </c>
      <c r="J1796" s="42">
        <f>IF(Table2[[#This Row],[Order Priority]]=Introduction!$B$43,1,0)</f>
        <v>0</v>
      </c>
      <c r="K1796" s="42">
        <f>IF(Table2[[#This Row],[Order Priority]]=Introduction!$B$44,1,0)</f>
        <v>0</v>
      </c>
      <c r="L1796" s="42">
        <f>IF(Table2[[#This Row],[Order Priority]]=Introduction!$B$45,1,0)</f>
        <v>0</v>
      </c>
      <c r="M1796" s="42">
        <f>IF(Table2[[#This Row],[Ship Mode]]=Introduction!$C$42,1,0)</f>
        <v>0</v>
      </c>
      <c r="N1796" s="41">
        <f>IF(Table2[[#This Row],[Ship Mode]]=Introduction!$C$44,1,0)</f>
        <v>1</v>
      </c>
      <c r="O1796" s="41">
        <f>IF(Table2[[#This Row],[Customer Segment]]=Introduction!$D$45,1,0)</f>
        <v>0</v>
      </c>
      <c r="P1796" s="41">
        <f>IF(Table2[[#This Row],[Customer Segment]]=Introduction!$D$42,1,0)</f>
        <v>0</v>
      </c>
      <c r="Q1796" s="41">
        <f>IF(Table2[[#This Row],[Customer Segment]]=Introduction!$D$44,1,0)</f>
        <v>1</v>
      </c>
      <c r="R1796" s="34">
        <v>125.37</v>
      </c>
      <c r="S179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204.20094371247353</v>
      </c>
    </row>
    <row r="1797" spans="1:19" x14ac:dyDescent="0.2">
      <c r="A1797" s="1" t="s">
        <v>1</v>
      </c>
      <c r="B1797" s="1" t="s">
        <v>14</v>
      </c>
      <c r="C1797" s="1" t="s">
        <v>70</v>
      </c>
      <c r="D1797" s="39">
        <v>0.1</v>
      </c>
      <c r="E1797" s="39">
        <v>7.64</v>
      </c>
      <c r="F1797" s="39">
        <v>5.83</v>
      </c>
      <c r="G1797" s="39">
        <v>0.36</v>
      </c>
      <c r="H1797" s="39">
        <v>-403.18740000000003</v>
      </c>
      <c r="I1797" s="42">
        <f>IF(Table2[[#This Row],[Order Priority]]=Introduction!$B$42,1,0)</f>
        <v>1</v>
      </c>
      <c r="J1797" s="42">
        <f>IF(Table2[[#This Row],[Order Priority]]=Introduction!$B$43,1,0)</f>
        <v>0</v>
      </c>
      <c r="K1797" s="42">
        <f>IF(Table2[[#This Row],[Order Priority]]=Introduction!$B$44,1,0)</f>
        <v>0</v>
      </c>
      <c r="L1797" s="42">
        <f>IF(Table2[[#This Row],[Order Priority]]=Introduction!$B$45,1,0)</f>
        <v>0</v>
      </c>
      <c r="M1797" s="42">
        <f>IF(Table2[[#This Row],[Ship Mode]]=Introduction!$C$42,1,0)</f>
        <v>0</v>
      </c>
      <c r="N1797" s="41">
        <f>IF(Table2[[#This Row],[Ship Mode]]=Introduction!$C$44,1,0)</f>
        <v>1</v>
      </c>
      <c r="O1797" s="41">
        <f>IF(Table2[[#This Row],[Customer Segment]]=Introduction!$D$45,1,0)</f>
        <v>0</v>
      </c>
      <c r="P1797" s="41">
        <f>IF(Table2[[#This Row],[Customer Segment]]=Introduction!$D$42,1,0)</f>
        <v>0</v>
      </c>
      <c r="Q1797" s="41">
        <f>IF(Table2[[#This Row],[Customer Segment]]=Introduction!$D$44,1,0)</f>
        <v>0</v>
      </c>
      <c r="R1797" s="1">
        <v>39.36</v>
      </c>
      <c r="S179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-67.675674333439815</v>
      </c>
    </row>
    <row r="1798" spans="1:19" x14ac:dyDescent="0.2">
      <c r="A1798" s="1" t="s">
        <v>1</v>
      </c>
      <c r="B1798" s="1" t="s">
        <v>63</v>
      </c>
      <c r="C1798" s="1" t="s">
        <v>3</v>
      </c>
      <c r="D1798" s="37">
        <v>0.03</v>
      </c>
      <c r="E1798" s="37">
        <v>41.32</v>
      </c>
      <c r="F1798" s="37">
        <v>58.66</v>
      </c>
      <c r="G1798" s="37">
        <v>0.76</v>
      </c>
      <c r="H1798" s="37">
        <v>-32.816000000000003</v>
      </c>
      <c r="I1798" s="42">
        <f>IF(Table2[[#This Row],[Order Priority]]=Introduction!$B$42,1,0)</f>
        <v>1</v>
      </c>
      <c r="J1798" s="42">
        <f>IF(Table2[[#This Row],[Order Priority]]=Introduction!$B$43,1,0)</f>
        <v>0</v>
      </c>
      <c r="K1798" s="42">
        <f>IF(Table2[[#This Row],[Order Priority]]=Introduction!$B$44,1,0)</f>
        <v>0</v>
      </c>
      <c r="L1798" s="42">
        <f>IF(Table2[[#This Row],[Order Priority]]=Introduction!$B$45,1,0)</f>
        <v>0</v>
      </c>
      <c r="M1798" s="42">
        <f>IF(Table2[[#This Row],[Ship Mode]]=Introduction!$C$42,1,0)</f>
        <v>0</v>
      </c>
      <c r="N1798" s="41">
        <f>IF(Table2[[#This Row],[Ship Mode]]=Introduction!$C$44,1,0)</f>
        <v>0</v>
      </c>
      <c r="O1798" s="41">
        <f>IF(Table2[[#This Row],[Customer Segment]]=Introduction!$D$45,1,0)</f>
        <v>1</v>
      </c>
      <c r="P1798" s="41">
        <f>IF(Table2[[#This Row],[Customer Segment]]=Introduction!$D$42,1,0)</f>
        <v>0</v>
      </c>
      <c r="Q1798" s="41">
        <f>IF(Table2[[#This Row],[Customer Segment]]=Introduction!$D$44,1,0)</f>
        <v>0</v>
      </c>
      <c r="R1798" s="34">
        <v>419.27</v>
      </c>
      <c r="S179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2164.7859081787155</v>
      </c>
    </row>
    <row r="1799" spans="1:19" x14ac:dyDescent="0.2">
      <c r="A1799" s="1" t="s">
        <v>1</v>
      </c>
      <c r="B1799" s="1" t="s">
        <v>14</v>
      </c>
      <c r="C1799" s="1" t="s">
        <v>3</v>
      </c>
      <c r="D1799" s="39">
        <v>0</v>
      </c>
      <c r="E1799" s="39">
        <v>6.88</v>
      </c>
      <c r="F1799" s="39">
        <v>2</v>
      </c>
      <c r="G1799" s="39">
        <v>0.39</v>
      </c>
      <c r="H1799" s="39">
        <v>-15.61</v>
      </c>
      <c r="I1799" s="42">
        <f>IF(Table2[[#This Row],[Order Priority]]=Introduction!$B$42,1,0)</f>
        <v>1</v>
      </c>
      <c r="J1799" s="42">
        <f>IF(Table2[[#This Row],[Order Priority]]=Introduction!$B$43,1,0)</f>
        <v>0</v>
      </c>
      <c r="K1799" s="42">
        <f>IF(Table2[[#This Row],[Order Priority]]=Introduction!$B$44,1,0)</f>
        <v>0</v>
      </c>
      <c r="L1799" s="42">
        <f>IF(Table2[[#This Row],[Order Priority]]=Introduction!$B$45,1,0)</f>
        <v>0</v>
      </c>
      <c r="M1799" s="42">
        <f>IF(Table2[[#This Row],[Ship Mode]]=Introduction!$C$42,1,0)</f>
        <v>0</v>
      </c>
      <c r="N1799" s="41">
        <f>IF(Table2[[#This Row],[Ship Mode]]=Introduction!$C$44,1,0)</f>
        <v>1</v>
      </c>
      <c r="O1799" s="41">
        <f>IF(Table2[[#This Row],[Customer Segment]]=Introduction!$D$45,1,0)</f>
        <v>1</v>
      </c>
      <c r="P1799" s="41">
        <f>IF(Table2[[#This Row],[Customer Segment]]=Introduction!$D$42,1,0)</f>
        <v>0</v>
      </c>
      <c r="Q1799" s="41">
        <f>IF(Table2[[#This Row],[Customer Segment]]=Introduction!$D$44,1,0)</f>
        <v>0</v>
      </c>
      <c r="R1799" s="1">
        <v>36</v>
      </c>
      <c r="S179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302.95645814781216</v>
      </c>
    </row>
    <row r="1800" spans="1:19" x14ac:dyDescent="0.2">
      <c r="A1800" s="1" t="s">
        <v>1</v>
      </c>
      <c r="B1800" s="1" t="s">
        <v>14</v>
      </c>
      <c r="C1800" s="1" t="s">
        <v>3</v>
      </c>
      <c r="D1800" s="37">
        <v>0</v>
      </c>
      <c r="E1800" s="37">
        <v>40.479999999999997</v>
      </c>
      <c r="F1800" s="37">
        <v>19.989999999999998</v>
      </c>
      <c r="G1800" s="37">
        <v>0.77</v>
      </c>
      <c r="H1800" s="37">
        <v>-25.634</v>
      </c>
      <c r="I1800" s="42">
        <f>IF(Table2[[#This Row],[Order Priority]]=Introduction!$B$42,1,0)</f>
        <v>1</v>
      </c>
      <c r="J1800" s="42">
        <f>IF(Table2[[#This Row],[Order Priority]]=Introduction!$B$43,1,0)</f>
        <v>0</v>
      </c>
      <c r="K1800" s="42">
        <f>IF(Table2[[#This Row],[Order Priority]]=Introduction!$B$44,1,0)</f>
        <v>0</v>
      </c>
      <c r="L1800" s="42">
        <f>IF(Table2[[#This Row],[Order Priority]]=Introduction!$B$45,1,0)</f>
        <v>0</v>
      </c>
      <c r="M1800" s="42">
        <f>IF(Table2[[#This Row],[Ship Mode]]=Introduction!$C$42,1,0)</f>
        <v>0</v>
      </c>
      <c r="N1800" s="41">
        <f>IF(Table2[[#This Row],[Ship Mode]]=Introduction!$C$44,1,0)</f>
        <v>1</v>
      </c>
      <c r="O1800" s="41">
        <f>IF(Table2[[#This Row],[Customer Segment]]=Introduction!$D$45,1,0)</f>
        <v>1</v>
      </c>
      <c r="P1800" s="41">
        <f>IF(Table2[[#This Row],[Customer Segment]]=Introduction!$D$42,1,0)</f>
        <v>0</v>
      </c>
      <c r="Q1800" s="41">
        <f>IF(Table2[[#This Row],[Customer Segment]]=Introduction!$D$44,1,0)</f>
        <v>0</v>
      </c>
      <c r="R1800" s="34">
        <v>264.95</v>
      </c>
      <c r="S180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1211.048010820062</v>
      </c>
    </row>
    <row r="1801" spans="1:19" x14ac:dyDescent="0.2">
      <c r="A1801" s="1" t="s">
        <v>13</v>
      </c>
      <c r="B1801" s="1" t="s">
        <v>2</v>
      </c>
      <c r="C1801" s="1" t="s">
        <v>70</v>
      </c>
      <c r="D1801" s="39">
        <v>0.04</v>
      </c>
      <c r="E1801" s="39">
        <v>119.99</v>
      </c>
      <c r="F1801" s="39">
        <v>14</v>
      </c>
      <c r="G1801" s="39">
        <v>0.36</v>
      </c>
      <c r="H1801" s="39">
        <v>509.95830000000001</v>
      </c>
      <c r="I1801" s="42">
        <f>IF(Table2[[#This Row],[Order Priority]]=Introduction!$B$42,1,0)</f>
        <v>0</v>
      </c>
      <c r="J1801" s="42">
        <f>IF(Table2[[#This Row],[Order Priority]]=Introduction!$B$43,1,0)</f>
        <v>1</v>
      </c>
      <c r="K1801" s="42">
        <f>IF(Table2[[#This Row],[Order Priority]]=Introduction!$B$44,1,0)</f>
        <v>0</v>
      </c>
      <c r="L1801" s="42">
        <f>IF(Table2[[#This Row],[Order Priority]]=Introduction!$B$45,1,0)</f>
        <v>0</v>
      </c>
      <c r="M1801" s="42">
        <f>IF(Table2[[#This Row],[Ship Mode]]=Introduction!$C$42,1,0)</f>
        <v>1</v>
      </c>
      <c r="N1801" s="41">
        <f>IF(Table2[[#This Row],[Ship Mode]]=Introduction!$C$44,1,0)</f>
        <v>0</v>
      </c>
      <c r="O1801" s="41">
        <f>IF(Table2[[#This Row],[Customer Segment]]=Introduction!$D$45,1,0)</f>
        <v>0</v>
      </c>
      <c r="P1801" s="41">
        <f>IF(Table2[[#This Row],[Customer Segment]]=Introduction!$D$42,1,0)</f>
        <v>0</v>
      </c>
      <c r="Q1801" s="41">
        <f>IF(Table2[[#This Row],[Customer Segment]]=Introduction!$D$44,1,0)</f>
        <v>0</v>
      </c>
      <c r="R1801" s="1">
        <v>739.07</v>
      </c>
      <c r="S180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1388.8177764827767</v>
      </c>
    </row>
    <row r="1802" spans="1:19" x14ac:dyDescent="0.2">
      <c r="A1802" s="1" t="s">
        <v>92</v>
      </c>
      <c r="B1802" s="1" t="s">
        <v>2</v>
      </c>
      <c r="C1802" s="1" t="s">
        <v>15</v>
      </c>
      <c r="D1802" s="37">
        <v>0.06</v>
      </c>
      <c r="E1802" s="37">
        <v>146.34</v>
      </c>
      <c r="F1802" s="37">
        <v>43.75</v>
      </c>
      <c r="G1802" s="37">
        <v>0.65</v>
      </c>
      <c r="H1802" s="37">
        <v>-89.27</v>
      </c>
      <c r="I1802" s="42">
        <f>IF(Table2[[#This Row],[Order Priority]]=Introduction!$B$42,1,0)</f>
        <v>0</v>
      </c>
      <c r="J1802" s="42">
        <f>IF(Table2[[#This Row],[Order Priority]]=Introduction!$B$43,1,0)</f>
        <v>0</v>
      </c>
      <c r="K1802" s="42">
        <f>IF(Table2[[#This Row],[Order Priority]]=Introduction!$B$44,1,0)</f>
        <v>0</v>
      </c>
      <c r="L1802" s="42">
        <f>IF(Table2[[#This Row],[Order Priority]]=Introduction!$B$45,1,0)</f>
        <v>1</v>
      </c>
      <c r="M1802" s="42">
        <f>IF(Table2[[#This Row],[Ship Mode]]=Introduction!$C$42,1,0)</f>
        <v>1</v>
      </c>
      <c r="N1802" s="41">
        <f>IF(Table2[[#This Row],[Ship Mode]]=Introduction!$C$44,1,0)</f>
        <v>0</v>
      </c>
      <c r="O1802" s="41">
        <f>IF(Table2[[#This Row],[Customer Segment]]=Introduction!$D$45,1,0)</f>
        <v>0</v>
      </c>
      <c r="P1802" s="41">
        <f>IF(Table2[[#This Row],[Customer Segment]]=Introduction!$D$42,1,0)</f>
        <v>1</v>
      </c>
      <c r="Q1802" s="41">
        <f>IF(Table2[[#This Row],[Customer Segment]]=Introduction!$D$44,1,0)</f>
        <v>0</v>
      </c>
      <c r="R1802" s="34">
        <v>1721.24</v>
      </c>
      <c r="S180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1894.1646585580847</v>
      </c>
    </row>
    <row r="1803" spans="1:19" x14ac:dyDescent="0.2">
      <c r="A1803" s="1" t="s">
        <v>1</v>
      </c>
      <c r="B1803" s="1" t="s">
        <v>63</v>
      </c>
      <c r="C1803" s="1" t="s">
        <v>15</v>
      </c>
      <c r="D1803" s="39">
        <v>0.04</v>
      </c>
      <c r="E1803" s="39">
        <v>33.89</v>
      </c>
      <c r="F1803" s="39">
        <v>5.0999999999999996</v>
      </c>
      <c r="G1803" s="39">
        <v>0.6</v>
      </c>
      <c r="H1803" s="39">
        <v>72.983999999999995</v>
      </c>
      <c r="I1803" s="42">
        <f>IF(Table2[[#This Row],[Order Priority]]=Introduction!$B$42,1,0)</f>
        <v>1</v>
      </c>
      <c r="J1803" s="42">
        <f>IF(Table2[[#This Row],[Order Priority]]=Introduction!$B$43,1,0)</f>
        <v>0</v>
      </c>
      <c r="K1803" s="42">
        <f>IF(Table2[[#This Row],[Order Priority]]=Introduction!$B$44,1,0)</f>
        <v>0</v>
      </c>
      <c r="L1803" s="42">
        <f>IF(Table2[[#This Row],[Order Priority]]=Introduction!$B$45,1,0)</f>
        <v>0</v>
      </c>
      <c r="M1803" s="42">
        <f>IF(Table2[[#This Row],[Ship Mode]]=Introduction!$C$42,1,0)</f>
        <v>0</v>
      </c>
      <c r="N1803" s="41">
        <f>IF(Table2[[#This Row],[Ship Mode]]=Introduction!$C$44,1,0)</f>
        <v>0</v>
      </c>
      <c r="O1803" s="41">
        <f>IF(Table2[[#This Row],[Customer Segment]]=Introduction!$D$45,1,0)</f>
        <v>0</v>
      </c>
      <c r="P1803" s="41">
        <f>IF(Table2[[#This Row],[Customer Segment]]=Introduction!$D$42,1,0)</f>
        <v>1</v>
      </c>
      <c r="Q1803" s="41">
        <f>IF(Table2[[#This Row],[Customer Segment]]=Introduction!$D$44,1,0)</f>
        <v>0</v>
      </c>
      <c r="R1803" s="1">
        <v>200.83</v>
      </c>
      <c r="S180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609.98806056071362</v>
      </c>
    </row>
    <row r="1804" spans="1:19" x14ac:dyDescent="0.2">
      <c r="A1804" s="1" t="s">
        <v>13</v>
      </c>
      <c r="B1804" s="1" t="s">
        <v>14</v>
      </c>
      <c r="C1804" s="1" t="s">
        <v>70</v>
      </c>
      <c r="D1804" s="37">
        <v>0.1</v>
      </c>
      <c r="E1804" s="37">
        <v>1.68</v>
      </c>
      <c r="F1804" s="37">
        <v>1.57</v>
      </c>
      <c r="G1804" s="37">
        <v>0.59</v>
      </c>
      <c r="H1804" s="37">
        <v>-11.57</v>
      </c>
      <c r="I1804" s="42">
        <f>IF(Table2[[#This Row],[Order Priority]]=Introduction!$B$42,1,0)</f>
        <v>0</v>
      </c>
      <c r="J1804" s="42">
        <f>IF(Table2[[#This Row],[Order Priority]]=Introduction!$B$43,1,0)</f>
        <v>1</v>
      </c>
      <c r="K1804" s="42">
        <f>IF(Table2[[#This Row],[Order Priority]]=Introduction!$B$44,1,0)</f>
        <v>0</v>
      </c>
      <c r="L1804" s="42">
        <f>IF(Table2[[#This Row],[Order Priority]]=Introduction!$B$45,1,0)</f>
        <v>0</v>
      </c>
      <c r="M1804" s="42">
        <f>IF(Table2[[#This Row],[Ship Mode]]=Introduction!$C$42,1,0)</f>
        <v>0</v>
      </c>
      <c r="N1804" s="41">
        <f>IF(Table2[[#This Row],[Ship Mode]]=Introduction!$C$44,1,0)</f>
        <v>1</v>
      </c>
      <c r="O1804" s="41">
        <f>IF(Table2[[#This Row],[Customer Segment]]=Introduction!$D$45,1,0)</f>
        <v>0</v>
      </c>
      <c r="P1804" s="41">
        <f>IF(Table2[[#This Row],[Customer Segment]]=Introduction!$D$42,1,0)</f>
        <v>0</v>
      </c>
      <c r="Q1804" s="41">
        <f>IF(Table2[[#This Row],[Customer Segment]]=Introduction!$D$44,1,0)</f>
        <v>0</v>
      </c>
      <c r="R1804" s="34">
        <v>18.71</v>
      </c>
      <c r="S180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95.605884735420602</v>
      </c>
    </row>
    <row r="1805" spans="1:19" x14ac:dyDescent="0.2">
      <c r="A1805" s="1" t="s">
        <v>23</v>
      </c>
      <c r="B1805" s="1" t="s">
        <v>14</v>
      </c>
      <c r="C1805" s="1" t="s">
        <v>3</v>
      </c>
      <c r="D1805" s="39">
        <v>0</v>
      </c>
      <c r="E1805" s="39">
        <v>4.13</v>
      </c>
      <c r="F1805" s="39">
        <v>5.34</v>
      </c>
      <c r="G1805" s="39">
        <v>0.38</v>
      </c>
      <c r="H1805" s="39">
        <v>-61.87</v>
      </c>
      <c r="I1805" s="42">
        <f>IF(Table2[[#This Row],[Order Priority]]=Introduction!$B$42,1,0)</f>
        <v>0</v>
      </c>
      <c r="J1805" s="42">
        <f>IF(Table2[[#This Row],[Order Priority]]=Introduction!$B$43,1,0)</f>
        <v>0</v>
      </c>
      <c r="K1805" s="42">
        <f>IF(Table2[[#This Row],[Order Priority]]=Introduction!$B$44,1,0)</f>
        <v>1</v>
      </c>
      <c r="L1805" s="42">
        <f>IF(Table2[[#This Row],[Order Priority]]=Introduction!$B$45,1,0)</f>
        <v>0</v>
      </c>
      <c r="M1805" s="42">
        <f>IF(Table2[[#This Row],[Ship Mode]]=Introduction!$C$42,1,0)</f>
        <v>0</v>
      </c>
      <c r="N1805" s="41">
        <f>IF(Table2[[#This Row],[Ship Mode]]=Introduction!$C$44,1,0)</f>
        <v>1</v>
      </c>
      <c r="O1805" s="41">
        <f>IF(Table2[[#This Row],[Customer Segment]]=Introduction!$D$45,1,0)</f>
        <v>1</v>
      </c>
      <c r="P1805" s="41">
        <f>IF(Table2[[#This Row],[Customer Segment]]=Introduction!$D$42,1,0)</f>
        <v>0</v>
      </c>
      <c r="Q1805" s="41">
        <f>IF(Table2[[#This Row],[Customer Segment]]=Introduction!$D$44,1,0)</f>
        <v>0</v>
      </c>
      <c r="R1805" s="1">
        <v>40.950000000000003</v>
      </c>
      <c r="S180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120.72947090999592</v>
      </c>
    </row>
    <row r="1806" spans="1:19" x14ac:dyDescent="0.2">
      <c r="A1806" s="1" t="s">
        <v>23</v>
      </c>
      <c r="B1806" s="1" t="s">
        <v>2</v>
      </c>
      <c r="C1806" s="1" t="s">
        <v>3</v>
      </c>
      <c r="D1806" s="37">
        <v>0.1</v>
      </c>
      <c r="E1806" s="37">
        <v>130.97999999999999</v>
      </c>
      <c r="F1806" s="37">
        <v>54.74</v>
      </c>
      <c r="G1806" s="37">
        <v>0.69</v>
      </c>
      <c r="H1806" s="37">
        <v>-530.24</v>
      </c>
      <c r="I1806" s="42">
        <f>IF(Table2[[#This Row],[Order Priority]]=Introduction!$B$42,1,0)</f>
        <v>0</v>
      </c>
      <c r="J1806" s="42">
        <f>IF(Table2[[#This Row],[Order Priority]]=Introduction!$B$43,1,0)</f>
        <v>0</v>
      </c>
      <c r="K1806" s="42">
        <f>IF(Table2[[#This Row],[Order Priority]]=Introduction!$B$44,1,0)</f>
        <v>1</v>
      </c>
      <c r="L1806" s="42">
        <f>IF(Table2[[#This Row],[Order Priority]]=Introduction!$B$45,1,0)</f>
        <v>0</v>
      </c>
      <c r="M1806" s="42">
        <f>IF(Table2[[#This Row],[Ship Mode]]=Introduction!$C$42,1,0)</f>
        <v>1</v>
      </c>
      <c r="N1806" s="41">
        <f>IF(Table2[[#This Row],[Ship Mode]]=Introduction!$C$44,1,0)</f>
        <v>0</v>
      </c>
      <c r="O1806" s="41">
        <f>IF(Table2[[#This Row],[Customer Segment]]=Introduction!$D$45,1,0)</f>
        <v>1</v>
      </c>
      <c r="P1806" s="41">
        <f>IF(Table2[[#This Row],[Customer Segment]]=Introduction!$D$42,1,0)</f>
        <v>0</v>
      </c>
      <c r="Q1806" s="41">
        <f>IF(Table2[[#This Row],[Customer Segment]]=Introduction!$D$44,1,0)</f>
        <v>0</v>
      </c>
      <c r="R1806" s="34">
        <v>1155.73</v>
      </c>
      <c r="S180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1791.9490095835433</v>
      </c>
    </row>
    <row r="1807" spans="1:19" x14ac:dyDescent="0.2">
      <c r="A1807" s="1" t="s">
        <v>23</v>
      </c>
      <c r="B1807" s="1" t="s">
        <v>14</v>
      </c>
      <c r="C1807" s="1" t="s">
        <v>70</v>
      </c>
      <c r="D1807" s="39">
        <v>0.03</v>
      </c>
      <c r="E1807" s="39">
        <v>51.75</v>
      </c>
      <c r="F1807" s="39">
        <v>19.989999999999998</v>
      </c>
      <c r="G1807" s="39">
        <v>0.55000000000000004</v>
      </c>
      <c r="H1807" s="39">
        <v>261.44400000000002</v>
      </c>
      <c r="I1807" s="42">
        <f>IF(Table2[[#This Row],[Order Priority]]=Introduction!$B$42,1,0)</f>
        <v>0</v>
      </c>
      <c r="J1807" s="42">
        <f>IF(Table2[[#This Row],[Order Priority]]=Introduction!$B$43,1,0)</f>
        <v>0</v>
      </c>
      <c r="K1807" s="42">
        <f>IF(Table2[[#This Row],[Order Priority]]=Introduction!$B$44,1,0)</f>
        <v>1</v>
      </c>
      <c r="L1807" s="42">
        <f>IF(Table2[[#This Row],[Order Priority]]=Introduction!$B$45,1,0)</f>
        <v>0</v>
      </c>
      <c r="M1807" s="42">
        <f>IF(Table2[[#This Row],[Ship Mode]]=Introduction!$C$42,1,0)</f>
        <v>0</v>
      </c>
      <c r="N1807" s="41">
        <f>IF(Table2[[#This Row],[Ship Mode]]=Introduction!$C$44,1,0)</f>
        <v>1</v>
      </c>
      <c r="O1807" s="41">
        <f>IF(Table2[[#This Row],[Customer Segment]]=Introduction!$D$45,1,0)</f>
        <v>0</v>
      </c>
      <c r="P1807" s="41">
        <f>IF(Table2[[#This Row],[Customer Segment]]=Introduction!$D$42,1,0)</f>
        <v>0</v>
      </c>
      <c r="Q1807" s="41">
        <f>IF(Table2[[#This Row],[Customer Segment]]=Introduction!$D$44,1,0)</f>
        <v>0</v>
      </c>
      <c r="R1807" s="1">
        <v>818.81</v>
      </c>
      <c r="S180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1136.4422365630185</v>
      </c>
    </row>
    <row r="1808" spans="1:19" x14ac:dyDescent="0.2">
      <c r="A1808" s="1" t="s">
        <v>23</v>
      </c>
      <c r="B1808" s="1" t="s">
        <v>14</v>
      </c>
      <c r="C1808" s="1" t="s">
        <v>15</v>
      </c>
      <c r="D1808" s="37">
        <v>0.06</v>
      </c>
      <c r="E1808" s="37">
        <v>10.89</v>
      </c>
      <c r="F1808" s="37">
        <v>4.5</v>
      </c>
      <c r="G1808" s="37">
        <v>0.59</v>
      </c>
      <c r="H1808" s="37">
        <v>-25.111999999999998</v>
      </c>
      <c r="I1808" s="42">
        <f>IF(Table2[[#This Row],[Order Priority]]=Introduction!$B$42,1,0)</f>
        <v>0</v>
      </c>
      <c r="J1808" s="42">
        <f>IF(Table2[[#This Row],[Order Priority]]=Introduction!$B$43,1,0)</f>
        <v>0</v>
      </c>
      <c r="K1808" s="42">
        <f>IF(Table2[[#This Row],[Order Priority]]=Introduction!$B$44,1,0)</f>
        <v>1</v>
      </c>
      <c r="L1808" s="42">
        <f>IF(Table2[[#This Row],[Order Priority]]=Introduction!$B$45,1,0)</f>
        <v>0</v>
      </c>
      <c r="M1808" s="42">
        <f>IF(Table2[[#This Row],[Ship Mode]]=Introduction!$C$42,1,0)</f>
        <v>0</v>
      </c>
      <c r="N1808" s="41">
        <f>IF(Table2[[#This Row],[Ship Mode]]=Introduction!$C$44,1,0)</f>
        <v>1</v>
      </c>
      <c r="O1808" s="41">
        <f>IF(Table2[[#This Row],[Customer Segment]]=Introduction!$D$45,1,0)</f>
        <v>0</v>
      </c>
      <c r="P1808" s="41">
        <f>IF(Table2[[#This Row],[Customer Segment]]=Introduction!$D$42,1,0)</f>
        <v>1</v>
      </c>
      <c r="Q1808" s="41">
        <f>IF(Table2[[#This Row],[Customer Segment]]=Introduction!$D$44,1,0)</f>
        <v>0</v>
      </c>
      <c r="R1808" s="34">
        <v>149.32</v>
      </c>
      <c r="S180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271.33295812448938</v>
      </c>
    </row>
    <row r="1809" spans="1:19" x14ac:dyDescent="0.2">
      <c r="A1809" s="1" t="s">
        <v>23</v>
      </c>
      <c r="B1809" s="1" t="s">
        <v>14</v>
      </c>
      <c r="C1809" s="1" t="s">
        <v>15</v>
      </c>
      <c r="D1809" s="39">
        <v>0.03</v>
      </c>
      <c r="E1809" s="39">
        <v>10.64</v>
      </c>
      <c r="F1809" s="39">
        <v>5.16</v>
      </c>
      <c r="G1809" s="39">
        <v>0.56999999999999995</v>
      </c>
      <c r="H1809" s="39">
        <v>17.376000000000001</v>
      </c>
      <c r="I1809" s="42">
        <f>IF(Table2[[#This Row],[Order Priority]]=Introduction!$B$42,1,0)</f>
        <v>0</v>
      </c>
      <c r="J1809" s="42">
        <f>IF(Table2[[#This Row],[Order Priority]]=Introduction!$B$43,1,0)</f>
        <v>0</v>
      </c>
      <c r="K1809" s="42">
        <f>IF(Table2[[#This Row],[Order Priority]]=Introduction!$B$44,1,0)</f>
        <v>1</v>
      </c>
      <c r="L1809" s="42">
        <f>IF(Table2[[#This Row],[Order Priority]]=Introduction!$B$45,1,0)</f>
        <v>0</v>
      </c>
      <c r="M1809" s="42">
        <f>IF(Table2[[#This Row],[Ship Mode]]=Introduction!$C$42,1,0)</f>
        <v>0</v>
      </c>
      <c r="N1809" s="41">
        <f>IF(Table2[[#This Row],[Ship Mode]]=Introduction!$C$44,1,0)</f>
        <v>1</v>
      </c>
      <c r="O1809" s="41">
        <f>IF(Table2[[#This Row],[Customer Segment]]=Introduction!$D$45,1,0)</f>
        <v>0</v>
      </c>
      <c r="P1809" s="41">
        <f>IF(Table2[[#This Row],[Customer Segment]]=Introduction!$D$42,1,0)</f>
        <v>1</v>
      </c>
      <c r="Q1809" s="41">
        <f>IF(Table2[[#This Row],[Customer Segment]]=Introduction!$D$44,1,0)</f>
        <v>0</v>
      </c>
      <c r="R1809" s="1">
        <v>177.01</v>
      </c>
      <c r="S180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335.50192681809307</v>
      </c>
    </row>
    <row r="1810" spans="1:19" x14ac:dyDescent="0.2">
      <c r="A1810" s="1" t="s">
        <v>23</v>
      </c>
      <c r="B1810" s="1" t="s">
        <v>14</v>
      </c>
      <c r="C1810" s="1" t="s">
        <v>15</v>
      </c>
      <c r="D1810" s="37">
        <v>0.03</v>
      </c>
      <c r="E1810" s="37">
        <v>7.96</v>
      </c>
      <c r="F1810" s="37">
        <v>4.95</v>
      </c>
      <c r="G1810" s="37">
        <v>0.41</v>
      </c>
      <c r="H1810" s="37">
        <v>24.260400000000001</v>
      </c>
      <c r="I1810" s="42">
        <f>IF(Table2[[#This Row],[Order Priority]]=Introduction!$B$42,1,0)</f>
        <v>0</v>
      </c>
      <c r="J1810" s="42">
        <f>IF(Table2[[#This Row],[Order Priority]]=Introduction!$B$43,1,0)</f>
        <v>0</v>
      </c>
      <c r="K1810" s="42">
        <f>IF(Table2[[#This Row],[Order Priority]]=Introduction!$B$44,1,0)</f>
        <v>1</v>
      </c>
      <c r="L1810" s="42">
        <f>IF(Table2[[#This Row],[Order Priority]]=Introduction!$B$45,1,0)</f>
        <v>0</v>
      </c>
      <c r="M1810" s="42">
        <f>IF(Table2[[#This Row],[Ship Mode]]=Introduction!$C$42,1,0)</f>
        <v>0</v>
      </c>
      <c r="N1810" s="41">
        <f>IF(Table2[[#This Row],[Ship Mode]]=Introduction!$C$44,1,0)</f>
        <v>1</v>
      </c>
      <c r="O1810" s="41">
        <f>IF(Table2[[#This Row],[Customer Segment]]=Introduction!$D$45,1,0)</f>
        <v>0</v>
      </c>
      <c r="P1810" s="41">
        <f>IF(Table2[[#This Row],[Customer Segment]]=Introduction!$D$42,1,0)</f>
        <v>1</v>
      </c>
      <c r="Q1810" s="41">
        <f>IF(Table2[[#This Row],[Customer Segment]]=Introduction!$D$44,1,0)</f>
        <v>0</v>
      </c>
      <c r="R1810" s="34">
        <v>35.159999999999997</v>
      </c>
      <c r="S181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195.36113815924412</v>
      </c>
    </row>
    <row r="1811" spans="1:19" x14ac:dyDescent="0.2">
      <c r="A1811" s="1" t="s">
        <v>23</v>
      </c>
      <c r="B1811" s="1" t="s">
        <v>14</v>
      </c>
      <c r="C1811" s="1" t="s">
        <v>15</v>
      </c>
      <c r="D1811" s="39">
        <v>0.03</v>
      </c>
      <c r="E1811" s="39">
        <v>10.64</v>
      </c>
      <c r="F1811" s="39">
        <v>5.16</v>
      </c>
      <c r="G1811" s="39">
        <v>0.56999999999999995</v>
      </c>
      <c r="H1811" s="39">
        <v>14.48</v>
      </c>
      <c r="I1811" s="42">
        <f>IF(Table2[[#This Row],[Order Priority]]=Introduction!$B$42,1,0)</f>
        <v>0</v>
      </c>
      <c r="J1811" s="42">
        <f>IF(Table2[[#This Row],[Order Priority]]=Introduction!$B$43,1,0)</f>
        <v>0</v>
      </c>
      <c r="K1811" s="42">
        <f>IF(Table2[[#This Row],[Order Priority]]=Introduction!$B$44,1,0)</f>
        <v>1</v>
      </c>
      <c r="L1811" s="42">
        <f>IF(Table2[[#This Row],[Order Priority]]=Introduction!$B$45,1,0)</f>
        <v>0</v>
      </c>
      <c r="M1811" s="42">
        <f>IF(Table2[[#This Row],[Ship Mode]]=Introduction!$C$42,1,0)</f>
        <v>0</v>
      </c>
      <c r="N1811" s="41">
        <f>IF(Table2[[#This Row],[Ship Mode]]=Introduction!$C$44,1,0)</f>
        <v>1</v>
      </c>
      <c r="O1811" s="41">
        <f>IF(Table2[[#This Row],[Customer Segment]]=Introduction!$D$45,1,0)</f>
        <v>0</v>
      </c>
      <c r="P1811" s="41">
        <f>IF(Table2[[#This Row],[Customer Segment]]=Introduction!$D$42,1,0)</f>
        <v>1</v>
      </c>
      <c r="Q1811" s="41">
        <f>IF(Table2[[#This Row],[Customer Segment]]=Introduction!$D$44,1,0)</f>
        <v>0</v>
      </c>
      <c r="R1811" s="1">
        <v>696.96</v>
      </c>
      <c r="S181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332.53634832607378</v>
      </c>
    </row>
    <row r="1812" spans="1:19" x14ac:dyDescent="0.2">
      <c r="A1812" s="1" t="s">
        <v>23</v>
      </c>
      <c r="B1812" s="1" t="s">
        <v>14</v>
      </c>
      <c r="C1812" s="1" t="s">
        <v>15</v>
      </c>
      <c r="D1812" s="37">
        <v>0.03</v>
      </c>
      <c r="E1812" s="37">
        <v>7.96</v>
      </c>
      <c r="F1812" s="37">
        <v>4.95</v>
      </c>
      <c r="G1812" s="37">
        <v>0.41</v>
      </c>
      <c r="H1812" s="37">
        <v>22.25</v>
      </c>
      <c r="I1812" s="42">
        <f>IF(Table2[[#This Row],[Order Priority]]=Introduction!$B$42,1,0)</f>
        <v>0</v>
      </c>
      <c r="J1812" s="42">
        <f>IF(Table2[[#This Row],[Order Priority]]=Introduction!$B$43,1,0)</f>
        <v>0</v>
      </c>
      <c r="K1812" s="42">
        <f>IF(Table2[[#This Row],[Order Priority]]=Introduction!$B$44,1,0)</f>
        <v>1</v>
      </c>
      <c r="L1812" s="42">
        <f>IF(Table2[[#This Row],[Order Priority]]=Introduction!$B$45,1,0)</f>
        <v>0</v>
      </c>
      <c r="M1812" s="42">
        <f>IF(Table2[[#This Row],[Ship Mode]]=Introduction!$C$42,1,0)</f>
        <v>0</v>
      </c>
      <c r="N1812" s="41">
        <f>IF(Table2[[#This Row],[Ship Mode]]=Introduction!$C$44,1,0)</f>
        <v>1</v>
      </c>
      <c r="O1812" s="41">
        <f>IF(Table2[[#This Row],[Customer Segment]]=Introduction!$D$45,1,0)</f>
        <v>0</v>
      </c>
      <c r="P1812" s="41">
        <f>IF(Table2[[#This Row],[Customer Segment]]=Introduction!$D$42,1,0)</f>
        <v>1</v>
      </c>
      <c r="Q1812" s="41">
        <f>IF(Table2[[#This Row],[Customer Segment]]=Introduction!$D$44,1,0)</f>
        <v>0</v>
      </c>
      <c r="R1812" s="34">
        <v>149.41</v>
      </c>
      <c r="S181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193.30243684696663</v>
      </c>
    </row>
    <row r="1813" spans="1:19" x14ac:dyDescent="0.2">
      <c r="A1813" s="1" t="s">
        <v>23</v>
      </c>
      <c r="B1813" s="1" t="s">
        <v>63</v>
      </c>
      <c r="C1813" s="1" t="s">
        <v>15</v>
      </c>
      <c r="D1813" s="39">
        <v>0</v>
      </c>
      <c r="E1813" s="39">
        <v>11.7</v>
      </c>
      <c r="F1813" s="39">
        <v>6.96</v>
      </c>
      <c r="G1813" s="39">
        <v>0.5</v>
      </c>
      <c r="H1813" s="39">
        <v>-11.247999999999999</v>
      </c>
      <c r="I1813" s="42">
        <f>IF(Table2[[#This Row],[Order Priority]]=Introduction!$B$42,1,0)</f>
        <v>0</v>
      </c>
      <c r="J1813" s="42">
        <f>IF(Table2[[#This Row],[Order Priority]]=Introduction!$B$43,1,0)</f>
        <v>0</v>
      </c>
      <c r="K1813" s="42">
        <f>IF(Table2[[#This Row],[Order Priority]]=Introduction!$B$44,1,0)</f>
        <v>1</v>
      </c>
      <c r="L1813" s="42">
        <f>IF(Table2[[#This Row],[Order Priority]]=Introduction!$B$45,1,0)</f>
        <v>0</v>
      </c>
      <c r="M1813" s="42">
        <f>IF(Table2[[#This Row],[Ship Mode]]=Introduction!$C$42,1,0)</f>
        <v>0</v>
      </c>
      <c r="N1813" s="41">
        <f>IF(Table2[[#This Row],[Ship Mode]]=Introduction!$C$44,1,0)</f>
        <v>0</v>
      </c>
      <c r="O1813" s="41">
        <f>IF(Table2[[#This Row],[Customer Segment]]=Introduction!$D$45,1,0)</f>
        <v>0</v>
      </c>
      <c r="P1813" s="41">
        <f>IF(Table2[[#This Row],[Customer Segment]]=Introduction!$D$42,1,0)</f>
        <v>1</v>
      </c>
      <c r="Q1813" s="41">
        <f>IF(Table2[[#This Row],[Customer Segment]]=Introduction!$D$44,1,0)</f>
        <v>0</v>
      </c>
      <c r="R1813" s="1">
        <v>131.69</v>
      </c>
      <c r="S181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238.68861276205467</v>
      </c>
    </row>
    <row r="1814" spans="1:19" x14ac:dyDescent="0.2">
      <c r="A1814" s="1" t="s">
        <v>92</v>
      </c>
      <c r="B1814" s="1" t="s">
        <v>14</v>
      </c>
      <c r="C1814" s="1" t="s">
        <v>47</v>
      </c>
      <c r="D1814" s="37">
        <v>0.09</v>
      </c>
      <c r="E1814" s="37">
        <v>2.6</v>
      </c>
      <c r="F1814" s="37">
        <v>2.4</v>
      </c>
      <c r="G1814" s="37">
        <v>0.57999999999999996</v>
      </c>
      <c r="H1814" s="37">
        <v>1107.4079999999999</v>
      </c>
      <c r="I1814" s="42">
        <f>IF(Table2[[#This Row],[Order Priority]]=Introduction!$B$42,1,0)</f>
        <v>0</v>
      </c>
      <c r="J1814" s="42">
        <f>IF(Table2[[#This Row],[Order Priority]]=Introduction!$B$43,1,0)</f>
        <v>0</v>
      </c>
      <c r="K1814" s="42">
        <f>IF(Table2[[#This Row],[Order Priority]]=Introduction!$B$44,1,0)</f>
        <v>0</v>
      </c>
      <c r="L1814" s="42">
        <f>IF(Table2[[#This Row],[Order Priority]]=Introduction!$B$45,1,0)</f>
        <v>1</v>
      </c>
      <c r="M1814" s="42">
        <f>IF(Table2[[#This Row],[Ship Mode]]=Introduction!$C$42,1,0)</f>
        <v>0</v>
      </c>
      <c r="N1814" s="41">
        <f>IF(Table2[[#This Row],[Ship Mode]]=Introduction!$C$44,1,0)</f>
        <v>1</v>
      </c>
      <c r="O1814" s="41">
        <f>IF(Table2[[#This Row],[Customer Segment]]=Introduction!$D$45,1,0)</f>
        <v>0</v>
      </c>
      <c r="P1814" s="41">
        <f>IF(Table2[[#This Row],[Customer Segment]]=Introduction!$D$42,1,0)</f>
        <v>0</v>
      </c>
      <c r="Q1814" s="41">
        <f>IF(Table2[[#This Row],[Customer Segment]]=Introduction!$D$44,1,0)</f>
        <v>1</v>
      </c>
      <c r="R1814" s="34">
        <v>31.73</v>
      </c>
      <c r="S181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1311.2785647842779</v>
      </c>
    </row>
    <row r="1815" spans="1:19" x14ac:dyDescent="0.2">
      <c r="A1815" s="1" t="s">
        <v>46</v>
      </c>
      <c r="B1815" s="1" t="s">
        <v>14</v>
      </c>
      <c r="C1815" s="1" t="s">
        <v>70</v>
      </c>
      <c r="D1815" s="39">
        <v>0.09</v>
      </c>
      <c r="E1815" s="39">
        <v>7.38</v>
      </c>
      <c r="F1815" s="39">
        <v>5.21</v>
      </c>
      <c r="G1815" s="39">
        <v>0.56000000000000005</v>
      </c>
      <c r="H1815" s="39">
        <v>-27.16</v>
      </c>
      <c r="I1815" s="42">
        <f>IF(Table2[[#This Row],[Order Priority]]=Introduction!$B$42,1,0)</f>
        <v>0</v>
      </c>
      <c r="J1815" s="42">
        <f>IF(Table2[[#This Row],[Order Priority]]=Introduction!$B$43,1,0)</f>
        <v>0</v>
      </c>
      <c r="K1815" s="42">
        <f>IF(Table2[[#This Row],[Order Priority]]=Introduction!$B$44,1,0)</f>
        <v>0</v>
      </c>
      <c r="L1815" s="42">
        <f>IF(Table2[[#This Row],[Order Priority]]=Introduction!$B$45,1,0)</f>
        <v>0</v>
      </c>
      <c r="M1815" s="42">
        <f>IF(Table2[[#This Row],[Ship Mode]]=Introduction!$C$42,1,0)</f>
        <v>0</v>
      </c>
      <c r="N1815" s="41">
        <f>IF(Table2[[#This Row],[Ship Mode]]=Introduction!$C$44,1,0)</f>
        <v>1</v>
      </c>
      <c r="O1815" s="41">
        <f>IF(Table2[[#This Row],[Customer Segment]]=Introduction!$D$45,1,0)</f>
        <v>0</v>
      </c>
      <c r="P1815" s="41">
        <f>IF(Table2[[#This Row],[Customer Segment]]=Introduction!$D$42,1,0)</f>
        <v>0</v>
      </c>
      <c r="Q1815" s="41">
        <f>IF(Table2[[#This Row],[Customer Segment]]=Introduction!$D$44,1,0)</f>
        <v>0</v>
      </c>
      <c r="R1815" s="1">
        <v>66.55</v>
      </c>
      <c r="S181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383.29818707082057</v>
      </c>
    </row>
    <row r="1816" spans="1:19" x14ac:dyDescent="0.2">
      <c r="A1816" s="1" t="s">
        <v>46</v>
      </c>
      <c r="B1816" s="1" t="s">
        <v>14</v>
      </c>
      <c r="C1816" s="1" t="s">
        <v>70</v>
      </c>
      <c r="D1816" s="37">
        <v>0.04</v>
      </c>
      <c r="E1816" s="37">
        <v>5.98</v>
      </c>
      <c r="F1816" s="37">
        <v>5.15</v>
      </c>
      <c r="G1816" s="37">
        <v>0.36</v>
      </c>
      <c r="H1816" s="37">
        <v>-52.344000000000001</v>
      </c>
      <c r="I1816" s="42">
        <f>IF(Table2[[#This Row],[Order Priority]]=Introduction!$B$42,1,0)</f>
        <v>0</v>
      </c>
      <c r="J1816" s="42">
        <f>IF(Table2[[#This Row],[Order Priority]]=Introduction!$B$43,1,0)</f>
        <v>0</v>
      </c>
      <c r="K1816" s="42">
        <f>IF(Table2[[#This Row],[Order Priority]]=Introduction!$B$44,1,0)</f>
        <v>0</v>
      </c>
      <c r="L1816" s="42">
        <f>IF(Table2[[#This Row],[Order Priority]]=Introduction!$B$45,1,0)</f>
        <v>0</v>
      </c>
      <c r="M1816" s="42">
        <f>IF(Table2[[#This Row],[Ship Mode]]=Introduction!$C$42,1,0)</f>
        <v>0</v>
      </c>
      <c r="N1816" s="41">
        <f>IF(Table2[[#This Row],[Ship Mode]]=Introduction!$C$44,1,0)</f>
        <v>1</v>
      </c>
      <c r="O1816" s="41">
        <f>IF(Table2[[#This Row],[Customer Segment]]=Introduction!$D$45,1,0)</f>
        <v>0</v>
      </c>
      <c r="P1816" s="41">
        <f>IF(Table2[[#This Row],[Customer Segment]]=Introduction!$D$42,1,0)</f>
        <v>0</v>
      </c>
      <c r="Q1816" s="41">
        <f>IF(Table2[[#This Row],[Customer Segment]]=Introduction!$D$44,1,0)</f>
        <v>0</v>
      </c>
      <c r="R1816" s="34">
        <v>103.49</v>
      </c>
      <c r="S181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218.26948928312021</v>
      </c>
    </row>
    <row r="1817" spans="1:19" x14ac:dyDescent="0.2">
      <c r="A1817" s="1" t="s">
        <v>46</v>
      </c>
      <c r="B1817" s="1" t="s">
        <v>14</v>
      </c>
      <c r="C1817" s="1" t="s">
        <v>70</v>
      </c>
      <c r="D1817" s="39">
        <v>0.04</v>
      </c>
      <c r="E1817" s="39">
        <v>15.42</v>
      </c>
      <c r="F1817" s="39">
        <v>10.68</v>
      </c>
      <c r="G1817" s="39">
        <v>0.57999999999999996</v>
      </c>
      <c r="H1817" s="39">
        <v>-119.93600000000001</v>
      </c>
      <c r="I1817" s="42">
        <f>IF(Table2[[#This Row],[Order Priority]]=Introduction!$B$42,1,0)</f>
        <v>0</v>
      </c>
      <c r="J1817" s="42">
        <f>IF(Table2[[#This Row],[Order Priority]]=Introduction!$B$43,1,0)</f>
        <v>0</v>
      </c>
      <c r="K1817" s="42">
        <f>IF(Table2[[#This Row],[Order Priority]]=Introduction!$B$44,1,0)</f>
        <v>0</v>
      </c>
      <c r="L1817" s="42">
        <f>IF(Table2[[#This Row],[Order Priority]]=Introduction!$B$45,1,0)</f>
        <v>0</v>
      </c>
      <c r="M1817" s="42">
        <f>IF(Table2[[#This Row],[Ship Mode]]=Introduction!$C$42,1,0)</f>
        <v>0</v>
      </c>
      <c r="N1817" s="41">
        <f>IF(Table2[[#This Row],[Ship Mode]]=Introduction!$C$44,1,0)</f>
        <v>1</v>
      </c>
      <c r="O1817" s="41">
        <f>IF(Table2[[#This Row],[Customer Segment]]=Introduction!$D$45,1,0)</f>
        <v>0</v>
      </c>
      <c r="P1817" s="41">
        <f>IF(Table2[[#This Row],[Customer Segment]]=Introduction!$D$42,1,0)</f>
        <v>0</v>
      </c>
      <c r="Q1817" s="41">
        <f>IF(Table2[[#This Row],[Customer Segment]]=Introduction!$D$44,1,0)</f>
        <v>0</v>
      </c>
      <c r="R1817" s="1">
        <v>192.18</v>
      </c>
      <c r="S181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514.33674872615518</v>
      </c>
    </row>
    <row r="1818" spans="1:19" x14ac:dyDescent="0.2">
      <c r="A1818" s="1" t="s">
        <v>1</v>
      </c>
      <c r="B1818" s="1" t="s">
        <v>14</v>
      </c>
      <c r="C1818" s="1" t="s">
        <v>70</v>
      </c>
      <c r="D1818" s="37">
        <v>0.04</v>
      </c>
      <c r="E1818" s="37">
        <v>15.98</v>
      </c>
      <c r="F1818" s="37">
        <v>4</v>
      </c>
      <c r="G1818" s="37">
        <v>0.37</v>
      </c>
      <c r="H1818" s="37">
        <v>-19.207999999999998</v>
      </c>
      <c r="I1818" s="42">
        <f>IF(Table2[[#This Row],[Order Priority]]=Introduction!$B$42,1,0)</f>
        <v>1</v>
      </c>
      <c r="J1818" s="42">
        <f>IF(Table2[[#This Row],[Order Priority]]=Introduction!$B$43,1,0)</f>
        <v>0</v>
      </c>
      <c r="K1818" s="42">
        <f>IF(Table2[[#This Row],[Order Priority]]=Introduction!$B$44,1,0)</f>
        <v>0</v>
      </c>
      <c r="L1818" s="42">
        <f>IF(Table2[[#This Row],[Order Priority]]=Introduction!$B$45,1,0)</f>
        <v>0</v>
      </c>
      <c r="M1818" s="42">
        <f>IF(Table2[[#This Row],[Ship Mode]]=Introduction!$C$42,1,0)</f>
        <v>0</v>
      </c>
      <c r="N1818" s="41">
        <f>IF(Table2[[#This Row],[Ship Mode]]=Introduction!$C$44,1,0)</f>
        <v>1</v>
      </c>
      <c r="O1818" s="41">
        <f>IF(Table2[[#This Row],[Customer Segment]]=Introduction!$D$45,1,0)</f>
        <v>0</v>
      </c>
      <c r="P1818" s="41">
        <f>IF(Table2[[#This Row],[Customer Segment]]=Introduction!$D$42,1,0)</f>
        <v>0</v>
      </c>
      <c r="Q1818" s="41">
        <f>IF(Table2[[#This Row],[Customer Segment]]=Introduction!$D$44,1,0)</f>
        <v>0</v>
      </c>
      <c r="R1818" s="34">
        <v>64.59</v>
      </c>
      <c r="S181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349.04196423374606</v>
      </c>
    </row>
    <row r="1819" spans="1:19" x14ac:dyDescent="0.2">
      <c r="A1819" s="1" t="s">
        <v>1</v>
      </c>
      <c r="B1819" s="1" t="s">
        <v>14</v>
      </c>
      <c r="C1819" s="1" t="s">
        <v>70</v>
      </c>
      <c r="D1819" s="39">
        <v>0.06</v>
      </c>
      <c r="E1819" s="39">
        <v>22.84</v>
      </c>
      <c r="F1819" s="39">
        <v>5.47</v>
      </c>
      <c r="G1819" s="39">
        <v>0.39</v>
      </c>
      <c r="H1819" s="39">
        <v>7.44</v>
      </c>
      <c r="I1819" s="42">
        <f>IF(Table2[[#This Row],[Order Priority]]=Introduction!$B$42,1,0)</f>
        <v>1</v>
      </c>
      <c r="J1819" s="42">
        <f>IF(Table2[[#This Row],[Order Priority]]=Introduction!$B$43,1,0)</f>
        <v>0</v>
      </c>
      <c r="K1819" s="42">
        <f>IF(Table2[[#This Row],[Order Priority]]=Introduction!$B$44,1,0)</f>
        <v>0</v>
      </c>
      <c r="L1819" s="42">
        <f>IF(Table2[[#This Row],[Order Priority]]=Introduction!$B$45,1,0)</f>
        <v>0</v>
      </c>
      <c r="M1819" s="42">
        <f>IF(Table2[[#This Row],[Ship Mode]]=Introduction!$C$42,1,0)</f>
        <v>0</v>
      </c>
      <c r="N1819" s="41">
        <f>IF(Table2[[#This Row],[Ship Mode]]=Introduction!$C$44,1,0)</f>
        <v>1</v>
      </c>
      <c r="O1819" s="41">
        <f>IF(Table2[[#This Row],[Customer Segment]]=Introduction!$D$45,1,0)</f>
        <v>0</v>
      </c>
      <c r="P1819" s="41">
        <f>IF(Table2[[#This Row],[Customer Segment]]=Introduction!$D$42,1,0)</f>
        <v>0</v>
      </c>
      <c r="Q1819" s="41">
        <f>IF(Table2[[#This Row],[Customer Segment]]=Introduction!$D$44,1,0)</f>
        <v>0</v>
      </c>
      <c r="R1819" s="1">
        <v>461.94</v>
      </c>
      <c r="S181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441.86052269024105</v>
      </c>
    </row>
    <row r="1820" spans="1:19" x14ac:dyDescent="0.2">
      <c r="A1820" s="1" t="s">
        <v>23</v>
      </c>
      <c r="B1820" s="1" t="s">
        <v>14</v>
      </c>
      <c r="C1820" s="1" t="s">
        <v>3</v>
      </c>
      <c r="D1820" s="37">
        <v>0.1</v>
      </c>
      <c r="E1820" s="37">
        <v>39.979999999999997</v>
      </c>
      <c r="F1820" s="37">
        <v>4</v>
      </c>
      <c r="G1820" s="37">
        <v>0.7</v>
      </c>
      <c r="H1820" s="37">
        <v>360.24</v>
      </c>
      <c r="I1820" s="42">
        <f>IF(Table2[[#This Row],[Order Priority]]=Introduction!$B$42,1,0)</f>
        <v>0</v>
      </c>
      <c r="J1820" s="42">
        <f>IF(Table2[[#This Row],[Order Priority]]=Introduction!$B$43,1,0)</f>
        <v>0</v>
      </c>
      <c r="K1820" s="42">
        <f>IF(Table2[[#This Row],[Order Priority]]=Introduction!$B$44,1,0)</f>
        <v>1</v>
      </c>
      <c r="L1820" s="42">
        <f>IF(Table2[[#This Row],[Order Priority]]=Introduction!$B$45,1,0)</f>
        <v>0</v>
      </c>
      <c r="M1820" s="42">
        <f>IF(Table2[[#This Row],[Ship Mode]]=Introduction!$C$42,1,0)</f>
        <v>0</v>
      </c>
      <c r="N1820" s="41">
        <f>IF(Table2[[#This Row],[Ship Mode]]=Introduction!$C$44,1,0)</f>
        <v>1</v>
      </c>
      <c r="O1820" s="41">
        <f>IF(Table2[[#This Row],[Customer Segment]]=Introduction!$D$45,1,0)</f>
        <v>1</v>
      </c>
      <c r="P1820" s="41">
        <f>IF(Table2[[#This Row],[Customer Segment]]=Introduction!$D$42,1,0)</f>
        <v>0</v>
      </c>
      <c r="Q1820" s="41">
        <f>IF(Table2[[#This Row],[Customer Segment]]=Introduction!$D$44,1,0)</f>
        <v>0</v>
      </c>
      <c r="R1820" s="34">
        <v>772.56</v>
      </c>
      <c r="S182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828.16353716696983</v>
      </c>
    </row>
    <row r="1821" spans="1:19" x14ac:dyDescent="0.2">
      <c r="A1821" s="1" t="s">
        <v>23</v>
      </c>
      <c r="B1821" s="1" t="s">
        <v>63</v>
      </c>
      <c r="C1821" s="1" t="s">
        <v>15</v>
      </c>
      <c r="D1821" s="39">
        <v>0.09</v>
      </c>
      <c r="E1821" s="39">
        <v>30.98</v>
      </c>
      <c r="F1821" s="39">
        <v>6.5</v>
      </c>
      <c r="G1821" s="39">
        <v>0.64</v>
      </c>
      <c r="H1821" s="39">
        <v>-55.97</v>
      </c>
      <c r="I1821" s="42">
        <f>IF(Table2[[#This Row],[Order Priority]]=Introduction!$B$42,1,0)</f>
        <v>0</v>
      </c>
      <c r="J1821" s="42">
        <f>IF(Table2[[#This Row],[Order Priority]]=Introduction!$B$43,1,0)</f>
        <v>0</v>
      </c>
      <c r="K1821" s="42">
        <f>IF(Table2[[#This Row],[Order Priority]]=Introduction!$B$44,1,0)</f>
        <v>1</v>
      </c>
      <c r="L1821" s="42">
        <f>IF(Table2[[#This Row],[Order Priority]]=Introduction!$B$45,1,0)</f>
        <v>0</v>
      </c>
      <c r="M1821" s="42">
        <f>IF(Table2[[#This Row],[Ship Mode]]=Introduction!$C$42,1,0)</f>
        <v>0</v>
      </c>
      <c r="N1821" s="41">
        <f>IF(Table2[[#This Row],[Ship Mode]]=Introduction!$C$44,1,0)</f>
        <v>0</v>
      </c>
      <c r="O1821" s="41">
        <f>IF(Table2[[#This Row],[Customer Segment]]=Introduction!$D$45,1,0)</f>
        <v>0</v>
      </c>
      <c r="P1821" s="41">
        <f>IF(Table2[[#This Row],[Customer Segment]]=Introduction!$D$42,1,0)</f>
        <v>1</v>
      </c>
      <c r="Q1821" s="41">
        <f>IF(Table2[[#This Row],[Customer Segment]]=Introduction!$D$44,1,0)</f>
        <v>0</v>
      </c>
      <c r="R1821" s="1">
        <v>204.34</v>
      </c>
      <c r="S182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297.47590050795696</v>
      </c>
    </row>
    <row r="1822" spans="1:19" x14ac:dyDescent="0.2">
      <c r="A1822" s="1" t="s">
        <v>23</v>
      </c>
      <c r="B1822" s="1" t="s">
        <v>14</v>
      </c>
      <c r="C1822" s="1" t="s">
        <v>15</v>
      </c>
      <c r="D1822" s="37">
        <v>0.09</v>
      </c>
      <c r="E1822" s="37">
        <v>12.22</v>
      </c>
      <c r="F1822" s="37">
        <v>2.85</v>
      </c>
      <c r="G1822" s="37">
        <v>0.55000000000000004</v>
      </c>
      <c r="H1822" s="37">
        <v>70.676699999999997</v>
      </c>
      <c r="I1822" s="42">
        <f>IF(Table2[[#This Row],[Order Priority]]=Introduction!$B$42,1,0)</f>
        <v>0</v>
      </c>
      <c r="J1822" s="42">
        <f>IF(Table2[[#This Row],[Order Priority]]=Introduction!$B$43,1,0)</f>
        <v>0</v>
      </c>
      <c r="K1822" s="42">
        <f>IF(Table2[[#This Row],[Order Priority]]=Introduction!$B$44,1,0)</f>
        <v>1</v>
      </c>
      <c r="L1822" s="42">
        <f>IF(Table2[[#This Row],[Order Priority]]=Introduction!$B$45,1,0)</f>
        <v>0</v>
      </c>
      <c r="M1822" s="42">
        <f>IF(Table2[[#This Row],[Ship Mode]]=Introduction!$C$42,1,0)</f>
        <v>0</v>
      </c>
      <c r="N1822" s="41">
        <f>IF(Table2[[#This Row],[Ship Mode]]=Introduction!$C$44,1,0)</f>
        <v>1</v>
      </c>
      <c r="O1822" s="41">
        <f>IF(Table2[[#This Row],[Customer Segment]]=Introduction!$D$45,1,0)</f>
        <v>0</v>
      </c>
      <c r="P1822" s="41">
        <f>IF(Table2[[#This Row],[Customer Segment]]=Introduction!$D$42,1,0)</f>
        <v>1</v>
      </c>
      <c r="Q1822" s="41">
        <f>IF(Table2[[#This Row],[Customer Segment]]=Introduction!$D$44,1,0)</f>
        <v>0</v>
      </c>
      <c r="R1822" s="34">
        <v>102.43</v>
      </c>
      <c r="S182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274.91273320290435</v>
      </c>
    </row>
    <row r="1823" spans="1:19" x14ac:dyDescent="0.2">
      <c r="A1823" s="1" t="s">
        <v>92</v>
      </c>
      <c r="B1823" s="1" t="s">
        <v>2</v>
      </c>
      <c r="C1823" s="1" t="s">
        <v>70</v>
      </c>
      <c r="D1823" s="39">
        <v>0.08</v>
      </c>
      <c r="E1823" s="39">
        <v>124.49</v>
      </c>
      <c r="F1823" s="39">
        <v>51.94</v>
      </c>
      <c r="G1823" s="39">
        <v>0.63</v>
      </c>
      <c r="H1823" s="39">
        <v>-500.38</v>
      </c>
      <c r="I1823" s="42">
        <f>IF(Table2[[#This Row],[Order Priority]]=Introduction!$B$42,1,0)</f>
        <v>0</v>
      </c>
      <c r="J1823" s="42">
        <f>IF(Table2[[#This Row],[Order Priority]]=Introduction!$B$43,1,0)</f>
        <v>0</v>
      </c>
      <c r="K1823" s="42">
        <f>IF(Table2[[#This Row],[Order Priority]]=Introduction!$B$44,1,0)</f>
        <v>0</v>
      </c>
      <c r="L1823" s="42">
        <f>IF(Table2[[#This Row],[Order Priority]]=Introduction!$B$45,1,0)</f>
        <v>1</v>
      </c>
      <c r="M1823" s="42">
        <f>IF(Table2[[#This Row],[Ship Mode]]=Introduction!$C$42,1,0)</f>
        <v>1</v>
      </c>
      <c r="N1823" s="41">
        <f>IF(Table2[[#This Row],[Ship Mode]]=Introduction!$C$44,1,0)</f>
        <v>0</v>
      </c>
      <c r="O1823" s="41">
        <f>IF(Table2[[#This Row],[Customer Segment]]=Introduction!$D$45,1,0)</f>
        <v>0</v>
      </c>
      <c r="P1823" s="41">
        <f>IF(Table2[[#This Row],[Customer Segment]]=Introduction!$D$42,1,0)</f>
        <v>0</v>
      </c>
      <c r="Q1823" s="41">
        <f>IF(Table2[[#This Row],[Customer Segment]]=Introduction!$D$44,1,0)</f>
        <v>0</v>
      </c>
      <c r="R1823" s="1">
        <v>6831.37</v>
      </c>
      <c r="S182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1630.1790783671886</v>
      </c>
    </row>
    <row r="1824" spans="1:19" x14ac:dyDescent="0.2">
      <c r="A1824" s="1" t="s">
        <v>92</v>
      </c>
      <c r="B1824" s="1" t="s">
        <v>2</v>
      </c>
      <c r="C1824" s="1" t="s">
        <v>70</v>
      </c>
      <c r="D1824" s="37">
        <v>0.08</v>
      </c>
      <c r="E1824" s="37">
        <v>124.49</v>
      </c>
      <c r="F1824" s="37">
        <v>51.94</v>
      </c>
      <c r="G1824" s="37">
        <v>0.63</v>
      </c>
      <c r="H1824" s="37">
        <v>-250.19</v>
      </c>
      <c r="I1824" s="42">
        <f>IF(Table2[[#This Row],[Order Priority]]=Introduction!$B$42,1,0)</f>
        <v>0</v>
      </c>
      <c r="J1824" s="42">
        <f>IF(Table2[[#This Row],[Order Priority]]=Introduction!$B$43,1,0)</f>
        <v>0</v>
      </c>
      <c r="K1824" s="42">
        <f>IF(Table2[[#This Row],[Order Priority]]=Introduction!$B$44,1,0)</f>
        <v>0</v>
      </c>
      <c r="L1824" s="42">
        <f>IF(Table2[[#This Row],[Order Priority]]=Introduction!$B$45,1,0)</f>
        <v>1</v>
      </c>
      <c r="M1824" s="42">
        <f>IF(Table2[[#This Row],[Ship Mode]]=Introduction!$C$42,1,0)</f>
        <v>1</v>
      </c>
      <c r="N1824" s="41">
        <f>IF(Table2[[#This Row],[Ship Mode]]=Introduction!$C$44,1,0)</f>
        <v>0</v>
      </c>
      <c r="O1824" s="41">
        <f>IF(Table2[[#This Row],[Customer Segment]]=Introduction!$D$45,1,0)</f>
        <v>0</v>
      </c>
      <c r="P1824" s="41">
        <f>IF(Table2[[#This Row],[Customer Segment]]=Introduction!$D$42,1,0)</f>
        <v>0</v>
      </c>
      <c r="Q1824" s="41">
        <f>IF(Table2[[#This Row],[Customer Segment]]=Introduction!$D$44,1,0)</f>
        <v>0</v>
      </c>
      <c r="R1824" s="34">
        <v>1707.84</v>
      </c>
      <c r="S182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1886.3800738500322</v>
      </c>
    </row>
    <row r="1825" spans="1:19" x14ac:dyDescent="0.2">
      <c r="A1825" s="1" t="s">
        <v>92</v>
      </c>
      <c r="B1825" s="1" t="s">
        <v>14</v>
      </c>
      <c r="C1825" s="1" t="s">
        <v>70</v>
      </c>
      <c r="D1825" s="39">
        <v>0.1</v>
      </c>
      <c r="E1825" s="39">
        <v>10.48</v>
      </c>
      <c r="F1825" s="39">
        <v>2.89</v>
      </c>
      <c r="G1825" s="39">
        <v>0.6</v>
      </c>
      <c r="H1825" s="39">
        <v>-8.9039999999999999</v>
      </c>
      <c r="I1825" s="42">
        <f>IF(Table2[[#This Row],[Order Priority]]=Introduction!$B$42,1,0)</f>
        <v>0</v>
      </c>
      <c r="J1825" s="42">
        <f>IF(Table2[[#This Row],[Order Priority]]=Introduction!$B$43,1,0)</f>
        <v>0</v>
      </c>
      <c r="K1825" s="42">
        <f>IF(Table2[[#This Row],[Order Priority]]=Introduction!$B$44,1,0)</f>
        <v>0</v>
      </c>
      <c r="L1825" s="42">
        <f>IF(Table2[[#This Row],[Order Priority]]=Introduction!$B$45,1,0)</f>
        <v>1</v>
      </c>
      <c r="M1825" s="42">
        <f>IF(Table2[[#This Row],[Ship Mode]]=Introduction!$C$42,1,0)</f>
        <v>0</v>
      </c>
      <c r="N1825" s="41">
        <f>IF(Table2[[#This Row],[Ship Mode]]=Introduction!$C$44,1,0)</f>
        <v>1</v>
      </c>
      <c r="O1825" s="41">
        <f>IF(Table2[[#This Row],[Customer Segment]]=Introduction!$D$45,1,0)</f>
        <v>0</v>
      </c>
      <c r="P1825" s="41">
        <f>IF(Table2[[#This Row],[Customer Segment]]=Introduction!$D$42,1,0)</f>
        <v>0</v>
      </c>
      <c r="Q1825" s="41">
        <f>IF(Table2[[#This Row],[Customer Segment]]=Introduction!$D$44,1,0)</f>
        <v>0</v>
      </c>
      <c r="R1825" s="1">
        <v>40.29</v>
      </c>
      <c r="S182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185.95523655036968</v>
      </c>
    </row>
    <row r="1826" spans="1:19" x14ac:dyDescent="0.2">
      <c r="A1826" s="1" t="s">
        <v>1</v>
      </c>
      <c r="B1826" s="1" t="s">
        <v>14</v>
      </c>
      <c r="C1826" s="1" t="s">
        <v>15</v>
      </c>
      <c r="D1826" s="37">
        <v>0.04</v>
      </c>
      <c r="E1826" s="37">
        <v>39.479999999999997</v>
      </c>
      <c r="F1826" s="37">
        <v>1.99</v>
      </c>
      <c r="G1826" s="37">
        <v>0.54</v>
      </c>
      <c r="H1826" s="37">
        <v>484.8492</v>
      </c>
      <c r="I1826" s="42">
        <f>IF(Table2[[#This Row],[Order Priority]]=Introduction!$B$42,1,0)</f>
        <v>1</v>
      </c>
      <c r="J1826" s="42">
        <f>IF(Table2[[#This Row],[Order Priority]]=Introduction!$B$43,1,0)</f>
        <v>0</v>
      </c>
      <c r="K1826" s="42">
        <f>IF(Table2[[#This Row],[Order Priority]]=Introduction!$B$44,1,0)</f>
        <v>0</v>
      </c>
      <c r="L1826" s="42">
        <f>IF(Table2[[#This Row],[Order Priority]]=Introduction!$B$45,1,0)</f>
        <v>0</v>
      </c>
      <c r="M1826" s="42">
        <f>IF(Table2[[#This Row],[Ship Mode]]=Introduction!$C$42,1,0)</f>
        <v>0</v>
      </c>
      <c r="N1826" s="41">
        <f>IF(Table2[[#This Row],[Ship Mode]]=Introduction!$C$44,1,0)</f>
        <v>1</v>
      </c>
      <c r="O1826" s="41">
        <f>IF(Table2[[#This Row],[Customer Segment]]=Introduction!$D$45,1,0)</f>
        <v>0</v>
      </c>
      <c r="P1826" s="41">
        <f>IF(Table2[[#This Row],[Customer Segment]]=Introduction!$D$42,1,0)</f>
        <v>1</v>
      </c>
      <c r="Q1826" s="41">
        <f>IF(Table2[[#This Row],[Customer Segment]]=Introduction!$D$44,1,0)</f>
        <v>0</v>
      </c>
      <c r="R1826" s="34">
        <v>702.68</v>
      </c>
      <c r="S182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995.64956185775191</v>
      </c>
    </row>
    <row r="1827" spans="1:19" x14ac:dyDescent="0.2">
      <c r="A1827" s="1" t="s">
        <v>1</v>
      </c>
      <c r="B1827" s="1" t="s">
        <v>14</v>
      </c>
      <c r="C1827" s="1" t="s">
        <v>15</v>
      </c>
      <c r="D1827" s="39">
        <v>0.04</v>
      </c>
      <c r="E1827" s="39">
        <v>3.7</v>
      </c>
      <c r="F1827" s="39">
        <v>1.61</v>
      </c>
      <c r="G1827" s="39">
        <v>0.44</v>
      </c>
      <c r="H1827" s="39">
        <v>18</v>
      </c>
      <c r="I1827" s="42">
        <f>IF(Table2[[#This Row],[Order Priority]]=Introduction!$B$42,1,0)</f>
        <v>1</v>
      </c>
      <c r="J1827" s="42">
        <f>IF(Table2[[#This Row],[Order Priority]]=Introduction!$B$43,1,0)</f>
        <v>0</v>
      </c>
      <c r="K1827" s="42">
        <f>IF(Table2[[#This Row],[Order Priority]]=Introduction!$B$44,1,0)</f>
        <v>0</v>
      </c>
      <c r="L1827" s="42">
        <f>IF(Table2[[#This Row],[Order Priority]]=Introduction!$B$45,1,0)</f>
        <v>0</v>
      </c>
      <c r="M1827" s="42">
        <f>IF(Table2[[#This Row],[Ship Mode]]=Introduction!$C$42,1,0)</f>
        <v>0</v>
      </c>
      <c r="N1827" s="41">
        <f>IF(Table2[[#This Row],[Ship Mode]]=Introduction!$C$44,1,0)</f>
        <v>1</v>
      </c>
      <c r="O1827" s="41">
        <f>IF(Table2[[#This Row],[Customer Segment]]=Introduction!$D$45,1,0)</f>
        <v>0</v>
      </c>
      <c r="P1827" s="41">
        <f>IF(Table2[[#This Row],[Customer Segment]]=Introduction!$D$42,1,0)</f>
        <v>1</v>
      </c>
      <c r="Q1827" s="41">
        <f>IF(Table2[[#This Row],[Customer Segment]]=Introduction!$D$44,1,0)</f>
        <v>0</v>
      </c>
      <c r="R1827" s="1">
        <v>67.239999999999995</v>
      </c>
      <c r="S182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311.85761210545945</v>
      </c>
    </row>
    <row r="1828" spans="1:19" x14ac:dyDescent="0.2">
      <c r="A1828" s="1" t="s">
        <v>13</v>
      </c>
      <c r="B1828" s="1" t="s">
        <v>2</v>
      </c>
      <c r="C1828" s="1" t="s">
        <v>70</v>
      </c>
      <c r="D1828" s="37">
        <v>0.1</v>
      </c>
      <c r="E1828" s="37">
        <v>550.98</v>
      </c>
      <c r="F1828" s="37">
        <v>45.7</v>
      </c>
      <c r="G1828" s="37">
        <v>0.71</v>
      </c>
      <c r="H1828" s="37">
        <v>818.54617499999995</v>
      </c>
      <c r="I1828" s="42">
        <f>IF(Table2[[#This Row],[Order Priority]]=Introduction!$B$42,1,0)</f>
        <v>0</v>
      </c>
      <c r="J1828" s="42">
        <f>IF(Table2[[#This Row],[Order Priority]]=Introduction!$B$43,1,0)</f>
        <v>1</v>
      </c>
      <c r="K1828" s="42">
        <f>IF(Table2[[#This Row],[Order Priority]]=Introduction!$B$44,1,0)</f>
        <v>0</v>
      </c>
      <c r="L1828" s="42">
        <f>IF(Table2[[#This Row],[Order Priority]]=Introduction!$B$45,1,0)</f>
        <v>0</v>
      </c>
      <c r="M1828" s="42">
        <f>IF(Table2[[#This Row],[Ship Mode]]=Introduction!$C$42,1,0)</f>
        <v>1</v>
      </c>
      <c r="N1828" s="41">
        <f>IF(Table2[[#This Row],[Ship Mode]]=Introduction!$C$44,1,0)</f>
        <v>0</v>
      </c>
      <c r="O1828" s="41">
        <f>IF(Table2[[#This Row],[Customer Segment]]=Introduction!$D$45,1,0)</f>
        <v>0</v>
      </c>
      <c r="P1828" s="41">
        <f>IF(Table2[[#This Row],[Customer Segment]]=Introduction!$D$42,1,0)</f>
        <v>0</v>
      </c>
      <c r="Q1828" s="41">
        <f>IF(Table2[[#This Row],[Customer Segment]]=Introduction!$D$44,1,0)</f>
        <v>0</v>
      </c>
      <c r="R1828" s="34">
        <v>6963.67</v>
      </c>
      <c r="S182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4182.6183065313417</v>
      </c>
    </row>
    <row r="1829" spans="1:19" x14ac:dyDescent="0.2">
      <c r="A1829" s="1" t="s">
        <v>13</v>
      </c>
      <c r="B1829" s="1" t="s">
        <v>14</v>
      </c>
      <c r="C1829" s="1" t="s">
        <v>15</v>
      </c>
      <c r="D1829" s="39">
        <v>0.09</v>
      </c>
      <c r="E1829" s="39">
        <v>40.98</v>
      </c>
      <c r="F1829" s="39">
        <v>6.5</v>
      </c>
      <c r="G1829" s="39">
        <v>0.74</v>
      </c>
      <c r="H1829" s="39">
        <v>-50.244999999999997</v>
      </c>
      <c r="I1829" s="42">
        <f>IF(Table2[[#This Row],[Order Priority]]=Introduction!$B$42,1,0)</f>
        <v>0</v>
      </c>
      <c r="J1829" s="42">
        <f>IF(Table2[[#This Row],[Order Priority]]=Introduction!$B$43,1,0)</f>
        <v>1</v>
      </c>
      <c r="K1829" s="42">
        <f>IF(Table2[[#This Row],[Order Priority]]=Introduction!$B$44,1,0)</f>
        <v>0</v>
      </c>
      <c r="L1829" s="42">
        <f>IF(Table2[[#This Row],[Order Priority]]=Introduction!$B$45,1,0)</f>
        <v>0</v>
      </c>
      <c r="M1829" s="42">
        <f>IF(Table2[[#This Row],[Ship Mode]]=Introduction!$C$42,1,0)</f>
        <v>0</v>
      </c>
      <c r="N1829" s="41">
        <f>IF(Table2[[#This Row],[Ship Mode]]=Introduction!$C$44,1,0)</f>
        <v>1</v>
      </c>
      <c r="O1829" s="41">
        <f>IF(Table2[[#This Row],[Customer Segment]]=Introduction!$D$45,1,0)</f>
        <v>0</v>
      </c>
      <c r="P1829" s="41">
        <f>IF(Table2[[#This Row],[Customer Segment]]=Introduction!$D$42,1,0)</f>
        <v>1</v>
      </c>
      <c r="Q1829" s="41">
        <f>IF(Table2[[#This Row],[Customer Segment]]=Introduction!$D$44,1,0)</f>
        <v>0</v>
      </c>
      <c r="R1829" s="1">
        <v>746.91</v>
      </c>
      <c r="S182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417.74769030931992</v>
      </c>
    </row>
    <row r="1830" spans="1:19" x14ac:dyDescent="0.2">
      <c r="A1830" s="1" t="s">
        <v>46</v>
      </c>
      <c r="B1830" s="1" t="s">
        <v>14</v>
      </c>
      <c r="C1830" s="1" t="s">
        <v>70</v>
      </c>
      <c r="D1830" s="37">
        <v>0.1</v>
      </c>
      <c r="E1830" s="37">
        <v>14.42</v>
      </c>
      <c r="F1830" s="37">
        <v>6.75</v>
      </c>
      <c r="G1830" s="37">
        <v>0.52</v>
      </c>
      <c r="H1830" s="37">
        <v>-20.103999999999999</v>
      </c>
      <c r="I1830" s="42">
        <f>IF(Table2[[#This Row],[Order Priority]]=Introduction!$B$42,1,0)</f>
        <v>0</v>
      </c>
      <c r="J1830" s="42">
        <f>IF(Table2[[#This Row],[Order Priority]]=Introduction!$B$43,1,0)</f>
        <v>0</v>
      </c>
      <c r="K1830" s="42">
        <f>IF(Table2[[#This Row],[Order Priority]]=Introduction!$B$44,1,0)</f>
        <v>0</v>
      </c>
      <c r="L1830" s="42">
        <f>IF(Table2[[#This Row],[Order Priority]]=Introduction!$B$45,1,0)</f>
        <v>0</v>
      </c>
      <c r="M1830" s="42">
        <f>IF(Table2[[#This Row],[Ship Mode]]=Introduction!$C$42,1,0)</f>
        <v>0</v>
      </c>
      <c r="N1830" s="41">
        <f>IF(Table2[[#This Row],[Ship Mode]]=Introduction!$C$44,1,0)</f>
        <v>1</v>
      </c>
      <c r="O1830" s="41">
        <f>IF(Table2[[#This Row],[Customer Segment]]=Introduction!$D$45,1,0)</f>
        <v>0</v>
      </c>
      <c r="P1830" s="41">
        <f>IF(Table2[[#This Row],[Customer Segment]]=Introduction!$D$42,1,0)</f>
        <v>0</v>
      </c>
      <c r="Q1830" s="41">
        <f>IF(Table2[[#This Row],[Customer Segment]]=Introduction!$D$44,1,0)</f>
        <v>0</v>
      </c>
      <c r="R1830" s="34">
        <v>15.49</v>
      </c>
      <c r="S183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415.29011656370966</v>
      </c>
    </row>
    <row r="1831" spans="1:19" x14ac:dyDescent="0.2">
      <c r="A1831" s="1" t="s">
        <v>46</v>
      </c>
      <c r="B1831" s="1" t="s">
        <v>63</v>
      </c>
      <c r="C1831" s="1" t="s">
        <v>3</v>
      </c>
      <c r="D1831" s="39">
        <v>0.06</v>
      </c>
      <c r="E1831" s="39">
        <v>4.9800000000000004</v>
      </c>
      <c r="F1831" s="39">
        <v>4.62</v>
      </c>
      <c r="G1831" s="39">
        <v>0.64</v>
      </c>
      <c r="H1831" s="39">
        <v>-27.004999999999999</v>
      </c>
      <c r="I1831" s="42">
        <f>IF(Table2[[#This Row],[Order Priority]]=Introduction!$B$42,1,0)</f>
        <v>0</v>
      </c>
      <c r="J1831" s="42">
        <f>IF(Table2[[#This Row],[Order Priority]]=Introduction!$B$43,1,0)</f>
        <v>0</v>
      </c>
      <c r="K1831" s="42">
        <f>IF(Table2[[#This Row],[Order Priority]]=Introduction!$B$44,1,0)</f>
        <v>0</v>
      </c>
      <c r="L1831" s="42">
        <f>IF(Table2[[#This Row],[Order Priority]]=Introduction!$B$45,1,0)</f>
        <v>0</v>
      </c>
      <c r="M1831" s="42">
        <f>IF(Table2[[#This Row],[Ship Mode]]=Introduction!$C$42,1,0)</f>
        <v>0</v>
      </c>
      <c r="N1831" s="41">
        <f>IF(Table2[[#This Row],[Ship Mode]]=Introduction!$C$44,1,0)</f>
        <v>0</v>
      </c>
      <c r="O1831" s="41">
        <f>IF(Table2[[#This Row],[Customer Segment]]=Introduction!$D$45,1,0)</f>
        <v>1</v>
      </c>
      <c r="P1831" s="41">
        <f>IF(Table2[[#This Row],[Customer Segment]]=Introduction!$D$42,1,0)</f>
        <v>0</v>
      </c>
      <c r="Q1831" s="41">
        <f>IF(Table2[[#This Row],[Customer Segment]]=Introduction!$D$44,1,0)</f>
        <v>0</v>
      </c>
      <c r="R1831" s="1">
        <v>38.74</v>
      </c>
      <c r="S183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354.69747047655733</v>
      </c>
    </row>
    <row r="1832" spans="1:19" x14ac:dyDescent="0.2">
      <c r="A1832" s="1" t="s">
        <v>46</v>
      </c>
      <c r="B1832" s="1" t="s">
        <v>63</v>
      </c>
      <c r="C1832" s="1" t="s">
        <v>70</v>
      </c>
      <c r="D1832" s="37">
        <v>0.05</v>
      </c>
      <c r="E1832" s="37">
        <v>4.0599999999999996</v>
      </c>
      <c r="F1832" s="37">
        <v>6.89</v>
      </c>
      <c r="G1832" s="37">
        <v>0.6</v>
      </c>
      <c r="H1832" s="37">
        <v>-122.83499999999999</v>
      </c>
      <c r="I1832" s="42">
        <f>IF(Table2[[#This Row],[Order Priority]]=Introduction!$B$42,1,0)</f>
        <v>0</v>
      </c>
      <c r="J1832" s="42">
        <f>IF(Table2[[#This Row],[Order Priority]]=Introduction!$B$43,1,0)</f>
        <v>0</v>
      </c>
      <c r="K1832" s="42">
        <f>IF(Table2[[#This Row],[Order Priority]]=Introduction!$B$44,1,0)</f>
        <v>0</v>
      </c>
      <c r="L1832" s="42">
        <f>IF(Table2[[#This Row],[Order Priority]]=Introduction!$B$45,1,0)</f>
        <v>0</v>
      </c>
      <c r="M1832" s="42">
        <f>IF(Table2[[#This Row],[Ship Mode]]=Introduction!$C$42,1,0)</f>
        <v>0</v>
      </c>
      <c r="N1832" s="41">
        <f>IF(Table2[[#This Row],[Ship Mode]]=Introduction!$C$44,1,0)</f>
        <v>0</v>
      </c>
      <c r="O1832" s="41">
        <f>IF(Table2[[#This Row],[Customer Segment]]=Introduction!$D$45,1,0)</f>
        <v>0</v>
      </c>
      <c r="P1832" s="41">
        <f>IF(Table2[[#This Row],[Customer Segment]]=Introduction!$D$42,1,0)</f>
        <v>0</v>
      </c>
      <c r="Q1832" s="41">
        <f>IF(Table2[[#This Row],[Customer Segment]]=Introduction!$D$44,1,0)</f>
        <v>0</v>
      </c>
      <c r="R1832" s="34">
        <v>92.57</v>
      </c>
      <c r="S183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298.82150790814705</v>
      </c>
    </row>
    <row r="1833" spans="1:19" x14ac:dyDescent="0.2">
      <c r="A1833" s="1" t="s">
        <v>46</v>
      </c>
      <c r="B1833" s="1" t="s">
        <v>2</v>
      </c>
      <c r="C1833" s="1" t="s">
        <v>70</v>
      </c>
      <c r="D1833" s="39">
        <v>7.0000000000000007E-2</v>
      </c>
      <c r="E1833" s="39">
        <v>280.98</v>
      </c>
      <c r="F1833" s="39">
        <v>57</v>
      </c>
      <c r="G1833" s="39">
        <v>0.78</v>
      </c>
      <c r="H1833" s="39">
        <v>-283.9914</v>
      </c>
      <c r="I1833" s="42">
        <f>IF(Table2[[#This Row],[Order Priority]]=Introduction!$B$42,1,0)</f>
        <v>0</v>
      </c>
      <c r="J1833" s="42">
        <f>IF(Table2[[#This Row],[Order Priority]]=Introduction!$B$43,1,0)</f>
        <v>0</v>
      </c>
      <c r="K1833" s="42">
        <f>IF(Table2[[#This Row],[Order Priority]]=Introduction!$B$44,1,0)</f>
        <v>0</v>
      </c>
      <c r="L1833" s="42">
        <f>IF(Table2[[#This Row],[Order Priority]]=Introduction!$B$45,1,0)</f>
        <v>0</v>
      </c>
      <c r="M1833" s="42">
        <f>IF(Table2[[#This Row],[Ship Mode]]=Introduction!$C$42,1,0)</f>
        <v>1</v>
      </c>
      <c r="N1833" s="41">
        <f>IF(Table2[[#This Row],[Ship Mode]]=Introduction!$C$44,1,0)</f>
        <v>0</v>
      </c>
      <c r="O1833" s="41">
        <f>IF(Table2[[#This Row],[Customer Segment]]=Introduction!$D$45,1,0)</f>
        <v>0</v>
      </c>
      <c r="P1833" s="41">
        <f>IF(Table2[[#This Row],[Customer Segment]]=Introduction!$D$42,1,0)</f>
        <v>0</v>
      </c>
      <c r="Q1833" s="41">
        <f>IF(Table2[[#This Row],[Customer Segment]]=Introduction!$D$44,1,0)</f>
        <v>0</v>
      </c>
      <c r="R1833" s="1">
        <v>3936.61</v>
      </c>
      <c r="S183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2801.4843684534512</v>
      </c>
    </row>
    <row r="1834" spans="1:19" x14ac:dyDescent="0.2">
      <c r="A1834" s="1" t="s">
        <v>46</v>
      </c>
      <c r="B1834" s="1" t="s">
        <v>14</v>
      </c>
      <c r="C1834" s="1" t="s">
        <v>70</v>
      </c>
      <c r="D1834" s="37">
        <v>0</v>
      </c>
      <c r="E1834" s="37">
        <v>4.9800000000000004</v>
      </c>
      <c r="F1834" s="37">
        <v>7.44</v>
      </c>
      <c r="G1834" s="37">
        <v>0.36</v>
      </c>
      <c r="H1834" s="37">
        <v>-195.34200000000001</v>
      </c>
      <c r="I1834" s="42">
        <f>IF(Table2[[#This Row],[Order Priority]]=Introduction!$B$42,1,0)</f>
        <v>0</v>
      </c>
      <c r="J1834" s="42">
        <f>IF(Table2[[#This Row],[Order Priority]]=Introduction!$B$43,1,0)</f>
        <v>0</v>
      </c>
      <c r="K1834" s="42">
        <f>IF(Table2[[#This Row],[Order Priority]]=Introduction!$B$44,1,0)</f>
        <v>0</v>
      </c>
      <c r="L1834" s="42">
        <f>IF(Table2[[#This Row],[Order Priority]]=Introduction!$B$45,1,0)</f>
        <v>0</v>
      </c>
      <c r="M1834" s="42">
        <f>IF(Table2[[#This Row],[Ship Mode]]=Introduction!$C$42,1,0)</f>
        <v>0</v>
      </c>
      <c r="N1834" s="41">
        <f>IF(Table2[[#This Row],[Ship Mode]]=Introduction!$C$44,1,0)</f>
        <v>1</v>
      </c>
      <c r="O1834" s="41">
        <f>IF(Table2[[#This Row],[Customer Segment]]=Introduction!$D$45,1,0)</f>
        <v>0</v>
      </c>
      <c r="P1834" s="41">
        <f>IF(Table2[[#This Row],[Customer Segment]]=Introduction!$D$42,1,0)</f>
        <v>0</v>
      </c>
      <c r="Q1834" s="41">
        <f>IF(Table2[[#This Row],[Customer Segment]]=Introduction!$D$44,1,0)</f>
        <v>0</v>
      </c>
      <c r="R1834" s="34">
        <v>78.31</v>
      </c>
      <c r="S183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158.43033997783152</v>
      </c>
    </row>
    <row r="1835" spans="1:19" x14ac:dyDescent="0.2">
      <c r="A1835" s="1" t="s">
        <v>46</v>
      </c>
      <c r="B1835" s="1" t="s">
        <v>14</v>
      </c>
      <c r="C1835" s="1" t="s">
        <v>70</v>
      </c>
      <c r="D1835" s="39">
        <v>0.1</v>
      </c>
      <c r="E1835" s="39">
        <v>3.98</v>
      </c>
      <c r="F1835" s="39">
        <v>0.83</v>
      </c>
      <c r="G1835" s="39">
        <v>0.51</v>
      </c>
      <c r="H1835" s="39">
        <v>-89.709199999999996</v>
      </c>
      <c r="I1835" s="42">
        <f>IF(Table2[[#This Row],[Order Priority]]=Introduction!$B$42,1,0)</f>
        <v>0</v>
      </c>
      <c r="J1835" s="42">
        <f>IF(Table2[[#This Row],[Order Priority]]=Introduction!$B$43,1,0)</f>
        <v>0</v>
      </c>
      <c r="K1835" s="42">
        <f>IF(Table2[[#This Row],[Order Priority]]=Introduction!$B$44,1,0)</f>
        <v>0</v>
      </c>
      <c r="L1835" s="42">
        <f>IF(Table2[[#This Row],[Order Priority]]=Introduction!$B$45,1,0)</f>
        <v>0</v>
      </c>
      <c r="M1835" s="42">
        <f>IF(Table2[[#This Row],[Ship Mode]]=Introduction!$C$42,1,0)</f>
        <v>0</v>
      </c>
      <c r="N1835" s="41">
        <f>IF(Table2[[#This Row],[Ship Mode]]=Introduction!$C$44,1,0)</f>
        <v>1</v>
      </c>
      <c r="O1835" s="41">
        <f>IF(Table2[[#This Row],[Customer Segment]]=Introduction!$D$45,1,0)</f>
        <v>0</v>
      </c>
      <c r="P1835" s="41">
        <f>IF(Table2[[#This Row],[Customer Segment]]=Introduction!$D$42,1,0)</f>
        <v>0</v>
      </c>
      <c r="Q1835" s="41">
        <f>IF(Table2[[#This Row],[Customer Segment]]=Introduction!$D$44,1,0)</f>
        <v>0</v>
      </c>
      <c r="R1835" s="1">
        <v>42.46</v>
      </c>
      <c r="S183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139.36548658090209</v>
      </c>
    </row>
    <row r="1836" spans="1:19" x14ac:dyDescent="0.2">
      <c r="A1836" s="1" t="s">
        <v>1</v>
      </c>
      <c r="B1836" s="1" t="s">
        <v>2</v>
      </c>
      <c r="C1836" s="1" t="s">
        <v>15</v>
      </c>
      <c r="D1836" s="37">
        <v>0.02</v>
      </c>
      <c r="E1836" s="37">
        <v>1360.14</v>
      </c>
      <c r="F1836" s="37">
        <v>14.7</v>
      </c>
      <c r="G1836" s="37">
        <v>0.59</v>
      </c>
      <c r="H1836" s="37">
        <v>2028.12</v>
      </c>
      <c r="I1836" s="42">
        <f>IF(Table2[[#This Row],[Order Priority]]=Introduction!$B$42,1,0)</f>
        <v>1</v>
      </c>
      <c r="J1836" s="42">
        <f>IF(Table2[[#This Row],[Order Priority]]=Introduction!$B$43,1,0)</f>
        <v>0</v>
      </c>
      <c r="K1836" s="42">
        <f>IF(Table2[[#This Row],[Order Priority]]=Introduction!$B$44,1,0)</f>
        <v>0</v>
      </c>
      <c r="L1836" s="42">
        <f>IF(Table2[[#This Row],[Order Priority]]=Introduction!$B$45,1,0)</f>
        <v>0</v>
      </c>
      <c r="M1836" s="42">
        <f>IF(Table2[[#This Row],[Ship Mode]]=Introduction!$C$42,1,0)</f>
        <v>1</v>
      </c>
      <c r="N1836" s="41">
        <f>IF(Table2[[#This Row],[Ship Mode]]=Introduction!$C$44,1,0)</f>
        <v>0</v>
      </c>
      <c r="O1836" s="41">
        <f>IF(Table2[[#This Row],[Customer Segment]]=Introduction!$D$45,1,0)</f>
        <v>0</v>
      </c>
      <c r="P1836" s="41">
        <f>IF(Table2[[#This Row],[Customer Segment]]=Introduction!$D$42,1,0)</f>
        <v>1</v>
      </c>
      <c r="Q1836" s="41">
        <f>IF(Table2[[#This Row],[Customer Segment]]=Introduction!$D$44,1,0)</f>
        <v>0</v>
      </c>
      <c r="R1836" s="34">
        <v>31670.6</v>
      </c>
      <c r="S183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7316.3626789029113</v>
      </c>
    </row>
    <row r="1837" spans="1:19" x14ac:dyDescent="0.2">
      <c r="A1837" s="1" t="s">
        <v>1</v>
      </c>
      <c r="B1837" s="1" t="s">
        <v>2</v>
      </c>
      <c r="C1837" s="1" t="s">
        <v>15</v>
      </c>
      <c r="D1837" s="39">
        <v>0.02</v>
      </c>
      <c r="E1837" s="39">
        <v>1360.14</v>
      </c>
      <c r="F1837" s="39">
        <v>14.7</v>
      </c>
      <c r="G1837" s="39">
        <v>0.59</v>
      </c>
      <c r="H1837" s="39">
        <v>3042.18</v>
      </c>
      <c r="I1837" s="42">
        <f>IF(Table2[[#This Row],[Order Priority]]=Introduction!$B$42,1,0)</f>
        <v>1</v>
      </c>
      <c r="J1837" s="42">
        <f>IF(Table2[[#This Row],[Order Priority]]=Introduction!$B$43,1,0)</f>
        <v>0</v>
      </c>
      <c r="K1837" s="42">
        <f>IF(Table2[[#This Row],[Order Priority]]=Introduction!$B$44,1,0)</f>
        <v>0</v>
      </c>
      <c r="L1837" s="42">
        <f>IF(Table2[[#This Row],[Order Priority]]=Introduction!$B$45,1,0)</f>
        <v>0</v>
      </c>
      <c r="M1837" s="42">
        <f>IF(Table2[[#This Row],[Ship Mode]]=Introduction!$C$42,1,0)</f>
        <v>1</v>
      </c>
      <c r="N1837" s="41">
        <f>IF(Table2[[#This Row],[Ship Mode]]=Introduction!$C$44,1,0)</f>
        <v>0</v>
      </c>
      <c r="O1837" s="41">
        <f>IF(Table2[[#This Row],[Customer Segment]]=Introduction!$D$45,1,0)</f>
        <v>0</v>
      </c>
      <c r="P1837" s="41">
        <f>IF(Table2[[#This Row],[Customer Segment]]=Introduction!$D$42,1,0)</f>
        <v>1</v>
      </c>
      <c r="Q1837" s="41">
        <f>IF(Table2[[#This Row],[Customer Segment]]=Introduction!$D$44,1,0)</f>
        <v>0</v>
      </c>
      <c r="R1837" s="1">
        <v>8637.44</v>
      </c>
      <c r="S183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8354.7862029419721</v>
      </c>
    </row>
    <row r="1838" spans="1:19" x14ac:dyDescent="0.2">
      <c r="A1838" s="1" t="s">
        <v>1</v>
      </c>
      <c r="B1838" s="1" t="s">
        <v>14</v>
      </c>
      <c r="C1838" s="1" t="s">
        <v>70</v>
      </c>
      <c r="D1838" s="37">
        <v>0.06</v>
      </c>
      <c r="E1838" s="37">
        <v>47.98</v>
      </c>
      <c r="F1838" s="37">
        <v>3.61</v>
      </c>
      <c r="G1838" s="37">
        <v>0.71</v>
      </c>
      <c r="H1838" s="37">
        <v>35.954999999999998</v>
      </c>
      <c r="I1838" s="42">
        <f>IF(Table2[[#This Row],[Order Priority]]=Introduction!$B$42,1,0)</f>
        <v>1</v>
      </c>
      <c r="J1838" s="42">
        <f>IF(Table2[[#This Row],[Order Priority]]=Introduction!$B$43,1,0)</f>
        <v>0</v>
      </c>
      <c r="K1838" s="42">
        <f>IF(Table2[[#This Row],[Order Priority]]=Introduction!$B$44,1,0)</f>
        <v>0</v>
      </c>
      <c r="L1838" s="42">
        <f>IF(Table2[[#This Row],[Order Priority]]=Introduction!$B$45,1,0)</f>
        <v>0</v>
      </c>
      <c r="M1838" s="42">
        <f>IF(Table2[[#This Row],[Ship Mode]]=Introduction!$C$42,1,0)</f>
        <v>0</v>
      </c>
      <c r="N1838" s="41">
        <f>IF(Table2[[#This Row],[Ship Mode]]=Introduction!$C$44,1,0)</f>
        <v>1</v>
      </c>
      <c r="O1838" s="41">
        <f>IF(Table2[[#This Row],[Customer Segment]]=Introduction!$D$45,1,0)</f>
        <v>0</v>
      </c>
      <c r="P1838" s="41">
        <f>IF(Table2[[#This Row],[Customer Segment]]=Introduction!$D$42,1,0)</f>
        <v>0</v>
      </c>
      <c r="Q1838" s="41">
        <f>IF(Table2[[#This Row],[Customer Segment]]=Introduction!$D$44,1,0)</f>
        <v>0</v>
      </c>
      <c r="R1838" s="34">
        <v>517.67999999999995</v>
      </c>
      <c r="S183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764.39830541104823</v>
      </c>
    </row>
    <row r="1839" spans="1:19" x14ac:dyDescent="0.2">
      <c r="A1839" s="1" t="s">
        <v>1</v>
      </c>
      <c r="B1839" s="1" t="s">
        <v>14</v>
      </c>
      <c r="C1839" s="1" t="s">
        <v>15</v>
      </c>
      <c r="D1839" s="39">
        <v>0.06</v>
      </c>
      <c r="E1839" s="39">
        <v>59.76</v>
      </c>
      <c r="F1839" s="39">
        <v>9.7100000000000009</v>
      </c>
      <c r="G1839" s="39">
        <v>0.56999999999999995</v>
      </c>
      <c r="H1839" s="39">
        <v>756.67470000000003</v>
      </c>
      <c r="I1839" s="42">
        <f>IF(Table2[[#This Row],[Order Priority]]=Introduction!$B$42,1,0)</f>
        <v>1</v>
      </c>
      <c r="J1839" s="42">
        <f>IF(Table2[[#This Row],[Order Priority]]=Introduction!$B$43,1,0)</f>
        <v>0</v>
      </c>
      <c r="K1839" s="42">
        <f>IF(Table2[[#This Row],[Order Priority]]=Introduction!$B$44,1,0)</f>
        <v>0</v>
      </c>
      <c r="L1839" s="42">
        <f>IF(Table2[[#This Row],[Order Priority]]=Introduction!$B$45,1,0)</f>
        <v>0</v>
      </c>
      <c r="M1839" s="42">
        <f>IF(Table2[[#This Row],[Ship Mode]]=Introduction!$C$42,1,0)</f>
        <v>0</v>
      </c>
      <c r="N1839" s="41">
        <f>IF(Table2[[#This Row],[Ship Mode]]=Introduction!$C$44,1,0)</f>
        <v>1</v>
      </c>
      <c r="O1839" s="41">
        <f>IF(Table2[[#This Row],[Customer Segment]]=Introduction!$D$45,1,0)</f>
        <v>0</v>
      </c>
      <c r="P1839" s="41">
        <f>IF(Table2[[#This Row],[Customer Segment]]=Introduction!$D$42,1,0)</f>
        <v>1</v>
      </c>
      <c r="Q1839" s="41">
        <f>IF(Table2[[#This Row],[Customer Segment]]=Introduction!$D$44,1,0)</f>
        <v>0</v>
      </c>
      <c r="R1839" s="1">
        <v>1096.6300000000001</v>
      </c>
      <c r="S183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1562.6411487962355</v>
      </c>
    </row>
    <row r="1840" spans="1:19" x14ac:dyDescent="0.2">
      <c r="A1840" s="1" t="s">
        <v>1</v>
      </c>
      <c r="B1840" s="1" t="s">
        <v>14</v>
      </c>
      <c r="C1840" s="1" t="s">
        <v>15</v>
      </c>
      <c r="D1840" s="37">
        <v>7.0000000000000007E-2</v>
      </c>
      <c r="E1840" s="37">
        <v>195.99</v>
      </c>
      <c r="F1840" s="37">
        <v>4.2</v>
      </c>
      <c r="G1840" s="37">
        <v>0.56000000000000005</v>
      </c>
      <c r="H1840" s="37">
        <v>-222.34299999999999</v>
      </c>
      <c r="I1840" s="42">
        <f>IF(Table2[[#This Row],[Order Priority]]=Introduction!$B$42,1,0)</f>
        <v>1</v>
      </c>
      <c r="J1840" s="42">
        <f>IF(Table2[[#This Row],[Order Priority]]=Introduction!$B$43,1,0)</f>
        <v>0</v>
      </c>
      <c r="K1840" s="42">
        <f>IF(Table2[[#This Row],[Order Priority]]=Introduction!$B$44,1,0)</f>
        <v>0</v>
      </c>
      <c r="L1840" s="42">
        <f>IF(Table2[[#This Row],[Order Priority]]=Introduction!$B$45,1,0)</f>
        <v>0</v>
      </c>
      <c r="M1840" s="42">
        <f>IF(Table2[[#This Row],[Ship Mode]]=Introduction!$C$42,1,0)</f>
        <v>0</v>
      </c>
      <c r="N1840" s="41">
        <f>IF(Table2[[#This Row],[Ship Mode]]=Introduction!$C$44,1,0)</f>
        <v>1</v>
      </c>
      <c r="O1840" s="41">
        <f>IF(Table2[[#This Row],[Customer Segment]]=Introduction!$D$45,1,0)</f>
        <v>0</v>
      </c>
      <c r="P1840" s="41">
        <f>IF(Table2[[#This Row],[Customer Segment]]=Introduction!$D$42,1,0)</f>
        <v>1</v>
      </c>
      <c r="Q1840" s="41">
        <f>IF(Table2[[#This Row],[Customer Segment]]=Introduction!$D$44,1,0)</f>
        <v>0</v>
      </c>
      <c r="R1840" s="34">
        <v>632.12</v>
      </c>
      <c r="S184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819.72133405668126</v>
      </c>
    </row>
    <row r="1841" spans="1:19" x14ac:dyDescent="0.2">
      <c r="A1841" s="1" t="s">
        <v>13</v>
      </c>
      <c r="B1841" s="1" t="s">
        <v>14</v>
      </c>
      <c r="C1841" s="1" t="s">
        <v>3</v>
      </c>
      <c r="D1841" s="39">
        <v>0.09</v>
      </c>
      <c r="E1841" s="39">
        <v>175.99</v>
      </c>
      <c r="F1841" s="39">
        <v>4.99</v>
      </c>
      <c r="G1841" s="39">
        <v>0.59</v>
      </c>
      <c r="H1841" s="39">
        <v>2169.7464</v>
      </c>
      <c r="I1841" s="42">
        <f>IF(Table2[[#This Row],[Order Priority]]=Introduction!$B$42,1,0)</f>
        <v>0</v>
      </c>
      <c r="J1841" s="42">
        <f>IF(Table2[[#This Row],[Order Priority]]=Introduction!$B$43,1,0)</f>
        <v>1</v>
      </c>
      <c r="K1841" s="42">
        <f>IF(Table2[[#This Row],[Order Priority]]=Introduction!$B$44,1,0)</f>
        <v>0</v>
      </c>
      <c r="L1841" s="42">
        <f>IF(Table2[[#This Row],[Order Priority]]=Introduction!$B$45,1,0)</f>
        <v>0</v>
      </c>
      <c r="M1841" s="42">
        <f>IF(Table2[[#This Row],[Ship Mode]]=Introduction!$C$42,1,0)</f>
        <v>0</v>
      </c>
      <c r="N1841" s="41">
        <f>IF(Table2[[#This Row],[Ship Mode]]=Introduction!$C$44,1,0)</f>
        <v>1</v>
      </c>
      <c r="O1841" s="41">
        <f>IF(Table2[[#This Row],[Customer Segment]]=Introduction!$D$45,1,0)</f>
        <v>1</v>
      </c>
      <c r="P1841" s="41">
        <f>IF(Table2[[#This Row],[Customer Segment]]=Introduction!$D$42,1,0)</f>
        <v>0</v>
      </c>
      <c r="Q1841" s="41">
        <f>IF(Table2[[#This Row],[Customer Segment]]=Introduction!$D$44,1,0)</f>
        <v>0</v>
      </c>
      <c r="R1841" s="1">
        <v>3144.56</v>
      </c>
      <c r="S184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2967.5721787738216</v>
      </c>
    </row>
    <row r="1842" spans="1:19" x14ac:dyDescent="0.2">
      <c r="A1842" s="1" t="s">
        <v>13</v>
      </c>
      <c r="B1842" s="1" t="s">
        <v>2</v>
      </c>
      <c r="C1842" s="1" t="s">
        <v>3</v>
      </c>
      <c r="D1842" s="37">
        <v>0.09</v>
      </c>
      <c r="E1842" s="37">
        <v>160.97999999999999</v>
      </c>
      <c r="F1842" s="37">
        <v>35.020000000000003</v>
      </c>
      <c r="G1842" s="37">
        <v>0.72</v>
      </c>
      <c r="H1842" s="37">
        <v>-229.93</v>
      </c>
      <c r="I1842" s="42">
        <f>IF(Table2[[#This Row],[Order Priority]]=Introduction!$B$42,1,0)</f>
        <v>0</v>
      </c>
      <c r="J1842" s="42">
        <f>IF(Table2[[#This Row],[Order Priority]]=Introduction!$B$43,1,0)</f>
        <v>1</v>
      </c>
      <c r="K1842" s="42">
        <f>IF(Table2[[#This Row],[Order Priority]]=Introduction!$B$44,1,0)</f>
        <v>0</v>
      </c>
      <c r="L1842" s="42">
        <f>IF(Table2[[#This Row],[Order Priority]]=Introduction!$B$45,1,0)</f>
        <v>0</v>
      </c>
      <c r="M1842" s="42">
        <f>IF(Table2[[#This Row],[Ship Mode]]=Introduction!$C$42,1,0)</f>
        <v>1</v>
      </c>
      <c r="N1842" s="41">
        <f>IF(Table2[[#This Row],[Ship Mode]]=Introduction!$C$44,1,0)</f>
        <v>0</v>
      </c>
      <c r="O1842" s="41">
        <f>IF(Table2[[#This Row],[Customer Segment]]=Introduction!$D$45,1,0)</f>
        <v>1</v>
      </c>
      <c r="P1842" s="41">
        <f>IF(Table2[[#This Row],[Customer Segment]]=Introduction!$D$42,1,0)</f>
        <v>0</v>
      </c>
      <c r="Q1842" s="41">
        <f>IF(Table2[[#This Row],[Customer Segment]]=Introduction!$D$44,1,0)</f>
        <v>0</v>
      </c>
      <c r="R1842" s="34">
        <v>2653.02</v>
      </c>
      <c r="S184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1597.7086765909369</v>
      </c>
    </row>
    <row r="1843" spans="1:19" x14ac:dyDescent="0.2">
      <c r="A1843" s="1" t="s">
        <v>23</v>
      </c>
      <c r="B1843" s="1" t="s">
        <v>14</v>
      </c>
      <c r="C1843" s="1" t="s">
        <v>70</v>
      </c>
      <c r="D1843" s="39">
        <v>7.0000000000000007E-2</v>
      </c>
      <c r="E1843" s="39">
        <v>10.98</v>
      </c>
      <c r="F1843" s="39">
        <v>4.8</v>
      </c>
      <c r="G1843" s="39">
        <v>0.36</v>
      </c>
      <c r="H1843" s="39">
        <v>52.92</v>
      </c>
      <c r="I1843" s="42">
        <f>IF(Table2[[#This Row],[Order Priority]]=Introduction!$B$42,1,0)</f>
        <v>0</v>
      </c>
      <c r="J1843" s="42">
        <f>IF(Table2[[#This Row],[Order Priority]]=Introduction!$B$43,1,0)</f>
        <v>0</v>
      </c>
      <c r="K1843" s="42">
        <f>IF(Table2[[#This Row],[Order Priority]]=Introduction!$B$44,1,0)</f>
        <v>1</v>
      </c>
      <c r="L1843" s="42">
        <f>IF(Table2[[#This Row],[Order Priority]]=Introduction!$B$45,1,0)</f>
        <v>0</v>
      </c>
      <c r="M1843" s="42">
        <f>IF(Table2[[#This Row],[Ship Mode]]=Introduction!$C$42,1,0)</f>
        <v>0</v>
      </c>
      <c r="N1843" s="41">
        <f>IF(Table2[[#This Row],[Ship Mode]]=Introduction!$C$44,1,0)</f>
        <v>1</v>
      </c>
      <c r="O1843" s="41">
        <f>IF(Table2[[#This Row],[Customer Segment]]=Introduction!$D$45,1,0)</f>
        <v>0</v>
      </c>
      <c r="P1843" s="41">
        <f>IF(Table2[[#This Row],[Customer Segment]]=Introduction!$D$42,1,0)</f>
        <v>0</v>
      </c>
      <c r="Q1843" s="41">
        <f>IF(Table2[[#This Row],[Customer Segment]]=Introduction!$D$44,1,0)</f>
        <v>0</v>
      </c>
      <c r="R1843" s="1">
        <v>165.21</v>
      </c>
      <c r="S184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190.96858538389449</v>
      </c>
    </row>
    <row r="1844" spans="1:19" x14ac:dyDescent="0.2">
      <c r="A1844" s="1" t="s">
        <v>46</v>
      </c>
      <c r="B1844" s="1" t="s">
        <v>14</v>
      </c>
      <c r="C1844" s="1" t="s">
        <v>15</v>
      </c>
      <c r="D1844" s="37">
        <v>0.02</v>
      </c>
      <c r="E1844" s="37">
        <v>9.06</v>
      </c>
      <c r="F1844" s="37">
        <v>9.86</v>
      </c>
      <c r="G1844" s="37">
        <v>0.4</v>
      </c>
      <c r="H1844" s="37">
        <v>-63.51</v>
      </c>
      <c r="I1844" s="42">
        <f>IF(Table2[[#This Row],[Order Priority]]=Introduction!$B$42,1,0)</f>
        <v>0</v>
      </c>
      <c r="J1844" s="42">
        <f>IF(Table2[[#This Row],[Order Priority]]=Introduction!$B$43,1,0)</f>
        <v>0</v>
      </c>
      <c r="K1844" s="42">
        <f>IF(Table2[[#This Row],[Order Priority]]=Introduction!$B$44,1,0)</f>
        <v>0</v>
      </c>
      <c r="L1844" s="42">
        <f>IF(Table2[[#This Row],[Order Priority]]=Introduction!$B$45,1,0)</f>
        <v>0</v>
      </c>
      <c r="M1844" s="42">
        <f>IF(Table2[[#This Row],[Ship Mode]]=Introduction!$C$42,1,0)</f>
        <v>0</v>
      </c>
      <c r="N1844" s="41">
        <f>IF(Table2[[#This Row],[Ship Mode]]=Introduction!$C$44,1,0)</f>
        <v>1</v>
      </c>
      <c r="O1844" s="41">
        <f>IF(Table2[[#This Row],[Customer Segment]]=Introduction!$D$45,1,0)</f>
        <v>0</v>
      </c>
      <c r="P1844" s="41">
        <f>IF(Table2[[#This Row],[Customer Segment]]=Introduction!$D$42,1,0)</f>
        <v>1</v>
      </c>
      <c r="Q1844" s="41">
        <f>IF(Table2[[#This Row],[Customer Segment]]=Introduction!$D$44,1,0)</f>
        <v>0</v>
      </c>
      <c r="R1844" s="34">
        <v>239.82</v>
      </c>
      <c r="S184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364.1951063599758</v>
      </c>
    </row>
    <row r="1845" spans="1:19" x14ac:dyDescent="0.2">
      <c r="A1845" s="1" t="s">
        <v>46</v>
      </c>
      <c r="B1845" s="1" t="s">
        <v>14</v>
      </c>
      <c r="C1845" s="1" t="s">
        <v>15</v>
      </c>
      <c r="D1845" s="39">
        <v>0.02</v>
      </c>
      <c r="E1845" s="39">
        <v>9.06</v>
      </c>
      <c r="F1845" s="39">
        <v>9.86</v>
      </c>
      <c r="G1845" s="39">
        <v>0.4</v>
      </c>
      <c r="H1845" s="39">
        <v>-31.754999999999999</v>
      </c>
      <c r="I1845" s="42">
        <f>IF(Table2[[#This Row],[Order Priority]]=Introduction!$B$42,1,0)</f>
        <v>0</v>
      </c>
      <c r="J1845" s="42">
        <f>IF(Table2[[#This Row],[Order Priority]]=Introduction!$B$43,1,0)</f>
        <v>0</v>
      </c>
      <c r="K1845" s="42">
        <f>IF(Table2[[#This Row],[Order Priority]]=Introduction!$B$44,1,0)</f>
        <v>0</v>
      </c>
      <c r="L1845" s="42">
        <f>IF(Table2[[#This Row],[Order Priority]]=Introduction!$B$45,1,0)</f>
        <v>0</v>
      </c>
      <c r="M1845" s="42">
        <f>IF(Table2[[#This Row],[Ship Mode]]=Introduction!$C$42,1,0)</f>
        <v>0</v>
      </c>
      <c r="N1845" s="41">
        <f>IF(Table2[[#This Row],[Ship Mode]]=Introduction!$C$44,1,0)</f>
        <v>1</v>
      </c>
      <c r="O1845" s="41">
        <f>IF(Table2[[#This Row],[Customer Segment]]=Introduction!$D$45,1,0)</f>
        <v>0</v>
      </c>
      <c r="P1845" s="41">
        <f>IF(Table2[[#This Row],[Customer Segment]]=Introduction!$D$42,1,0)</f>
        <v>1</v>
      </c>
      <c r="Q1845" s="41">
        <f>IF(Table2[[#This Row],[Customer Segment]]=Introduction!$D$44,1,0)</f>
        <v>0</v>
      </c>
      <c r="R1845" s="1">
        <v>59.95</v>
      </c>
      <c r="S184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396.71304317422778</v>
      </c>
    </row>
    <row r="1846" spans="1:19" x14ac:dyDescent="0.2">
      <c r="A1846" s="1" t="s">
        <v>46</v>
      </c>
      <c r="B1846" s="1" t="s">
        <v>14</v>
      </c>
      <c r="C1846" s="1" t="s">
        <v>47</v>
      </c>
      <c r="D1846" s="37">
        <v>0.05</v>
      </c>
      <c r="E1846" s="37">
        <v>8.0399999999999991</v>
      </c>
      <c r="F1846" s="37">
        <v>8.94</v>
      </c>
      <c r="G1846" s="37">
        <v>0.4</v>
      </c>
      <c r="H1846" s="37">
        <v>-164.3948</v>
      </c>
      <c r="I1846" s="42">
        <f>IF(Table2[[#This Row],[Order Priority]]=Introduction!$B$42,1,0)</f>
        <v>0</v>
      </c>
      <c r="J1846" s="42">
        <f>IF(Table2[[#This Row],[Order Priority]]=Introduction!$B$43,1,0)</f>
        <v>0</v>
      </c>
      <c r="K1846" s="42">
        <f>IF(Table2[[#This Row],[Order Priority]]=Introduction!$B$44,1,0)</f>
        <v>0</v>
      </c>
      <c r="L1846" s="42">
        <f>IF(Table2[[#This Row],[Order Priority]]=Introduction!$B$45,1,0)</f>
        <v>0</v>
      </c>
      <c r="M1846" s="42">
        <f>IF(Table2[[#This Row],[Ship Mode]]=Introduction!$C$42,1,0)</f>
        <v>0</v>
      </c>
      <c r="N1846" s="41">
        <f>IF(Table2[[#This Row],[Ship Mode]]=Introduction!$C$44,1,0)</f>
        <v>1</v>
      </c>
      <c r="O1846" s="41">
        <f>IF(Table2[[#This Row],[Customer Segment]]=Introduction!$D$45,1,0)</f>
        <v>0</v>
      </c>
      <c r="P1846" s="41">
        <f>IF(Table2[[#This Row],[Customer Segment]]=Introduction!$D$42,1,0)</f>
        <v>0</v>
      </c>
      <c r="Q1846" s="41">
        <f>IF(Table2[[#This Row],[Customer Segment]]=Introduction!$D$44,1,0)</f>
        <v>1</v>
      </c>
      <c r="R1846" s="34">
        <v>121.36</v>
      </c>
      <c r="S184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271.81212999427521</v>
      </c>
    </row>
    <row r="1847" spans="1:19" x14ac:dyDescent="0.2">
      <c r="A1847" s="1" t="s">
        <v>46</v>
      </c>
      <c r="B1847" s="1" t="s">
        <v>14</v>
      </c>
      <c r="C1847" s="1" t="s">
        <v>3</v>
      </c>
      <c r="D1847" s="39">
        <v>0.04</v>
      </c>
      <c r="E1847" s="39">
        <v>3.08</v>
      </c>
      <c r="F1847" s="39">
        <v>0.99</v>
      </c>
      <c r="G1847" s="39">
        <v>0.37</v>
      </c>
      <c r="H1847" s="39">
        <v>257.08319999999998</v>
      </c>
      <c r="I1847" s="42">
        <f>IF(Table2[[#This Row],[Order Priority]]=Introduction!$B$42,1,0)</f>
        <v>0</v>
      </c>
      <c r="J1847" s="42">
        <f>IF(Table2[[#This Row],[Order Priority]]=Introduction!$B$43,1,0)</f>
        <v>0</v>
      </c>
      <c r="K1847" s="42">
        <f>IF(Table2[[#This Row],[Order Priority]]=Introduction!$B$44,1,0)</f>
        <v>0</v>
      </c>
      <c r="L1847" s="42">
        <f>IF(Table2[[#This Row],[Order Priority]]=Introduction!$B$45,1,0)</f>
        <v>0</v>
      </c>
      <c r="M1847" s="42">
        <f>IF(Table2[[#This Row],[Ship Mode]]=Introduction!$C$42,1,0)</f>
        <v>0</v>
      </c>
      <c r="N1847" s="41">
        <f>IF(Table2[[#This Row],[Ship Mode]]=Introduction!$C$44,1,0)</f>
        <v>1</v>
      </c>
      <c r="O1847" s="41">
        <f>IF(Table2[[#This Row],[Customer Segment]]=Introduction!$D$45,1,0)</f>
        <v>1</v>
      </c>
      <c r="P1847" s="41">
        <f>IF(Table2[[#This Row],[Customer Segment]]=Introduction!$D$42,1,0)</f>
        <v>0</v>
      </c>
      <c r="Q1847" s="41">
        <f>IF(Table2[[#This Row],[Customer Segment]]=Introduction!$D$44,1,0)</f>
        <v>0</v>
      </c>
      <c r="R1847" s="1">
        <v>43.41</v>
      </c>
      <c r="S184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410.34025904183113</v>
      </c>
    </row>
    <row r="1848" spans="1:19" x14ac:dyDescent="0.2">
      <c r="A1848" s="1" t="s">
        <v>46</v>
      </c>
      <c r="B1848" s="1" t="s">
        <v>14</v>
      </c>
      <c r="C1848" s="1" t="s">
        <v>3</v>
      </c>
      <c r="D1848" s="37">
        <v>0.1</v>
      </c>
      <c r="E1848" s="37">
        <v>2.78</v>
      </c>
      <c r="F1848" s="37">
        <v>1.25</v>
      </c>
      <c r="G1848" s="37">
        <v>0.59</v>
      </c>
      <c r="H1848" s="37">
        <v>0.78539999999999999</v>
      </c>
      <c r="I1848" s="42">
        <f>IF(Table2[[#This Row],[Order Priority]]=Introduction!$B$42,1,0)</f>
        <v>0</v>
      </c>
      <c r="J1848" s="42">
        <f>IF(Table2[[#This Row],[Order Priority]]=Introduction!$B$43,1,0)</f>
        <v>0</v>
      </c>
      <c r="K1848" s="42">
        <f>IF(Table2[[#This Row],[Order Priority]]=Introduction!$B$44,1,0)</f>
        <v>0</v>
      </c>
      <c r="L1848" s="42">
        <f>IF(Table2[[#This Row],[Order Priority]]=Introduction!$B$45,1,0)</f>
        <v>0</v>
      </c>
      <c r="M1848" s="42">
        <f>IF(Table2[[#This Row],[Ship Mode]]=Introduction!$C$42,1,0)</f>
        <v>0</v>
      </c>
      <c r="N1848" s="41">
        <f>IF(Table2[[#This Row],[Ship Mode]]=Introduction!$C$44,1,0)</f>
        <v>1</v>
      </c>
      <c r="O1848" s="41">
        <f>IF(Table2[[#This Row],[Customer Segment]]=Introduction!$D$45,1,0)</f>
        <v>1</v>
      </c>
      <c r="P1848" s="41">
        <f>IF(Table2[[#This Row],[Customer Segment]]=Introduction!$D$42,1,0)</f>
        <v>0</v>
      </c>
      <c r="Q1848" s="41">
        <f>IF(Table2[[#This Row],[Customer Segment]]=Introduction!$D$44,1,0)</f>
        <v>0</v>
      </c>
      <c r="R1848" s="34">
        <v>46.42</v>
      </c>
      <c r="S184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297.34111195161483</v>
      </c>
    </row>
    <row r="1849" spans="1:19" x14ac:dyDescent="0.2">
      <c r="A1849" s="1" t="s">
        <v>1</v>
      </c>
      <c r="B1849" s="1" t="s">
        <v>14</v>
      </c>
      <c r="C1849" s="1" t="s">
        <v>70</v>
      </c>
      <c r="D1849" s="39">
        <v>7.0000000000000007E-2</v>
      </c>
      <c r="E1849" s="39">
        <v>2.88</v>
      </c>
      <c r="F1849" s="39">
        <v>0.5</v>
      </c>
      <c r="G1849" s="39">
        <v>0.39</v>
      </c>
      <c r="H1849" s="39">
        <v>17.429400000000001</v>
      </c>
      <c r="I1849" s="42">
        <f>IF(Table2[[#This Row],[Order Priority]]=Introduction!$B$42,1,0)</f>
        <v>1</v>
      </c>
      <c r="J1849" s="42">
        <f>IF(Table2[[#This Row],[Order Priority]]=Introduction!$B$43,1,0)</f>
        <v>0</v>
      </c>
      <c r="K1849" s="42">
        <f>IF(Table2[[#This Row],[Order Priority]]=Introduction!$B$44,1,0)</f>
        <v>0</v>
      </c>
      <c r="L1849" s="42">
        <f>IF(Table2[[#This Row],[Order Priority]]=Introduction!$B$45,1,0)</f>
        <v>0</v>
      </c>
      <c r="M1849" s="42">
        <f>IF(Table2[[#This Row],[Ship Mode]]=Introduction!$C$42,1,0)</f>
        <v>0</v>
      </c>
      <c r="N1849" s="41">
        <f>IF(Table2[[#This Row],[Ship Mode]]=Introduction!$C$44,1,0)</f>
        <v>1</v>
      </c>
      <c r="O1849" s="41">
        <f>IF(Table2[[#This Row],[Customer Segment]]=Introduction!$D$45,1,0)</f>
        <v>0</v>
      </c>
      <c r="P1849" s="41">
        <f>IF(Table2[[#This Row],[Customer Segment]]=Introduction!$D$42,1,0)</f>
        <v>0</v>
      </c>
      <c r="Q1849" s="41">
        <f>IF(Table2[[#This Row],[Customer Segment]]=Introduction!$D$44,1,0)</f>
        <v>0</v>
      </c>
      <c r="R1849" s="1">
        <v>25.26</v>
      </c>
      <c r="S184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245.5758061597067</v>
      </c>
    </row>
    <row r="1850" spans="1:19" x14ac:dyDescent="0.2">
      <c r="A1850" s="1" t="s">
        <v>1</v>
      </c>
      <c r="B1850" s="1" t="s">
        <v>2</v>
      </c>
      <c r="C1850" s="1" t="s">
        <v>70</v>
      </c>
      <c r="D1850" s="37">
        <v>0.03</v>
      </c>
      <c r="E1850" s="37">
        <v>348.21</v>
      </c>
      <c r="F1850" s="37">
        <v>40.19</v>
      </c>
      <c r="G1850" s="37">
        <v>0.62</v>
      </c>
      <c r="H1850" s="37">
        <v>-178.86959999999999</v>
      </c>
      <c r="I1850" s="42">
        <f>IF(Table2[[#This Row],[Order Priority]]=Introduction!$B$42,1,0)</f>
        <v>1</v>
      </c>
      <c r="J1850" s="42">
        <f>IF(Table2[[#This Row],[Order Priority]]=Introduction!$B$43,1,0)</f>
        <v>0</v>
      </c>
      <c r="K1850" s="42">
        <f>IF(Table2[[#This Row],[Order Priority]]=Introduction!$B$44,1,0)</f>
        <v>0</v>
      </c>
      <c r="L1850" s="42">
        <f>IF(Table2[[#This Row],[Order Priority]]=Introduction!$B$45,1,0)</f>
        <v>0</v>
      </c>
      <c r="M1850" s="42">
        <f>IF(Table2[[#This Row],[Ship Mode]]=Introduction!$C$42,1,0)</f>
        <v>1</v>
      </c>
      <c r="N1850" s="41">
        <f>IF(Table2[[#This Row],[Ship Mode]]=Introduction!$C$44,1,0)</f>
        <v>0</v>
      </c>
      <c r="O1850" s="41">
        <f>IF(Table2[[#This Row],[Customer Segment]]=Introduction!$D$45,1,0)</f>
        <v>0</v>
      </c>
      <c r="P1850" s="41">
        <f>IF(Table2[[#This Row],[Customer Segment]]=Introduction!$D$42,1,0)</f>
        <v>0</v>
      </c>
      <c r="Q1850" s="41">
        <f>IF(Table2[[#This Row],[Customer Segment]]=Introduction!$D$44,1,0)</f>
        <v>0</v>
      </c>
      <c r="R1850" s="34">
        <v>736.16</v>
      </c>
      <c r="S185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2637.5839492121977</v>
      </c>
    </row>
    <row r="1851" spans="1:19" x14ac:dyDescent="0.2">
      <c r="A1851" s="1" t="s">
        <v>13</v>
      </c>
      <c r="B1851" s="1" t="s">
        <v>14</v>
      </c>
      <c r="C1851" s="1" t="s">
        <v>70</v>
      </c>
      <c r="D1851" s="39">
        <v>0.03</v>
      </c>
      <c r="E1851" s="39">
        <v>15.28</v>
      </c>
      <c r="F1851" s="39">
        <v>1.99</v>
      </c>
      <c r="G1851" s="39">
        <v>0.42</v>
      </c>
      <c r="H1851" s="39">
        <v>-266.68599999999998</v>
      </c>
      <c r="I1851" s="42">
        <f>IF(Table2[[#This Row],[Order Priority]]=Introduction!$B$42,1,0)</f>
        <v>0</v>
      </c>
      <c r="J1851" s="42">
        <f>IF(Table2[[#This Row],[Order Priority]]=Introduction!$B$43,1,0)</f>
        <v>1</v>
      </c>
      <c r="K1851" s="42">
        <f>IF(Table2[[#This Row],[Order Priority]]=Introduction!$B$44,1,0)</f>
        <v>0</v>
      </c>
      <c r="L1851" s="42">
        <f>IF(Table2[[#This Row],[Order Priority]]=Introduction!$B$45,1,0)</f>
        <v>0</v>
      </c>
      <c r="M1851" s="42">
        <f>IF(Table2[[#This Row],[Ship Mode]]=Introduction!$C$42,1,0)</f>
        <v>0</v>
      </c>
      <c r="N1851" s="41">
        <f>IF(Table2[[#This Row],[Ship Mode]]=Introduction!$C$44,1,0)</f>
        <v>1</v>
      </c>
      <c r="O1851" s="41">
        <f>IF(Table2[[#This Row],[Customer Segment]]=Introduction!$D$45,1,0)</f>
        <v>0</v>
      </c>
      <c r="P1851" s="41">
        <f>IF(Table2[[#This Row],[Customer Segment]]=Introduction!$D$42,1,0)</f>
        <v>0</v>
      </c>
      <c r="Q1851" s="41">
        <f>IF(Table2[[#This Row],[Customer Segment]]=Introduction!$D$44,1,0)</f>
        <v>0</v>
      </c>
      <c r="R1851" s="1">
        <v>290.98</v>
      </c>
      <c r="S185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-206.4622817488048</v>
      </c>
    </row>
    <row r="1852" spans="1:19" x14ac:dyDescent="0.2">
      <c r="A1852" s="1" t="s">
        <v>13</v>
      </c>
      <c r="B1852" s="1" t="s">
        <v>14</v>
      </c>
      <c r="C1852" s="1" t="s">
        <v>70</v>
      </c>
      <c r="D1852" s="37">
        <v>0.09</v>
      </c>
      <c r="E1852" s="37">
        <v>1.76</v>
      </c>
      <c r="F1852" s="37">
        <v>0.7</v>
      </c>
      <c r="G1852" s="37">
        <v>0.56000000000000005</v>
      </c>
      <c r="H1852" s="37">
        <v>-12.278</v>
      </c>
      <c r="I1852" s="42">
        <f>IF(Table2[[#This Row],[Order Priority]]=Introduction!$B$42,1,0)</f>
        <v>0</v>
      </c>
      <c r="J1852" s="42">
        <f>IF(Table2[[#This Row],[Order Priority]]=Introduction!$B$43,1,0)</f>
        <v>1</v>
      </c>
      <c r="K1852" s="42">
        <f>IF(Table2[[#This Row],[Order Priority]]=Introduction!$B$44,1,0)</f>
        <v>0</v>
      </c>
      <c r="L1852" s="42">
        <f>IF(Table2[[#This Row],[Order Priority]]=Introduction!$B$45,1,0)</f>
        <v>0</v>
      </c>
      <c r="M1852" s="42">
        <f>IF(Table2[[#This Row],[Ship Mode]]=Introduction!$C$42,1,0)</f>
        <v>0</v>
      </c>
      <c r="N1852" s="41">
        <f>IF(Table2[[#This Row],[Ship Mode]]=Introduction!$C$44,1,0)</f>
        <v>1</v>
      </c>
      <c r="O1852" s="41">
        <f>IF(Table2[[#This Row],[Customer Segment]]=Introduction!$D$45,1,0)</f>
        <v>0</v>
      </c>
      <c r="P1852" s="41">
        <f>IF(Table2[[#This Row],[Customer Segment]]=Introduction!$D$42,1,0)</f>
        <v>0</v>
      </c>
      <c r="Q1852" s="41">
        <f>IF(Table2[[#This Row],[Customer Segment]]=Introduction!$D$44,1,0)</f>
        <v>0</v>
      </c>
      <c r="R1852" s="34">
        <v>21.77</v>
      </c>
      <c r="S185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52.758171503333358</v>
      </c>
    </row>
    <row r="1853" spans="1:19" x14ac:dyDescent="0.2">
      <c r="A1853" s="1" t="s">
        <v>13</v>
      </c>
      <c r="B1853" s="1" t="s">
        <v>14</v>
      </c>
      <c r="C1853" s="1" t="s">
        <v>3</v>
      </c>
      <c r="D1853" s="39">
        <v>0</v>
      </c>
      <c r="E1853" s="39">
        <v>90.48</v>
      </c>
      <c r="F1853" s="39">
        <v>19.989999999999998</v>
      </c>
      <c r="G1853" s="39">
        <v>0.4</v>
      </c>
      <c r="H1853" s="39">
        <v>800.25509999999997</v>
      </c>
      <c r="I1853" s="42">
        <f>IF(Table2[[#This Row],[Order Priority]]=Introduction!$B$42,1,0)</f>
        <v>0</v>
      </c>
      <c r="J1853" s="42">
        <f>IF(Table2[[#This Row],[Order Priority]]=Introduction!$B$43,1,0)</f>
        <v>1</v>
      </c>
      <c r="K1853" s="42">
        <f>IF(Table2[[#This Row],[Order Priority]]=Introduction!$B$44,1,0)</f>
        <v>0</v>
      </c>
      <c r="L1853" s="42">
        <f>IF(Table2[[#This Row],[Order Priority]]=Introduction!$B$45,1,0)</f>
        <v>0</v>
      </c>
      <c r="M1853" s="42">
        <f>IF(Table2[[#This Row],[Ship Mode]]=Introduction!$C$42,1,0)</f>
        <v>0</v>
      </c>
      <c r="N1853" s="41">
        <f>IF(Table2[[#This Row],[Ship Mode]]=Introduction!$C$44,1,0)</f>
        <v>1</v>
      </c>
      <c r="O1853" s="41">
        <f>IF(Table2[[#This Row],[Customer Segment]]=Introduction!$D$45,1,0)</f>
        <v>1</v>
      </c>
      <c r="P1853" s="41">
        <f>IF(Table2[[#This Row],[Customer Segment]]=Introduction!$D$42,1,0)</f>
        <v>0</v>
      </c>
      <c r="Q1853" s="41">
        <f>IF(Table2[[#This Row],[Customer Segment]]=Introduction!$D$44,1,0)</f>
        <v>0</v>
      </c>
      <c r="R1853" s="1">
        <v>1159.79</v>
      </c>
      <c r="S185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1613.4007592376004</v>
      </c>
    </row>
    <row r="1854" spans="1:19" x14ac:dyDescent="0.2">
      <c r="A1854" s="1" t="s">
        <v>46</v>
      </c>
      <c r="B1854" s="1" t="s">
        <v>14</v>
      </c>
      <c r="C1854" s="1" t="s">
        <v>47</v>
      </c>
      <c r="D1854" s="37">
        <v>0.02</v>
      </c>
      <c r="E1854" s="37">
        <v>25.38</v>
      </c>
      <c r="F1854" s="37">
        <v>8.99</v>
      </c>
      <c r="G1854" s="37">
        <v>0.5</v>
      </c>
      <c r="H1854" s="37">
        <v>-10.36</v>
      </c>
      <c r="I1854" s="42">
        <f>IF(Table2[[#This Row],[Order Priority]]=Introduction!$B$42,1,0)</f>
        <v>0</v>
      </c>
      <c r="J1854" s="42">
        <f>IF(Table2[[#This Row],[Order Priority]]=Introduction!$B$43,1,0)</f>
        <v>0</v>
      </c>
      <c r="K1854" s="42">
        <f>IF(Table2[[#This Row],[Order Priority]]=Introduction!$B$44,1,0)</f>
        <v>0</v>
      </c>
      <c r="L1854" s="42">
        <f>IF(Table2[[#This Row],[Order Priority]]=Introduction!$B$45,1,0)</f>
        <v>0</v>
      </c>
      <c r="M1854" s="42">
        <f>IF(Table2[[#This Row],[Ship Mode]]=Introduction!$C$42,1,0)</f>
        <v>0</v>
      </c>
      <c r="N1854" s="41">
        <f>IF(Table2[[#This Row],[Ship Mode]]=Introduction!$C$44,1,0)</f>
        <v>1</v>
      </c>
      <c r="O1854" s="41">
        <f>IF(Table2[[#This Row],[Customer Segment]]=Introduction!$D$45,1,0)</f>
        <v>0</v>
      </c>
      <c r="P1854" s="41">
        <f>IF(Table2[[#This Row],[Customer Segment]]=Introduction!$D$42,1,0)</f>
        <v>0</v>
      </c>
      <c r="Q1854" s="41">
        <f>IF(Table2[[#This Row],[Customer Segment]]=Introduction!$D$44,1,0)</f>
        <v>1</v>
      </c>
      <c r="R1854" s="34">
        <v>34.11</v>
      </c>
      <c r="S185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588.20251312569201</v>
      </c>
    </row>
    <row r="1855" spans="1:19" x14ac:dyDescent="0.2">
      <c r="A1855" s="1" t="s">
        <v>46</v>
      </c>
      <c r="B1855" s="1" t="s">
        <v>14</v>
      </c>
      <c r="C1855" s="1" t="s">
        <v>70</v>
      </c>
      <c r="D1855" s="39">
        <v>0.09</v>
      </c>
      <c r="E1855" s="39">
        <v>6.48</v>
      </c>
      <c r="F1855" s="39">
        <v>9.68</v>
      </c>
      <c r="G1855" s="39">
        <v>0.36</v>
      </c>
      <c r="H1855" s="39">
        <v>-204.16</v>
      </c>
      <c r="I1855" s="42">
        <f>IF(Table2[[#This Row],[Order Priority]]=Introduction!$B$42,1,0)</f>
        <v>0</v>
      </c>
      <c r="J1855" s="42">
        <f>IF(Table2[[#This Row],[Order Priority]]=Introduction!$B$43,1,0)</f>
        <v>0</v>
      </c>
      <c r="K1855" s="42">
        <f>IF(Table2[[#This Row],[Order Priority]]=Introduction!$B$44,1,0)</f>
        <v>0</v>
      </c>
      <c r="L1855" s="42">
        <f>IF(Table2[[#This Row],[Order Priority]]=Introduction!$B$45,1,0)</f>
        <v>0</v>
      </c>
      <c r="M1855" s="42">
        <f>IF(Table2[[#This Row],[Ship Mode]]=Introduction!$C$42,1,0)</f>
        <v>0</v>
      </c>
      <c r="N1855" s="41">
        <f>IF(Table2[[#This Row],[Ship Mode]]=Introduction!$C$44,1,0)</f>
        <v>1</v>
      </c>
      <c r="O1855" s="41">
        <f>IF(Table2[[#This Row],[Customer Segment]]=Introduction!$D$45,1,0)</f>
        <v>0</v>
      </c>
      <c r="P1855" s="41">
        <f>IF(Table2[[#This Row],[Customer Segment]]=Introduction!$D$42,1,0)</f>
        <v>0</v>
      </c>
      <c r="Q1855" s="41">
        <f>IF(Table2[[#This Row],[Customer Segment]]=Introduction!$D$44,1,0)</f>
        <v>0</v>
      </c>
      <c r="R1855" s="1">
        <v>99.92</v>
      </c>
      <c r="S185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156.53687584250974</v>
      </c>
    </row>
    <row r="1856" spans="1:19" x14ac:dyDescent="0.2">
      <c r="A1856" s="1" t="s">
        <v>1</v>
      </c>
      <c r="B1856" s="1" t="s">
        <v>14</v>
      </c>
      <c r="C1856" s="1" t="s">
        <v>70</v>
      </c>
      <c r="D1856" s="37">
        <v>0.09</v>
      </c>
      <c r="E1856" s="37">
        <v>20.98</v>
      </c>
      <c r="F1856" s="37">
        <v>1.49</v>
      </c>
      <c r="G1856" s="37">
        <v>0.35</v>
      </c>
      <c r="H1856" s="37">
        <v>199.1823</v>
      </c>
      <c r="I1856" s="42">
        <f>IF(Table2[[#This Row],[Order Priority]]=Introduction!$B$42,1,0)</f>
        <v>1</v>
      </c>
      <c r="J1856" s="42">
        <f>IF(Table2[[#This Row],[Order Priority]]=Introduction!$B$43,1,0)</f>
        <v>0</v>
      </c>
      <c r="K1856" s="42">
        <f>IF(Table2[[#This Row],[Order Priority]]=Introduction!$B$44,1,0)</f>
        <v>0</v>
      </c>
      <c r="L1856" s="42">
        <f>IF(Table2[[#This Row],[Order Priority]]=Introduction!$B$45,1,0)</f>
        <v>0</v>
      </c>
      <c r="M1856" s="42">
        <f>IF(Table2[[#This Row],[Ship Mode]]=Introduction!$C$42,1,0)</f>
        <v>0</v>
      </c>
      <c r="N1856" s="41">
        <f>IF(Table2[[#This Row],[Ship Mode]]=Introduction!$C$44,1,0)</f>
        <v>1</v>
      </c>
      <c r="O1856" s="41">
        <f>IF(Table2[[#This Row],[Customer Segment]]=Introduction!$D$45,1,0)</f>
        <v>0</v>
      </c>
      <c r="P1856" s="41">
        <f>IF(Table2[[#This Row],[Customer Segment]]=Introduction!$D$42,1,0)</f>
        <v>0</v>
      </c>
      <c r="Q1856" s="41">
        <f>IF(Table2[[#This Row],[Customer Segment]]=Introduction!$D$44,1,0)</f>
        <v>0</v>
      </c>
      <c r="R1856" s="34">
        <v>288.67</v>
      </c>
      <c r="S185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469.30474812569258</v>
      </c>
    </row>
    <row r="1857" spans="1:19" x14ac:dyDescent="0.2">
      <c r="A1857" s="1" t="s">
        <v>1</v>
      </c>
      <c r="B1857" s="1" t="s">
        <v>14</v>
      </c>
      <c r="C1857" s="1" t="s">
        <v>47</v>
      </c>
      <c r="D1857" s="39">
        <v>0.03</v>
      </c>
      <c r="E1857" s="39">
        <v>304.99</v>
      </c>
      <c r="F1857" s="39">
        <v>19.989999999999998</v>
      </c>
      <c r="G1857" s="39">
        <v>0.4</v>
      </c>
      <c r="H1857" s="39">
        <v>4033.6089000000002</v>
      </c>
      <c r="I1857" s="42">
        <f>IF(Table2[[#This Row],[Order Priority]]=Introduction!$B$42,1,0)</f>
        <v>1</v>
      </c>
      <c r="J1857" s="42">
        <f>IF(Table2[[#This Row],[Order Priority]]=Introduction!$B$43,1,0)</f>
        <v>0</v>
      </c>
      <c r="K1857" s="42">
        <f>IF(Table2[[#This Row],[Order Priority]]=Introduction!$B$44,1,0)</f>
        <v>0</v>
      </c>
      <c r="L1857" s="42">
        <f>IF(Table2[[#This Row],[Order Priority]]=Introduction!$B$45,1,0)</f>
        <v>0</v>
      </c>
      <c r="M1857" s="42">
        <f>IF(Table2[[#This Row],[Ship Mode]]=Introduction!$C$42,1,0)</f>
        <v>0</v>
      </c>
      <c r="N1857" s="41">
        <f>IF(Table2[[#This Row],[Ship Mode]]=Introduction!$C$44,1,0)</f>
        <v>1</v>
      </c>
      <c r="O1857" s="41">
        <f>IF(Table2[[#This Row],[Customer Segment]]=Introduction!$D$45,1,0)</f>
        <v>0</v>
      </c>
      <c r="P1857" s="41">
        <f>IF(Table2[[#This Row],[Customer Segment]]=Introduction!$D$42,1,0)</f>
        <v>0</v>
      </c>
      <c r="Q1857" s="41">
        <f>IF(Table2[[#This Row],[Customer Segment]]=Introduction!$D$44,1,0)</f>
        <v>1</v>
      </c>
      <c r="R1857" s="1">
        <v>5845.81</v>
      </c>
      <c r="S185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5908.6859476687669</v>
      </c>
    </row>
    <row r="1858" spans="1:19" x14ac:dyDescent="0.2">
      <c r="A1858" s="1" t="s">
        <v>1</v>
      </c>
      <c r="B1858" s="1" t="s">
        <v>14</v>
      </c>
      <c r="C1858" s="1" t="s">
        <v>47</v>
      </c>
      <c r="D1858" s="37">
        <v>0.09</v>
      </c>
      <c r="E1858" s="37">
        <v>65.989999999999995</v>
      </c>
      <c r="F1858" s="37">
        <v>8.99</v>
      </c>
      <c r="G1858" s="37">
        <v>0.57999999999999996</v>
      </c>
      <c r="H1858" s="37">
        <v>141.7824</v>
      </c>
      <c r="I1858" s="42">
        <f>IF(Table2[[#This Row],[Order Priority]]=Introduction!$B$42,1,0)</f>
        <v>1</v>
      </c>
      <c r="J1858" s="42">
        <f>IF(Table2[[#This Row],[Order Priority]]=Introduction!$B$43,1,0)</f>
        <v>0</v>
      </c>
      <c r="K1858" s="42">
        <f>IF(Table2[[#This Row],[Order Priority]]=Introduction!$B$44,1,0)</f>
        <v>0</v>
      </c>
      <c r="L1858" s="42">
        <f>IF(Table2[[#This Row],[Order Priority]]=Introduction!$B$45,1,0)</f>
        <v>0</v>
      </c>
      <c r="M1858" s="42">
        <f>IF(Table2[[#This Row],[Ship Mode]]=Introduction!$C$42,1,0)</f>
        <v>0</v>
      </c>
      <c r="N1858" s="41">
        <f>IF(Table2[[#This Row],[Ship Mode]]=Introduction!$C$44,1,0)</f>
        <v>1</v>
      </c>
      <c r="O1858" s="41">
        <f>IF(Table2[[#This Row],[Customer Segment]]=Introduction!$D$45,1,0)</f>
        <v>0</v>
      </c>
      <c r="P1858" s="41">
        <f>IF(Table2[[#This Row],[Customer Segment]]=Introduction!$D$42,1,0)</f>
        <v>0</v>
      </c>
      <c r="Q1858" s="41">
        <f>IF(Table2[[#This Row],[Customer Segment]]=Introduction!$D$44,1,0)</f>
        <v>1</v>
      </c>
      <c r="R1858" s="34">
        <v>633.85</v>
      </c>
      <c r="S185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980.4565016832214</v>
      </c>
    </row>
    <row r="1859" spans="1:19" x14ac:dyDescent="0.2">
      <c r="A1859" s="1" t="s">
        <v>1</v>
      </c>
      <c r="B1859" s="1" t="s">
        <v>14</v>
      </c>
      <c r="C1859" s="1" t="s">
        <v>15</v>
      </c>
      <c r="D1859" s="39">
        <v>0.01</v>
      </c>
      <c r="E1859" s="39">
        <v>7.98</v>
      </c>
      <c r="F1859" s="39">
        <v>6.5</v>
      </c>
      <c r="G1859" s="39">
        <v>0.59</v>
      </c>
      <c r="H1859" s="39">
        <v>-34.591999999999999</v>
      </c>
      <c r="I1859" s="42">
        <f>IF(Table2[[#This Row],[Order Priority]]=Introduction!$B$42,1,0)</f>
        <v>1</v>
      </c>
      <c r="J1859" s="42">
        <f>IF(Table2[[#This Row],[Order Priority]]=Introduction!$B$43,1,0)</f>
        <v>0</v>
      </c>
      <c r="K1859" s="42">
        <f>IF(Table2[[#This Row],[Order Priority]]=Introduction!$B$44,1,0)</f>
        <v>0</v>
      </c>
      <c r="L1859" s="42">
        <f>IF(Table2[[#This Row],[Order Priority]]=Introduction!$B$45,1,0)</f>
        <v>0</v>
      </c>
      <c r="M1859" s="42">
        <f>IF(Table2[[#This Row],[Ship Mode]]=Introduction!$C$42,1,0)</f>
        <v>0</v>
      </c>
      <c r="N1859" s="41">
        <f>IF(Table2[[#This Row],[Ship Mode]]=Introduction!$C$44,1,0)</f>
        <v>1</v>
      </c>
      <c r="O1859" s="41">
        <f>IF(Table2[[#This Row],[Customer Segment]]=Introduction!$D$45,1,0)</f>
        <v>0</v>
      </c>
      <c r="P1859" s="41">
        <f>IF(Table2[[#This Row],[Customer Segment]]=Introduction!$D$42,1,0)</f>
        <v>1</v>
      </c>
      <c r="Q1859" s="41">
        <f>IF(Table2[[#This Row],[Customer Segment]]=Introduction!$D$44,1,0)</f>
        <v>0</v>
      </c>
      <c r="R1859" s="1">
        <v>34.909999999999997</v>
      </c>
      <c r="S185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551.07118718051311</v>
      </c>
    </row>
    <row r="1860" spans="1:19" x14ac:dyDescent="0.2">
      <c r="A1860" s="1" t="s">
        <v>13</v>
      </c>
      <c r="B1860" s="1" t="s">
        <v>2</v>
      </c>
      <c r="C1860" s="1" t="s">
        <v>70</v>
      </c>
      <c r="D1860" s="37">
        <v>0.1</v>
      </c>
      <c r="E1860" s="37">
        <v>180.98</v>
      </c>
      <c r="F1860" s="37">
        <v>26.2</v>
      </c>
      <c r="G1860" s="37">
        <v>0.59</v>
      </c>
      <c r="H1860" s="37">
        <v>-64.664000000000001</v>
      </c>
      <c r="I1860" s="42">
        <f>IF(Table2[[#This Row],[Order Priority]]=Introduction!$B$42,1,0)</f>
        <v>0</v>
      </c>
      <c r="J1860" s="42">
        <f>IF(Table2[[#This Row],[Order Priority]]=Introduction!$B$43,1,0)</f>
        <v>1</v>
      </c>
      <c r="K1860" s="42">
        <f>IF(Table2[[#This Row],[Order Priority]]=Introduction!$B$44,1,0)</f>
        <v>0</v>
      </c>
      <c r="L1860" s="42">
        <f>IF(Table2[[#This Row],[Order Priority]]=Introduction!$B$45,1,0)</f>
        <v>0</v>
      </c>
      <c r="M1860" s="42">
        <f>IF(Table2[[#This Row],[Ship Mode]]=Introduction!$C$42,1,0)</f>
        <v>1</v>
      </c>
      <c r="N1860" s="41">
        <f>IF(Table2[[#This Row],[Ship Mode]]=Introduction!$C$44,1,0)</f>
        <v>0</v>
      </c>
      <c r="O1860" s="41">
        <f>IF(Table2[[#This Row],[Customer Segment]]=Introduction!$D$45,1,0)</f>
        <v>0</v>
      </c>
      <c r="P1860" s="41">
        <f>IF(Table2[[#This Row],[Customer Segment]]=Introduction!$D$42,1,0)</f>
        <v>0</v>
      </c>
      <c r="Q1860" s="41">
        <f>IF(Table2[[#This Row],[Customer Segment]]=Introduction!$D$44,1,0)</f>
        <v>0</v>
      </c>
      <c r="R1860" s="34">
        <v>519.41999999999996</v>
      </c>
      <c r="S186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1480.2041046890156</v>
      </c>
    </row>
    <row r="1861" spans="1:19" x14ac:dyDescent="0.2">
      <c r="A1861" s="1" t="s">
        <v>23</v>
      </c>
      <c r="B1861" s="1" t="s">
        <v>14</v>
      </c>
      <c r="C1861" s="1" t="s">
        <v>3</v>
      </c>
      <c r="D1861" s="39">
        <v>0.05</v>
      </c>
      <c r="E1861" s="39">
        <v>125.99</v>
      </c>
      <c r="F1861" s="39">
        <v>8.08</v>
      </c>
      <c r="G1861" s="39">
        <v>0.56999999999999995</v>
      </c>
      <c r="H1861" s="39">
        <v>427.11840000000001</v>
      </c>
      <c r="I1861" s="42">
        <f>IF(Table2[[#This Row],[Order Priority]]=Introduction!$B$42,1,0)</f>
        <v>0</v>
      </c>
      <c r="J1861" s="42">
        <f>IF(Table2[[#This Row],[Order Priority]]=Introduction!$B$43,1,0)</f>
        <v>0</v>
      </c>
      <c r="K1861" s="42">
        <f>IF(Table2[[#This Row],[Order Priority]]=Introduction!$B$44,1,0)</f>
        <v>1</v>
      </c>
      <c r="L1861" s="42">
        <f>IF(Table2[[#This Row],[Order Priority]]=Introduction!$B$45,1,0)</f>
        <v>0</v>
      </c>
      <c r="M1861" s="42">
        <f>IF(Table2[[#This Row],[Ship Mode]]=Introduction!$C$42,1,0)</f>
        <v>0</v>
      </c>
      <c r="N1861" s="41">
        <f>IF(Table2[[#This Row],[Ship Mode]]=Introduction!$C$44,1,0)</f>
        <v>1</v>
      </c>
      <c r="O1861" s="41">
        <f>IF(Table2[[#This Row],[Customer Segment]]=Introduction!$D$45,1,0)</f>
        <v>1</v>
      </c>
      <c r="P1861" s="41">
        <f>IF(Table2[[#This Row],[Customer Segment]]=Introduction!$D$42,1,0)</f>
        <v>0</v>
      </c>
      <c r="Q1861" s="41">
        <f>IF(Table2[[#This Row],[Customer Segment]]=Introduction!$D$44,1,0)</f>
        <v>0</v>
      </c>
      <c r="R1861" s="1">
        <v>952.26</v>
      </c>
      <c r="S186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1203.8897432714746</v>
      </c>
    </row>
    <row r="1862" spans="1:19" x14ac:dyDescent="0.2">
      <c r="A1862" s="1" t="s">
        <v>23</v>
      </c>
      <c r="B1862" s="1" t="s">
        <v>14</v>
      </c>
      <c r="C1862" s="1" t="s">
        <v>15</v>
      </c>
      <c r="D1862" s="37">
        <v>0.04</v>
      </c>
      <c r="E1862" s="37">
        <v>4.71</v>
      </c>
      <c r="F1862" s="37">
        <v>0.7</v>
      </c>
      <c r="G1862" s="37">
        <v>0.8</v>
      </c>
      <c r="H1862" s="37">
        <v>4.53</v>
      </c>
      <c r="I1862" s="42">
        <f>IF(Table2[[#This Row],[Order Priority]]=Introduction!$B$42,1,0)</f>
        <v>0</v>
      </c>
      <c r="J1862" s="42">
        <f>IF(Table2[[#This Row],[Order Priority]]=Introduction!$B$43,1,0)</f>
        <v>0</v>
      </c>
      <c r="K1862" s="42">
        <f>IF(Table2[[#This Row],[Order Priority]]=Introduction!$B$44,1,0)</f>
        <v>1</v>
      </c>
      <c r="L1862" s="42">
        <f>IF(Table2[[#This Row],[Order Priority]]=Introduction!$B$45,1,0)</f>
        <v>0</v>
      </c>
      <c r="M1862" s="42">
        <f>IF(Table2[[#This Row],[Ship Mode]]=Introduction!$C$42,1,0)</f>
        <v>0</v>
      </c>
      <c r="N1862" s="41">
        <f>IF(Table2[[#This Row],[Ship Mode]]=Introduction!$C$44,1,0)</f>
        <v>1</v>
      </c>
      <c r="O1862" s="41">
        <f>IF(Table2[[#This Row],[Customer Segment]]=Introduction!$D$45,1,0)</f>
        <v>0</v>
      </c>
      <c r="P1862" s="41">
        <f>IF(Table2[[#This Row],[Customer Segment]]=Introduction!$D$42,1,0)</f>
        <v>1</v>
      </c>
      <c r="Q1862" s="41">
        <f>IF(Table2[[#This Row],[Customer Segment]]=Introduction!$D$44,1,0)</f>
        <v>0</v>
      </c>
      <c r="R1862" s="34">
        <v>90.52</v>
      </c>
      <c r="S186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365.05998171369748</v>
      </c>
    </row>
    <row r="1863" spans="1:19" x14ac:dyDescent="0.2">
      <c r="A1863" s="1" t="s">
        <v>23</v>
      </c>
      <c r="B1863" s="1" t="s">
        <v>14</v>
      </c>
      <c r="C1863" s="1" t="s">
        <v>15</v>
      </c>
      <c r="D1863" s="39">
        <v>0.06</v>
      </c>
      <c r="E1863" s="39">
        <v>4.2</v>
      </c>
      <c r="F1863" s="39">
        <v>2.2599999999999998</v>
      </c>
      <c r="G1863" s="39">
        <v>0.36</v>
      </c>
      <c r="H1863" s="39">
        <v>9.7799999999999994</v>
      </c>
      <c r="I1863" s="42">
        <f>IF(Table2[[#This Row],[Order Priority]]=Introduction!$B$42,1,0)</f>
        <v>0</v>
      </c>
      <c r="J1863" s="42">
        <f>IF(Table2[[#This Row],[Order Priority]]=Introduction!$B$43,1,0)</f>
        <v>0</v>
      </c>
      <c r="K1863" s="42">
        <f>IF(Table2[[#This Row],[Order Priority]]=Introduction!$B$44,1,0)</f>
        <v>1</v>
      </c>
      <c r="L1863" s="42">
        <f>IF(Table2[[#This Row],[Order Priority]]=Introduction!$B$45,1,0)</f>
        <v>0</v>
      </c>
      <c r="M1863" s="42">
        <f>IF(Table2[[#This Row],[Ship Mode]]=Introduction!$C$42,1,0)</f>
        <v>0</v>
      </c>
      <c r="N1863" s="41">
        <f>IF(Table2[[#This Row],[Ship Mode]]=Introduction!$C$44,1,0)</f>
        <v>1</v>
      </c>
      <c r="O1863" s="41">
        <f>IF(Table2[[#This Row],[Customer Segment]]=Introduction!$D$45,1,0)</f>
        <v>0</v>
      </c>
      <c r="P1863" s="41">
        <f>IF(Table2[[#This Row],[Customer Segment]]=Introduction!$D$42,1,0)</f>
        <v>1</v>
      </c>
      <c r="Q1863" s="41">
        <f>IF(Table2[[#This Row],[Customer Segment]]=Introduction!$D$44,1,0)</f>
        <v>0</v>
      </c>
      <c r="R1863" s="1">
        <v>55.97</v>
      </c>
      <c r="S186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33.017897129597905</v>
      </c>
    </row>
    <row r="1864" spans="1:19" x14ac:dyDescent="0.2">
      <c r="A1864" s="1" t="s">
        <v>23</v>
      </c>
      <c r="B1864" s="1" t="s">
        <v>63</v>
      </c>
      <c r="C1864" s="1" t="s">
        <v>47</v>
      </c>
      <c r="D1864" s="37">
        <v>0.04</v>
      </c>
      <c r="E1864" s="37">
        <v>4.4800000000000004</v>
      </c>
      <c r="F1864" s="37">
        <v>2.5</v>
      </c>
      <c r="G1864" s="37">
        <v>0.37</v>
      </c>
      <c r="H1864" s="37">
        <v>10.32</v>
      </c>
      <c r="I1864" s="42">
        <f>IF(Table2[[#This Row],[Order Priority]]=Introduction!$B$42,1,0)</f>
        <v>0</v>
      </c>
      <c r="J1864" s="42">
        <f>IF(Table2[[#This Row],[Order Priority]]=Introduction!$B$43,1,0)</f>
        <v>0</v>
      </c>
      <c r="K1864" s="42">
        <f>IF(Table2[[#This Row],[Order Priority]]=Introduction!$B$44,1,0)</f>
        <v>1</v>
      </c>
      <c r="L1864" s="42">
        <f>IF(Table2[[#This Row],[Order Priority]]=Introduction!$B$45,1,0)</f>
        <v>0</v>
      </c>
      <c r="M1864" s="42">
        <f>IF(Table2[[#This Row],[Ship Mode]]=Introduction!$C$42,1,0)</f>
        <v>0</v>
      </c>
      <c r="N1864" s="41">
        <f>IF(Table2[[#This Row],[Ship Mode]]=Introduction!$C$44,1,0)</f>
        <v>0</v>
      </c>
      <c r="O1864" s="41">
        <f>IF(Table2[[#This Row],[Customer Segment]]=Introduction!$D$45,1,0)</f>
        <v>0</v>
      </c>
      <c r="P1864" s="41">
        <f>IF(Table2[[#This Row],[Customer Segment]]=Introduction!$D$42,1,0)</f>
        <v>0</v>
      </c>
      <c r="Q1864" s="41">
        <f>IF(Table2[[#This Row],[Customer Segment]]=Introduction!$D$44,1,0)</f>
        <v>1</v>
      </c>
      <c r="R1864" s="34">
        <v>35.93</v>
      </c>
      <c r="S186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39.769191654274266</v>
      </c>
    </row>
    <row r="1865" spans="1:19" x14ac:dyDescent="0.2">
      <c r="A1865" s="1" t="s">
        <v>92</v>
      </c>
      <c r="B1865" s="1" t="s">
        <v>14</v>
      </c>
      <c r="C1865" s="1" t="s">
        <v>15</v>
      </c>
      <c r="D1865" s="39">
        <v>0.1</v>
      </c>
      <c r="E1865" s="39">
        <v>19.98</v>
      </c>
      <c r="F1865" s="39">
        <v>4</v>
      </c>
      <c r="G1865" s="39">
        <v>0.68</v>
      </c>
      <c r="H1865" s="39">
        <v>-16.2</v>
      </c>
      <c r="I1865" s="42">
        <f>IF(Table2[[#This Row],[Order Priority]]=Introduction!$B$42,1,0)</f>
        <v>0</v>
      </c>
      <c r="J1865" s="42">
        <f>IF(Table2[[#This Row],[Order Priority]]=Introduction!$B$43,1,0)</f>
        <v>0</v>
      </c>
      <c r="K1865" s="42">
        <f>IF(Table2[[#This Row],[Order Priority]]=Introduction!$B$44,1,0)</f>
        <v>0</v>
      </c>
      <c r="L1865" s="42">
        <f>IF(Table2[[#This Row],[Order Priority]]=Introduction!$B$45,1,0)</f>
        <v>1</v>
      </c>
      <c r="M1865" s="42">
        <f>IF(Table2[[#This Row],[Ship Mode]]=Introduction!$C$42,1,0)</f>
        <v>0</v>
      </c>
      <c r="N1865" s="41">
        <f>IF(Table2[[#This Row],[Ship Mode]]=Introduction!$C$44,1,0)</f>
        <v>1</v>
      </c>
      <c r="O1865" s="41">
        <f>IF(Table2[[#This Row],[Customer Segment]]=Introduction!$D$45,1,0)</f>
        <v>0</v>
      </c>
      <c r="P1865" s="41">
        <f>IF(Table2[[#This Row],[Customer Segment]]=Introduction!$D$42,1,0)</f>
        <v>1</v>
      </c>
      <c r="Q1865" s="41">
        <f>IF(Table2[[#This Row],[Customer Segment]]=Introduction!$D$44,1,0)</f>
        <v>0</v>
      </c>
      <c r="R1865" s="1">
        <v>303.58999999999997</v>
      </c>
      <c r="S186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276.48775464130841</v>
      </c>
    </row>
    <row r="1866" spans="1:19" x14ac:dyDescent="0.2">
      <c r="A1866" s="1" t="s">
        <v>92</v>
      </c>
      <c r="B1866" s="1" t="s">
        <v>14</v>
      </c>
      <c r="C1866" s="1" t="s">
        <v>15</v>
      </c>
      <c r="D1866" s="37">
        <v>0.1</v>
      </c>
      <c r="E1866" s="37">
        <v>19.98</v>
      </c>
      <c r="F1866" s="37">
        <v>4</v>
      </c>
      <c r="G1866" s="37">
        <v>0.68</v>
      </c>
      <c r="H1866" s="37">
        <v>-20.25</v>
      </c>
      <c r="I1866" s="42">
        <f>IF(Table2[[#This Row],[Order Priority]]=Introduction!$B$42,1,0)</f>
        <v>0</v>
      </c>
      <c r="J1866" s="42">
        <f>IF(Table2[[#This Row],[Order Priority]]=Introduction!$B$43,1,0)</f>
        <v>0</v>
      </c>
      <c r="K1866" s="42">
        <f>IF(Table2[[#This Row],[Order Priority]]=Introduction!$B$44,1,0)</f>
        <v>0</v>
      </c>
      <c r="L1866" s="42">
        <f>IF(Table2[[#This Row],[Order Priority]]=Introduction!$B$45,1,0)</f>
        <v>1</v>
      </c>
      <c r="M1866" s="42">
        <f>IF(Table2[[#This Row],[Ship Mode]]=Introduction!$C$42,1,0)</f>
        <v>0</v>
      </c>
      <c r="N1866" s="41">
        <f>IF(Table2[[#This Row],[Ship Mode]]=Introduction!$C$44,1,0)</f>
        <v>1</v>
      </c>
      <c r="O1866" s="41">
        <f>IF(Table2[[#This Row],[Customer Segment]]=Introduction!$D$45,1,0)</f>
        <v>0</v>
      </c>
      <c r="P1866" s="41">
        <f>IF(Table2[[#This Row],[Customer Segment]]=Introduction!$D$42,1,0)</f>
        <v>1</v>
      </c>
      <c r="Q1866" s="41">
        <f>IF(Table2[[#This Row],[Customer Segment]]=Introduction!$D$44,1,0)</f>
        <v>0</v>
      </c>
      <c r="R1866" s="34">
        <v>1233.32</v>
      </c>
      <c r="S186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272.34045046565979</v>
      </c>
    </row>
    <row r="1867" spans="1:19" x14ac:dyDescent="0.2">
      <c r="A1867" s="1" t="s">
        <v>92</v>
      </c>
      <c r="B1867" s="1" t="s">
        <v>14</v>
      </c>
      <c r="C1867" s="1" t="s">
        <v>15</v>
      </c>
      <c r="D1867" s="39">
        <v>0.09</v>
      </c>
      <c r="E1867" s="39">
        <v>2.88</v>
      </c>
      <c r="F1867" s="39">
        <v>1.49</v>
      </c>
      <c r="G1867" s="39">
        <v>0.36</v>
      </c>
      <c r="H1867" s="39">
        <v>-3.3809999999999998</v>
      </c>
      <c r="I1867" s="42">
        <f>IF(Table2[[#This Row],[Order Priority]]=Introduction!$B$42,1,0)</f>
        <v>0</v>
      </c>
      <c r="J1867" s="42">
        <f>IF(Table2[[#This Row],[Order Priority]]=Introduction!$B$43,1,0)</f>
        <v>0</v>
      </c>
      <c r="K1867" s="42">
        <f>IF(Table2[[#This Row],[Order Priority]]=Introduction!$B$44,1,0)</f>
        <v>0</v>
      </c>
      <c r="L1867" s="42">
        <f>IF(Table2[[#This Row],[Order Priority]]=Introduction!$B$45,1,0)</f>
        <v>1</v>
      </c>
      <c r="M1867" s="42">
        <f>IF(Table2[[#This Row],[Ship Mode]]=Introduction!$C$42,1,0)</f>
        <v>0</v>
      </c>
      <c r="N1867" s="41">
        <f>IF(Table2[[#This Row],[Ship Mode]]=Introduction!$C$44,1,0)</f>
        <v>1</v>
      </c>
      <c r="O1867" s="41">
        <f>IF(Table2[[#This Row],[Customer Segment]]=Introduction!$D$45,1,0)</f>
        <v>0</v>
      </c>
      <c r="P1867" s="41">
        <f>IF(Table2[[#This Row],[Customer Segment]]=Introduction!$D$42,1,0)</f>
        <v>1</v>
      </c>
      <c r="Q1867" s="41">
        <f>IF(Table2[[#This Row],[Customer Segment]]=Introduction!$D$44,1,0)</f>
        <v>0</v>
      </c>
      <c r="R1867" s="1">
        <v>47.31</v>
      </c>
      <c r="S186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-92.7077659799711</v>
      </c>
    </row>
    <row r="1868" spans="1:19" x14ac:dyDescent="0.2">
      <c r="A1868" s="1" t="s">
        <v>92</v>
      </c>
      <c r="B1868" s="1" t="s">
        <v>14</v>
      </c>
      <c r="C1868" s="1" t="s">
        <v>15</v>
      </c>
      <c r="D1868" s="37">
        <v>0.09</v>
      </c>
      <c r="E1868" s="37">
        <v>2.88</v>
      </c>
      <c r="F1868" s="37">
        <v>1.49</v>
      </c>
      <c r="G1868" s="37">
        <v>0.36</v>
      </c>
      <c r="H1868" s="37">
        <v>-2.7048000000000001</v>
      </c>
      <c r="I1868" s="42">
        <f>IF(Table2[[#This Row],[Order Priority]]=Introduction!$B$42,1,0)</f>
        <v>0</v>
      </c>
      <c r="J1868" s="42">
        <f>IF(Table2[[#This Row],[Order Priority]]=Introduction!$B$43,1,0)</f>
        <v>0</v>
      </c>
      <c r="K1868" s="42">
        <f>IF(Table2[[#This Row],[Order Priority]]=Introduction!$B$44,1,0)</f>
        <v>0</v>
      </c>
      <c r="L1868" s="42">
        <f>IF(Table2[[#This Row],[Order Priority]]=Introduction!$B$45,1,0)</f>
        <v>1</v>
      </c>
      <c r="M1868" s="42">
        <f>IF(Table2[[#This Row],[Ship Mode]]=Introduction!$C$42,1,0)</f>
        <v>0</v>
      </c>
      <c r="N1868" s="41">
        <f>IF(Table2[[#This Row],[Ship Mode]]=Introduction!$C$44,1,0)</f>
        <v>1</v>
      </c>
      <c r="O1868" s="41">
        <f>IF(Table2[[#This Row],[Customer Segment]]=Introduction!$D$45,1,0)</f>
        <v>0</v>
      </c>
      <c r="P1868" s="41">
        <f>IF(Table2[[#This Row],[Customer Segment]]=Introduction!$D$42,1,0)</f>
        <v>1</v>
      </c>
      <c r="Q1868" s="41">
        <f>IF(Table2[[#This Row],[Customer Segment]]=Introduction!$D$44,1,0)</f>
        <v>0</v>
      </c>
      <c r="R1868" s="34">
        <v>11.13</v>
      </c>
      <c r="S186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-92.01531978649615</v>
      </c>
    </row>
    <row r="1869" spans="1:19" x14ac:dyDescent="0.2">
      <c r="A1869" s="1" t="s">
        <v>92</v>
      </c>
      <c r="B1869" s="1" t="s">
        <v>63</v>
      </c>
      <c r="C1869" s="1" t="s">
        <v>3</v>
      </c>
      <c r="D1869" s="39">
        <v>0.02</v>
      </c>
      <c r="E1869" s="39">
        <v>150.97999999999999</v>
      </c>
      <c r="F1869" s="39">
        <v>13.99</v>
      </c>
      <c r="G1869" s="39">
        <v>0.38</v>
      </c>
      <c r="H1869" s="39">
        <v>26.1</v>
      </c>
      <c r="I1869" s="42">
        <f>IF(Table2[[#This Row],[Order Priority]]=Introduction!$B$42,1,0)</f>
        <v>0</v>
      </c>
      <c r="J1869" s="42">
        <f>IF(Table2[[#This Row],[Order Priority]]=Introduction!$B$43,1,0)</f>
        <v>0</v>
      </c>
      <c r="K1869" s="42">
        <f>IF(Table2[[#This Row],[Order Priority]]=Introduction!$B$44,1,0)</f>
        <v>0</v>
      </c>
      <c r="L1869" s="42">
        <f>IF(Table2[[#This Row],[Order Priority]]=Introduction!$B$45,1,0)</f>
        <v>1</v>
      </c>
      <c r="M1869" s="42">
        <f>IF(Table2[[#This Row],[Ship Mode]]=Introduction!$C$42,1,0)</f>
        <v>0</v>
      </c>
      <c r="N1869" s="41">
        <f>IF(Table2[[#This Row],[Ship Mode]]=Introduction!$C$44,1,0)</f>
        <v>0</v>
      </c>
      <c r="O1869" s="41">
        <f>IF(Table2[[#This Row],[Customer Segment]]=Introduction!$D$45,1,0)</f>
        <v>1</v>
      </c>
      <c r="P1869" s="41">
        <f>IF(Table2[[#This Row],[Customer Segment]]=Introduction!$D$42,1,0)</f>
        <v>0</v>
      </c>
      <c r="Q1869" s="41">
        <f>IF(Table2[[#This Row],[Customer Segment]]=Introduction!$D$44,1,0)</f>
        <v>0</v>
      </c>
      <c r="R1869" s="1">
        <v>480.37</v>
      </c>
      <c r="S186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747.56231556146463</v>
      </c>
    </row>
    <row r="1870" spans="1:19" x14ac:dyDescent="0.2">
      <c r="A1870" s="1" t="s">
        <v>92</v>
      </c>
      <c r="B1870" s="1" t="s">
        <v>14</v>
      </c>
      <c r="C1870" s="1" t="s">
        <v>3</v>
      </c>
      <c r="D1870" s="37">
        <v>0.1</v>
      </c>
      <c r="E1870" s="37">
        <v>5.43</v>
      </c>
      <c r="F1870" s="37">
        <v>0.95</v>
      </c>
      <c r="G1870" s="37">
        <v>0.36</v>
      </c>
      <c r="H1870" s="37">
        <v>-2.58</v>
      </c>
      <c r="I1870" s="42">
        <f>IF(Table2[[#This Row],[Order Priority]]=Introduction!$B$42,1,0)</f>
        <v>0</v>
      </c>
      <c r="J1870" s="42">
        <f>IF(Table2[[#This Row],[Order Priority]]=Introduction!$B$43,1,0)</f>
        <v>0</v>
      </c>
      <c r="K1870" s="42">
        <f>IF(Table2[[#This Row],[Order Priority]]=Introduction!$B$44,1,0)</f>
        <v>0</v>
      </c>
      <c r="L1870" s="42">
        <f>IF(Table2[[#This Row],[Order Priority]]=Introduction!$B$45,1,0)</f>
        <v>1</v>
      </c>
      <c r="M1870" s="42">
        <f>IF(Table2[[#This Row],[Ship Mode]]=Introduction!$C$42,1,0)</f>
        <v>0</v>
      </c>
      <c r="N1870" s="41">
        <f>IF(Table2[[#This Row],[Ship Mode]]=Introduction!$C$44,1,0)</f>
        <v>1</v>
      </c>
      <c r="O1870" s="41">
        <f>IF(Table2[[#This Row],[Customer Segment]]=Introduction!$D$45,1,0)</f>
        <v>1</v>
      </c>
      <c r="P1870" s="41">
        <f>IF(Table2[[#This Row],[Customer Segment]]=Introduction!$D$42,1,0)</f>
        <v>0</v>
      </c>
      <c r="Q1870" s="41">
        <f>IF(Table2[[#This Row],[Customer Segment]]=Introduction!$D$44,1,0)</f>
        <v>0</v>
      </c>
      <c r="R1870" s="34">
        <v>5.76</v>
      </c>
      <c r="S187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-85.53241453314341</v>
      </c>
    </row>
    <row r="1871" spans="1:19" x14ac:dyDescent="0.2">
      <c r="A1871" s="1" t="s">
        <v>92</v>
      </c>
      <c r="B1871" s="1" t="s">
        <v>2</v>
      </c>
      <c r="C1871" s="1" t="s">
        <v>3</v>
      </c>
      <c r="D1871" s="39">
        <v>0.01</v>
      </c>
      <c r="E1871" s="39">
        <v>179.29</v>
      </c>
      <c r="F1871" s="39">
        <v>29.21</v>
      </c>
      <c r="G1871" s="39">
        <v>0.74</v>
      </c>
      <c r="H1871" s="39">
        <v>2800.12</v>
      </c>
      <c r="I1871" s="42">
        <f>IF(Table2[[#This Row],[Order Priority]]=Introduction!$B$42,1,0)</f>
        <v>0</v>
      </c>
      <c r="J1871" s="42">
        <f>IF(Table2[[#This Row],[Order Priority]]=Introduction!$B$43,1,0)</f>
        <v>0</v>
      </c>
      <c r="K1871" s="42">
        <f>IF(Table2[[#This Row],[Order Priority]]=Introduction!$B$44,1,0)</f>
        <v>0</v>
      </c>
      <c r="L1871" s="42">
        <f>IF(Table2[[#This Row],[Order Priority]]=Introduction!$B$45,1,0)</f>
        <v>1</v>
      </c>
      <c r="M1871" s="42">
        <f>IF(Table2[[#This Row],[Ship Mode]]=Introduction!$C$42,1,0)</f>
        <v>1</v>
      </c>
      <c r="N1871" s="41">
        <f>IF(Table2[[#This Row],[Ship Mode]]=Introduction!$C$44,1,0)</f>
        <v>0</v>
      </c>
      <c r="O1871" s="41">
        <f>IF(Table2[[#This Row],[Customer Segment]]=Introduction!$D$45,1,0)</f>
        <v>1</v>
      </c>
      <c r="P1871" s="41">
        <f>IF(Table2[[#This Row],[Customer Segment]]=Introduction!$D$42,1,0)</f>
        <v>0</v>
      </c>
      <c r="Q1871" s="41">
        <f>IF(Table2[[#This Row],[Customer Segment]]=Introduction!$D$44,1,0)</f>
        <v>0</v>
      </c>
      <c r="R1871" s="1">
        <v>3112.13</v>
      </c>
      <c r="S187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4682.0840367151804</v>
      </c>
    </row>
    <row r="1872" spans="1:19" x14ac:dyDescent="0.2">
      <c r="A1872" s="1" t="s">
        <v>13</v>
      </c>
      <c r="B1872" s="1" t="s">
        <v>2</v>
      </c>
      <c r="C1872" s="1" t="s">
        <v>3</v>
      </c>
      <c r="D1872" s="37">
        <v>0.09</v>
      </c>
      <c r="E1872" s="37">
        <v>200.98</v>
      </c>
      <c r="F1872" s="37">
        <v>55.96</v>
      </c>
      <c r="G1872" s="37">
        <v>0.75</v>
      </c>
      <c r="H1872" s="37">
        <v>-512.87199999999996</v>
      </c>
      <c r="I1872" s="42">
        <f>IF(Table2[[#This Row],[Order Priority]]=Introduction!$B$42,1,0)</f>
        <v>0</v>
      </c>
      <c r="J1872" s="42">
        <f>IF(Table2[[#This Row],[Order Priority]]=Introduction!$B$43,1,0)</f>
        <v>1</v>
      </c>
      <c r="K1872" s="42">
        <f>IF(Table2[[#This Row],[Order Priority]]=Introduction!$B$44,1,0)</f>
        <v>0</v>
      </c>
      <c r="L1872" s="42">
        <f>IF(Table2[[#This Row],[Order Priority]]=Introduction!$B$45,1,0)</f>
        <v>0</v>
      </c>
      <c r="M1872" s="42">
        <f>IF(Table2[[#This Row],[Ship Mode]]=Introduction!$C$42,1,0)</f>
        <v>1</v>
      </c>
      <c r="N1872" s="41">
        <f>IF(Table2[[#This Row],[Ship Mode]]=Introduction!$C$44,1,0)</f>
        <v>0</v>
      </c>
      <c r="O1872" s="41">
        <f>IF(Table2[[#This Row],[Customer Segment]]=Introduction!$D$45,1,0)</f>
        <v>1</v>
      </c>
      <c r="P1872" s="41">
        <f>IF(Table2[[#This Row],[Customer Segment]]=Introduction!$D$42,1,0)</f>
        <v>0</v>
      </c>
      <c r="Q1872" s="41">
        <f>IF(Table2[[#This Row],[Customer Segment]]=Introduction!$D$44,1,0)</f>
        <v>0</v>
      </c>
      <c r="R1872" s="34">
        <v>1766.68</v>
      </c>
      <c r="S187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2036.9992165169956</v>
      </c>
    </row>
    <row r="1873" spans="1:19" x14ac:dyDescent="0.2">
      <c r="A1873" s="1" t="s">
        <v>13</v>
      </c>
      <c r="B1873" s="1" t="s">
        <v>14</v>
      </c>
      <c r="C1873" s="1" t="s">
        <v>3</v>
      </c>
      <c r="D1873" s="39">
        <v>0.09</v>
      </c>
      <c r="E1873" s="39">
        <v>2.78</v>
      </c>
      <c r="F1873" s="39">
        <v>0.97</v>
      </c>
      <c r="G1873" s="39">
        <v>0.59</v>
      </c>
      <c r="H1873" s="39">
        <v>-3.7839999999999998</v>
      </c>
      <c r="I1873" s="42">
        <f>IF(Table2[[#This Row],[Order Priority]]=Introduction!$B$42,1,0)</f>
        <v>0</v>
      </c>
      <c r="J1873" s="42">
        <f>IF(Table2[[#This Row],[Order Priority]]=Introduction!$B$43,1,0)</f>
        <v>1</v>
      </c>
      <c r="K1873" s="42">
        <f>IF(Table2[[#This Row],[Order Priority]]=Introduction!$B$44,1,0)</f>
        <v>0</v>
      </c>
      <c r="L1873" s="42">
        <f>IF(Table2[[#This Row],[Order Priority]]=Introduction!$B$45,1,0)</f>
        <v>0</v>
      </c>
      <c r="M1873" s="42">
        <f>IF(Table2[[#This Row],[Ship Mode]]=Introduction!$C$42,1,0)</f>
        <v>0</v>
      </c>
      <c r="N1873" s="41">
        <f>IF(Table2[[#This Row],[Ship Mode]]=Introduction!$C$44,1,0)</f>
        <v>1</v>
      </c>
      <c r="O1873" s="41">
        <f>IF(Table2[[#This Row],[Customer Segment]]=Introduction!$D$45,1,0)</f>
        <v>1</v>
      </c>
      <c r="P1873" s="41">
        <f>IF(Table2[[#This Row],[Customer Segment]]=Introduction!$D$42,1,0)</f>
        <v>0</v>
      </c>
      <c r="Q1873" s="41">
        <f>IF(Table2[[#This Row],[Customer Segment]]=Introduction!$D$44,1,0)</f>
        <v>0</v>
      </c>
      <c r="R1873" s="1">
        <v>29.02</v>
      </c>
      <c r="S187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88.013628081403667</v>
      </c>
    </row>
    <row r="1874" spans="1:19" x14ac:dyDescent="0.2">
      <c r="A1874" s="1" t="s">
        <v>13</v>
      </c>
      <c r="B1874" s="1" t="s">
        <v>2</v>
      </c>
      <c r="C1874" s="1" t="s">
        <v>3</v>
      </c>
      <c r="D1874" s="37">
        <v>0.06</v>
      </c>
      <c r="E1874" s="37">
        <v>180.98</v>
      </c>
      <c r="F1874" s="37">
        <v>26.2</v>
      </c>
      <c r="G1874" s="37">
        <v>0.59</v>
      </c>
      <c r="H1874" s="37">
        <v>-122.235</v>
      </c>
      <c r="I1874" s="42">
        <f>IF(Table2[[#This Row],[Order Priority]]=Introduction!$B$42,1,0)</f>
        <v>0</v>
      </c>
      <c r="J1874" s="42">
        <f>IF(Table2[[#This Row],[Order Priority]]=Introduction!$B$43,1,0)</f>
        <v>1</v>
      </c>
      <c r="K1874" s="42">
        <f>IF(Table2[[#This Row],[Order Priority]]=Introduction!$B$44,1,0)</f>
        <v>0</v>
      </c>
      <c r="L1874" s="42">
        <f>IF(Table2[[#This Row],[Order Priority]]=Introduction!$B$45,1,0)</f>
        <v>0</v>
      </c>
      <c r="M1874" s="42">
        <f>IF(Table2[[#This Row],[Ship Mode]]=Introduction!$C$42,1,0)</f>
        <v>1</v>
      </c>
      <c r="N1874" s="41">
        <f>IF(Table2[[#This Row],[Ship Mode]]=Introduction!$C$44,1,0)</f>
        <v>0</v>
      </c>
      <c r="O1874" s="41">
        <f>IF(Table2[[#This Row],[Customer Segment]]=Introduction!$D$45,1,0)</f>
        <v>1</v>
      </c>
      <c r="P1874" s="41">
        <f>IF(Table2[[#This Row],[Customer Segment]]=Introduction!$D$42,1,0)</f>
        <v>0</v>
      </c>
      <c r="Q1874" s="41">
        <f>IF(Table2[[#This Row],[Customer Segment]]=Introduction!$D$44,1,0)</f>
        <v>0</v>
      </c>
      <c r="R1874" s="34">
        <v>191.73</v>
      </c>
      <c r="S187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1438.6468800181158</v>
      </c>
    </row>
    <row r="1875" spans="1:19" x14ac:dyDescent="0.2">
      <c r="A1875" s="1" t="s">
        <v>23</v>
      </c>
      <c r="B1875" s="1" t="s">
        <v>14</v>
      </c>
      <c r="C1875" s="1" t="s">
        <v>70</v>
      </c>
      <c r="D1875" s="39">
        <v>0</v>
      </c>
      <c r="E1875" s="39">
        <v>599.99</v>
      </c>
      <c r="F1875" s="39">
        <v>24.49</v>
      </c>
      <c r="G1875" s="39">
        <v>0.44</v>
      </c>
      <c r="H1875" s="39">
        <v>-367.16500000000002</v>
      </c>
      <c r="I1875" s="42">
        <f>IF(Table2[[#This Row],[Order Priority]]=Introduction!$B$42,1,0)</f>
        <v>0</v>
      </c>
      <c r="J1875" s="42">
        <f>IF(Table2[[#This Row],[Order Priority]]=Introduction!$B$43,1,0)</f>
        <v>0</v>
      </c>
      <c r="K1875" s="42">
        <f>IF(Table2[[#This Row],[Order Priority]]=Introduction!$B$44,1,0)</f>
        <v>1</v>
      </c>
      <c r="L1875" s="42">
        <f>IF(Table2[[#This Row],[Order Priority]]=Introduction!$B$45,1,0)</f>
        <v>0</v>
      </c>
      <c r="M1875" s="42">
        <f>IF(Table2[[#This Row],[Ship Mode]]=Introduction!$C$42,1,0)</f>
        <v>0</v>
      </c>
      <c r="N1875" s="41">
        <f>IF(Table2[[#This Row],[Ship Mode]]=Introduction!$C$44,1,0)</f>
        <v>1</v>
      </c>
      <c r="O1875" s="41">
        <f>IF(Table2[[#This Row],[Customer Segment]]=Introduction!$D$45,1,0)</f>
        <v>0</v>
      </c>
      <c r="P1875" s="41">
        <f>IF(Table2[[#This Row],[Customer Segment]]=Introduction!$D$42,1,0)</f>
        <v>0</v>
      </c>
      <c r="Q1875" s="41">
        <f>IF(Table2[[#This Row],[Customer Segment]]=Introduction!$D$44,1,0)</f>
        <v>0</v>
      </c>
      <c r="R1875" s="1">
        <v>11015.82</v>
      </c>
      <c r="S187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2263.2346366262336</v>
      </c>
    </row>
    <row r="1876" spans="1:19" x14ac:dyDescent="0.2">
      <c r="A1876" s="1" t="s">
        <v>23</v>
      </c>
      <c r="B1876" s="1" t="s">
        <v>14</v>
      </c>
      <c r="C1876" s="1" t="s">
        <v>70</v>
      </c>
      <c r="D1876" s="37">
        <v>7.0000000000000007E-2</v>
      </c>
      <c r="E1876" s="37">
        <v>3.28</v>
      </c>
      <c r="F1876" s="37">
        <v>3.97</v>
      </c>
      <c r="G1876" s="37">
        <v>0.56000000000000005</v>
      </c>
      <c r="H1876" s="37">
        <v>-22.175999999999998</v>
      </c>
      <c r="I1876" s="42">
        <f>IF(Table2[[#This Row],[Order Priority]]=Introduction!$B$42,1,0)</f>
        <v>0</v>
      </c>
      <c r="J1876" s="42">
        <f>IF(Table2[[#This Row],[Order Priority]]=Introduction!$B$43,1,0)</f>
        <v>0</v>
      </c>
      <c r="K1876" s="42">
        <f>IF(Table2[[#This Row],[Order Priority]]=Introduction!$B$44,1,0)</f>
        <v>1</v>
      </c>
      <c r="L1876" s="42">
        <f>IF(Table2[[#This Row],[Order Priority]]=Introduction!$B$45,1,0)</f>
        <v>0</v>
      </c>
      <c r="M1876" s="42">
        <f>IF(Table2[[#This Row],[Ship Mode]]=Introduction!$C$42,1,0)</f>
        <v>0</v>
      </c>
      <c r="N1876" s="41">
        <f>IF(Table2[[#This Row],[Ship Mode]]=Introduction!$C$44,1,0)</f>
        <v>1</v>
      </c>
      <c r="O1876" s="41">
        <f>IF(Table2[[#This Row],[Customer Segment]]=Introduction!$D$45,1,0)</f>
        <v>0</v>
      </c>
      <c r="P1876" s="41">
        <f>IF(Table2[[#This Row],[Customer Segment]]=Introduction!$D$42,1,0)</f>
        <v>0</v>
      </c>
      <c r="Q1876" s="41">
        <f>IF(Table2[[#This Row],[Customer Segment]]=Introduction!$D$44,1,0)</f>
        <v>0</v>
      </c>
      <c r="R1876" s="34">
        <v>14.76</v>
      </c>
      <c r="S187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233.23901404487586</v>
      </c>
    </row>
    <row r="1877" spans="1:19" x14ac:dyDescent="0.2">
      <c r="A1877" s="1" t="s">
        <v>23</v>
      </c>
      <c r="B1877" s="1" t="s">
        <v>14</v>
      </c>
      <c r="C1877" s="1" t="s">
        <v>70</v>
      </c>
      <c r="D1877" s="39">
        <v>0.02</v>
      </c>
      <c r="E1877" s="39">
        <v>256.99</v>
      </c>
      <c r="F1877" s="39">
        <v>11.25</v>
      </c>
      <c r="G1877" s="39">
        <v>0.51</v>
      </c>
      <c r="H1877" s="39">
        <v>-214.10400000000001</v>
      </c>
      <c r="I1877" s="42">
        <f>IF(Table2[[#This Row],[Order Priority]]=Introduction!$B$42,1,0)</f>
        <v>0</v>
      </c>
      <c r="J1877" s="42">
        <f>IF(Table2[[#This Row],[Order Priority]]=Introduction!$B$43,1,0)</f>
        <v>0</v>
      </c>
      <c r="K1877" s="42">
        <f>IF(Table2[[#This Row],[Order Priority]]=Introduction!$B$44,1,0)</f>
        <v>1</v>
      </c>
      <c r="L1877" s="42">
        <f>IF(Table2[[#This Row],[Order Priority]]=Introduction!$B$45,1,0)</f>
        <v>0</v>
      </c>
      <c r="M1877" s="42">
        <f>IF(Table2[[#This Row],[Ship Mode]]=Introduction!$C$42,1,0)</f>
        <v>0</v>
      </c>
      <c r="N1877" s="41">
        <f>IF(Table2[[#This Row],[Ship Mode]]=Introduction!$C$44,1,0)</f>
        <v>1</v>
      </c>
      <c r="O1877" s="41">
        <f>IF(Table2[[#This Row],[Customer Segment]]=Introduction!$D$45,1,0)</f>
        <v>0</v>
      </c>
      <c r="P1877" s="41">
        <f>IF(Table2[[#This Row],[Customer Segment]]=Introduction!$D$42,1,0)</f>
        <v>0</v>
      </c>
      <c r="Q1877" s="41">
        <f>IF(Table2[[#This Row],[Customer Segment]]=Introduction!$D$44,1,0)</f>
        <v>0</v>
      </c>
      <c r="R1877" s="1">
        <v>808.44</v>
      </c>
      <c r="S187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1024.3149707635298</v>
      </c>
    </row>
    <row r="1878" spans="1:19" x14ac:dyDescent="0.2">
      <c r="A1878" s="1" t="s">
        <v>23</v>
      </c>
      <c r="B1878" s="1" t="s">
        <v>14</v>
      </c>
      <c r="C1878" s="1" t="s">
        <v>70</v>
      </c>
      <c r="D1878" s="37">
        <v>0.01</v>
      </c>
      <c r="E1878" s="37">
        <v>6.48</v>
      </c>
      <c r="F1878" s="37">
        <v>5.14</v>
      </c>
      <c r="G1878" s="37">
        <v>0.37</v>
      </c>
      <c r="H1878" s="37">
        <v>-26.936</v>
      </c>
      <c r="I1878" s="42">
        <f>IF(Table2[[#This Row],[Order Priority]]=Introduction!$B$42,1,0)</f>
        <v>0</v>
      </c>
      <c r="J1878" s="42">
        <f>IF(Table2[[#This Row],[Order Priority]]=Introduction!$B$43,1,0)</f>
        <v>0</v>
      </c>
      <c r="K1878" s="42">
        <f>IF(Table2[[#This Row],[Order Priority]]=Introduction!$B$44,1,0)</f>
        <v>1</v>
      </c>
      <c r="L1878" s="42">
        <f>IF(Table2[[#This Row],[Order Priority]]=Introduction!$B$45,1,0)</f>
        <v>0</v>
      </c>
      <c r="M1878" s="42">
        <f>IF(Table2[[#This Row],[Ship Mode]]=Introduction!$C$42,1,0)</f>
        <v>0</v>
      </c>
      <c r="N1878" s="41">
        <f>IF(Table2[[#This Row],[Ship Mode]]=Introduction!$C$44,1,0)</f>
        <v>1</v>
      </c>
      <c r="O1878" s="41">
        <f>IF(Table2[[#This Row],[Customer Segment]]=Introduction!$D$45,1,0)</f>
        <v>0</v>
      </c>
      <c r="P1878" s="41">
        <f>IF(Table2[[#This Row],[Customer Segment]]=Introduction!$D$42,1,0)</f>
        <v>0</v>
      </c>
      <c r="Q1878" s="41">
        <f>IF(Table2[[#This Row],[Customer Segment]]=Introduction!$D$44,1,0)</f>
        <v>0</v>
      </c>
      <c r="R1878" s="34">
        <v>67.41</v>
      </c>
      <c r="S187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152.45424753416927</v>
      </c>
    </row>
    <row r="1879" spans="1:19" x14ac:dyDescent="0.2">
      <c r="A1879" s="1" t="s">
        <v>46</v>
      </c>
      <c r="B1879" s="1" t="s">
        <v>14</v>
      </c>
      <c r="C1879" s="1" t="s">
        <v>47</v>
      </c>
      <c r="D1879" s="39">
        <v>0.09</v>
      </c>
      <c r="E1879" s="39">
        <v>71.37</v>
      </c>
      <c r="F1879" s="39">
        <v>69</v>
      </c>
      <c r="G1879" s="39">
        <v>0.68</v>
      </c>
      <c r="H1879" s="39">
        <v>-1537.1356000000001</v>
      </c>
      <c r="I1879" s="42">
        <f>IF(Table2[[#This Row],[Order Priority]]=Introduction!$B$42,1,0)</f>
        <v>0</v>
      </c>
      <c r="J1879" s="42">
        <f>IF(Table2[[#This Row],[Order Priority]]=Introduction!$B$43,1,0)</f>
        <v>0</v>
      </c>
      <c r="K1879" s="42">
        <f>IF(Table2[[#This Row],[Order Priority]]=Introduction!$B$44,1,0)</f>
        <v>0</v>
      </c>
      <c r="L1879" s="42">
        <f>IF(Table2[[#This Row],[Order Priority]]=Introduction!$B$45,1,0)</f>
        <v>0</v>
      </c>
      <c r="M1879" s="42">
        <f>IF(Table2[[#This Row],[Ship Mode]]=Introduction!$C$42,1,0)</f>
        <v>0</v>
      </c>
      <c r="N1879" s="41">
        <f>IF(Table2[[#This Row],[Ship Mode]]=Introduction!$C$44,1,0)</f>
        <v>1</v>
      </c>
      <c r="O1879" s="41">
        <f>IF(Table2[[#This Row],[Customer Segment]]=Introduction!$D$45,1,0)</f>
        <v>0</v>
      </c>
      <c r="P1879" s="41">
        <f>IF(Table2[[#This Row],[Customer Segment]]=Introduction!$D$42,1,0)</f>
        <v>0</v>
      </c>
      <c r="Q1879" s="41">
        <f>IF(Table2[[#This Row],[Customer Segment]]=Introduction!$D$44,1,0)</f>
        <v>1</v>
      </c>
      <c r="R1879" s="1">
        <v>1302.98</v>
      </c>
      <c r="S187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930.8312425098427</v>
      </c>
    </row>
    <row r="1880" spans="1:19" x14ac:dyDescent="0.2">
      <c r="A1880" s="1" t="s">
        <v>23</v>
      </c>
      <c r="B1880" s="1" t="s">
        <v>14</v>
      </c>
      <c r="C1880" s="1" t="s">
        <v>70</v>
      </c>
      <c r="D1880" s="37">
        <v>0.09</v>
      </c>
      <c r="E1880" s="37">
        <v>20.99</v>
      </c>
      <c r="F1880" s="37">
        <v>2.5</v>
      </c>
      <c r="G1880" s="37">
        <v>0.81</v>
      </c>
      <c r="H1880" s="37">
        <v>-136.12200000000001</v>
      </c>
      <c r="I1880" s="42">
        <f>IF(Table2[[#This Row],[Order Priority]]=Introduction!$B$42,1,0)</f>
        <v>0</v>
      </c>
      <c r="J1880" s="42">
        <f>IF(Table2[[#This Row],[Order Priority]]=Introduction!$B$43,1,0)</f>
        <v>0</v>
      </c>
      <c r="K1880" s="42">
        <f>IF(Table2[[#This Row],[Order Priority]]=Introduction!$B$44,1,0)</f>
        <v>1</v>
      </c>
      <c r="L1880" s="42">
        <f>IF(Table2[[#This Row],[Order Priority]]=Introduction!$B$45,1,0)</f>
        <v>0</v>
      </c>
      <c r="M1880" s="42">
        <f>IF(Table2[[#This Row],[Ship Mode]]=Introduction!$C$42,1,0)</f>
        <v>0</v>
      </c>
      <c r="N1880" s="41">
        <f>IF(Table2[[#This Row],[Ship Mode]]=Introduction!$C$44,1,0)</f>
        <v>1</v>
      </c>
      <c r="O1880" s="41">
        <f>IF(Table2[[#This Row],[Customer Segment]]=Introduction!$D$45,1,0)</f>
        <v>0</v>
      </c>
      <c r="P1880" s="41">
        <f>IF(Table2[[#This Row],[Customer Segment]]=Introduction!$D$42,1,0)</f>
        <v>0</v>
      </c>
      <c r="Q1880" s="41">
        <f>IF(Table2[[#This Row],[Customer Segment]]=Introduction!$D$44,1,0)</f>
        <v>0</v>
      </c>
      <c r="R1880" s="34">
        <v>100.11</v>
      </c>
      <c r="S188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325.99326956343373</v>
      </c>
    </row>
    <row r="1881" spans="1:19" x14ac:dyDescent="0.2">
      <c r="A1881" s="1" t="s">
        <v>23</v>
      </c>
      <c r="B1881" s="1" t="s">
        <v>14</v>
      </c>
      <c r="C1881" s="1" t="s">
        <v>15</v>
      </c>
      <c r="D1881" s="39">
        <v>0</v>
      </c>
      <c r="E1881" s="39">
        <v>8.74</v>
      </c>
      <c r="F1881" s="39">
        <v>8.2899999999999991</v>
      </c>
      <c r="G1881" s="39">
        <v>0.38</v>
      </c>
      <c r="H1881" s="39">
        <v>-79.400000000000006</v>
      </c>
      <c r="I1881" s="42">
        <f>IF(Table2[[#This Row],[Order Priority]]=Introduction!$B$42,1,0)</f>
        <v>0</v>
      </c>
      <c r="J1881" s="42">
        <f>IF(Table2[[#This Row],[Order Priority]]=Introduction!$B$43,1,0)</f>
        <v>0</v>
      </c>
      <c r="K1881" s="42">
        <f>IF(Table2[[#This Row],[Order Priority]]=Introduction!$B$44,1,0)</f>
        <v>1</v>
      </c>
      <c r="L1881" s="42">
        <f>IF(Table2[[#This Row],[Order Priority]]=Introduction!$B$45,1,0)</f>
        <v>0</v>
      </c>
      <c r="M1881" s="42">
        <f>IF(Table2[[#This Row],[Ship Mode]]=Introduction!$C$42,1,0)</f>
        <v>0</v>
      </c>
      <c r="N1881" s="41">
        <f>IF(Table2[[#This Row],[Ship Mode]]=Introduction!$C$44,1,0)</f>
        <v>1</v>
      </c>
      <c r="O1881" s="41">
        <f>IF(Table2[[#This Row],[Customer Segment]]=Introduction!$D$45,1,0)</f>
        <v>0</v>
      </c>
      <c r="P1881" s="41">
        <f>IF(Table2[[#This Row],[Customer Segment]]=Introduction!$D$42,1,0)</f>
        <v>1</v>
      </c>
      <c r="Q1881" s="41">
        <f>IF(Table2[[#This Row],[Customer Segment]]=Introduction!$D$44,1,0)</f>
        <v>0</v>
      </c>
      <c r="R1881" s="1">
        <v>131.62</v>
      </c>
      <c r="S188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178.85916300861336</v>
      </c>
    </row>
    <row r="1882" spans="1:19" x14ac:dyDescent="0.2">
      <c r="A1882" s="1" t="s">
        <v>46</v>
      </c>
      <c r="B1882" s="1" t="s">
        <v>14</v>
      </c>
      <c r="C1882" s="1" t="s">
        <v>70</v>
      </c>
      <c r="D1882" s="37">
        <v>0.04</v>
      </c>
      <c r="E1882" s="37">
        <v>10.64</v>
      </c>
      <c r="F1882" s="37">
        <v>5.16</v>
      </c>
      <c r="G1882" s="37">
        <v>0.56999999999999995</v>
      </c>
      <c r="H1882" s="37">
        <v>24.096</v>
      </c>
      <c r="I1882" s="42">
        <f>IF(Table2[[#This Row],[Order Priority]]=Introduction!$B$42,1,0)</f>
        <v>0</v>
      </c>
      <c r="J1882" s="42">
        <f>IF(Table2[[#This Row],[Order Priority]]=Introduction!$B$43,1,0)</f>
        <v>0</v>
      </c>
      <c r="K1882" s="42">
        <f>IF(Table2[[#This Row],[Order Priority]]=Introduction!$B$44,1,0)</f>
        <v>0</v>
      </c>
      <c r="L1882" s="42">
        <f>IF(Table2[[#This Row],[Order Priority]]=Introduction!$B$45,1,0)</f>
        <v>0</v>
      </c>
      <c r="M1882" s="42">
        <f>IF(Table2[[#This Row],[Ship Mode]]=Introduction!$C$42,1,0)</f>
        <v>0</v>
      </c>
      <c r="N1882" s="41">
        <f>IF(Table2[[#This Row],[Ship Mode]]=Introduction!$C$44,1,0)</f>
        <v>1</v>
      </c>
      <c r="O1882" s="41">
        <f>IF(Table2[[#This Row],[Customer Segment]]=Introduction!$D$45,1,0)</f>
        <v>0</v>
      </c>
      <c r="P1882" s="41">
        <f>IF(Table2[[#This Row],[Customer Segment]]=Introduction!$D$42,1,0)</f>
        <v>0</v>
      </c>
      <c r="Q1882" s="41">
        <f>IF(Table2[[#This Row],[Customer Segment]]=Introduction!$D$44,1,0)</f>
        <v>0</v>
      </c>
      <c r="R1882" s="34">
        <v>66.900000000000006</v>
      </c>
      <c r="S188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485.97161872317957</v>
      </c>
    </row>
    <row r="1883" spans="1:19" x14ac:dyDescent="0.2">
      <c r="A1883" s="1" t="s">
        <v>46</v>
      </c>
      <c r="B1883" s="1" t="s">
        <v>63</v>
      </c>
      <c r="C1883" s="1" t="s">
        <v>70</v>
      </c>
      <c r="D1883" s="39">
        <v>0.03</v>
      </c>
      <c r="E1883" s="39">
        <v>2.78</v>
      </c>
      <c r="F1883" s="39">
        <v>1.34</v>
      </c>
      <c r="G1883" s="39">
        <v>0.45</v>
      </c>
      <c r="H1883" s="39">
        <v>6.9720000000000004</v>
      </c>
      <c r="I1883" s="42">
        <f>IF(Table2[[#This Row],[Order Priority]]=Introduction!$B$42,1,0)</f>
        <v>0</v>
      </c>
      <c r="J1883" s="42">
        <f>IF(Table2[[#This Row],[Order Priority]]=Introduction!$B$43,1,0)</f>
        <v>0</v>
      </c>
      <c r="K1883" s="42">
        <f>IF(Table2[[#This Row],[Order Priority]]=Introduction!$B$44,1,0)</f>
        <v>0</v>
      </c>
      <c r="L1883" s="42">
        <f>IF(Table2[[#This Row],[Order Priority]]=Introduction!$B$45,1,0)</f>
        <v>0</v>
      </c>
      <c r="M1883" s="42">
        <f>IF(Table2[[#This Row],[Ship Mode]]=Introduction!$C$42,1,0)</f>
        <v>0</v>
      </c>
      <c r="N1883" s="41">
        <f>IF(Table2[[#This Row],[Ship Mode]]=Introduction!$C$44,1,0)</f>
        <v>0</v>
      </c>
      <c r="O1883" s="41">
        <f>IF(Table2[[#This Row],[Customer Segment]]=Introduction!$D$45,1,0)</f>
        <v>0</v>
      </c>
      <c r="P1883" s="41">
        <f>IF(Table2[[#This Row],[Customer Segment]]=Introduction!$D$42,1,0)</f>
        <v>0</v>
      </c>
      <c r="Q1883" s="41">
        <f>IF(Table2[[#This Row],[Customer Segment]]=Introduction!$D$44,1,0)</f>
        <v>0</v>
      </c>
      <c r="R1883" s="1">
        <v>43.13</v>
      </c>
      <c r="S188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162.87758341606735</v>
      </c>
    </row>
    <row r="1884" spans="1:19" x14ac:dyDescent="0.2">
      <c r="A1884" s="1" t="s">
        <v>46</v>
      </c>
      <c r="B1884" s="1" t="s">
        <v>14</v>
      </c>
      <c r="C1884" s="1" t="s">
        <v>3</v>
      </c>
      <c r="D1884" s="37">
        <v>0.01</v>
      </c>
      <c r="E1884" s="37">
        <v>7.1</v>
      </c>
      <c r="F1884" s="37">
        <v>6.05</v>
      </c>
      <c r="G1884" s="37">
        <v>0.39</v>
      </c>
      <c r="H1884" s="37">
        <v>-39.186250000000001</v>
      </c>
      <c r="I1884" s="42">
        <f>IF(Table2[[#This Row],[Order Priority]]=Introduction!$B$42,1,0)</f>
        <v>0</v>
      </c>
      <c r="J1884" s="42">
        <f>IF(Table2[[#This Row],[Order Priority]]=Introduction!$B$43,1,0)</f>
        <v>0</v>
      </c>
      <c r="K1884" s="42">
        <f>IF(Table2[[#This Row],[Order Priority]]=Introduction!$B$44,1,0)</f>
        <v>0</v>
      </c>
      <c r="L1884" s="42">
        <f>IF(Table2[[#This Row],[Order Priority]]=Introduction!$B$45,1,0)</f>
        <v>0</v>
      </c>
      <c r="M1884" s="42">
        <f>IF(Table2[[#This Row],[Ship Mode]]=Introduction!$C$42,1,0)</f>
        <v>0</v>
      </c>
      <c r="N1884" s="41">
        <f>IF(Table2[[#This Row],[Ship Mode]]=Introduction!$C$44,1,0)</f>
        <v>1</v>
      </c>
      <c r="O1884" s="41">
        <f>IF(Table2[[#This Row],[Customer Segment]]=Introduction!$D$45,1,0)</f>
        <v>1</v>
      </c>
      <c r="P1884" s="41">
        <f>IF(Table2[[#This Row],[Customer Segment]]=Introduction!$D$42,1,0)</f>
        <v>0</v>
      </c>
      <c r="Q1884" s="41">
        <f>IF(Table2[[#This Row],[Customer Segment]]=Introduction!$D$44,1,0)</f>
        <v>0</v>
      </c>
      <c r="R1884" s="34">
        <v>133.19</v>
      </c>
      <c r="S188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295.85201801593018</v>
      </c>
    </row>
    <row r="1885" spans="1:19" x14ac:dyDescent="0.2">
      <c r="A1885" s="1" t="s">
        <v>46</v>
      </c>
      <c r="B1885" s="1" t="s">
        <v>14</v>
      </c>
      <c r="C1885" s="1" t="s">
        <v>3</v>
      </c>
      <c r="D1885" s="39">
        <v>0.05</v>
      </c>
      <c r="E1885" s="39">
        <v>18.97</v>
      </c>
      <c r="F1885" s="39">
        <v>9.0299999999999994</v>
      </c>
      <c r="G1885" s="39">
        <v>0.37</v>
      </c>
      <c r="H1885" s="39">
        <v>-1.89</v>
      </c>
      <c r="I1885" s="42">
        <f>IF(Table2[[#This Row],[Order Priority]]=Introduction!$B$42,1,0)</f>
        <v>0</v>
      </c>
      <c r="J1885" s="42">
        <f>IF(Table2[[#This Row],[Order Priority]]=Introduction!$B$43,1,0)</f>
        <v>0</v>
      </c>
      <c r="K1885" s="42">
        <f>IF(Table2[[#This Row],[Order Priority]]=Introduction!$B$44,1,0)</f>
        <v>0</v>
      </c>
      <c r="L1885" s="42">
        <f>IF(Table2[[#This Row],[Order Priority]]=Introduction!$B$45,1,0)</f>
        <v>0</v>
      </c>
      <c r="M1885" s="42">
        <f>IF(Table2[[#This Row],[Ship Mode]]=Introduction!$C$42,1,0)</f>
        <v>0</v>
      </c>
      <c r="N1885" s="41">
        <f>IF(Table2[[#This Row],[Ship Mode]]=Introduction!$C$44,1,0)</f>
        <v>1</v>
      </c>
      <c r="O1885" s="41">
        <f>IF(Table2[[#This Row],[Customer Segment]]=Introduction!$D$45,1,0)</f>
        <v>1</v>
      </c>
      <c r="P1885" s="41">
        <f>IF(Table2[[#This Row],[Customer Segment]]=Introduction!$D$42,1,0)</f>
        <v>0</v>
      </c>
      <c r="Q1885" s="41">
        <f>IF(Table2[[#This Row],[Customer Segment]]=Introduction!$D$44,1,0)</f>
        <v>0</v>
      </c>
      <c r="R1885" s="1">
        <v>97.33</v>
      </c>
      <c r="S188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410.54314647120106</v>
      </c>
    </row>
    <row r="1886" spans="1:19" x14ac:dyDescent="0.2">
      <c r="A1886" s="1" t="s">
        <v>13</v>
      </c>
      <c r="B1886" s="1" t="s">
        <v>14</v>
      </c>
      <c r="C1886" s="1" t="s">
        <v>3</v>
      </c>
      <c r="D1886" s="37">
        <v>0.04</v>
      </c>
      <c r="E1886" s="37">
        <v>46.89</v>
      </c>
      <c r="F1886" s="37">
        <v>5.0999999999999996</v>
      </c>
      <c r="G1886" s="37">
        <v>0.46</v>
      </c>
      <c r="H1886" s="37">
        <v>87.12</v>
      </c>
      <c r="I1886" s="42">
        <f>IF(Table2[[#This Row],[Order Priority]]=Introduction!$B$42,1,0)</f>
        <v>0</v>
      </c>
      <c r="J1886" s="42">
        <f>IF(Table2[[#This Row],[Order Priority]]=Introduction!$B$43,1,0)</f>
        <v>1</v>
      </c>
      <c r="K1886" s="42">
        <f>IF(Table2[[#This Row],[Order Priority]]=Introduction!$B$44,1,0)</f>
        <v>0</v>
      </c>
      <c r="L1886" s="42">
        <f>IF(Table2[[#This Row],[Order Priority]]=Introduction!$B$45,1,0)</f>
        <v>0</v>
      </c>
      <c r="M1886" s="42">
        <f>IF(Table2[[#This Row],[Ship Mode]]=Introduction!$C$42,1,0)</f>
        <v>0</v>
      </c>
      <c r="N1886" s="41">
        <f>IF(Table2[[#This Row],[Ship Mode]]=Introduction!$C$44,1,0)</f>
        <v>1</v>
      </c>
      <c r="O1886" s="41">
        <f>IF(Table2[[#This Row],[Customer Segment]]=Introduction!$D$45,1,0)</f>
        <v>1</v>
      </c>
      <c r="P1886" s="41">
        <f>IF(Table2[[#This Row],[Customer Segment]]=Introduction!$D$42,1,0)</f>
        <v>0</v>
      </c>
      <c r="Q1886" s="41">
        <f>IF(Table2[[#This Row],[Customer Segment]]=Introduction!$D$44,1,0)</f>
        <v>0</v>
      </c>
      <c r="R1886" s="34">
        <v>182.61</v>
      </c>
      <c r="S188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358.44457624090779</v>
      </c>
    </row>
    <row r="1887" spans="1:19" x14ac:dyDescent="0.2">
      <c r="A1887" s="1" t="s">
        <v>23</v>
      </c>
      <c r="B1887" s="1" t="s">
        <v>14</v>
      </c>
      <c r="C1887" s="1" t="s">
        <v>15</v>
      </c>
      <c r="D1887" s="39">
        <v>7.0000000000000007E-2</v>
      </c>
      <c r="E1887" s="39">
        <v>17.7</v>
      </c>
      <c r="F1887" s="39">
        <v>9.4700000000000006</v>
      </c>
      <c r="G1887" s="39">
        <v>0.59</v>
      </c>
      <c r="H1887" s="39">
        <v>-243.54400000000001</v>
      </c>
      <c r="I1887" s="42">
        <f>IF(Table2[[#This Row],[Order Priority]]=Introduction!$B$42,1,0)</f>
        <v>0</v>
      </c>
      <c r="J1887" s="42">
        <f>IF(Table2[[#This Row],[Order Priority]]=Introduction!$B$43,1,0)</f>
        <v>0</v>
      </c>
      <c r="K1887" s="42">
        <f>IF(Table2[[#This Row],[Order Priority]]=Introduction!$B$44,1,0)</f>
        <v>1</v>
      </c>
      <c r="L1887" s="42">
        <f>IF(Table2[[#This Row],[Order Priority]]=Introduction!$B$45,1,0)</f>
        <v>0</v>
      </c>
      <c r="M1887" s="42">
        <f>IF(Table2[[#This Row],[Ship Mode]]=Introduction!$C$42,1,0)</f>
        <v>0</v>
      </c>
      <c r="N1887" s="41">
        <f>IF(Table2[[#This Row],[Ship Mode]]=Introduction!$C$44,1,0)</f>
        <v>1</v>
      </c>
      <c r="O1887" s="41">
        <f>IF(Table2[[#This Row],[Customer Segment]]=Introduction!$D$45,1,0)</f>
        <v>0</v>
      </c>
      <c r="P1887" s="41">
        <f>IF(Table2[[#This Row],[Customer Segment]]=Introduction!$D$42,1,0)</f>
        <v>1</v>
      </c>
      <c r="Q1887" s="41">
        <f>IF(Table2[[#This Row],[Customer Segment]]=Introduction!$D$44,1,0)</f>
        <v>0</v>
      </c>
      <c r="R1887" s="1">
        <v>300.67</v>
      </c>
      <c r="S188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199.74905333474251</v>
      </c>
    </row>
    <row r="1888" spans="1:19" x14ac:dyDescent="0.2">
      <c r="A1888" s="1" t="s">
        <v>23</v>
      </c>
      <c r="B1888" s="1" t="s">
        <v>14</v>
      </c>
      <c r="C1888" s="1" t="s">
        <v>3</v>
      </c>
      <c r="D1888" s="37">
        <v>0.08</v>
      </c>
      <c r="E1888" s="37">
        <v>3.69</v>
      </c>
      <c r="F1888" s="37">
        <v>2.5</v>
      </c>
      <c r="G1888" s="37">
        <v>0.39</v>
      </c>
      <c r="H1888" s="37">
        <v>-139.07599999999999</v>
      </c>
      <c r="I1888" s="42">
        <f>IF(Table2[[#This Row],[Order Priority]]=Introduction!$B$42,1,0)</f>
        <v>0</v>
      </c>
      <c r="J1888" s="42">
        <f>IF(Table2[[#This Row],[Order Priority]]=Introduction!$B$43,1,0)</f>
        <v>0</v>
      </c>
      <c r="K1888" s="42">
        <f>IF(Table2[[#This Row],[Order Priority]]=Introduction!$B$44,1,0)</f>
        <v>1</v>
      </c>
      <c r="L1888" s="42">
        <f>IF(Table2[[#This Row],[Order Priority]]=Introduction!$B$45,1,0)</f>
        <v>0</v>
      </c>
      <c r="M1888" s="42">
        <f>IF(Table2[[#This Row],[Ship Mode]]=Introduction!$C$42,1,0)</f>
        <v>0</v>
      </c>
      <c r="N1888" s="41">
        <f>IF(Table2[[#This Row],[Ship Mode]]=Introduction!$C$44,1,0)</f>
        <v>1</v>
      </c>
      <c r="O1888" s="41">
        <f>IF(Table2[[#This Row],[Customer Segment]]=Introduction!$D$45,1,0)</f>
        <v>1</v>
      </c>
      <c r="P1888" s="41">
        <f>IF(Table2[[#This Row],[Customer Segment]]=Introduction!$D$42,1,0)</f>
        <v>0</v>
      </c>
      <c r="Q1888" s="41">
        <f>IF(Table2[[#This Row],[Customer Segment]]=Introduction!$D$44,1,0)</f>
        <v>0</v>
      </c>
      <c r="R1888" s="34">
        <v>31.98</v>
      </c>
      <c r="S188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-82.761070279535474</v>
      </c>
    </row>
    <row r="1889" spans="1:19" x14ac:dyDescent="0.2">
      <c r="A1889" s="1" t="s">
        <v>23</v>
      </c>
      <c r="B1889" s="1" t="s">
        <v>2</v>
      </c>
      <c r="C1889" s="1" t="s">
        <v>15</v>
      </c>
      <c r="D1889" s="39">
        <v>0.02</v>
      </c>
      <c r="E1889" s="39">
        <v>58.14</v>
      </c>
      <c r="F1889" s="39">
        <v>36.61</v>
      </c>
      <c r="G1889" s="39">
        <v>0.61</v>
      </c>
      <c r="H1889" s="39">
        <v>0.25800000000000001</v>
      </c>
      <c r="I1889" s="42">
        <f>IF(Table2[[#This Row],[Order Priority]]=Introduction!$B$42,1,0)</f>
        <v>0</v>
      </c>
      <c r="J1889" s="42">
        <f>IF(Table2[[#This Row],[Order Priority]]=Introduction!$B$43,1,0)</f>
        <v>0</v>
      </c>
      <c r="K1889" s="42">
        <f>IF(Table2[[#This Row],[Order Priority]]=Introduction!$B$44,1,0)</f>
        <v>1</v>
      </c>
      <c r="L1889" s="42">
        <f>IF(Table2[[#This Row],[Order Priority]]=Introduction!$B$45,1,0)</f>
        <v>0</v>
      </c>
      <c r="M1889" s="42">
        <f>IF(Table2[[#This Row],[Ship Mode]]=Introduction!$C$42,1,0)</f>
        <v>1</v>
      </c>
      <c r="N1889" s="41">
        <f>IF(Table2[[#This Row],[Ship Mode]]=Introduction!$C$44,1,0)</f>
        <v>0</v>
      </c>
      <c r="O1889" s="41">
        <f>IF(Table2[[#This Row],[Customer Segment]]=Introduction!$D$45,1,0)</f>
        <v>0</v>
      </c>
      <c r="P1889" s="41">
        <f>IF(Table2[[#This Row],[Customer Segment]]=Introduction!$D$42,1,0)</f>
        <v>1</v>
      </c>
      <c r="Q1889" s="41">
        <f>IF(Table2[[#This Row],[Customer Segment]]=Introduction!$D$44,1,0)</f>
        <v>0</v>
      </c>
      <c r="R1889" s="1">
        <v>1358.02</v>
      </c>
      <c r="S188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1572.3440293163624</v>
      </c>
    </row>
    <row r="1890" spans="1:19" x14ac:dyDescent="0.2">
      <c r="A1890" s="1" t="s">
        <v>23</v>
      </c>
      <c r="B1890" s="1" t="s">
        <v>14</v>
      </c>
      <c r="C1890" s="1" t="s">
        <v>15</v>
      </c>
      <c r="D1890" s="37">
        <v>0.03</v>
      </c>
      <c r="E1890" s="37">
        <v>15.57</v>
      </c>
      <c r="F1890" s="37">
        <v>1.39</v>
      </c>
      <c r="G1890" s="37">
        <v>0.38</v>
      </c>
      <c r="H1890" s="37">
        <v>63.222000000000001</v>
      </c>
      <c r="I1890" s="42">
        <f>IF(Table2[[#This Row],[Order Priority]]=Introduction!$B$42,1,0)</f>
        <v>0</v>
      </c>
      <c r="J1890" s="42">
        <f>IF(Table2[[#This Row],[Order Priority]]=Introduction!$B$43,1,0)</f>
        <v>0</v>
      </c>
      <c r="K1890" s="42">
        <f>IF(Table2[[#This Row],[Order Priority]]=Introduction!$B$44,1,0)</f>
        <v>1</v>
      </c>
      <c r="L1890" s="42">
        <f>IF(Table2[[#This Row],[Order Priority]]=Introduction!$B$45,1,0)</f>
        <v>0</v>
      </c>
      <c r="M1890" s="42">
        <f>IF(Table2[[#This Row],[Ship Mode]]=Introduction!$C$42,1,0)</f>
        <v>0</v>
      </c>
      <c r="N1890" s="41">
        <f>IF(Table2[[#This Row],[Ship Mode]]=Introduction!$C$44,1,0)</f>
        <v>1</v>
      </c>
      <c r="O1890" s="41">
        <f>IF(Table2[[#This Row],[Customer Segment]]=Introduction!$D$45,1,0)</f>
        <v>0</v>
      </c>
      <c r="P1890" s="41">
        <f>IF(Table2[[#This Row],[Customer Segment]]=Introduction!$D$42,1,0)</f>
        <v>1</v>
      </c>
      <c r="Q1890" s="41">
        <f>IF(Table2[[#This Row],[Customer Segment]]=Introduction!$D$44,1,0)</f>
        <v>0</v>
      </c>
      <c r="R1890" s="34">
        <v>358.84</v>
      </c>
      <c r="S189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135.77070063992727</v>
      </c>
    </row>
    <row r="1891" spans="1:19" x14ac:dyDescent="0.2">
      <c r="A1891" s="1" t="s">
        <v>46</v>
      </c>
      <c r="B1891" s="1" t="s">
        <v>2</v>
      </c>
      <c r="C1891" s="1" t="s">
        <v>70</v>
      </c>
      <c r="D1891" s="39">
        <v>0.04</v>
      </c>
      <c r="E1891" s="39">
        <v>130.97999999999999</v>
      </c>
      <c r="F1891" s="39">
        <v>30</v>
      </c>
      <c r="G1891" s="39">
        <v>0.78</v>
      </c>
      <c r="H1891" s="39">
        <v>-82.903999999999996</v>
      </c>
      <c r="I1891" s="42">
        <f>IF(Table2[[#This Row],[Order Priority]]=Introduction!$B$42,1,0)</f>
        <v>0</v>
      </c>
      <c r="J1891" s="42">
        <f>IF(Table2[[#This Row],[Order Priority]]=Introduction!$B$43,1,0)</f>
        <v>0</v>
      </c>
      <c r="K1891" s="42">
        <f>IF(Table2[[#This Row],[Order Priority]]=Introduction!$B$44,1,0)</f>
        <v>0</v>
      </c>
      <c r="L1891" s="42">
        <f>IF(Table2[[#This Row],[Order Priority]]=Introduction!$B$45,1,0)</f>
        <v>0</v>
      </c>
      <c r="M1891" s="42">
        <f>IF(Table2[[#This Row],[Ship Mode]]=Introduction!$C$42,1,0)</f>
        <v>1</v>
      </c>
      <c r="N1891" s="41">
        <f>IF(Table2[[#This Row],[Ship Mode]]=Introduction!$C$44,1,0)</f>
        <v>0</v>
      </c>
      <c r="O1891" s="41">
        <f>IF(Table2[[#This Row],[Customer Segment]]=Introduction!$D$45,1,0)</f>
        <v>0</v>
      </c>
      <c r="P1891" s="41">
        <f>IF(Table2[[#This Row],[Customer Segment]]=Introduction!$D$42,1,0)</f>
        <v>0</v>
      </c>
      <c r="Q1891" s="41">
        <f>IF(Table2[[#This Row],[Customer Segment]]=Introduction!$D$44,1,0)</f>
        <v>0</v>
      </c>
      <c r="R1891" s="1">
        <v>159.51</v>
      </c>
      <c r="S189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1810.9895487200745</v>
      </c>
    </row>
    <row r="1892" spans="1:19" x14ac:dyDescent="0.2">
      <c r="A1892" s="1" t="s">
        <v>46</v>
      </c>
      <c r="B1892" s="1" t="s">
        <v>14</v>
      </c>
      <c r="C1892" s="1" t="s">
        <v>70</v>
      </c>
      <c r="D1892" s="37">
        <v>0.05</v>
      </c>
      <c r="E1892" s="37">
        <v>200.99</v>
      </c>
      <c r="F1892" s="37">
        <v>4.2</v>
      </c>
      <c r="G1892" s="37">
        <v>0.59</v>
      </c>
      <c r="H1892" s="37">
        <v>1268.8064999999999</v>
      </c>
      <c r="I1892" s="42">
        <f>IF(Table2[[#This Row],[Order Priority]]=Introduction!$B$42,1,0)</f>
        <v>0</v>
      </c>
      <c r="J1892" s="42">
        <f>IF(Table2[[#This Row],[Order Priority]]=Introduction!$B$43,1,0)</f>
        <v>0</v>
      </c>
      <c r="K1892" s="42">
        <f>IF(Table2[[#This Row],[Order Priority]]=Introduction!$B$44,1,0)</f>
        <v>0</v>
      </c>
      <c r="L1892" s="42">
        <f>IF(Table2[[#This Row],[Order Priority]]=Introduction!$B$45,1,0)</f>
        <v>0</v>
      </c>
      <c r="M1892" s="42">
        <f>IF(Table2[[#This Row],[Ship Mode]]=Introduction!$C$42,1,0)</f>
        <v>0</v>
      </c>
      <c r="N1892" s="41">
        <f>IF(Table2[[#This Row],[Ship Mode]]=Introduction!$C$44,1,0)</f>
        <v>1</v>
      </c>
      <c r="O1892" s="41">
        <f>IF(Table2[[#This Row],[Customer Segment]]=Introduction!$D$45,1,0)</f>
        <v>0</v>
      </c>
      <c r="P1892" s="41">
        <f>IF(Table2[[#This Row],[Customer Segment]]=Introduction!$D$42,1,0)</f>
        <v>0</v>
      </c>
      <c r="Q1892" s="41">
        <f>IF(Table2[[#This Row],[Customer Segment]]=Introduction!$D$44,1,0)</f>
        <v>0</v>
      </c>
      <c r="R1892" s="34">
        <v>1838.85</v>
      </c>
      <c r="S189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2340.4686798261137</v>
      </c>
    </row>
    <row r="1893" spans="1:19" x14ac:dyDescent="0.2">
      <c r="A1893" s="1" t="s">
        <v>46</v>
      </c>
      <c r="B1893" s="1" t="s">
        <v>2</v>
      </c>
      <c r="C1893" s="1" t="s">
        <v>3</v>
      </c>
      <c r="D1893" s="39">
        <v>0.01</v>
      </c>
      <c r="E1893" s="39">
        <v>124.49</v>
      </c>
      <c r="F1893" s="39">
        <v>51.94</v>
      </c>
      <c r="G1893" s="39">
        <v>0.63</v>
      </c>
      <c r="H1893" s="39">
        <v>-94.674644999999998</v>
      </c>
      <c r="I1893" s="42">
        <f>IF(Table2[[#This Row],[Order Priority]]=Introduction!$B$42,1,0)</f>
        <v>0</v>
      </c>
      <c r="J1893" s="42">
        <f>IF(Table2[[#This Row],[Order Priority]]=Introduction!$B$43,1,0)</f>
        <v>0</v>
      </c>
      <c r="K1893" s="42">
        <f>IF(Table2[[#This Row],[Order Priority]]=Introduction!$B$44,1,0)</f>
        <v>0</v>
      </c>
      <c r="L1893" s="42">
        <f>IF(Table2[[#This Row],[Order Priority]]=Introduction!$B$45,1,0)</f>
        <v>0</v>
      </c>
      <c r="M1893" s="42">
        <f>IF(Table2[[#This Row],[Ship Mode]]=Introduction!$C$42,1,0)</f>
        <v>1</v>
      </c>
      <c r="N1893" s="41">
        <f>IF(Table2[[#This Row],[Ship Mode]]=Introduction!$C$44,1,0)</f>
        <v>0</v>
      </c>
      <c r="O1893" s="41">
        <f>IF(Table2[[#This Row],[Customer Segment]]=Introduction!$D$45,1,0)</f>
        <v>1</v>
      </c>
      <c r="P1893" s="41">
        <f>IF(Table2[[#This Row],[Customer Segment]]=Introduction!$D$42,1,0)</f>
        <v>0</v>
      </c>
      <c r="Q1893" s="41">
        <f>IF(Table2[[#This Row],[Customer Segment]]=Introduction!$D$44,1,0)</f>
        <v>0</v>
      </c>
      <c r="R1893" s="1">
        <v>2376.12</v>
      </c>
      <c r="S189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2271.1200183876908</v>
      </c>
    </row>
    <row r="1894" spans="1:19" x14ac:dyDescent="0.2">
      <c r="A1894" s="1" t="s">
        <v>46</v>
      </c>
      <c r="B1894" s="1" t="s">
        <v>14</v>
      </c>
      <c r="C1894" s="1" t="s">
        <v>70</v>
      </c>
      <c r="D1894" s="37">
        <v>0.04</v>
      </c>
      <c r="E1894" s="37">
        <v>177.98</v>
      </c>
      <c r="F1894" s="37">
        <v>0.99</v>
      </c>
      <c r="G1894" s="37">
        <v>0.56000000000000005</v>
      </c>
      <c r="H1894" s="37">
        <v>1909.8855000000001</v>
      </c>
      <c r="I1894" s="42">
        <f>IF(Table2[[#This Row],[Order Priority]]=Introduction!$B$42,1,0)</f>
        <v>0</v>
      </c>
      <c r="J1894" s="42">
        <f>IF(Table2[[#This Row],[Order Priority]]=Introduction!$B$43,1,0)</f>
        <v>0</v>
      </c>
      <c r="K1894" s="42">
        <f>IF(Table2[[#This Row],[Order Priority]]=Introduction!$B$44,1,0)</f>
        <v>0</v>
      </c>
      <c r="L1894" s="42">
        <f>IF(Table2[[#This Row],[Order Priority]]=Introduction!$B$45,1,0)</f>
        <v>0</v>
      </c>
      <c r="M1894" s="42">
        <f>IF(Table2[[#This Row],[Ship Mode]]=Introduction!$C$42,1,0)</f>
        <v>0</v>
      </c>
      <c r="N1894" s="41">
        <f>IF(Table2[[#This Row],[Ship Mode]]=Introduction!$C$44,1,0)</f>
        <v>1</v>
      </c>
      <c r="O1894" s="41">
        <f>IF(Table2[[#This Row],[Customer Segment]]=Introduction!$D$45,1,0)</f>
        <v>0</v>
      </c>
      <c r="P1894" s="41">
        <f>IF(Table2[[#This Row],[Customer Segment]]=Introduction!$D$42,1,0)</f>
        <v>0</v>
      </c>
      <c r="Q1894" s="41">
        <f>IF(Table2[[#This Row],[Customer Segment]]=Introduction!$D$44,1,0)</f>
        <v>0</v>
      </c>
      <c r="R1894" s="34">
        <v>2767.95</v>
      </c>
      <c r="S189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2817.8062708171965</v>
      </c>
    </row>
    <row r="1895" spans="1:19" x14ac:dyDescent="0.2">
      <c r="A1895" s="1" t="s">
        <v>46</v>
      </c>
      <c r="B1895" s="1" t="s">
        <v>2</v>
      </c>
      <c r="C1895" s="1" t="s">
        <v>3</v>
      </c>
      <c r="D1895" s="39">
        <v>0.06</v>
      </c>
      <c r="E1895" s="39">
        <v>70.89</v>
      </c>
      <c r="F1895" s="39">
        <v>89.3</v>
      </c>
      <c r="G1895" s="39">
        <v>0.72</v>
      </c>
      <c r="H1895" s="39">
        <v>65.077020000000005</v>
      </c>
      <c r="I1895" s="42">
        <f>IF(Table2[[#This Row],[Order Priority]]=Introduction!$B$42,1,0)</f>
        <v>0</v>
      </c>
      <c r="J1895" s="42">
        <f>IF(Table2[[#This Row],[Order Priority]]=Introduction!$B$43,1,0)</f>
        <v>0</v>
      </c>
      <c r="K1895" s="42">
        <f>IF(Table2[[#This Row],[Order Priority]]=Introduction!$B$44,1,0)</f>
        <v>0</v>
      </c>
      <c r="L1895" s="42">
        <f>IF(Table2[[#This Row],[Order Priority]]=Introduction!$B$45,1,0)</f>
        <v>0</v>
      </c>
      <c r="M1895" s="42">
        <f>IF(Table2[[#This Row],[Ship Mode]]=Introduction!$C$42,1,0)</f>
        <v>1</v>
      </c>
      <c r="N1895" s="41">
        <f>IF(Table2[[#This Row],[Ship Mode]]=Introduction!$C$44,1,0)</f>
        <v>0</v>
      </c>
      <c r="O1895" s="41">
        <f>IF(Table2[[#This Row],[Customer Segment]]=Introduction!$D$45,1,0)</f>
        <v>1</v>
      </c>
      <c r="P1895" s="41">
        <f>IF(Table2[[#This Row],[Customer Segment]]=Introduction!$D$42,1,0)</f>
        <v>0</v>
      </c>
      <c r="Q1895" s="41">
        <f>IF(Table2[[#This Row],[Customer Segment]]=Introduction!$D$44,1,0)</f>
        <v>0</v>
      </c>
      <c r="R1895" s="1">
        <v>364.26</v>
      </c>
      <c r="S189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3341.1421550383875</v>
      </c>
    </row>
    <row r="1896" spans="1:19" x14ac:dyDescent="0.2">
      <c r="A1896" s="1" t="s">
        <v>46</v>
      </c>
      <c r="B1896" s="1" t="s">
        <v>63</v>
      </c>
      <c r="C1896" s="1" t="s">
        <v>15</v>
      </c>
      <c r="D1896" s="37">
        <v>7.0000000000000007E-2</v>
      </c>
      <c r="E1896" s="37">
        <v>105.34</v>
      </c>
      <c r="F1896" s="37">
        <v>24.49</v>
      </c>
      <c r="G1896" s="37">
        <v>0.61</v>
      </c>
      <c r="H1896" s="37">
        <v>710.67240000000004</v>
      </c>
      <c r="I1896" s="42">
        <f>IF(Table2[[#This Row],[Order Priority]]=Introduction!$B$42,1,0)</f>
        <v>0</v>
      </c>
      <c r="J1896" s="42">
        <f>IF(Table2[[#This Row],[Order Priority]]=Introduction!$B$43,1,0)</f>
        <v>0</v>
      </c>
      <c r="K1896" s="42">
        <f>IF(Table2[[#This Row],[Order Priority]]=Introduction!$B$44,1,0)</f>
        <v>0</v>
      </c>
      <c r="L1896" s="42">
        <f>IF(Table2[[#This Row],[Order Priority]]=Introduction!$B$45,1,0)</f>
        <v>0</v>
      </c>
      <c r="M1896" s="42">
        <f>IF(Table2[[#This Row],[Ship Mode]]=Introduction!$C$42,1,0)</f>
        <v>0</v>
      </c>
      <c r="N1896" s="41">
        <f>IF(Table2[[#This Row],[Ship Mode]]=Introduction!$C$44,1,0)</f>
        <v>0</v>
      </c>
      <c r="O1896" s="41">
        <f>IF(Table2[[#This Row],[Customer Segment]]=Introduction!$D$45,1,0)</f>
        <v>0</v>
      </c>
      <c r="P1896" s="41">
        <f>IF(Table2[[#This Row],[Customer Segment]]=Introduction!$D$42,1,0)</f>
        <v>1</v>
      </c>
      <c r="Q1896" s="41">
        <f>IF(Table2[[#This Row],[Customer Segment]]=Introduction!$D$44,1,0)</f>
        <v>0</v>
      </c>
      <c r="R1896" s="34">
        <v>1029.96</v>
      </c>
      <c r="S189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1922.2943432647264</v>
      </c>
    </row>
    <row r="1897" spans="1:19" x14ac:dyDescent="0.2">
      <c r="A1897" s="1" t="s">
        <v>1</v>
      </c>
      <c r="B1897" s="1" t="s">
        <v>14</v>
      </c>
      <c r="C1897" s="1" t="s">
        <v>3</v>
      </c>
      <c r="D1897" s="39">
        <v>0.08</v>
      </c>
      <c r="E1897" s="39">
        <v>100.97</v>
      </c>
      <c r="F1897" s="39">
        <v>7.18</v>
      </c>
      <c r="G1897" s="39">
        <v>0.46</v>
      </c>
      <c r="H1897" s="39">
        <v>126.22499999999999</v>
      </c>
      <c r="I1897" s="42">
        <f>IF(Table2[[#This Row],[Order Priority]]=Introduction!$B$42,1,0)</f>
        <v>1</v>
      </c>
      <c r="J1897" s="42">
        <f>IF(Table2[[#This Row],[Order Priority]]=Introduction!$B$43,1,0)</f>
        <v>0</v>
      </c>
      <c r="K1897" s="42">
        <f>IF(Table2[[#This Row],[Order Priority]]=Introduction!$B$44,1,0)</f>
        <v>0</v>
      </c>
      <c r="L1897" s="42">
        <f>IF(Table2[[#This Row],[Order Priority]]=Introduction!$B$45,1,0)</f>
        <v>0</v>
      </c>
      <c r="M1897" s="42">
        <f>IF(Table2[[#This Row],[Ship Mode]]=Introduction!$C$42,1,0)</f>
        <v>0</v>
      </c>
      <c r="N1897" s="41">
        <f>IF(Table2[[#This Row],[Ship Mode]]=Introduction!$C$44,1,0)</f>
        <v>1</v>
      </c>
      <c r="O1897" s="41">
        <f>IF(Table2[[#This Row],[Customer Segment]]=Introduction!$D$45,1,0)</f>
        <v>1</v>
      </c>
      <c r="P1897" s="41">
        <f>IF(Table2[[#This Row],[Customer Segment]]=Introduction!$D$42,1,0)</f>
        <v>0</v>
      </c>
      <c r="Q1897" s="41">
        <f>IF(Table2[[#This Row],[Customer Segment]]=Introduction!$D$44,1,0)</f>
        <v>0</v>
      </c>
      <c r="R1897" s="1">
        <v>650.25</v>
      </c>
      <c r="S189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891.48720397741283</v>
      </c>
    </row>
    <row r="1898" spans="1:19" x14ac:dyDescent="0.2">
      <c r="A1898" s="1" t="s">
        <v>1</v>
      </c>
      <c r="B1898" s="1" t="s">
        <v>14</v>
      </c>
      <c r="C1898" s="1" t="s">
        <v>3</v>
      </c>
      <c r="D1898" s="37">
        <v>0</v>
      </c>
      <c r="E1898" s="37">
        <v>13.4</v>
      </c>
      <c r="F1898" s="37">
        <v>4.95</v>
      </c>
      <c r="G1898" s="37">
        <v>0.37</v>
      </c>
      <c r="H1898" s="37">
        <v>187.7628</v>
      </c>
      <c r="I1898" s="42">
        <f>IF(Table2[[#This Row],[Order Priority]]=Introduction!$B$42,1,0)</f>
        <v>1</v>
      </c>
      <c r="J1898" s="42">
        <f>IF(Table2[[#This Row],[Order Priority]]=Introduction!$B$43,1,0)</f>
        <v>0</v>
      </c>
      <c r="K1898" s="42">
        <f>IF(Table2[[#This Row],[Order Priority]]=Introduction!$B$44,1,0)</f>
        <v>0</v>
      </c>
      <c r="L1898" s="42">
        <f>IF(Table2[[#This Row],[Order Priority]]=Introduction!$B$45,1,0)</f>
        <v>0</v>
      </c>
      <c r="M1898" s="42">
        <f>IF(Table2[[#This Row],[Ship Mode]]=Introduction!$C$42,1,0)</f>
        <v>0</v>
      </c>
      <c r="N1898" s="41">
        <f>IF(Table2[[#This Row],[Ship Mode]]=Introduction!$C$44,1,0)</f>
        <v>1</v>
      </c>
      <c r="O1898" s="41">
        <f>IF(Table2[[#This Row],[Customer Segment]]=Introduction!$D$45,1,0)</f>
        <v>1</v>
      </c>
      <c r="P1898" s="41">
        <f>IF(Table2[[#This Row],[Customer Segment]]=Introduction!$D$42,1,0)</f>
        <v>0</v>
      </c>
      <c r="Q1898" s="41">
        <f>IF(Table2[[#This Row],[Customer Segment]]=Introduction!$D$44,1,0)</f>
        <v>0</v>
      </c>
      <c r="R1898" s="34">
        <v>272.12</v>
      </c>
      <c r="S189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596.55613218945609</v>
      </c>
    </row>
    <row r="1899" spans="1:19" x14ac:dyDescent="0.2">
      <c r="A1899" s="1" t="s">
        <v>23</v>
      </c>
      <c r="B1899" s="1" t="s">
        <v>2</v>
      </c>
      <c r="C1899" s="1" t="s">
        <v>70</v>
      </c>
      <c r="D1899" s="39">
        <v>0.04</v>
      </c>
      <c r="E1899" s="39">
        <v>291.73</v>
      </c>
      <c r="F1899" s="39">
        <v>48.8</v>
      </c>
      <c r="G1899" s="39">
        <v>0.56000000000000005</v>
      </c>
      <c r="H1899" s="39">
        <v>-115.90389999999999</v>
      </c>
      <c r="I1899" s="42">
        <f>IF(Table2[[#This Row],[Order Priority]]=Introduction!$B$42,1,0)</f>
        <v>0</v>
      </c>
      <c r="J1899" s="42">
        <f>IF(Table2[[#This Row],[Order Priority]]=Introduction!$B$43,1,0)</f>
        <v>0</v>
      </c>
      <c r="K1899" s="42">
        <f>IF(Table2[[#This Row],[Order Priority]]=Introduction!$B$44,1,0)</f>
        <v>1</v>
      </c>
      <c r="L1899" s="42">
        <f>IF(Table2[[#This Row],[Order Priority]]=Introduction!$B$45,1,0)</f>
        <v>0</v>
      </c>
      <c r="M1899" s="42">
        <f>IF(Table2[[#This Row],[Ship Mode]]=Introduction!$C$42,1,0)</f>
        <v>1</v>
      </c>
      <c r="N1899" s="41">
        <f>IF(Table2[[#This Row],[Ship Mode]]=Introduction!$C$44,1,0)</f>
        <v>0</v>
      </c>
      <c r="O1899" s="41">
        <f>IF(Table2[[#This Row],[Customer Segment]]=Introduction!$D$45,1,0)</f>
        <v>0</v>
      </c>
      <c r="P1899" s="41">
        <f>IF(Table2[[#This Row],[Customer Segment]]=Introduction!$D$42,1,0)</f>
        <v>0</v>
      </c>
      <c r="Q1899" s="41">
        <f>IF(Table2[[#This Row],[Customer Segment]]=Introduction!$D$44,1,0)</f>
        <v>0</v>
      </c>
      <c r="R1899" s="1">
        <v>6676.61</v>
      </c>
      <c r="S189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2496.3531296775145</v>
      </c>
    </row>
    <row r="1900" spans="1:19" x14ac:dyDescent="0.2">
      <c r="A1900" s="1" t="s">
        <v>46</v>
      </c>
      <c r="B1900" s="1" t="s">
        <v>14</v>
      </c>
      <c r="C1900" s="1" t="s">
        <v>47</v>
      </c>
      <c r="D1900" s="37">
        <v>0.02</v>
      </c>
      <c r="E1900" s="37">
        <v>22.72</v>
      </c>
      <c r="F1900" s="37">
        <v>8.99</v>
      </c>
      <c r="G1900" s="37">
        <v>0.44</v>
      </c>
      <c r="H1900" s="37">
        <v>200.0172</v>
      </c>
      <c r="I1900" s="42">
        <f>IF(Table2[[#This Row],[Order Priority]]=Introduction!$B$42,1,0)</f>
        <v>0</v>
      </c>
      <c r="J1900" s="42">
        <f>IF(Table2[[#This Row],[Order Priority]]=Introduction!$B$43,1,0)</f>
        <v>0</v>
      </c>
      <c r="K1900" s="42">
        <f>IF(Table2[[#This Row],[Order Priority]]=Introduction!$B$44,1,0)</f>
        <v>0</v>
      </c>
      <c r="L1900" s="42">
        <f>IF(Table2[[#This Row],[Order Priority]]=Introduction!$B$45,1,0)</f>
        <v>0</v>
      </c>
      <c r="M1900" s="42">
        <f>IF(Table2[[#This Row],[Ship Mode]]=Introduction!$C$42,1,0)</f>
        <v>0</v>
      </c>
      <c r="N1900" s="41">
        <f>IF(Table2[[#This Row],[Ship Mode]]=Introduction!$C$44,1,0)</f>
        <v>1</v>
      </c>
      <c r="O1900" s="41">
        <f>IF(Table2[[#This Row],[Customer Segment]]=Introduction!$D$45,1,0)</f>
        <v>0</v>
      </c>
      <c r="P1900" s="41">
        <f>IF(Table2[[#This Row],[Customer Segment]]=Introduction!$D$42,1,0)</f>
        <v>0</v>
      </c>
      <c r="Q1900" s="41">
        <f>IF(Table2[[#This Row],[Customer Segment]]=Introduction!$D$44,1,0)</f>
        <v>1</v>
      </c>
      <c r="R1900" s="34">
        <v>289.88</v>
      </c>
      <c r="S190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745.4288983840944</v>
      </c>
    </row>
    <row r="1901" spans="1:19" x14ac:dyDescent="0.2">
      <c r="A1901" s="1" t="s">
        <v>23</v>
      </c>
      <c r="B1901" s="1" t="s">
        <v>14</v>
      </c>
      <c r="C1901" s="1" t="s">
        <v>47</v>
      </c>
      <c r="D1901" s="39">
        <v>0.05</v>
      </c>
      <c r="E1901" s="39">
        <v>2.89</v>
      </c>
      <c r="F1901" s="39">
        <v>0.5</v>
      </c>
      <c r="G1901" s="39">
        <v>0.38</v>
      </c>
      <c r="H1901" s="39">
        <v>18.0642</v>
      </c>
      <c r="I1901" s="42">
        <f>IF(Table2[[#This Row],[Order Priority]]=Introduction!$B$42,1,0)</f>
        <v>0</v>
      </c>
      <c r="J1901" s="42">
        <f>IF(Table2[[#This Row],[Order Priority]]=Introduction!$B$43,1,0)</f>
        <v>0</v>
      </c>
      <c r="K1901" s="42">
        <f>IF(Table2[[#This Row],[Order Priority]]=Introduction!$B$44,1,0)</f>
        <v>1</v>
      </c>
      <c r="L1901" s="42">
        <f>IF(Table2[[#This Row],[Order Priority]]=Introduction!$B$45,1,0)</f>
        <v>0</v>
      </c>
      <c r="M1901" s="42">
        <f>IF(Table2[[#This Row],[Ship Mode]]=Introduction!$C$42,1,0)</f>
        <v>0</v>
      </c>
      <c r="N1901" s="41">
        <f>IF(Table2[[#This Row],[Ship Mode]]=Introduction!$C$44,1,0)</f>
        <v>1</v>
      </c>
      <c r="O1901" s="41">
        <f>IF(Table2[[#This Row],[Customer Segment]]=Introduction!$D$45,1,0)</f>
        <v>0</v>
      </c>
      <c r="P1901" s="41">
        <f>IF(Table2[[#This Row],[Customer Segment]]=Introduction!$D$42,1,0)</f>
        <v>0</v>
      </c>
      <c r="Q1901" s="41">
        <f>IF(Table2[[#This Row],[Customer Segment]]=Introduction!$D$44,1,0)</f>
        <v>1</v>
      </c>
      <c r="R1901" s="1">
        <v>26.18</v>
      </c>
      <c r="S190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71.35834765157216</v>
      </c>
    </row>
    <row r="1902" spans="1:19" x14ac:dyDescent="0.2">
      <c r="A1902" s="1" t="s">
        <v>46</v>
      </c>
      <c r="B1902" s="1" t="s">
        <v>14</v>
      </c>
      <c r="C1902" s="1" t="s">
        <v>70</v>
      </c>
      <c r="D1902" s="37">
        <v>0.05</v>
      </c>
      <c r="E1902" s="37">
        <v>5.98</v>
      </c>
      <c r="F1902" s="37">
        <v>5.46</v>
      </c>
      <c r="G1902" s="37">
        <v>0.36</v>
      </c>
      <c r="H1902" s="37">
        <v>-31.885000000000002</v>
      </c>
      <c r="I1902" s="42">
        <f>IF(Table2[[#This Row],[Order Priority]]=Introduction!$B$42,1,0)</f>
        <v>0</v>
      </c>
      <c r="J1902" s="42">
        <f>IF(Table2[[#This Row],[Order Priority]]=Introduction!$B$43,1,0)</f>
        <v>0</v>
      </c>
      <c r="K1902" s="42">
        <f>IF(Table2[[#This Row],[Order Priority]]=Introduction!$B$44,1,0)</f>
        <v>0</v>
      </c>
      <c r="L1902" s="42">
        <f>IF(Table2[[#This Row],[Order Priority]]=Introduction!$B$45,1,0)</f>
        <v>0</v>
      </c>
      <c r="M1902" s="42">
        <f>IF(Table2[[#This Row],[Ship Mode]]=Introduction!$C$42,1,0)</f>
        <v>0</v>
      </c>
      <c r="N1902" s="41">
        <f>IF(Table2[[#This Row],[Ship Mode]]=Introduction!$C$44,1,0)</f>
        <v>1</v>
      </c>
      <c r="O1902" s="41">
        <f>IF(Table2[[#This Row],[Customer Segment]]=Introduction!$D$45,1,0)</f>
        <v>0</v>
      </c>
      <c r="P1902" s="41">
        <f>IF(Table2[[#This Row],[Customer Segment]]=Introduction!$D$42,1,0)</f>
        <v>0</v>
      </c>
      <c r="Q1902" s="41">
        <f>IF(Table2[[#This Row],[Customer Segment]]=Introduction!$D$44,1,0)</f>
        <v>0</v>
      </c>
      <c r="R1902" s="34">
        <v>104.95</v>
      </c>
      <c r="S190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241.17983943518001</v>
      </c>
    </row>
    <row r="1903" spans="1:19" x14ac:dyDescent="0.2">
      <c r="A1903" s="1" t="s">
        <v>46</v>
      </c>
      <c r="B1903" s="1" t="s">
        <v>14</v>
      </c>
      <c r="C1903" s="1" t="s">
        <v>70</v>
      </c>
      <c r="D1903" s="39">
        <v>0.01</v>
      </c>
      <c r="E1903" s="39">
        <v>65.989999999999995</v>
      </c>
      <c r="F1903" s="39">
        <v>3.99</v>
      </c>
      <c r="G1903" s="39">
        <v>0.59</v>
      </c>
      <c r="H1903" s="39">
        <v>-95.210499999999996</v>
      </c>
      <c r="I1903" s="42">
        <f>IF(Table2[[#This Row],[Order Priority]]=Introduction!$B$42,1,0)</f>
        <v>0</v>
      </c>
      <c r="J1903" s="42">
        <f>IF(Table2[[#This Row],[Order Priority]]=Introduction!$B$43,1,0)</f>
        <v>0</v>
      </c>
      <c r="K1903" s="42">
        <f>IF(Table2[[#This Row],[Order Priority]]=Introduction!$B$44,1,0)</f>
        <v>0</v>
      </c>
      <c r="L1903" s="42">
        <f>IF(Table2[[#This Row],[Order Priority]]=Introduction!$B$45,1,0)</f>
        <v>0</v>
      </c>
      <c r="M1903" s="42">
        <f>IF(Table2[[#This Row],[Ship Mode]]=Introduction!$C$42,1,0)</f>
        <v>0</v>
      </c>
      <c r="N1903" s="41">
        <f>IF(Table2[[#This Row],[Ship Mode]]=Introduction!$C$44,1,0)</f>
        <v>1</v>
      </c>
      <c r="O1903" s="41">
        <f>IF(Table2[[#This Row],[Customer Segment]]=Introduction!$D$45,1,0)</f>
        <v>0</v>
      </c>
      <c r="P1903" s="41">
        <f>IF(Table2[[#This Row],[Customer Segment]]=Introduction!$D$42,1,0)</f>
        <v>0</v>
      </c>
      <c r="Q1903" s="41">
        <f>IF(Table2[[#This Row],[Customer Segment]]=Introduction!$D$44,1,0)</f>
        <v>0</v>
      </c>
      <c r="R1903" s="1">
        <v>166.59</v>
      </c>
      <c r="S190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541.33077404683149</v>
      </c>
    </row>
    <row r="1904" spans="1:19" x14ac:dyDescent="0.2">
      <c r="A1904" s="1" t="s">
        <v>46</v>
      </c>
      <c r="B1904" s="1" t="s">
        <v>14</v>
      </c>
      <c r="C1904" s="1" t="s">
        <v>70</v>
      </c>
      <c r="D1904" s="37">
        <v>0.1</v>
      </c>
      <c r="E1904" s="37">
        <v>3.25</v>
      </c>
      <c r="F1904" s="37">
        <v>49</v>
      </c>
      <c r="G1904" s="37">
        <v>0.56000000000000005</v>
      </c>
      <c r="H1904" s="37">
        <v>-286.245</v>
      </c>
      <c r="I1904" s="42">
        <f>IF(Table2[[#This Row],[Order Priority]]=Introduction!$B$42,1,0)</f>
        <v>0</v>
      </c>
      <c r="J1904" s="42">
        <f>IF(Table2[[#This Row],[Order Priority]]=Introduction!$B$43,1,0)</f>
        <v>0</v>
      </c>
      <c r="K1904" s="42">
        <f>IF(Table2[[#This Row],[Order Priority]]=Introduction!$B$44,1,0)</f>
        <v>0</v>
      </c>
      <c r="L1904" s="42">
        <f>IF(Table2[[#This Row],[Order Priority]]=Introduction!$B$45,1,0)</f>
        <v>0</v>
      </c>
      <c r="M1904" s="42">
        <f>IF(Table2[[#This Row],[Ship Mode]]=Introduction!$C$42,1,0)</f>
        <v>0</v>
      </c>
      <c r="N1904" s="41">
        <f>IF(Table2[[#This Row],[Ship Mode]]=Introduction!$C$44,1,0)</f>
        <v>1</v>
      </c>
      <c r="O1904" s="41">
        <f>IF(Table2[[#This Row],[Customer Segment]]=Introduction!$D$45,1,0)</f>
        <v>0</v>
      </c>
      <c r="P1904" s="41">
        <f>IF(Table2[[#This Row],[Customer Segment]]=Introduction!$D$42,1,0)</f>
        <v>0</v>
      </c>
      <c r="Q1904" s="41">
        <f>IF(Table2[[#This Row],[Customer Segment]]=Introduction!$D$44,1,0)</f>
        <v>0</v>
      </c>
      <c r="R1904" s="34">
        <v>40.69</v>
      </c>
      <c r="S190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1308.766999562501</v>
      </c>
    </row>
    <row r="1905" spans="1:19" x14ac:dyDescent="0.2">
      <c r="A1905" s="1" t="s">
        <v>1</v>
      </c>
      <c r="B1905" s="1" t="s">
        <v>2</v>
      </c>
      <c r="C1905" s="1" t="s">
        <v>47</v>
      </c>
      <c r="D1905" s="39">
        <v>0.09</v>
      </c>
      <c r="E1905" s="39">
        <v>100.98</v>
      </c>
      <c r="F1905" s="39">
        <v>35.840000000000003</v>
      </c>
      <c r="G1905" s="39">
        <v>0.62</v>
      </c>
      <c r="H1905" s="39">
        <v>-103.624</v>
      </c>
      <c r="I1905" s="42">
        <f>IF(Table2[[#This Row],[Order Priority]]=Introduction!$B$42,1,0)</f>
        <v>1</v>
      </c>
      <c r="J1905" s="42">
        <f>IF(Table2[[#This Row],[Order Priority]]=Introduction!$B$43,1,0)</f>
        <v>0</v>
      </c>
      <c r="K1905" s="42">
        <f>IF(Table2[[#This Row],[Order Priority]]=Introduction!$B$44,1,0)</f>
        <v>0</v>
      </c>
      <c r="L1905" s="42">
        <f>IF(Table2[[#This Row],[Order Priority]]=Introduction!$B$45,1,0)</f>
        <v>0</v>
      </c>
      <c r="M1905" s="42">
        <f>IF(Table2[[#This Row],[Ship Mode]]=Introduction!$C$42,1,0)</f>
        <v>1</v>
      </c>
      <c r="N1905" s="41">
        <f>IF(Table2[[#This Row],[Ship Mode]]=Introduction!$C$44,1,0)</f>
        <v>0</v>
      </c>
      <c r="O1905" s="41">
        <f>IF(Table2[[#This Row],[Customer Segment]]=Introduction!$D$45,1,0)</f>
        <v>0</v>
      </c>
      <c r="P1905" s="41">
        <f>IF(Table2[[#This Row],[Customer Segment]]=Introduction!$D$42,1,0)</f>
        <v>0</v>
      </c>
      <c r="Q1905" s="41">
        <f>IF(Table2[[#This Row],[Customer Segment]]=Introduction!$D$44,1,0)</f>
        <v>1</v>
      </c>
      <c r="R1905" s="1">
        <v>1700.38</v>
      </c>
      <c r="S190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1810.5800072700113</v>
      </c>
    </row>
    <row r="1906" spans="1:19" x14ac:dyDescent="0.2">
      <c r="A1906" s="1" t="s">
        <v>1</v>
      </c>
      <c r="B1906" s="1" t="s">
        <v>14</v>
      </c>
      <c r="C1906" s="1" t="s">
        <v>47</v>
      </c>
      <c r="D1906" s="37">
        <v>0.1</v>
      </c>
      <c r="E1906" s="37">
        <v>5.78</v>
      </c>
      <c r="F1906" s="37">
        <v>7.96</v>
      </c>
      <c r="G1906" s="37">
        <v>0.36</v>
      </c>
      <c r="H1906" s="37">
        <v>-57.823999999999998</v>
      </c>
      <c r="I1906" s="42">
        <f>IF(Table2[[#This Row],[Order Priority]]=Introduction!$B$42,1,0)</f>
        <v>1</v>
      </c>
      <c r="J1906" s="42">
        <f>IF(Table2[[#This Row],[Order Priority]]=Introduction!$B$43,1,0)</f>
        <v>0</v>
      </c>
      <c r="K1906" s="42">
        <f>IF(Table2[[#This Row],[Order Priority]]=Introduction!$B$44,1,0)</f>
        <v>0</v>
      </c>
      <c r="L1906" s="42">
        <f>IF(Table2[[#This Row],[Order Priority]]=Introduction!$B$45,1,0)</f>
        <v>0</v>
      </c>
      <c r="M1906" s="42">
        <f>IF(Table2[[#This Row],[Ship Mode]]=Introduction!$C$42,1,0)</f>
        <v>0</v>
      </c>
      <c r="N1906" s="41">
        <f>IF(Table2[[#This Row],[Ship Mode]]=Introduction!$C$44,1,0)</f>
        <v>1</v>
      </c>
      <c r="O1906" s="41">
        <f>IF(Table2[[#This Row],[Customer Segment]]=Introduction!$D$45,1,0)</f>
        <v>0</v>
      </c>
      <c r="P1906" s="41">
        <f>IF(Table2[[#This Row],[Customer Segment]]=Introduction!$D$42,1,0)</f>
        <v>0</v>
      </c>
      <c r="Q1906" s="41">
        <f>IF(Table2[[#This Row],[Customer Segment]]=Introduction!$D$44,1,0)</f>
        <v>1</v>
      </c>
      <c r="R1906" s="34">
        <v>35.96</v>
      </c>
      <c r="S190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369.46854628886797</v>
      </c>
    </row>
    <row r="1907" spans="1:19" x14ac:dyDescent="0.2">
      <c r="A1907" s="1" t="s">
        <v>1</v>
      </c>
      <c r="B1907" s="1" t="s">
        <v>63</v>
      </c>
      <c r="C1907" s="1" t="s">
        <v>70</v>
      </c>
      <c r="D1907" s="39">
        <v>0.03</v>
      </c>
      <c r="E1907" s="39">
        <v>4.9800000000000004</v>
      </c>
      <c r="F1907" s="39">
        <v>4.62</v>
      </c>
      <c r="G1907" s="39">
        <v>0.64</v>
      </c>
      <c r="H1907" s="39">
        <v>-30.45</v>
      </c>
      <c r="I1907" s="42">
        <f>IF(Table2[[#This Row],[Order Priority]]=Introduction!$B$42,1,0)</f>
        <v>1</v>
      </c>
      <c r="J1907" s="42">
        <f>IF(Table2[[#This Row],[Order Priority]]=Introduction!$B$43,1,0)</f>
        <v>0</v>
      </c>
      <c r="K1907" s="42">
        <f>IF(Table2[[#This Row],[Order Priority]]=Introduction!$B$44,1,0)</f>
        <v>0</v>
      </c>
      <c r="L1907" s="42">
        <f>IF(Table2[[#This Row],[Order Priority]]=Introduction!$B$45,1,0)</f>
        <v>0</v>
      </c>
      <c r="M1907" s="42">
        <f>IF(Table2[[#This Row],[Ship Mode]]=Introduction!$C$42,1,0)</f>
        <v>0</v>
      </c>
      <c r="N1907" s="41">
        <f>IF(Table2[[#This Row],[Ship Mode]]=Introduction!$C$44,1,0)</f>
        <v>0</v>
      </c>
      <c r="O1907" s="41">
        <f>IF(Table2[[#This Row],[Customer Segment]]=Introduction!$D$45,1,0)</f>
        <v>0</v>
      </c>
      <c r="P1907" s="41">
        <f>IF(Table2[[#This Row],[Customer Segment]]=Introduction!$D$42,1,0)</f>
        <v>0</v>
      </c>
      <c r="Q1907" s="41">
        <f>IF(Table2[[#This Row],[Customer Segment]]=Introduction!$D$44,1,0)</f>
        <v>0</v>
      </c>
      <c r="R1907" s="1">
        <v>44.24</v>
      </c>
      <c r="S190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469.01347603571406</v>
      </c>
    </row>
    <row r="1908" spans="1:19" x14ac:dyDescent="0.2">
      <c r="A1908" s="1" t="s">
        <v>13</v>
      </c>
      <c r="B1908" s="1" t="s">
        <v>2</v>
      </c>
      <c r="C1908" s="1" t="s">
        <v>47</v>
      </c>
      <c r="D1908" s="37">
        <v>7.0000000000000007E-2</v>
      </c>
      <c r="E1908" s="37">
        <v>119.99</v>
      </c>
      <c r="F1908" s="37">
        <v>16.8</v>
      </c>
      <c r="G1908" s="37">
        <v>0.35</v>
      </c>
      <c r="H1908" s="37">
        <v>1206.5961</v>
      </c>
      <c r="I1908" s="42">
        <f>IF(Table2[[#This Row],[Order Priority]]=Introduction!$B$42,1,0)</f>
        <v>0</v>
      </c>
      <c r="J1908" s="42">
        <f>IF(Table2[[#This Row],[Order Priority]]=Introduction!$B$43,1,0)</f>
        <v>1</v>
      </c>
      <c r="K1908" s="42">
        <f>IF(Table2[[#This Row],[Order Priority]]=Introduction!$B$44,1,0)</f>
        <v>0</v>
      </c>
      <c r="L1908" s="42">
        <f>IF(Table2[[#This Row],[Order Priority]]=Introduction!$B$45,1,0)</f>
        <v>0</v>
      </c>
      <c r="M1908" s="42">
        <f>IF(Table2[[#This Row],[Ship Mode]]=Introduction!$C$42,1,0)</f>
        <v>1</v>
      </c>
      <c r="N1908" s="41">
        <f>IF(Table2[[#This Row],[Ship Mode]]=Introduction!$C$44,1,0)</f>
        <v>0</v>
      </c>
      <c r="O1908" s="41">
        <f>IF(Table2[[#This Row],[Customer Segment]]=Introduction!$D$45,1,0)</f>
        <v>0</v>
      </c>
      <c r="P1908" s="41">
        <f>IF(Table2[[#This Row],[Customer Segment]]=Introduction!$D$42,1,0)</f>
        <v>0</v>
      </c>
      <c r="Q1908" s="41">
        <f>IF(Table2[[#This Row],[Customer Segment]]=Introduction!$D$44,1,0)</f>
        <v>1</v>
      </c>
      <c r="R1908" s="34">
        <v>1748.69</v>
      </c>
      <c r="S190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2181.8850802642123</v>
      </c>
    </row>
    <row r="1909" spans="1:19" x14ac:dyDescent="0.2">
      <c r="A1909" s="1" t="s">
        <v>13</v>
      </c>
      <c r="B1909" s="1" t="s">
        <v>14</v>
      </c>
      <c r="C1909" s="1" t="s">
        <v>3</v>
      </c>
      <c r="D1909" s="39">
        <v>0.02</v>
      </c>
      <c r="E1909" s="39">
        <v>30.98</v>
      </c>
      <c r="F1909" s="39">
        <v>17.079999999999998</v>
      </c>
      <c r="G1909" s="39">
        <v>0.4</v>
      </c>
      <c r="H1909" s="39">
        <v>-32.28</v>
      </c>
      <c r="I1909" s="42">
        <f>IF(Table2[[#This Row],[Order Priority]]=Introduction!$B$42,1,0)</f>
        <v>0</v>
      </c>
      <c r="J1909" s="42">
        <f>IF(Table2[[#This Row],[Order Priority]]=Introduction!$B$43,1,0)</f>
        <v>1</v>
      </c>
      <c r="K1909" s="42">
        <f>IF(Table2[[#This Row],[Order Priority]]=Introduction!$B$44,1,0)</f>
        <v>0</v>
      </c>
      <c r="L1909" s="42">
        <f>IF(Table2[[#This Row],[Order Priority]]=Introduction!$B$45,1,0)</f>
        <v>0</v>
      </c>
      <c r="M1909" s="42">
        <f>IF(Table2[[#This Row],[Ship Mode]]=Introduction!$C$42,1,0)</f>
        <v>0</v>
      </c>
      <c r="N1909" s="41">
        <f>IF(Table2[[#This Row],[Ship Mode]]=Introduction!$C$44,1,0)</f>
        <v>1</v>
      </c>
      <c r="O1909" s="41">
        <f>IF(Table2[[#This Row],[Customer Segment]]=Introduction!$D$45,1,0)</f>
        <v>1</v>
      </c>
      <c r="P1909" s="41">
        <f>IF(Table2[[#This Row],[Customer Segment]]=Introduction!$D$42,1,0)</f>
        <v>0</v>
      </c>
      <c r="Q1909" s="41">
        <f>IF(Table2[[#This Row],[Customer Segment]]=Introduction!$D$44,1,0)</f>
        <v>0</v>
      </c>
      <c r="R1909" s="1">
        <v>438.25</v>
      </c>
      <c r="S190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480.79218157721954</v>
      </c>
    </row>
    <row r="1910" spans="1:19" x14ac:dyDescent="0.2">
      <c r="A1910" s="1" t="s">
        <v>13</v>
      </c>
      <c r="B1910" s="1" t="s">
        <v>14</v>
      </c>
      <c r="C1910" s="1" t="s">
        <v>3</v>
      </c>
      <c r="D1910" s="37">
        <v>0.02</v>
      </c>
      <c r="E1910" s="37">
        <v>30.98</v>
      </c>
      <c r="F1910" s="37">
        <v>17.079999999999998</v>
      </c>
      <c r="G1910" s="37">
        <v>0.4</v>
      </c>
      <c r="H1910" s="37">
        <v>-16.14</v>
      </c>
      <c r="I1910" s="42">
        <f>IF(Table2[[#This Row],[Order Priority]]=Introduction!$B$42,1,0)</f>
        <v>0</v>
      </c>
      <c r="J1910" s="42">
        <f>IF(Table2[[#This Row],[Order Priority]]=Introduction!$B$43,1,0)</f>
        <v>1</v>
      </c>
      <c r="K1910" s="42">
        <f>IF(Table2[[#This Row],[Order Priority]]=Introduction!$B$44,1,0)</f>
        <v>0</v>
      </c>
      <c r="L1910" s="42">
        <f>IF(Table2[[#This Row],[Order Priority]]=Introduction!$B$45,1,0)</f>
        <v>0</v>
      </c>
      <c r="M1910" s="42">
        <f>IF(Table2[[#This Row],[Ship Mode]]=Introduction!$C$42,1,0)</f>
        <v>0</v>
      </c>
      <c r="N1910" s="41">
        <f>IF(Table2[[#This Row],[Ship Mode]]=Introduction!$C$44,1,0)</f>
        <v>1</v>
      </c>
      <c r="O1910" s="41">
        <f>IF(Table2[[#This Row],[Customer Segment]]=Introduction!$D$45,1,0)</f>
        <v>1</v>
      </c>
      <c r="P1910" s="41">
        <f>IF(Table2[[#This Row],[Customer Segment]]=Introduction!$D$42,1,0)</f>
        <v>0</v>
      </c>
      <c r="Q1910" s="41">
        <f>IF(Table2[[#This Row],[Customer Segment]]=Introduction!$D$44,1,0)</f>
        <v>0</v>
      </c>
      <c r="R1910" s="34">
        <v>101.13</v>
      </c>
      <c r="S191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497.31995673647083</v>
      </c>
    </row>
    <row r="1911" spans="1:19" x14ac:dyDescent="0.2">
      <c r="A1911" s="1" t="s">
        <v>23</v>
      </c>
      <c r="B1911" s="1" t="s">
        <v>14</v>
      </c>
      <c r="C1911" s="1" t="s">
        <v>3</v>
      </c>
      <c r="D1911" s="39">
        <v>0.03</v>
      </c>
      <c r="E1911" s="39">
        <v>28.53</v>
      </c>
      <c r="F1911" s="39">
        <v>1.49</v>
      </c>
      <c r="G1911" s="39">
        <v>0.38</v>
      </c>
      <c r="H1911" s="39">
        <v>59.4405</v>
      </c>
      <c r="I1911" s="42">
        <f>IF(Table2[[#This Row],[Order Priority]]=Introduction!$B$42,1,0)</f>
        <v>0</v>
      </c>
      <c r="J1911" s="42">
        <f>IF(Table2[[#This Row],[Order Priority]]=Introduction!$B$43,1,0)</f>
        <v>0</v>
      </c>
      <c r="K1911" s="42">
        <f>IF(Table2[[#This Row],[Order Priority]]=Introduction!$B$44,1,0)</f>
        <v>1</v>
      </c>
      <c r="L1911" s="42">
        <f>IF(Table2[[#This Row],[Order Priority]]=Introduction!$B$45,1,0)</f>
        <v>0</v>
      </c>
      <c r="M1911" s="42">
        <f>IF(Table2[[#This Row],[Ship Mode]]=Introduction!$C$42,1,0)</f>
        <v>0</v>
      </c>
      <c r="N1911" s="41">
        <f>IF(Table2[[#This Row],[Ship Mode]]=Introduction!$C$44,1,0)</f>
        <v>1</v>
      </c>
      <c r="O1911" s="41">
        <f>IF(Table2[[#This Row],[Customer Segment]]=Introduction!$D$45,1,0)</f>
        <v>1</v>
      </c>
      <c r="P1911" s="41">
        <f>IF(Table2[[#This Row],[Customer Segment]]=Introduction!$D$42,1,0)</f>
        <v>0</v>
      </c>
      <c r="Q1911" s="41">
        <f>IF(Table2[[#This Row],[Customer Segment]]=Introduction!$D$44,1,0)</f>
        <v>0</v>
      </c>
      <c r="R1911" s="1">
        <v>88.84</v>
      </c>
      <c r="S191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195.16738212733267</v>
      </c>
    </row>
    <row r="1912" spans="1:19" x14ac:dyDescent="0.2">
      <c r="A1912" s="1" t="s">
        <v>23</v>
      </c>
      <c r="B1912" s="1" t="s">
        <v>14</v>
      </c>
      <c r="C1912" s="1" t="s">
        <v>3</v>
      </c>
      <c r="D1912" s="37">
        <v>0.09</v>
      </c>
      <c r="E1912" s="37">
        <v>49.99</v>
      </c>
      <c r="F1912" s="37">
        <v>19.989999999999998</v>
      </c>
      <c r="G1912" s="37">
        <v>0.41</v>
      </c>
      <c r="H1912" s="37">
        <v>-17.03</v>
      </c>
      <c r="I1912" s="42">
        <f>IF(Table2[[#This Row],[Order Priority]]=Introduction!$B$42,1,0)</f>
        <v>0</v>
      </c>
      <c r="J1912" s="42">
        <f>IF(Table2[[#This Row],[Order Priority]]=Introduction!$B$43,1,0)</f>
        <v>0</v>
      </c>
      <c r="K1912" s="42">
        <f>IF(Table2[[#This Row],[Order Priority]]=Introduction!$B$44,1,0)</f>
        <v>1</v>
      </c>
      <c r="L1912" s="42">
        <f>IF(Table2[[#This Row],[Order Priority]]=Introduction!$B$45,1,0)</f>
        <v>0</v>
      </c>
      <c r="M1912" s="42">
        <f>IF(Table2[[#This Row],[Ship Mode]]=Introduction!$C$42,1,0)</f>
        <v>0</v>
      </c>
      <c r="N1912" s="41">
        <f>IF(Table2[[#This Row],[Ship Mode]]=Introduction!$C$44,1,0)</f>
        <v>1</v>
      </c>
      <c r="O1912" s="41">
        <f>IF(Table2[[#This Row],[Customer Segment]]=Introduction!$D$45,1,0)</f>
        <v>1</v>
      </c>
      <c r="P1912" s="41">
        <f>IF(Table2[[#This Row],[Customer Segment]]=Introduction!$D$42,1,0)</f>
        <v>0</v>
      </c>
      <c r="Q1912" s="41">
        <f>IF(Table2[[#This Row],[Customer Segment]]=Introduction!$D$44,1,0)</f>
        <v>0</v>
      </c>
      <c r="R1912" s="34">
        <v>2373.3200000000002</v>
      </c>
      <c r="S191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680.71063692912583</v>
      </c>
    </row>
    <row r="1913" spans="1:19" x14ac:dyDescent="0.2">
      <c r="A1913" s="1" t="s">
        <v>23</v>
      </c>
      <c r="B1913" s="1" t="s">
        <v>14</v>
      </c>
      <c r="C1913" s="1" t="s">
        <v>3</v>
      </c>
      <c r="D1913" s="39">
        <v>0.03</v>
      </c>
      <c r="E1913" s="39">
        <v>28.53</v>
      </c>
      <c r="F1913" s="39">
        <v>1.49</v>
      </c>
      <c r="G1913" s="39">
        <v>0.38</v>
      </c>
      <c r="H1913" s="39">
        <v>39.627000000000002</v>
      </c>
      <c r="I1913" s="42">
        <f>IF(Table2[[#This Row],[Order Priority]]=Introduction!$B$42,1,0)</f>
        <v>0</v>
      </c>
      <c r="J1913" s="42">
        <f>IF(Table2[[#This Row],[Order Priority]]=Introduction!$B$43,1,0)</f>
        <v>0</v>
      </c>
      <c r="K1913" s="42">
        <f>IF(Table2[[#This Row],[Order Priority]]=Introduction!$B$44,1,0)</f>
        <v>1</v>
      </c>
      <c r="L1913" s="42">
        <f>IF(Table2[[#This Row],[Order Priority]]=Introduction!$B$45,1,0)</f>
        <v>0</v>
      </c>
      <c r="M1913" s="42">
        <f>IF(Table2[[#This Row],[Ship Mode]]=Introduction!$C$42,1,0)</f>
        <v>0</v>
      </c>
      <c r="N1913" s="41">
        <f>IF(Table2[[#This Row],[Ship Mode]]=Introduction!$C$44,1,0)</f>
        <v>1</v>
      </c>
      <c r="O1913" s="41">
        <f>IF(Table2[[#This Row],[Customer Segment]]=Introduction!$D$45,1,0)</f>
        <v>1</v>
      </c>
      <c r="P1913" s="41">
        <f>IF(Table2[[#This Row],[Customer Segment]]=Introduction!$D$42,1,0)</f>
        <v>0</v>
      </c>
      <c r="Q1913" s="41">
        <f>IF(Table2[[#This Row],[Customer Segment]]=Introduction!$D$44,1,0)</f>
        <v>0</v>
      </c>
      <c r="R1913" s="1">
        <v>325.73</v>
      </c>
      <c r="S191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174.87784847690972</v>
      </c>
    </row>
    <row r="1914" spans="1:19" x14ac:dyDescent="0.2">
      <c r="A1914" s="1" t="s">
        <v>23</v>
      </c>
      <c r="B1914" s="1" t="s">
        <v>14</v>
      </c>
      <c r="C1914" s="1" t="s">
        <v>3</v>
      </c>
      <c r="D1914" s="37">
        <v>0.09</v>
      </c>
      <c r="E1914" s="37">
        <v>49.99</v>
      </c>
      <c r="F1914" s="37">
        <v>19.989999999999998</v>
      </c>
      <c r="G1914" s="37">
        <v>0.41</v>
      </c>
      <c r="H1914" s="37">
        <v>-8.5150000000000006</v>
      </c>
      <c r="I1914" s="42">
        <f>IF(Table2[[#This Row],[Order Priority]]=Introduction!$B$42,1,0)</f>
        <v>0</v>
      </c>
      <c r="J1914" s="42">
        <f>IF(Table2[[#This Row],[Order Priority]]=Introduction!$B$43,1,0)</f>
        <v>0</v>
      </c>
      <c r="K1914" s="42">
        <f>IF(Table2[[#This Row],[Order Priority]]=Introduction!$B$44,1,0)</f>
        <v>1</v>
      </c>
      <c r="L1914" s="42">
        <f>IF(Table2[[#This Row],[Order Priority]]=Introduction!$B$45,1,0)</f>
        <v>0</v>
      </c>
      <c r="M1914" s="42">
        <f>IF(Table2[[#This Row],[Ship Mode]]=Introduction!$C$42,1,0)</f>
        <v>0</v>
      </c>
      <c r="N1914" s="41">
        <f>IF(Table2[[#This Row],[Ship Mode]]=Introduction!$C$44,1,0)</f>
        <v>1</v>
      </c>
      <c r="O1914" s="41">
        <f>IF(Table2[[#This Row],[Customer Segment]]=Introduction!$D$45,1,0)</f>
        <v>1</v>
      </c>
      <c r="P1914" s="41">
        <f>IF(Table2[[#This Row],[Customer Segment]]=Introduction!$D$42,1,0)</f>
        <v>0</v>
      </c>
      <c r="Q1914" s="41">
        <f>IF(Table2[[#This Row],[Customer Segment]]=Introduction!$D$44,1,0)</f>
        <v>0</v>
      </c>
      <c r="R1914" s="34">
        <v>593.33000000000004</v>
      </c>
      <c r="S191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689.43021595521168</v>
      </c>
    </row>
    <row r="1915" spans="1:19" x14ac:dyDescent="0.2">
      <c r="A1915" s="1" t="s">
        <v>23</v>
      </c>
      <c r="B1915" s="1" t="s">
        <v>14</v>
      </c>
      <c r="C1915" s="1" t="s">
        <v>47</v>
      </c>
      <c r="D1915" s="39">
        <v>0</v>
      </c>
      <c r="E1915" s="39">
        <v>17.52</v>
      </c>
      <c r="F1915" s="39">
        <v>8.17</v>
      </c>
      <c r="G1915" s="39">
        <v>0.5</v>
      </c>
      <c r="H1915" s="39">
        <v>52.764000000000003</v>
      </c>
      <c r="I1915" s="42">
        <f>IF(Table2[[#This Row],[Order Priority]]=Introduction!$B$42,1,0)</f>
        <v>0</v>
      </c>
      <c r="J1915" s="42">
        <f>IF(Table2[[#This Row],[Order Priority]]=Introduction!$B$43,1,0)</f>
        <v>0</v>
      </c>
      <c r="K1915" s="42">
        <f>IF(Table2[[#This Row],[Order Priority]]=Introduction!$B$44,1,0)</f>
        <v>1</v>
      </c>
      <c r="L1915" s="42">
        <f>IF(Table2[[#This Row],[Order Priority]]=Introduction!$B$45,1,0)</f>
        <v>0</v>
      </c>
      <c r="M1915" s="42">
        <f>IF(Table2[[#This Row],[Ship Mode]]=Introduction!$C$42,1,0)</f>
        <v>0</v>
      </c>
      <c r="N1915" s="41">
        <f>IF(Table2[[#This Row],[Ship Mode]]=Introduction!$C$44,1,0)</f>
        <v>1</v>
      </c>
      <c r="O1915" s="41">
        <f>IF(Table2[[#This Row],[Customer Segment]]=Introduction!$D$45,1,0)</f>
        <v>0</v>
      </c>
      <c r="P1915" s="41">
        <f>IF(Table2[[#This Row],[Customer Segment]]=Introduction!$D$42,1,0)</f>
        <v>0</v>
      </c>
      <c r="Q1915" s="41">
        <f>IF(Table2[[#This Row],[Customer Segment]]=Introduction!$D$44,1,0)</f>
        <v>1</v>
      </c>
      <c r="R1915" s="1">
        <v>284.33999999999997</v>
      </c>
      <c r="S191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497.50798028093982</v>
      </c>
    </row>
    <row r="1916" spans="1:19" x14ac:dyDescent="0.2">
      <c r="A1916" s="1" t="s">
        <v>92</v>
      </c>
      <c r="B1916" s="1" t="s">
        <v>14</v>
      </c>
      <c r="C1916" s="1" t="s">
        <v>3</v>
      </c>
      <c r="D1916" s="37">
        <v>0.06</v>
      </c>
      <c r="E1916" s="37">
        <v>22.24</v>
      </c>
      <c r="F1916" s="37">
        <v>1.99</v>
      </c>
      <c r="G1916" s="37">
        <v>0.43</v>
      </c>
      <c r="H1916" s="37">
        <v>95.388000000000005</v>
      </c>
      <c r="I1916" s="42">
        <f>IF(Table2[[#This Row],[Order Priority]]=Introduction!$B$42,1,0)</f>
        <v>0</v>
      </c>
      <c r="J1916" s="42">
        <f>IF(Table2[[#This Row],[Order Priority]]=Introduction!$B$43,1,0)</f>
        <v>0</v>
      </c>
      <c r="K1916" s="42">
        <f>IF(Table2[[#This Row],[Order Priority]]=Introduction!$B$44,1,0)</f>
        <v>0</v>
      </c>
      <c r="L1916" s="42">
        <f>IF(Table2[[#This Row],[Order Priority]]=Introduction!$B$45,1,0)</f>
        <v>1</v>
      </c>
      <c r="M1916" s="42">
        <f>IF(Table2[[#This Row],[Ship Mode]]=Introduction!$C$42,1,0)</f>
        <v>0</v>
      </c>
      <c r="N1916" s="41">
        <f>IF(Table2[[#This Row],[Ship Mode]]=Introduction!$C$44,1,0)</f>
        <v>1</v>
      </c>
      <c r="O1916" s="41">
        <f>IF(Table2[[#This Row],[Customer Segment]]=Introduction!$D$45,1,0)</f>
        <v>1</v>
      </c>
      <c r="P1916" s="41">
        <f>IF(Table2[[#This Row],[Customer Segment]]=Introduction!$D$42,1,0)</f>
        <v>0</v>
      </c>
      <c r="Q1916" s="41">
        <f>IF(Table2[[#This Row],[Customer Segment]]=Introduction!$D$44,1,0)</f>
        <v>0</v>
      </c>
      <c r="R1916" s="34">
        <v>255.88</v>
      </c>
      <c r="S191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180.81936494038362</v>
      </c>
    </row>
    <row r="1917" spans="1:19" x14ac:dyDescent="0.2">
      <c r="A1917" s="1" t="s">
        <v>13</v>
      </c>
      <c r="B1917" s="1" t="s">
        <v>14</v>
      </c>
      <c r="C1917" s="1" t="s">
        <v>15</v>
      </c>
      <c r="D1917" s="39">
        <v>0.09</v>
      </c>
      <c r="E1917" s="39">
        <v>6.48</v>
      </c>
      <c r="F1917" s="39">
        <v>7.03</v>
      </c>
      <c r="G1917" s="39">
        <v>0.37</v>
      </c>
      <c r="H1917" s="39">
        <v>-126.208</v>
      </c>
      <c r="I1917" s="42">
        <f>IF(Table2[[#This Row],[Order Priority]]=Introduction!$B$42,1,0)</f>
        <v>0</v>
      </c>
      <c r="J1917" s="42">
        <f>IF(Table2[[#This Row],[Order Priority]]=Introduction!$B$43,1,0)</f>
        <v>1</v>
      </c>
      <c r="K1917" s="42">
        <f>IF(Table2[[#This Row],[Order Priority]]=Introduction!$B$44,1,0)</f>
        <v>0</v>
      </c>
      <c r="L1917" s="42">
        <f>IF(Table2[[#This Row],[Order Priority]]=Introduction!$B$45,1,0)</f>
        <v>0</v>
      </c>
      <c r="M1917" s="42">
        <f>IF(Table2[[#This Row],[Ship Mode]]=Introduction!$C$42,1,0)</f>
        <v>0</v>
      </c>
      <c r="N1917" s="41">
        <f>IF(Table2[[#This Row],[Ship Mode]]=Introduction!$C$44,1,0)</f>
        <v>1</v>
      </c>
      <c r="O1917" s="41">
        <f>IF(Table2[[#This Row],[Customer Segment]]=Introduction!$D$45,1,0)</f>
        <v>0</v>
      </c>
      <c r="P1917" s="41">
        <f>IF(Table2[[#This Row],[Customer Segment]]=Introduction!$D$42,1,0)</f>
        <v>1</v>
      </c>
      <c r="Q1917" s="41">
        <f>IF(Table2[[#This Row],[Customer Segment]]=Introduction!$D$44,1,0)</f>
        <v>0</v>
      </c>
      <c r="R1917" s="1">
        <v>96.96</v>
      </c>
      <c r="S191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-61.024110659428068</v>
      </c>
    </row>
    <row r="1918" spans="1:19" x14ac:dyDescent="0.2">
      <c r="A1918" s="1" t="s">
        <v>13</v>
      </c>
      <c r="B1918" s="1" t="s">
        <v>14</v>
      </c>
      <c r="C1918" s="1" t="s">
        <v>47</v>
      </c>
      <c r="D1918" s="37">
        <v>0.05</v>
      </c>
      <c r="E1918" s="37">
        <v>73.98</v>
      </c>
      <c r="F1918" s="37">
        <v>12.14</v>
      </c>
      <c r="G1918" s="37">
        <v>0.67</v>
      </c>
      <c r="H1918" s="37">
        <v>-1.9039999999999999</v>
      </c>
      <c r="I1918" s="42">
        <f>IF(Table2[[#This Row],[Order Priority]]=Introduction!$B$42,1,0)</f>
        <v>0</v>
      </c>
      <c r="J1918" s="42">
        <f>IF(Table2[[#This Row],[Order Priority]]=Introduction!$B$43,1,0)</f>
        <v>1</v>
      </c>
      <c r="K1918" s="42">
        <f>IF(Table2[[#This Row],[Order Priority]]=Introduction!$B$44,1,0)</f>
        <v>0</v>
      </c>
      <c r="L1918" s="42">
        <f>IF(Table2[[#This Row],[Order Priority]]=Introduction!$B$45,1,0)</f>
        <v>0</v>
      </c>
      <c r="M1918" s="42">
        <f>IF(Table2[[#This Row],[Ship Mode]]=Introduction!$C$42,1,0)</f>
        <v>0</v>
      </c>
      <c r="N1918" s="41">
        <f>IF(Table2[[#This Row],[Ship Mode]]=Introduction!$C$44,1,0)</f>
        <v>1</v>
      </c>
      <c r="O1918" s="41">
        <f>IF(Table2[[#This Row],[Customer Segment]]=Introduction!$D$45,1,0)</f>
        <v>0</v>
      </c>
      <c r="P1918" s="41">
        <f>IF(Table2[[#This Row],[Customer Segment]]=Introduction!$D$42,1,0)</f>
        <v>0</v>
      </c>
      <c r="Q1918" s="41">
        <f>IF(Table2[[#This Row],[Customer Segment]]=Introduction!$D$44,1,0)</f>
        <v>1</v>
      </c>
      <c r="R1918" s="34">
        <v>600.4</v>
      </c>
      <c r="S191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754.15636223681975</v>
      </c>
    </row>
    <row r="1919" spans="1:19" x14ac:dyDescent="0.2">
      <c r="A1919" s="1" t="s">
        <v>13</v>
      </c>
      <c r="B1919" s="1" t="s">
        <v>14</v>
      </c>
      <c r="C1919" s="1" t="s">
        <v>47</v>
      </c>
      <c r="D1919" s="39">
        <v>0</v>
      </c>
      <c r="E1919" s="39">
        <v>5.98</v>
      </c>
      <c r="F1919" s="39">
        <v>7.15</v>
      </c>
      <c r="G1919" s="39">
        <v>0.36</v>
      </c>
      <c r="H1919" s="39">
        <v>-37.048000000000002</v>
      </c>
      <c r="I1919" s="42">
        <f>IF(Table2[[#This Row],[Order Priority]]=Introduction!$B$42,1,0)</f>
        <v>0</v>
      </c>
      <c r="J1919" s="42">
        <f>IF(Table2[[#This Row],[Order Priority]]=Introduction!$B$43,1,0)</f>
        <v>1</v>
      </c>
      <c r="K1919" s="42">
        <f>IF(Table2[[#This Row],[Order Priority]]=Introduction!$B$44,1,0)</f>
        <v>0</v>
      </c>
      <c r="L1919" s="42">
        <f>IF(Table2[[#This Row],[Order Priority]]=Introduction!$B$45,1,0)</f>
        <v>0</v>
      </c>
      <c r="M1919" s="42">
        <f>IF(Table2[[#This Row],[Ship Mode]]=Introduction!$C$42,1,0)</f>
        <v>0</v>
      </c>
      <c r="N1919" s="41">
        <f>IF(Table2[[#This Row],[Ship Mode]]=Introduction!$C$44,1,0)</f>
        <v>1</v>
      </c>
      <c r="O1919" s="41">
        <f>IF(Table2[[#This Row],[Customer Segment]]=Introduction!$D$45,1,0)</f>
        <v>0</v>
      </c>
      <c r="P1919" s="41">
        <f>IF(Table2[[#This Row],[Customer Segment]]=Introduction!$D$42,1,0)</f>
        <v>0</v>
      </c>
      <c r="Q1919" s="41">
        <f>IF(Table2[[#This Row],[Customer Segment]]=Introduction!$D$44,1,0)</f>
        <v>1</v>
      </c>
      <c r="R1919" s="1">
        <v>34.25</v>
      </c>
      <c r="S191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142.56667705863063</v>
      </c>
    </row>
    <row r="1920" spans="1:19" x14ac:dyDescent="0.2">
      <c r="A1920" s="1" t="s">
        <v>13</v>
      </c>
      <c r="B1920" s="1" t="s">
        <v>14</v>
      </c>
      <c r="C1920" s="1" t="s">
        <v>47</v>
      </c>
      <c r="D1920" s="37">
        <v>0.09</v>
      </c>
      <c r="E1920" s="37">
        <v>3.57</v>
      </c>
      <c r="F1920" s="37">
        <v>4.17</v>
      </c>
      <c r="G1920" s="37">
        <v>0.59</v>
      </c>
      <c r="H1920" s="37">
        <v>-56.887999999999998</v>
      </c>
      <c r="I1920" s="42">
        <f>IF(Table2[[#This Row],[Order Priority]]=Introduction!$B$42,1,0)</f>
        <v>0</v>
      </c>
      <c r="J1920" s="42">
        <f>IF(Table2[[#This Row],[Order Priority]]=Introduction!$B$43,1,0)</f>
        <v>1</v>
      </c>
      <c r="K1920" s="42">
        <f>IF(Table2[[#This Row],[Order Priority]]=Introduction!$B$44,1,0)</f>
        <v>0</v>
      </c>
      <c r="L1920" s="42">
        <f>IF(Table2[[#This Row],[Order Priority]]=Introduction!$B$45,1,0)</f>
        <v>0</v>
      </c>
      <c r="M1920" s="42">
        <f>IF(Table2[[#This Row],[Ship Mode]]=Introduction!$C$42,1,0)</f>
        <v>0</v>
      </c>
      <c r="N1920" s="41">
        <f>IF(Table2[[#This Row],[Ship Mode]]=Introduction!$C$44,1,0)</f>
        <v>1</v>
      </c>
      <c r="O1920" s="41">
        <f>IF(Table2[[#This Row],[Customer Segment]]=Introduction!$D$45,1,0)</f>
        <v>0</v>
      </c>
      <c r="P1920" s="41">
        <f>IF(Table2[[#This Row],[Customer Segment]]=Introduction!$D$42,1,0)</f>
        <v>0</v>
      </c>
      <c r="Q1920" s="41">
        <f>IF(Table2[[#This Row],[Customer Segment]]=Introduction!$D$44,1,0)</f>
        <v>1</v>
      </c>
      <c r="R1920" s="34">
        <v>31.45</v>
      </c>
      <c r="S192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164.03059226228345</v>
      </c>
    </row>
    <row r="1921" spans="1:19" x14ac:dyDescent="0.2">
      <c r="A1921" s="1" t="s">
        <v>23</v>
      </c>
      <c r="B1921" s="1" t="s">
        <v>63</v>
      </c>
      <c r="C1921" s="1" t="s">
        <v>3</v>
      </c>
      <c r="D1921" s="39">
        <v>0.08</v>
      </c>
      <c r="E1921" s="39">
        <v>5.84</v>
      </c>
      <c r="F1921" s="39">
        <v>1</v>
      </c>
      <c r="G1921" s="39">
        <v>0.38</v>
      </c>
      <c r="H1921" s="39">
        <v>731.92200000000003</v>
      </c>
      <c r="I1921" s="42">
        <f>IF(Table2[[#This Row],[Order Priority]]=Introduction!$B$42,1,0)</f>
        <v>0</v>
      </c>
      <c r="J1921" s="42">
        <f>IF(Table2[[#This Row],[Order Priority]]=Introduction!$B$43,1,0)</f>
        <v>0</v>
      </c>
      <c r="K1921" s="42">
        <f>IF(Table2[[#This Row],[Order Priority]]=Introduction!$B$44,1,0)</f>
        <v>1</v>
      </c>
      <c r="L1921" s="42">
        <f>IF(Table2[[#This Row],[Order Priority]]=Introduction!$B$45,1,0)</f>
        <v>0</v>
      </c>
      <c r="M1921" s="42">
        <f>IF(Table2[[#This Row],[Ship Mode]]=Introduction!$C$42,1,0)</f>
        <v>0</v>
      </c>
      <c r="N1921" s="41">
        <f>IF(Table2[[#This Row],[Ship Mode]]=Introduction!$C$44,1,0)</f>
        <v>0</v>
      </c>
      <c r="O1921" s="41">
        <f>IF(Table2[[#This Row],[Customer Segment]]=Introduction!$D$45,1,0)</f>
        <v>1</v>
      </c>
      <c r="P1921" s="41">
        <f>IF(Table2[[#This Row],[Customer Segment]]=Introduction!$D$42,1,0)</f>
        <v>0</v>
      </c>
      <c r="Q1921" s="41">
        <f>IF(Table2[[#This Row],[Customer Segment]]=Introduction!$D$44,1,0)</f>
        <v>0</v>
      </c>
      <c r="R1921" s="1">
        <v>61.39</v>
      </c>
      <c r="S192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683.91287134250422</v>
      </c>
    </row>
    <row r="1922" spans="1:19" x14ac:dyDescent="0.2">
      <c r="A1922" s="1" t="s">
        <v>23</v>
      </c>
      <c r="B1922" s="1" t="s">
        <v>14</v>
      </c>
      <c r="C1922" s="1" t="s">
        <v>3</v>
      </c>
      <c r="D1922" s="37">
        <v>0</v>
      </c>
      <c r="E1922" s="37">
        <v>205.99</v>
      </c>
      <c r="F1922" s="37">
        <v>8.99</v>
      </c>
      <c r="G1922" s="37">
        <v>0.6</v>
      </c>
      <c r="H1922" s="37">
        <v>186.55799999999999</v>
      </c>
      <c r="I1922" s="42">
        <f>IF(Table2[[#This Row],[Order Priority]]=Introduction!$B$42,1,0)</f>
        <v>0</v>
      </c>
      <c r="J1922" s="42">
        <f>IF(Table2[[#This Row],[Order Priority]]=Introduction!$B$43,1,0)</f>
        <v>0</v>
      </c>
      <c r="K1922" s="42">
        <f>IF(Table2[[#This Row],[Order Priority]]=Introduction!$B$44,1,0)</f>
        <v>1</v>
      </c>
      <c r="L1922" s="42">
        <f>IF(Table2[[#This Row],[Order Priority]]=Introduction!$B$45,1,0)</f>
        <v>0</v>
      </c>
      <c r="M1922" s="42">
        <f>IF(Table2[[#This Row],[Ship Mode]]=Introduction!$C$42,1,0)</f>
        <v>0</v>
      </c>
      <c r="N1922" s="41">
        <f>IF(Table2[[#This Row],[Ship Mode]]=Introduction!$C$44,1,0)</f>
        <v>1</v>
      </c>
      <c r="O1922" s="41">
        <f>IF(Table2[[#This Row],[Customer Segment]]=Introduction!$D$45,1,0)</f>
        <v>1</v>
      </c>
      <c r="P1922" s="41">
        <f>IF(Table2[[#This Row],[Customer Segment]]=Introduction!$D$42,1,0)</f>
        <v>0</v>
      </c>
      <c r="Q1922" s="41">
        <f>IF(Table2[[#This Row],[Customer Segment]]=Introduction!$D$44,1,0)</f>
        <v>0</v>
      </c>
      <c r="R1922" s="34">
        <v>2435.52</v>
      </c>
      <c r="S192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1291.3330191328839</v>
      </c>
    </row>
    <row r="1923" spans="1:19" x14ac:dyDescent="0.2">
      <c r="A1923" s="1" t="s">
        <v>92</v>
      </c>
      <c r="B1923" s="1" t="s">
        <v>14</v>
      </c>
      <c r="C1923" s="1" t="s">
        <v>15</v>
      </c>
      <c r="D1923" s="39">
        <v>0.08</v>
      </c>
      <c r="E1923" s="39">
        <v>8.3699999999999992</v>
      </c>
      <c r="F1923" s="39">
        <v>10.16</v>
      </c>
      <c r="G1923" s="39">
        <v>0.59</v>
      </c>
      <c r="H1923" s="39">
        <v>-169.232</v>
      </c>
      <c r="I1923" s="42">
        <f>IF(Table2[[#This Row],[Order Priority]]=Introduction!$B$42,1,0)</f>
        <v>0</v>
      </c>
      <c r="J1923" s="42">
        <f>IF(Table2[[#This Row],[Order Priority]]=Introduction!$B$43,1,0)</f>
        <v>0</v>
      </c>
      <c r="K1923" s="42">
        <f>IF(Table2[[#This Row],[Order Priority]]=Introduction!$B$44,1,0)</f>
        <v>0</v>
      </c>
      <c r="L1923" s="42">
        <f>IF(Table2[[#This Row],[Order Priority]]=Introduction!$B$45,1,0)</f>
        <v>1</v>
      </c>
      <c r="M1923" s="42">
        <f>IF(Table2[[#This Row],[Ship Mode]]=Introduction!$C$42,1,0)</f>
        <v>0</v>
      </c>
      <c r="N1923" s="41">
        <f>IF(Table2[[#This Row],[Ship Mode]]=Introduction!$C$44,1,0)</f>
        <v>1</v>
      </c>
      <c r="O1923" s="41">
        <f>IF(Table2[[#This Row],[Customer Segment]]=Introduction!$D$45,1,0)</f>
        <v>0</v>
      </c>
      <c r="P1923" s="41">
        <f>IF(Table2[[#This Row],[Customer Segment]]=Introduction!$D$42,1,0)</f>
        <v>1</v>
      </c>
      <c r="Q1923" s="41">
        <f>IF(Table2[[#This Row],[Customer Segment]]=Introduction!$D$44,1,0)</f>
        <v>0</v>
      </c>
      <c r="R1923" s="1">
        <v>108.99</v>
      </c>
      <c r="S192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192.07147766358085</v>
      </c>
    </row>
    <row r="1924" spans="1:19" x14ac:dyDescent="0.2">
      <c r="A1924" s="1" t="s">
        <v>46</v>
      </c>
      <c r="B1924" s="1" t="s">
        <v>14</v>
      </c>
      <c r="C1924" s="1" t="s">
        <v>47</v>
      </c>
      <c r="D1924" s="37">
        <v>0.04</v>
      </c>
      <c r="E1924" s="37">
        <v>35.99</v>
      </c>
      <c r="F1924" s="37">
        <v>3.3</v>
      </c>
      <c r="G1924" s="37">
        <v>0.39</v>
      </c>
      <c r="H1924" s="37">
        <v>184.19550000000001</v>
      </c>
      <c r="I1924" s="42">
        <f>IF(Table2[[#This Row],[Order Priority]]=Introduction!$B$42,1,0)</f>
        <v>0</v>
      </c>
      <c r="J1924" s="42">
        <f>IF(Table2[[#This Row],[Order Priority]]=Introduction!$B$43,1,0)</f>
        <v>0</v>
      </c>
      <c r="K1924" s="42">
        <f>IF(Table2[[#This Row],[Order Priority]]=Introduction!$B$44,1,0)</f>
        <v>0</v>
      </c>
      <c r="L1924" s="42">
        <f>IF(Table2[[#This Row],[Order Priority]]=Introduction!$B$45,1,0)</f>
        <v>0</v>
      </c>
      <c r="M1924" s="42">
        <f>IF(Table2[[#This Row],[Ship Mode]]=Introduction!$C$42,1,0)</f>
        <v>0</v>
      </c>
      <c r="N1924" s="41">
        <f>IF(Table2[[#This Row],[Ship Mode]]=Introduction!$C$44,1,0)</f>
        <v>1</v>
      </c>
      <c r="O1924" s="41">
        <f>IF(Table2[[#This Row],[Customer Segment]]=Introduction!$D$45,1,0)</f>
        <v>0</v>
      </c>
      <c r="P1924" s="41">
        <f>IF(Table2[[#This Row],[Customer Segment]]=Introduction!$D$42,1,0)</f>
        <v>0</v>
      </c>
      <c r="Q1924" s="41">
        <f>IF(Table2[[#This Row],[Customer Segment]]=Introduction!$D$44,1,0)</f>
        <v>1</v>
      </c>
      <c r="R1924" s="34">
        <v>266.95</v>
      </c>
      <c r="S192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558.76046593817762</v>
      </c>
    </row>
    <row r="1925" spans="1:19" x14ac:dyDescent="0.2">
      <c r="A1925" s="1" t="s">
        <v>13</v>
      </c>
      <c r="B1925" s="1" t="s">
        <v>14</v>
      </c>
      <c r="C1925" s="1" t="s">
        <v>15</v>
      </c>
      <c r="D1925" s="39">
        <v>0.01</v>
      </c>
      <c r="E1925" s="39">
        <v>7.89</v>
      </c>
      <c r="F1925" s="39">
        <v>2.82</v>
      </c>
      <c r="G1925" s="39">
        <v>0.4</v>
      </c>
      <c r="H1925" s="39">
        <v>38.700000000000003</v>
      </c>
      <c r="I1925" s="42">
        <f>IF(Table2[[#This Row],[Order Priority]]=Introduction!$B$42,1,0)</f>
        <v>0</v>
      </c>
      <c r="J1925" s="42">
        <f>IF(Table2[[#This Row],[Order Priority]]=Introduction!$B$43,1,0)</f>
        <v>1</v>
      </c>
      <c r="K1925" s="42">
        <f>IF(Table2[[#This Row],[Order Priority]]=Introduction!$B$44,1,0)</f>
        <v>0</v>
      </c>
      <c r="L1925" s="42">
        <f>IF(Table2[[#This Row],[Order Priority]]=Introduction!$B$45,1,0)</f>
        <v>0</v>
      </c>
      <c r="M1925" s="42">
        <f>IF(Table2[[#This Row],[Ship Mode]]=Introduction!$C$42,1,0)</f>
        <v>0</v>
      </c>
      <c r="N1925" s="41">
        <f>IF(Table2[[#This Row],[Ship Mode]]=Introduction!$C$44,1,0)</f>
        <v>1</v>
      </c>
      <c r="O1925" s="41">
        <f>IF(Table2[[#This Row],[Customer Segment]]=Introduction!$D$45,1,0)</f>
        <v>0</v>
      </c>
      <c r="P1925" s="41">
        <f>IF(Table2[[#This Row],[Customer Segment]]=Introduction!$D$42,1,0)</f>
        <v>1</v>
      </c>
      <c r="Q1925" s="41">
        <f>IF(Table2[[#This Row],[Customer Segment]]=Introduction!$D$44,1,0)</f>
        <v>0</v>
      </c>
      <c r="R1925" s="1">
        <v>274.26</v>
      </c>
      <c r="S192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73.704686515300835</v>
      </c>
    </row>
    <row r="1926" spans="1:19" x14ac:dyDescent="0.2">
      <c r="A1926" s="1" t="s">
        <v>13</v>
      </c>
      <c r="B1926" s="1" t="s">
        <v>14</v>
      </c>
      <c r="C1926" s="1" t="s">
        <v>15</v>
      </c>
      <c r="D1926" s="37">
        <v>0.09</v>
      </c>
      <c r="E1926" s="37">
        <v>3.68</v>
      </c>
      <c r="F1926" s="37">
        <v>1.32</v>
      </c>
      <c r="G1926" s="37">
        <v>0.83</v>
      </c>
      <c r="H1926" s="37">
        <v>-21.91</v>
      </c>
      <c r="I1926" s="42">
        <f>IF(Table2[[#This Row],[Order Priority]]=Introduction!$B$42,1,0)</f>
        <v>0</v>
      </c>
      <c r="J1926" s="42">
        <f>IF(Table2[[#This Row],[Order Priority]]=Introduction!$B$43,1,0)</f>
        <v>1</v>
      </c>
      <c r="K1926" s="42">
        <f>IF(Table2[[#This Row],[Order Priority]]=Introduction!$B$44,1,0)</f>
        <v>0</v>
      </c>
      <c r="L1926" s="42">
        <f>IF(Table2[[#This Row],[Order Priority]]=Introduction!$B$45,1,0)</f>
        <v>0</v>
      </c>
      <c r="M1926" s="42">
        <f>IF(Table2[[#This Row],[Ship Mode]]=Introduction!$C$42,1,0)</f>
        <v>0</v>
      </c>
      <c r="N1926" s="41">
        <f>IF(Table2[[#This Row],[Ship Mode]]=Introduction!$C$44,1,0)</f>
        <v>1</v>
      </c>
      <c r="O1926" s="41">
        <f>IF(Table2[[#This Row],[Customer Segment]]=Introduction!$D$45,1,0)</f>
        <v>0</v>
      </c>
      <c r="P1926" s="41">
        <f>IF(Table2[[#This Row],[Customer Segment]]=Introduction!$D$42,1,0)</f>
        <v>1</v>
      </c>
      <c r="Q1926" s="41">
        <f>IF(Table2[[#This Row],[Customer Segment]]=Introduction!$D$44,1,0)</f>
        <v>0</v>
      </c>
      <c r="R1926" s="34">
        <v>83.16</v>
      </c>
      <c r="S192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261.53074957316397</v>
      </c>
    </row>
    <row r="1927" spans="1:19" x14ac:dyDescent="0.2">
      <c r="A1927" s="1" t="s">
        <v>13</v>
      </c>
      <c r="B1927" s="1" t="s">
        <v>14</v>
      </c>
      <c r="C1927" s="1" t="s">
        <v>15</v>
      </c>
      <c r="D1927" s="39">
        <v>0.1</v>
      </c>
      <c r="E1927" s="39">
        <v>9.7100000000000009</v>
      </c>
      <c r="F1927" s="39">
        <v>9.4499999999999993</v>
      </c>
      <c r="G1927" s="39">
        <v>0.6</v>
      </c>
      <c r="H1927" s="39">
        <v>-119.77</v>
      </c>
      <c r="I1927" s="42">
        <f>IF(Table2[[#This Row],[Order Priority]]=Introduction!$B$42,1,0)</f>
        <v>0</v>
      </c>
      <c r="J1927" s="42">
        <f>IF(Table2[[#This Row],[Order Priority]]=Introduction!$B$43,1,0)</f>
        <v>1</v>
      </c>
      <c r="K1927" s="42">
        <f>IF(Table2[[#This Row],[Order Priority]]=Introduction!$B$44,1,0)</f>
        <v>0</v>
      </c>
      <c r="L1927" s="42">
        <f>IF(Table2[[#This Row],[Order Priority]]=Introduction!$B$45,1,0)</f>
        <v>0</v>
      </c>
      <c r="M1927" s="42">
        <f>IF(Table2[[#This Row],[Ship Mode]]=Introduction!$C$42,1,0)</f>
        <v>0</v>
      </c>
      <c r="N1927" s="41">
        <f>IF(Table2[[#This Row],[Ship Mode]]=Introduction!$C$44,1,0)</f>
        <v>1</v>
      </c>
      <c r="O1927" s="41">
        <f>IF(Table2[[#This Row],[Customer Segment]]=Introduction!$D$45,1,0)</f>
        <v>0</v>
      </c>
      <c r="P1927" s="41">
        <f>IF(Table2[[#This Row],[Customer Segment]]=Introduction!$D$42,1,0)</f>
        <v>1</v>
      </c>
      <c r="Q1927" s="41">
        <f>IF(Table2[[#This Row],[Customer Segment]]=Introduction!$D$44,1,0)</f>
        <v>0</v>
      </c>
      <c r="R1927" s="1">
        <v>261.93</v>
      </c>
      <c r="S192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207.13983890663965</v>
      </c>
    </row>
    <row r="1928" spans="1:19" x14ac:dyDescent="0.2">
      <c r="A1928" s="1" t="s">
        <v>13</v>
      </c>
      <c r="B1928" s="1" t="s">
        <v>14</v>
      </c>
      <c r="C1928" s="1" t="s">
        <v>15</v>
      </c>
      <c r="D1928" s="37">
        <v>0.01</v>
      </c>
      <c r="E1928" s="37">
        <v>7.89</v>
      </c>
      <c r="F1928" s="37">
        <v>2.82</v>
      </c>
      <c r="G1928" s="37">
        <v>0.4</v>
      </c>
      <c r="H1928" s="37">
        <v>46.44</v>
      </c>
      <c r="I1928" s="42">
        <f>IF(Table2[[#This Row],[Order Priority]]=Introduction!$B$42,1,0)</f>
        <v>0</v>
      </c>
      <c r="J1928" s="42">
        <f>IF(Table2[[#This Row],[Order Priority]]=Introduction!$B$43,1,0)</f>
        <v>1</v>
      </c>
      <c r="K1928" s="42">
        <f>IF(Table2[[#This Row],[Order Priority]]=Introduction!$B$44,1,0)</f>
        <v>0</v>
      </c>
      <c r="L1928" s="42">
        <f>IF(Table2[[#This Row],[Order Priority]]=Introduction!$B$45,1,0)</f>
        <v>0</v>
      </c>
      <c r="M1928" s="42">
        <f>IF(Table2[[#This Row],[Ship Mode]]=Introduction!$C$42,1,0)</f>
        <v>0</v>
      </c>
      <c r="N1928" s="41">
        <f>IF(Table2[[#This Row],[Ship Mode]]=Introduction!$C$44,1,0)</f>
        <v>1</v>
      </c>
      <c r="O1928" s="41">
        <f>IF(Table2[[#This Row],[Customer Segment]]=Introduction!$D$45,1,0)</f>
        <v>0</v>
      </c>
      <c r="P1928" s="41">
        <f>IF(Table2[[#This Row],[Customer Segment]]=Introduction!$D$42,1,0)</f>
        <v>1</v>
      </c>
      <c r="Q1928" s="41">
        <f>IF(Table2[[#This Row],[Customer Segment]]=Introduction!$D$44,1,0)</f>
        <v>0</v>
      </c>
      <c r="R1928" s="34">
        <v>68.56</v>
      </c>
      <c r="S192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81.630645606540327</v>
      </c>
    </row>
    <row r="1929" spans="1:19" x14ac:dyDescent="0.2">
      <c r="A1929" s="1" t="s">
        <v>13</v>
      </c>
      <c r="B1929" s="1" t="s">
        <v>14</v>
      </c>
      <c r="C1929" s="1" t="s">
        <v>15</v>
      </c>
      <c r="D1929" s="39">
        <v>0.09</v>
      </c>
      <c r="E1929" s="39">
        <v>3.68</v>
      </c>
      <c r="F1929" s="39">
        <v>1.32</v>
      </c>
      <c r="G1929" s="39">
        <v>0.83</v>
      </c>
      <c r="H1929" s="39">
        <v>-17.527999999999999</v>
      </c>
      <c r="I1929" s="42">
        <f>IF(Table2[[#This Row],[Order Priority]]=Introduction!$B$42,1,0)</f>
        <v>0</v>
      </c>
      <c r="J1929" s="42">
        <f>IF(Table2[[#This Row],[Order Priority]]=Introduction!$B$43,1,0)</f>
        <v>1</v>
      </c>
      <c r="K1929" s="42">
        <f>IF(Table2[[#This Row],[Order Priority]]=Introduction!$B$44,1,0)</f>
        <v>0</v>
      </c>
      <c r="L1929" s="42">
        <f>IF(Table2[[#This Row],[Order Priority]]=Introduction!$B$45,1,0)</f>
        <v>0</v>
      </c>
      <c r="M1929" s="42">
        <f>IF(Table2[[#This Row],[Ship Mode]]=Introduction!$C$42,1,0)</f>
        <v>0</v>
      </c>
      <c r="N1929" s="41">
        <f>IF(Table2[[#This Row],[Ship Mode]]=Introduction!$C$44,1,0)</f>
        <v>1</v>
      </c>
      <c r="O1929" s="41">
        <f>IF(Table2[[#This Row],[Customer Segment]]=Introduction!$D$45,1,0)</f>
        <v>0</v>
      </c>
      <c r="P1929" s="41">
        <f>IF(Table2[[#This Row],[Customer Segment]]=Introduction!$D$42,1,0)</f>
        <v>1</v>
      </c>
      <c r="Q1929" s="41">
        <f>IF(Table2[[#This Row],[Customer Segment]]=Introduction!$D$44,1,0)</f>
        <v>0</v>
      </c>
      <c r="R1929" s="1">
        <v>20.79</v>
      </c>
      <c r="S192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266.0180302886435</v>
      </c>
    </row>
    <row r="1930" spans="1:19" x14ac:dyDescent="0.2">
      <c r="A1930" s="1" t="s">
        <v>13</v>
      </c>
      <c r="B1930" s="1" t="s">
        <v>14</v>
      </c>
      <c r="C1930" s="1" t="s">
        <v>15</v>
      </c>
      <c r="D1930" s="37">
        <v>0.1</v>
      </c>
      <c r="E1930" s="37">
        <v>9.7100000000000009</v>
      </c>
      <c r="F1930" s="37">
        <v>9.4499999999999993</v>
      </c>
      <c r="G1930" s="37">
        <v>0.6</v>
      </c>
      <c r="H1930" s="37">
        <v>-95.816000000000003</v>
      </c>
      <c r="I1930" s="42">
        <f>IF(Table2[[#This Row],[Order Priority]]=Introduction!$B$42,1,0)</f>
        <v>0</v>
      </c>
      <c r="J1930" s="42">
        <f>IF(Table2[[#This Row],[Order Priority]]=Introduction!$B$43,1,0)</f>
        <v>1</v>
      </c>
      <c r="K1930" s="42">
        <f>IF(Table2[[#This Row],[Order Priority]]=Introduction!$B$44,1,0)</f>
        <v>0</v>
      </c>
      <c r="L1930" s="42">
        <f>IF(Table2[[#This Row],[Order Priority]]=Introduction!$B$45,1,0)</f>
        <v>0</v>
      </c>
      <c r="M1930" s="42">
        <f>IF(Table2[[#This Row],[Ship Mode]]=Introduction!$C$42,1,0)</f>
        <v>0</v>
      </c>
      <c r="N1930" s="41">
        <f>IF(Table2[[#This Row],[Ship Mode]]=Introduction!$C$44,1,0)</f>
        <v>1</v>
      </c>
      <c r="O1930" s="41">
        <f>IF(Table2[[#This Row],[Customer Segment]]=Introduction!$D$45,1,0)</f>
        <v>0</v>
      </c>
      <c r="P1930" s="41">
        <f>IF(Table2[[#This Row],[Customer Segment]]=Introduction!$D$42,1,0)</f>
        <v>1</v>
      </c>
      <c r="Q1930" s="41">
        <f>IF(Table2[[#This Row],[Customer Segment]]=Introduction!$D$44,1,0)</f>
        <v>0</v>
      </c>
      <c r="R1930" s="34">
        <v>67.91</v>
      </c>
      <c r="S193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231.66935106058685</v>
      </c>
    </row>
    <row r="1931" spans="1:19" x14ac:dyDescent="0.2">
      <c r="A1931" s="1" t="s">
        <v>23</v>
      </c>
      <c r="B1931" s="1" t="s">
        <v>14</v>
      </c>
      <c r="C1931" s="1" t="s">
        <v>3</v>
      </c>
      <c r="D1931" s="39">
        <v>0.04</v>
      </c>
      <c r="E1931" s="39">
        <v>8.33</v>
      </c>
      <c r="F1931" s="39">
        <v>1.99</v>
      </c>
      <c r="G1931" s="39">
        <v>0.52</v>
      </c>
      <c r="H1931" s="39">
        <v>44.892000000000003</v>
      </c>
      <c r="I1931" s="42">
        <f>IF(Table2[[#This Row],[Order Priority]]=Introduction!$B$42,1,0)</f>
        <v>0</v>
      </c>
      <c r="J1931" s="42">
        <f>IF(Table2[[#This Row],[Order Priority]]=Introduction!$B$43,1,0)</f>
        <v>0</v>
      </c>
      <c r="K1931" s="42">
        <f>IF(Table2[[#This Row],[Order Priority]]=Introduction!$B$44,1,0)</f>
        <v>1</v>
      </c>
      <c r="L1931" s="42">
        <f>IF(Table2[[#This Row],[Order Priority]]=Introduction!$B$45,1,0)</f>
        <v>0</v>
      </c>
      <c r="M1931" s="42">
        <f>IF(Table2[[#This Row],[Ship Mode]]=Introduction!$C$42,1,0)</f>
        <v>0</v>
      </c>
      <c r="N1931" s="41">
        <f>IF(Table2[[#This Row],[Ship Mode]]=Introduction!$C$44,1,0)</f>
        <v>1</v>
      </c>
      <c r="O1931" s="41">
        <f>IF(Table2[[#This Row],[Customer Segment]]=Introduction!$D$45,1,0)</f>
        <v>1</v>
      </c>
      <c r="P1931" s="41">
        <f>IF(Table2[[#This Row],[Customer Segment]]=Introduction!$D$42,1,0)</f>
        <v>0</v>
      </c>
      <c r="Q1931" s="41">
        <f>IF(Table2[[#This Row],[Customer Segment]]=Introduction!$D$44,1,0)</f>
        <v>0</v>
      </c>
      <c r="R1931" s="1">
        <v>131.26</v>
      </c>
      <c r="S193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240.55622125648759</v>
      </c>
    </row>
    <row r="1932" spans="1:19" x14ac:dyDescent="0.2">
      <c r="A1932" s="1" t="s">
        <v>23</v>
      </c>
      <c r="B1932" s="1" t="s">
        <v>14</v>
      </c>
      <c r="C1932" s="1" t="s">
        <v>70</v>
      </c>
      <c r="D1932" s="37">
        <v>0.06</v>
      </c>
      <c r="E1932" s="37">
        <v>38.06</v>
      </c>
      <c r="F1932" s="37">
        <v>4.5</v>
      </c>
      <c r="G1932" s="37">
        <v>0.56000000000000005</v>
      </c>
      <c r="H1932" s="37">
        <v>450.45960000000002</v>
      </c>
      <c r="I1932" s="42">
        <f>IF(Table2[[#This Row],[Order Priority]]=Introduction!$B$42,1,0)</f>
        <v>0</v>
      </c>
      <c r="J1932" s="42">
        <f>IF(Table2[[#This Row],[Order Priority]]=Introduction!$B$43,1,0)</f>
        <v>0</v>
      </c>
      <c r="K1932" s="42">
        <f>IF(Table2[[#This Row],[Order Priority]]=Introduction!$B$44,1,0)</f>
        <v>1</v>
      </c>
      <c r="L1932" s="42">
        <f>IF(Table2[[#This Row],[Order Priority]]=Introduction!$B$45,1,0)</f>
        <v>0</v>
      </c>
      <c r="M1932" s="42">
        <f>IF(Table2[[#This Row],[Ship Mode]]=Introduction!$C$42,1,0)</f>
        <v>0</v>
      </c>
      <c r="N1932" s="41">
        <f>IF(Table2[[#This Row],[Ship Mode]]=Introduction!$C$44,1,0)</f>
        <v>1</v>
      </c>
      <c r="O1932" s="41">
        <f>IF(Table2[[#This Row],[Customer Segment]]=Introduction!$D$45,1,0)</f>
        <v>0</v>
      </c>
      <c r="P1932" s="41">
        <f>IF(Table2[[#This Row],[Customer Segment]]=Introduction!$D$42,1,0)</f>
        <v>0</v>
      </c>
      <c r="Q1932" s="41">
        <f>IF(Table2[[#This Row],[Customer Segment]]=Introduction!$D$44,1,0)</f>
        <v>0</v>
      </c>
      <c r="R1932" s="34">
        <v>652.84</v>
      </c>
      <c r="S193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847.45911505868605</v>
      </c>
    </row>
    <row r="1933" spans="1:19" x14ac:dyDescent="0.2">
      <c r="A1933" s="1" t="s">
        <v>23</v>
      </c>
      <c r="B1933" s="1" t="s">
        <v>14</v>
      </c>
      <c r="C1933" s="1" t="s">
        <v>70</v>
      </c>
      <c r="D1933" s="39">
        <v>0.08</v>
      </c>
      <c r="E1933" s="39">
        <v>599.99</v>
      </c>
      <c r="F1933" s="39">
        <v>24.49</v>
      </c>
      <c r="G1933" s="39">
        <v>0.37</v>
      </c>
      <c r="H1933" s="39">
        <v>8798.1831000000002</v>
      </c>
      <c r="I1933" s="42">
        <f>IF(Table2[[#This Row],[Order Priority]]=Introduction!$B$42,1,0)</f>
        <v>0</v>
      </c>
      <c r="J1933" s="42">
        <f>IF(Table2[[#This Row],[Order Priority]]=Introduction!$B$43,1,0)</f>
        <v>0</v>
      </c>
      <c r="K1933" s="42">
        <f>IF(Table2[[#This Row],[Order Priority]]=Introduction!$B$44,1,0)</f>
        <v>1</v>
      </c>
      <c r="L1933" s="42">
        <f>IF(Table2[[#This Row],[Order Priority]]=Introduction!$B$45,1,0)</f>
        <v>0</v>
      </c>
      <c r="M1933" s="42">
        <f>IF(Table2[[#This Row],[Ship Mode]]=Introduction!$C$42,1,0)</f>
        <v>0</v>
      </c>
      <c r="N1933" s="41">
        <f>IF(Table2[[#This Row],[Ship Mode]]=Introduction!$C$44,1,0)</f>
        <v>1</v>
      </c>
      <c r="O1933" s="41">
        <f>IF(Table2[[#This Row],[Customer Segment]]=Introduction!$D$45,1,0)</f>
        <v>0</v>
      </c>
      <c r="P1933" s="41">
        <f>IF(Table2[[#This Row],[Customer Segment]]=Introduction!$D$42,1,0)</f>
        <v>0</v>
      </c>
      <c r="Q1933" s="41">
        <f>IF(Table2[[#This Row],[Customer Segment]]=Introduction!$D$44,1,0)</f>
        <v>0</v>
      </c>
      <c r="R1933" s="1">
        <v>12750.99</v>
      </c>
      <c r="S193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11537.736862504467</v>
      </c>
    </row>
    <row r="1934" spans="1:19" x14ac:dyDescent="0.2">
      <c r="A1934" s="1" t="s">
        <v>23</v>
      </c>
      <c r="B1934" s="1" t="s">
        <v>63</v>
      </c>
      <c r="C1934" s="1" t="s">
        <v>70</v>
      </c>
      <c r="D1934" s="37">
        <v>0.1</v>
      </c>
      <c r="E1934" s="37">
        <v>3.98</v>
      </c>
      <c r="F1934" s="37">
        <v>2.97</v>
      </c>
      <c r="G1934" s="37">
        <v>0.35</v>
      </c>
      <c r="H1934" s="37">
        <v>-5.3849999999999998</v>
      </c>
      <c r="I1934" s="42">
        <f>IF(Table2[[#This Row],[Order Priority]]=Introduction!$B$42,1,0)</f>
        <v>0</v>
      </c>
      <c r="J1934" s="42">
        <f>IF(Table2[[#This Row],[Order Priority]]=Introduction!$B$43,1,0)</f>
        <v>0</v>
      </c>
      <c r="K1934" s="42">
        <f>IF(Table2[[#This Row],[Order Priority]]=Introduction!$B$44,1,0)</f>
        <v>1</v>
      </c>
      <c r="L1934" s="42">
        <f>IF(Table2[[#This Row],[Order Priority]]=Introduction!$B$45,1,0)</f>
        <v>0</v>
      </c>
      <c r="M1934" s="42">
        <f>IF(Table2[[#This Row],[Ship Mode]]=Introduction!$C$42,1,0)</f>
        <v>0</v>
      </c>
      <c r="N1934" s="41">
        <f>IF(Table2[[#This Row],[Ship Mode]]=Introduction!$C$44,1,0)</f>
        <v>0</v>
      </c>
      <c r="O1934" s="41">
        <f>IF(Table2[[#This Row],[Customer Segment]]=Introduction!$D$45,1,0)</f>
        <v>0</v>
      </c>
      <c r="P1934" s="41">
        <f>IF(Table2[[#This Row],[Customer Segment]]=Introduction!$D$42,1,0)</f>
        <v>0</v>
      </c>
      <c r="Q1934" s="41">
        <f>IF(Table2[[#This Row],[Customer Segment]]=Introduction!$D$44,1,0)</f>
        <v>0</v>
      </c>
      <c r="R1934" s="34">
        <v>20.54</v>
      </c>
      <c r="S193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-51.602356719202902</v>
      </c>
    </row>
    <row r="1935" spans="1:19" x14ac:dyDescent="0.2">
      <c r="A1935" s="1" t="s">
        <v>23</v>
      </c>
      <c r="B1935" s="1" t="s">
        <v>63</v>
      </c>
      <c r="C1935" s="1" t="s">
        <v>15</v>
      </c>
      <c r="D1935" s="39">
        <v>0.05</v>
      </c>
      <c r="E1935" s="39">
        <v>63.94</v>
      </c>
      <c r="F1935" s="39">
        <v>14.48</v>
      </c>
      <c r="G1935" s="39">
        <v>0.46</v>
      </c>
      <c r="H1935" s="39">
        <v>270.87430000000001</v>
      </c>
      <c r="I1935" s="42">
        <f>IF(Table2[[#This Row],[Order Priority]]=Introduction!$B$42,1,0)</f>
        <v>0</v>
      </c>
      <c r="J1935" s="42">
        <f>IF(Table2[[#This Row],[Order Priority]]=Introduction!$B$43,1,0)</f>
        <v>0</v>
      </c>
      <c r="K1935" s="42">
        <f>IF(Table2[[#This Row],[Order Priority]]=Introduction!$B$44,1,0)</f>
        <v>1</v>
      </c>
      <c r="L1935" s="42">
        <f>IF(Table2[[#This Row],[Order Priority]]=Introduction!$B$45,1,0)</f>
        <v>0</v>
      </c>
      <c r="M1935" s="42">
        <f>IF(Table2[[#This Row],[Ship Mode]]=Introduction!$C$42,1,0)</f>
        <v>0</v>
      </c>
      <c r="N1935" s="41">
        <f>IF(Table2[[#This Row],[Ship Mode]]=Introduction!$C$44,1,0)</f>
        <v>0</v>
      </c>
      <c r="O1935" s="41">
        <f>IF(Table2[[#This Row],[Customer Segment]]=Introduction!$D$45,1,0)</f>
        <v>0</v>
      </c>
      <c r="P1935" s="41">
        <f>IF(Table2[[#This Row],[Customer Segment]]=Introduction!$D$42,1,0)</f>
        <v>1</v>
      </c>
      <c r="Q1935" s="41">
        <f>IF(Table2[[#This Row],[Customer Segment]]=Introduction!$D$44,1,0)</f>
        <v>0</v>
      </c>
      <c r="R1935" s="1">
        <v>1336.35</v>
      </c>
      <c r="S193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832.82477315961467</v>
      </c>
    </row>
    <row r="1936" spans="1:19" x14ac:dyDescent="0.2">
      <c r="A1936" s="1" t="s">
        <v>23</v>
      </c>
      <c r="B1936" s="1" t="s">
        <v>63</v>
      </c>
      <c r="C1936" s="1" t="s">
        <v>15</v>
      </c>
      <c r="D1936" s="37">
        <v>0.05</v>
      </c>
      <c r="E1936" s="37">
        <v>63.94</v>
      </c>
      <c r="F1936" s="37">
        <v>14.48</v>
      </c>
      <c r="G1936" s="37">
        <v>0.46</v>
      </c>
      <c r="H1936" s="37">
        <v>219.54419999999999</v>
      </c>
      <c r="I1936" s="42">
        <f>IF(Table2[[#This Row],[Order Priority]]=Introduction!$B$42,1,0)</f>
        <v>0</v>
      </c>
      <c r="J1936" s="42">
        <f>IF(Table2[[#This Row],[Order Priority]]=Introduction!$B$43,1,0)</f>
        <v>0</v>
      </c>
      <c r="K1936" s="42">
        <f>IF(Table2[[#This Row],[Order Priority]]=Introduction!$B$44,1,0)</f>
        <v>1</v>
      </c>
      <c r="L1936" s="42">
        <f>IF(Table2[[#This Row],[Order Priority]]=Introduction!$B$45,1,0)</f>
        <v>0</v>
      </c>
      <c r="M1936" s="42">
        <f>IF(Table2[[#This Row],[Ship Mode]]=Introduction!$C$42,1,0)</f>
        <v>0</v>
      </c>
      <c r="N1936" s="41">
        <f>IF(Table2[[#This Row],[Ship Mode]]=Introduction!$C$44,1,0)</f>
        <v>0</v>
      </c>
      <c r="O1936" s="41">
        <f>IF(Table2[[#This Row],[Customer Segment]]=Introduction!$D$45,1,0)</f>
        <v>0</v>
      </c>
      <c r="P1936" s="41">
        <f>IF(Table2[[#This Row],[Customer Segment]]=Introduction!$D$42,1,0)</f>
        <v>1</v>
      </c>
      <c r="Q1936" s="41">
        <f>IF(Table2[[#This Row],[Customer Segment]]=Introduction!$D$44,1,0)</f>
        <v>0</v>
      </c>
      <c r="R1936" s="34">
        <v>318.18</v>
      </c>
      <c r="S193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780.26143042715569</v>
      </c>
    </row>
    <row r="1937" spans="1:19" x14ac:dyDescent="0.2">
      <c r="A1937" s="1" t="s">
        <v>46</v>
      </c>
      <c r="B1937" s="1" t="s">
        <v>14</v>
      </c>
      <c r="C1937" s="1" t="s">
        <v>15</v>
      </c>
      <c r="D1937" s="39">
        <v>7.0000000000000007E-2</v>
      </c>
      <c r="E1937" s="39">
        <v>11.29</v>
      </c>
      <c r="F1937" s="39">
        <v>5.03</v>
      </c>
      <c r="G1937" s="39">
        <v>0.59</v>
      </c>
      <c r="H1937" s="39">
        <v>-163.03</v>
      </c>
      <c r="I1937" s="42">
        <f>IF(Table2[[#This Row],[Order Priority]]=Introduction!$B$42,1,0)</f>
        <v>0</v>
      </c>
      <c r="J1937" s="42">
        <f>IF(Table2[[#This Row],[Order Priority]]=Introduction!$B$43,1,0)</f>
        <v>0</v>
      </c>
      <c r="K1937" s="42">
        <f>IF(Table2[[#This Row],[Order Priority]]=Introduction!$B$44,1,0)</f>
        <v>0</v>
      </c>
      <c r="L1937" s="42">
        <f>IF(Table2[[#This Row],[Order Priority]]=Introduction!$B$45,1,0)</f>
        <v>0</v>
      </c>
      <c r="M1937" s="42">
        <f>IF(Table2[[#This Row],[Ship Mode]]=Introduction!$C$42,1,0)</f>
        <v>0</v>
      </c>
      <c r="N1937" s="41">
        <f>IF(Table2[[#This Row],[Ship Mode]]=Introduction!$C$44,1,0)</f>
        <v>1</v>
      </c>
      <c r="O1937" s="41">
        <f>IF(Table2[[#This Row],[Customer Segment]]=Introduction!$D$45,1,0)</f>
        <v>0</v>
      </c>
      <c r="P1937" s="41">
        <f>IF(Table2[[#This Row],[Customer Segment]]=Introduction!$D$42,1,0)</f>
        <v>1</v>
      </c>
      <c r="Q1937" s="41">
        <f>IF(Table2[[#This Row],[Customer Segment]]=Introduction!$D$44,1,0)</f>
        <v>0</v>
      </c>
      <c r="R1937" s="1">
        <v>123.18</v>
      </c>
      <c r="S193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260.65600012521253</v>
      </c>
    </row>
    <row r="1938" spans="1:19" x14ac:dyDescent="0.2">
      <c r="A1938" s="1" t="s">
        <v>46</v>
      </c>
      <c r="B1938" s="1" t="s">
        <v>63</v>
      </c>
      <c r="C1938" s="1" t="s">
        <v>47</v>
      </c>
      <c r="D1938" s="37">
        <v>0.02</v>
      </c>
      <c r="E1938" s="37">
        <v>30.98</v>
      </c>
      <c r="F1938" s="37">
        <v>6.5</v>
      </c>
      <c r="G1938" s="37">
        <v>0.79</v>
      </c>
      <c r="H1938" s="37">
        <v>-44.624000000000002</v>
      </c>
      <c r="I1938" s="42">
        <f>IF(Table2[[#This Row],[Order Priority]]=Introduction!$B$42,1,0)</f>
        <v>0</v>
      </c>
      <c r="J1938" s="42">
        <f>IF(Table2[[#This Row],[Order Priority]]=Introduction!$B$43,1,0)</f>
        <v>0</v>
      </c>
      <c r="K1938" s="42">
        <f>IF(Table2[[#This Row],[Order Priority]]=Introduction!$B$44,1,0)</f>
        <v>0</v>
      </c>
      <c r="L1938" s="42">
        <f>IF(Table2[[#This Row],[Order Priority]]=Introduction!$B$45,1,0)</f>
        <v>0</v>
      </c>
      <c r="M1938" s="42">
        <f>IF(Table2[[#This Row],[Ship Mode]]=Introduction!$C$42,1,0)</f>
        <v>0</v>
      </c>
      <c r="N1938" s="41">
        <f>IF(Table2[[#This Row],[Ship Mode]]=Introduction!$C$44,1,0)</f>
        <v>0</v>
      </c>
      <c r="O1938" s="41">
        <f>IF(Table2[[#This Row],[Customer Segment]]=Introduction!$D$45,1,0)</f>
        <v>0</v>
      </c>
      <c r="P1938" s="41">
        <f>IF(Table2[[#This Row],[Customer Segment]]=Introduction!$D$42,1,0)</f>
        <v>0</v>
      </c>
      <c r="Q1938" s="41">
        <f>IF(Table2[[#This Row],[Customer Segment]]=Introduction!$D$44,1,0)</f>
        <v>1</v>
      </c>
      <c r="R1938" s="34">
        <v>552.89</v>
      </c>
      <c r="S193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660.6665446952519</v>
      </c>
    </row>
    <row r="1939" spans="1:19" x14ac:dyDescent="0.2">
      <c r="A1939" s="3" t="s">
        <v>46</v>
      </c>
      <c r="B1939" s="3" t="s">
        <v>14</v>
      </c>
      <c r="C1939" s="3" t="s">
        <v>15</v>
      </c>
      <c r="D1939" s="40">
        <v>0.01</v>
      </c>
      <c r="E1939" s="40">
        <v>195.99</v>
      </c>
      <c r="F1939" s="40">
        <v>8.99</v>
      </c>
      <c r="G1939" s="40">
        <v>0.6</v>
      </c>
      <c r="H1939" s="40">
        <v>2653.7813999999998</v>
      </c>
      <c r="I1939" s="43">
        <f>IF(Table2[[#This Row],[Order Priority]]=Introduction!$B$42,1,0)</f>
        <v>0</v>
      </c>
      <c r="J1939" s="43">
        <f>IF(Table2[[#This Row],[Order Priority]]=Introduction!$B$43,1,0)</f>
        <v>0</v>
      </c>
      <c r="K1939" s="43">
        <f>IF(Table2[[#This Row],[Order Priority]]=Introduction!$B$44,1,0)</f>
        <v>0</v>
      </c>
      <c r="L1939" s="43">
        <f>IF(Table2[[#This Row],[Order Priority]]=Introduction!$B$45,1,0)</f>
        <v>0</v>
      </c>
      <c r="M1939" s="43">
        <f>IF(Table2[[#This Row],[Ship Mode]]=Introduction!$C$42,1,0)</f>
        <v>0</v>
      </c>
      <c r="N1939" s="45">
        <f>IF(Table2[[#This Row],[Ship Mode]]=Introduction!$C$44,1,0)</f>
        <v>1</v>
      </c>
      <c r="O1939" s="45">
        <f>IF(Table2[[#This Row],[Customer Segment]]=Introduction!$D$45,1,0)</f>
        <v>0</v>
      </c>
      <c r="P1939" s="45">
        <f>IF(Table2[[#This Row],[Customer Segment]]=Introduction!$D$42,1,0)</f>
        <v>1</v>
      </c>
      <c r="Q1939" s="45">
        <f>IF(Table2[[#This Row],[Customer Segment]]=Introduction!$D$44,1,0)</f>
        <v>0</v>
      </c>
      <c r="R1939" s="3">
        <v>3846.06</v>
      </c>
      <c r="S1939" s="46">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3881.2548415688252</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322060-1D16-4BD0-9AC5-DFE073215210}">
  <dimension ref="A1:L22"/>
  <sheetViews>
    <sheetView zoomScale="90" zoomScaleNormal="90" workbookViewId="0">
      <selection activeCell="I10" sqref="I10"/>
    </sheetView>
  </sheetViews>
  <sheetFormatPr defaultRowHeight="14.25" x14ac:dyDescent="0.2"/>
  <cols>
    <col min="1" max="1" width="18" bestFit="1" customWidth="1"/>
    <col min="2" max="2" width="16.75" bestFit="1" customWidth="1"/>
    <col min="3" max="3" width="14.25" bestFit="1" customWidth="1"/>
    <col min="4" max="4" width="16.75" bestFit="1" customWidth="1"/>
    <col min="5" max="5" width="18.75" bestFit="1" customWidth="1"/>
    <col min="6" max="7" width="14.25" bestFit="1" customWidth="1"/>
  </cols>
  <sheetData>
    <row r="1" spans="1:12" x14ac:dyDescent="0.2">
      <c r="A1" s="28"/>
      <c r="B1" s="28" t="s">
        <v>2990</v>
      </c>
      <c r="C1" s="28" t="s">
        <v>2991</v>
      </c>
      <c r="D1" s="28" t="s">
        <v>2992</v>
      </c>
      <c r="E1" s="28" t="s">
        <v>2999</v>
      </c>
      <c r="F1" s="28" t="s">
        <v>3007</v>
      </c>
      <c r="G1" s="28" t="s">
        <v>3008</v>
      </c>
    </row>
    <row r="2" spans="1:12" x14ac:dyDescent="0.2">
      <c r="A2" t="s">
        <v>3274</v>
      </c>
      <c r="B2">
        <v>4.8858471074380315E-2</v>
      </c>
      <c r="C2">
        <v>108.03468491735593</v>
      </c>
      <c r="D2">
        <v>12.78327995867777</v>
      </c>
      <c r="E2">
        <v>0.5151859504132239</v>
      </c>
      <c r="F2">
        <v>111.0658056493544</v>
      </c>
      <c r="G2">
        <v>971.86196797520688</v>
      </c>
    </row>
    <row r="3" spans="1:12" x14ac:dyDescent="0.2">
      <c r="A3" t="s">
        <v>3275</v>
      </c>
      <c r="B3">
        <v>7.122781118058055E-4</v>
      </c>
      <c r="C3">
        <v>8.9735493777538231</v>
      </c>
      <c r="D3">
        <v>0.39294616403217991</v>
      </c>
      <c r="E3">
        <v>3.1148842963596118E-3</v>
      </c>
      <c r="F3">
        <v>25.826190460029181</v>
      </c>
      <c r="G3">
        <v>58.166979037112931</v>
      </c>
    </row>
    <row r="4" spans="1:12" x14ac:dyDescent="0.2">
      <c r="A4" t="s">
        <v>3276</v>
      </c>
      <c r="B4">
        <v>0.05</v>
      </c>
      <c r="C4">
        <v>20.99</v>
      </c>
      <c r="D4">
        <v>6.0950000000000006</v>
      </c>
      <c r="E4">
        <v>0.52500000000000002</v>
      </c>
      <c r="F4">
        <v>1.3002</v>
      </c>
      <c r="G4">
        <v>200.66</v>
      </c>
    </row>
    <row r="5" spans="1:12" x14ac:dyDescent="0.2">
      <c r="A5" t="s">
        <v>3277</v>
      </c>
      <c r="B5">
        <v>0.05</v>
      </c>
      <c r="C5">
        <v>6.48</v>
      </c>
      <c r="D5">
        <v>19.989999999999998</v>
      </c>
      <c r="E5">
        <v>0.37</v>
      </c>
      <c r="F5">
        <v>-35.04</v>
      </c>
      <c r="G5">
        <v>25.26</v>
      </c>
    </row>
    <row r="6" spans="1:12" ht="14.25" customHeight="1" x14ac:dyDescent="0.25">
      <c r="A6" t="s">
        <v>3278</v>
      </c>
      <c r="B6">
        <v>3.1340236919455443E-2</v>
      </c>
      <c r="C6">
        <v>394.8361726211682</v>
      </c>
      <c r="D6">
        <v>17.289631217415916</v>
      </c>
      <c r="E6">
        <v>0.13705490903982293</v>
      </c>
      <c r="F6">
        <v>1136.352380241284</v>
      </c>
      <c r="G6">
        <v>2559.3470776329691</v>
      </c>
      <c r="I6" s="65" t="s">
        <v>3292</v>
      </c>
      <c r="J6" s="65"/>
      <c r="K6" s="65"/>
      <c r="L6" s="65"/>
    </row>
    <row r="7" spans="1:12" ht="14.25" customHeight="1" x14ac:dyDescent="0.2">
      <c r="A7" t="s">
        <v>3279</v>
      </c>
      <c r="B7">
        <v>9.8221045016759793E-4</v>
      </c>
      <c r="C7">
        <v>155895.60321013295</v>
      </c>
      <c r="D7">
        <v>298.93134763424297</v>
      </c>
      <c r="E7">
        <v>1.8784048091914137E-2</v>
      </c>
      <c r="F7">
        <v>1291296.7320800317</v>
      </c>
      <c r="G7">
        <v>6550257.4637884181</v>
      </c>
    </row>
    <row r="8" spans="1:12" x14ac:dyDescent="0.2">
      <c r="A8" t="s">
        <v>3280</v>
      </c>
      <c r="B8">
        <v>-0.77652987913871874</v>
      </c>
      <c r="C8">
        <v>181.51121796118738</v>
      </c>
      <c r="D8">
        <v>10.548786789801813</v>
      </c>
      <c r="E8">
        <v>-0.68197187929232639</v>
      </c>
      <c r="F8">
        <v>69.375786333315901</v>
      </c>
      <c r="G8">
        <v>114.0521556881362</v>
      </c>
    </row>
    <row r="9" spans="1:12" x14ac:dyDescent="0.2">
      <c r="A9" t="s">
        <v>3281</v>
      </c>
      <c r="B9">
        <v>0.1515985818792768</v>
      </c>
      <c r="C9">
        <v>12.121554835412116</v>
      </c>
      <c r="D9">
        <v>2.7940314594152142</v>
      </c>
      <c r="E9">
        <v>0.55241679677444366</v>
      </c>
      <c r="F9">
        <v>-2.6813647797425024</v>
      </c>
      <c r="G9">
        <v>8.6320555828885936</v>
      </c>
    </row>
    <row r="10" spans="1:12" x14ac:dyDescent="0.2">
      <c r="A10" t="s">
        <v>3282</v>
      </c>
      <c r="B10">
        <v>0.21</v>
      </c>
      <c r="C10">
        <v>6781.88</v>
      </c>
      <c r="D10">
        <v>164.23999999999998</v>
      </c>
      <c r="E10">
        <v>0.5</v>
      </c>
      <c r="F10">
        <v>25705.063600000001</v>
      </c>
      <c r="G10">
        <v>45735.08</v>
      </c>
    </row>
    <row r="11" spans="1:12" x14ac:dyDescent="0.2">
      <c r="A11" t="s">
        <v>3283</v>
      </c>
      <c r="B11">
        <v>0</v>
      </c>
      <c r="C11">
        <v>1.1399999999999999</v>
      </c>
      <c r="D11">
        <v>0.49</v>
      </c>
      <c r="E11">
        <v>0.35</v>
      </c>
      <c r="F11">
        <v>-16476.838</v>
      </c>
      <c r="G11">
        <v>2.25</v>
      </c>
    </row>
    <row r="12" spans="1:12" x14ac:dyDescent="0.2">
      <c r="A12" t="s">
        <v>3284</v>
      </c>
      <c r="B12">
        <v>0.21</v>
      </c>
      <c r="C12">
        <v>6783.02</v>
      </c>
      <c r="D12">
        <v>164.73</v>
      </c>
      <c r="E12">
        <v>0.85</v>
      </c>
      <c r="F12">
        <v>9228.2255999999998</v>
      </c>
      <c r="G12">
        <v>45737.33</v>
      </c>
    </row>
    <row r="13" spans="1:12" x14ac:dyDescent="0.2">
      <c r="A13" t="s">
        <v>3285</v>
      </c>
      <c r="B13">
        <v>94.590000000000288</v>
      </c>
      <c r="C13">
        <v>209155.15000000107</v>
      </c>
      <c r="D13">
        <v>24748.430000000164</v>
      </c>
      <c r="E13">
        <v>997.40000000000157</v>
      </c>
      <c r="F13">
        <v>215023.39973715012</v>
      </c>
      <c r="G13">
        <v>1881524.7700000005</v>
      </c>
    </row>
    <row r="14" spans="1:12" x14ac:dyDescent="0.2">
      <c r="A14" t="s">
        <v>3286</v>
      </c>
      <c r="B14">
        <v>1936</v>
      </c>
      <c r="C14">
        <v>1936</v>
      </c>
      <c r="D14">
        <v>1936</v>
      </c>
      <c r="E14">
        <v>1936</v>
      </c>
      <c r="F14">
        <v>1936</v>
      </c>
      <c r="G14">
        <v>1936</v>
      </c>
    </row>
    <row r="15" spans="1:12" x14ac:dyDescent="0.2">
      <c r="A15" t="s">
        <v>3287</v>
      </c>
      <c r="B15">
        <v>0.1</v>
      </c>
      <c r="C15">
        <v>1270.99</v>
      </c>
      <c r="D15">
        <v>70.2</v>
      </c>
      <c r="E15">
        <v>0.83</v>
      </c>
      <c r="F15">
        <v>3985.3089</v>
      </c>
      <c r="G15">
        <v>9580</v>
      </c>
    </row>
    <row r="16" spans="1:12" ht="15" thickBot="1" x14ac:dyDescent="0.25">
      <c r="A16" s="27" t="s">
        <v>3288</v>
      </c>
      <c r="B16" s="27">
        <v>0</v>
      </c>
      <c r="C16" s="27">
        <v>1.76</v>
      </c>
      <c r="D16" s="27">
        <v>0.5</v>
      </c>
      <c r="E16" s="27">
        <v>0.35</v>
      </c>
      <c r="F16" s="27">
        <v>-1764.29</v>
      </c>
      <c r="G16" s="27">
        <v>7.2</v>
      </c>
    </row>
    <row r="18" spans="1:7" x14ac:dyDescent="0.2">
      <c r="A18" t="s">
        <v>3289</v>
      </c>
      <c r="B18">
        <f>B15-B16</f>
        <v>0.1</v>
      </c>
      <c r="C18">
        <f t="shared" ref="C18:G18" si="0">C15-C16</f>
        <v>1269.23</v>
      </c>
      <c r="D18">
        <f t="shared" si="0"/>
        <v>69.7</v>
      </c>
      <c r="E18">
        <f t="shared" si="0"/>
        <v>0.48</v>
      </c>
      <c r="F18">
        <f t="shared" si="0"/>
        <v>5749.5989</v>
      </c>
      <c r="G18">
        <f t="shared" si="0"/>
        <v>9572.7999999999993</v>
      </c>
    </row>
    <row r="19" spans="1:7" x14ac:dyDescent="0.2">
      <c r="A19" t="s">
        <v>3290</v>
      </c>
      <c r="B19">
        <f>B$15+(1.5*B$18)</f>
        <v>0.25</v>
      </c>
      <c r="C19">
        <f t="shared" ref="C19:G19" si="1">C$15+(1.5*C$18)</f>
        <v>3174.835</v>
      </c>
      <c r="D19">
        <f t="shared" si="1"/>
        <v>174.75</v>
      </c>
      <c r="E19">
        <f t="shared" si="1"/>
        <v>1.5499999999999998</v>
      </c>
      <c r="F19">
        <f t="shared" si="1"/>
        <v>12609.707249999999</v>
      </c>
      <c r="G19">
        <f t="shared" si="1"/>
        <v>23939.199999999997</v>
      </c>
    </row>
    <row r="20" spans="1:7" x14ac:dyDescent="0.2">
      <c r="A20" t="s">
        <v>3291</v>
      </c>
      <c r="B20">
        <f>B$16-(1.5*B$18)</f>
        <v>-0.15000000000000002</v>
      </c>
      <c r="C20">
        <f t="shared" ref="C20:G20" si="2">C$16-(1.5*C$18)</f>
        <v>-1902.085</v>
      </c>
      <c r="D20">
        <f t="shared" si="2"/>
        <v>-104.05000000000001</v>
      </c>
      <c r="E20">
        <f t="shared" si="2"/>
        <v>-0.37</v>
      </c>
      <c r="F20">
        <f t="shared" si="2"/>
        <v>-10388.68835</v>
      </c>
      <c r="G20">
        <f t="shared" si="2"/>
        <v>-14351.999999999998</v>
      </c>
    </row>
    <row r="22" spans="1:7" x14ac:dyDescent="0.2">
      <c r="B22" t="str">
        <f>IF(AND(B$19&gt;B$12,B$20&lt;B$11),"No Outliers found", "Outliers Found")</f>
        <v>No Outliers found</v>
      </c>
      <c r="C22" t="str">
        <f t="shared" ref="C22:G22" si="3">IF(AND(C$19&gt;C$12,C$20&lt;C$11),"No Outliers found", "Outliers Found")</f>
        <v>Outliers Found</v>
      </c>
      <c r="D22" t="str">
        <f t="shared" si="3"/>
        <v>No Outliers found</v>
      </c>
      <c r="E22" t="str">
        <f t="shared" si="3"/>
        <v>No Outliers found</v>
      </c>
      <c r="F22" t="str">
        <f t="shared" si="3"/>
        <v>Outliers Found</v>
      </c>
      <c r="G22" t="str">
        <f t="shared" si="3"/>
        <v>Outliers Found</v>
      </c>
    </row>
  </sheetData>
  <mergeCells count="1">
    <mergeCell ref="I6:L6"/>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AA06FF-6B5A-4DA4-947F-087CB567C2AB}">
  <dimension ref="A1:P31"/>
  <sheetViews>
    <sheetView zoomScale="90" zoomScaleNormal="90" workbookViewId="0">
      <selection activeCell="B17" sqref="B17"/>
    </sheetView>
  </sheetViews>
  <sheetFormatPr defaultRowHeight="14.25" x14ac:dyDescent="0.2"/>
  <cols>
    <col min="1" max="1" width="19.375" bestFit="1" customWidth="1"/>
    <col min="2" max="2" width="12.5" bestFit="1" customWidth="1"/>
    <col min="3" max="3" width="13.875" bestFit="1" customWidth="1"/>
    <col min="4" max="4" width="12.5" bestFit="1" customWidth="1"/>
    <col min="5" max="5" width="12.25" bestFit="1" customWidth="1"/>
    <col min="6" max="6" width="13" bestFit="1" customWidth="1"/>
    <col min="7" max="7" width="11.875" bestFit="1" customWidth="1"/>
    <col min="8" max="9" width="12.5" bestFit="1" customWidth="1"/>
  </cols>
  <sheetData>
    <row r="1" spans="1:12" x14ac:dyDescent="0.2">
      <c r="A1" t="s">
        <v>3302</v>
      </c>
    </row>
    <row r="2" spans="1:12" ht="15" thickBot="1" x14ac:dyDescent="0.25"/>
    <row r="3" spans="1:12" x14ac:dyDescent="0.2">
      <c r="A3" s="36" t="s">
        <v>3303</v>
      </c>
      <c r="B3" s="36"/>
    </row>
    <row r="4" spans="1:12" x14ac:dyDescent="0.2">
      <c r="A4" t="s">
        <v>3304</v>
      </c>
      <c r="B4">
        <v>0.67377450504788361</v>
      </c>
    </row>
    <row r="5" spans="1:12" x14ac:dyDescent="0.2">
      <c r="A5" t="s">
        <v>3305</v>
      </c>
      <c r="B5">
        <v>0.45397208365252056</v>
      </c>
    </row>
    <row r="6" spans="1:12" x14ac:dyDescent="0.2">
      <c r="A6" t="s">
        <v>3306</v>
      </c>
      <c r="B6">
        <v>0.44999270269007147</v>
      </c>
    </row>
    <row r="7" spans="1:12" x14ac:dyDescent="0.2">
      <c r="A7" t="s">
        <v>3275</v>
      </c>
      <c r="B7">
        <v>1898.0751840594889</v>
      </c>
    </row>
    <row r="8" spans="1:12" ht="15" thickBot="1" x14ac:dyDescent="0.25">
      <c r="A8" s="27" t="s">
        <v>3307</v>
      </c>
      <c r="B8" s="27">
        <v>1936</v>
      </c>
    </row>
    <row r="10" spans="1:12" ht="15" thickBot="1" x14ac:dyDescent="0.25">
      <c r="A10" t="s">
        <v>3308</v>
      </c>
    </row>
    <row r="11" spans="1:12" x14ac:dyDescent="0.2">
      <c r="A11" s="28"/>
      <c r="B11" s="28" t="s">
        <v>3313</v>
      </c>
      <c r="C11" s="28" t="s">
        <v>3314</v>
      </c>
      <c r="D11" s="28" t="s">
        <v>3315</v>
      </c>
      <c r="E11" s="28" t="s">
        <v>3316</v>
      </c>
      <c r="F11" s="28" t="s">
        <v>3317</v>
      </c>
      <c r="H11" s="66" t="s">
        <v>3325</v>
      </c>
      <c r="I11" s="66"/>
      <c r="J11" s="66"/>
      <c r="K11" s="66"/>
      <c r="L11" s="66"/>
    </row>
    <row r="12" spans="1:12" x14ac:dyDescent="0.2">
      <c r="A12" t="s">
        <v>3309</v>
      </c>
      <c r="B12">
        <v>14</v>
      </c>
      <c r="C12">
        <v>5753981846.6887455</v>
      </c>
      <c r="D12">
        <v>410998703.33491039</v>
      </c>
      <c r="E12">
        <v>114.08108143863791</v>
      </c>
      <c r="F12">
        <v>3.8674878106972384E-240</v>
      </c>
    </row>
    <row r="13" spans="1:12" x14ac:dyDescent="0.2">
      <c r="A13" t="s">
        <v>3310</v>
      </c>
      <c r="B13">
        <v>1921</v>
      </c>
      <c r="C13">
        <v>6920766345.7418709</v>
      </c>
      <c r="D13">
        <v>3602689.4043424628</v>
      </c>
    </row>
    <row r="14" spans="1:12" ht="15" thickBot="1" x14ac:dyDescent="0.25">
      <c r="A14" s="27" t="s">
        <v>3311</v>
      </c>
      <c r="B14" s="27">
        <v>1935</v>
      </c>
      <c r="C14" s="27">
        <v>12674748192.430616</v>
      </c>
      <c r="D14" s="27"/>
      <c r="E14" s="27"/>
      <c r="F14" s="27"/>
    </row>
    <row r="15" spans="1:12" ht="15" thickBot="1" x14ac:dyDescent="0.25"/>
    <row r="16" spans="1:12" x14ac:dyDescent="0.2">
      <c r="A16" s="28"/>
      <c r="B16" s="28" t="s">
        <v>3318</v>
      </c>
      <c r="C16" s="28" t="s">
        <v>3275</v>
      </c>
      <c r="D16" s="28" t="s">
        <v>3319</v>
      </c>
      <c r="E16" s="28" t="s">
        <v>3320</v>
      </c>
      <c r="F16" s="28" t="s">
        <v>3321</v>
      </c>
      <c r="G16" s="28" t="s">
        <v>3322</v>
      </c>
      <c r="H16" s="28" t="s">
        <v>3323</v>
      </c>
      <c r="I16" s="28" t="s">
        <v>3324</v>
      </c>
    </row>
    <row r="17" spans="1:16" x14ac:dyDescent="0.2">
      <c r="A17" t="s">
        <v>3312</v>
      </c>
      <c r="B17">
        <v>-244.21644614630134</v>
      </c>
      <c r="C17">
        <v>243.7515260995585</v>
      </c>
      <c r="D17">
        <v>-1.0019073523525466</v>
      </c>
      <c r="E17">
        <v>0.31651452567915977</v>
      </c>
      <c r="F17">
        <v>-722.26185735489162</v>
      </c>
      <c r="G17">
        <v>233.828965062289</v>
      </c>
      <c r="H17">
        <v>-722.26185735489162</v>
      </c>
      <c r="I17">
        <v>233.828965062289</v>
      </c>
    </row>
    <row r="18" spans="1:16" ht="14.25" customHeight="1" x14ac:dyDescent="0.2">
      <c r="A18" t="s">
        <v>2990</v>
      </c>
      <c r="B18">
        <v>-660.83890771207575</v>
      </c>
      <c r="C18">
        <v>1385.7338737568425</v>
      </c>
      <c r="D18">
        <v>-0.47688731597538653</v>
      </c>
      <c r="E18">
        <v>0.63349660760469562</v>
      </c>
      <c r="F18">
        <v>-3378.5397160146767</v>
      </c>
      <c r="G18">
        <v>2056.8619005905248</v>
      </c>
      <c r="H18">
        <v>-3378.5397160146767</v>
      </c>
      <c r="I18">
        <v>2056.8619005905248</v>
      </c>
      <c r="K18" s="67" t="s">
        <v>3326</v>
      </c>
      <c r="L18" s="67"/>
      <c r="M18" s="67"/>
      <c r="N18" s="67"/>
      <c r="O18" s="67"/>
      <c r="P18" s="67"/>
    </row>
    <row r="19" spans="1:16" x14ac:dyDescent="0.2">
      <c r="A19" s="44" t="s">
        <v>2991</v>
      </c>
      <c r="B19">
        <v>3.1331755989187564</v>
      </c>
      <c r="C19">
        <v>0.11479511965778452</v>
      </c>
      <c r="D19">
        <v>27.293630672271252</v>
      </c>
      <c r="E19" s="44">
        <v>6.8359702216749061E-139</v>
      </c>
      <c r="F19">
        <v>2.908039448759308</v>
      </c>
      <c r="G19">
        <v>3.3583117490782048</v>
      </c>
      <c r="H19">
        <v>2.908039448759308</v>
      </c>
      <c r="I19">
        <v>3.3583117490782048</v>
      </c>
      <c r="K19" s="67"/>
      <c r="L19" s="67"/>
      <c r="M19" s="67"/>
      <c r="N19" s="67"/>
      <c r="O19" s="67"/>
      <c r="P19" s="67"/>
    </row>
    <row r="20" spans="1:16" x14ac:dyDescent="0.2">
      <c r="A20" s="44" t="s">
        <v>2992</v>
      </c>
      <c r="B20">
        <v>27.639345080515426</v>
      </c>
      <c r="C20">
        <v>3.7242778670698766</v>
      </c>
      <c r="D20">
        <v>7.4213971317508154</v>
      </c>
      <c r="E20" s="44">
        <v>1.7313393024787623E-13</v>
      </c>
      <c r="F20">
        <v>20.335292577101395</v>
      </c>
      <c r="G20">
        <v>34.94339758392946</v>
      </c>
      <c r="H20">
        <v>20.335292577101395</v>
      </c>
      <c r="I20">
        <v>34.94339758392946</v>
      </c>
    </row>
    <row r="21" spans="1:16" x14ac:dyDescent="0.2">
      <c r="A21" s="44" t="s">
        <v>2999</v>
      </c>
      <c r="B21">
        <v>831.18386418754744</v>
      </c>
      <c r="C21">
        <v>340.47342267153664</v>
      </c>
      <c r="D21">
        <v>2.4412591669142163</v>
      </c>
      <c r="E21" s="44">
        <v>1.4725868150746746E-2</v>
      </c>
      <c r="F21">
        <v>163.44750187188311</v>
      </c>
      <c r="G21">
        <v>1498.9202265032118</v>
      </c>
      <c r="H21">
        <v>163.44750187188311</v>
      </c>
      <c r="I21">
        <v>1498.9202265032118</v>
      </c>
    </row>
    <row r="22" spans="1:16" x14ac:dyDescent="0.2">
      <c r="A22" s="44" t="s">
        <v>3007</v>
      </c>
      <c r="B22">
        <v>1.0240257223823639</v>
      </c>
      <c r="C22">
        <v>3.9011314471675981E-2</v>
      </c>
      <c r="D22">
        <v>26.249454453165221</v>
      </c>
      <c r="E22" s="44">
        <v>4.876525213639374E-130</v>
      </c>
      <c r="F22">
        <v>0.94751674552868526</v>
      </c>
      <c r="G22">
        <v>1.1005346992360425</v>
      </c>
      <c r="H22">
        <v>0.94751674552868526</v>
      </c>
      <c r="I22">
        <v>1.1005346992360425</v>
      </c>
    </row>
    <row r="23" spans="1:16" x14ac:dyDescent="0.2">
      <c r="A23" t="s">
        <v>3293</v>
      </c>
      <c r="B23">
        <v>88.982010825293585</v>
      </c>
      <c r="C23">
        <v>136.39287452464956</v>
      </c>
      <c r="D23">
        <v>0.65239486399425028</v>
      </c>
      <c r="E23">
        <v>0.51422453233633481</v>
      </c>
      <c r="F23">
        <v>-178.51164893307242</v>
      </c>
      <c r="G23">
        <v>356.47567058365956</v>
      </c>
      <c r="H23">
        <v>-178.51164893307242</v>
      </c>
      <c r="I23">
        <v>356.47567058365956</v>
      </c>
    </row>
    <row r="24" spans="1:16" x14ac:dyDescent="0.2">
      <c r="A24" t="s">
        <v>3294</v>
      </c>
      <c r="B24">
        <v>-203.51767318893363</v>
      </c>
      <c r="C24">
        <v>136.38322804882193</v>
      </c>
      <c r="D24">
        <v>-1.4922485418520757</v>
      </c>
      <c r="E24">
        <v>0.13579820228853914</v>
      </c>
      <c r="F24">
        <v>-470.99241428214282</v>
      </c>
      <c r="G24">
        <v>63.95706790427559</v>
      </c>
      <c r="H24">
        <v>-470.99241428214282</v>
      </c>
      <c r="I24">
        <v>63.95706790427559</v>
      </c>
    </row>
    <row r="25" spans="1:16" x14ac:dyDescent="0.2">
      <c r="A25" t="s">
        <v>3295</v>
      </c>
      <c r="B25">
        <v>-121.260887525134</v>
      </c>
      <c r="C25">
        <v>135.80299603106752</v>
      </c>
      <c r="D25">
        <v>-0.89291761646696854</v>
      </c>
      <c r="E25">
        <v>0.37201313342260278</v>
      </c>
      <c r="F25">
        <v>-387.59767777978925</v>
      </c>
      <c r="G25">
        <v>145.07590272952123</v>
      </c>
      <c r="H25">
        <v>-387.59767777978925</v>
      </c>
      <c r="I25">
        <v>145.07590272952123</v>
      </c>
    </row>
    <row r="26" spans="1:16" x14ac:dyDescent="0.2">
      <c r="A26" t="s">
        <v>3296</v>
      </c>
      <c r="B26">
        <v>-188.26609336849683</v>
      </c>
      <c r="C26">
        <v>137.42182294174816</v>
      </c>
      <c r="D26">
        <v>-1.3699868720872745</v>
      </c>
      <c r="E26">
        <v>0.17085109411974797</v>
      </c>
      <c r="F26">
        <v>-457.77772641726767</v>
      </c>
      <c r="G26">
        <v>81.245539680273993</v>
      </c>
      <c r="H26">
        <v>-457.77772641726767</v>
      </c>
      <c r="I26">
        <v>81.245539680273993</v>
      </c>
    </row>
    <row r="27" spans="1:16" x14ac:dyDescent="0.2">
      <c r="A27" t="s">
        <v>3297</v>
      </c>
      <c r="B27">
        <v>278.64827323511798</v>
      </c>
      <c r="C27">
        <v>212.31227935936454</v>
      </c>
      <c r="D27">
        <v>1.3124453944723171</v>
      </c>
      <c r="E27">
        <v>0.18952668446934906</v>
      </c>
      <c r="F27">
        <v>-137.7384978143715</v>
      </c>
      <c r="G27">
        <v>695.03504428460747</v>
      </c>
      <c r="H27">
        <v>-137.7384978143715</v>
      </c>
      <c r="I27">
        <v>695.03504428460747</v>
      </c>
    </row>
    <row r="28" spans="1:16" x14ac:dyDescent="0.2">
      <c r="A28" t="s">
        <v>3298</v>
      </c>
      <c r="B28">
        <v>82.215885796581347</v>
      </c>
      <c r="C28">
        <v>133.36705027334963</v>
      </c>
      <c r="D28">
        <v>0.61646325406516334</v>
      </c>
      <c r="E28">
        <v>0.53766186125350579</v>
      </c>
      <c r="F28">
        <v>-179.34352845528963</v>
      </c>
      <c r="G28">
        <v>343.77530004845232</v>
      </c>
      <c r="H28">
        <v>-179.34352845528963</v>
      </c>
      <c r="I28">
        <v>343.77530004845232</v>
      </c>
    </row>
    <row r="29" spans="1:16" x14ac:dyDescent="0.2">
      <c r="A29" t="s">
        <v>3299</v>
      </c>
      <c r="B29">
        <v>-9.0365961161081039</v>
      </c>
      <c r="C29">
        <v>121.71186545477492</v>
      </c>
      <c r="D29">
        <v>-7.4245810647490862E-2</v>
      </c>
      <c r="E29">
        <v>0.94082252491642238</v>
      </c>
      <c r="F29">
        <v>-247.73786581206792</v>
      </c>
      <c r="G29">
        <v>229.66467357985169</v>
      </c>
      <c r="H29">
        <v>-247.73786581206792</v>
      </c>
      <c r="I29">
        <v>229.66467357985169</v>
      </c>
    </row>
    <row r="30" spans="1:16" x14ac:dyDescent="0.2">
      <c r="A30" t="s">
        <v>3301</v>
      </c>
      <c r="B30">
        <v>-28.935740602663778</v>
      </c>
      <c r="C30">
        <v>119.35715743259769</v>
      </c>
      <c r="D30">
        <v>-0.24242987370911637</v>
      </c>
      <c r="E30">
        <v>0.80847296789687295</v>
      </c>
      <c r="F30">
        <v>-263.01895771552665</v>
      </c>
      <c r="G30">
        <v>205.14747651019911</v>
      </c>
      <c r="H30">
        <v>-263.01895771552665</v>
      </c>
      <c r="I30">
        <v>205.14747651019911</v>
      </c>
    </row>
    <row r="31" spans="1:16" ht="15" thickBot="1" x14ac:dyDescent="0.25">
      <c r="A31" s="27" t="s">
        <v>3300</v>
      </c>
      <c r="B31" s="27">
        <v>30.439117045369496</v>
      </c>
      <c r="C31" s="27">
        <v>114.46264301573667</v>
      </c>
      <c r="D31" s="27">
        <v>0.26593057999879166</v>
      </c>
      <c r="E31" s="27">
        <v>0.79032121049086579</v>
      </c>
      <c r="F31" s="27">
        <v>-194.04498003523963</v>
      </c>
      <c r="G31" s="27">
        <v>254.92321412597863</v>
      </c>
      <c r="H31" s="27">
        <v>-194.04498003523963</v>
      </c>
      <c r="I31" s="27">
        <v>254.92321412597863</v>
      </c>
    </row>
  </sheetData>
  <mergeCells count="2">
    <mergeCell ref="H11:L11"/>
    <mergeCell ref="K18:P19"/>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5F77BF-433F-4CF6-ACAA-71067B278586}">
  <dimension ref="A1:Z1937"/>
  <sheetViews>
    <sheetView zoomScale="90" zoomScaleNormal="90" workbookViewId="0">
      <pane ySplit="1" topLeftCell="A2" activePane="bottomLeft" state="frozen"/>
      <selection activeCell="L1" sqref="L1"/>
      <selection pane="bottomLeft" activeCell="R2" sqref="R2"/>
    </sheetView>
  </sheetViews>
  <sheetFormatPr defaultRowHeight="14.25" x14ac:dyDescent="0.2"/>
  <cols>
    <col min="1" max="1" width="15" bestFit="1" customWidth="1"/>
    <col min="2" max="2" width="27.5" bestFit="1" customWidth="1"/>
    <col min="3" max="3" width="16.25" bestFit="1" customWidth="1"/>
    <col min="4" max="4" width="11.125" bestFit="1" customWidth="1"/>
    <col min="5" max="5" width="12.125" bestFit="1" customWidth="1"/>
    <col min="6" max="6" width="15.625" bestFit="1" customWidth="1"/>
    <col min="7" max="7" width="14.25" bestFit="1" customWidth="1"/>
    <col min="8" max="8" width="20.875" bestFit="1" customWidth="1"/>
    <col min="9" max="9" width="19.375" bestFit="1" customWidth="1"/>
    <col min="10" max="10" width="30.375" bestFit="1" customWidth="1"/>
    <col min="11" max="11" width="20" bestFit="1" customWidth="1"/>
    <col min="12" max="12" width="92.75" bestFit="1" customWidth="1"/>
    <col min="13" max="13" width="22.625" bestFit="1" customWidth="1"/>
    <col min="14" max="14" width="12.5" bestFit="1" customWidth="1"/>
    <col min="15" max="15" width="9.375" customWidth="1"/>
    <col min="16" max="16" width="19" bestFit="1" customWidth="1"/>
    <col min="17" max="17" width="19.375" bestFit="1" customWidth="1"/>
    <col min="18" max="18" width="14" bestFit="1" customWidth="1"/>
    <col min="19" max="19" width="13.375" style="47" bestFit="1" customWidth="1"/>
    <col min="20" max="20" width="11.625" style="47" customWidth="1"/>
    <col min="21" max="21" width="12.5" bestFit="1" customWidth="1"/>
    <col min="22" max="22" width="15.625" bestFit="1" customWidth="1"/>
    <col min="23" max="23" width="8.875" customWidth="1"/>
    <col min="24" max="24" width="11.25" bestFit="1" customWidth="1"/>
    <col min="25" max="25" width="11.375" bestFit="1" customWidth="1"/>
    <col min="26" max="26" width="12.5" bestFit="1" customWidth="1"/>
  </cols>
  <sheetData>
    <row r="1" spans="1:26" ht="15" x14ac:dyDescent="0.25">
      <c r="A1" s="29" t="s">
        <v>2987</v>
      </c>
      <c r="B1" s="29" t="s">
        <v>2988</v>
      </c>
      <c r="C1" s="29" t="s">
        <v>2989</v>
      </c>
      <c r="D1" s="29" t="s">
        <v>2990</v>
      </c>
      <c r="E1" s="29" t="s">
        <v>2991</v>
      </c>
      <c r="F1" s="29" t="s">
        <v>2992</v>
      </c>
      <c r="G1" s="29" t="s">
        <v>2993</v>
      </c>
      <c r="H1" s="29" t="s">
        <v>2994</v>
      </c>
      <c r="I1" s="29" t="s">
        <v>2995</v>
      </c>
      <c r="J1" s="29" t="s">
        <v>2996</v>
      </c>
      <c r="K1" s="29" t="s">
        <v>2997</v>
      </c>
      <c r="L1" s="29" t="s">
        <v>2998</v>
      </c>
      <c r="M1" s="29" t="s">
        <v>2999</v>
      </c>
      <c r="N1" s="29" t="s">
        <v>3000</v>
      </c>
      <c r="O1" s="29" t="s">
        <v>3001</v>
      </c>
      <c r="P1" s="29" t="s">
        <v>3002</v>
      </c>
      <c r="Q1" s="29" t="s">
        <v>3003</v>
      </c>
      <c r="R1" s="29" t="s">
        <v>3004</v>
      </c>
      <c r="S1" s="31" t="s">
        <v>3005</v>
      </c>
      <c r="T1" s="31" t="s">
        <v>3006</v>
      </c>
      <c r="U1" s="29" t="s">
        <v>3007</v>
      </c>
      <c r="V1" s="29" t="s">
        <v>3268</v>
      </c>
      <c r="W1" s="29" t="s">
        <v>3008</v>
      </c>
      <c r="X1" s="29" t="s">
        <v>3009</v>
      </c>
      <c r="Y1" s="29" t="s">
        <v>3010</v>
      </c>
      <c r="Z1" s="29" t="s">
        <v>3327</v>
      </c>
    </row>
    <row r="2" spans="1:26" x14ac:dyDescent="0.2">
      <c r="A2" s="30">
        <v>1552</v>
      </c>
      <c r="B2" s="30" t="s">
        <v>0</v>
      </c>
      <c r="C2" s="30" t="s">
        <v>1</v>
      </c>
      <c r="D2" s="30">
        <v>0.01</v>
      </c>
      <c r="E2" s="30">
        <v>348.21</v>
      </c>
      <c r="F2" s="30">
        <v>40.19</v>
      </c>
      <c r="G2" s="30" t="s">
        <v>2</v>
      </c>
      <c r="H2" s="30" t="s">
        <v>3</v>
      </c>
      <c r="I2" s="30" t="s">
        <v>4</v>
      </c>
      <c r="J2" s="30" t="s">
        <v>5</v>
      </c>
      <c r="K2" s="30" t="s">
        <v>6</v>
      </c>
      <c r="L2" s="30" t="s">
        <v>7</v>
      </c>
      <c r="M2" s="30">
        <v>0.62</v>
      </c>
      <c r="N2" s="30" t="s">
        <v>8</v>
      </c>
      <c r="O2" s="30" t="s">
        <v>9</v>
      </c>
      <c r="P2" s="30" t="s">
        <v>10</v>
      </c>
      <c r="Q2" s="30" t="s">
        <v>11</v>
      </c>
      <c r="R2" s="30">
        <v>39056</v>
      </c>
      <c r="S2" s="32">
        <v>42005</v>
      </c>
      <c r="T2" s="32">
        <v>42008</v>
      </c>
      <c r="U2" s="54">
        <v>-337.09199999999998</v>
      </c>
      <c r="V2" s="30">
        <v>2</v>
      </c>
      <c r="W2" s="30">
        <v>723.54</v>
      </c>
      <c r="X2" s="30">
        <v>87486</v>
      </c>
      <c r="Y2" s="30" t="s">
        <v>3215</v>
      </c>
      <c r="Z2" s="30">
        <v>2479.740323793259</v>
      </c>
    </row>
    <row r="3" spans="1:26" x14ac:dyDescent="0.2">
      <c r="A3" s="30">
        <v>2124</v>
      </c>
      <c r="B3" s="30" t="s">
        <v>12</v>
      </c>
      <c r="C3" s="30" t="s">
        <v>13</v>
      </c>
      <c r="D3" s="30">
        <v>0.04</v>
      </c>
      <c r="E3" s="30">
        <v>45.19</v>
      </c>
      <c r="F3" s="30">
        <v>1.99</v>
      </c>
      <c r="G3" s="30" t="s">
        <v>14</v>
      </c>
      <c r="H3" s="30" t="s">
        <v>15</v>
      </c>
      <c r="I3" s="30" t="s">
        <v>16</v>
      </c>
      <c r="J3" s="30" t="s">
        <v>17</v>
      </c>
      <c r="K3" s="30" t="s">
        <v>18</v>
      </c>
      <c r="L3" s="30" t="s">
        <v>19</v>
      </c>
      <c r="M3" s="30">
        <v>0.55000000000000004</v>
      </c>
      <c r="N3" s="30" t="s">
        <v>8</v>
      </c>
      <c r="O3" s="30" t="s">
        <v>9</v>
      </c>
      <c r="P3" s="30" t="s">
        <v>20</v>
      </c>
      <c r="Q3" s="30" t="s">
        <v>21</v>
      </c>
      <c r="R3" s="30">
        <v>72301</v>
      </c>
      <c r="S3" s="32">
        <v>42005</v>
      </c>
      <c r="T3" s="32">
        <v>42006</v>
      </c>
      <c r="U3" s="53">
        <v>-61.194000000000003</v>
      </c>
      <c r="V3" s="30">
        <v>13</v>
      </c>
      <c r="W3" s="30">
        <v>609.09</v>
      </c>
      <c r="X3" s="30">
        <v>89665</v>
      </c>
      <c r="Y3" s="30" t="s">
        <v>3215</v>
      </c>
      <c r="Z3" s="30">
        <v>170.18986682324859</v>
      </c>
    </row>
    <row r="4" spans="1:26" x14ac:dyDescent="0.2">
      <c r="A4" s="30">
        <v>1418</v>
      </c>
      <c r="B4" s="30" t="s">
        <v>22</v>
      </c>
      <c r="C4" s="30" t="s">
        <v>23</v>
      </c>
      <c r="D4" s="30">
        <v>7.0000000000000007E-2</v>
      </c>
      <c r="E4" s="30">
        <v>4.84</v>
      </c>
      <c r="F4" s="30">
        <v>0.71</v>
      </c>
      <c r="G4" s="30" t="s">
        <v>14</v>
      </c>
      <c r="H4" s="30" t="s">
        <v>3</v>
      </c>
      <c r="I4" s="30" t="s">
        <v>24</v>
      </c>
      <c r="J4" s="30" t="s">
        <v>25</v>
      </c>
      <c r="K4" s="30" t="s">
        <v>26</v>
      </c>
      <c r="L4" s="30" t="s">
        <v>27</v>
      </c>
      <c r="M4" s="30">
        <v>0.52</v>
      </c>
      <c r="N4" s="30" t="s">
        <v>8</v>
      </c>
      <c r="O4" s="30" t="s">
        <v>28</v>
      </c>
      <c r="P4" s="30" t="s">
        <v>29</v>
      </c>
      <c r="Q4" s="30" t="s">
        <v>30</v>
      </c>
      <c r="R4" s="30">
        <v>46901</v>
      </c>
      <c r="S4" s="32">
        <v>42005</v>
      </c>
      <c r="T4" s="32">
        <v>42007</v>
      </c>
      <c r="U4" s="53">
        <v>25.240200000000002</v>
      </c>
      <c r="V4" s="30">
        <v>8</v>
      </c>
      <c r="W4" s="30">
        <v>36.58</v>
      </c>
      <c r="X4" s="30">
        <v>90539</v>
      </c>
      <c r="Y4" s="30" t="s">
        <v>3216</v>
      </c>
      <c r="Z4" s="30">
        <v>154.29396079072538</v>
      </c>
    </row>
    <row r="5" spans="1:26" x14ac:dyDescent="0.2">
      <c r="A5" s="30">
        <v>1425</v>
      </c>
      <c r="B5" s="30" t="s">
        <v>31</v>
      </c>
      <c r="C5" s="30" t="s">
        <v>23</v>
      </c>
      <c r="D5" s="30">
        <v>0.04</v>
      </c>
      <c r="E5" s="30">
        <v>2036.48</v>
      </c>
      <c r="F5" s="30">
        <v>14.7</v>
      </c>
      <c r="G5" s="30" t="s">
        <v>2</v>
      </c>
      <c r="H5" s="30" t="s">
        <v>3</v>
      </c>
      <c r="I5" s="30" t="s">
        <v>16</v>
      </c>
      <c r="J5" s="30" t="s">
        <v>32</v>
      </c>
      <c r="K5" s="30" t="s">
        <v>33</v>
      </c>
      <c r="L5" s="30" t="s">
        <v>34</v>
      </c>
      <c r="M5" s="30">
        <v>0.55000000000000004</v>
      </c>
      <c r="N5" s="30" t="s">
        <v>8</v>
      </c>
      <c r="O5" s="30" t="s">
        <v>35</v>
      </c>
      <c r="P5" s="30" t="s">
        <v>36</v>
      </c>
      <c r="Q5" s="30" t="s">
        <v>37</v>
      </c>
      <c r="R5" s="30">
        <v>80525</v>
      </c>
      <c r="S5" s="32">
        <v>42005</v>
      </c>
      <c r="T5" s="32">
        <v>42010</v>
      </c>
      <c r="U5" s="53">
        <v>-4793.0039999999999</v>
      </c>
      <c r="V5" s="30">
        <v>1</v>
      </c>
      <c r="W5" s="30">
        <v>2013.67</v>
      </c>
      <c r="X5" s="30">
        <v>89450</v>
      </c>
      <c r="Y5" s="30" t="s">
        <v>3217</v>
      </c>
      <c r="Z5" s="30">
        <v>2213.6403453303292</v>
      </c>
    </row>
    <row r="6" spans="1:26" x14ac:dyDescent="0.2">
      <c r="A6" s="30">
        <v>3275</v>
      </c>
      <c r="B6" s="30" t="s">
        <v>38</v>
      </c>
      <c r="C6" s="30" t="s">
        <v>23</v>
      </c>
      <c r="D6" s="30">
        <v>0.04</v>
      </c>
      <c r="E6" s="30">
        <v>449.99</v>
      </c>
      <c r="F6" s="30">
        <v>24.49</v>
      </c>
      <c r="G6" s="30" t="s">
        <v>14</v>
      </c>
      <c r="H6" s="30" t="s">
        <v>3</v>
      </c>
      <c r="I6" s="30" t="s">
        <v>16</v>
      </c>
      <c r="J6" s="30" t="s">
        <v>39</v>
      </c>
      <c r="K6" s="30" t="s">
        <v>40</v>
      </c>
      <c r="L6" s="30" t="s">
        <v>41</v>
      </c>
      <c r="M6" s="30">
        <v>0.52</v>
      </c>
      <c r="N6" s="30" t="s">
        <v>8</v>
      </c>
      <c r="O6" s="30" t="s">
        <v>35</v>
      </c>
      <c r="P6" s="30" t="s">
        <v>42</v>
      </c>
      <c r="Q6" s="30" t="s">
        <v>43</v>
      </c>
      <c r="R6" s="30">
        <v>98273</v>
      </c>
      <c r="S6" s="32">
        <v>42005</v>
      </c>
      <c r="T6" s="32">
        <v>42009</v>
      </c>
      <c r="U6" s="53">
        <v>3576.8841000000002</v>
      </c>
      <c r="V6" s="30">
        <v>12</v>
      </c>
      <c r="W6" s="30">
        <v>5183.8900000000003</v>
      </c>
      <c r="X6" s="30">
        <v>86234</v>
      </c>
      <c r="Y6" s="30" t="s">
        <v>3217</v>
      </c>
      <c r="Z6" s="30">
        <v>5863.0905822378454</v>
      </c>
    </row>
    <row r="7" spans="1:26" x14ac:dyDescent="0.2">
      <c r="A7" s="30">
        <v>3275</v>
      </c>
      <c r="B7" s="30" t="s">
        <v>38</v>
      </c>
      <c r="C7" s="30" t="s">
        <v>23</v>
      </c>
      <c r="D7" s="30">
        <v>0.01</v>
      </c>
      <c r="E7" s="30">
        <v>5.84</v>
      </c>
      <c r="F7" s="30">
        <v>1.2</v>
      </c>
      <c r="G7" s="30" t="s">
        <v>14</v>
      </c>
      <c r="H7" s="30" t="s">
        <v>3</v>
      </c>
      <c r="I7" s="30" t="s">
        <v>24</v>
      </c>
      <c r="J7" s="30" t="s">
        <v>25</v>
      </c>
      <c r="K7" s="30" t="s">
        <v>26</v>
      </c>
      <c r="L7" s="30" t="s">
        <v>44</v>
      </c>
      <c r="M7" s="30">
        <v>0.55000000000000004</v>
      </c>
      <c r="N7" s="30" t="s">
        <v>8</v>
      </c>
      <c r="O7" s="30" t="s">
        <v>35</v>
      </c>
      <c r="P7" s="30" t="s">
        <v>42</v>
      </c>
      <c r="Q7" s="30" t="s">
        <v>43</v>
      </c>
      <c r="R7" s="30">
        <v>98273</v>
      </c>
      <c r="S7" s="32">
        <v>42005</v>
      </c>
      <c r="T7" s="32">
        <v>42014</v>
      </c>
      <c r="U7" s="53">
        <v>20.38</v>
      </c>
      <c r="V7" s="30">
        <v>6</v>
      </c>
      <c r="W7" s="30">
        <v>36.090000000000003</v>
      </c>
      <c r="X7" s="30">
        <v>86234</v>
      </c>
      <c r="Y7" s="30" t="s">
        <v>3217</v>
      </c>
      <c r="Z7" s="30">
        <v>230.57929605152489</v>
      </c>
    </row>
    <row r="8" spans="1:26" x14ac:dyDescent="0.2">
      <c r="A8" s="30">
        <v>1910</v>
      </c>
      <c r="B8" s="30" t="s">
        <v>45</v>
      </c>
      <c r="C8" s="30" t="s">
        <v>46</v>
      </c>
      <c r="D8" s="30">
        <v>0.02</v>
      </c>
      <c r="E8" s="30">
        <v>29.17</v>
      </c>
      <c r="F8" s="30">
        <v>6.27</v>
      </c>
      <c r="G8" s="30" t="s">
        <v>14</v>
      </c>
      <c r="H8" s="30" t="s">
        <v>47</v>
      </c>
      <c r="I8" s="30" t="s">
        <v>24</v>
      </c>
      <c r="J8" s="30" t="s">
        <v>48</v>
      </c>
      <c r="K8" s="30" t="s">
        <v>49</v>
      </c>
      <c r="L8" s="30" t="s">
        <v>50</v>
      </c>
      <c r="M8" s="30">
        <v>0.37</v>
      </c>
      <c r="N8" s="30" t="s">
        <v>8</v>
      </c>
      <c r="O8" s="30" t="s">
        <v>9</v>
      </c>
      <c r="P8" s="30" t="s">
        <v>51</v>
      </c>
      <c r="Q8" s="30" t="s">
        <v>52</v>
      </c>
      <c r="R8" s="30">
        <v>30269</v>
      </c>
      <c r="S8" s="32">
        <v>42005</v>
      </c>
      <c r="T8" s="32">
        <v>42006</v>
      </c>
      <c r="U8" s="53">
        <v>36.905999999999999</v>
      </c>
      <c r="V8" s="30">
        <v>2</v>
      </c>
      <c r="W8" s="30">
        <v>63.32</v>
      </c>
      <c r="X8" s="30">
        <v>91371</v>
      </c>
      <c r="Y8" s="30" t="s">
        <v>3215</v>
      </c>
      <c r="Z8" s="30">
        <v>465.24592747633585</v>
      </c>
    </row>
    <row r="9" spans="1:26" x14ac:dyDescent="0.2">
      <c r="A9" s="30">
        <v>674</v>
      </c>
      <c r="B9" s="30" t="s">
        <v>53</v>
      </c>
      <c r="C9" s="30" t="s">
        <v>1</v>
      </c>
      <c r="D9" s="30">
        <v>0.06</v>
      </c>
      <c r="E9" s="30">
        <v>161.55000000000001</v>
      </c>
      <c r="F9" s="30">
        <v>19.989999999999998</v>
      </c>
      <c r="G9" s="30" t="s">
        <v>14</v>
      </c>
      <c r="H9" s="30" t="s">
        <v>3</v>
      </c>
      <c r="I9" s="30" t="s">
        <v>24</v>
      </c>
      <c r="J9" s="30" t="s">
        <v>54</v>
      </c>
      <c r="K9" s="30" t="s">
        <v>49</v>
      </c>
      <c r="L9" s="30" t="s">
        <v>55</v>
      </c>
      <c r="M9" s="30">
        <v>0.66</v>
      </c>
      <c r="N9" s="30" t="s">
        <v>8</v>
      </c>
      <c r="O9" s="30" t="s">
        <v>28</v>
      </c>
      <c r="P9" s="30" t="s">
        <v>56</v>
      </c>
      <c r="Q9" s="30" t="s">
        <v>57</v>
      </c>
      <c r="R9" s="30">
        <v>64133</v>
      </c>
      <c r="S9" s="32">
        <v>42006</v>
      </c>
      <c r="T9" s="32">
        <v>42007</v>
      </c>
      <c r="U9" s="53">
        <v>-7.58</v>
      </c>
      <c r="V9" s="30">
        <v>3</v>
      </c>
      <c r="W9" s="30">
        <v>485.01</v>
      </c>
      <c r="X9" s="30">
        <v>88174</v>
      </c>
      <c r="Y9" s="30" t="s">
        <v>3216</v>
      </c>
      <c r="Z9" s="30">
        <v>1477.7887814496924</v>
      </c>
    </row>
    <row r="10" spans="1:26" x14ac:dyDescent="0.2">
      <c r="A10" s="30">
        <v>950</v>
      </c>
      <c r="B10" s="30" t="s">
        <v>58</v>
      </c>
      <c r="C10" s="30" t="s">
        <v>1</v>
      </c>
      <c r="D10" s="30">
        <v>0.06</v>
      </c>
      <c r="E10" s="30">
        <v>40.98</v>
      </c>
      <c r="F10" s="30">
        <v>2.99</v>
      </c>
      <c r="G10" s="30" t="s">
        <v>14</v>
      </c>
      <c r="H10" s="30" t="s">
        <v>15</v>
      </c>
      <c r="I10" s="30" t="s">
        <v>24</v>
      </c>
      <c r="J10" s="30" t="s">
        <v>48</v>
      </c>
      <c r="K10" s="30" t="s">
        <v>49</v>
      </c>
      <c r="L10" s="30" t="s">
        <v>59</v>
      </c>
      <c r="M10" s="30">
        <v>0.36</v>
      </c>
      <c r="N10" s="30" t="s">
        <v>8</v>
      </c>
      <c r="O10" s="30" t="s">
        <v>28</v>
      </c>
      <c r="P10" s="30" t="s">
        <v>60</v>
      </c>
      <c r="Q10" s="30" t="s">
        <v>61</v>
      </c>
      <c r="R10" s="30">
        <v>55372</v>
      </c>
      <c r="S10" s="32">
        <v>42006</v>
      </c>
      <c r="T10" s="32">
        <v>42008</v>
      </c>
      <c r="U10" s="53">
        <v>-14.801880000000001</v>
      </c>
      <c r="V10" s="30">
        <v>1</v>
      </c>
      <c r="W10" s="30">
        <v>41.6</v>
      </c>
      <c r="X10" s="30">
        <v>89083</v>
      </c>
      <c r="Y10" s="30" t="s">
        <v>3216</v>
      </c>
      <c r="Z10" s="30">
        <v>353.50323849251703</v>
      </c>
    </row>
    <row r="11" spans="1:26" x14ac:dyDescent="0.2">
      <c r="A11" s="30">
        <v>1155</v>
      </c>
      <c r="B11" s="30" t="s">
        <v>62</v>
      </c>
      <c r="C11" s="30" t="s">
        <v>1</v>
      </c>
      <c r="D11" s="30">
        <v>0.09</v>
      </c>
      <c r="E11" s="30">
        <v>9.11</v>
      </c>
      <c r="F11" s="30">
        <v>2.15</v>
      </c>
      <c r="G11" s="30" t="s">
        <v>63</v>
      </c>
      <c r="H11" s="30" t="s">
        <v>15</v>
      </c>
      <c r="I11" s="30" t="s">
        <v>24</v>
      </c>
      <c r="J11" s="30" t="s">
        <v>64</v>
      </c>
      <c r="K11" s="30" t="s">
        <v>26</v>
      </c>
      <c r="L11" s="30" t="s">
        <v>65</v>
      </c>
      <c r="M11" s="30">
        <v>0.4</v>
      </c>
      <c r="N11" s="30" t="s">
        <v>8</v>
      </c>
      <c r="O11" s="30" t="s">
        <v>35</v>
      </c>
      <c r="P11" s="30" t="s">
        <v>66</v>
      </c>
      <c r="Q11" s="30" t="s">
        <v>67</v>
      </c>
      <c r="R11" s="30">
        <v>90640</v>
      </c>
      <c r="S11" s="32">
        <v>42006</v>
      </c>
      <c r="T11" s="32">
        <v>42008</v>
      </c>
      <c r="U11" s="53">
        <v>20.299600000000002</v>
      </c>
      <c r="V11" s="30">
        <v>4</v>
      </c>
      <c r="W11" s="30">
        <v>34.409999999999997</v>
      </c>
      <c r="X11" s="30">
        <v>90853</v>
      </c>
      <c r="Y11" s="30" t="s">
        <v>3217</v>
      </c>
      <c r="Z11" s="30">
        <v>197.58300224059172</v>
      </c>
    </row>
    <row r="12" spans="1:26" x14ac:dyDescent="0.2">
      <c r="A12" s="30">
        <v>1155</v>
      </c>
      <c r="B12" s="30" t="s">
        <v>62</v>
      </c>
      <c r="C12" s="30" t="s">
        <v>1</v>
      </c>
      <c r="D12" s="30">
        <v>0.08</v>
      </c>
      <c r="E12" s="30">
        <v>15.04</v>
      </c>
      <c r="F12" s="30">
        <v>1.97</v>
      </c>
      <c r="G12" s="30" t="s">
        <v>14</v>
      </c>
      <c r="H12" s="30" t="s">
        <v>15</v>
      </c>
      <c r="I12" s="30" t="s">
        <v>24</v>
      </c>
      <c r="J12" s="30" t="s">
        <v>64</v>
      </c>
      <c r="K12" s="30" t="s">
        <v>26</v>
      </c>
      <c r="L12" s="30" t="s">
        <v>68</v>
      </c>
      <c r="M12" s="30">
        <v>0.39</v>
      </c>
      <c r="N12" s="30" t="s">
        <v>8</v>
      </c>
      <c r="O12" s="30" t="s">
        <v>35</v>
      </c>
      <c r="P12" s="30" t="s">
        <v>66</v>
      </c>
      <c r="Q12" s="30" t="s">
        <v>67</v>
      </c>
      <c r="R12" s="30">
        <v>90640</v>
      </c>
      <c r="S12" s="32">
        <v>42006</v>
      </c>
      <c r="T12" s="32">
        <v>42006</v>
      </c>
      <c r="U12" s="53">
        <v>108.5163</v>
      </c>
      <c r="V12" s="30">
        <v>11</v>
      </c>
      <c r="W12" s="30">
        <v>157.27000000000001</v>
      </c>
      <c r="X12" s="30">
        <v>90853</v>
      </c>
      <c r="Y12" s="30" t="s">
        <v>3217</v>
      </c>
      <c r="Z12" s="30">
        <v>382.03625760320205</v>
      </c>
    </row>
    <row r="13" spans="1:26" x14ac:dyDescent="0.2">
      <c r="A13" s="30">
        <v>2256</v>
      </c>
      <c r="B13" s="30" t="s">
        <v>69</v>
      </c>
      <c r="C13" s="30" t="s">
        <v>1</v>
      </c>
      <c r="D13" s="30">
        <v>7.0000000000000007E-2</v>
      </c>
      <c r="E13" s="30">
        <v>60.97</v>
      </c>
      <c r="F13" s="30">
        <v>4.5</v>
      </c>
      <c r="G13" s="30" t="s">
        <v>63</v>
      </c>
      <c r="H13" s="30" t="s">
        <v>70</v>
      </c>
      <c r="I13" s="30" t="s">
        <v>24</v>
      </c>
      <c r="J13" s="30" t="s">
        <v>71</v>
      </c>
      <c r="K13" s="30" t="s">
        <v>49</v>
      </c>
      <c r="L13" s="30" t="s">
        <v>72</v>
      </c>
      <c r="M13" s="30">
        <v>0.56000000000000005</v>
      </c>
      <c r="N13" s="30" t="s">
        <v>8</v>
      </c>
      <c r="O13" s="30" t="s">
        <v>9</v>
      </c>
      <c r="P13" s="30" t="s">
        <v>73</v>
      </c>
      <c r="Q13" s="30" t="s">
        <v>74</v>
      </c>
      <c r="R13" s="30">
        <v>28560</v>
      </c>
      <c r="S13" s="32">
        <v>42006</v>
      </c>
      <c r="T13" s="32">
        <v>42008</v>
      </c>
      <c r="U13" s="53">
        <v>-42.588000000000001</v>
      </c>
      <c r="V13" s="30">
        <v>6</v>
      </c>
      <c r="W13" s="30">
        <v>361.72</v>
      </c>
      <c r="X13" s="30">
        <v>87963</v>
      </c>
      <c r="Y13" s="30" t="s">
        <v>3215</v>
      </c>
      <c r="Z13" s="30">
        <v>535.76536674774945</v>
      </c>
    </row>
    <row r="14" spans="1:26" x14ac:dyDescent="0.2">
      <c r="A14" s="30">
        <v>949</v>
      </c>
      <c r="B14" s="30" t="s">
        <v>75</v>
      </c>
      <c r="C14" s="30" t="s">
        <v>1</v>
      </c>
      <c r="D14" s="30">
        <v>0.06</v>
      </c>
      <c r="E14" s="30">
        <v>40.98</v>
      </c>
      <c r="F14" s="30">
        <v>2.99</v>
      </c>
      <c r="G14" s="30" t="s">
        <v>14</v>
      </c>
      <c r="H14" s="30" t="s">
        <v>15</v>
      </c>
      <c r="I14" s="30" t="s">
        <v>24</v>
      </c>
      <c r="J14" s="30" t="s">
        <v>48</v>
      </c>
      <c r="K14" s="30" t="s">
        <v>49</v>
      </c>
      <c r="L14" s="30" t="s">
        <v>59</v>
      </c>
      <c r="M14" s="30">
        <v>0.36</v>
      </c>
      <c r="N14" s="30" t="s">
        <v>8</v>
      </c>
      <c r="O14" s="30" t="s">
        <v>35</v>
      </c>
      <c r="P14" s="30" t="s">
        <v>66</v>
      </c>
      <c r="Q14" s="30" t="s">
        <v>76</v>
      </c>
      <c r="R14" s="30">
        <v>90049</v>
      </c>
      <c r="S14" s="32">
        <v>42006</v>
      </c>
      <c r="T14" s="32">
        <v>42008</v>
      </c>
      <c r="U14" s="53">
        <v>-19.0992</v>
      </c>
      <c r="V14" s="30">
        <v>3</v>
      </c>
      <c r="W14" s="30">
        <v>124.81</v>
      </c>
      <c r="X14" s="30">
        <v>9285</v>
      </c>
      <c r="Y14" s="30" t="s">
        <v>3217</v>
      </c>
      <c r="Z14" s="30">
        <v>349.10267227520887</v>
      </c>
    </row>
    <row r="15" spans="1:26" x14ac:dyDescent="0.2">
      <c r="A15" s="30">
        <v>1136</v>
      </c>
      <c r="B15" s="30" t="s">
        <v>77</v>
      </c>
      <c r="C15" s="30" t="s">
        <v>13</v>
      </c>
      <c r="D15" s="30">
        <v>0.09</v>
      </c>
      <c r="E15" s="30">
        <v>270.97000000000003</v>
      </c>
      <c r="F15" s="30">
        <v>28.06</v>
      </c>
      <c r="G15" s="30" t="s">
        <v>2</v>
      </c>
      <c r="H15" s="30" t="s">
        <v>15</v>
      </c>
      <c r="I15" s="30" t="s">
        <v>16</v>
      </c>
      <c r="J15" s="30" t="s">
        <v>32</v>
      </c>
      <c r="K15" s="30" t="s">
        <v>33</v>
      </c>
      <c r="L15" s="30" t="s">
        <v>78</v>
      </c>
      <c r="M15" s="30">
        <v>0.56000000000000005</v>
      </c>
      <c r="N15" s="30" t="s">
        <v>8</v>
      </c>
      <c r="O15" s="30" t="s">
        <v>28</v>
      </c>
      <c r="P15" s="30" t="s">
        <v>79</v>
      </c>
      <c r="Q15" s="30" t="s">
        <v>80</v>
      </c>
      <c r="R15" s="30">
        <v>60188</v>
      </c>
      <c r="S15" s="32">
        <v>42006</v>
      </c>
      <c r="T15" s="32">
        <v>42008</v>
      </c>
      <c r="U15" s="53">
        <v>2660.1432</v>
      </c>
      <c r="V15" s="30">
        <v>15</v>
      </c>
      <c r="W15" s="30">
        <v>3855.28</v>
      </c>
      <c r="X15" s="30">
        <v>87940</v>
      </c>
      <c r="Y15" s="30" t="s">
        <v>3216</v>
      </c>
      <c r="Z15" s="30">
        <v>4556.5775525669706</v>
      </c>
    </row>
    <row r="16" spans="1:26" x14ac:dyDescent="0.2">
      <c r="A16" s="30">
        <v>67</v>
      </c>
      <c r="B16" s="30" t="s">
        <v>81</v>
      </c>
      <c r="C16" s="30" t="s">
        <v>23</v>
      </c>
      <c r="D16" s="30">
        <v>0.05</v>
      </c>
      <c r="E16" s="30">
        <v>155.06</v>
      </c>
      <c r="F16" s="30">
        <v>7.07</v>
      </c>
      <c r="G16" s="30" t="s">
        <v>14</v>
      </c>
      <c r="H16" s="30" t="s">
        <v>70</v>
      </c>
      <c r="I16" s="30" t="s">
        <v>24</v>
      </c>
      <c r="J16" s="30" t="s">
        <v>54</v>
      </c>
      <c r="K16" s="30" t="s">
        <v>49</v>
      </c>
      <c r="L16" s="30" t="s">
        <v>82</v>
      </c>
      <c r="M16" s="30">
        <v>0.59</v>
      </c>
      <c r="N16" s="30" t="s">
        <v>8</v>
      </c>
      <c r="O16" s="30" t="s">
        <v>35</v>
      </c>
      <c r="P16" s="30" t="s">
        <v>66</v>
      </c>
      <c r="Q16" s="30" t="s">
        <v>83</v>
      </c>
      <c r="R16" s="30">
        <v>94559</v>
      </c>
      <c r="S16" s="32">
        <v>42006</v>
      </c>
      <c r="T16" s="32">
        <v>42013</v>
      </c>
      <c r="U16" s="53">
        <v>845.66399999999999</v>
      </c>
      <c r="V16" s="30">
        <v>8</v>
      </c>
      <c r="W16" s="30">
        <v>1225.5999999999999</v>
      </c>
      <c r="X16" s="30">
        <v>87946</v>
      </c>
      <c r="Y16" s="30" t="s">
        <v>3217</v>
      </c>
      <c r="Z16" s="30">
        <v>1721.3171531905409</v>
      </c>
    </row>
    <row r="17" spans="1:26" x14ac:dyDescent="0.2">
      <c r="A17" s="30">
        <v>68</v>
      </c>
      <c r="B17" s="30" t="s">
        <v>84</v>
      </c>
      <c r="C17" s="30" t="s">
        <v>23</v>
      </c>
      <c r="D17" s="30">
        <v>0</v>
      </c>
      <c r="E17" s="30">
        <v>291.73</v>
      </c>
      <c r="F17" s="30">
        <v>48.8</v>
      </c>
      <c r="G17" s="30" t="s">
        <v>2</v>
      </c>
      <c r="H17" s="30" t="s">
        <v>70</v>
      </c>
      <c r="I17" s="30" t="s">
        <v>4</v>
      </c>
      <c r="J17" s="30" t="s">
        <v>85</v>
      </c>
      <c r="K17" s="30" t="s">
        <v>33</v>
      </c>
      <c r="L17" s="30" t="s">
        <v>86</v>
      </c>
      <c r="M17" s="30">
        <v>0.56000000000000005</v>
      </c>
      <c r="N17" s="30" t="s">
        <v>8</v>
      </c>
      <c r="O17" s="30" t="s">
        <v>87</v>
      </c>
      <c r="P17" s="30" t="s">
        <v>88</v>
      </c>
      <c r="Q17" s="30" t="s">
        <v>89</v>
      </c>
      <c r="R17" s="30">
        <v>10177</v>
      </c>
      <c r="S17" s="32">
        <v>42006</v>
      </c>
      <c r="T17" s="32">
        <v>42006</v>
      </c>
      <c r="U17" s="53">
        <v>-308.928</v>
      </c>
      <c r="V17" s="30">
        <v>4</v>
      </c>
      <c r="W17" s="30">
        <v>1239.06</v>
      </c>
      <c r="X17" s="30">
        <v>37537</v>
      </c>
      <c r="Y17" s="30" t="s">
        <v>3218</v>
      </c>
      <c r="Z17" s="30">
        <v>2325.1250425462918</v>
      </c>
    </row>
    <row r="18" spans="1:26" x14ac:dyDescent="0.2">
      <c r="A18" s="30">
        <v>68</v>
      </c>
      <c r="B18" s="30" t="s">
        <v>84</v>
      </c>
      <c r="C18" s="30" t="s">
        <v>23</v>
      </c>
      <c r="D18" s="30">
        <v>7.0000000000000007E-2</v>
      </c>
      <c r="E18" s="30">
        <v>100.98</v>
      </c>
      <c r="F18" s="30">
        <v>45</v>
      </c>
      <c r="G18" s="30" t="s">
        <v>2</v>
      </c>
      <c r="H18" s="30" t="s">
        <v>70</v>
      </c>
      <c r="I18" s="30" t="s">
        <v>4</v>
      </c>
      <c r="J18" s="30" t="s">
        <v>85</v>
      </c>
      <c r="K18" s="30" t="s">
        <v>33</v>
      </c>
      <c r="L18" s="30" t="s">
        <v>90</v>
      </c>
      <c r="M18" s="30">
        <v>0.69</v>
      </c>
      <c r="N18" s="30" t="s">
        <v>8</v>
      </c>
      <c r="O18" s="30" t="s">
        <v>87</v>
      </c>
      <c r="P18" s="30" t="s">
        <v>88</v>
      </c>
      <c r="Q18" s="30" t="s">
        <v>89</v>
      </c>
      <c r="R18" s="30">
        <v>10177</v>
      </c>
      <c r="S18" s="32">
        <v>42006</v>
      </c>
      <c r="T18" s="32">
        <v>42008</v>
      </c>
      <c r="U18" s="53">
        <v>-1679.76</v>
      </c>
      <c r="V18" s="30">
        <v>43</v>
      </c>
      <c r="W18" s="30">
        <v>4083.19</v>
      </c>
      <c r="X18" s="30">
        <v>37537</v>
      </c>
      <c r="Y18" s="30" t="s">
        <v>3218</v>
      </c>
      <c r="Z18" s="30">
        <v>280.47023548625555</v>
      </c>
    </row>
    <row r="19" spans="1:26" x14ac:dyDescent="0.2">
      <c r="A19" s="30">
        <v>68</v>
      </c>
      <c r="B19" s="30" t="s">
        <v>84</v>
      </c>
      <c r="C19" s="30" t="s">
        <v>23</v>
      </c>
      <c r="D19" s="30">
        <v>0.05</v>
      </c>
      <c r="E19" s="30">
        <v>155.06</v>
      </c>
      <c r="F19" s="30">
        <v>7.07</v>
      </c>
      <c r="G19" s="30" t="s">
        <v>14</v>
      </c>
      <c r="H19" s="30" t="s">
        <v>70</v>
      </c>
      <c r="I19" s="30" t="s">
        <v>24</v>
      </c>
      <c r="J19" s="30" t="s">
        <v>54</v>
      </c>
      <c r="K19" s="30" t="s">
        <v>49</v>
      </c>
      <c r="L19" s="30" t="s">
        <v>82</v>
      </c>
      <c r="M19" s="30">
        <v>0.59</v>
      </c>
      <c r="N19" s="30" t="s">
        <v>8</v>
      </c>
      <c r="O19" s="30" t="s">
        <v>87</v>
      </c>
      <c r="P19" s="30" t="s">
        <v>88</v>
      </c>
      <c r="Q19" s="30" t="s">
        <v>89</v>
      </c>
      <c r="R19" s="30">
        <v>10177</v>
      </c>
      <c r="S19" s="32">
        <v>42006</v>
      </c>
      <c r="T19" s="32">
        <v>42013</v>
      </c>
      <c r="U19" s="53">
        <v>575.39599999999996</v>
      </c>
      <c r="V19" s="30">
        <v>32</v>
      </c>
      <c r="W19" s="30">
        <v>4902.38</v>
      </c>
      <c r="X19" s="30">
        <v>37537</v>
      </c>
      <c r="Y19" s="30" t="s">
        <v>3218</v>
      </c>
      <c r="Z19" s="30">
        <v>1444.5557692537045</v>
      </c>
    </row>
    <row r="20" spans="1:26" x14ac:dyDescent="0.2">
      <c r="A20" s="30">
        <v>164</v>
      </c>
      <c r="B20" s="30" t="s">
        <v>91</v>
      </c>
      <c r="C20" s="30" t="s">
        <v>92</v>
      </c>
      <c r="D20" s="30">
        <v>0.05</v>
      </c>
      <c r="E20" s="30">
        <v>100.98</v>
      </c>
      <c r="F20" s="30">
        <v>35.840000000000003</v>
      </c>
      <c r="G20" s="30" t="s">
        <v>2</v>
      </c>
      <c r="H20" s="30" t="s">
        <v>47</v>
      </c>
      <c r="I20" s="30" t="s">
        <v>4</v>
      </c>
      <c r="J20" s="30" t="s">
        <v>93</v>
      </c>
      <c r="K20" s="30" t="s">
        <v>6</v>
      </c>
      <c r="L20" s="30" t="s">
        <v>94</v>
      </c>
      <c r="M20" s="30">
        <v>0.62</v>
      </c>
      <c r="N20" s="30" t="s">
        <v>8</v>
      </c>
      <c r="O20" s="30" t="s">
        <v>35</v>
      </c>
      <c r="P20" s="30" t="s">
        <v>42</v>
      </c>
      <c r="Q20" s="30" t="s">
        <v>95</v>
      </c>
      <c r="R20" s="30">
        <v>99352</v>
      </c>
      <c r="S20" s="32">
        <v>42006</v>
      </c>
      <c r="T20" s="32">
        <v>42008</v>
      </c>
      <c r="U20" s="53">
        <v>-111.4</v>
      </c>
      <c r="V20" s="30">
        <v>7</v>
      </c>
      <c r="W20" s="30">
        <v>715.55</v>
      </c>
      <c r="X20" s="30">
        <v>89961</v>
      </c>
      <c r="Y20" s="30" t="s">
        <v>3217</v>
      </c>
      <c r="Z20" s="30">
        <v>1551.8026353674588</v>
      </c>
    </row>
    <row r="21" spans="1:26" x14ac:dyDescent="0.2">
      <c r="A21" s="30">
        <v>164</v>
      </c>
      <c r="B21" s="30" t="s">
        <v>91</v>
      </c>
      <c r="C21" s="30" t="s">
        <v>92</v>
      </c>
      <c r="D21" s="30">
        <v>0.02</v>
      </c>
      <c r="E21" s="30">
        <v>4.9800000000000004</v>
      </c>
      <c r="F21" s="30">
        <v>5.49</v>
      </c>
      <c r="G21" s="30" t="s">
        <v>14</v>
      </c>
      <c r="H21" s="30" t="s">
        <v>47</v>
      </c>
      <c r="I21" s="30" t="s">
        <v>24</v>
      </c>
      <c r="J21" s="30" t="s">
        <v>64</v>
      </c>
      <c r="K21" s="30" t="s">
        <v>49</v>
      </c>
      <c r="L21" s="30" t="s">
        <v>96</v>
      </c>
      <c r="M21" s="30">
        <v>0.38</v>
      </c>
      <c r="N21" s="30" t="s">
        <v>8</v>
      </c>
      <c r="O21" s="30" t="s">
        <v>35</v>
      </c>
      <c r="P21" s="30" t="s">
        <v>42</v>
      </c>
      <c r="Q21" s="30" t="s">
        <v>95</v>
      </c>
      <c r="R21" s="30">
        <v>99352</v>
      </c>
      <c r="S21" s="32">
        <v>42006</v>
      </c>
      <c r="T21" s="32">
        <v>42007</v>
      </c>
      <c r="U21" s="53">
        <v>-77.03</v>
      </c>
      <c r="V21" s="30">
        <v>9</v>
      </c>
      <c r="W21" s="30">
        <v>45.63</v>
      </c>
      <c r="X21" s="30">
        <v>89961</v>
      </c>
      <c r="Y21" s="30" t="s">
        <v>3217</v>
      </c>
      <c r="Z21" s="30">
        <v>71.268071143710813</v>
      </c>
    </row>
    <row r="22" spans="1:26" x14ac:dyDescent="0.2">
      <c r="A22" s="30">
        <v>258</v>
      </c>
      <c r="B22" s="30" t="s">
        <v>97</v>
      </c>
      <c r="C22" s="30" t="s">
        <v>92</v>
      </c>
      <c r="D22" s="30">
        <v>0.05</v>
      </c>
      <c r="E22" s="30">
        <v>17.48</v>
      </c>
      <c r="F22" s="30">
        <v>1.99</v>
      </c>
      <c r="G22" s="30" t="s">
        <v>14</v>
      </c>
      <c r="H22" s="30" t="s">
        <v>15</v>
      </c>
      <c r="I22" s="30" t="s">
        <v>16</v>
      </c>
      <c r="J22" s="30" t="s">
        <v>17</v>
      </c>
      <c r="K22" s="30" t="s">
        <v>18</v>
      </c>
      <c r="L22" s="30" t="s">
        <v>98</v>
      </c>
      <c r="M22" s="30">
        <v>0.45</v>
      </c>
      <c r="N22" s="30" t="s">
        <v>8</v>
      </c>
      <c r="O22" s="30" t="s">
        <v>9</v>
      </c>
      <c r="P22" s="30" t="s">
        <v>99</v>
      </c>
      <c r="Q22" s="30" t="s">
        <v>100</v>
      </c>
      <c r="R22" s="30">
        <v>33772</v>
      </c>
      <c r="S22" s="32">
        <v>42006</v>
      </c>
      <c r="T22" s="32">
        <v>42008</v>
      </c>
      <c r="U22" s="53">
        <v>-127.008</v>
      </c>
      <c r="V22" s="30">
        <v>3</v>
      </c>
      <c r="W22" s="30">
        <v>52.47</v>
      </c>
      <c r="X22" s="30">
        <v>85858</v>
      </c>
      <c r="Y22" s="30" t="s">
        <v>3215</v>
      </c>
      <c r="Z22" s="30">
        <v>-58.500853591101766</v>
      </c>
    </row>
    <row r="23" spans="1:26" x14ac:dyDescent="0.2">
      <c r="A23" s="30">
        <v>349</v>
      </c>
      <c r="B23" s="30" t="s">
        <v>101</v>
      </c>
      <c r="C23" s="30" t="s">
        <v>92</v>
      </c>
      <c r="D23" s="30">
        <v>0.04</v>
      </c>
      <c r="E23" s="30">
        <v>99.23</v>
      </c>
      <c r="F23" s="30">
        <v>8.99</v>
      </c>
      <c r="G23" s="30" t="s">
        <v>14</v>
      </c>
      <c r="H23" s="30" t="s">
        <v>47</v>
      </c>
      <c r="I23" s="30" t="s">
        <v>4</v>
      </c>
      <c r="J23" s="30" t="s">
        <v>102</v>
      </c>
      <c r="K23" s="30" t="s">
        <v>18</v>
      </c>
      <c r="L23" s="30" t="s">
        <v>103</v>
      </c>
      <c r="M23" s="30">
        <v>0.35</v>
      </c>
      <c r="N23" s="30" t="s">
        <v>8</v>
      </c>
      <c r="O23" s="30" t="s">
        <v>9</v>
      </c>
      <c r="P23" s="30" t="s">
        <v>99</v>
      </c>
      <c r="Q23" s="30" t="s">
        <v>104</v>
      </c>
      <c r="R23" s="30">
        <v>33132</v>
      </c>
      <c r="S23" s="32">
        <v>42006</v>
      </c>
      <c r="T23" s="32">
        <v>42008</v>
      </c>
      <c r="U23" s="53">
        <v>1916.6757</v>
      </c>
      <c r="V23" s="30">
        <v>54</v>
      </c>
      <c r="W23" s="30">
        <v>5555.6</v>
      </c>
      <c r="X23" s="30">
        <v>11527</v>
      </c>
      <c r="Y23" s="30" t="s">
        <v>3215</v>
      </c>
      <c r="Z23" s="30">
        <v>2466.7612047040761</v>
      </c>
    </row>
    <row r="24" spans="1:26" x14ac:dyDescent="0.2">
      <c r="A24" s="30">
        <v>351</v>
      </c>
      <c r="B24" s="30" t="s">
        <v>105</v>
      </c>
      <c r="C24" s="30" t="s">
        <v>92</v>
      </c>
      <c r="D24" s="30">
        <v>0.04</v>
      </c>
      <c r="E24" s="30">
        <v>99.23</v>
      </c>
      <c r="F24" s="30">
        <v>8.99</v>
      </c>
      <c r="G24" s="30" t="s">
        <v>14</v>
      </c>
      <c r="H24" s="30" t="s">
        <v>47</v>
      </c>
      <c r="I24" s="30" t="s">
        <v>4</v>
      </c>
      <c r="J24" s="30" t="s">
        <v>102</v>
      </c>
      <c r="K24" s="30" t="s">
        <v>18</v>
      </c>
      <c r="L24" s="30" t="s">
        <v>103</v>
      </c>
      <c r="M24" s="30">
        <v>0.35</v>
      </c>
      <c r="N24" s="30" t="s">
        <v>8</v>
      </c>
      <c r="O24" s="30" t="s">
        <v>87</v>
      </c>
      <c r="P24" s="30" t="s">
        <v>88</v>
      </c>
      <c r="Q24" s="30" t="s">
        <v>106</v>
      </c>
      <c r="R24" s="30">
        <v>13601</v>
      </c>
      <c r="S24" s="32">
        <v>42006</v>
      </c>
      <c r="T24" s="32">
        <v>42008</v>
      </c>
      <c r="U24" s="53">
        <v>993.83460000000002</v>
      </c>
      <c r="V24" s="30">
        <v>14</v>
      </c>
      <c r="W24" s="30">
        <v>1440.34</v>
      </c>
      <c r="X24" s="30">
        <v>88686</v>
      </c>
      <c r="Y24" s="30" t="s">
        <v>3218</v>
      </c>
      <c r="Z24" s="30">
        <v>1521.7481806324408</v>
      </c>
    </row>
    <row r="25" spans="1:26" x14ac:dyDescent="0.2">
      <c r="A25" s="30">
        <v>388</v>
      </c>
      <c r="B25" s="30" t="s">
        <v>107</v>
      </c>
      <c r="C25" s="30" t="s">
        <v>1</v>
      </c>
      <c r="D25" s="30">
        <v>0.03</v>
      </c>
      <c r="E25" s="30">
        <v>5.28</v>
      </c>
      <c r="F25" s="30">
        <v>5.66</v>
      </c>
      <c r="G25" s="30" t="s">
        <v>14</v>
      </c>
      <c r="H25" s="30" t="s">
        <v>70</v>
      </c>
      <c r="I25" s="30" t="s">
        <v>24</v>
      </c>
      <c r="J25" s="30" t="s">
        <v>64</v>
      </c>
      <c r="K25" s="30" t="s">
        <v>49</v>
      </c>
      <c r="L25" s="30" t="s">
        <v>108</v>
      </c>
      <c r="M25" s="30">
        <v>0.4</v>
      </c>
      <c r="N25" s="30" t="s">
        <v>8</v>
      </c>
      <c r="O25" s="30" t="s">
        <v>28</v>
      </c>
      <c r="P25" s="30" t="s">
        <v>109</v>
      </c>
      <c r="Q25" s="30" t="s">
        <v>110</v>
      </c>
      <c r="R25" s="30">
        <v>68847</v>
      </c>
      <c r="S25" s="32">
        <v>42007</v>
      </c>
      <c r="T25" s="32">
        <v>42009</v>
      </c>
      <c r="U25" s="53">
        <v>-51.559199999999997</v>
      </c>
      <c r="V25" s="30">
        <v>4</v>
      </c>
      <c r="W25" s="30">
        <v>22.82</v>
      </c>
      <c r="X25" s="30">
        <v>90337</v>
      </c>
      <c r="Y25" s="30" t="s">
        <v>3216</v>
      </c>
      <c r="Z25" s="30">
        <v>359.81374221178191</v>
      </c>
    </row>
    <row r="26" spans="1:26" x14ac:dyDescent="0.2">
      <c r="A26" s="30">
        <v>388</v>
      </c>
      <c r="B26" s="30" t="s">
        <v>107</v>
      </c>
      <c r="C26" s="30" t="s">
        <v>1</v>
      </c>
      <c r="D26" s="30">
        <v>0.01</v>
      </c>
      <c r="E26" s="30">
        <v>110.99</v>
      </c>
      <c r="F26" s="30">
        <v>2.5</v>
      </c>
      <c r="G26" s="30" t="s">
        <v>14</v>
      </c>
      <c r="H26" s="30" t="s">
        <v>70</v>
      </c>
      <c r="I26" s="30" t="s">
        <v>16</v>
      </c>
      <c r="J26" s="30" t="s">
        <v>111</v>
      </c>
      <c r="K26" s="30" t="s">
        <v>49</v>
      </c>
      <c r="L26" s="30" t="s">
        <v>112</v>
      </c>
      <c r="M26" s="30">
        <v>0.56999999999999995</v>
      </c>
      <c r="N26" s="30" t="s">
        <v>8</v>
      </c>
      <c r="O26" s="30" t="s">
        <v>28</v>
      </c>
      <c r="P26" s="30" t="s">
        <v>109</v>
      </c>
      <c r="Q26" s="30" t="s">
        <v>110</v>
      </c>
      <c r="R26" s="30">
        <v>68847</v>
      </c>
      <c r="S26" s="32">
        <v>42007</v>
      </c>
      <c r="T26" s="32">
        <v>42010</v>
      </c>
      <c r="U26" s="53">
        <v>-263.56572</v>
      </c>
      <c r="V26" s="30">
        <v>2</v>
      </c>
      <c r="W26" s="30">
        <v>188.66</v>
      </c>
      <c r="X26" s="30">
        <v>90337</v>
      </c>
      <c r="Y26" s="30" t="s">
        <v>3216</v>
      </c>
      <c r="Z26" s="30">
        <v>541.09930959240842</v>
      </c>
    </row>
    <row r="27" spans="1:26" x14ac:dyDescent="0.2">
      <c r="A27" s="30">
        <v>114</v>
      </c>
      <c r="B27" s="30" t="s">
        <v>113</v>
      </c>
      <c r="C27" s="30" t="s">
        <v>13</v>
      </c>
      <c r="D27" s="30">
        <v>0.03</v>
      </c>
      <c r="E27" s="30">
        <v>4.26</v>
      </c>
      <c r="F27" s="30">
        <v>1.2</v>
      </c>
      <c r="G27" s="30" t="s">
        <v>14</v>
      </c>
      <c r="H27" s="30" t="s">
        <v>47</v>
      </c>
      <c r="I27" s="30" t="s">
        <v>24</v>
      </c>
      <c r="J27" s="30" t="s">
        <v>25</v>
      </c>
      <c r="K27" s="30" t="s">
        <v>26</v>
      </c>
      <c r="L27" s="30" t="s">
        <v>114</v>
      </c>
      <c r="M27" s="30">
        <v>0.44</v>
      </c>
      <c r="N27" s="30" t="s">
        <v>8</v>
      </c>
      <c r="O27" s="30" t="s">
        <v>35</v>
      </c>
      <c r="P27" s="30" t="s">
        <v>115</v>
      </c>
      <c r="Q27" s="30" t="s">
        <v>116</v>
      </c>
      <c r="R27" s="30">
        <v>97035</v>
      </c>
      <c r="S27" s="32">
        <v>42007</v>
      </c>
      <c r="T27" s="32">
        <v>42008</v>
      </c>
      <c r="U27" s="53">
        <v>18.658000000000001</v>
      </c>
      <c r="V27" s="30">
        <v>7</v>
      </c>
      <c r="W27" s="30">
        <v>29.5</v>
      </c>
      <c r="X27" s="30">
        <v>89583</v>
      </c>
      <c r="Y27" s="30" t="s">
        <v>3217</v>
      </c>
      <c r="Z27" s="30">
        <v>76.437430594097066</v>
      </c>
    </row>
    <row r="28" spans="1:26" x14ac:dyDescent="0.2">
      <c r="A28" s="30">
        <v>117</v>
      </c>
      <c r="B28" s="30" t="s">
        <v>117</v>
      </c>
      <c r="C28" s="30" t="s">
        <v>13</v>
      </c>
      <c r="D28" s="30">
        <v>0.03</v>
      </c>
      <c r="E28" s="30">
        <v>4.26</v>
      </c>
      <c r="F28" s="30">
        <v>1.2</v>
      </c>
      <c r="G28" s="30" t="s">
        <v>14</v>
      </c>
      <c r="H28" s="30" t="s">
        <v>47</v>
      </c>
      <c r="I28" s="30" t="s">
        <v>24</v>
      </c>
      <c r="J28" s="30" t="s">
        <v>25</v>
      </c>
      <c r="K28" s="30" t="s">
        <v>26</v>
      </c>
      <c r="L28" s="30" t="s">
        <v>114</v>
      </c>
      <c r="M28" s="30">
        <v>0.44</v>
      </c>
      <c r="N28" s="30" t="s">
        <v>8</v>
      </c>
      <c r="O28" s="30" t="s">
        <v>35</v>
      </c>
      <c r="P28" s="30" t="s">
        <v>42</v>
      </c>
      <c r="Q28" s="30" t="s">
        <v>118</v>
      </c>
      <c r="R28" s="30">
        <v>98103</v>
      </c>
      <c r="S28" s="32">
        <v>42007</v>
      </c>
      <c r="T28" s="32">
        <v>42008</v>
      </c>
      <c r="U28" s="53">
        <v>9.82</v>
      </c>
      <c r="V28" s="30">
        <v>29</v>
      </c>
      <c r="W28" s="30">
        <v>122.23</v>
      </c>
      <c r="X28" s="30">
        <v>7909</v>
      </c>
      <c r="Y28" s="30" t="s">
        <v>3217</v>
      </c>
      <c r="Z28" s="30">
        <v>67.387091259681711</v>
      </c>
    </row>
    <row r="29" spans="1:26" x14ac:dyDescent="0.2">
      <c r="A29" s="30">
        <v>1988</v>
      </c>
      <c r="B29" s="30" t="s">
        <v>119</v>
      </c>
      <c r="C29" s="30" t="s">
        <v>13</v>
      </c>
      <c r="D29" s="30">
        <v>0.05</v>
      </c>
      <c r="E29" s="30">
        <v>20.98</v>
      </c>
      <c r="F29" s="30">
        <v>21.2</v>
      </c>
      <c r="G29" s="30" t="s">
        <v>14</v>
      </c>
      <c r="H29" s="30" t="s">
        <v>47</v>
      </c>
      <c r="I29" s="30" t="s">
        <v>4</v>
      </c>
      <c r="J29" s="30" t="s">
        <v>102</v>
      </c>
      <c r="K29" s="30" t="s">
        <v>120</v>
      </c>
      <c r="L29" s="30" t="s">
        <v>121</v>
      </c>
      <c r="M29" s="30">
        <v>0.78</v>
      </c>
      <c r="N29" s="30" t="s">
        <v>8</v>
      </c>
      <c r="O29" s="30" t="s">
        <v>35</v>
      </c>
      <c r="P29" s="30" t="s">
        <v>122</v>
      </c>
      <c r="Q29" s="30" t="s">
        <v>123</v>
      </c>
      <c r="R29" s="30">
        <v>84020</v>
      </c>
      <c r="S29" s="32">
        <v>42007</v>
      </c>
      <c r="T29" s="32">
        <v>42008</v>
      </c>
      <c r="U29" s="53">
        <v>-181.102</v>
      </c>
      <c r="V29" s="30">
        <v>3</v>
      </c>
      <c r="W29" s="30">
        <v>65.69</v>
      </c>
      <c r="X29" s="30">
        <v>89999</v>
      </c>
      <c r="Y29" s="30" t="s">
        <v>3217</v>
      </c>
      <c r="Z29" s="30">
        <v>746.43738558475081</v>
      </c>
    </row>
    <row r="30" spans="1:26" x14ac:dyDescent="0.2">
      <c r="A30" s="30">
        <v>2131</v>
      </c>
      <c r="B30" s="30" t="s">
        <v>124</v>
      </c>
      <c r="C30" s="30" t="s">
        <v>13</v>
      </c>
      <c r="D30" s="30">
        <v>0.09</v>
      </c>
      <c r="E30" s="30">
        <v>150.97999999999999</v>
      </c>
      <c r="F30" s="30">
        <v>66.27</v>
      </c>
      <c r="G30" s="30" t="s">
        <v>2</v>
      </c>
      <c r="H30" s="30" t="s">
        <v>47</v>
      </c>
      <c r="I30" s="30" t="s">
        <v>4</v>
      </c>
      <c r="J30" s="30" t="s">
        <v>93</v>
      </c>
      <c r="K30" s="30" t="s">
        <v>6</v>
      </c>
      <c r="L30" s="30" t="s">
        <v>125</v>
      </c>
      <c r="M30" s="30">
        <v>0.65</v>
      </c>
      <c r="N30" s="30" t="s">
        <v>8</v>
      </c>
      <c r="O30" s="30" t="s">
        <v>28</v>
      </c>
      <c r="P30" s="30" t="s">
        <v>56</v>
      </c>
      <c r="Q30" s="30" t="s">
        <v>126</v>
      </c>
      <c r="R30" s="30">
        <v>64118</v>
      </c>
      <c r="S30" s="32">
        <v>42007</v>
      </c>
      <c r="T30" s="32">
        <v>42008</v>
      </c>
      <c r="U30" s="53">
        <v>-407.85</v>
      </c>
      <c r="V30" s="30">
        <v>2</v>
      </c>
      <c r="W30" s="30">
        <v>302.33999999999997</v>
      </c>
      <c r="X30" s="30">
        <v>90079</v>
      </c>
      <c r="Y30" s="30" t="s">
        <v>3216</v>
      </c>
      <c r="Z30" s="30">
        <v>2229.2046405099354</v>
      </c>
    </row>
    <row r="31" spans="1:26" x14ac:dyDescent="0.2">
      <c r="A31" s="30">
        <v>2302</v>
      </c>
      <c r="B31" s="30" t="s">
        <v>127</v>
      </c>
      <c r="C31" s="30" t="s">
        <v>13</v>
      </c>
      <c r="D31" s="30">
        <v>0.1</v>
      </c>
      <c r="E31" s="30">
        <v>12.53</v>
      </c>
      <c r="F31" s="30">
        <v>0.49</v>
      </c>
      <c r="G31" s="30" t="s">
        <v>14</v>
      </c>
      <c r="H31" s="30" t="s">
        <v>70</v>
      </c>
      <c r="I31" s="30" t="s">
        <v>24</v>
      </c>
      <c r="J31" s="30" t="s">
        <v>128</v>
      </c>
      <c r="K31" s="30" t="s">
        <v>49</v>
      </c>
      <c r="L31" s="30" t="s">
        <v>129</v>
      </c>
      <c r="M31" s="30">
        <v>0.38</v>
      </c>
      <c r="N31" s="30" t="s">
        <v>8</v>
      </c>
      <c r="O31" s="30" t="s">
        <v>9</v>
      </c>
      <c r="P31" s="30" t="s">
        <v>99</v>
      </c>
      <c r="Q31" s="30" t="s">
        <v>130</v>
      </c>
      <c r="R31" s="30">
        <v>32404</v>
      </c>
      <c r="S31" s="32">
        <v>42007</v>
      </c>
      <c r="T31" s="32">
        <v>42008</v>
      </c>
      <c r="U31" s="53">
        <v>244.464</v>
      </c>
      <c r="V31" s="30">
        <v>8</v>
      </c>
      <c r="W31" s="30">
        <v>92.02</v>
      </c>
      <c r="X31" s="30">
        <v>87696</v>
      </c>
      <c r="Y31" s="30" t="s">
        <v>3215</v>
      </c>
      <c r="Z31" s="30">
        <v>187.38713762179358</v>
      </c>
    </row>
    <row r="32" spans="1:26" x14ac:dyDescent="0.2">
      <c r="A32" s="30">
        <v>2302</v>
      </c>
      <c r="B32" s="30" t="s">
        <v>127</v>
      </c>
      <c r="C32" s="30" t="s">
        <v>13</v>
      </c>
      <c r="D32" s="30">
        <v>0.1</v>
      </c>
      <c r="E32" s="30">
        <v>146.34</v>
      </c>
      <c r="F32" s="30">
        <v>43.75</v>
      </c>
      <c r="G32" s="30" t="s">
        <v>2</v>
      </c>
      <c r="H32" s="30" t="s">
        <v>70</v>
      </c>
      <c r="I32" s="30" t="s">
        <v>4</v>
      </c>
      <c r="J32" s="30" t="s">
        <v>5</v>
      </c>
      <c r="K32" s="30" t="s">
        <v>6</v>
      </c>
      <c r="L32" s="30" t="s">
        <v>131</v>
      </c>
      <c r="M32" s="30">
        <v>0.64</v>
      </c>
      <c r="N32" s="30" t="s">
        <v>8</v>
      </c>
      <c r="O32" s="30" t="s">
        <v>9</v>
      </c>
      <c r="P32" s="30" t="s">
        <v>99</v>
      </c>
      <c r="Q32" s="30" t="s">
        <v>130</v>
      </c>
      <c r="R32" s="30">
        <v>32404</v>
      </c>
      <c r="S32" s="32">
        <v>42007</v>
      </c>
      <c r="T32" s="32">
        <v>42008</v>
      </c>
      <c r="U32" s="53">
        <v>-473.57799999999997</v>
      </c>
      <c r="V32" s="30">
        <v>2</v>
      </c>
      <c r="W32" s="30">
        <v>283.55</v>
      </c>
      <c r="X32" s="30">
        <v>87696</v>
      </c>
      <c r="Y32" s="30" t="s">
        <v>3215</v>
      </c>
      <c r="Z32" s="30">
        <v>1479.5621470726314</v>
      </c>
    </row>
    <row r="33" spans="1:26" x14ac:dyDescent="0.2">
      <c r="A33" s="30">
        <v>2303</v>
      </c>
      <c r="B33" s="30" t="s">
        <v>132</v>
      </c>
      <c r="C33" s="30" t="s">
        <v>13</v>
      </c>
      <c r="D33" s="30">
        <v>0.1</v>
      </c>
      <c r="E33" s="30">
        <v>146.34</v>
      </c>
      <c r="F33" s="30">
        <v>43.75</v>
      </c>
      <c r="G33" s="30" t="s">
        <v>2</v>
      </c>
      <c r="H33" s="30" t="s">
        <v>70</v>
      </c>
      <c r="I33" s="30" t="s">
        <v>4</v>
      </c>
      <c r="J33" s="30" t="s">
        <v>5</v>
      </c>
      <c r="K33" s="30" t="s">
        <v>6</v>
      </c>
      <c r="L33" s="30" t="s">
        <v>131</v>
      </c>
      <c r="M33" s="30">
        <v>0.64</v>
      </c>
      <c r="N33" s="30" t="s">
        <v>8</v>
      </c>
      <c r="O33" s="30" t="s">
        <v>87</v>
      </c>
      <c r="P33" s="30" t="s">
        <v>88</v>
      </c>
      <c r="Q33" s="30" t="s">
        <v>89</v>
      </c>
      <c r="R33" s="30">
        <v>10011</v>
      </c>
      <c r="S33" s="32">
        <v>42007</v>
      </c>
      <c r="T33" s="32">
        <v>42008</v>
      </c>
      <c r="U33" s="53">
        <v>-270.85000000000002</v>
      </c>
      <c r="V33" s="30">
        <v>6</v>
      </c>
      <c r="W33" s="30">
        <v>850.64</v>
      </c>
      <c r="X33" s="30">
        <v>37987</v>
      </c>
      <c r="Y33" s="30" t="s">
        <v>3218</v>
      </c>
      <c r="Z33" s="30">
        <v>1687.1608337197633</v>
      </c>
    </row>
    <row r="34" spans="1:26" x14ac:dyDescent="0.2">
      <c r="A34" s="30">
        <v>2458</v>
      </c>
      <c r="B34" s="30" t="s">
        <v>133</v>
      </c>
      <c r="C34" s="30" t="s">
        <v>13</v>
      </c>
      <c r="D34" s="30">
        <v>0.03</v>
      </c>
      <c r="E34" s="30">
        <v>6.48</v>
      </c>
      <c r="F34" s="30">
        <v>8.73</v>
      </c>
      <c r="G34" s="30" t="s">
        <v>14</v>
      </c>
      <c r="H34" s="30" t="s">
        <v>47</v>
      </c>
      <c r="I34" s="30" t="s">
        <v>24</v>
      </c>
      <c r="J34" s="30" t="s">
        <v>64</v>
      </c>
      <c r="K34" s="30" t="s">
        <v>49</v>
      </c>
      <c r="L34" s="30" t="s">
        <v>134</v>
      </c>
      <c r="M34" s="30">
        <v>0.37</v>
      </c>
      <c r="N34" s="30" t="s">
        <v>8</v>
      </c>
      <c r="O34" s="30" t="s">
        <v>28</v>
      </c>
      <c r="P34" s="30" t="s">
        <v>60</v>
      </c>
      <c r="Q34" s="30" t="s">
        <v>135</v>
      </c>
      <c r="R34" s="30">
        <v>55410</v>
      </c>
      <c r="S34" s="32">
        <v>42007</v>
      </c>
      <c r="T34" s="32">
        <v>42009</v>
      </c>
      <c r="U34" s="53">
        <v>-35.04</v>
      </c>
      <c r="V34" s="30">
        <v>2</v>
      </c>
      <c r="W34" s="30">
        <v>15.95</v>
      </c>
      <c r="X34" s="30">
        <v>91285</v>
      </c>
      <c r="Y34" s="30" t="s">
        <v>3216</v>
      </c>
      <c r="Z34" s="30">
        <v>178.34634514636133</v>
      </c>
    </row>
    <row r="35" spans="1:26" x14ac:dyDescent="0.2">
      <c r="A35" s="30">
        <v>2460</v>
      </c>
      <c r="B35" s="30" t="s">
        <v>136</v>
      </c>
      <c r="C35" s="30" t="s">
        <v>13</v>
      </c>
      <c r="D35" s="30">
        <v>0.03</v>
      </c>
      <c r="E35" s="30">
        <v>6.48</v>
      </c>
      <c r="F35" s="30">
        <v>8.73</v>
      </c>
      <c r="G35" s="30" t="s">
        <v>14</v>
      </c>
      <c r="H35" s="30" t="s">
        <v>47</v>
      </c>
      <c r="I35" s="30" t="s">
        <v>24</v>
      </c>
      <c r="J35" s="30" t="s">
        <v>64</v>
      </c>
      <c r="K35" s="30" t="s">
        <v>49</v>
      </c>
      <c r="L35" s="30" t="s">
        <v>134</v>
      </c>
      <c r="M35" s="30">
        <v>0.37</v>
      </c>
      <c r="N35" s="30" t="s">
        <v>8</v>
      </c>
      <c r="O35" s="30" t="s">
        <v>87</v>
      </c>
      <c r="P35" s="30" t="s">
        <v>88</v>
      </c>
      <c r="Q35" s="30" t="s">
        <v>89</v>
      </c>
      <c r="R35" s="30">
        <v>10035</v>
      </c>
      <c r="S35" s="32">
        <v>42007</v>
      </c>
      <c r="T35" s="32">
        <v>42009</v>
      </c>
      <c r="U35" s="53">
        <v>-35.04</v>
      </c>
      <c r="V35" s="30">
        <v>8</v>
      </c>
      <c r="W35" s="30">
        <v>63.78</v>
      </c>
      <c r="X35" s="30">
        <v>30785</v>
      </c>
      <c r="Y35" s="30" t="s">
        <v>3218</v>
      </c>
      <c r="Z35" s="30">
        <v>178.34634514636133</v>
      </c>
    </row>
    <row r="36" spans="1:26" x14ac:dyDescent="0.2">
      <c r="A36" s="30">
        <v>2460</v>
      </c>
      <c r="B36" s="30" t="s">
        <v>136</v>
      </c>
      <c r="C36" s="30" t="s">
        <v>13</v>
      </c>
      <c r="D36" s="30">
        <v>7.0000000000000007E-2</v>
      </c>
      <c r="E36" s="30">
        <v>9.93</v>
      </c>
      <c r="F36" s="30">
        <v>1.0900000000000001</v>
      </c>
      <c r="G36" s="30" t="s">
        <v>14</v>
      </c>
      <c r="H36" s="30" t="s">
        <v>47</v>
      </c>
      <c r="I36" s="30" t="s">
        <v>24</v>
      </c>
      <c r="J36" s="30" t="s">
        <v>25</v>
      </c>
      <c r="K36" s="30" t="s">
        <v>26</v>
      </c>
      <c r="L36" s="30" t="s">
        <v>137</v>
      </c>
      <c r="M36" s="30">
        <v>0.43</v>
      </c>
      <c r="N36" s="30" t="s">
        <v>8</v>
      </c>
      <c r="O36" s="30" t="s">
        <v>87</v>
      </c>
      <c r="P36" s="30" t="s">
        <v>88</v>
      </c>
      <c r="Q36" s="30" t="s">
        <v>89</v>
      </c>
      <c r="R36" s="30">
        <v>10035</v>
      </c>
      <c r="S36" s="32">
        <v>42007</v>
      </c>
      <c r="T36" s="32">
        <v>42010</v>
      </c>
      <c r="U36" s="53">
        <v>149.53</v>
      </c>
      <c r="V36" s="30">
        <v>46</v>
      </c>
      <c r="W36" s="30">
        <v>451.61</v>
      </c>
      <c r="X36" s="30">
        <v>30785</v>
      </c>
      <c r="Y36" s="30" t="s">
        <v>3218</v>
      </c>
      <c r="Z36" s="30">
        <v>190.43310767037593</v>
      </c>
    </row>
    <row r="37" spans="1:26" x14ac:dyDescent="0.2">
      <c r="A37" s="30">
        <v>2579</v>
      </c>
      <c r="B37" s="30" t="s">
        <v>138</v>
      </c>
      <c r="C37" s="30" t="s">
        <v>13</v>
      </c>
      <c r="D37" s="30">
        <v>0.09</v>
      </c>
      <c r="E37" s="30">
        <v>212.6</v>
      </c>
      <c r="F37" s="30">
        <v>52.2</v>
      </c>
      <c r="G37" s="30" t="s">
        <v>2</v>
      </c>
      <c r="H37" s="30" t="s">
        <v>47</v>
      </c>
      <c r="I37" s="30" t="s">
        <v>4</v>
      </c>
      <c r="J37" s="30" t="s">
        <v>5</v>
      </c>
      <c r="K37" s="30" t="s">
        <v>6</v>
      </c>
      <c r="L37" s="30" t="s">
        <v>139</v>
      </c>
      <c r="M37" s="30">
        <v>0.64</v>
      </c>
      <c r="N37" s="30" t="s">
        <v>8</v>
      </c>
      <c r="O37" s="30" t="s">
        <v>9</v>
      </c>
      <c r="P37" s="30" t="s">
        <v>140</v>
      </c>
      <c r="Q37" s="30" t="s">
        <v>141</v>
      </c>
      <c r="R37" s="30">
        <v>36869</v>
      </c>
      <c r="S37" s="32">
        <v>42007</v>
      </c>
      <c r="T37" s="32">
        <v>42008</v>
      </c>
      <c r="U37" s="53">
        <v>-274.49799999999999</v>
      </c>
      <c r="V37" s="30">
        <v>1</v>
      </c>
      <c r="W37" s="30">
        <v>174.5</v>
      </c>
      <c r="X37" s="30">
        <v>88296</v>
      </c>
      <c r="Y37" s="30" t="s">
        <v>3215</v>
      </c>
      <c r="Z37" s="30">
        <v>2161.6293751217149</v>
      </c>
    </row>
    <row r="38" spans="1:26" x14ac:dyDescent="0.2">
      <c r="A38" s="30">
        <v>169</v>
      </c>
      <c r="B38" s="30" t="s">
        <v>142</v>
      </c>
      <c r="C38" s="30" t="s">
        <v>23</v>
      </c>
      <c r="D38" s="30">
        <v>0.08</v>
      </c>
      <c r="E38" s="30">
        <v>43.22</v>
      </c>
      <c r="F38" s="30">
        <v>16.71</v>
      </c>
      <c r="G38" s="30" t="s">
        <v>14</v>
      </c>
      <c r="H38" s="30" t="s">
        <v>70</v>
      </c>
      <c r="I38" s="30" t="s">
        <v>16</v>
      </c>
      <c r="J38" s="30" t="s">
        <v>17</v>
      </c>
      <c r="K38" s="30" t="s">
        <v>49</v>
      </c>
      <c r="L38" s="30" t="s">
        <v>143</v>
      </c>
      <c r="M38" s="30">
        <v>0.66</v>
      </c>
      <c r="N38" s="30" t="s">
        <v>8</v>
      </c>
      <c r="O38" s="30" t="s">
        <v>9</v>
      </c>
      <c r="P38" s="30" t="s">
        <v>144</v>
      </c>
      <c r="Q38" s="30" t="s">
        <v>145</v>
      </c>
      <c r="R38" s="30">
        <v>70802</v>
      </c>
      <c r="S38" s="32">
        <v>42007</v>
      </c>
      <c r="T38" s="32">
        <v>42009</v>
      </c>
      <c r="U38" s="53">
        <v>280.27458000000001</v>
      </c>
      <c r="V38" s="30">
        <v>3</v>
      </c>
      <c r="W38" s="30">
        <v>130.62</v>
      </c>
      <c r="X38" s="30">
        <v>87463</v>
      </c>
      <c r="Y38" s="30" t="s">
        <v>3215</v>
      </c>
      <c r="Z38" s="30">
        <v>1096.7304748025567</v>
      </c>
    </row>
    <row r="39" spans="1:26" x14ac:dyDescent="0.2">
      <c r="A39" s="30">
        <v>169</v>
      </c>
      <c r="B39" s="30" t="s">
        <v>142</v>
      </c>
      <c r="C39" s="30" t="s">
        <v>23</v>
      </c>
      <c r="D39" s="30">
        <v>0.05</v>
      </c>
      <c r="E39" s="30">
        <v>574.74</v>
      </c>
      <c r="F39" s="30">
        <v>24.49</v>
      </c>
      <c r="G39" s="30" t="s">
        <v>14</v>
      </c>
      <c r="H39" s="30" t="s">
        <v>70</v>
      </c>
      <c r="I39" s="30" t="s">
        <v>16</v>
      </c>
      <c r="J39" s="30" t="s">
        <v>32</v>
      </c>
      <c r="K39" s="30" t="s">
        <v>40</v>
      </c>
      <c r="L39" s="30" t="s">
        <v>146</v>
      </c>
      <c r="M39" s="30">
        <v>0.37</v>
      </c>
      <c r="N39" s="30" t="s">
        <v>8</v>
      </c>
      <c r="O39" s="30" t="s">
        <v>9</v>
      </c>
      <c r="P39" s="30" t="s">
        <v>144</v>
      </c>
      <c r="Q39" s="30" t="s">
        <v>145</v>
      </c>
      <c r="R39" s="30">
        <v>70802</v>
      </c>
      <c r="S39" s="32">
        <v>42007</v>
      </c>
      <c r="T39" s="32">
        <v>42014</v>
      </c>
      <c r="U39" s="53">
        <v>-112.4263</v>
      </c>
      <c r="V39" s="30">
        <v>12</v>
      </c>
      <c r="W39" s="30">
        <v>6945.16</v>
      </c>
      <c r="X39" s="30">
        <v>87463</v>
      </c>
      <c r="Y39" s="30" t="s">
        <v>3215</v>
      </c>
      <c r="Z39" s="30">
        <v>2353.7561181610472</v>
      </c>
    </row>
    <row r="40" spans="1:26" x14ac:dyDescent="0.2">
      <c r="A40" s="30">
        <v>169</v>
      </c>
      <c r="B40" s="30" t="s">
        <v>142</v>
      </c>
      <c r="C40" s="30" t="s">
        <v>23</v>
      </c>
      <c r="D40" s="30">
        <v>0.04</v>
      </c>
      <c r="E40" s="30">
        <v>10.14</v>
      </c>
      <c r="F40" s="30">
        <v>2.27</v>
      </c>
      <c r="G40" s="30" t="s">
        <v>14</v>
      </c>
      <c r="H40" s="30" t="s">
        <v>70</v>
      </c>
      <c r="I40" s="30" t="s">
        <v>24</v>
      </c>
      <c r="J40" s="30" t="s">
        <v>64</v>
      </c>
      <c r="K40" s="30" t="s">
        <v>26</v>
      </c>
      <c r="L40" s="30" t="s">
        <v>147</v>
      </c>
      <c r="M40" s="30">
        <v>0.36</v>
      </c>
      <c r="N40" s="30" t="s">
        <v>8</v>
      </c>
      <c r="O40" s="30" t="s">
        <v>9</v>
      </c>
      <c r="P40" s="30" t="s">
        <v>144</v>
      </c>
      <c r="Q40" s="30" t="s">
        <v>145</v>
      </c>
      <c r="R40" s="30">
        <v>70802</v>
      </c>
      <c r="S40" s="32">
        <v>42007</v>
      </c>
      <c r="T40" s="32">
        <v>42011</v>
      </c>
      <c r="U40" s="53">
        <v>24.923999999999999</v>
      </c>
      <c r="V40" s="30">
        <v>3</v>
      </c>
      <c r="W40" s="30">
        <v>30.94</v>
      </c>
      <c r="X40" s="30">
        <v>87463</v>
      </c>
      <c r="Y40" s="30" t="s">
        <v>3215</v>
      </c>
      <c r="Z40" s="30">
        <v>109.56571793464431</v>
      </c>
    </row>
    <row r="41" spans="1:26" x14ac:dyDescent="0.2">
      <c r="A41" s="30">
        <v>1777</v>
      </c>
      <c r="B41" s="30" t="s">
        <v>148</v>
      </c>
      <c r="C41" s="30" t="s">
        <v>23</v>
      </c>
      <c r="D41" s="30">
        <v>0.02</v>
      </c>
      <c r="E41" s="30">
        <v>10.06</v>
      </c>
      <c r="F41" s="30">
        <v>2.06</v>
      </c>
      <c r="G41" s="30" t="s">
        <v>14</v>
      </c>
      <c r="H41" s="30" t="s">
        <v>15</v>
      </c>
      <c r="I41" s="30" t="s">
        <v>24</v>
      </c>
      <c r="J41" s="30" t="s">
        <v>64</v>
      </c>
      <c r="K41" s="30" t="s">
        <v>26</v>
      </c>
      <c r="L41" s="30" t="s">
        <v>149</v>
      </c>
      <c r="M41" s="30">
        <v>0.39</v>
      </c>
      <c r="N41" s="30" t="s">
        <v>8</v>
      </c>
      <c r="O41" s="30" t="s">
        <v>28</v>
      </c>
      <c r="P41" s="30" t="s">
        <v>29</v>
      </c>
      <c r="Q41" s="30" t="s">
        <v>150</v>
      </c>
      <c r="R41" s="30">
        <v>46383</v>
      </c>
      <c r="S41" s="32">
        <v>42007</v>
      </c>
      <c r="T41" s="32">
        <v>42012</v>
      </c>
      <c r="U41" s="53">
        <v>90.624600000000001</v>
      </c>
      <c r="V41" s="30">
        <v>13</v>
      </c>
      <c r="W41" s="30">
        <v>131.34</v>
      </c>
      <c r="X41" s="30">
        <v>89940</v>
      </c>
      <c r="Y41" s="30" t="s">
        <v>3216</v>
      </c>
      <c r="Z41" s="30">
        <v>180.00645927298146</v>
      </c>
    </row>
    <row r="42" spans="1:26" x14ac:dyDescent="0.2">
      <c r="A42" s="30">
        <v>2081</v>
      </c>
      <c r="B42" s="30" t="s">
        <v>151</v>
      </c>
      <c r="C42" s="30" t="s">
        <v>23</v>
      </c>
      <c r="D42" s="30">
        <v>0.09</v>
      </c>
      <c r="E42" s="30">
        <v>1.48</v>
      </c>
      <c r="F42" s="30">
        <v>0.7</v>
      </c>
      <c r="G42" s="30" t="s">
        <v>14</v>
      </c>
      <c r="H42" s="30" t="s">
        <v>70</v>
      </c>
      <c r="I42" s="30" t="s">
        <v>24</v>
      </c>
      <c r="J42" s="30" t="s">
        <v>152</v>
      </c>
      <c r="K42" s="30" t="s">
        <v>26</v>
      </c>
      <c r="L42" s="30" t="s">
        <v>153</v>
      </c>
      <c r="M42" s="30">
        <v>0.37</v>
      </c>
      <c r="N42" s="30" t="s">
        <v>8</v>
      </c>
      <c r="O42" s="30" t="s">
        <v>87</v>
      </c>
      <c r="P42" s="30" t="s">
        <v>88</v>
      </c>
      <c r="Q42" s="30" t="s">
        <v>154</v>
      </c>
      <c r="R42" s="30">
        <v>14853</v>
      </c>
      <c r="S42" s="32">
        <v>42007</v>
      </c>
      <c r="T42" s="32">
        <v>42009</v>
      </c>
      <c r="U42" s="53">
        <v>1.68</v>
      </c>
      <c r="V42" s="30">
        <v>6</v>
      </c>
      <c r="W42" s="30">
        <v>8.9499999999999993</v>
      </c>
      <c r="X42" s="30">
        <v>86092</v>
      </c>
      <c r="Y42" s="30" t="s">
        <v>3218</v>
      </c>
      <c r="Z42" s="30">
        <v>-9.4939151631853207</v>
      </c>
    </row>
    <row r="43" spans="1:26" x14ac:dyDescent="0.2">
      <c r="A43" s="30">
        <v>193</v>
      </c>
      <c r="B43" s="30" t="s">
        <v>155</v>
      </c>
      <c r="C43" s="30" t="s">
        <v>46</v>
      </c>
      <c r="D43" s="30">
        <v>0</v>
      </c>
      <c r="E43" s="30">
        <v>213.45</v>
      </c>
      <c r="F43" s="30">
        <v>14.7</v>
      </c>
      <c r="G43" s="30" t="s">
        <v>2</v>
      </c>
      <c r="H43" s="30" t="s">
        <v>70</v>
      </c>
      <c r="I43" s="30" t="s">
        <v>16</v>
      </c>
      <c r="J43" s="30" t="s">
        <v>32</v>
      </c>
      <c r="K43" s="30" t="s">
        <v>33</v>
      </c>
      <c r="L43" s="30" t="s">
        <v>156</v>
      </c>
      <c r="M43" s="30">
        <v>0.59</v>
      </c>
      <c r="N43" s="30" t="s">
        <v>8</v>
      </c>
      <c r="O43" s="30" t="s">
        <v>35</v>
      </c>
      <c r="P43" s="30" t="s">
        <v>122</v>
      </c>
      <c r="Q43" s="30" t="s">
        <v>157</v>
      </c>
      <c r="R43" s="30">
        <v>84041</v>
      </c>
      <c r="S43" s="32">
        <v>42007</v>
      </c>
      <c r="T43" s="32">
        <v>42009</v>
      </c>
      <c r="U43" s="53">
        <v>-560.81417999999996</v>
      </c>
      <c r="V43" s="30">
        <v>1</v>
      </c>
      <c r="W43" s="30">
        <v>224.12</v>
      </c>
      <c r="X43" s="30">
        <v>90430</v>
      </c>
      <c r="Y43" s="30" t="s">
        <v>3217</v>
      </c>
      <c r="Z43" s="30">
        <v>1025.6168654354819</v>
      </c>
    </row>
    <row r="44" spans="1:26" x14ac:dyDescent="0.2">
      <c r="A44" s="30">
        <v>2203</v>
      </c>
      <c r="B44" s="30" t="s">
        <v>158</v>
      </c>
      <c r="C44" s="30" t="s">
        <v>1</v>
      </c>
      <c r="D44" s="30">
        <v>0.03</v>
      </c>
      <c r="E44" s="30">
        <v>399.98</v>
      </c>
      <c r="F44" s="30">
        <v>12.06</v>
      </c>
      <c r="G44" s="30" t="s">
        <v>2</v>
      </c>
      <c r="H44" s="30" t="s">
        <v>47</v>
      </c>
      <c r="I44" s="30" t="s">
        <v>16</v>
      </c>
      <c r="J44" s="30" t="s">
        <v>32</v>
      </c>
      <c r="K44" s="30" t="s">
        <v>6</v>
      </c>
      <c r="L44" s="30" t="s">
        <v>159</v>
      </c>
      <c r="M44" s="30">
        <v>0.56000000000000005</v>
      </c>
      <c r="N44" s="30" t="s">
        <v>8</v>
      </c>
      <c r="O44" s="30" t="s">
        <v>28</v>
      </c>
      <c r="P44" s="30" t="s">
        <v>60</v>
      </c>
      <c r="Q44" s="30" t="s">
        <v>160</v>
      </c>
      <c r="R44" s="30">
        <v>55445</v>
      </c>
      <c r="S44" s="32">
        <v>42008</v>
      </c>
      <c r="T44" s="32">
        <v>42010</v>
      </c>
      <c r="U44" s="53">
        <v>-663.51419999999996</v>
      </c>
      <c r="V44" s="30">
        <v>2</v>
      </c>
      <c r="W44" s="30">
        <v>807</v>
      </c>
      <c r="X44" s="30">
        <v>86052</v>
      </c>
      <c r="Y44" s="30" t="s">
        <v>3216</v>
      </c>
      <c r="Z44" s="30">
        <v>1506.5732214337281</v>
      </c>
    </row>
    <row r="45" spans="1:26" x14ac:dyDescent="0.2">
      <c r="A45" s="30">
        <v>3146</v>
      </c>
      <c r="B45" s="30" t="s">
        <v>161</v>
      </c>
      <c r="C45" s="30" t="s">
        <v>1</v>
      </c>
      <c r="D45" s="30">
        <v>0.03</v>
      </c>
      <c r="E45" s="30">
        <v>3.36</v>
      </c>
      <c r="F45" s="30">
        <v>6.27</v>
      </c>
      <c r="G45" s="30" t="s">
        <v>14</v>
      </c>
      <c r="H45" s="30" t="s">
        <v>70</v>
      </c>
      <c r="I45" s="30" t="s">
        <v>24</v>
      </c>
      <c r="J45" s="30" t="s">
        <v>48</v>
      </c>
      <c r="K45" s="30" t="s">
        <v>49</v>
      </c>
      <c r="L45" s="30" t="s">
        <v>162</v>
      </c>
      <c r="M45" s="30">
        <v>0.4</v>
      </c>
      <c r="N45" s="30" t="s">
        <v>8</v>
      </c>
      <c r="O45" s="30" t="s">
        <v>28</v>
      </c>
      <c r="P45" s="30" t="s">
        <v>163</v>
      </c>
      <c r="Q45" s="30" t="s">
        <v>164</v>
      </c>
      <c r="R45" s="30">
        <v>78577</v>
      </c>
      <c r="S45" s="32">
        <v>42008</v>
      </c>
      <c r="T45" s="32">
        <v>42009</v>
      </c>
      <c r="U45" s="53">
        <v>-94.258600000000001</v>
      </c>
      <c r="V45" s="30">
        <v>4</v>
      </c>
      <c r="W45" s="30">
        <v>14.9</v>
      </c>
      <c r="X45" s="30">
        <v>85850</v>
      </c>
      <c r="Y45" s="30" t="s">
        <v>3216</v>
      </c>
      <c r="Z45" s="30">
        <v>326.93276163067873</v>
      </c>
    </row>
    <row r="46" spans="1:26" x14ac:dyDescent="0.2">
      <c r="A46" s="30">
        <v>3146</v>
      </c>
      <c r="B46" s="30" t="s">
        <v>161</v>
      </c>
      <c r="C46" s="30" t="s">
        <v>1</v>
      </c>
      <c r="D46" s="30">
        <v>7.0000000000000007E-2</v>
      </c>
      <c r="E46" s="30">
        <v>3.71</v>
      </c>
      <c r="F46" s="30">
        <v>1.93</v>
      </c>
      <c r="G46" s="30" t="s">
        <v>63</v>
      </c>
      <c r="H46" s="30" t="s">
        <v>70</v>
      </c>
      <c r="I46" s="30" t="s">
        <v>24</v>
      </c>
      <c r="J46" s="30" t="s">
        <v>64</v>
      </c>
      <c r="K46" s="30" t="s">
        <v>26</v>
      </c>
      <c r="L46" s="30" t="s">
        <v>165</v>
      </c>
      <c r="M46" s="30">
        <v>0.35</v>
      </c>
      <c r="N46" s="30" t="s">
        <v>8</v>
      </c>
      <c r="O46" s="30" t="s">
        <v>28</v>
      </c>
      <c r="P46" s="30" t="s">
        <v>163</v>
      </c>
      <c r="Q46" s="30" t="s">
        <v>164</v>
      </c>
      <c r="R46" s="30">
        <v>78577</v>
      </c>
      <c r="S46" s="32">
        <v>42008</v>
      </c>
      <c r="T46" s="32">
        <v>42010</v>
      </c>
      <c r="U46" s="53">
        <v>6.3308</v>
      </c>
      <c r="V46" s="30">
        <v>11</v>
      </c>
      <c r="W46" s="30">
        <v>39.64</v>
      </c>
      <c r="X46" s="30">
        <v>85850</v>
      </c>
      <c r="Y46" s="30" t="s">
        <v>3216</v>
      </c>
      <c r="Z46" s="30">
        <v>160.87211312543013</v>
      </c>
    </row>
    <row r="47" spans="1:26" x14ac:dyDescent="0.2">
      <c r="A47" s="30">
        <v>915</v>
      </c>
      <c r="B47" s="30" t="s">
        <v>166</v>
      </c>
      <c r="C47" s="30" t="s">
        <v>13</v>
      </c>
      <c r="D47" s="30">
        <v>0.06</v>
      </c>
      <c r="E47" s="30">
        <v>350.98</v>
      </c>
      <c r="F47" s="30">
        <v>30</v>
      </c>
      <c r="G47" s="30" t="s">
        <v>2</v>
      </c>
      <c r="H47" s="30" t="s">
        <v>47</v>
      </c>
      <c r="I47" s="30" t="s">
        <v>4</v>
      </c>
      <c r="J47" s="30" t="s">
        <v>85</v>
      </c>
      <c r="K47" s="30" t="s">
        <v>33</v>
      </c>
      <c r="L47" s="30" t="s">
        <v>167</v>
      </c>
      <c r="M47" s="30">
        <v>0.61</v>
      </c>
      <c r="N47" s="30" t="s">
        <v>8</v>
      </c>
      <c r="O47" s="30" t="s">
        <v>28</v>
      </c>
      <c r="P47" s="30" t="s">
        <v>163</v>
      </c>
      <c r="Q47" s="30" t="s">
        <v>168</v>
      </c>
      <c r="R47" s="30">
        <v>77803</v>
      </c>
      <c r="S47" s="32">
        <v>42008</v>
      </c>
      <c r="T47" s="32">
        <v>42009</v>
      </c>
      <c r="U47" s="53">
        <v>-489.41559999999998</v>
      </c>
      <c r="V47" s="30">
        <v>1</v>
      </c>
      <c r="W47" s="30">
        <v>346.52</v>
      </c>
      <c r="X47" s="30">
        <v>86356</v>
      </c>
      <c r="Y47" s="30" t="s">
        <v>3216</v>
      </c>
      <c r="Z47" s="30">
        <v>1756.413254425702</v>
      </c>
    </row>
    <row r="48" spans="1:26" x14ac:dyDescent="0.2">
      <c r="A48" s="30">
        <v>2393</v>
      </c>
      <c r="B48" s="30" t="s">
        <v>169</v>
      </c>
      <c r="C48" s="30" t="s">
        <v>13</v>
      </c>
      <c r="D48" s="30">
        <v>0.06</v>
      </c>
      <c r="E48" s="30">
        <v>105.29</v>
      </c>
      <c r="F48" s="30">
        <v>10.119999999999999</v>
      </c>
      <c r="G48" s="30" t="s">
        <v>14</v>
      </c>
      <c r="H48" s="30" t="s">
        <v>70</v>
      </c>
      <c r="I48" s="30" t="s">
        <v>4</v>
      </c>
      <c r="J48" s="30" t="s">
        <v>102</v>
      </c>
      <c r="K48" s="30" t="s">
        <v>40</v>
      </c>
      <c r="L48" s="30" t="s">
        <v>170</v>
      </c>
      <c r="M48" s="30">
        <v>0.79</v>
      </c>
      <c r="N48" s="30" t="s">
        <v>8</v>
      </c>
      <c r="O48" s="30" t="s">
        <v>9</v>
      </c>
      <c r="P48" s="30" t="s">
        <v>51</v>
      </c>
      <c r="Q48" s="30" t="s">
        <v>171</v>
      </c>
      <c r="R48" s="30">
        <v>30076</v>
      </c>
      <c r="S48" s="32">
        <v>42008</v>
      </c>
      <c r="T48" s="32">
        <v>42010</v>
      </c>
      <c r="U48" s="53">
        <v>-45.01</v>
      </c>
      <c r="V48" s="30">
        <v>12</v>
      </c>
      <c r="W48" s="30">
        <v>1202.6600000000001</v>
      </c>
      <c r="X48" s="30">
        <v>86951</v>
      </c>
      <c r="Y48" s="30" t="s">
        <v>3215</v>
      </c>
      <c r="Z48" s="30">
        <v>814.97751796732609</v>
      </c>
    </row>
    <row r="49" spans="1:26" x14ac:dyDescent="0.2">
      <c r="A49" s="30">
        <v>916</v>
      </c>
      <c r="B49" s="30" t="s">
        <v>172</v>
      </c>
      <c r="C49" s="30" t="s">
        <v>23</v>
      </c>
      <c r="D49" s="30">
        <v>0.05</v>
      </c>
      <c r="E49" s="30">
        <v>161.55000000000001</v>
      </c>
      <c r="F49" s="30">
        <v>19.989999999999998</v>
      </c>
      <c r="G49" s="30" t="s">
        <v>14</v>
      </c>
      <c r="H49" s="30" t="s">
        <v>70</v>
      </c>
      <c r="I49" s="30" t="s">
        <v>24</v>
      </c>
      <c r="J49" s="30" t="s">
        <v>54</v>
      </c>
      <c r="K49" s="30" t="s">
        <v>49</v>
      </c>
      <c r="L49" s="30" t="s">
        <v>55</v>
      </c>
      <c r="M49" s="30">
        <v>0.66</v>
      </c>
      <c r="N49" s="30" t="s">
        <v>8</v>
      </c>
      <c r="O49" s="30" t="s">
        <v>28</v>
      </c>
      <c r="P49" s="30" t="s">
        <v>163</v>
      </c>
      <c r="Q49" s="30" t="s">
        <v>173</v>
      </c>
      <c r="R49" s="30">
        <v>76028</v>
      </c>
      <c r="S49" s="32">
        <v>42008</v>
      </c>
      <c r="T49" s="32">
        <v>42015</v>
      </c>
      <c r="U49" s="53">
        <v>35.31</v>
      </c>
      <c r="V49" s="30">
        <v>3</v>
      </c>
      <c r="W49" s="30">
        <v>499.31</v>
      </c>
      <c r="X49" s="30">
        <v>86357</v>
      </c>
      <c r="Y49" s="30" t="s">
        <v>3216</v>
      </c>
      <c r="Z49" s="30">
        <v>1327.1113315254729</v>
      </c>
    </row>
    <row r="50" spans="1:26" x14ac:dyDescent="0.2">
      <c r="A50" s="30">
        <v>1142</v>
      </c>
      <c r="B50" s="30" t="s">
        <v>174</v>
      </c>
      <c r="C50" s="30" t="s">
        <v>92</v>
      </c>
      <c r="D50" s="30">
        <v>0.05</v>
      </c>
      <c r="E50" s="30">
        <v>363.25</v>
      </c>
      <c r="F50" s="30">
        <v>19.989999999999998</v>
      </c>
      <c r="G50" s="30" t="s">
        <v>14</v>
      </c>
      <c r="H50" s="30" t="s">
        <v>47</v>
      </c>
      <c r="I50" s="30" t="s">
        <v>24</v>
      </c>
      <c r="J50" s="30" t="s">
        <v>71</v>
      </c>
      <c r="K50" s="30" t="s">
        <v>49</v>
      </c>
      <c r="L50" s="30" t="s">
        <v>175</v>
      </c>
      <c r="M50" s="30">
        <v>0.56999999999999995</v>
      </c>
      <c r="N50" s="30" t="s">
        <v>8</v>
      </c>
      <c r="O50" s="30" t="s">
        <v>28</v>
      </c>
      <c r="P50" s="30" t="s">
        <v>163</v>
      </c>
      <c r="Q50" s="30" t="s">
        <v>176</v>
      </c>
      <c r="R50" s="30">
        <v>76706</v>
      </c>
      <c r="S50" s="32">
        <v>42008</v>
      </c>
      <c r="T50" s="32">
        <v>42010</v>
      </c>
      <c r="U50" s="53">
        <v>1766.7795000000001</v>
      </c>
      <c r="V50" s="30">
        <v>7</v>
      </c>
      <c r="W50" s="30">
        <v>2560.5500000000002</v>
      </c>
      <c r="X50" s="30">
        <v>86573</v>
      </c>
      <c r="Y50" s="30" t="s">
        <v>3216</v>
      </c>
      <c r="Z50" s="30">
        <v>3620.7695187730446</v>
      </c>
    </row>
    <row r="51" spans="1:26" x14ac:dyDescent="0.2">
      <c r="A51" s="30">
        <v>890</v>
      </c>
      <c r="B51" s="30" t="s">
        <v>177</v>
      </c>
      <c r="C51" s="30" t="s">
        <v>1</v>
      </c>
      <c r="D51" s="30">
        <v>0.08</v>
      </c>
      <c r="E51" s="30">
        <v>1.81</v>
      </c>
      <c r="F51" s="30">
        <v>0.75</v>
      </c>
      <c r="G51" s="30" t="s">
        <v>14</v>
      </c>
      <c r="H51" s="30" t="s">
        <v>15</v>
      </c>
      <c r="I51" s="30" t="s">
        <v>4</v>
      </c>
      <c r="J51" s="30" t="s">
        <v>85</v>
      </c>
      <c r="K51" s="30" t="s">
        <v>33</v>
      </c>
      <c r="L51" s="30" t="s">
        <v>178</v>
      </c>
      <c r="M51" s="30">
        <v>0.57999999999999996</v>
      </c>
      <c r="N51" s="30" t="s">
        <v>8</v>
      </c>
      <c r="O51" s="30" t="s">
        <v>28</v>
      </c>
      <c r="P51" s="30" t="s">
        <v>163</v>
      </c>
      <c r="Q51" s="30" t="s">
        <v>179</v>
      </c>
      <c r="R51" s="30">
        <v>76021</v>
      </c>
      <c r="S51" s="32">
        <v>42009</v>
      </c>
      <c r="T51" s="32">
        <v>42010</v>
      </c>
      <c r="U51" s="53">
        <v>1.3224</v>
      </c>
      <c r="V51" s="30">
        <v>11</v>
      </c>
      <c r="W51" s="30">
        <v>19.97</v>
      </c>
      <c r="X51" s="30">
        <v>89536</v>
      </c>
      <c r="Y51" s="30" t="s">
        <v>3216</v>
      </c>
      <c r="Z51" s="30">
        <v>355.01996674442921</v>
      </c>
    </row>
    <row r="52" spans="1:26" x14ac:dyDescent="0.2">
      <c r="A52" s="30">
        <v>890</v>
      </c>
      <c r="B52" s="30" t="s">
        <v>177</v>
      </c>
      <c r="C52" s="30" t="s">
        <v>1</v>
      </c>
      <c r="D52" s="30">
        <v>0.04</v>
      </c>
      <c r="E52" s="30">
        <v>125.99</v>
      </c>
      <c r="F52" s="30">
        <v>5.26</v>
      </c>
      <c r="G52" s="30" t="s">
        <v>14</v>
      </c>
      <c r="H52" s="30" t="s">
        <v>15</v>
      </c>
      <c r="I52" s="30" t="s">
        <v>16</v>
      </c>
      <c r="J52" s="30" t="s">
        <v>111</v>
      </c>
      <c r="K52" s="30" t="s">
        <v>49</v>
      </c>
      <c r="L52" s="30" t="s">
        <v>180</v>
      </c>
      <c r="M52" s="30">
        <v>0.55000000000000004</v>
      </c>
      <c r="N52" s="30" t="s">
        <v>8</v>
      </c>
      <c r="O52" s="30" t="s">
        <v>28</v>
      </c>
      <c r="P52" s="30" t="s">
        <v>163</v>
      </c>
      <c r="Q52" s="30" t="s">
        <v>179</v>
      </c>
      <c r="R52" s="30">
        <v>76021</v>
      </c>
      <c r="S52" s="32">
        <v>42009</v>
      </c>
      <c r="T52" s="32">
        <v>42009</v>
      </c>
      <c r="U52" s="53">
        <v>455.42070000000001</v>
      </c>
      <c r="V52" s="30">
        <v>6</v>
      </c>
      <c r="W52" s="30">
        <v>660.03</v>
      </c>
      <c r="X52" s="30">
        <v>89536</v>
      </c>
      <c r="Y52" s="30" t="s">
        <v>3216</v>
      </c>
      <c r="Z52" s="30">
        <v>1335.2575390042448</v>
      </c>
    </row>
    <row r="53" spans="1:26" x14ac:dyDescent="0.2">
      <c r="A53" s="30">
        <v>2630</v>
      </c>
      <c r="B53" s="30" t="s">
        <v>181</v>
      </c>
      <c r="C53" s="30" t="s">
        <v>1</v>
      </c>
      <c r="D53" s="30">
        <v>0.01</v>
      </c>
      <c r="E53" s="30">
        <v>194.3</v>
      </c>
      <c r="F53" s="30">
        <v>11.54</v>
      </c>
      <c r="G53" s="30" t="s">
        <v>14</v>
      </c>
      <c r="H53" s="30" t="s">
        <v>3</v>
      </c>
      <c r="I53" s="30" t="s">
        <v>4</v>
      </c>
      <c r="J53" s="30" t="s">
        <v>102</v>
      </c>
      <c r="K53" s="30" t="s">
        <v>40</v>
      </c>
      <c r="L53" s="30" t="s">
        <v>182</v>
      </c>
      <c r="M53" s="30">
        <v>0.59</v>
      </c>
      <c r="N53" s="30" t="s">
        <v>8</v>
      </c>
      <c r="O53" s="30" t="s">
        <v>28</v>
      </c>
      <c r="P53" s="30" t="s">
        <v>183</v>
      </c>
      <c r="Q53" s="30" t="s">
        <v>184</v>
      </c>
      <c r="R53" s="30">
        <v>73071</v>
      </c>
      <c r="S53" s="32">
        <v>42009</v>
      </c>
      <c r="T53" s="32">
        <v>42011</v>
      </c>
      <c r="U53" s="53">
        <v>690.17939999999999</v>
      </c>
      <c r="V53" s="30">
        <v>5</v>
      </c>
      <c r="W53" s="30">
        <v>1000.26</v>
      </c>
      <c r="X53" s="30">
        <v>85914</v>
      </c>
      <c r="Y53" s="30" t="s">
        <v>3216</v>
      </c>
      <c r="Z53" s="30">
        <v>2036.2304649104865</v>
      </c>
    </row>
    <row r="54" spans="1:26" x14ac:dyDescent="0.2">
      <c r="A54" s="30">
        <v>2630</v>
      </c>
      <c r="B54" s="30" t="s">
        <v>181</v>
      </c>
      <c r="C54" s="30" t="s">
        <v>1</v>
      </c>
      <c r="D54" s="30">
        <v>0.02</v>
      </c>
      <c r="E54" s="30">
        <v>209.84</v>
      </c>
      <c r="F54" s="30">
        <v>21.21</v>
      </c>
      <c r="G54" s="30" t="s">
        <v>14</v>
      </c>
      <c r="H54" s="30" t="s">
        <v>3</v>
      </c>
      <c r="I54" s="30" t="s">
        <v>4</v>
      </c>
      <c r="J54" s="30" t="s">
        <v>102</v>
      </c>
      <c r="K54" s="30" t="s">
        <v>40</v>
      </c>
      <c r="L54" s="30" t="s">
        <v>185</v>
      </c>
      <c r="M54" s="30">
        <v>0.59</v>
      </c>
      <c r="N54" s="30" t="s">
        <v>8</v>
      </c>
      <c r="O54" s="30" t="s">
        <v>28</v>
      </c>
      <c r="P54" s="30" t="s">
        <v>183</v>
      </c>
      <c r="Q54" s="30" t="s">
        <v>184</v>
      </c>
      <c r="R54" s="30">
        <v>73071</v>
      </c>
      <c r="S54" s="32">
        <v>42009</v>
      </c>
      <c r="T54" s="32">
        <v>42010</v>
      </c>
      <c r="U54" s="53">
        <v>1507.6431</v>
      </c>
      <c r="V54" s="30">
        <v>10</v>
      </c>
      <c r="W54" s="30">
        <v>2184.9899999999998</v>
      </c>
      <c r="X54" s="30">
        <v>85914</v>
      </c>
      <c r="Y54" s="30" t="s">
        <v>3216</v>
      </c>
      <c r="Z54" s="30">
        <v>3182.6879474830071</v>
      </c>
    </row>
    <row r="55" spans="1:26" x14ac:dyDescent="0.2">
      <c r="A55" s="30">
        <v>2630</v>
      </c>
      <c r="B55" s="30" t="s">
        <v>181</v>
      </c>
      <c r="C55" s="30" t="s">
        <v>1</v>
      </c>
      <c r="D55" s="30">
        <v>0</v>
      </c>
      <c r="E55" s="30">
        <v>145.44999999999999</v>
      </c>
      <c r="F55" s="30">
        <v>17.850000000000001</v>
      </c>
      <c r="G55" s="30" t="s">
        <v>2</v>
      </c>
      <c r="H55" s="30" t="s">
        <v>3</v>
      </c>
      <c r="I55" s="30" t="s">
        <v>16</v>
      </c>
      <c r="J55" s="30" t="s">
        <v>32</v>
      </c>
      <c r="K55" s="30" t="s">
        <v>33</v>
      </c>
      <c r="L55" s="30" t="s">
        <v>186</v>
      </c>
      <c r="M55" s="30">
        <v>0.56000000000000005</v>
      </c>
      <c r="N55" s="30" t="s">
        <v>8</v>
      </c>
      <c r="O55" s="30" t="s">
        <v>28</v>
      </c>
      <c r="P55" s="30" t="s">
        <v>183</v>
      </c>
      <c r="Q55" s="30" t="s">
        <v>184</v>
      </c>
      <c r="R55" s="30">
        <v>73071</v>
      </c>
      <c r="S55" s="32">
        <v>42009</v>
      </c>
      <c r="T55" s="32">
        <v>42011</v>
      </c>
      <c r="U55" s="53">
        <v>801.74680000000001</v>
      </c>
      <c r="V55" s="30">
        <v>8</v>
      </c>
      <c r="W55" s="30">
        <v>1191.2</v>
      </c>
      <c r="X55" s="30">
        <v>85914</v>
      </c>
      <c r="Y55" s="30" t="s">
        <v>3216</v>
      </c>
      <c r="Z55" s="30">
        <v>2349.9322523307105</v>
      </c>
    </row>
    <row r="56" spans="1:26" x14ac:dyDescent="0.2">
      <c r="A56" s="30">
        <v>2206</v>
      </c>
      <c r="B56" s="30" t="s">
        <v>187</v>
      </c>
      <c r="C56" s="30" t="s">
        <v>13</v>
      </c>
      <c r="D56" s="30">
        <v>0.03</v>
      </c>
      <c r="E56" s="30">
        <v>28.48</v>
      </c>
      <c r="F56" s="30">
        <v>1.99</v>
      </c>
      <c r="G56" s="30" t="s">
        <v>14</v>
      </c>
      <c r="H56" s="30" t="s">
        <v>15</v>
      </c>
      <c r="I56" s="30" t="s">
        <v>16</v>
      </c>
      <c r="J56" s="30" t="s">
        <v>17</v>
      </c>
      <c r="K56" s="30" t="s">
        <v>18</v>
      </c>
      <c r="L56" s="30" t="s">
        <v>188</v>
      </c>
      <c r="M56" s="30">
        <v>0.4</v>
      </c>
      <c r="N56" s="30" t="s">
        <v>8</v>
      </c>
      <c r="O56" s="30" t="s">
        <v>28</v>
      </c>
      <c r="P56" s="30" t="s">
        <v>189</v>
      </c>
      <c r="Q56" s="30" t="s">
        <v>190</v>
      </c>
      <c r="R56" s="30">
        <v>50501</v>
      </c>
      <c r="S56" s="32">
        <v>42009</v>
      </c>
      <c r="T56" s="32">
        <v>42010</v>
      </c>
      <c r="U56" s="53">
        <v>-35.290399999999998</v>
      </c>
      <c r="V56" s="30">
        <v>2</v>
      </c>
      <c r="W56" s="30">
        <v>55.25</v>
      </c>
      <c r="X56" s="30">
        <v>86258</v>
      </c>
      <c r="Y56" s="30" t="s">
        <v>3216</v>
      </c>
      <c r="Z56" s="30">
        <v>26.291264716608644</v>
      </c>
    </row>
    <row r="57" spans="1:26" x14ac:dyDescent="0.2">
      <c r="A57" s="30">
        <v>2206</v>
      </c>
      <c r="B57" s="30" t="s">
        <v>187</v>
      </c>
      <c r="C57" s="30" t="s">
        <v>13</v>
      </c>
      <c r="D57" s="30">
        <v>0.01</v>
      </c>
      <c r="E57" s="30">
        <v>205.99</v>
      </c>
      <c r="F57" s="30">
        <v>5.99</v>
      </c>
      <c r="G57" s="30" t="s">
        <v>14</v>
      </c>
      <c r="H57" s="30" t="s">
        <v>15</v>
      </c>
      <c r="I57" s="30" t="s">
        <v>16</v>
      </c>
      <c r="J57" s="30" t="s">
        <v>111</v>
      </c>
      <c r="K57" s="30" t="s">
        <v>49</v>
      </c>
      <c r="L57" s="30" t="s">
        <v>191</v>
      </c>
      <c r="M57" s="30">
        <v>0.59</v>
      </c>
      <c r="N57" s="30" t="s">
        <v>8</v>
      </c>
      <c r="O57" s="30" t="s">
        <v>28</v>
      </c>
      <c r="P57" s="30" t="s">
        <v>189</v>
      </c>
      <c r="Q57" s="30" t="s">
        <v>190</v>
      </c>
      <c r="R57" s="30">
        <v>50501</v>
      </c>
      <c r="S57" s="32">
        <v>42009</v>
      </c>
      <c r="T57" s="32">
        <v>42011</v>
      </c>
      <c r="U57" s="53">
        <v>-74.883600000000001</v>
      </c>
      <c r="V57" s="30">
        <v>3</v>
      </c>
      <c r="W57" s="30">
        <v>551.22</v>
      </c>
      <c r="X57" s="30">
        <v>86258</v>
      </c>
      <c r="Y57" s="30" t="s">
        <v>3216</v>
      </c>
      <c r="Z57" s="30">
        <v>823.61590272118474</v>
      </c>
    </row>
    <row r="58" spans="1:26" x14ac:dyDescent="0.2">
      <c r="A58" s="30">
        <v>3125</v>
      </c>
      <c r="B58" s="30" t="s">
        <v>192</v>
      </c>
      <c r="C58" s="30" t="s">
        <v>13</v>
      </c>
      <c r="D58" s="30">
        <v>0.08</v>
      </c>
      <c r="E58" s="30">
        <v>120.97</v>
      </c>
      <c r="F58" s="30">
        <v>26.3</v>
      </c>
      <c r="G58" s="30" t="s">
        <v>2</v>
      </c>
      <c r="H58" s="30" t="s">
        <v>47</v>
      </c>
      <c r="I58" s="30" t="s">
        <v>16</v>
      </c>
      <c r="J58" s="30" t="s">
        <v>32</v>
      </c>
      <c r="K58" s="30" t="s">
        <v>33</v>
      </c>
      <c r="L58" s="30" t="s">
        <v>193</v>
      </c>
      <c r="M58" s="30">
        <v>0.38</v>
      </c>
      <c r="N58" s="30" t="s">
        <v>8</v>
      </c>
      <c r="O58" s="30" t="s">
        <v>28</v>
      </c>
      <c r="P58" s="30" t="s">
        <v>79</v>
      </c>
      <c r="Q58" s="30" t="s">
        <v>194</v>
      </c>
      <c r="R58" s="30">
        <v>60056</v>
      </c>
      <c r="S58" s="32">
        <v>42009</v>
      </c>
      <c r="T58" s="32">
        <v>42011</v>
      </c>
      <c r="U58" s="53">
        <v>-233.840688</v>
      </c>
      <c r="V58" s="30">
        <v>2</v>
      </c>
      <c r="W58" s="30">
        <v>233.58</v>
      </c>
      <c r="X58" s="30">
        <v>87285</v>
      </c>
      <c r="Y58" s="30" t="s">
        <v>3216</v>
      </c>
      <c r="Z58" s="30">
        <v>990.81217508672319</v>
      </c>
    </row>
    <row r="59" spans="1:26" x14ac:dyDescent="0.2">
      <c r="A59" s="30">
        <v>451</v>
      </c>
      <c r="B59" s="30" t="s">
        <v>195</v>
      </c>
      <c r="C59" s="30" t="s">
        <v>23</v>
      </c>
      <c r="D59" s="30">
        <v>0.01</v>
      </c>
      <c r="E59" s="30">
        <v>8.8800000000000008</v>
      </c>
      <c r="F59" s="30">
        <v>6.28</v>
      </c>
      <c r="G59" s="30" t="s">
        <v>14</v>
      </c>
      <c r="H59" s="30" t="s">
        <v>47</v>
      </c>
      <c r="I59" s="30" t="s">
        <v>24</v>
      </c>
      <c r="J59" s="30" t="s">
        <v>48</v>
      </c>
      <c r="K59" s="30" t="s">
        <v>49</v>
      </c>
      <c r="L59" s="30" t="s">
        <v>196</v>
      </c>
      <c r="M59" s="30">
        <v>0.35</v>
      </c>
      <c r="N59" s="30" t="s">
        <v>8</v>
      </c>
      <c r="O59" s="30" t="s">
        <v>35</v>
      </c>
      <c r="P59" s="30" t="s">
        <v>66</v>
      </c>
      <c r="Q59" s="30" t="s">
        <v>197</v>
      </c>
      <c r="R59" s="30">
        <v>94024</v>
      </c>
      <c r="S59" s="32">
        <v>42009</v>
      </c>
      <c r="T59" s="32">
        <v>42014</v>
      </c>
      <c r="U59" s="53">
        <v>-15.456</v>
      </c>
      <c r="V59" s="30">
        <v>2</v>
      </c>
      <c r="W59" s="30">
        <v>19.86</v>
      </c>
      <c r="X59" s="30">
        <v>86013</v>
      </c>
      <c r="Y59" s="30" t="s">
        <v>3217</v>
      </c>
      <c r="Z59" s="30">
        <v>217.05397741792993</v>
      </c>
    </row>
    <row r="60" spans="1:26" x14ac:dyDescent="0.2">
      <c r="A60" s="30">
        <v>451</v>
      </c>
      <c r="B60" s="30" t="s">
        <v>195</v>
      </c>
      <c r="C60" s="30" t="s">
        <v>23</v>
      </c>
      <c r="D60" s="30">
        <v>0.06</v>
      </c>
      <c r="E60" s="30">
        <v>2.88</v>
      </c>
      <c r="F60" s="30">
        <v>0.99</v>
      </c>
      <c r="G60" s="30" t="s">
        <v>14</v>
      </c>
      <c r="H60" s="30" t="s">
        <v>47</v>
      </c>
      <c r="I60" s="30" t="s">
        <v>24</v>
      </c>
      <c r="J60" s="30" t="s">
        <v>128</v>
      </c>
      <c r="K60" s="30" t="s">
        <v>49</v>
      </c>
      <c r="L60" s="30" t="s">
        <v>198</v>
      </c>
      <c r="M60" s="30">
        <v>0.36</v>
      </c>
      <c r="N60" s="30" t="s">
        <v>8</v>
      </c>
      <c r="O60" s="30" t="s">
        <v>35</v>
      </c>
      <c r="P60" s="30" t="s">
        <v>66</v>
      </c>
      <c r="Q60" s="30" t="s">
        <v>197</v>
      </c>
      <c r="R60" s="30">
        <v>94024</v>
      </c>
      <c r="S60" s="32">
        <v>42009</v>
      </c>
      <c r="T60" s="32">
        <v>42018</v>
      </c>
      <c r="U60" s="53">
        <v>16.049399999999999</v>
      </c>
      <c r="V60" s="30">
        <v>8</v>
      </c>
      <c r="W60" s="30">
        <v>23.26</v>
      </c>
      <c r="X60" s="30">
        <v>86013</v>
      </c>
      <c r="Y60" s="30" t="s">
        <v>3217</v>
      </c>
      <c r="Z60" s="30">
        <v>59.575021598707792</v>
      </c>
    </row>
    <row r="61" spans="1:26" x14ac:dyDescent="0.2">
      <c r="A61" s="30">
        <v>1314</v>
      </c>
      <c r="B61" s="30" t="s">
        <v>199</v>
      </c>
      <c r="C61" s="30" t="s">
        <v>23</v>
      </c>
      <c r="D61" s="30">
        <v>0.05</v>
      </c>
      <c r="E61" s="30">
        <v>80.98</v>
      </c>
      <c r="F61" s="30">
        <v>35</v>
      </c>
      <c r="G61" s="30" t="s">
        <v>14</v>
      </c>
      <c r="H61" s="30" t="s">
        <v>47</v>
      </c>
      <c r="I61" s="30" t="s">
        <v>24</v>
      </c>
      <c r="J61" s="30" t="s">
        <v>54</v>
      </c>
      <c r="K61" s="30" t="s">
        <v>40</v>
      </c>
      <c r="L61" s="30" t="s">
        <v>200</v>
      </c>
      <c r="M61" s="30">
        <v>0.81</v>
      </c>
      <c r="N61" s="30" t="s">
        <v>8</v>
      </c>
      <c r="O61" s="30" t="s">
        <v>35</v>
      </c>
      <c r="P61" s="30" t="s">
        <v>66</v>
      </c>
      <c r="Q61" s="30" t="s">
        <v>76</v>
      </c>
      <c r="R61" s="30">
        <v>90058</v>
      </c>
      <c r="S61" s="32">
        <v>42009</v>
      </c>
      <c r="T61" s="32">
        <v>42013</v>
      </c>
      <c r="U61" s="53">
        <v>-746.44</v>
      </c>
      <c r="V61" s="30">
        <v>34</v>
      </c>
      <c r="W61" s="30">
        <v>2710.47</v>
      </c>
      <c r="X61" s="30">
        <v>27013</v>
      </c>
      <c r="Y61" s="30" t="s">
        <v>3217</v>
      </c>
      <c r="Z61" s="30">
        <v>844.12253138021401</v>
      </c>
    </row>
    <row r="62" spans="1:26" x14ac:dyDescent="0.2">
      <c r="A62" s="30">
        <v>1314</v>
      </c>
      <c r="B62" s="30" t="s">
        <v>199</v>
      </c>
      <c r="C62" s="30" t="s">
        <v>23</v>
      </c>
      <c r="D62" s="30">
        <v>0.05</v>
      </c>
      <c r="E62" s="30">
        <v>279.48</v>
      </c>
      <c r="F62" s="30">
        <v>35</v>
      </c>
      <c r="G62" s="30" t="s">
        <v>14</v>
      </c>
      <c r="H62" s="30" t="s">
        <v>47</v>
      </c>
      <c r="I62" s="30" t="s">
        <v>24</v>
      </c>
      <c r="J62" s="30" t="s">
        <v>54</v>
      </c>
      <c r="K62" s="30" t="s">
        <v>40</v>
      </c>
      <c r="L62" s="30" t="s">
        <v>201</v>
      </c>
      <c r="M62" s="30">
        <v>0.8</v>
      </c>
      <c r="N62" s="30" t="s">
        <v>8</v>
      </c>
      <c r="O62" s="30" t="s">
        <v>35</v>
      </c>
      <c r="P62" s="30" t="s">
        <v>66</v>
      </c>
      <c r="Q62" s="30" t="s">
        <v>76</v>
      </c>
      <c r="R62" s="30">
        <v>90058</v>
      </c>
      <c r="S62" s="32">
        <v>42009</v>
      </c>
      <c r="T62" s="32">
        <v>42009</v>
      </c>
      <c r="U62" s="53">
        <v>-274.95</v>
      </c>
      <c r="V62" s="30">
        <v>31</v>
      </c>
      <c r="W62" s="30">
        <v>8354.73</v>
      </c>
      <c r="X62" s="30">
        <v>27013</v>
      </c>
      <c r="Y62" s="30" t="s">
        <v>3217</v>
      </c>
      <c r="Z62" s="30">
        <v>1940.5639369697728</v>
      </c>
    </row>
    <row r="63" spans="1:26" x14ac:dyDescent="0.2">
      <c r="A63" s="30">
        <v>1316</v>
      </c>
      <c r="B63" s="30" t="s">
        <v>202</v>
      </c>
      <c r="C63" s="30" t="s">
        <v>23</v>
      </c>
      <c r="D63" s="30">
        <v>0.05</v>
      </c>
      <c r="E63" s="30">
        <v>80.98</v>
      </c>
      <c r="F63" s="30">
        <v>35</v>
      </c>
      <c r="G63" s="30" t="s">
        <v>14</v>
      </c>
      <c r="H63" s="30" t="s">
        <v>47</v>
      </c>
      <c r="I63" s="30" t="s">
        <v>24</v>
      </c>
      <c r="J63" s="30" t="s">
        <v>54</v>
      </c>
      <c r="K63" s="30" t="s">
        <v>40</v>
      </c>
      <c r="L63" s="30" t="s">
        <v>200</v>
      </c>
      <c r="M63" s="30">
        <v>0.81</v>
      </c>
      <c r="N63" s="30" t="s">
        <v>8</v>
      </c>
      <c r="O63" s="30" t="s">
        <v>35</v>
      </c>
      <c r="P63" s="30" t="s">
        <v>36</v>
      </c>
      <c r="Q63" s="30" t="s">
        <v>203</v>
      </c>
      <c r="R63" s="30">
        <v>80022</v>
      </c>
      <c r="S63" s="32">
        <v>42009</v>
      </c>
      <c r="T63" s="32">
        <v>42013</v>
      </c>
      <c r="U63" s="53">
        <v>-746.44</v>
      </c>
      <c r="V63" s="30">
        <v>8</v>
      </c>
      <c r="W63" s="30">
        <v>637.76</v>
      </c>
      <c r="X63" s="30">
        <v>87603</v>
      </c>
      <c r="Y63" s="30" t="s">
        <v>3217</v>
      </c>
      <c r="Z63" s="30">
        <v>844.12253138021401</v>
      </c>
    </row>
    <row r="64" spans="1:26" x14ac:dyDescent="0.2">
      <c r="A64" s="30">
        <v>1316</v>
      </c>
      <c r="B64" s="30" t="s">
        <v>202</v>
      </c>
      <c r="C64" s="30" t="s">
        <v>23</v>
      </c>
      <c r="D64" s="30">
        <v>0.05</v>
      </c>
      <c r="E64" s="30">
        <v>279.48</v>
      </c>
      <c r="F64" s="30">
        <v>35</v>
      </c>
      <c r="G64" s="30" t="s">
        <v>14</v>
      </c>
      <c r="H64" s="30" t="s">
        <v>47</v>
      </c>
      <c r="I64" s="30" t="s">
        <v>24</v>
      </c>
      <c r="J64" s="30" t="s">
        <v>54</v>
      </c>
      <c r="K64" s="30" t="s">
        <v>40</v>
      </c>
      <c r="L64" s="30" t="s">
        <v>201</v>
      </c>
      <c r="M64" s="30">
        <v>0.8</v>
      </c>
      <c r="N64" s="30" t="s">
        <v>8</v>
      </c>
      <c r="O64" s="30" t="s">
        <v>35</v>
      </c>
      <c r="P64" s="30" t="s">
        <v>36</v>
      </c>
      <c r="Q64" s="30" t="s">
        <v>203</v>
      </c>
      <c r="R64" s="30">
        <v>80022</v>
      </c>
      <c r="S64" s="32">
        <v>42009</v>
      </c>
      <c r="T64" s="32">
        <v>42009</v>
      </c>
      <c r="U64" s="53">
        <v>-274.95</v>
      </c>
      <c r="V64" s="30">
        <v>8</v>
      </c>
      <c r="W64" s="30">
        <v>2156.06</v>
      </c>
      <c r="X64" s="30">
        <v>87603</v>
      </c>
      <c r="Y64" s="30" t="s">
        <v>3217</v>
      </c>
      <c r="Z64" s="30">
        <v>1940.5639369697728</v>
      </c>
    </row>
    <row r="65" spans="1:26" x14ac:dyDescent="0.2">
      <c r="A65" s="30">
        <v>3331</v>
      </c>
      <c r="B65" s="30" t="s">
        <v>204</v>
      </c>
      <c r="C65" s="30" t="s">
        <v>92</v>
      </c>
      <c r="D65" s="30">
        <v>0.09</v>
      </c>
      <c r="E65" s="30">
        <v>5.98</v>
      </c>
      <c r="F65" s="30">
        <v>4.6900000000000004</v>
      </c>
      <c r="G65" s="30" t="s">
        <v>14</v>
      </c>
      <c r="H65" s="30" t="s">
        <v>70</v>
      </c>
      <c r="I65" s="30" t="s">
        <v>24</v>
      </c>
      <c r="J65" s="30" t="s">
        <v>54</v>
      </c>
      <c r="K65" s="30" t="s">
        <v>49</v>
      </c>
      <c r="L65" s="30" t="s">
        <v>205</v>
      </c>
      <c r="M65" s="30">
        <v>0.68</v>
      </c>
      <c r="N65" s="30" t="s">
        <v>8</v>
      </c>
      <c r="O65" s="30" t="s">
        <v>9</v>
      </c>
      <c r="P65" s="30" t="s">
        <v>99</v>
      </c>
      <c r="Q65" s="30" t="s">
        <v>206</v>
      </c>
      <c r="R65" s="30">
        <v>32174</v>
      </c>
      <c r="S65" s="32">
        <v>42009</v>
      </c>
      <c r="T65" s="32">
        <v>42010</v>
      </c>
      <c r="U65" s="53">
        <v>-781.13419999999996</v>
      </c>
      <c r="V65" s="30">
        <v>11</v>
      </c>
      <c r="W65" s="30">
        <v>65.849999999999994</v>
      </c>
      <c r="X65" s="30">
        <v>86283</v>
      </c>
      <c r="Y65" s="30" t="s">
        <v>3215</v>
      </c>
      <c r="Z65" s="30">
        <v>-496.0737226881896</v>
      </c>
    </row>
    <row r="66" spans="1:26" x14ac:dyDescent="0.2">
      <c r="A66" s="30">
        <v>1085</v>
      </c>
      <c r="B66" s="30" t="s">
        <v>207</v>
      </c>
      <c r="C66" s="30" t="s">
        <v>46</v>
      </c>
      <c r="D66" s="30">
        <v>0.05</v>
      </c>
      <c r="E66" s="30">
        <v>7.64</v>
      </c>
      <c r="F66" s="30">
        <v>5.83</v>
      </c>
      <c r="G66" s="30" t="s">
        <v>14</v>
      </c>
      <c r="H66" s="30" t="s">
        <v>47</v>
      </c>
      <c r="I66" s="30" t="s">
        <v>24</v>
      </c>
      <c r="J66" s="30" t="s">
        <v>64</v>
      </c>
      <c r="K66" s="30" t="s">
        <v>26</v>
      </c>
      <c r="L66" s="30" t="s">
        <v>208</v>
      </c>
      <c r="M66" s="30">
        <v>0.36</v>
      </c>
      <c r="N66" s="30" t="s">
        <v>8</v>
      </c>
      <c r="O66" s="30" t="s">
        <v>87</v>
      </c>
      <c r="P66" s="30" t="s">
        <v>88</v>
      </c>
      <c r="Q66" s="30" t="s">
        <v>209</v>
      </c>
      <c r="R66" s="30">
        <v>11729</v>
      </c>
      <c r="S66" s="32">
        <v>42009</v>
      </c>
      <c r="T66" s="32">
        <v>42010</v>
      </c>
      <c r="U66" s="53">
        <v>-40.275199999999998</v>
      </c>
      <c r="V66" s="30">
        <v>6</v>
      </c>
      <c r="W66" s="30">
        <v>47.18</v>
      </c>
      <c r="X66" s="30">
        <v>86122</v>
      </c>
      <c r="Y66" s="30" t="s">
        <v>3218</v>
      </c>
      <c r="Z66" s="30">
        <v>278.45480503861279</v>
      </c>
    </row>
    <row r="67" spans="1:26" x14ac:dyDescent="0.2">
      <c r="A67" s="30">
        <v>2151</v>
      </c>
      <c r="B67" s="30" t="s">
        <v>210</v>
      </c>
      <c r="C67" s="30" t="s">
        <v>46</v>
      </c>
      <c r="D67" s="30">
        <v>0.08</v>
      </c>
      <c r="E67" s="30">
        <v>243.98</v>
      </c>
      <c r="F67" s="30">
        <v>43.32</v>
      </c>
      <c r="G67" s="30" t="s">
        <v>2</v>
      </c>
      <c r="H67" s="30" t="s">
        <v>70</v>
      </c>
      <c r="I67" s="30" t="s">
        <v>4</v>
      </c>
      <c r="J67" s="30" t="s">
        <v>85</v>
      </c>
      <c r="K67" s="30" t="s">
        <v>33</v>
      </c>
      <c r="L67" s="30" t="s">
        <v>211</v>
      </c>
      <c r="M67" s="30">
        <v>0.55000000000000004</v>
      </c>
      <c r="N67" s="30" t="s">
        <v>8</v>
      </c>
      <c r="O67" s="30" t="s">
        <v>28</v>
      </c>
      <c r="P67" s="30" t="s">
        <v>189</v>
      </c>
      <c r="Q67" s="30" t="s">
        <v>212</v>
      </c>
      <c r="R67" s="30">
        <v>52001</v>
      </c>
      <c r="S67" s="32">
        <v>42009</v>
      </c>
      <c r="T67" s="32">
        <v>42010</v>
      </c>
      <c r="U67" s="53">
        <v>-162.8244</v>
      </c>
      <c r="V67" s="30">
        <v>1</v>
      </c>
      <c r="W67" s="30">
        <v>248.84</v>
      </c>
      <c r="X67" s="30">
        <v>90404</v>
      </c>
      <c r="Y67" s="30" t="s">
        <v>3216</v>
      </c>
      <c r="Z67" s="30">
        <v>2233.7480774556529</v>
      </c>
    </row>
    <row r="68" spans="1:26" x14ac:dyDescent="0.2">
      <c r="A68" s="30">
        <v>1793</v>
      </c>
      <c r="B68" s="30" t="s">
        <v>213</v>
      </c>
      <c r="C68" s="30" t="s">
        <v>1</v>
      </c>
      <c r="D68" s="30">
        <v>0.04</v>
      </c>
      <c r="E68" s="30">
        <v>880.98</v>
      </c>
      <c r="F68" s="30">
        <v>44.55</v>
      </c>
      <c r="G68" s="30" t="s">
        <v>2</v>
      </c>
      <c r="H68" s="30" t="s">
        <v>47</v>
      </c>
      <c r="I68" s="30" t="s">
        <v>4</v>
      </c>
      <c r="J68" s="30" t="s">
        <v>93</v>
      </c>
      <c r="K68" s="30" t="s">
        <v>6</v>
      </c>
      <c r="L68" s="30" t="s">
        <v>214</v>
      </c>
      <c r="M68" s="30">
        <v>0.62</v>
      </c>
      <c r="N68" s="30" t="s">
        <v>8</v>
      </c>
      <c r="O68" s="30" t="s">
        <v>28</v>
      </c>
      <c r="P68" s="30" t="s">
        <v>79</v>
      </c>
      <c r="Q68" s="30" t="s">
        <v>215</v>
      </c>
      <c r="R68" s="30">
        <v>61401</v>
      </c>
      <c r="S68" s="32">
        <v>42010</v>
      </c>
      <c r="T68" s="32">
        <v>42011</v>
      </c>
      <c r="U68" s="53">
        <v>-13706.464</v>
      </c>
      <c r="V68" s="30">
        <v>8</v>
      </c>
      <c r="W68" s="30">
        <v>6968.9</v>
      </c>
      <c r="X68" s="30">
        <v>87853</v>
      </c>
      <c r="Y68" s="30" t="s">
        <v>3216</v>
      </c>
      <c r="Z68" s="30">
        <v>-9401.4204419881826</v>
      </c>
    </row>
    <row r="69" spans="1:26" x14ac:dyDescent="0.2">
      <c r="A69" s="30">
        <v>2418</v>
      </c>
      <c r="B69" s="30" t="s">
        <v>216</v>
      </c>
      <c r="C69" s="30" t="s">
        <v>1</v>
      </c>
      <c r="D69" s="30">
        <v>0.03</v>
      </c>
      <c r="E69" s="30">
        <v>2.1</v>
      </c>
      <c r="F69" s="30">
        <v>0.7</v>
      </c>
      <c r="G69" s="30" t="s">
        <v>14</v>
      </c>
      <c r="H69" s="30" t="s">
        <v>15</v>
      </c>
      <c r="I69" s="30" t="s">
        <v>24</v>
      </c>
      <c r="J69" s="30" t="s">
        <v>25</v>
      </c>
      <c r="K69" s="30" t="s">
        <v>26</v>
      </c>
      <c r="L69" s="30" t="s">
        <v>217</v>
      </c>
      <c r="M69" s="30">
        <v>0.56999999999999995</v>
      </c>
      <c r="N69" s="30" t="s">
        <v>8</v>
      </c>
      <c r="O69" s="30" t="s">
        <v>9</v>
      </c>
      <c r="P69" s="30" t="s">
        <v>218</v>
      </c>
      <c r="Q69" s="30" t="s">
        <v>219</v>
      </c>
      <c r="R69" s="30">
        <v>23805</v>
      </c>
      <c r="S69" s="32">
        <v>42010</v>
      </c>
      <c r="T69" s="32">
        <v>42011</v>
      </c>
      <c r="U69" s="53">
        <v>-1473.9059999999999</v>
      </c>
      <c r="V69" s="30">
        <v>4</v>
      </c>
      <c r="W69" s="30">
        <v>8.7200000000000006</v>
      </c>
      <c r="X69" s="30">
        <v>86750</v>
      </c>
      <c r="Y69" s="30" t="s">
        <v>3215</v>
      </c>
      <c r="Z69" s="30">
        <v>-1131.3951008311606</v>
      </c>
    </row>
    <row r="70" spans="1:26" x14ac:dyDescent="0.2">
      <c r="A70" s="30">
        <v>1782</v>
      </c>
      <c r="B70" s="30" t="s">
        <v>220</v>
      </c>
      <c r="C70" s="30" t="s">
        <v>13</v>
      </c>
      <c r="D70" s="30">
        <v>0.03</v>
      </c>
      <c r="E70" s="30">
        <v>3.28</v>
      </c>
      <c r="F70" s="30">
        <v>3.97</v>
      </c>
      <c r="G70" s="30" t="s">
        <v>14</v>
      </c>
      <c r="H70" s="30" t="s">
        <v>47</v>
      </c>
      <c r="I70" s="30" t="s">
        <v>24</v>
      </c>
      <c r="J70" s="30" t="s">
        <v>25</v>
      </c>
      <c r="K70" s="30" t="s">
        <v>26</v>
      </c>
      <c r="L70" s="30" t="s">
        <v>221</v>
      </c>
      <c r="M70" s="30">
        <v>0.56000000000000005</v>
      </c>
      <c r="N70" s="30" t="s">
        <v>8</v>
      </c>
      <c r="O70" s="30" t="s">
        <v>35</v>
      </c>
      <c r="P70" s="30" t="s">
        <v>66</v>
      </c>
      <c r="Q70" s="30" t="s">
        <v>222</v>
      </c>
      <c r="R70" s="30">
        <v>92672</v>
      </c>
      <c r="S70" s="32">
        <v>42010</v>
      </c>
      <c r="T70" s="32">
        <v>42012</v>
      </c>
      <c r="U70" s="53">
        <v>-90.755600000000001</v>
      </c>
      <c r="V70" s="30">
        <v>7</v>
      </c>
      <c r="W70" s="30">
        <v>24.57</v>
      </c>
      <c r="X70" s="30">
        <v>89856</v>
      </c>
      <c r="Y70" s="30" t="s">
        <v>3217</v>
      </c>
      <c r="Z70" s="30">
        <v>137.62762730423515</v>
      </c>
    </row>
    <row r="71" spans="1:26" x14ac:dyDescent="0.2">
      <c r="A71" s="30">
        <v>783</v>
      </c>
      <c r="B71" s="30" t="s">
        <v>223</v>
      </c>
      <c r="C71" s="30" t="s">
        <v>23</v>
      </c>
      <c r="D71" s="30">
        <v>0.02</v>
      </c>
      <c r="E71" s="30">
        <v>100.98</v>
      </c>
      <c r="F71" s="30">
        <v>35.840000000000003</v>
      </c>
      <c r="G71" s="30" t="s">
        <v>2</v>
      </c>
      <c r="H71" s="30" t="s">
        <v>3</v>
      </c>
      <c r="I71" s="30" t="s">
        <v>4</v>
      </c>
      <c r="J71" s="30" t="s">
        <v>93</v>
      </c>
      <c r="K71" s="30" t="s">
        <v>6</v>
      </c>
      <c r="L71" s="30" t="s">
        <v>94</v>
      </c>
      <c r="M71" s="30">
        <v>0.62</v>
      </c>
      <c r="N71" s="30" t="s">
        <v>8</v>
      </c>
      <c r="O71" s="30" t="s">
        <v>87</v>
      </c>
      <c r="P71" s="30" t="s">
        <v>224</v>
      </c>
      <c r="Q71" s="30" t="s">
        <v>225</v>
      </c>
      <c r="R71" s="30">
        <v>6010</v>
      </c>
      <c r="S71" s="32">
        <v>42010</v>
      </c>
      <c r="T71" s="32">
        <v>42010</v>
      </c>
      <c r="U71" s="53">
        <v>-134.91200000000001</v>
      </c>
      <c r="V71" s="30">
        <v>6</v>
      </c>
      <c r="W71" s="30">
        <v>614.99</v>
      </c>
      <c r="X71" s="30">
        <v>90961</v>
      </c>
      <c r="Y71" s="30" t="s">
        <v>3218</v>
      </c>
      <c r="Z71" s="30">
        <v>1575.0804024960521</v>
      </c>
    </row>
    <row r="72" spans="1:26" x14ac:dyDescent="0.2">
      <c r="A72" s="30">
        <v>1828</v>
      </c>
      <c r="B72" s="30" t="s">
        <v>226</v>
      </c>
      <c r="C72" s="30" t="s">
        <v>23</v>
      </c>
      <c r="D72" s="30">
        <v>0.05</v>
      </c>
      <c r="E72" s="30">
        <v>7.1</v>
      </c>
      <c r="F72" s="30">
        <v>6.05</v>
      </c>
      <c r="G72" s="30" t="s">
        <v>14</v>
      </c>
      <c r="H72" s="30" t="s">
        <v>70</v>
      </c>
      <c r="I72" s="30" t="s">
        <v>24</v>
      </c>
      <c r="J72" s="30" t="s">
        <v>48</v>
      </c>
      <c r="K72" s="30" t="s">
        <v>49</v>
      </c>
      <c r="L72" s="30" t="s">
        <v>227</v>
      </c>
      <c r="M72" s="30">
        <v>0.39</v>
      </c>
      <c r="N72" s="30" t="s">
        <v>8</v>
      </c>
      <c r="O72" s="30" t="s">
        <v>28</v>
      </c>
      <c r="P72" s="30" t="s">
        <v>189</v>
      </c>
      <c r="Q72" s="30" t="s">
        <v>228</v>
      </c>
      <c r="R72" s="30">
        <v>50613</v>
      </c>
      <c r="S72" s="32">
        <v>42010</v>
      </c>
      <c r="T72" s="32">
        <v>42010</v>
      </c>
      <c r="U72" s="53">
        <v>-101.246</v>
      </c>
      <c r="V72" s="30">
        <v>14</v>
      </c>
      <c r="W72" s="30">
        <v>100.99</v>
      </c>
      <c r="X72" s="30">
        <v>86960</v>
      </c>
      <c r="Y72" s="30" t="s">
        <v>3216</v>
      </c>
      <c r="Z72" s="30">
        <v>93.643389973802385</v>
      </c>
    </row>
    <row r="73" spans="1:26" x14ac:dyDescent="0.2">
      <c r="A73" s="30">
        <v>1828</v>
      </c>
      <c r="B73" s="30" t="s">
        <v>226</v>
      </c>
      <c r="C73" s="30" t="s">
        <v>23</v>
      </c>
      <c r="D73" s="30">
        <v>0.04</v>
      </c>
      <c r="E73" s="30">
        <v>20.95</v>
      </c>
      <c r="F73" s="30">
        <v>4</v>
      </c>
      <c r="G73" s="30" t="s">
        <v>14</v>
      </c>
      <c r="H73" s="30" t="s">
        <v>70</v>
      </c>
      <c r="I73" s="30" t="s">
        <v>16</v>
      </c>
      <c r="J73" s="30" t="s">
        <v>17</v>
      </c>
      <c r="K73" s="30" t="s">
        <v>49</v>
      </c>
      <c r="L73" s="30" t="s">
        <v>229</v>
      </c>
      <c r="M73" s="30">
        <v>0.6</v>
      </c>
      <c r="N73" s="30" t="s">
        <v>8</v>
      </c>
      <c r="O73" s="30" t="s">
        <v>28</v>
      </c>
      <c r="P73" s="30" t="s">
        <v>189</v>
      </c>
      <c r="Q73" s="30" t="s">
        <v>228</v>
      </c>
      <c r="R73" s="30">
        <v>50613</v>
      </c>
      <c r="S73" s="32">
        <v>42010</v>
      </c>
      <c r="T73" s="32">
        <v>42015</v>
      </c>
      <c r="U73" s="53">
        <v>-1.88</v>
      </c>
      <c r="V73" s="30">
        <v>7</v>
      </c>
      <c r="W73" s="30">
        <v>142.06</v>
      </c>
      <c r="X73" s="30">
        <v>86960</v>
      </c>
      <c r="Y73" s="30" t="s">
        <v>3216</v>
      </c>
      <c r="Z73" s="30">
        <v>363.28755509052223</v>
      </c>
    </row>
    <row r="74" spans="1:26" x14ac:dyDescent="0.2">
      <c r="A74" s="30">
        <v>1829</v>
      </c>
      <c r="B74" s="30" t="s">
        <v>230</v>
      </c>
      <c r="C74" s="30" t="s">
        <v>23</v>
      </c>
      <c r="D74" s="30">
        <v>0.05</v>
      </c>
      <c r="E74" s="30">
        <v>39.06</v>
      </c>
      <c r="F74" s="30">
        <v>10.55</v>
      </c>
      <c r="G74" s="30" t="s">
        <v>14</v>
      </c>
      <c r="H74" s="30" t="s">
        <v>70</v>
      </c>
      <c r="I74" s="30" t="s">
        <v>24</v>
      </c>
      <c r="J74" s="30" t="s">
        <v>48</v>
      </c>
      <c r="K74" s="30" t="s">
        <v>49</v>
      </c>
      <c r="L74" s="30" t="s">
        <v>231</v>
      </c>
      <c r="M74" s="30">
        <v>0.37</v>
      </c>
      <c r="N74" s="30" t="s">
        <v>8</v>
      </c>
      <c r="O74" s="30" t="s">
        <v>28</v>
      </c>
      <c r="P74" s="30" t="s">
        <v>189</v>
      </c>
      <c r="Q74" s="30" t="s">
        <v>232</v>
      </c>
      <c r="R74" s="30">
        <v>52402</v>
      </c>
      <c r="S74" s="32">
        <v>42010</v>
      </c>
      <c r="T74" s="32">
        <v>42017</v>
      </c>
      <c r="U74" s="53">
        <v>250.98060000000001</v>
      </c>
      <c r="V74" s="30">
        <v>9</v>
      </c>
      <c r="W74" s="30">
        <v>363.74</v>
      </c>
      <c r="X74" s="30">
        <v>86960</v>
      </c>
      <c r="Y74" s="30" t="s">
        <v>3216</v>
      </c>
      <c r="Z74" s="30">
        <v>662.2221562010983</v>
      </c>
    </row>
    <row r="75" spans="1:26" x14ac:dyDescent="0.2">
      <c r="A75" s="30">
        <v>1829</v>
      </c>
      <c r="B75" s="30" t="s">
        <v>230</v>
      </c>
      <c r="C75" s="30" t="s">
        <v>23</v>
      </c>
      <c r="D75" s="30">
        <v>0.04</v>
      </c>
      <c r="E75" s="30">
        <v>3.52</v>
      </c>
      <c r="F75" s="30">
        <v>6.83</v>
      </c>
      <c r="G75" s="30" t="s">
        <v>14</v>
      </c>
      <c r="H75" s="30" t="s">
        <v>70</v>
      </c>
      <c r="I75" s="30" t="s">
        <v>24</v>
      </c>
      <c r="J75" s="30" t="s">
        <v>48</v>
      </c>
      <c r="K75" s="30" t="s">
        <v>49</v>
      </c>
      <c r="L75" s="30" t="s">
        <v>233</v>
      </c>
      <c r="M75" s="30">
        <v>0.38</v>
      </c>
      <c r="N75" s="30" t="s">
        <v>8</v>
      </c>
      <c r="O75" s="30" t="s">
        <v>28</v>
      </c>
      <c r="P75" s="30" t="s">
        <v>189</v>
      </c>
      <c r="Q75" s="30" t="s">
        <v>232</v>
      </c>
      <c r="R75" s="30">
        <v>52402</v>
      </c>
      <c r="S75" s="32">
        <v>42010</v>
      </c>
      <c r="T75" s="32">
        <v>42019</v>
      </c>
      <c r="U75" s="53">
        <v>-57.753</v>
      </c>
      <c r="V75" s="30">
        <v>4</v>
      </c>
      <c r="W75" s="30">
        <v>15.93</v>
      </c>
      <c r="X75" s="30">
        <v>86960</v>
      </c>
      <c r="Y75" s="30" t="s">
        <v>3216</v>
      </c>
      <c r="Z75" s="30">
        <v>146.81981167129678</v>
      </c>
    </row>
    <row r="76" spans="1:26" x14ac:dyDescent="0.2">
      <c r="A76" s="30">
        <v>1829</v>
      </c>
      <c r="B76" s="30" t="s">
        <v>230</v>
      </c>
      <c r="C76" s="30" t="s">
        <v>23</v>
      </c>
      <c r="D76" s="30">
        <v>0.02</v>
      </c>
      <c r="E76" s="30">
        <v>15.51</v>
      </c>
      <c r="F76" s="30">
        <v>17.78</v>
      </c>
      <c r="G76" s="30" t="s">
        <v>14</v>
      </c>
      <c r="H76" s="30" t="s">
        <v>70</v>
      </c>
      <c r="I76" s="30" t="s">
        <v>24</v>
      </c>
      <c r="J76" s="30" t="s">
        <v>54</v>
      </c>
      <c r="K76" s="30" t="s">
        <v>49</v>
      </c>
      <c r="L76" s="30" t="s">
        <v>234</v>
      </c>
      <c r="M76" s="30">
        <v>0.59</v>
      </c>
      <c r="N76" s="30" t="s">
        <v>8</v>
      </c>
      <c r="O76" s="30" t="s">
        <v>28</v>
      </c>
      <c r="P76" s="30" t="s">
        <v>189</v>
      </c>
      <c r="Q76" s="30" t="s">
        <v>232</v>
      </c>
      <c r="R76" s="30">
        <v>52402</v>
      </c>
      <c r="S76" s="32">
        <v>42010</v>
      </c>
      <c r="T76" s="32">
        <v>42017</v>
      </c>
      <c r="U76" s="53">
        <v>-47.97</v>
      </c>
      <c r="V76" s="30">
        <v>1</v>
      </c>
      <c r="W76" s="30">
        <v>21.28</v>
      </c>
      <c r="X76" s="30">
        <v>86960</v>
      </c>
      <c r="Y76" s="30" t="s">
        <v>3216</v>
      </c>
      <c r="Z76" s="30">
        <v>684.8208490096697</v>
      </c>
    </row>
    <row r="77" spans="1:26" x14ac:dyDescent="0.2">
      <c r="A77" s="30">
        <v>2146</v>
      </c>
      <c r="B77" s="30" t="s">
        <v>235</v>
      </c>
      <c r="C77" s="30" t="s">
        <v>23</v>
      </c>
      <c r="D77" s="30">
        <v>0.05</v>
      </c>
      <c r="E77" s="30">
        <v>20.34</v>
      </c>
      <c r="F77" s="30">
        <v>35</v>
      </c>
      <c r="G77" s="30" t="s">
        <v>14</v>
      </c>
      <c r="H77" s="30" t="s">
        <v>70</v>
      </c>
      <c r="I77" s="30" t="s">
        <v>24</v>
      </c>
      <c r="J77" s="30" t="s">
        <v>54</v>
      </c>
      <c r="K77" s="30" t="s">
        <v>40</v>
      </c>
      <c r="L77" s="30" t="s">
        <v>236</v>
      </c>
      <c r="M77" s="30">
        <v>0.84</v>
      </c>
      <c r="N77" s="30" t="s">
        <v>8</v>
      </c>
      <c r="O77" s="30" t="s">
        <v>9</v>
      </c>
      <c r="P77" s="30" t="s">
        <v>218</v>
      </c>
      <c r="Q77" s="30" t="s">
        <v>237</v>
      </c>
      <c r="R77" s="30">
        <v>20151</v>
      </c>
      <c r="S77" s="32">
        <v>42010</v>
      </c>
      <c r="T77" s="32">
        <v>42014</v>
      </c>
      <c r="U77" s="53">
        <v>52.776000000000003</v>
      </c>
      <c r="V77" s="30">
        <v>2</v>
      </c>
      <c r="W77" s="30">
        <v>53.02</v>
      </c>
      <c r="X77" s="30">
        <v>87071</v>
      </c>
      <c r="Y77" s="30" t="s">
        <v>3215</v>
      </c>
      <c r="Z77" s="30">
        <v>1467.0409036815813</v>
      </c>
    </row>
    <row r="78" spans="1:26" x14ac:dyDescent="0.2">
      <c r="A78" s="30">
        <v>211</v>
      </c>
      <c r="B78" s="30" t="s">
        <v>238</v>
      </c>
      <c r="C78" s="30" t="s">
        <v>92</v>
      </c>
      <c r="D78" s="30">
        <v>0.01</v>
      </c>
      <c r="E78" s="30">
        <v>10.06</v>
      </c>
      <c r="F78" s="30">
        <v>2.06</v>
      </c>
      <c r="G78" s="30" t="s">
        <v>14</v>
      </c>
      <c r="H78" s="30" t="s">
        <v>15</v>
      </c>
      <c r="I78" s="30" t="s">
        <v>24</v>
      </c>
      <c r="J78" s="30" t="s">
        <v>64</v>
      </c>
      <c r="K78" s="30" t="s">
        <v>26</v>
      </c>
      <c r="L78" s="30" t="s">
        <v>149</v>
      </c>
      <c r="M78" s="30">
        <v>0.39</v>
      </c>
      <c r="N78" s="30" t="s">
        <v>8</v>
      </c>
      <c r="O78" s="30" t="s">
        <v>87</v>
      </c>
      <c r="P78" s="30" t="s">
        <v>88</v>
      </c>
      <c r="Q78" s="30" t="s">
        <v>239</v>
      </c>
      <c r="R78" s="30">
        <v>13501</v>
      </c>
      <c r="S78" s="32">
        <v>42010</v>
      </c>
      <c r="T78" s="32">
        <v>42012</v>
      </c>
      <c r="U78" s="53">
        <v>7.59</v>
      </c>
      <c r="V78" s="30">
        <v>2</v>
      </c>
      <c r="W78" s="30">
        <v>21.2</v>
      </c>
      <c r="X78" s="30">
        <v>85964</v>
      </c>
      <c r="Y78" s="30" t="s">
        <v>3218</v>
      </c>
      <c r="Z78" s="30">
        <v>34.580076259008756</v>
      </c>
    </row>
    <row r="79" spans="1:26" x14ac:dyDescent="0.2">
      <c r="A79" s="30">
        <v>211</v>
      </c>
      <c r="B79" s="30" t="s">
        <v>238</v>
      </c>
      <c r="C79" s="30" t="s">
        <v>92</v>
      </c>
      <c r="D79" s="30">
        <v>0</v>
      </c>
      <c r="E79" s="30">
        <v>65.989999999999995</v>
      </c>
      <c r="F79" s="30">
        <v>5.92</v>
      </c>
      <c r="G79" s="30" t="s">
        <v>14</v>
      </c>
      <c r="H79" s="30" t="s">
        <v>15</v>
      </c>
      <c r="I79" s="30" t="s">
        <v>16</v>
      </c>
      <c r="J79" s="30" t="s">
        <v>111</v>
      </c>
      <c r="K79" s="30" t="s">
        <v>49</v>
      </c>
      <c r="L79" s="30" t="s">
        <v>240</v>
      </c>
      <c r="M79" s="30">
        <v>0.55000000000000004</v>
      </c>
      <c r="N79" s="30" t="s">
        <v>8</v>
      </c>
      <c r="O79" s="30" t="s">
        <v>87</v>
      </c>
      <c r="P79" s="30" t="s">
        <v>88</v>
      </c>
      <c r="Q79" s="30" t="s">
        <v>239</v>
      </c>
      <c r="R79" s="30">
        <v>13501</v>
      </c>
      <c r="S79" s="32">
        <v>42010</v>
      </c>
      <c r="T79" s="32">
        <v>42012</v>
      </c>
      <c r="U79" s="53">
        <v>-107.98699999999999</v>
      </c>
      <c r="V79" s="30">
        <v>3</v>
      </c>
      <c r="W79" s="30">
        <v>173.32</v>
      </c>
      <c r="X79" s="30">
        <v>85964</v>
      </c>
      <c r="Y79" s="30" t="s">
        <v>3218</v>
      </c>
      <c r="Z79" s="30">
        <v>337.75044594866625</v>
      </c>
    </row>
    <row r="80" spans="1:26" x14ac:dyDescent="0.2">
      <c r="A80" s="30">
        <v>3347</v>
      </c>
      <c r="B80" s="30" t="s">
        <v>241</v>
      </c>
      <c r="C80" s="30" t="s">
        <v>92</v>
      </c>
      <c r="D80" s="30">
        <v>7.0000000000000007E-2</v>
      </c>
      <c r="E80" s="30">
        <v>7.68</v>
      </c>
      <c r="F80" s="30">
        <v>6.16</v>
      </c>
      <c r="G80" s="30" t="s">
        <v>63</v>
      </c>
      <c r="H80" s="30" t="s">
        <v>15</v>
      </c>
      <c r="I80" s="30" t="s">
        <v>24</v>
      </c>
      <c r="J80" s="30" t="s">
        <v>48</v>
      </c>
      <c r="K80" s="30" t="s">
        <v>49</v>
      </c>
      <c r="L80" s="30" t="s">
        <v>242</v>
      </c>
      <c r="M80" s="30">
        <v>0.35</v>
      </c>
      <c r="N80" s="30" t="s">
        <v>8</v>
      </c>
      <c r="O80" s="30" t="s">
        <v>9</v>
      </c>
      <c r="P80" s="30" t="s">
        <v>99</v>
      </c>
      <c r="Q80" s="30" t="s">
        <v>243</v>
      </c>
      <c r="R80" s="30">
        <v>33411</v>
      </c>
      <c r="S80" s="32">
        <v>42010</v>
      </c>
      <c r="T80" s="32">
        <v>42012</v>
      </c>
      <c r="U80" s="53">
        <v>125.9982</v>
      </c>
      <c r="V80" s="30">
        <v>1</v>
      </c>
      <c r="W80" s="30">
        <v>22.13</v>
      </c>
      <c r="X80" s="30">
        <v>89355</v>
      </c>
      <c r="Y80" s="30" t="s">
        <v>3215</v>
      </c>
      <c r="Z80" s="30">
        <v>106.583900877883</v>
      </c>
    </row>
    <row r="81" spans="1:26" x14ac:dyDescent="0.2">
      <c r="A81" s="30">
        <v>3347</v>
      </c>
      <c r="B81" s="30" t="s">
        <v>241</v>
      </c>
      <c r="C81" s="30" t="s">
        <v>92</v>
      </c>
      <c r="D81" s="30">
        <v>0.05</v>
      </c>
      <c r="E81" s="30">
        <v>6.64</v>
      </c>
      <c r="F81" s="30">
        <v>4.95</v>
      </c>
      <c r="G81" s="30" t="s">
        <v>63</v>
      </c>
      <c r="H81" s="30" t="s">
        <v>15</v>
      </c>
      <c r="I81" s="30" t="s">
        <v>4</v>
      </c>
      <c r="J81" s="30" t="s">
        <v>102</v>
      </c>
      <c r="K81" s="30" t="s">
        <v>18</v>
      </c>
      <c r="L81" s="30" t="s">
        <v>244</v>
      </c>
      <c r="M81" s="30">
        <v>0.37</v>
      </c>
      <c r="N81" s="30" t="s">
        <v>8</v>
      </c>
      <c r="O81" s="30" t="s">
        <v>9</v>
      </c>
      <c r="P81" s="30" t="s">
        <v>99</v>
      </c>
      <c r="Q81" s="30" t="s">
        <v>243</v>
      </c>
      <c r="R81" s="30">
        <v>33411</v>
      </c>
      <c r="S81" s="32">
        <v>42010</v>
      </c>
      <c r="T81" s="32">
        <v>42012</v>
      </c>
      <c r="U81" s="53">
        <v>-92.929199999999994</v>
      </c>
      <c r="V81" s="30">
        <v>5</v>
      </c>
      <c r="W81" s="30">
        <v>34.17</v>
      </c>
      <c r="X81" s="30">
        <v>89355</v>
      </c>
      <c r="Y81" s="30" t="s">
        <v>3215</v>
      </c>
      <c r="Z81" s="30">
        <v>-124.46504278871646</v>
      </c>
    </row>
    <row r="82" spans="1:26" x14ac:dyDescent="0.2">
      <c r="A82" s="30">
        <v>799</v>
      </c>
      <c r="B82" s="30" t="s">
        <v>245</v>
      </c>
      <c r="C82" s="30" t="s">
        <v>46</v>
      </c>
      <c r="D82" s="30">
        <v>0.01</v>
      </c>
      <c r="E82" s="30">
        <v>150.97999999999999</v>
      </c>
      <c r="F82" s="30">
        <v>30</v>
      </c>
      <c r="G82" s="30" t="s">
        <v>2</v>
      </c>
      <c r="H82" s="30" t="s">
        <v>15</v>
      </c>
      <c r="I82" s="30" t="s">
        <v>4</v>
      </c>
      <c r="J82" s="30" t="s">
        <v>85</v>
      </c>
      <c r="K82" s="30" t="s">
        <v>33</v>
      </c>
      <c r="L82" s="30" t="s">
        <v>246</v>
      </c>
      <c r="M82" s="30">
        <v>0.74</v>
      </c>
      <c r="N82" s="30" t="s">
        <v>8</v>
      </c>
      <c r="O82" s="30" t="s">
        <v>9</v>
      </c>
      <c r="P82" s="30" t="s">
        <v>247</v>
      </c>
      <c r="Q82" s="30" t="s">
        <v>248</v>
      </c>
      <c r="R82" s="30">
        <v>29915</v>
      </c>
      <c r="S82" s="32">
        <v>42010</v>
      </c>
      <c r="T82" s="32">
        <v>42012</v>
      </c>
      <c r="U82" s="53">
        <v>131.38200000000001</v>
      </c>
      <c r="V82" s="30">
        <v>6</v>
      </c>
      <c r="W82" s="30">
        <v>958.46</v>
      </c>
      <c r="X82" s="30">
        <v>89909</v>
      </c>
      <c r="Y82" s="30" t="s">
        <v>3215</v>
      </c>
      <c r="Z82" s="30">
        <v>2050.7295087060734</v>
      </c>
    </row>
    <row r="83" spans="1:26" x14ac:dyDescent="0.2">
      <c r="A83" s="30">
        <v>799</v>
      </c>
      <c r="B83" s="30" t="s">
        <v>245</v>
      </c>
      <c r="C83" s="30" t="s">
        <v>46</v>
      </c>
      <c r="D83" s="30">
        <v>0.01</v>
      </c>
      <c r="E83" s="30">
        <v>28.28</v>
      </c>
      <c r="F83" s="30">
        <v>13.99</v>
      </c>
      <c r="G83" s="30" t="s">
        <v>63</v>
      </c>
      <c r="H83" s="30" t="s">
        <v>15</v>
      </c>
      <c r="I83" s="30" t="s">
        <v>24</v>
      </c>
      <c r="J83" s="30" t="s">
        <v>54</v>
      </c>
      <c r="K83" s="30" t="s">
        <v>120</v>
      </c>
      <c r="L83" s="30" t="s">
        <v>249</v>
      </c>
      <c r="M83" s="30">
        <v>0.57999999999999996</v>
      </c>
      <c r="N83" s="30" t="s">
        <v>8</v>
      </c>
      <c r="O83" s="30" t="s">
        <v>9</v>
      </c>
      <c r="P83" s="30" t="s">
        <v>247</v>
      </c>
      <c r="Q83" s="30" t="s">
        <v>248</v>
      </c>
      <c r="R83" s="30">
        <v>29915</v>
      </c>
      <c r="S83" s="32">
        <v>42010</v>
      </c>
      <c r="T83" s="32">
        <v>42012</v>
      </c>
      <c r="U83" s="53">
        <v>-89.292000000000002</v>
      </c>
      <c r="V83" s="30">
        <v>12</v>
      </c>
      <c r="W83" s="30">
        <v>368.84</v>
      </c>
      <c r="X83" s="30">
        <v>89909</v>
      </c>
      <c r="Y83" s="30" t="s">
        <v>3215</v>
      </c>
      <c r="Z83" s="30">
        <v>586.16940421355866</v>
      </c>
    </row>
    <row r="84" spans="1:26" x14ac:dyDescent="0.2">
      <c r="A84" s="30">
        <v>799</v>
      </c>
      <c r="B84" s="30" t="s">
        <v>245</v>
      </c>
      <c r="C84" s="30" t="s">
        <v>46</v>
      </c>
      <c r="D84" s="30">
        <v>0.03</v>
      </c>
      <c r="E84" s="30">
        <v>35.99</v>
      </c>
      <c r="F84" s="30">
        <v>1.1000000000000001</v>
      </c>
      <c r="G84" s="30" t="s">
        <v>14</v>
      </c>
      <c r="H84" s="30" t="s">
        <v>15</v>
      </c>
      <c r="I84" s="30" t="s">
        <v>16</v>
      </c>
      <c r="J84" s="30" t="s">
        <v>111</v>
      </c>
      <c r="K84" s="30" t="s">
        <v>49</v>
      </c>
      <c r="L84" s="30" t="s">
        <v>250</v>
      </c>
      <c r="M84" s="30">
        <v>0.55000000000000004</v>
      </c>
      <c r="N84" s="30" t="s">
        <v>8</v>
      </c>
      <c r="O84" s="30" t="s">
        <v>9</v>
      </c>
      <c r="P84" s="30" t="s">
        <v>247</v>
      </c>
      <c r="Q84" s="30" t="s">
        <v>248</v>
      </c>
      <c r="R84" s="30">
        <v>29915</v>
      </c>
      <c r="S84" s="32">
        <v>42010</v>
      </c>
      <c r="T84" s="32">
        <v>42011</v>
      </c>
      <c r="U84" s="53">
        <v>-211.036</v>
      </c>
      <c r="V84" s="30">
        <v>1</v>
      </c>
      <c r="W84" s="30">
        <v>30.86</v>
      </c>
      <c r="X84" s="30">
        <v>89909</v>
      </c>
      <c r="Y84" s="30" t="s">
        <v>3215</v>
      </c>
      <c r="Z84" s="30">
        <v>173.44963416437352</v>
      </c>
    </row>
    <row r="85" spans="1:26" x14ac:dyDescent="0.2">
      <c r="A85" s="30">
        <v>1950</v>
      </c>
      <c r="B85" s="30" t="s">
        <v>251</v>
      </c>
      <c r="C85" s="30" t="s">
        <v>46</v>
      </c>
      <c r="D85" s="30">
        <v>0.01</v>
      </c>
      <c r="E85" s="30">
        <v>6.68</v>
      </c>
      <c r="F85" s="30">
        <v>4.91</v>
      </c>
      <c r="G85" s="30" t="s">
        <v>14</v>
      </c>
      <c r="H85" s="30" t="s">
        <v>3</v>
      </c>
      <c r="I85" s="30" t="s">
        <v>24</v>
      </c>
      <c r="J85" s="30" t="s">
        <v>64</v>
      </c>
      <c r="K85" s="30" t="s">
        <v>49</v>
      </c>
      <c r="L85" s="30" t="s">
        <v>252</v>
      </c>
      <c r="M85" s="30">
        <v>0.37</v>
      </c>
      <c r="N85" s="30" t="s">
        <v>8</v>
      </c>
      <c r="O85" s="30" t="s">
        <v>35</v>
      </c>
      <c r="P85" s="30" t="s">
        <v>253</v>
      </c>
      <c r="Q85" s="30" t="s">
        <v>254</v>
      </c>
      <c r="R85" s="30">
        <v>59750</v>
      </c>
      <c r="S85" s="32">
        <v>42010</v>
      </c>
      <c r="T85" s="32">
        <v>42012</v>
      </c>
      <c r="U85" s="53">
        <v>-15.48</v>
      </c>
      <c r="V85" s="30">
        <v>7</v>
      </c>
      <c r="W85" s="30">
        <v>51.03</v>
      </c>
      <c r="X85" s="30">
        <v>90414</v>
      </c>
      <c r="Y85" s="30" t="s">
        <v>3217</v>
      </c>
      <c r="Z85" s="30">
        <v>270.67936337007274</v>
      </c>
    </row>
    <row r="86" spans="1:26" x14ac:dyDescent="0.2">
      <c r="A86" s="30">
        <v>2290</v>
      </c>
      <c r="B86" s="30" t="s">
        <v>255</v>
      </c>
      <c r="C86" s="30" t="s">
        <v>46</v>
      </c>
      <c r="D86" s="30">
        <v>0</v>
      </c>
      <c r="E86" s="30">
        <v>42.98</v>
      </c>
      <c r="F86" s="30">
        <v>4.62</v>
      </c>
      <c r="G86" s="30" t="s">
        <v>14</v>
      </c>
      <c r="H86" s="30" t="s">
        <v>47</v>
      </c>
      <c r="I86" s="30" t="s">
        <v>24</v>
      </c>
      <c r="J86" s="30" t="s">
        <v>71</v>
      </c>
      <c r="K86" s="30" t="s">
        <v>49</v>
      </c>
      <c r="L86" s="30" t="s">
        <v>256</v>
      </c>
      <c r="M86" s="30">
        <v>0.56000000000000005</v>
      </c>
      <c r="N86" s="30" t="s">
        <v>8</v>
      </c>
      <c r="O86" s="30" t="s">
        <v>28</v>
      </c>
      <c r="P86" s="30" t="s">
        <v>60</v>
      </c>
      <c r="Q86" s="30" t="s">
        <v>257</v>
      </c>
      <c r="R86" s="30">
        <v>55433</v>
      </c>
      <c r="S86" s="32">
        <v>42010</v>
      </c>
      <c r="T86" s="32">
        <v>42012</v>
      </c>
      <c r="U86" s="53">
        <v>385.30290000000002</v>
      </c>
      <c r="V86" s="30">
        <v>12</v>
      </c>
      <c r="W86" s="30">
        <v>558.41</v>
      </c>
      <c r="X86" s="30">
        <v>88163</v>
      </c>
      <c r="Y86" s="30" t="s">
        <v>3216</v>
      </c>
      <c r="Z86" s="30">
        <v>990.81926266270523</v>
      </c>
    </row>
    <row r="87" spans="1:26" x14ac:dyDescent="0.2">
      <c r="A87" s="30">
        <v>2290</v>
      </c>
      <c r="B87" s="30" t="s">
        <v>255</v>
      </c>
      <c r="C87" s="30" t="s">
        <v>46</v>
      </c>
      <c r="D87" s="30">
        <v>0.03</v>
      </c>
      <c r="E87" s="30">
        <v>21.78</v>
      </c>
      <c r="F87" s="30">
        <v>5.94</v>
      </c>
      <c r="G87" s="30" t="s">
        <v>14</v>
      </c>
      <c r="H87" s="30" t="s">
        <v>47</v>
      </c>
      <c r="I87" s="30" t="s">
        <v>24</v>
      </c>
      <c r="J87" s="30" t="s">
        <v>71</v>
      </c>
      <c r="K87" s="30" t="s">
        <v>120</v>
      </c>
      <c r="L87" s="30" t="s">
        <v>258</v>
      </c>
      <c r="M87" s="30">
        <v>0.5</v>
      </c>
      <c r="N87" s="30" t="s">
        <v>8</v>
      </c>
      <c r="O87" s="30" t="s">
        <v>28</v>
      </c>
      <c r="P87" s="30" t="s">
        <v>60</v>
      </c>
      <c r="Q87" s="30" t="s">
        <v>257</v>
      </c>
      <c r="R87" s="30">
        <v>55433</v>
      </c>
      <c r="S87" s="32">
        <v>42010</v>
      </c>
      <c r="T87" s="32">
        <v>42012</v>
      </c>
      <c r="U87" s="53">
        <v>187.2</v>
      </c>
      <c r="V87" s="30">
        <v>13</v>
      </c>
      <c r="W87" s="30">
        <v>290.22000000000003</v>
      </c>
      <c r="X87" s="30">
        <v>88163</v>
      </c>
      <c r="Y87" s="30" t="s">
        <v>3216</v>
      </c>
      <c r="Z87" s="30">
        <v>688.32121111075162</v>
      </c>
    </row>
    <row r="88" spans="1:26" x14ac:dyDescent="0.2">
      <c r="A88" s="30">
        <v>3285</v>
      </c>
      <c r="B88" s="30" t="s">
        <v>259</v>
      </c>
      <c r="C88" s="30" t="s">
        <v>46</v>
      </c>
      <c r="D88" s="30">
        <v>0.06</v>
      </c>
      <c r="E88" s="30">
        <v>1.7</v>
      </c>
      <c r="F88" s="30">
        <v>1.99</v>
      </c>
      <c r="G88" s="30" t="s">
        <v>14</v>
      </c>
      <c r="H88" s="30" t="s">
        <v>15</v>
      </c>
      <c r="I88" s="30" t="s">
        <v>16</v>
      </c>
      <c r="J88" s="30" t="s">
        <v>17</v>
      </c>
      <c r="K88" s="30" t="s">
        <v>18</v>
      </c>
      <c r="L88" s="30" t="s">
        <v>260</v>
      </c>
      <c r="M88" s="30">
        <v>0.51</v>
      </c>
      <c r="N88" s="30" t="s">
        <v>8</v>
      </c>
      <c r="O88" s="30" t="s">
        <v>9</v>
      </c>
      <c r="P88" s="30" t="s">
        <v>218</v>
      </c>
      <c r="Q88" s="30" t="s">
        <v>261</v>
      </c>
      <c r="R88" s="30">
        <v>20170</v>
      </c>
      <c r="S88" s="32">
        <v>42010</v>
      </c>
      <c r="T88" s="32">
        <v>42011</v>
      </c>
      <c r="U88" s="53">
        <v>80.071200000000005</v>
      </c>
      <c r="V88" s="30">
        <v>7</v>
      </c>
      <c r="W88" s="30">
        <v>12.15</v>
      </c>
      <c r="X88" s="30">
        <v>90750</v>
      </c>
      <c r="Y88" s="30" t="s">
        <v>3215</v>
      </c>
      <c r="Z88" s="30">
        <v>335.64079897095115</v>
      </c>
    </row>
    <row r="89" spans="1:26" x14ac:dyDescent="0.2">
      <c r="A89" s="30">
        <v>3285</v>
      </c>
      <c r="B89" s="30" t="s">
        <v>259</v>
      </c>
      <c r="C89" s="30" t="s">
        <v>46</v>
      </c>
      <c r="D89" s="30">
        <v>0.01</v>
      </c>
      <c r="E89" s="30">
        <v>30.98</v>
      </c>
      <c r="F89" s="30">
        <v>5.09</v>
      </c>
      <c r="G89" s="30" t="s">
        <v>14</v>
      </c>
      <c r="H89" s="30" t="s">
        <v>15</v>
      </c>
      <c r="I89" s="30" t="s">
        <v>24</v>
      </c>
      <c r="J89" s="30" t="s">
        <v>64</v>
      </c>
      <c r="K89" s="30" t="s">
        <v>49</v>
      </c>
      <c r="L89" s="30" t="s">
        <v>262</v>
      </c>
      <c r="M89" s="30">
        <v>0.4</v>
      </c>
      <c r="N89" s="30" t="s">
        <v>8</v>
      </c>
      <c r="O89" s="30" t="s">
        <v>9</v>
      </c>
      <c r="P89" s="30" t="s">
        <v>218</v>
      </c>
      <c r="Q89" s="30" t="s">
        <v>261</v>
      </c>
      <c r="R89" s="30">
        <v>20170</v>
      </c>
      <c r="S89" s="32">
        <v>42010</v>
      </c>
      <c r="T89" s="32">
        <v>42012</v>
      </c>
      <c r="U89" s="53">
        <v>896.40599999999995</v>
      </c>
      <c r="V89" s="30">
        <v>9</v>
      </c>
      <c r="W89" s="30">
        <v>288.42</v>
      </c>
      <c r="X89" s="30">
        <v>90750</v>
      </c>
      <c r="Y89" s="30" t="s">
        <v>3215</v>
      </c>
      <c r="Z89" s="30">
        <v>1290.6217038577261</v>
      </c>
    </row>
    <row r="90" spans="1:26" x14ac:dyDescent="0.2">
      <c r="A90" s="30">
        <v>619</v>
      </c>
      <c r="B90" s="30" t="s">
        <v>263</v>
      </c>
      <c r="C90" s="30" t="s">
        <v>1</v>
      </c>
      <c r="D90" s="30">
        <v>0.03</v>
      </c>
      <c r="E90" s="30">
        <v>14.2</v>
      </c>
      <c r="F90" s="30">
        <v>5.3</v>
      </c>
      <c r="G90" s="30" t="s">
        <v>14</v>
      </c>
      <c r="H90" s="30" t="s">
        <v>15</v>
      </c>
      <c r="I90" s="30" t="s">
        <v>4</v>
      </c>
      <c r="J90" s="30" t="s">
        <v>102</v>
      </c>
      <c r="K90" s="30" t="s">
        <v>26</v>
      </c>
      <c r="L90" s="30" t="s">
        <v>264</v>
      </c>
      <c r="M90" s="30">
        <v>0.46</v>
      </c>
      <c r="N90" s="30" t="s">
        <v>8</v>
      </c>
      <c r="O90" s="30" t="s">
        <v>28</v>
      </c>
      <c r="P90" s="30" t="s">
        <v>265</v>
      </c>
      <c r="Q90" s="30" t="s">
        <v>266</v>
      </c>
      <c r="R90" s="30">
        <v>48195</v>
      </c>
      <c r="S90" s="32">
        <v>42011</v>
      </c>
      <c r="T90" s="32">
        <v>42012</v>
      </c>
      <c r="U90" s="53">
        <v>107.02</v>
      </c>
      <c r="V90" s="30">
        <v>14</v>
      </c>
      <c r="W90" s="30">
        <v>205.98</v>
      </c>
      <c r="X90" s="30">
        <v>88196</v>
      </c>
      <c r="Y90" s="30" t="s">
        <v>3216</v>
      </c>
      <c r="Z90" s="30">
        <v>561.1359754085579</v>
      </c>
    </row>
    <row r="91" spans="1:26" x14ac:dyDescent="0.2">
      <c r="A91" s="30">
        <v>3</v>
      </c>
      <c r="B91" s="30" t="s">
        <v>267</v>
      </c>
      <c r="C91" s="30" t="s">
        <v>13</v>
      </c>
      <c r="D91" s="30">
        <v>0.01</v>
      </c>
      <c r="E91" s="30">
        <v>2.84</v>
      </c>
      <c r="F91" s="30">
        <v>0.93</v>
      </c>
      <c r="G91" s="30" t="s">
        <v>63</v>
      </c>
      <c r="H91" s="30" t="s">
        <v>70</v>
      </c>
      <c r="I91" s="30" t="s">
        <v>24</v>
      </c>
      <c r="J91" s="30" t="s">
        <v>25</v>
      </c>
      <c r="K91" s="30" t="s">
        <v>26</v>
      </c>
      <c r="L91" s="30" t="s">
        <v>268</v>
      </c>
      <c r="M91" s="30">
        <v>0.54</v>
      </c>
      <c r="N91" s="30" t="s">
        <v>8</v>
      </c>
      <c r="O91" s="30" t="s">
        <v>35</v>
      </c>
      <c r="P91" s="30" t="s">
        <v>42</v>
      </c>
      <c r="Q91" s="30" t="s">
        <v>269</v>
      </c>
      <c r="R91" s="30">
        <v>98221</v>
      </c>
      <c r="S91" s="32">
        <v>42011</v>
      </c>
      <c r="T91" s="32">
        <v>42012</v>
      </c>
      <c r="U91" s="53">
        <v>4.5599999999999996</v>
      </c>
      <c r="V91" s="30">
        <v>4</v>
      </c>
      <c r="W91" s="30">
        <v>13.01</v>
      </c>
      <c r="X91" s="30">
        <v>88522</v>
      </c>
      <c r="Y91" s="30" t="s">
        <v>3217</v>
      </c>
      <c r="Z91" s="30">
        <v>33.769145168792107</v>
      </c>
    </row>
    <row r="92" spans="1:26" x14ac:dyDescent="0.2">
      <c r="A92" s="30">
        <v>651</v>
      </c>
      <c r="B92" s="30" t="s">
        <v>270</v>
      </c>
      <c r="C92" s="30" t="s">
        <v>13</v>
      </c>
      <c r="D92" s="30">
        <v>0.08</v>
      </c>
      <c r="E92" s="30">
        <v>15.99</v>
      </c>
      <c r="F92" s="30">
        <v>13.18</v>
      </c>
      <c r="G92" s="30" t="s">
        <v>14</v>
      </c>
      <c r="H92" s="30" t="s">
        <v>15</v>
      </c>
      <c r="I92" s="30" t="s">
        <v>24</v>
      </c>
      <c r="J92" s="30" t="s">
        <v>48</v>
      </c>
      <c r="K92" s="30" t="s">
        <v>49</v>
      </c>
      <c r="L92" s="30" t="s">
        <v>271</v>
      </c>
      <c r="M92" s="30">
        <v>0.37</v>
      </c>
      <c r="N92" s="30" t="s">
        <v>8</v>
      </c>
      <c r="O92" s="30" t="s">
        <v>35</v>
      </c>
      <c r="P92" s="30" t="s">
        <v>272</v>
      </c>
      <c r="Q92" s="30" t="s">
        <v>273</v>
      </c>
      <c r="R92" s="30">
        <v>89115</v>
      </c>
      <c r="S92" s="32">
        <v>42011</v>
      </c>
      <c r="T92" s="32">
        <v>42012</v>
      </c>
      <c r="U92" s="53">
        <v>-246.92616000000001</v>
      </c>
      <c r="V92" s="30">
        <v>12</v>
      </c>
      <c r="W92" s="30">
        <v>192.33</v>
      </c>
      <c r="X92" s="30">
        <v>91575</v>
      </c>
      <c r="Y92" s="30" t="s">
        <v>3217</v>
      </c>
      <c r="Z92" s="30">
        <v>21.744249609910121</v>
      </c>
    </row>
    <row r="93" spans="1:26" x14ac:dyDescent="0.2">
      <c r="A93" s="30">
        <v>2630</v>
      </c>
      <c r="B93" s="30" t="s">
        <v>181</v>
      </c>
      <c r="C93" s="30" t="s">
        <v>13</v>
      </c>
      <c r="D93" s="30">
        <v>7.0000000000000007E-2</v>
      </c>
      <c r="E93" s="30">
        <v>65.989999999999995</v>
      </c>
      <c r="F93" s="30">
        <v>5.99</v>
      </c>
      <c r="G93" s="30" t="s">
        <v>14</v>
      </c>
      <c r="H93" s="30" t="s">
        <v>3</v>
      </c>
      <c r="I93" s="30" t="s">
        <v>16</v>
      </c>
      <c r="J93" s="30" t="s">
        <v>111</v>
      </c>
      <c r="K93" s="30" t="s">
        <v>49</v>
      </c>
      <c r="L93" s="30" t="s">
        <v>274</v>
      </c>
      <c r="M93" s="30">
        <v>0.57999999999999996</v>
      </c>
      <c r="N93" s="30" t="s">
        <v>8</v>
      </c>
      <c r="O93" s="30" t="s">
        <v>28</v>
      </c>
      <c r="P93" s="30" t="s">
        <v>183</v>
      </c>
      <c r="Q93" s="30" t="s">
        <v>184</v>
      </c>
      <c r="R93" s="30">
        <v>73071</v>
      </c>
      <c r="S93" s="32">
        <v>42011</v>
      </c>
      <c r="T93" s="32">
        <v>42012</v>
      </c>
      <c r="U93" s="53">
        <v>-139.18256</v>
      </c>
      <c r="V93" s="30">
        <v>3</v>
      </c>
      <c r="W93" s="30">
        <v>165.71</v>
      </c>
      <c r="X93" s="30">
        <v>85915</v>
      </c>
      <c r="Y93" s="30" t="s">
        <v>3216</v>
      </c>
      <c r="Z93" s="30">
        <v>291.06450129207991</v>
      </c>
    </row>
    <row r="94" spans="1:26" x14ac:dyDescent="0.2">
      <c r="A94" s="30">
        <v>1781</v>
      </c>
      <c r="B94" s="30" t="s">
        <v>275</v>
      </c>
      <c r="C94" s="30" t="s">
        <v>23</v>
      </c>
      <c r="D94" s="30">
        <v>0.03</v>
      </c>
      <c r="E94" s="30">
        <v>5.08</v>
      </c>
      <c r="F94" s="30">
        <v>2.0299999999999998</v>
      </c>
      <c r="G94" s="30" t="s">
        <v>14</v>
      </c>
      <c r="H94" s="30" t="s">
        <v>47</v>
      </c>
      <c r="I94" s="30" t="s">
        <v>4</v>
      </c>
      <c r="J94" s="30" t="s">
        <v>102</v>
      </c>
      <c r="K94" s="30" t="s">
        <v>26</v>
      </c>
      <c r="L94" s="30" t="s">
        <v>276</v>
      </c>
      <c r="M94" s="30">
        <v>0.51</v>
      </c>
      <c r="N94" s="30" t="s">
        <v>8</v>
      </c>
      <c r="O94" s="30" t="s">
        <v>35</v>
      </c>
      <c r="P94" s="30" t="s">
        <v>66</v>
      </c>
      <c r="Q94" s="30" t="s">
        <v>277</v>
      </c>
      <c r="R94" s="30">
        <v>94070</v>
      </c>
      <c r="S94" s="32">
        <v>42011</v>
      </c>
      <c r="T94" s="32">
        <v>42016</v>
      </c>
      <c r="U94" s="53">
        <v>15.1524</v>
      </c>
      <c r="V94" s="30">
        <v>4</v>
      </c>
      <c r="W94" s="30">
        <v>21.96</v>
      </c>
      <c r="X94" s="30">
        <v>89858</v>
      </c>
      <c r="Y94" s="30" t="s">
        <v>3217</v>
      </c>
      <c r="Z94" s="30">
        <v>238.7971225865825</v>
      </c>
    </row>
    <row r="95" spans="1:26" x14ac:dyDescent="0.2">
      <c r="A95" s="30">
        <v>3123</v>
      </c>
      <c r="B95" s="30" t="s">
        <v>278</v>
      </c>
      <c r="C95" s="30" t="s">
        <v>23</v>
      </c>
      <c r="D95" s="30">
        <v>0.02</v>
      </c>
      <c r="E95" s="30">
        <v>7.1</v>
      </c>
      <c r="F95" s="30">
        <v>6.05</v>
      </c>
      <c r="G95" s="30" t="s">
        <v>14</v>
      </c>
      <c r="H95" s="30" t="s">
        <v>47</v>
      </c>
      <c r="I95" s="30" t="s">
        <v>24</v>
      </c>
      <c r="J95" s="30" t="s">
        <v>48</v>
      </c>
      <c r="K95" s="30" t="s">
        <v>49</v>
      </c>
      <c r="L95" s="30" t="s">
        <v>227</v>
      </c>
      <c r="M95" s="30">
        <v>0.39</v>
      </c>
      <c r="N95" s="30" t="s">
        <v>8</v>
      </c>
      <c r="O95" s="30" t="s">
        <v>28</v>
      </c>
      <c r="P95" s="30" t="s">
        <v>79</v>
      </c>
      <c r="Q95" s="30" t="s">
        <v>279</v>
      </c>
      <c r="R95" s="30">
        <v>60160</v>
      </c>
      <c r="S95" s="32">
        <v>42011</v>
      </c>
      <c r="T95" s="32">
        <v>42013</v>
      </c>
      <c r="U95" s="53">
        <v>-48.875</v>
      </c>
      <c r="V95" s="30">
        <v>8</v>
      </c>
      <c r="W95" s="30">
        <v>61.5</v>
      </c>
      <c r="X95" s="30">
        <v>87287</v>
      </c>
      <c r="Y95" s="30" t="s">
        <v>3216</v>
      </c>
      <c r="Z95" s="30">
        <v>197.53692535742098</v>
      </c>
    </row>
    <row r="96" spans="1:26" x14ac:dyDescent="0.2">
      <c r="A96" s="30">
        <v>3303</v>
      </c>
      <c r="B96" s="30" t="s">
        <v>280</v>
      </c>
      <c r="C96" s="30" t="s">
        <v>23</v>
      </c>
      <c r="D96" s="30">
        <v>0.04</v>
      </c>
      <c r="E96" s="30">
        <v>33.89</v>
      </c>
      <c r="F96" s="30">
        <v>5.0999999999999996</v>
      </c>
      <c r="G96" s="30" t="s">
        <v>14</v>
      </c>
      <c r="H96" s="30" t="s">
        <v>47</v>
      </c>
      <c r="I96" s="30" t="s">
        <v>24</v>
      </c>
      <c r="J96" s="30" t="s">
        <v>54</v>
      </c>
      <c r="K96" s="30" t="s">
        <v>49</v>
      </c>
      <c r="L96" s="30" t="s">
        <v>281</v>
      </c>
      <c r="M96" s="30">
        <v>0.6</v>
      </c>
      <c r="N96" s="30" t="s">
        <v>8</v>
      </c>
      <c r="O96" s="30" t="s">
        <v>9</v>
      </c>
      <c r="P96" s="30" t="s">
        <v>99</v>
      </c>
      <c r="Q96" s="30" t="s">
        <v>282</v>
      </c>
      <c r="R96" s="30">
        <v>33461</v>
      </c>
      <c r="S96" s="32">
        <v>42011</v>
      </c>
      <c r="T96" s="32">
        <v>42016</v>
      </c>
      <c r="U96" s="53">
        <v>68.676000000000002</v>
      </c>
      <c r="V96" s="30">
        <v>6</v>
      </c>
      <c r="W96" s="30">
        <v>200.64</v>
      </c>
      <c r="X96" s="30">
        <v>87795</v>
      </c>
      <c r="Y96" s="30" t="s">
        <v>3215</v>
      </c>
      <c r="Z96" s="30">
        <v>536.9244028428775</v>
      </c>
    </row>
    <row r="97" spans="1:26" x14ac:dyDescent="0.2">
      <c r="A97" s="30">
        <v>1367</v>
      </c>
      <c r="B97" s="30" t="s">
        <v>283</v>
      </c>
      <c r="C97" s="30" t="s">
        <v>92</v>
      </c>
      <c r="D97" s="30">
        <v>0.03</v>
      </c>
      <c r="E97" s="30">
        <v>73.98</v>
      </c>
      <c r="F97" s="30">
        <v>14.52</v>
      </c>
      <c r="G97" s="30" t="s">
        <v>14</v>
      </c>
      <c r="H97" s="30" t="s">
        <v>15</v>
      </c>
      <c r="I97" s="30" t="s">
        <v>16</v>
      </c>
      <c r="J97" s="30" t="s">
        <v>17</v>
      </c>
      <c r="K97" s="30" t="s">
        <v>49</v>
      </c>
      <c r="L97" s="30" t="s">
        <v>284</v>
      </c>
      <c r="M97" s="30">
        <v>0.65</v>
      </c>
      <c r="N97" s="30" t="s">
        <v>8</v>
      </c>
      <c r="O97" s="30" t="s">
        <v>28</v>
      </c>
      <c r="P97" s="30" t="s">
        <v>163</v>
      </c>
      <c r="Q97" s="30" t="s">
        <v>285</v>
      </c>
      <c r="R97" s="30">
        <v>79424</v>
      </c>
      <c r="S97" s="32">
        <v>42011</v>
      </c>
      <c r="T97" s="32">
        <v>42014</v>
      </c>
      <c r="U97" s="53">
        <v>-326.23160000000001</v>
      </c>
      <c r="V97" s="30">
        <v>1</v>
      </c>
      <c r="W97" s="30">
        <v>79.02</v>
      </c>
      <c r="X97" s="30">
        <v>90513</v>
      </c>
      <c r="Y97" s="30" t="s">
        <v>3216</v>
      </c>
      <c r="Z97" s="30">
        <v>440.28802169280203</v>
      </c>
    </row>
    <row r="98" spans="1:26" x14ac:dyDescent="0.2">
      <c r="A98" s="30">
        <v>1606</v>
      </c>
      <c r="B98" s="30" t="s">
        <v>286</v>
      </c>
      <c r="C98" s="30" t="s">
        <v>92</v>
      </c>
      <c r="D98" s="30">
        <v>0.05</v>
      </c>
      <c r="E98" s="30">
        <v>1.98</v>
      </c>
      <c r="F98" s="30">
        <v>4.7699999999999996</v>
      </c>
      <c r="G98" s="30" t="s">
        <v>14</v>
      </c>
      <c r="H98" s="30" t="s">
        <v>47</v>
      </c>
      <c r="I98" s="30" t="s">
        <v>24</v>
      </c>
      <c r="J98" s="30" t="s">
        <v>48</v>
      </c>
      <c r="K98" s="30" t="s">
        <v>49</v>
      </c>
      <c r="L98" s="30" t="s">
        <v>287</v>
      </c>
      <c r="M98" s="30">
        <v>0.4</v>
      </c>
      <c r="N98" s="30" t="s">
        <v>8</v>
      </c>
      <c r="O98" s="30" t="s">
        <v>87</v>
      </c>
      <c r="P98" s="30" t="s">
        <v>88</v>
      </c>
      <c r="Q98" s="30" t="s">
        <v>288</v>
      </c>
      <c r="R98" s="30">
        <v>11010</v>
      </c>
      <c r="S98" s="32">
        <v>42011</v>
      </c>
      <c r="T98" s="32">
        <v>42012</v>
      </c>
      <c r="U98" s="53">
        <v>-14.359819999999999</v>
      </c>
      <c r="V98" s="30">
        <v>1</v>
      </c>
      <c r="W98" s="30">
        <v>3.53</v>
      </c>
      <c r="X98" s="30">
        <v>87993</v>
      </c>
      <c r="Y98" s="30" t="s">
        <v>3218</v>
      </c>
      <c r="Z98" s="30">
        <v>102.94260228770489</v>
      </c>
    </row>
    <row r="99" spans="1:26" x14ac:dyDescent="0.2">
      <c r="A99" s="30">
        <v>1606</v>
      </c>
      <c r="B99" s="30" t="s">
        <v>286</v>
      </c>
      <c r="C99" s="30" t="s">
        <v>92</v>
      </c>
      <c r="D99" s="30">
        <v>7.0000000000000007E-2</v>
      </c>
      <c r="E99" s="30">
        <v>699.99</v>
      </c>
      <c r="F99" s="30">
        <v>24.49</v>
      </c>
      <c r="G99" s="30" t="s">
        <v>63</v>
      </c>
      <c r="H99" s="30" t="s">
        <v>47</v>
      </c>
      <c r="I99" s="30" t="s">
        <v>16</v>
      </c>
      <c r="J99" s="30" t="s">
        <v>39</v>
      </c>
      <c r="K99" s="30" t="s">
        <v>40</v>
      </c>
      <c r="L99" s="30" t="s">
        <v>289</v>
      </c>
      <c r="M99" s="30">
        <v>0.41</v>
      </c>
      <c r="N99" s="30" t="s">
        <v>8</v>
      </c>
      <c r="O99" s="30" t="s">
        <v>87</v>
      </c>
      <c r="P99" s="30" t="s">
        <v>88</v>
      </c>
      <c r="Q99" s="30" t="s">
        <v>288</v>
      </c>
      <c r="R99" s="30">
        <v>11010</v>
      </c>
      <c r="S99" s="32">
        <v>42011</v>
      </c>
      <c r="T99" s="32">
        <v>42012</v>
      </c>
      <c r="U99" s="53">
        <v>-2870.2775999999999</v>
      </c>
      <c r="V99" s="30">
        <v>1</v>
      </c>
      <c r="W99" s="30">
        <v>706.56</v>
      </c>
      <c r="X99" s="30">
        <v>87993</v>
      </c>
      <c r="Y99" s="30" t="s">
        <v>3218</v>
      </c>
      <c r="Z99" s="30">
        <v>-176.67570596133413</v>
      </c>
    </row>
    <row r="100" spans="1:26" x14ac:dyDescent="0.2">
      <c r="A100" s="30">
        <v>1606</v>
      </c>
      <c r="B100" s="30" t="s">
        <v>286</v>
      </c>
      <c r="C100" s="30" t="s">
        <v>92</v>
      </c>
      <c r="D100" s="30">
        <v>7.0000000000000007E-2</v>
      </c>
      <c r="E100" s="30">
        <v>3174.835</v>
      </c>
      <c r="F100" s="30">
        <v>24.49</v>
      </c>
      <c r="G100" s="30" t="s">
        <v>14</v>
      </c>
      <c r="H100" s="30" t="s">
        <v>47</v>
      </c>
      <c r="I100" s="30" t="s">
        <v>16</v>
      </c>
      <c r="J100" s="30" t="s">
        <v>32</v>
      </c>
      <c r="K100" s="30" t="s">
        <v>40</v>
      </c>
      <c r="L100" s="30" t="s">
        <v>290</v>
      </c>
      <c r="M100" s="30">
        <v>0.39</v>
      </c>
      <c r="N100" s="30" t="s">
        <v>8</v>
      </c>
      <c r="O100" s="30" t="s">
        <v>87</v>
      </c>
      <c r="P100" s="30" t="s">
        <v>88</v>
      </c>
      <c r="Q100" s="30" t="s">
        <v>288</v>
      </c>
      <c r="R100" s="30">
        <v>11010</v>
      </c>
      <c r="S100" s="32">
        <v>42011</v>
      </c>
      <c r="T100" s="32">
        <v>42012</v>
      </c>
      <c r="U100" s="53">
        <v>77.983599999999996</v>
      </c>
      <c r="V100" s="30">
        <v>2</v>
      </c>
      <c r="W100" s="30">
        <v>13121.07</v>
      </c>
      <c r="X100" s="30">
        <v>87993</v>
      </c>
      <c r="Y100" s="30" t="s">
        <v>3218</v>
      </c>
      <c r="Z100" s="30">
        <v>21967.212971144159</v>
      </c>
    </row>
    <row r="101" spans="1:26" x14ac:dyDescent="0.2">
      <c r="A101" s="30">
        <v>3076</v>
      </c>
      <c r="B101" s="30" t="s">
        <v>291</v>
      </c>
      <c r="C101" s="30" t="s">
        <v>92</v>
      </c>
      <c r="D101" s="30">
        <v>0</v>
      </c>
      <c r="E101" s="30">
        <v>137.47999999999999</v>
      </c>
      <c r="F101" s="30">
        <v>32.18</v>
      </c>
      <c r="G101" s="30" t="s">
        <v>2</v>
      </c>
      <c r="H101" s="30" t="s">
        <v>3</v>
      </c>
      <c r="I101" s="30" t="s">
        <v>4</v>
      </c>
      <c r="J101" s="30" t="s">
        <v>93</v>
      </c>
      <c r="K101" s="30" t="s">
        <v>6</v>
      </c>
      <c r="L101" s="30" t="s">
        <v>292</v>
      </c>
      <c r="M101" s="30">
        <v>0.78</v>
      </c>
      <c r="N101" s="30" t="s">
        <v>8</v>
      </c>
      <c r="O101" s="30" t="s">
        <v>87</v>
      </c>
      <c r="P101" s="30" t="s">
        <v>293</v>
      </c>
      <c r="Q101" s="30" t="s">
        <v>294</v>
      </c>
      <c r="R101" s="30">
        <v>44224</v>
      </c>
      <c r="S101" s="32">
        <v>42011</v>
      </c>
      <c r="T101" s="32">
        <v>42012</v>
      </c>
      <c r="U101" s="53">
        <v>-203.27</v>
      </c>
      <c r="V101" s="30">
        <v>2</v>
      </c>
      <c r="W101" s="30">
        <v>296.75</v>
      </c>
      <c r="X101" s="30">
        <v>88241</v>
      </c>
      <c r="Y101" s="30" t="s">
        <v>3218</v>
      </c>
      <c r="Z101" s="30">
        <v>1597.4819491121732</v>
      </c>
    </row>
    <row r="102" spans="1:26" x14ac:dyDescent="0.2">
      <c r="A102" s="30">
        <v>3079</v>
      </c>
      <c r="B102" s="30" t="s">
        <v>295</v>
      </c>
      <c r="C102" s="30" t="s">
        <v>92</v>
      </c>
      <c r="D102" s="30">
        <v>0</v>
      </c>
      <c r="E102" s="30">
        <v>137.47999999999999</v>
      </c>
      <c r="F102" s="30">
        <v>32.18</v>
      </c>
      <c r="G102" s="30" t="s">
        <v>2</v>
      </c>
      <c r="H102" s="30" t="s">
        <v>3</v>
      </c>
      <c r="I102" s="30" t="s">
        <v>4</v>
      </c>
      <c r="J102" s="30" t="s">
        <v>93</v>
      </c>
      <c r="K102" s="30" t="s">
        <v>6</v>
      </c>
      <c r="L102" s="30" t="s">
        <v>292</v>
      </c>
      <c r="M102" s="30">
        <v>0.78</v>
      </c>
      <c r="N102" s="30" t="s">
        <v>8</v>
      </c>
      <c r="O102" s="30" t="s">
        <v>87</v>
      </c>
      <c r="P102" s="30" t="s">
        <v>296</v>
      </c>
      <c r="Q102" s="30" t="s">
        <v>297</v>
      </c>
      <c r="R102" s="30">
        <v>19112</v>
      </c>
      <c r="S102" s="32">
        <v>42011</v>
      </c>
      <c r="T102" s="32">
        <v>42012</v>
      </c>
      <c r="U102" s="53">
        <v>-203.27</v>
      </c>
      <c r="V102" s="30">
        <v>10</v>
      </c>
      <c r="W102" s="30">
        <v>1483.76</v>
      </c>
      <c r="X102" s="30">
        <v>12480</v>
      </c>
      <c r="Y102" s="30" t="s">
        <v>3218</v>
      </c>
      <c r="Z102" s="30">
        <v>1597.4819491121732</v>
      </c>
    </row>
    <row r="103" spans="1:26" x14ac:dyDescent="0.2">
      <c r="A103" s="30">
        <v>2868</v>
      </c>
      <c r="B103" s="30" t="s">
        <v>298</v>
      </c>
      <c r="C103" s="30" t="s">
        <v>13</v>
      </c>
      <c r="D103" s="30">
        <v>0.03</v>
      </c>
      <c r="E103" s="30">
        <v>896.99</v>
      </c>
      <c r="F103" s="30">
        <v>19.989999999999998</v>
      </c>
      <c r="G103" s="30" t="s">
        <v>14</v>
      </c>
      <c r="H103" s="30" t="s">
        <v>70</v>
      </c>
      <c r="I103" s="30" t="s">
        <v>24</v>
      </c>
      <c r="J103" s="30" t="s">
        <v>48</v>
      </c>
      <c r="K103" s="30" t="s">
        <v>49</v>
      </c>
      <c r="L103" s="30" t="s">
        <v>299</v>
      </c>
      <c r="M103" s="30">
        <v>0.38</v>
      </c>
      <c r="N103" s="30" t="s">
        <v>8</v>
      </c>
      <c r="O103" s="30" t="s">
        <v>35</v>
      </c>
      <c r="P103" s="30" t="s">
        <v>42</v>
      </c>
      <c r="Q103" s="30" t="s">
        <v>300</v>
      </c>
      <c r="R103" s="30">
        <v>98026</v>
      </c>
      <c r="S103" s="32">
        <v>42012</v>
      </c>
      <c r="T103" s="32">
        <v>42014</v>
      </c>
      <c r="U103" s="53">
        <v>3602.1311999999998</v>
      </c>
      <c r="V103" s="30">
        <v>6</v>
      </c>
      <c r="W103" s="30">
        <v>5220.4799999999996</v>
      </c>
      <c r="X103" s="30">
        <v>85826</v>
      </c>
      <c r="Y103" s="30" t="s">
        <v>3217</v>
      </c>
      <c r="Z103" s="30">
        <v>6982.1191604509431</v>
      </c>
    </row>
    <row r="104" spans="1:26" x14ac:dyDescent="0.2">
      <c r="A104" s="30">
        <v>2908</v>
      </c>
      <c r="B104" s="30" t="s">
        <v>301</v>
      </c>
      <c r="C104" s="30" t="s">
        <v>13</v>
      </c>
      <c r="D104" s="30">
        <v>7.0000000000000007E-2</v>
      </c>
      <c r="E104" s="30">
        <v>4.13</v>
      </c>
      <c r="F104" s="30">
        <v>0.99</v>
      </c>
      <c r="G104" s="30" t="s">
        <v>14</v>
      </c>
      <c r="H104" s="30" t="s">
        <v>47</v>
      </c>
      <c r="I104" s="30" t="s">
        <v>24</v>
      </c>
      <c r="J104" s="30" t="s">
        <v>128</v>
      </c>
      <c r="K104" s="30" t="s">
        <v>49</v>
      </c>
      <c r="L104" s="30" t="s">
        <v>302</v>
      </c>
      <c r="M104" s="30">
        <v>0.39</v>
      </c>
      <c r="N104" s="30" t="s">
        <v>8</v>
      </c>
      <c r="O104" s="30" t="s">
        <v>87</v>
      </c>
      <c r="P104" s="30" t="s">
        <v>293</v>
      </c>
      <c r="Q104" s="30" t="s">
        <v>303</v>
      </c>
      <c r="R104" s="30">
        <v>44125</v>
      </c>
      <c r="S104" s="32">
        <v>42012</v>
      </c>
      <c r="T104" s="32">
        <v>42012</v>
      </c>
      <c r="U104" s="53">
        <v>10.959199999999999</v>
      </c>
      <c r="V104" s="30">
        <v>4</v>
      </c>
      <c r="W104" s="30">
        <v>16.07</v>
      </c>
      <c r="X104" s="30">
        <v>88156</v>
      </c>
      <c r="Y104" s="30" t="s">
        <v>3218</v>
      </c>
      <c r="Z104" s="30">
        <v>-5.6506634500083415</v>
      </c>
    </row>
    <row r="105" spans="1:26" x14ac:dyDescent="0.2">
      <c r="A105" s="30">
        <v>2908</v>
      </c>
      <c r="B105" s="30" t="s">
        <v>301</v>
      </c>
      <c r="C105" s="30" t="s">
        <v>13</v>
      </c>
      <c r="D105" s="30">
        <v>0.03</v>
      </c>
      <c r="E105" s="30">
        <v>22.72</v>
      </c>
      <c r="F105" s="30">
        <v>8.99</v>
      </c>
      <c r="G105" s="30" t="s">
        <v>14</v>
      </c>
      <c r="H105" s="30" t="s">
        <v>47</v>
      </c>
      <c r="I105" s="30" t="s">
        <v>4</v>
      </c>
      <c r="J105" s="30" t="s">
        <v>102</v>
      </c>
      <c r="K105" s="30" t="s">
        <v>18</v>
      </c>
      <c r="L105" s="30" t="s">
        <v>304</v>
      </c>
      <c r="M105" s="30">
        <v>0.44</v>
      </c>
      <c r="N105" s="30" t="s">
        <v>8</v>
      </c>
      <c r="O105" s="30" t="s">
        <v>87</v>
      </c>
      <c r="P105" s="30" t="s">
        <v>293</v>
      </c>
      <c r="Q105" s="30" t="s">
        <v>303</v>
      </c>
      <c r="R105" s="30">
        <v>44125</v>
      </c>
      <c r="S105" s="32">
        <v>42012</v>
      </c>
      <c r="T105" s="32">
        <v>42012</v>
      </c>
      <c r="U105" s="53">
        <v>17.429400000000001</v>
      </c>
      <c r="V105" s="30">
        <v>1</v>
      </c>
      <c r="W105" s="30">
        <v>25.26</v>
      </c>
      <c r="X105" s="30">
        <v>88156</v>
      </c>
      <c r="Y105" s="30" t="s">
        <v>3218</v>
      </c>
      <c r="Z105" s="30">
        <v>348.32823232483349</v>
      </c>
    </row>
    <row r="106" spans="1:26" x14ac:dyDescent="0.2">
      <c r="A106" s="30">
        <v>2508</v>
      </c>
      <c r="B106" s="30" t="s">
        <v>305</v>
      </c>
      <c r="C106" s="30" t="s">
        <v>23</v>
      </c>
      <c r="D106" s="30">
        <v>0.02</v>
      </c>
      <c r="E106" s="30">
        <v>5.81</v>
      </c>
      <c r="F106" s="30">
        <v>8.49</v>
      </c>
      <c r="G106" s="30" t="s">
        <v>14</v>
      </c>
      <c r="H106" s="30" t="s">
        <v>47</v>
      </c>
      <c r="I106" s="30" t="s">
        <v>24</v>
      </c>
      <c r="J106" s="30" t="s">
        <v>48</v>
      </c>
      <c r="K106" s="30" t="s">
        <v>49</v>
      </c>
      <c r="L106" s="30" t="s">
        <v>306</v>
      </c>
      <c r="M106" s="30">
        <v>0.39</v>
      </c>
      <c r="N106" s="30" t="s">
        <v>8</v>
      </c>
      <c r="O106" s="30" t="s">
        <v>87</v>
      </c>
      <c r="P106" s="30" t="s">
        <v>307</v>
      </c>
      <c r="Q106" s="30" t="s">
        <v>308</v>
      </c>
      <c r="R106" s="30">
        <v>4073</v>
      </c>
      <c r="S106" s="32">
        <v>42012</v>
      </c>
      <c r="T106" s="32">
        <v>42016</v>
      </c>
      <c r="U106" s="53">
        <v>-137.494</v>
      </c>
      <c r="V106" s="30">
        <v>7</v>
      </c>
      <c r="W106" s="30">
        <v>42.44</v>
      </c>
      <c r="X106" s="30">
        <v>87031</v>
      </c>
      <c r="Y106" s="30" t="s">
        <v>3218</v>
      </c>
      <c r="Z106" s="30">
        <v>170.18699533947066</v>
      </c>
    </row>
    <row r="107" spans="1:26" x14ac:dyDescent="0.2">
      <c r="A107" s="30">
        <v>2099</v>
      </c>
      <c r="B107" s="30" t="s">
        <v>309</v>
      </c>
      <c r="C107" s="30" t="s">
        <v>46</v>
      </c>
      <c r="D107" s="30">
        <v>7.0000000000000007E-2</v>
      </c>
      <c r="E107" s="30">
        <v>14.56</v>
      </c>
      <c r="F107" s="30">
        <v>3.5</v>
      </c>
      <c r="G107" s="30" t="s">
        <v>14</v>
      </c>
      <c r="H107" s="30" t="s">
        <v>47</v>
      </c>
      <c r="I107" s="30" t="s">
        <v>24</v>
      </c>
      <c r="J107" s="30" t="s">
        <v>71</v>
      </c>
      <c r="K107" s="30" t="s">
        <v>49</v>
      </c>
      <c r="L107" s="30" t="s">
        <v>310</v>
      </c>
      <c r="M107" s="30">
        <v>0.57999999999999996</v>
      </c>
      <c r="N107" s="30" t="s">
        <v>8</v>
      </c>
      <c r="O107" s="30" t="s">
        <v>9</v>
      </c>
      <c r="P107" s="30" t="s">
        <v>247</v>
      </c>
      <c r="Q107" s="30" t="s">
        <v>311</v>
      </c>
      <c r="R107" s="30">
        <v>29577</v>
      </c>
      <c r="S107" s="32">
        <v>42012</v>
      </c>
      <c r="T107" s="32">
        <v>42013</v>
      </c>
      <c r="U107" s="53">
        <v>-45.527999999999999</v>
      </c>
      <c r="V107" s="30">
        <v>6</v>
      </c>
      <c r="W107" s="30">
        <v>84.59</v>
      </c>
      <c r="X107" s="30">
        <v>87888</v>
      </c>
      <c r="Y107" s="30" t="s">
        <v>3215</v>
      </c>
      <c r="Z107" s="30">
        <v>400.0013757980185</v>
      </c>
    </row>
    <row r="108" spans="1:26" x14ac:dyDescent="0.2">
      <c r="A108" s="30">
        <v>806</v>
      </c>
      <c r="B108" s="30" t="s">
        <v>312</v>
      </c>
      <c r="C108" s="30" t="s">
        <v>1</v>
      </c>
      <c r="D108" s="30">
        <v>0.06</v>
      </c>
      <c r="E108" s="30">
        <v>179.99</v>
      </c>
      <c r="F108" s="30">
        <v>13.99</v>
      </c>
      <c r="G108" s="30" t="s">
        <v>63</v>
      </c>
      <c r="H108" s="30" t="s">
        <v>3</v>
      </c>
      <c r="I108" s="30" t="s">
        <v>16</v>
      </c>
      <c r="J108" s="30" t="s">
        <v>111</v>
      </c>
      <c r="K108" s="30" t="s">
        <v>120</v>
      </c>
      <c r="L108" s="30" t="s">
        <v>313</v>
      </c>
      <c r="M108" s="30">
        <v>0.56999999999999995</v>
      </c>
      <c r="N108" s="30" t="s">
        <v>8</v>
      </c>
      <c r="O108" s="30" t="s">
        <v>9</v>
      </c>
      <c r="P108" s="30" t="s">
        <v>99</v>
      </c>
      <c r="Q108" s="30" t="s">
        <v>104</v>
      </c>
      <c r="R108" s="30">
        <v>33132</v>
      </c>
      <c r="S108" s="32">
        <v>42013</v>
      </c>
      <c r="T108" s="32">
        <v>42015</v>
      </c>
      <c r="U108" s="53">
        <v>1220.03784</v>
      </c>
      <c r="V108" s="30">
        <v>54</v>
      </c>
      <c r="W108" s="30">
        <v>8332.91</v>
      </c>
      <c r="X108" s="30">
        <v>40547</v>
      </c>
      <c r="Y108" s="30" t="s">
        <v>3215</v>
      </c>
      <c r="Z108" s="30">
        <v>2469.8182808526781</v>
      </c>
    </row>
    <row r="109" spans="1:26" x14ac:dyDescent="0.2">
      <c r="A109" s="30">
        <v>1527</v>
      </c>
      <c r="B109" s="30" t="s">
        <v>314</v>
      </c>
      <c r="C109" s="30" t="s">
        <v>1</v>
      </c>
      <c r="D109" s="30">
        <v>0.03</v>
      </c>
      <c r="E109" s="30">
        <v>30.98</v>
      </c>
      <c r="F109" s="30">
        <v>8.99</v>
      </c>
      <c r="G109" s="30" t="s">
        <v>63</v>
      </c>
      <c r="H109" s="30" t="s">
        <v>3</v>
      </c>
      <c r="I109" s="30" t="s">
        <v>24</v>
      </c>
      <c r="J109" s="30" t="s">
        <v>25</v>
      </c>
      <c r="K109" s="30" t="s">
        <v>18</v>
      </c>
      <c r="L109" s="30" t="s">
        <v>315</v>
      </c>
      <c r="M109" s="30">
        <v>0.57999999999999996</v>
      </c>
      <c r="N109" s="30" t="s">
        <v>8</v>
      </c>
      <c r="O109" s="30" t="s">
        <v>9</v>
      </c>
      <c r="P109" s="30" t="s">
        <v>140</v>
      </c>
      <c r="Q109" s="30" t="s">
        <v>316</v>
      </c>
      <c r="R109" s="30">
        <v>35601</v>
      </c>
      <c r="S109" s="32">
        <v>42013</v>
      </c>
      <c r="T109" s="32">
        <v>42015</v>
      </c>
      <c r="U109" s="53">
        <v>0.51</v>
      </c>
      <c r="V109" s="30">
        <v>5</v>
      </c>
      <c r="W109" s="30">
        <v>162.38999999999999</v>
      </c>
      <c r="X109" s="30">
        <v>86813</v>
      </c>
      <c r="Y109" s="30" t="s">
        <v>3215</v>
      </c>
      <c r="Z109" s="30">
        <v>644.05618800705122</v>
      </c>
    </row>
    <row r="110" spans="1:26" x14ac:dyDescent="0.2">
      <c r="A110" s="30">
        <v>1528</v>
      </c>
      <c r="B110" s="30" t="s">
        <v>317</v>
      </c>
      <c r="C110" s="30" t="s">
        <v>1</v>
      </c>
      <c r="D110" s="30">
        <v>0.01</v>
      </c>
      <c r="E110" s="30">
        <v>525.98</v>
      </c>
      <c r="F110" s="30">
        <v>19.989999999999998</v>
      </c>
      <c r="G110" s="30" t="s">
        <v>14</v>
      </c>
      <c r="H110" s="30" t="s">
        <v>3</v>
      </c>
      <c r="I110" s="30" t="s">
        <v>24</v>
      </c>
      <c r="J110" s="30" t="s">
        <v>48</v>
      </c>
      <c r="K110" s="30" t="s">
        <v>49</v>
      </c>
      <c r="L110" s="30" t="s">
        <v>318</v>
      </c>
      <c r="M110" s="30">
        <v>0.37</v>
      </c>
      <c r="N110" s="30" t="s">
        <v>8</v>
      </c>
      <c r="O110" s="30" t="s">
        <v>9</v>
      </c>
      <c r="P110" s="30" t="s">
        <v>73</v>
      </c>
      <c r="Q110" s="30" t="s">
        <v>319</v>
      </c>
      <c r="R110" s="30">
        <v>27288</v>
      </c>
      <c r="S110" s="32">
        <v>42013</v>
      </c>
      <c r="T110" s="32">
        <v>42015</v>
      </c>
      <c r="U110" s="53">
        <v>-161.92400000000001</v>
      </c>
      <c r="V110" s="30">
        <v>9</v>
      </c>
      <c r="W110" s="30">
        <v>4920.8100000000004</v>
      </c>
      <c r="X110" s="30">
        <v>86813</v>
      </c>
      <c r="Y110" s="30" t="s">
        <v>3215</v>
      </c>
      <c r="Z110" s="30">
        <v>2253.5583636394863</v>
      </c>
    </row>
    <row r="111" spans="1:26" x14ac:dyDescent="0.2">
      <c r="A111" s="30">
        <v>3017</v>
      </c>
      <c r="B111" s="30" t="s">
        <v>320</v>
      </c>
      <c r="C111" s="30" t="s">
        <v>1</v>
      </c>
      <c r="D111" s="30">
        <v>0.01</v>
      </c>
      <c r="E111" s="30">
        <v>5.58</v>
      </c>
      <c r="F111" s="30">
        <v>5.3</v>
      </c>
      <c r="G111" s="30" t="s">
        <v>14</v>
      </c>
      <c r="H111" s="30" t="s">
        <v>70</v>
      </c>
      <c r="I111" s="30" t="s">
        <v>24</v>
      </c>
      <c r="J111" s="30" t="s">
        <v>321</v>
      </c>
      <c r="K111" s="30" t="s">
        <v>49</v>
      </c>
      <c r="L111" s="30" t="s">
        <v>322</v>
      </c>
      <c r="M111" s="30">
        <v>0.35</v>
      </c>
      <c r="N111" s="30" t="s">
        <v>8</v>
      </c>
      <c r="O111" s="30" t="s">
        <v>35</v>
      </c>
      <c r="P111" s="30" t="s">
        <v>66</v>
      </c>
      <c r="Q111" s="30" t="s">
        <v>323</v>
      </c>
      <c r="R111" s="30">
        <v>92024</v>
      </c>
      <c r="S111" s="32">
        <v>42013</v>
      </c>
      <c r="T111" s="32">
        <v>42014</v>
      </c>
      <c r="U111" s="53">
        <v>-7.25</v>
      </c>
      <c r="V111" s="30">
        <v>1</v>
      </c>
      <c r="W111" s="30">
        <v>11.16</v>
      </c>
      <c r="X111" s="30">
        <v>89071</v>
      </c>
      <c r="Y111" s="30" t="s">
        <v>3217</v>
      </c>
      <c r="Z111" s="30">
        <v>367.8348761455207</v>
      </c>
    </row>
    <row r="112" spans="1:26" x14ac:dyDescent="0.2">
      <c r="A112" s="30">
        <v>3017</v>
      </c>
      <c r="B112" s="30" t="s">
        <v>320</v>
      </c>
      <c r="C112" s="30" t="s">
        <v>1</v>
      </c>
      <c r="D112" s="30">
        <v>0.03</v>
      </c>
      <c r="E112" s="30">
        <v>3.98</v>
      </c>
      <c r="F112" s="30">
        <v>0.7</v>
      </c>
      <c r="G112" s="30" t="s">
        <v>14</v>
      </c>
      <c r="H112" s="30" t="s">
        <v>70</v>
      </c>
      <c r="I112" s="30" t="s">
        <v>24</v>
      </c>
      <c r="J112" s="30" t="s">
        <v>25</v>
      </c>
      <c r="K112" s="30" t="s">
        <v>26</v>
      </c>
      <c r="L112" s="30" t="s">
        <v>324</v>
      </c>
      <c r="M112" s="30">
        <v>0.52</v>
      </c>
      <c r="N112" s="30" t="s">
        <v>8</v>
      </c>
      <c r="O112" s="30" t="s">
        <v>35</v>
      </c>
      <c r="P112" s="30" t="s">
        <v>66</v>
      </c>
      <c r="Q112" s="30" t="s">
        <v>323</v>
      </c>
      <c r="R112" s="30">
        <v>92024</v>
      </c>
      <c r="S112" s="32">
        <v>42013</v>
      </c>
      <c r="T112" s="32">
        <v>42014</v>
      </c>
      <c r="U112" s="53">
        <v>31.201799999999999</v>
      </c>
      <c r="V112" s="30">
        <v>11</v>
      </c>
      <c r="W112" s="30">
        <v>45.22</v>
      </c>
      <c r="X112" s="30">
        <v>89071</v>
      </c>
      <c r="Y112" s="30" t="s">
        <v>3217</v>
      </c>
      <c r="Z112" s="30">
        <v>403.14091884642346</v>
      </c>
    </row>
    <row r="113" spans="1:26" x14ac:dyDescent="0.2">
      <c r="A113" s="30">
        <v>833</v>
      </c>
      <c r="B113" s="30" t="s">
        <v>325</v>
      </c>
      <c r="C113" s="30" t="s">
        <v>13</v>
      </c>
      <c r="D113" s="30">
        <v>0</v>
      </c>
      <c r="E113" s="30">
        <v>11.66</v>
      </c>
      <c r="F113" s="30">
        <v>8.99</v>
      </c>
      <c r="G113" s="30" t="s">
        <v>63</v>
      </c>
      <c r="H113" s="30" t="s">
        <v>70</v>
      </c>
      <c r="I113" s="30" t="s">
        <v>24</v>
      </c>
      <c r="J113" s="30" t="s">
        <v>25</v>
      </c>
      <c r="K113" s="30" t="s">
        <v>18</v>
      </c>
      <c r="L113" s="30" t="s">
        <v>326</v>
      </c>
      <c r="M113" s="30">
        <v>0.59</v>
      </c>
      <c r="N113" s="30" t="s">
        <v>8</v>
      </c>
      <c r="O113" s="30" t="s">
        <v>35</v>
      </c>
      <c r="P113" s="30" t="s">
        <v>66</v>
      </c>
      <c r="Q113" s="30" t="s">
        <v>327</v>
      </c>
      <c r="R113" s="30">
        <v>95020</v>
      </c>
      <c r="S113" s="32">
        <v>42013</v>
      </c>
      <c r="T113" s="32">
        <v>42015</v>
      </c>
      <c r="U113" s="53">
        <v>-203.67</v>
      </c>
      <c r="V113" s="30">
        <v>11</v>
      </c>
      <c r="W113" s="30">
        <v>138.51</v>
      </c>
      <c r="X113" s="30">
        <v>89770</v>
      </c>
      <c r="Y113" s="30" t="s">
        <v>3217</v>
      </c>
      <c r="Z113" s="30">
        <v>119.11158141502838</v>
      </c>
    </row>
    <row r="114" spans="1:26" x14ac:dyDescent="0.2">
      <c r="A114" s="30">
        <v>358</v>
      </c>
      <c r="B114" s="30" t="s">
        <v>328</v>
      </c>
      <c r="C114" s="30" t="s">
        <v>23</v>
      </c>
      <c r="D114" s="30">
        <v>0.04</v>
      </c>
      <c r="E114" s="30">
        <v>125.99</v>
      </c>
      <c r="F114" s="30">
        <v>8.99</v>
      </c>
      <c r="G114" s="30" t="s">
        <v>14</v>
      </c>
      <c r="H114" s="30" t="s">
        <v>70</v>
      </c>
      <c r="I114" s="30" t="s">
        <v>16</v>
      </c>
      <c r="J114" s="30" t="s">
        <v>111</v>
      </c>
      <c r="K114" s="30" t="s">
        <v>49</v>
      </c>
      <c r="L114" s="30" t="s">
        <v>329</v>
      </c>
      <c r="M114" s="30">
        <v>0.59</v>
      </c>
      <c r="N114" s="30" t="s">
        <v>8</v>
      </c>
      <c r="O114" s="30" t="s">
        <v>87</v>
      </c>
      <c r="P114" s="30" t="s">
        <v>296</v>
      </c>
      <c r="Q114" s="30" t="s">
        <v>330</v>
      </c>
      <c r="R114" s="30">
        <v>19406</v>
      </c>
      <c r="S114" s="32">
        <v>42013</v>
      </c>
      <c r="T114" s="32">
        <v>42020</v>
      </c>
      <c r="U114" s="53">
        <v>-627.82191999999998</v>
      </c>
      <c r="V114" s="30">
        <v>1</v>
      </c>
      <c r="W114" s="30">
        <v>107.95</v>
      </c>
      <c r="X114" s="30">
        <v>91130</v>
      </c>
      <c r="Y114" s="30" t="s">
        <v>3218</v>
      </c>
      <c r="Z114" s="30">
        <v>181.02418651344098</v>
      </c>
    </row>
    <row r="115" spans="1:26" x14ac:dyDescent="0.2">
      <c r="A115" s="30">
        <v>2555</v>
      </c>
      <c r="B115" s="30" t="s">
        <v>331</v>
      </c>
      <c r="C115" s="30" t="s">
        <v>23</v>
      </c>
      <c r="D115" s="30">
        <v>0.1</v>
      </c>
      <c r="E115" s="30">
        <v>2.6</v>
      </c>
      <c r="F115" s="30">
        <v>2.4</v>
      </c>
      <c r="G115" s="30" t="s">
        <v>14</v>
      </c>
      <c r="H115" s="30" t="s">
        <v>47</v>
      </c>
      <c r="I115" s="30" t="s">
        <v>24</v>
      </c>
      <c r="J115" s="30" t="s">
        <v>25</v>
      </c>
      <c r="K115" s="30" t="s">
        <v>26</v>
      </c>
      <c r="L115" s="30" t="s">
        <v>332</v>
      </c>
      <c r="M115" s="30">
        <v>0.57999999999999996</v>
      </c>
      <c r="N115" s="30" t="s">
        <v>8</v>
      </c>
      <c r="O115" s="30" t="s">
        <v>28</v>
      </c>
      <c r="P115" s="30" t="s">
        <v>333</v>
      </c>
      <c r="Q115" s="30" t="s">
        <v>334</v>
      </c>
      <c r="R115" s="30">
        <v>53711</v>
      </c>
      <c r="S115" s="32">
        <v>42013</v>
      </c>
      <c r="T115" s="32">
        <v>42018</v>
      </c>
      <c r="U115" s="53">
        <v>-88.04</v>
      </c>
      <c r="V115" s="30">
        <v>12</v>
      </c>
      <c r="W115" s="30">
        <v>30.1</v>
      </c>
      <c r="X115" s="30">
        <v>86527</v>
      </c>
      <c r="Y115" s="30" t="s">
        <v>3216</v>
      </c>
      <c r="Z115" s="30">
        <v>147.5058797799679</v>
      </c>
    </row>
    <row r="116" spans="1:26" x14ac:dyDescent="0.2">
      <c r="A116" s="30">
        <v>1745</v>
      </c>
      <c r="B116" s="30" t="s">
        <v>335</v>
      </c>
      <c r="C116" s="30" t="s">
        <v>46</v>
      </c>
      <c r="D116" s="30">
        <v>0.02</v>
      </c>
      <c r="E116" s="30">
        <v>4.13</v>
      </c>
      <c r="F116" s="30">
        <v>6.89</v>
      </c>
      <c r="G116" s="30" t="s">
        <v>14</v>
      </c>
      <c r="H116" s="30" t="s">
        <v>47</v>
      </c>
      <c r="I116" s="30" t="s">
        <v>24</v>
      </c>
      <c r="J116" s="30" t="s">
        <v>128</v>
      </c>
      <c r="K116" s="30" t="s">
        <v>49</v>
      </c>
      <c r="L116" s="30" t="s">
        <v>336</v>
      </c>
      <c r="M116" s="30">
        <v>0.39</v>
      </c>
      <c r="N116" s="30" t="s">
        <v>8</v>
      </c>
      <c r="O116" s="30" t="s">
        <v>9</v>
      </c>
      <c r="P116" s="30" t="s">
        <v>51</v>
      </c>
      <c r="Q116" s="30" t="s">
        <v>337</v>
      </c>
      <c r="R116" s="30">
        <v>30305</v>
      </c>
      <c r="S116" s="32">
        <v>42013</v>
      </c>
      <c r="T116" s="32">
        <v>42014</v>
      </c>
      <c r="U116" s="53">
        <v>-51.737000000000002</v>
      </c>
      <c r="V116" s="30">
        <v>9</v>
      </c>
      <c r="W116" s="30">
        <v>45.87</v>
      </c>
      <c r="X116" s="30">
        <v>18561</v>
      </c>
      <c r="Y116" s="30" t="s">
        <v>3215</v>
      </c>
      <c r="Z116" s="30">
        <v>329.77856960394081</v>
      </c>
    </row>
    <row r="117" spans="1:26" x14ac:dyDescent="0.2">
      <c r="A117" s="30">
        <v>1749</v>
      </c>
      <c r="B117" s="30" t="s">
        <v>338</v>
      </c>
      <c r="C117" s="30" t="s">
        <v>46</v>
      </c>
      <c r="D117" s="30">
        <v>0.02</v>
      </c>
      <c r="E117" s="30">
        <v>4.13</v>
      </c>
      <c r="F117" s="30">
        <v>6.89</v>
      </c>
      <c r="G117" s="30" t="s">
        <v>14</v>
      </c>
      <c r="H117" s="30" t="s">
        <v>47</v>
      </c>
      <c r="I117" s="30" t="s">
        <v>24</v>
      </c>
      <c r="J117" s="30" t="s">
        <v>128</v>
      </c>
      <c r="K117" s="30" t="s">
        <v>49</v>
      </c>
      <c r="L117" s="30" t="s">
        <v>336</v>
      </c>
      <c r="M117" s="30">
        <v>0.39</v>
      </c>
      <c r="N117" s="30" t="s">
        <v>8</v>
      </c>
      <c r="O117" s="30" t="s">
        <v>28</v>
      </c>
      <c r="P117" s="30" t="s">
        <v>183</v>
      </c>
      <c r="Q117" s="30" t="s">
        <v>339</v>
      </c>
      <c r="R117" s="30">
        <v>73505</v>
      </c>
      <c r="S117" s="32">
        <v>42013</v>
      </c>
      <c r="T117" s="32">
        <v>42014</v>
      </c>
      <c r="U117" s="53">
        <v>-48.235999999999997</v>
      </c>
      <c r="V117" s="30">
        <v>2</v>
      </c>
      <c r="W117" s="30">
        <v>10.19</v>
      </c>
      <c r="X117" s="30">
        <v>87243</v>
      </c>
      <c r="Y117" s="30" t="s">
        <v>3216</v>
      </c>
      <c r="Z117" s="30">
        <v>333.36368365800149</v>
      </c>
    </row>
    <row r="118" spans="1:26" x14ac:dyDescent="0.2">
      <c r="A118" s="30">
        <v>2164</v>
      </c>
      <c r="B118" s="30" t="s">
        <v>340</v>
      </c>
      <c r="C118" s="30" t="s">
        <v>46</v>
      </c>
      <c r="D118" s="30">
        <v>0.01</v>
      </c>
      <c r="E118" s="30">
        <v>5.38</v>
      </c>
      <c r="F118" s="30">
        <v>7.57</v>
      </c>
      <c r="G118" s="30" t="s">
        <v>14</v>
      </c>
      <c r="H118" s="30" t="s">
        <v>3</v>
      </c>
      <c r="I118" s="30" t="s">
        <v>24</v>
      </c>
      <c r="J118" s="30" t="s">
        <v>48</v>
      </c>
      <c r="K118" s="30" t="s">
        <v>49</v>
      </c>
      <c r="L118" s="30" t="s">
        <v>341</v>
      </c>
      <c r="M118" s="30">
        <v>0.36</v>
      </c>
      <c r="N118" s="30" t="s">
        <v>8</v>
      </c>
      <c r="O118" s="30" t="s">
        <v>35</v>
      </c>
      <c r="P118" s="30" t="s">
        <v>66</v>
      </c>
      <c r="Q118" s="30" t="s">
        <v>342</v>
      </c>
      <c r="R118" s="30">
        <v>91104</v>
      </c>
      <c r="S118" s="32">
        <v>42013</v>
      </c>
      <c r="T118" s="32">
        <v>42014</v>
      </c>
      <c r="U118" s="53">
        <v>-66.779579999999996</v>
      </c>
      <c r="V118" s="30">
        <v>3</v>
      </c>
      <c r="W118" s="30">
        <v>18.68</v>
      </c>
      <c r="X118" s="30">
        <v>88794</v>
      </c>
      <c r="Y118" s="30" t="s">
        <v>3217</v>
      </c>
      <c r="Z118" s="30">
        <v>279.28296489636205</v>
      </c>
    </row>
    <row r="119" spans="1:26" x14ac:dyDescent="0.2">
      <c r="A119" s="30">
        <v>2164</v>
      </c>
      <c r="B119" s="30" t="s">
        <v>340</v>
      </c>
      <c r="C119" s="30" t="s">
        <v>46</v>
      </c>
      <c r="D119" s="30">
        <v>0.05</v>
      </c>
      <c r="E119" s="30">
        <v>3.28</v>
      </c>
      <c r="F119" s="30">
        <v>3.97</v>
      </c>
      <c r="G119" s="30" t="s">
        <v>14</v>
      </c>
      <c r="H119" s="30" t="s">
        <v>3</v>
      </c>
      <c r="I119" s="30" t="s">
        <v>24</v>
      </c>
      <c r="J119" s="30" t="s">
        <v>25</v>
      </c>
      <c r="K119" s="30" t="s">
        <v>26</v>
      </c>
      <c r="L119" s="30" t="s">
        <v>343</v>
      </c>
      <c r="M119" s="30">
        <v>0.56000000000000005</v>
      </c>
      <c r="N119" s="30" t="s">
        <v>8</v>
      </c>
      <c r="O119" s="30" t="s">
        <v>35</v>
      </c>
      <c r="P119" s="30" t="s">
        <v>66</v>
      </c>
      <c r="Q119" s="30" t="s">
        <v>342</v>
      </c>
      <c r="R119" s="30">
        <v>91104</v>
      </c>
      <c r="S119" s="32">
        <v>42013</v>
      </c>
      <c r="T119" s="32">
        <v>42013</v>
      </c>
      <c r="U119" s="53">
        <v>-144.9188</v>
      </c>
      <c r="V119" s="30">
        <v>11</v>
      </c>
      <c r="W119" s="30">
        <v>36.299999999999997</v>
      </c>
      <c r="X119" s="30">
        <v>88794</v>
      </c>
      <c r="Y119" s="30" t="s">
        <v>3217</v>
      </c>
      <c r="Z119" s="30">
        <v>232.98829917090916</v>
      </c>
    </row>
    <row r="120" spans="1:26" x14ac:dyDescent="0.2">
      <c r="A120" s="30">
        <v>2165</v>
      </c>
      <c r="B120" s="30" t="s">
        <v>344</v>
      </c>
      <c r="C120" s="30" t="s">
        <v>46</v>
      </c>
      <c r="D120" s="30">
        <v>0.09</v>
      </c>
      <c r="E120" s="30">
        <v>2.78</v>
      </c>
      <c r="F120" s="30">
        <v>0.97</v>
      </c>
      <c r="G120" s="30" t="s">
        <v>14</v>
      </c>
      <c r="H120" s="30" t="s">
        <v>3</v>
      </c>
      <c r="I120" s="30" t="s">
        <v>24</v>
      </c>
      <c r="J120" s="30" t="s">
        <v>25</v>
      </c>
      <c r="K120" s="30" t="s">
        <v>26</v>
      </c>
      <c r="L120" s="30" t="s">
        <v>345</v>
      </c>
      <c r="M120" s="30">
        <v>0.59</v>
      </c>
      <c r="N120" s="30" t="s">
        <v>8</v>
      </c>
      <c r="O120" s="30" t="s">
        <v>87</v>
      </c>
      <c r="P120" s="30" t="s">
        <v>307</v>
      </c>
      <c r="Q120" s="30" t="s">
        <v>346</v>
      </c>
      <c r="R120" s="30">
        <v>4330</v>
      </c>
      <c r="S120" s="32">
        <v>42013</v>
      </c>
      <c r="T120" s="32">
        <v>42015</v>
      </c>
      <c r="U120" s="53">
        <v>-5.0716000000000001</v>
      </c>
      <c r="V120" s="30">
        <v>6</v>
      </c>
      <c r="W120" s="30">
        <v>16.03</v>
      </c>
      <c r="X120" s="30">
        <v>88794</v>
      </c>
      <c r="Y120" s="30" t="s">
        <v>3218</v>
      </c>
      <c r="Z120" s="30">
        <v>290.21276575019778</v>
      </c>
    </row>
    <row r="121" spans="1:26" x14ac:dyDescent="0.2">
      <c r="A121" s="30">
        <v>3331</v>
      </c>
      <c r="B121" s="30" t="s">
        <v>204</v>
      </c>
      <c r="C121" s="30" t="s">
        <v>46</v>
      </c>
      <c r="D121" s="30">
        <v>0.02</v>
      </c>
      <c r="E121" s="30">
        <v>4</v>
      </c>
      <c r="F121" s="30">
        <v>1.3</v>
      </c>
      <c r="G121" s="30" t="s">
        <v>14</v>
      </c>
      <c r="H121" s="30" t="s">
        <v>70</v>
      </c>
      <c r="I121" s="30" t="s">
        <v>24</v>
      </c>
      <c r="J121" s="30" t="s">
        <v>64</v>
      </c>
      <c r="K121" s="30" t="s">
        <v>26</v>
      </c>
      <c r="L121" s="30" t="s">
        <v>347</v>
      </c>
      <c r="M121" s="30">
        <v>0.37</v>
      </c>
      <c r="N121" s="30" t="s">
        <v>8</v>
      </c>
      <c r="O121" s="30" t="s">
        <v>9</v>
      </c>
      <c r="P121" s="30" t="s">
        <v>99</v>
      </c>
      <c r="Q121" s="30" t="s">
        <v>206</v>
      </c>
      <c r="R121" s="30">
        <v>32174</v>
      </c>
      <c r="S121" s="32">
        <v>42013</v>
      </c>
      <c r="T121" s="32">
        <v>42013</v>
      </c>
      <c r="U121" s="53">
        <v>-23.295999999999999</v>
      </c>
      <c r="V121" s="30">
        <v>12</v>
      </c>
      <c r="W121" s="30">
        <v>50.71</v>
      </c>
      <c r="X121" s="30">
        <v>86284</v>
      </c>
      <c r="Y121" s="30" t="s">
        <v>3215</v>
      </c>
      <c r="Z121" s="30">
        <v>156.92883901715655</v>
      </c>
    </row>
    <row r="122" spans="1:26" x14ac:dyDescent="0.2">
      <c r="A122" s="30">
        <v>894</v>
      </c>
      <c r="B122" s="30" t="s">
        <v>348</v>
      </c>
      <c r="C122" s="30" t="s">
        <v>1</v>
      </c>
      <c r="D122" s="30">
        <v>0.01</v>
      </c>
      <c r="E122" s="30">
        <v>8.34</v>
      </c>
      <c r="F122" s="30">
        <v>0.96</v>
      </c>
      <c r="G122" s="30" t="s">
        <v>14</v>
      </c>
      <c r="H122" s="30" t="s">
        <v>70</v>
      </c>
      <c r="I122" s="30" t="s">
        <v>4</v>
      </c>
      <c r="J122" s="30" t="s">
        <v>102</v>
      </c>
      <c r="K122" s="30" t="s">
        <v>26</v>
      </c>
      <c r="L122" s="30" t="s">
        <v>349</v>
      </c>
      <c r="M122" s="30">
        <v>0.43</v>
      </c>
      <c r="N122" s="30" t="s">
        <v>8</v>
      </c>
      <c r="O122" s="30" t="s">
        <v>87</v>
      </c>
      <c r="P122" s="30" t="s">
        <v>350</v>
      </c>
      <c r="Q122" s="30" t="s">
        <v>42</v>
      </c>
      <c r="R122" s="30">
        <v>20024</v>
      </c>
      <c r="S122" s="32">
        <v>42014</v>
      </c>
      <c r="T122" s="32">
        <v>42016</v>
      </c>
      <c r="U122" s="53">
        <v>29.332000000000001</v>
      </c>
      <c r="V122" s="30">
        <v>24</v>
      </c>
      <c r="W122" s="30">
        <v>199.12</v>
      </c>
      <c r="X122" s="30">
        <v>14596</v>
      </c>
      <c r="Y122" s="30" t="s">
        <v>3218</v>
      </c>
      <c r="Z122" s="30">
        <v>360.48330126029498</v>
      </c>
    </row>
    <row r="123" spans="1:26" x14ac:dyDescent="0.2">
      <c r="A123" s="30">
        <v>894</v>
      </c>
      <c r="B123" s="30" t="s">
        <v>348</v>
      </c>
      <c r="C123" s="30" t="s">
        <v>1</v>
      </c>
      <c r="D123" s="30">
        <v>0.06</v>
      </c>
      <c r="E123" s="30">
        <v>3.28</v>
      </c>
      <c r="F123" s="30">
        <v>3.97</v>
      </c>
      <c r="G123" s="30" t="s">
        <v>14</v>
      </c>
      <c r="H123" s="30" t="s">
        <v>70</v>
      </c>
      <c r="I123" s="30" t="s">
        <v>24</v>
      </c>
      <c r="J123" s="30" t="s">
        <v>25</v>
      </c>
      <c r="K123" s="30" t="s">
        <v>26</v>
      </c>
      <c r="L123" s="30" t="s">
        <v>343</v>
      </c>
      <c r="M123" s="30">
        <v>0.56000000000000005</v>
      </c>
      <c r="N123" s="30" t="s">
        <v>8</v>
      </c>
      <c r="O123" s="30" t="s">
        <v>87</v>
      </c>
      <c r="P123" s="30" t="s">
        <v>350</v>
      </c>
      <c r="Q123" s="30" t="s">
        <v>42</v>
      </c>
      <c r="R123" s="30">
        <v>20024</v>
      </c>
      <c r="S123" s="32">
        <v>42014</v>
      </c>
      <c r="T123" s="32">
        <v>42015</v>
      </c>
      <c r="U123" s="53">
        <v>-86</v>
      </c>
      <c r="V123" s="30">
        <v>19</v>
      </c>
      <c r="W123" s="30">
        <v>63.14</v>
      </c>
      <c r="X123" s="30">
        <v>14596</v>
      </c>
      <c r="Y123" s="30" t="s">
        <v>3218</v>
      </c>
      <c r="Z123" s="30">
        <v>384.73288376709212</v>
      </c>
    </row>
    <row r="124" spans="1:26" x14ac:dyDescent="0.2">
      <c r="A124" s="30">
        <v>896</v>
      </c>
      <c r="B124" s="30" t="s">
        <v>351</v>
      </c>
      <c r="C124" s="30" t="s">
        <v>1</v>
      </c>
      <c r="D124" s="30">
        <v>0.01</v>
      </c>
      <c r="E124" s="30">
        <v>8.34</v>
      </c>
      <c r="F124" s="30">
        <v>0.96</v>
      </c>
      <c r="G124" s="30" t="s">
        <v>14</v>
      </c>
      <c r="H124" s="30" t="s">
        <v>70</v>
      </c>
      <c r="I124" s="30" t="s">
        <v>4</v>
      </c>
      <c r="J124" s="30" t="s">
        <v>102</v>
      </c>
      <c r="K124" s="30" t="s">
        <v>26</v>
      </c>
      <c r="L124" s="30" t="s">
        <v>349</v>
      </c>
      <c r="M124" s="30">
        <v>0.43</v>
      </c>
      <c r="N124" s="30" t="s">
        <v>8</v>
      </c>
      <c r="O124" s="30" t="s">
        <v>28</v>
      </c>
      <c r="P124" s="30" t="s">
        <v>163</v>
      </c>
      <c r="Q124" s="30" t="s">
        <v>352</v>
      </c>
      <c r="R124" s="30">
        <v>76201</v>
      </c>
      <c r="S124" s="32">
        <v>42014</v>
      </c>
      <c r="T124" s="32">
        <v>42016</v>
      </c>
      <c r="U124" s="53">
        <v>34.348199999999999</v>
      </c>
      <c r="V124" s="30">
        <v>6</v>
      </c>
      <c r="W124" s="30">
        <v>49.78</v>
      </c>
      <c r="X124" s="30">
        <v>90166</v>
      </c>
      <c r="Y124" s="30" t="s">
        <v>3216</v>
      </c>
      <c r="Z124" s="30">
        <v>365.62001908890937</v>
      </c>
    </row>
    <row r="125" spans="1:26" x14ac:dyDescent="0.2">
      <c r="A125" s="30">
        <v>896</v>
      </c>
      <c r="B125" s="30" t="s">
        <v>351</v>
      </c>
      <c r="C125" s="30" t="s">
        <v>1</v>
      </c>
      <c r="D125" s="30">
        <v>0.06</v>
      </c>
      <c r="E125" s="30">
        <v>3.28</v>
      </c>
      <c r="F125" s="30">
        <v>3.97</v>
      </c>
      <c r="G125" s="30" t="s">
        <v>14</v>
      </c>
      <c r="H125" s="30" t="s">
        <v>70</v>
      </c>
      <c r="I125" s="30" t="s">
        <v>24</v>
      </c>
      <c r="J125" s="30" t="s">
        <v>25</v>
      </c>
      <c r="K125" s="30" t="s">
        <v>26</v>
      </c>
      <c r="L125" s="30" t="s">
        <v>343</v>
      </c>
      <c r="M125" s="30">
        <v>0.56000000000000005</v>
      </c>
      <c r="N125" s="30" t="s">
        <v>8</v>
      </c>
      <c r="O125" s="30" t="s">
        <v>28</v>
      </c>
      <c r="P125" s="30" t="s">
        <v>163</v>
      </c>
      <c r="Q125" s="30" t="s">
        <v>352</v>
      </c>
      <c r="R125" s="30">
        <v>76201</v>
      </c>
      <c r="S125" s="32">
        <v>42014</v>
      </c>
      <c r="T125" s="32">
        <v>42015</v>
      </c>
      <c r="U125" s="53">
        <v>-66.650000000000006</v>
      </c>
      <c r="V125" s="30">
        <v>5</v>
      </c>
      <c r="W125" s="30">
        <v>16.62</v>
      </c>
      <c r="X125" s="30">
        <v>90166</v>
      </c>
      <c r="Y125" s="30" t="s">
        <v>3216</v>
      </c>
      <c r="Z125" s="30">
        <v>404.54778149519086</v>
      </c>
    </row>
    <row r="126" spans="1:26" x14ac:dyDescent="0.2">
      <c r="A126" s="30">
        <v>1976</v>
      </c>
      <c r="B126" s="30" t="s">
        <v>353</v>
      </c>
      <c r="C126" s="30" t="s">
        <v>1</v>
      </c>
      <c r="D126" s="30">
        <v>0.05</v>
      </c>
      <c r="E126" s="30">
        <v>70.98</v>
      </c>
      <c r="F126" s="30">
        <v>46.74</v>
      </c>
      <c r="G126" s="30" t="s">
        <v>2</v>
      </c>
      <c r="H126" s="30" t="s">
        <v>15</v>
      </c>
      <c r="I126" s="30" t="s">
        <v>4</v>
      </c>
      <c r="J126" s="30" t="s">
        <v>93</v>
      </c>
      <c r="K126" s="30" t="s">
        <v>6</v>
      </c>
      <c r="L126" s="30" t="s">
        <v>354</v>
      </c>
      <c r="M126" s="30">
        <v>0.56000000000000005</v>
      </c>
      <c r="N126" s="30" t="s">
        <v>8</v>
      </c>
      <c r="O126" s="30" t="s">
        <v>28</v>
      </c>
      <c r="P126" s="30" t="s">
        <v>265</v>
      </c>
      <c r="Q126" s="30" t="s">
        <v>355</v>
      </c>
      <c r="R126" s="30">
        <v>48823</v>
      </c>
      <c r="S126" s="32">
        <v>42014</v>
      </c>
      <c r="T126" s="32">
        <v>42015</v>
      </c>
      <c r="U126" s="53">
        <v>-850.65239999999994</v>
      </c>
      <c r="V126" s="30">
        <v>8</v>
      </c>
      <c r="W126" s="30">
        <v>551.51</v>
      </c>
      <c r="X126" s="30">
        <v>89039</v>
      </c>
      <c r="Y126" s="30" t="s">
        <v>3216</v>
      </c>
      <c r="Z126" s="30">
        <v>1170.064970539122</v>
      </c>
    </row>
    <row r="127" spans="1:26" x14ac:dyDescent="0.2">
      <c r="A127" s="30">
        <v>1976</v>
      </c>
      <c r="B127" s="30" t="s">
        <v>353</v>
      </c>
      <c r="C127" s="30" t="s">
        <v>1</v>
      </c>
      <c r="D127" s="30">
        <v>0.05</v>
      </c>
      <c r="E127" s="30">
        <v>11.55</v>
      </c>
      <c r="F127" s="30">
        <v>2.36</v>
      </c>
      <c r="G127" s="30" t="s">
        <v>14</v>
      </c>
      <c r="H127" s="30" t="s">
        <v>15</v>
      </c>
      <c r="I127" s="30" t="s">
        <v>24</v>
      </c>
      <c r="J127" s="30" t="s">
        <v>25</v>
      </c>
      <c r="K127" s="30" t="s">
        <v>26</v>
      </c>
      <c r="L127" s="30" t="s">
        <v>356</v>
      </c>
      <c r="M127" s="30">
        <v>0.55000000000000004</v>
      </c>
      <c r="N127" s="30" t="s">
        <v>8</v>
      </c>
      <c r="O127" s="30" t="s">
        <v>28</v>
      </c>
      <c r="P127" s="30" t="s">
        <v>265</v>
      </c>
      <c r="Q127" s="30" t="s">
        <v>355</v>
      </c>
      <c r="R127" s="30">
        <v>48823</v>
      </c>
      <c r="S127" s="32">
        <v>42014</v>
      </c>
      <c r="T127" s="32">
        <v>42016</v>
      </c>
      <c r="U127" s="53">
        <v>98.525099999999995</v>
      </c>
      <c r="V127" s="30">
        <v>12</v>
      </c>
      <c r="W127" s="30">
        <v>142.79</v>
      </c>
      <c r="X127" s="30">
        <v>89039</v>
      </c>
      <c r="Y127" s="30" t="s">
        <v>3216</v>
      </c>
      <c r="Z127" s="30">
        <v>524.46415904827973</v>
      </c>
    </row>
    <row r="128" spans="1:26" x14ac:dyDescent="0.2">
      <c r="A128" s="30">
        <v>2418</v>
      </c>
      <c r="B128" s="30" t="s">
        <v>216</v>
      </c>
      <c r="C128" s="30" t="s">
        <v>13</v>
      </c>
      <c r="D128" s="30">
        <v>0.1</v>
      </c>
      <c r="E128" s="30">
        <v>599.99</v>
      </c>
      <c r="F128" s="30">
        <v>24.49</v>
      </c>
      <c r="G128" s="30" t="s">
        <v>14</v>
      </c>
      <c r="H128" s="30" t="s">
        <v>15</v>
      </c>
      <c r="I128" s="30" t="s">
        <v>16</v>
      </c>
      <c r="J128" s="30" t="s">
        <v>39</v>
      </c>
      <c r="K128" s="30" t="s">
        <v>40</v>
      </c>
      <c r="L128" s="30" t="s">
        <v>357</v>
      </c>
      <c r="M128" s="30">
        <v>0.5</v>
      </c>
      <c r="N128" s="30" t="s">
        <v>8</v>
      </c>
      <c r="O128" s="30" t="s">
        <v>9</v>
      </c>
      <c r="P128" s="30" t="s">
        <v>218</v>
      </c>
      <c r="Q128" s="30" t="s">
        <v>219</v>
      </c>
      <c r="R128" s="30">
        <v>23805</v>
      </c>
      <c r="S128" s="32">
        <v>42014</v>
      </c>
      <c r="T128" s="32">
        <v>42015</v>
      </c>
      <c r="U128" s="53">
        <v>-343.12599999999998</v>
      </c>
      <c r="V128" s="30">
        <v>11</v>
      </c>
      <c r="W128" s="30">
        <v>6355.69</v>
      </c>
      <c r="X128" s="30">
        <v>86753</v>
      </c>
      <c r="Y128" s="30" t="s">
        <v>3215</v>
      </c>
      <c r="Z128" s="30">
        <v>2160.4458057801653</v>
      </c>
    </row>
    <row r="129" spans="1:26" x14ac:dyDescent="0.2">
      <c r="A129" s="30">
        <v>2418</v>
      </c>
      <c r="B129" s="30" t="s">
        <v>216</v>
      </c>
      <c r="C129" s="30" t="s">
        <v>13</v>
      </c>
      <c r="D129" s="30">
        <v>0.06</v>
      </c>
      <c r="E129" s="30">
        <v>2.78</v>
      </c>
      <c r="F129" s="30">
        <v>1.25</v>
      </c>
      <c r="G129" s="30" t="s">
        <v>14</v>
      </c>
      <c r="H129" s="30" t="s">
        <v>15</v>
      </c>
      <c r="I129" s="30" t="s">
        <v>24</v>
      </c>
      <c r="J129" s="30" t="s">
        <v>25</v>
      </c>
      <c r="K129" s="30" t="s">
        <v>26</v>
      </c>
      <c r="L129" s="30" t="s">
        <v>358</v>
      </c>
      <c r="M129" s="30">
        <v>0.59</v>
      </c>
      <c r="N129" s="30" t="s">
        <v>8</v>
      </c>
      <c r="O129" s="30" t="s">
        <v>9</v>
      </c>
      <c r="P129" s="30" t="s">
        <v>218</v>
      </c>
      <c r="Q129" s="30" t="s">
        <v>219</v>
      </c>
      <c r="R129" s="30">
        <v>23805</v>
      </c>
      <c r="S129" s="32">
        <v>42014</v>
      </c>
      <c r="T129" s="32">
        <v>42016</v>
      </c>
      <c r="U129" s="53">
        <v>66.36</v>
      </c>
      <c r="V129" s="30">
        <v>10</v>
      </c>
      <c r="W129" s="30">
        <v>28.09</v>
      </c>
      <c r="X129" s="30">
        <v>86753</v>
      </c>
      <c r="Y129" s="30" t="s">
        <v>3215</v>
      </c>
      <c r="Z129" s="30">
        <v>167.50792771954312</v>
      </c>
    </row>
    <row r="130" spans="1:26" x14ac:dyDescent="0.2">
      <c r="A130" s="30">
        <v>2132</v>
      </c>
      <c r="B130" s="30" t="s">
        <v>359</v>
      </c>
      <c r="C130" s="30" t="s">
        <v>23</v>
      </c>
      <c r="D130" s="30">
        <v>0.05</v>
      </c>
      <c r="E130" s="30">
        <v>30.42</v>
      </c>
      <c r="F130" s="30">
        <v>8.65</v>
      </c>
      <c r="G130" s="30" t="s">
        <v>63</v>
      </c>
      <c r="H130" s="30" t="s">
        <v>47</v>
      </c>
      <c r="I130" s="30" t="s">
        <v>16</v>
      </c>
      <c r="J130" s="30" t="s">
        <v>17</v>
      </c>
      <c r="K130" s="30" t="s">
        <v>49</v>
      </c>
      <c r="L130" s="30" t="s">
        <v>360</v>
      </c>
      <c r="M130" s="30">
        <v>0.74</v>
      </c>
      <c r="N130" s="30" t="s">
        <v>8</v>
      </c>
      <c r="O130" s="30" t="s">
        <v>28</v>
      </c>
      <c r="P130" s="30" t="s">
        <v>56</v>
      </c>
      <c r="Q130" s="30" t="s">
        <v>361</v>
      </c>
      <c r="R130" s="30">
        <v>63042</v>
      </c>
      <c r="S130" s="32">
        <v>42014</v>
      </c>
      <c r="T130" s="32">
        <v>42018</v>
      </c>
      <c r="U130" s="53">
        <v>-191.2576</v>
      </c>
      <c r="V130" s="30">
        <v>11</v>
      </c>
      <c r="W130" s="30">
        <v>334.44</v>
      </c>
      <c r="X130" s="30">
        <v>90078</v>
      </c>
      <c r="Y130" s="30" t="s">
        <v>3216</v>
      </c>
      <c r="Z130" s="30">
        <v>385.53473215156521</v>
      </c>
    </row>
    <row r="131" spans="1:26" x14ac:dyDescent="0.2">
      <c r="A131" s="30">
        <v>2346</v>
      </c>
      <c r="B131" s="30" t="s">
        <v>362</v>
      </c>
      <c r="C131" s="30" t="s">
        <v>23</v>
      </c>
      <c r="D131" s="30">
        <v>0.03</v>
      </c>
      <c r="E131" s="30">
        <v>297.64</v>
      </c>
      <c r="F131" s="30">
        <v>14.7</v>
      </c>
      <c r="G131" s="30" t="s">
        <v>2</v>
      </c>
      <c r="H131" s="30" t="s">
        <v>70</v>
      </c>
      <c r="I131" s="30" t="s">
        <v>16</v>
      </c>
      <c r="J131" s="30" t="s">
        <v>32</v>
      </c>
      <c r="K131" s="30" t="s">
        <v>33</v>
      </c>
      <c r="L131" s="30" t="s">
        <v>363</v>
      </c>
      <c r="M131" s="30">
        <v>0.56999999999999995</v>
      </c>
      <c r="N131" s="30" t="s">
        <v>8</v>
      </c>
      <c r="O131" s="30" t="s">
        <v>9</v>
      </c>
      <c r="P131" s="30" t="s">
        <v>364</v>
      </c>
      <c r="Q131" s="30" t="s">
        <v>365</v>
      </c>
      <c r="R131" s="30">
        <v>40258</v>
      </c>
      <c r="S131" s="32">
        <v>42014</v>
      </c>
      <c r="T131" s="32">
        <v>42019</v>
      </c>
      <c r="U131" s="53">
        <v>-48.972000000000001</v>
      </c>
      <c r="V131" s="30">
        <v>12</v>
      </c>
      <c r="W131" s="30">
        <v>3707.05</v>
      </c>
      <c r="X131" s="30">
        <v>89503</v>
      </c>
      <c r="Y131" s="30" t="s">
        <v>3215</v>
      </c>
      <c r="Z131" s="30">
        <v>1655.8287451884689</v>
      </c>
    </row>
    <row r="132" spans="1:26" x14ac:dyDescent="0.2">
      <c r="A132" s="30">
        <v>2797</v>
      </c>
      <c r="B132" s="30" t="s">
        <v>366</v>
      </c>
      <c r="C132" s="30" t="s">
        <v>92</v>
      </c>
      <c r="D132" s="30">
        <v>0</v>
      </c>
      <c r="E132" s="30">
        <v>5.0199999999999996</v>
      </c>
      <c r="F132" s="30">
        <v>5.14</v>
      </c>
      <c r="G132" s="30" t="s">
        <v>14</v>
      </c>
      <c r="H132" s="30" t="s">
        <v>15</v>
      </c>
      <c r="I132" s="30" t="s">
        <v>16</v>
      </c>
      <c r="J132" s="30" t="s">
        <v>17</v>
      </c>
      <c r="K132" s="30" t="s">
        <v>18</v>
      </c>
      <c r="L132" s="30" t="s">
        <v>367</v>
      </c>
      <c r="M132" s="30">
        <v>0.79</v>
      </c>
      <c r="N132" s="30" t="s">
        <v>8</v>
      </c>
      <c r="O132" s="30" t="s">
        <v>87</v>
      </c>
      <c r="P132" s="30" t="s">
        <v>296</v>
      </c>
      <c r="Q132" s="30" t="s">
        <v>368</v>
      </c>
      <c r="R132" s="30">
        <v>15122</v>
      </c>
      <c r="S132" s="32">
        <v>42014</v>
      </c>
      <c r="T132" s="32">
        <v>42015</v>
      </c>
      <c r="U132" s="53">
        <v>-159.30279999999999</v>
      </c>
      <c r="V132" s="30">
        <v>8</v>
      </c>
      <c r="W132" s="30">
        <v>43.94</v>
      </c>
      <c r="X132" s="30">
        <v>87552</v>
      </c>
      <c r="Y132" s="30" t="s">
        <v>3218</v>
      </c>
      <c r="Z132" s="30">
        <v>272.0974687601701</v>
      </c>
    </row>
    <row r="133" spans="1:26" x14ac:dyDescent="0.2">
      <c r="A133" s="30">
        <v>194</v>
      </c>
      <c r="B133" s="30" t="s">
        <v>369</v>
      </c>
      <c r="C133" s="30" t="s">
        <v>46</v>
      </c>
      <c r="D133" s="30">
        <v>0.02</v>
      </c>
      <c r="E133" s="30">
        <v>6.48</v>
      </c>
      <c r="F133" s="30">
        <v>9.17</v>
      </c>
      <c r="G133" s="30" t="s">
        <v>14</v>
      </c>
      <c r="H133" s="30" t="s">
        <v>70</v>
      </c>
      <c r="I133" s="30" t="s">
        <v>24</v>
      </c>
      <c r="J133" s="30" t="s">
        <v>64</v>
      </c>
      <c r="K133" s="30" t="s">
        <v>49</v>
      </c>
      <c r="L133" s="30" t="s">
        <v>370</v>
      </c>
      <c r="M133" s="30">
        <v>0.37</v>
      </c>
      <c r="N133" s="30" t="s">
        <v>8</v>
      </c>
      <c r="O133" s="30" t="s">
        <v>35</v>
      </c>
      <c r="P133" s="30" t="s">
        <v>122</v>
      </c>
      <c r="Q133" s="30" t="s">
        <v>371</v>
      </c>
      <c r="R133" s="30">
        <v>84043</v>
      </c>
      <c r="S133" s="32">
        <v>42014</v>
      </c>
      <c r="T133" s="32">
        <v>42015</v>
      </c>
      <c r="U133" s="53">
        <v>-105.68519999999999</v>
      </c>
      <c r="V133" s="30">
        <v>4</v>
      </c>
      <c r="W133" s="30">
        <v>28.2</v>
      </c>
      <c r="X133" s="30">
        <v>90431</v>
      </c>
      <c r="Y133" s="30" t="s">
        <v>3217</v>
      </c>
      <c r="Z133" s="30">
        <v>297.85210023962645</v>
      </c>
    </row>
    <row r="134" spans="1:26" x14ac:dyDescent="0.2">
      <c r="A134" s="30">
        <v>947</v>
      </c>
      <c r="B134" s="30" t="s">
        <v>372</v>
      </c>
      <c r="C134" s="30" t="s">
        <v>1</v>
      </c>
      <c r="D134" s="30">
        <v>0.08</v>
      </c>
      <c r="E134" s="30">
        <v>14.2</v>
      </c>
      <c r="F134" s="30">
        <v>5.3</v>
      </c>
      <c r="G134" s="30" t="s">
        <v>63</v>
      </c>
      <c r="H134" s="30" t="s">
        <v>47</v>
      </c>
      <c r="I134" s="30" t="s">
        <v>4</v>
      </c>
      <c r="J134" s="30" t="s">
        <v>102</v>
      </c>
      <c r="K134" s="30" t="s">
        <v>26</v>
      </c>
      <c r="L134" s="30" t="s">
        <v>264</v>
      </c>
      <c r="M134" s="30">
        <v>0.46</v>
      </c>
      <c r="N134" s="30" t="s">
        <v>8</v>
      </c>
      <c r="O134" s="30" t="s">
        <v>87</v>
      </c>
      <c r="P134" s="30" t="s">
        <v>373</v>
      </c>
      <c r="Q134" s="30" t="s">
        <v>374</v>
      </c>
      <c r="R134" s="30">
        <v>7002</v>
      </c>
      <c r="S134" s="32">
        <v>42015</v>
      </c>
      <c r="T134" s="32">
        <v>42017</v>
      </c>
      <c r="U134" s="53">
        <v>27.23</v>
      </c>
      <c r="V134" s="30">
        <v>5</v>
      </c>
      <c r="W134" s="30">
        <v>72.11</v>
      </c>
      <c r="X134" s="30">
        <v>86565</v>
      </c>
      <c r="Y134" s="30" t="s">
        <v>3218</v>
      </c>
      <c r="Z134" s="30">
        <v>423.54598948551734</v>
      </c>
    </row>
    <row r="135" spans="1:26" x14ac:dyDescent="0.2">
      <c r="A135" s="30">
        <v>166</v>
      </c>
      <c r="B135" s="30" t="s">
        <v>375</v>
      </c>
      <c r="C135" s="30" t="s">
        <v>23</v>
      </c>
      <c r="D135" s="30">
        <v>0.08</v>
      </c>
      <c r="E135" s="30">
        <v>399.98</v>
      </c>
      <c r="F135" s="30">
        <v>12.06</v>
      </c>
      <c r="G135" s="30" t="s">
        <v>2</v>
      </c>
      <c r="H135" s="30" t="s">
        <v>15</v>
      </c>
      <c r="I135" s="30" t="s">
        <v>16</v>
      </c>
      <c r="J135" s="30" t="s">
        <v>32</v>
      </c>
      <c r="K135" s="30" t="s">
        <v>6</v>
      </c>
      <c r="L135" s="30" t="s">
        <v>159</v>
      </c>
      <c r="M135" s="30">
        <v>0.56000000000000005</v>
      </c>
      <c r="N135" s="30" t="s">
        <v>8</v>
      </c>
      <c r="O135" s="30" t="s">
        <v>9</v>
      </c>
      <c r="P135" s="30" t="s">
        <v>376</v>
      </c>
      <c r="Q135" s="30" t="s">
        <v>377</v>
      </c>
      <c r="R135" s="30">
        <v>37087</v>
      </c>
      <c r="S135" s="32">
        <v>42015</v>
      </c>
      <c r="T135" s="32">
        <v>42022</v>
      </c>
      <c r="U135" s="53">
        <v>28.514099999999999</v>
      </c>
      <c r="V135" s="30">
        <v>5</v>
      </c>
      <c r="W135" s="30">
        <v>1839.91</v>
      </c>
      <c r="X135" s="30">
        <v>89426</v>
      </c>
      <c r="Y135" s="30" t="s">
        <v>3215</v>
      </c>
      <c r="Z135" s="30">
        <v>1912.5682998662028</v>
      </c>
    </row>
    <row r="136" spans="1:26" x14ac:dyDescent="0.2">
      <c r="A136" s="30">
        <v>466</v>
      </c>
      <c r="B136" s="30" t="s">
        <v>378</v>
      </c>
      <c r="C136" s="30" t="s">
        <v>46</v>
      </c>
      <c r="D136" s="30">
        <v>0.08</v>
      </c>
      <c r="E136" s="30">
        <v>297.64</v>
      </c>
      <c r="F136" s="30">
        <v>14.7</v>
      </c>
      <c r="G136" s="30" t="s">
        <v>2</v>
      </c>
      <c r="H136" s="30" t="s">
        <v>3</v>
      </c>
      <c r="I136" s="30" t="s">
        <v>16</v>
      </c>
      <c r="J136" s="30" t="s">
        <v>32</v>
      </c>
      <c r="K136" s="30" t="s">
        <v>33</v>
      </c>
      <c r="L136" s="30" t="s">
        <v>363</v>
      </c>
      <c r="M136" s="30">
        <v>0.56999999999999995</v>
      </c>
      <c r="N136" s="30" t="s">
        <v>8</v>
      </c>
      <c r="O136" s="30" t="s">
        <v>87</v>
      </c>
      <c r="P136" s="30" t="s">
        <v>379</v>
      </c>
      <c r="Q136" s="30" t="s">
        <v>380</v>
      </c>
      <c r="R136" s="30">
        <v>2019</v>
      </c>
      <c r="S136" s="32">
        <v>42015</v>
      </c>
      <c r="T136" s="32">
        <v>42015</v>
      </c>
      <c r="U136" s="53">
        <v>496.79680000000002</v>
      </c>
      <c r="V136" s="30">
        <v>5</v>
      </c>
      <c r="W136" s="30">
        <v>1132.8399999999999</v>
      </c>
      <c r="X136" s="30">
        <v>88060</v>
      </c>
      <c r="Y136" s="30" t="s">
        <v>3218</v>
      </c>
      <c r="Z136" s="30">
        <v>2293.8923808856466</v>
      </c>
    </row>
    <row r="137" spans="1:26" x14ac:dyDescent="0.2">
      <c r="A137" s="30">
        <v>467</v>
      </c>
      <c r="B137" s="30" t="s">
        <v>381</v>
      </c>
      <c r="C137" s="30" t="s">
        <v>46</v>
      </c>
      <c r="D137" s="30">
        <v>0.02</v>
      </c>
      <c r="E137" s="30">
        <v>12.99</v>
      </c>
      <c r="F137" s="30">
        <v>14.37</v>
      </c>
      <c r="G137" s="30" t="s">
        <v>14</v>
      </c>
      <c r="H137" s="30" t="s">
        <v>3</v>
      </c>
      <c r="I137" s="30" t="s">
        <v>4</v>
      </c>
      <c r="J137" s="30" t="s">
        <v>102</v>
      </c>
      <c r="K137" s="30" t="s">
        <v>40</v>
      </c>
      <c r="L137" s="30" t="s">
        <v>382</v>
      </c>
      <c r="M137" s="30">
        <v>0.73</v>
      </c>
      <c r="N137" s="30" t="s">
        <v>8</v>
      </c>
      <c r="O137" s="30" t="s">
        <v>87</v>
      </c>
      <c r="P137" s="30" t="s">
        <v>379</v>
      </c>
      <c r="Q137" s="30" t="s">
        <v>383</v>
      </c>
      <c r="R137" s="30">
        <v>1915</v>
      </c>
      <c r="S137" s="32">
        <v>42015</v>
      </c>
      <c r="T137" s="32">
        <v>42016</v>
      </c>
      <c r="U137" s="53">
        <v>-556.80960000000005</v>
      </c>
      <c r="V137" s="30">
        <v>11</v>
      </c>
      <c r="W137" s="30">
        <v>143.63</v>
      </c>
      <c r="X137" s="30">
        <v>88060</v>
      </c>
      <c r="Y137" s="30" t="s">
        <v>3218</v>
      </c>
      <c r="Z137" s="30">
        <v>290.20027320436628</v>
      </c>
    </row>
    <row r="138" spans="1:26" x14ac:dyDescent="0.2">
      <c r="A138" s="30">
        <v>468</v>
      </c>
      <c r="B138" s="30" t="s">
        <v>384</v>
      </c>
      <c r="C138" s="30" t="s">
        <v>46</v>
      </c>
      <c r="D138" s="30">
        <v>0.06</v>
      </c>
      <c r="E138" s="30">
        <v>14.42</v>
      </c>
      <c r="F138" s="30">
        <v>6.75</v>
      </c>
      <c r="G138" s="30" t="s">
        <v>14</v>
      </c>
      <c r="H138" s="30" t="s">
        <v>3</v>
      </c>
      <c r="I138" s="30" t="s">
        <v>24</v>
      </c>
      <c r="J138" s="30" t="s">
        <v>71</v>
      </c>
      <c r="K138" s="30" t="s">
        <v>120</v>
      </c>
      <c r="L138" s="30" t="s">
        <v>385</v>
      </c>
      <c r="M138" s="30">
        <v>0.52</v>
      </c>
      <c r="N138" s="30" t="s">
        <v>8</v>
      </c>
      <c r="O138" s="30" t="s">
        <v>87</v>
      </c>
      <c r="P138" s="30" t="s">
        <v>379</v>
      </c>
      <c r="Q138" s="30" t="s">
        <v>386</v>
      </c>
      <c r="R138" s="30">
        <v>2341</v>
      </c>
      <c r="S138" s="32">
        <v>42015</v>
      </c>
      <c r="T138" s="32">
        <v>42016</v>
      </c>
      <c r="U138" s="53">
        <v>-27.738800000000001</v>
      </c>
      <c r="V138" s="30">
        <v>5</v>
      </c>
      <c r="W138" s="30">
        <v>73.040000000000006</v>
      </c>
      <c r="X138" s="30">
        <v>88060</v>
      </c>
      <c r="Y138" s="30" t="s">
        <v>3218</v>
      </c>
      <c r="Z138" s="30">
        <v>424.86884517083968</v>
      </c>
    </row>
    <row r="139" spans="1:26" x14ac:dyDescent="0.2">
      <c r="A139" s="30">
        <v>469</v>
      </c>
      <c r="B139" s="30" t="s">
        <v>387</v>
      </c>
      <c r="C139" s="30" t="s">
        <v>46</v>
      </c>
      <c r="D139" s="30">
        <v>0.05</v>
      </c>
      <c r="E139" s="30">
        <v>4.1399999999999997</v>
      </c>
      <c r="F139" s="30">
        <v>6.6</v>
      </c>
      <c r="G139" s="30" t="s">
        <v>63</v>
      </c>
      <c r="H139" s="30" t="s">
        <v>3</v>
      </c>
      <c r="I139" s="30" t="s">
        <v>4</v>
      </c>
      <c r="J139" s="30" t="s">
        <v>102</v>
      </c>
      <c r="K139" s="30" t="s">
        <v>49</v>
      </c>
      <c r="L139" s="30" t="s">
        <v>388</v>
      </c>
      <c r="M139" s="30">
        <v>0.49</v>
      </c>
      <c r="N139" s="30" t="s">
        <v>8</v>
      </c>
      <c r="O139" s="30" t="s">
        <v>87</v>
      </c>
      <c r="P139" s="30" t="s">
        <v>373</v>
      </c>
      <c r="Q139" s="30" t="s">
        <v>389</v>
      </c>
      <c r="R139" s="30">
        <v>7506</v>
      </c>
      <c r="S139" s="32">
        <v>42015</v>
      </c>
      <c r="T139" s="32">
        <v>42017</v>
      </c>
      <c r="U139" s="53">
        <v>-128.68719999999999</v>
      </c>
      <c r="V139" s="30">
        <v>7</v>
      </c>
      <c r="W139" s="30">
        <v>33.35</v>
      </c>
      <c r="X139" s="30">
        <v>88060</v>
      </c>
      <c r="Y139" s="30" t="s">
        <v>3218</v>
      </c>
      <c r="Z139" s="30">
        <v>184.59712737344677</v>
      </c>
    </row>
    <row r="140" spans="1:26" x14ac:dyDescent="0.2">
      <c r="A140" s="30">
        <v>470</v>
      </c>
      <c r="B140" s="30" t="s">
        <v>390</v>
      </c>
      <c r="C140" s="30" t="s">
        <v>46</v>
      </c>
      <c r="D140" s="30">
        <v>0.03</v>
      </c>
      <c r="E140" s="30">
        <v>11.34</v>
      </c>
      <c r="F140" s="30">
        <v>5.01</v>
      </c>
      <c r="G140" s="30" t="s">
        <v>14</v>
      </c>
      <c r="H140" s="30" t="s">
        <v>3</v>
      </c>
      <c r="I140" s="30" t="s">
        <v>24</v>
      </c>
      <c r="J140" s="30" t="s">
        <v>64</v>
      </c>
      <c r="K140" s="30" t="s">
        <v>49</v>
      </c>
      <c r="L140" s="30" t="s">
        <v>391</v>
      </c>
      <c r="M140" s="30">
        <v>0.36</v>
      </c>
      <c r="N140" s="30" t="s">
        <v>8</v>
      </c>
      <c r="O140" s="30" t="s">
        <v>87</v>
      </c>
      <c r="P140" s="30" t="s">
        <v>373</v>
      </c>
      <c r="Q140" s="30" t="s">
        <v>392</v>
      </c>
      <c r="R140" s="30">
        <v>8601</v>
      </c>
      <c r="S140" s="32">
        <v>42015</v>
      </c>
      <c r="T140" s="32">
        <v>42015</v>
      </c>
      <c r="U140" s="53">
        <v>23.2028</v>
      </c>
      <c r="V140" s="30">
        <v>5</v>
      </c>
      <c r="W140" s="30">
        <v>60.24</v>
      </c>
      <c r="X140" s="30">
        <v>88060</v>
      </c>
      <c r="Y140" s="30" t="s">
        <v>3218</v>
      </c>
      <c r="Z140" s="30">
        <v>306.12746158674116</v>
      </c>
    </row>
    <row r="141" spans="1:26" x14ac:dyDescent="0.2">
      <c r="A141" s="30">
        <v>2776</v>
      </c>
      <c r="B141" s="30" t="s">
        <v>393</v>
      </c>
      <c r="C141" s="30" t="s">
        <v>1</v>
      </c>
      <c r="D141" s="30">
        <v>0.03</v>
      </c>
      <c r="E141" s="30">
        <v>350.98</v>
      </c>
      <c r="F141" s="30">
        <v>30</v>
      </c>
      <c r="G141" s="30" t="s">
        <v>2</v>
      </c>
      <c r="H141" s="30" t="s">
        <v>15</v>
      </c>
      <c r="I141" s="30" t="s">
        <v>4</v>
      </c>
      <c r="J141" s="30" t="s">
        <v>85</v>
      </c>
      <c r="K141" s="30" t="s">
        <v>33</v>
      </c>
      <c r="L141" s="30" t="s">
        <v>167</v>
      </c>
      <c r="M141" s="30">
        <v>0.61</v>
      </c>
      <c r="N141" s="30" t="s">
        <v>8</v>
      </c>
      <c r="O141" s="30" t="s">
        <v>87</v>
      </c>
      <c r="P141" s="30" t="s">
        <v>394</v>
      </c>
      <c r="Q141" s="30" t="s">
        <v>395</v>
      </c>
      <c r="R141" s="30">
        <v>20877</v>
      </c>
      <c r="S141" s="32">
        <v>42016</v>
      </c>
      <c r="T141" s="32">
        <v>42019</v>
      </c>
      <c r="U141" s="53">
        <v>2692.4421000000002</v>
      </c>
      <c r="V141" s="30">
        <v>11</v>
      </c>
      <c r="W141" s="30">
        <v>3902.09</v>
      </c>
      <c r="X141" s="30">
        <v>91228</v>
      </c>
      <c r="Y141" s="30" t="s">
        <v>3218</v>
      </c>
      <c r="Z141" s="30">
        <v>5267.667377783645</v>
      </c>
    </row>
    <row r="142" spans="1:26" x14ac:dyDescent="0.2">
      <c r="A142" s="30">
        <v>2776</v>
      </c>
      <c r="B142" s="30" t="s">
        <v>393</v>
      </c>
      <c r="C142" s="30" t="s">
        <v>1</v>
      </c>
      <c r="D142" s="30">
        <v>0.04</v>
      </c>
      <c r="E142" s="30">
        <v>1.68</v>
      </c>
      <c r="F142" s="30">
        <v>1</v>
      </c>
      <c r="G142" s="30" t="s">
        <v>14</v>
      </c>
      <c r="H142" s="30" t="s">
        <v>15</v>
      </c>
      <c r="I142" s="30" t="s">
        <v>24</v>
      </c>
      <c r="J142" s="30" t="s">
        <v>25</v>
      </c>
      <c r="K142" s="30" t="s">
        <v>26</v>
      </c>
      <c r="L142" s="30" t="s">
        <v>396</v>
      </c>
      <c r="M142" s="30">
        <v>0.35</v>
      </c>
      <c r="N142" s="30" t="s">
        <v>8</v>
      </c>
      <c r="O142" s="30" t="s">
        <v>87</v>
      </c>
      <c r="P142" s="30" t="s">
        <v>394</v>
      </c>
      <c r="Q142" s="30" t="s">
        <v>395</v>
      </c>
      <c r="R142" s="30">
        <v>20877</v>
      </c>
      <c r="S142" s="32">
        <v>42016</v>
      </c>
      <c r="T142" s="32">
        <v>42018</v>
      </c>
      <c r="U142" s="53">
        <v>2.0672000000000001</v>
      </c>
      <c r="V142" s="30">
        <v>8</v>
      </c>
      <c r="W142" s="30">
        <v>14.18</v>
      </c>
      <c r="X142" s="30">
        <v>91228</v>
      </c>
      <c r="Y142" s="30" t="s">
        <v>3218</v>
      </c>
      <c r="Z142" s="30">
        <v>197.54645209007612</v>
      </c>
    </row>
    <row r="143" spans="1:26" x14ac:dyDescent="0.2">
      <c r="A143" s="30">
        <v>120</v>
      </c>
      <c r="B143" s="30" t="s">
        <v>397</v>
      </c>
      <c r="C143" s="30" t="s">
        <v>13</v>
      </c>
      <c r="D143" s="30">
        <v>0.05</v>
      </c>
      <c r="E143" s="30">
        <v>6.3</v>
      </c>
      <c r="F143" s="30">
        <v>0.5</v>
      </c>
      <c r="G143" s="30" t="s">
        <v>14</v>
      </c>
      <c r="H143" s="30" t="s">
        <v>70</v>
      </c>
      <c r="I143" s="30" t="s">
        <v>24</v>
      </c>
      <c r="J143" s="30" t="s">
        <v>128</v>
      </c>
      <c r="K143" s="30" t="s">
        <v>49</v>
      </c>
      <c r="L143" s="30" t="s">
        <v>398</v>
      </c>
      <c r="M143" s="30">
        <v>0.39</v>
      </c>
      <c r="N143" s="30" t="s">
        <v>8</v>
      </c>
      <c r="O143" s="30" t="s">
        <v>35</v>
      </c>
      <c r="P143" s="30" t="s">
        <v>122</v>
      </c>
      <c r="Q143" s="30" t="s">
        <v>157</v>
      </c>
      <c r="R143" s="30">
        <v>84041</v>
      </c>
      <c r="S143" s="32">
        <v>42016</v>
      </c>
      <c r="T143" s="32">
        <v>42017</v>
      </c>
      <c r="U143" s="53">
        <v>41.296500000000002</v>
      </c>
      <c r="V143" s="30">
        <v>10</v>
      </c>
      <c r="W143" s="30">
        <v>59.85</v>
      </c>
      <c r="X143" s="30">
        <v>86520</v>
      </c>
      <c r="Y143" s="30" t="s">
        <v>3217</v>
      </c>
      <c r="Z143" s="30">
        <v>1.4488851666952769</v>
      </c>
    </row>
    <row r="144" spans="1:26" x14ac:dyDescent="0.2">
      <c r="A144" s="30">
        <v>120</v>
      </c>
      <c r="B144" s="30" t="s">
        <v>397</v>
      </c>
      <c r="C144" s="30" t="s">
        <v>13</v>
      </c>
      <c r="D144" s="30">
        <v>0.09</v>
      </c>
      <c r="E144" s="30">
        <v>205.99</v>
      </c>
      <c r="F144" s="30">
        <v>3</v>
      </c>
      <c r="G144" s="30" t="s">
        <v>63</v>
      </c>
      <c r="H144" s="30" t="s">
        <v>70</v>
      </c>
      <c r="I144" s="30" t="s">
        <v>16</v>
      </c>
      <c r="J144" s="30" t="s">
        <v>111</v>
      </c>
      <c r="K144" s="30" t="s">
        <v>49</v>
      </c>
      <c r="L144" s="30" t="s">
        <v>399</v>
      </c>
      <c r="M144" s="30">
        <v>0.57999999999999996</v>
      </c>
      <c r="N144" s="30" t="s">
        <v>8</v>
      </c>
      <c r="O144" s="30" t="s">
        <v>35</v>
      </c>
      <c r="P144" s="30" t="s">
        <v>122</v>
      </c>
      <c r="Q144" s="30" t="s">
        <v>157</v>
      </c>
      <c r="R144" s="30">
        <v>84041</v>
      </c>
      <c r="S144" s="32">
        <v>42016</v>
      </c>
      <c r="T144" s="32">
        <v>42018</v>
      </c>
      <c r="U144" s="53">
        <v>1179.0237</v>
      </c>
      <c r="V144" s="30">
        <v>10</v>
      </c>
      <c r="W144" s="30">
        <v>1708.73</v>
      </c>
      <c r="X144" s="30">
        <v>86520</v>
      </c>
      <c r="Y144" s="30" t="s">
        <v>3217</v>
      </c>
      <c r="Z144" s="30">
        <v>1910.5484931607039</v>
      </c>
    </row>
    <row r="145" spans="1:26" x14ac:dyDescent="0.2">
      <c r="A145" s="30">
        <v>898</v>
      </c>
      <c r="B145" s="30" t="s">
        <v>400</v>
      </c>
      <c r="C145" s="30" t="s">
        <v>13</v>
      </c>
      <c r="D145" s="30">
        <v>0.04</v>
      </c>
      <c r="E145" s="30">
        <v>90.97</v>
      </c>
      <c r="F145" s="30">
        <v>28</v>
      </c>
      <c r="G145" s="30" t="s">
        <v>2</v>
      </c>
      <c r="H145" s="30" t="s">
        <v>3</v>
      </c>
      <c r="I145" s="30" t="s">
        <v>16</v>
      </c>
      <c r="J145" s="30" t="s">
        <v>32</v>
      </c>
      <c r="K145" s="30" t="s">
        <v>33</v>
      </c>
      <c r="L145" s="30" t="s">
        <v>401</v>
      </c>
      <c r="M145" s="30">
        <v>0.38</v>
      </c>
      <c r="N145" s="30" t="s">
        <v>8</v>
      </c>
      <c r="O145" s="30" t="s">
        <v>87</v>
      </c>
      <c r="P145" s="30" t="s">
        <v>88</v>
      </c>
      <c r="Q145" s="30" t="s">
        <v>89</v>
      </c>
      <c r="R145" s="30">
        <v>10039</v>
      </c>
      <c r="S145" s="32">
        <v>42016</v>
      </c>
      <c r="T145" s="32">
        <v>42017</v>
      </c>
      <c r="U145" s="53">
        <v>-173.09520000000001</v>
      </c>
      <c r="V145" s="30">
        <v>6</v>
      </c>
      <c r="W145" s="30">
        <v>573.30999999999995</v>
      </c>
      <c r="X145" s="30">
        <v>33635</v>
      </c>
      <c r="Y145" s="30" t="s">
        <v>3218</v>
      </c>
      <c r="Z145" s="30">
        <v>992.96657913371155</v>
      </c>
    </row>
    <row r="146" spans="1:26" x14ac:dyDescent="0.2">
      <c r="A146" s="30">
        <v>898</v>
      </c>
      <c r="B146" s="30" t="s">
        <v>400</v>
      </c>
      <c r="C146" s="30" t="s">
        <v>13</v>
      </c>
      <c r="D146" s="30">
        <v>7.0000000000000007E-2</v>
      </c>
      <c r="E146" s="30">
        <v>20.34</v>
      </c>
      <c r="F146" s="30">
        <v>35</v>
      </c>
      <c r="G146" s="30" t="s">
        <v>14</v>
      </c>
      <c r="H146" s="30" t="s">
        <v>3</v>
      </c>
      <c r="I146" s="30" t="s">
        <v>24</v>
      </c>
      <c r="J146" s="30" t="s">
        <v>54</v>
      </c>
      <c r="K146" s="30" t="s">
        <v>40</v>
      </c>
      <c r="L146" s="30" t="s">
        <v>236</v>
      </c>
      <c r="M146" s="30">
        <v>0.84</v>
      </c>
      <c r="N146" s="30" t="s">
        <v>8</v>
      </c>
      <c r="O146" s="30" t="s">
        <v>87</v>
      </c>
      <c r="P146" s="30" t="s">
        <v>88</v>
      </c>
      <c r="Q146" s="30" t="s">
        <v>89</v>
      </c>
      <c r="R146" s="30">
        <v>10039</v>
      </c>
      <c r="S146" s="32">
        <v>42016</v>
      </c>
      <c r="T146" s="32">
        <v>42017</v>
      </c>
      <c r="U146" s="53">
        <v>-96.16</v>
      </c>
      <c r="V146" s="30">
        <v>5</v>
      </c>
      <c r="W146" s="30">
        <v>140.22999999999999</v>
      </c>
      <c r="X146" s="30">
        <v>33635</v>
      </c>
      <c r="Y146" s="30" t="s">
        <v>3218</v>
      </c>
      <c r="Z146" s="30">
        <v>1210.0164487586919</v>
      </c>
    </row>
    <row r="147" spans="1:26" x14ac:dyDescent="0.2">
      <c r="A147" s="30">
        <v>899</v>
      </c>
      <c r="B147" s="30" t="s">
        <v>402</v>
      </c>
      <c r="C147" s="30" t="s">
        <v>13</v>
      </c>
      <c r="D147" s="30">
        <v>0.04</v>
      </c>
      <c r="E147" s="30">
        <v>90.97</v>
      </c>
      <c r="F147" s="30">
        <v>28</v>
      </c>
      <c r="G147" s="30" t="s">
        <v>2</v>
      </c>
      <c r="H147" s="30" t="s">
        <v>3</v>
      </c>
      <c r="I147" s="30" t="s">
        <v>16</v>
      </c>
      <c r="J147" s="30" t="s">
        <v>32</v>
      </c>
      <c r="K147" s="30" t="s">
        <v>33</v>
      </c>
      <c r="L147" s="30" t="s">
        <v>401</v>
      </c>
      <c r="M147" s="30">
        <v>0.38</v>
      </c>
      <c r="N147" s="30" t="s">
        <v>8</v>
      </c>
      <c r="O147" s="30" t="s">
        <v>87</v>
      </c>
      <c r="P147" s="30" t="s">
        <v>296</v>
      </c>
      <c r="Q147" s="30" t="s">
        <v>403</v>
      </c>
      <c r="R147" s="30">
        <v>16602</v>
      </c>
      <c r="S147" s="32">
        <v>42016</v>
      </c>
      <c r="T147" s="32">
        <v>42017</v>
      </c>
      <c r="U147" s="53">
        <v>-173.09520000000001</v>
      </c>
      <c r="V147" s="30">
        <v>2</v>
      </c>
      <c r="W147" s="30">
        <v>191.1</v>
      </c>
      <c r="X147" s="30">
        <v>86263</v>
      </c>
      <c r="Y147" s="30" t="s">
        <v>3218</v>
      </c>
      <c r="Z147" s="30">
        <v>992.96657913371155</v>
      </c>
    </row>
    <row r="148" spans="1:26" x14ac:dyDescent="0.2">
      <c r="A148" s="30">
        <v>899</v>
      </c>
      <c r="B148" s="30" t="s">
        <v>402</v>
      </c>
      <c r="C148" s="30" t="s">
        <v>13</v>
      </c>
      <c r="D148" s="30">
        <v>7.0000000000000007E-2</v>
      </c>
      <c r="E148" s="30">
        <v>20.34</v>
      </c>
      <c r="F148" s="30">
        <v>35</v>
      </c>
      <c r="G148" s="30" t="s">
        <v>14</v>
      </c>
      <c r="H148" s="30" t="s">
        <v>3</v>
      </c>
      <c r="I148" s="30" t="s">
        <v>24</v>
      </c>
      <c r="J148" s="30" t="s">
        <v>54</v>
      </c>
      <c r="K148" s="30" t="s">
        <v>40</v>
      </c>
      <c r="L148" s="30" t="s">
        <v>236</v>
      </c>
      <c r="M148" s="30">
        <v>0.84</v>
      </c>
      <c r="N148" s="30" t="s">
        <v>8</v>
      </c>
      <c r="O148" s="30" t="s">
        <v>87</v>
      </c>
      <c r="P148" s="30" t="s">
        <v>296</v>
      </c>
      <c r="Q148" s="30" t="s">
        <v>403</v>
      </c>
      <c r="R148" s="30">
        <v>16602</v>
      </c>
      <c r="S148" s="32">
        <v>42016</v>
      </c>
      <c r="T148" s="32">
        <v>42017</v>
      </c>
      <c r="U148" s="53">
        <v>-96.16</v>
      </c>
      <c r="V148" s="30">
        <v>1</v>
      </c>
      <c r="W148" s="30">
        <v>28.05</v>
      </c>
      <c r="X148" s="30">
        <v>86263</v>
      </c>
      <c r="Y148" s="30" t="s">
        <v>3218</v>
      </c>
      <c r="Z148" s="30">
        <v>1210.0164487586919</v>
      </c>
    </row>
    <row r="149" spans="1:26" x14ac:dyDescent="0.2">
      <c r="A149" s="30">
        <v>1636</v>
      </c>
      <c r="B149" s="30" t="s">
        <v>404</v>
      </c>
      <c r="C149" s="30" t="s">
        <v>13</v>
      </c>
      <c r="D149" s="30">
        <v>0.04</v>
      </c>
      <c r="E149" s="30">
        <v>136.97999999999999</v>
      </c>
      <c r="F149" s="30">
        <v>24.49</v>
      </c>
      <c r="G149" s="30" t="s">
        <v>63</v>
      </c>
      <c r="H149" s="30" t="s">
        <v>47</v>
      </c>
      <c r="I149" s="30" t="s">
        <v>4</v>
      </c>
      <c r="J149" s="30" t="s">
        <v>102</v>
      </c>
      <c r="K149" s="30" t="s">
        <v>40</v>
      </c>
      <c r="L149" s="30" t="s">
        <v>405</v>
      </c>
      <c r="M149" s="30">
        <v>0.59</v>
      </c>
      <c r="N149" s="30" t="s">
        <v>8</v>
      </c>
      <c r="O149" s="30" t="s">
        <v>35</v>
      </c>
      <c r="P149" s="30" t="s">
        <v>66</v>
      </c>
      <c r="Q149" s="30" t="s">
        <v>406</v>
      </c>
      <c r="R149" s="30">
        <v>93905</v>
      </c>
      <c r="S149" s="32">
        <v>42016</v>
      </c>
      <c r="T149" s="32">
        <v>42018</v>
      </c>
      <c r="U149" s="53">
        <v>1127.5497</v>
      </c>
      <c r="V149" s="30">
        <v>12</v>
      </c>
      <c r="W149" s="30">
        <v>1634.13</v>
      </c>
      <c r="X149" s="30">
        <v>89706</v>
      </c>
      <c r="Y149" s="30" t="s">
        <v>3217</v>
      </c>
      <c r="Z149" s="30">
        <v>2307.3797718985361</v>
      </c>
    </row>
    <row r="150" spans="1:26" x14ac:dyDescent="0.2">
      <c r="A150" s="30">
        <v>823</v>
      </c>
      <c r="B150" s="30" t="s">
        <v>407</v>
      </c>
      <c r="C150" s="30" t="s">
        <v>23</v>
      </c>
      <c r="D150" s="30">
        <v>0.04</v>
      </c>
      <c r="E150" s="30">
        <v>6.24</v>
      </c>
      <c r="F150" s="30">
        <v>5.22</v>
      </c>
      <c r="G150" s="30" t="s">
        <v>14</v>
      </c>
      <c r="H150" s="30" t="s">
        <v>3</v>
      </c>
      <c r="I150" s="30" t="s">
        <v>4</v>
      </c>
      <c r="J150" s="30" t="s">
        <v>102</v>
      </c>
      <c r="K150" s="30" t="s">
        <v>49</v>
      </c>
      <c r="L150" s="30" t="s">
        <v>408</v>
      </c>
      <c r="M150" s="30">
        <v>0.6</v>
      </c>
      <c r="N150" s="30" t="s">
        <v>8</v>
      </c>
      <c r="O150" s="30" t="s">
        <v>9</v>
      </c>
      <c r="P150" s="30" t="s">
        <v>376</v>
      </c>
      <c r="Q150" s="30" t="s">
        <v>409</v>
      </c>
      <c r="R150" s="30">
        <v>37167</v>
      </c>
      <c r="S150" s="32">
        <v>42016</v>
      </c>
      <c r="T150" s="32">
        <v>42021</v>
      </c>
      <c r="U150" s="53">
        <v>4.3808999999999996</v>
      </c>
      <c r="V150" s="30">
        <v>13</v>
      </c>
      <c r="W150" s="30">
        <v>80.23</v>
      </c>
      <c r="X150" s="30">
        <v>89257</v>
      </c>
      <c r="Y150" s="30" t="s">
        <v>3215</v>
      </c>
      <c r="Z150" s="30">
        <v>348.2932695578117</v>
      </c>
    </row>
    <row r="151" spans="1:26" x14ac:dyDescent="0.2">
      <c r="A151" s="30">
        <v>824</v>
      </c>
      <c r="B151" s="30" t="s">
        <v>410</v>
      </c>
      <c r="C151" s="30" t="s">
        <v>23</v>
      </c>
      <c r="D151" s="30">
        <v>0.09</v>
      </c>
      <c r="E151" s="30">
        <v>260.98</v>
      </c>
      <c r="F151" s="30">
        <v>41.91</v>
      </c>
      <c r="G151" s="30" t="s">
        <v>2</v>
      </c>
      <c r="H151" s="30" t="s">
        <v>3</v>
      </c>
      <c r="I151" s="30" t="s">
        <v>4</v>
      </c>
      <c r="J151" s="30" t="s">
        <v>93</v>
      </c>
      <c r="K151" s="30" t="s">
        <v>6</v>
      </c>
      <c r="L151" s="30" t="s">
        <v>411</v>
      </c>
      <c r="M151" s="30">
        <v>0.59</v>
      </c>
      <c r="N151" s="30" t="s">
        <v>8</v>
      </c>
      <c r="O151" s="30" t="s">
        <v>9</v>
      </c>
      <c r="P151" s="30" t="s">
        <v>376</v>
      </c>
      <c r="Q151" s="30" t="s">
        <v>412</v>
      </c>
      <c r="R151" s="30">
        <v>37174</v>
      </c>
      <c r="S151" s="32">
        <v>42016</v>
      </c>
      <c r="T151" s="32">
        <v>42023</v>
      </c>
      <c r="U151" s="53">
        <v>-100.744</v>
      </c>
      <c r="V151" s="30">
        <v>8</v>
      </c>
      <c r="W151" s="30">
        <v>2044.9</v>
      </c>
      <c r="X151" s="30">
        <v>89257</v>
      </c>
      <c r="Y151" s="30" t="s">
        <v>3215</v>
      </c>
      <c r="Z151" s="30">
        <v>2207.9539943786704</v>
      </c>
    </row>
    <row r="152" spans="1:26" x14ac:dyDescent="0.2">
      <c r="A152" s="30">
        <v>1424</v>
      </c>
      <c r="B152" s="30" t="s">
        <v>413</v>
      </c>
      <c r="C152" s="30" t="s">
        <v>23</v>
      </c>
      <c r="D152" s="30">
        <v>0.05</v>
      </c>
      <c r="E152" s="30">
        <v>350.99</v>
      </c>
      <c r="F152" s="30">
        <v>39</v>
      </c>
      <c r="G152" s="30" t="s">
        <v>2</v>
      </c>
      <c r="H152" s="30" t="s">
        <v>47</v>
      </c>
      <c r="I152" s="30" t="s">
        <v>4</v>
      </c>
      <c r="J152" s="30" t="s">
        <v>85</v>
      </c>
      <c r="K152" s="30" t="s">
        <v>33</v>
      </c>
      <c r="L152" s="30" t="s">
        <v>414</v>
      </c>
      <c r="M152" s="30">
        <v>0.55000000000000004</v>
      </c>
      <c r="N152" s="30" t="s">
        <v>8</v>
      </c>
      <c r="O152" s="30" t="s">
        <v>35</v>
      </c>
      <c r="P152" s="30" t="s">
        <v>36</v>
      </c>
      <c r="Q152" s="30" t="s">
        <v>415</v>
      </c>
      <c r="R152" s="30">
        <v>80112</v>
      </c>
      <c r="S152" s="32">
        <v>42016</v>
      </c>
      <c r="T152" s="32">
        <v>42018</v>
      </c>
      <c r="U152" s="53">
        <v>451.28039999999999</v>
      </c>
      <c r="V152" s="30">
        <v>3</v>
      </c>
      <c r="W152" s="30">
        <v>1020.08</v>
      </c>
      <c r="X152" s="30">
        <v>89448</v>
      </c>
      <c r="Y152" s="30" t="s">
        <v>3217</v>
      </c>
      <c r="Z152" s="30">
        <v>3007.4897357381979</v>
      </c>
    </row>
    <row r="153" spans="1:26" x14ac:dyDescent="0.2">
      <c r="A153" s="30">
        <v>1424</v>
      </c>
      <c r="B153" s="30" t="s">
        <v>413</v>
      </c>
      <c r="C153" s="30" t="s">
        <v>23</v>
      </c>
      <c r="D153" s="30">
        <v>0</v>
      </c>
      <c r="E153" s="30">
        <v>8.74</v>
      </c>
      <c r="F153" s="30">
        <v>1.39</v>
      </c>
      <c r="G153" s="30" t="s">
        <v>14</v>
      </c>
      <c r="H153" s="30" t="s">
        <v>47</v>
      </c>
      <c r="I153" s="30" t="s">
        <v>24</v>
      </c>
      <c r="J153" s="30" t="s">
        <v>321</v>
      </c>
      <c r="K153" s="30" t="s">
        <v>49</v>
      </c>
      <c r="L153" s="30" t="s">
        <v>416</v>
      </c>
      <c r="M153" s="30">
        <v>0.38</v>
      </c>
      <c r="N153" s="30" t="s">
        <v>8</v>
      </c>
      <c r="O153" s="30" t="s">
        <v>35</v>
      </c>
      <c r="P153" s="30" t="s">
        <v>36</v>
      </c>
      <c r="Q153" s="30" t="s">
        <v>415</v>
      </c>
      <c r="R153" s="30">
        <v>80112</v>
      </c>
      <c r="S153" s="32">
        <v>42016</v>
      </c>
      <c r="T153" s="32">
        <v>42020</v>
      </c>
      <c r="U153" s="53">
        <v>44.988</v>
      </c>
      <c r="V153" s="30">
        <v>7</v>
      </c>
      <c r="W153" s="30">
        <v>65.2</v>
      </c>
      <c r="X153" s="30">
        <v>89448</v>
      </c>
      <c r="Y153" s="30" t="s">
        <v>3217</v>
      </c>
      <c r="Z153" s="30">
        <v>174.89905115678772</v>
      </c>
    </row>
    <row r="154" spans="1:26" x14ac:dyDescent="0.2">
      <c r="A154" s="30">
        <v>1424</v>
      </c>
      <c r="B154" s="30" t="s">
        <v>413</v>
      </c>
      <c r="C154" s="30" t="s">
        <v>23</v>
      </c>
      <c r="D154" s="30">
        <v>0.02</v>
      </c>
      <c r="E154" s="30">
        <v>1.98</v>
      </c>
      <c r="F154" s="30">
        <v>0.7</v>
      </c>
      <c r="G154" s="30" t="s">
        <v>14</v>
      </c>
      <c r="H154" s="30" t="s">
        <v>47</v>
      </c>
      <c r="I154" s="30" t="s">
        <v>24</v>
      </c>
      <c r="J154" s="30" t="s">
        <v>152</v>
      </c>
      <c r="K154" s="30" t="s">
        <v>26</v>
      </c>
      <c r="L154" s="30" t="s">
        <v>417</v>
      </c>
      <c r="M154" s="30">
        <v>0.83</v>
      </c>
      <c r="N154" s="30" t="s">
        <v>8</v>
      </c>
      <c r="O154" s="30" t="s">
        <v>35</v>
      </c>
      <c r="P154" s="30" t="s">
        <v>36</v>
      </c>
      <c r="Q154" s="30" t="s">
        <v>415</v>
      </c>
      <c r="R154" s="30">
        <v>80112</v>
      </c>
      <c r="S154" s="32">
        <v>42016</v>
      </c>
      <c r="T154" s="32">
        <v>42020</v>
      </c>
      <c r="U154" s="53">
        <v>-20.732800000000001</v>
      </c>
      <c r="V154" s="30">
        <v>11</v>
      </c>
      <c r="W154" s="30">
        <v>22.59</v>
      </c>
      <c r="X154" s="30">
        <v>89448</v>
      </c>
      <c r="Y154" s="30" t="s">
        <v>3217</v>
      </c>
      <c r="Z154" s="30">
        <v>428.16380703714913</v>
      </c>
    </row>
    <row r="155" spans="1:26" x14ac:dyDescent="0.2">
      <c r="A155" s="30">
        <v>2715</v>
      </c>
      <c r="B155" s="30" t="s">
        <v>418</v>
      </c>
      <c r="C155" s="30" t="s">
        <v>23</v>
      </c>
      <c r="D155" s="30">
        <v>0.01</v>
      </c>
      <c r="E155" s="30">
        <v>29.89</v>
      </c>
      <c r="F155" s="30">
        <v>1.99</v>
      </c>
      <c r="G155" s="30" t="s">
        <v>14</v>
      </c>
      <c r="H155" s="30" t="s">
        <v>70</v>
      </c>
      <c r="I155" s="30" t="s">
        <v>16</v>
      </c>
      <c r="J155" s="30" t="s">
        <v>17</v>
      </c>
      <c r="K155" s="30" t="s">
        <v>18</v>
      </c>
      <c r="L155" s="30" t="s">
        <v>419</v>
      </c>
      <c r="M155" s="30">
        <v>0.5</v>
      </c>
      <c r="N155" s="30" t="s">
        <v>8</v>
      </c>
      <c r="O155" s="30" t="s">
        <v>28</v>
      </c>
      <c r="P155" s="30" t="s">
        <v>265</v>
      </c>
      <c r="Q155" s="30" t="s">
        <v>420</v>
      </c>
      <c r="R155" s="30">
        <v>48911</v>
      </c>
      <c r="S155" s="32">
        <v>42016</v>
      </c>
      <c r="T155" s="32">
        <v>42020</v>
      </c>
      <c r="U155" s="53">
        <v>-74.64</v>
      </c>
      <c r="V155" s="30">
        <v>1</v>
      </c>
      <c r="W155" s="30">
        <v>31.96</v>
      </c>
      <c r="X155" s="30">
        <v>88702</v>
      </c>
      <c r="Y155" s="30" t="s">
        <v>3216</v>
      </c>
      <c r="Z155" s="30">
        <v>197.94173058508667</v>
      </c>
    </row>
    <row r="156" spans="1:26" x14ac:dyDescent="0.2">
      <c r="A156" s="30">
        <v>2069</v>
      </c>
      <c r="B156" s="30" t="s">
        <v>421</v>
      </c>
      <c r="C156" s="30" t="s">
        <v>92</v>
      </c>
      <c r="D156" s="30">
        <v>0.1</v>
      </c>
      <c r="E156" s="30">
        <v>40.98</v>
      </c>
      <c r="F156" s="30">
        <v>6.5</v>
      </c>
      <c r="G156" s="30" t="s">
        <v>14</v>
      </c>
      <c r="H156" s="30" t="s">
        <v>15</v>
      </c>
      <c r="I156" s="30" t="s">
        <v>16</v>
      </c>
      <c r="J156" s="30" t="s">
        <v>17</v>
      </c>
      <c r="K156" s="30" t="s">
        <v>49</v>
      </c>
      <c r="L156" s="30" t="s">
        <v>422</v>
      </c>
      <c r="M156" s="30">
        <v>0.74</v>
      </c>
      <c r="N156" s="30" t="s">
        <v>8</v>
      </c>
      <c r="O156" s="30" t="s">
        <v>9</v>
      </c>
      <c r="P156" s="30" t="s">
        <v>364</v>
      </c>
      <c r="Q156" s="30" t="s">
        <v>423</v>
      </c>
      <c r="R156" s="30">
        <v>41075</v>
      </c>
      <c r="S156" s="32">
        <v>42016</v>
      </c>
      <c r="T156" s="32">
        <v>42018</v>
      </c>
      <c r="U156" s="53">
        <v>66.852000000000004</v>
      </c>
      <c r="V156" s="30">
        <v>3</v>
      </c>
      <c r="W156" s="30">
        <v>120.34</v>
      </c>
      <c r="X156" s="30">
        <v>88554</v>
      </c>
      <c r="Y156" s="30" t="s">
        <v>3215</v>
      </c>
      <c r="Z156" s="30">
        <v>546.30122106644353</v>
      </c>
    </row>
    <row r="157" spans="1:26" x14ac:dyDescent="0.2">
      <c r="A157" s="30">
        <v>750</v>
      </c>
      <c r="B157" s="30" t="s">
        <v>424</v>
      </c>
      <c r="C157" s="30" t="s">
        <v>46</v>
      </c>
      <c r="D157" s="30">
        <v>0.09</v>
      </c>
      <c r="E157" s="30">
        <v>27.75</v>
      </c>
      <c r="F157" s="30">
        <v>19.989999999999998</v>
      </c>
      <c r="G157" s="30" t="s">
        <v>14</v>
      </c>
      <c r="H157" s="30" t="s">
        <v>70</v>
      </c>
      <c r="I157" s="30" t="s">
        <v>24</v>
      </c>
      <c r="J157" s="30" t="s">
        <v>54</v>
      </c>
      <c r="K157" s="30" t="s">
        <v>49</v>
      </c>
      <c r="L157" s="30" t="s">
        <v>425</v>
      </c>
      <c r="M157" s="30">
        <v>0.67</v>
      </c>
      <c r="N157" s="30" t="s">
        <v>8</v>
      </c>
      <c r="O157" s="30" t="s">
        <v>9</v>
      </c>
      <c r="P157" s="30" t="s">
        <v>364</v>
      </c>
      <c r="Q157" s="30" t="s">
        <v>426</v>
      </c>
      <c r="R157" s="30">
        <v>41042</v>
      </c>
      <c r="S157" s="32">
        <v>42016</v>
      </c>
      <c r="T157" s="32">
        <v>42017</v>
      </c>
      <c r="U157" s="53">
        <v>-224.64400000000001</v>
      </c>
      <c r="V157" s="30">
        <v>10</v>
      </c>
      <c r="W157" s="30">
        <v>257.52</v>
      </c>
      <c r="X157" s="30">
        <v>91200</v>
      </c>
      <c r="Y157" s="30" t="s">
        <v>3215</v>
      </c>
      <c r="Z157" s="30">
        <v>744.83202361248516</v>
      </c>
    </row>
    <row r="158" spans="1:26" x14ac:dyDescent="0.2">
      <c r="A158" s="30">
        <v>2489</v>
      </c>
      <c r="B158" s="30" t="s">
        <v>427</v>
      </c>
      <c r="C158" s="30" t="s">
        <v>46</v>
      </c>
      <c r="D158" s="30">
        <v>7.0000000000000007E-2</v>
      </c>
      <c r="E158" s="30">
        <v>65.989999999999995</v>
      </c>
      <c r="F158" s="30">
        <v>8.8000000000000007</v>
      </c>
      <c r="G158" s="30" t="s">
        <v>14</v>
      </c>
      <c r="H158" s="30" t="s">
        <v>47</v>
      </c>
      <c r="I158" s="30" t="s">
        <v>16</v>
      </c>
      <c r="J158" s="30" t="s">
        <v>111</v>
      </c>
      <c r="K158" s="30" t="s">
        <v>49</v>
      </c>
      <c r="L158" s="30" t="s">
        <v>428</v>
      </c>
      <c r="M158" s="30">
        <v>0.57999999999999996</v>
      </c>
      <c r="N158" s="30" t="s">
        <v>8</v>
      </c>
      <c r="O158" s="30" t="s">
        <v>35</v>
      </c>
      <c r="P158" s="30" t="s">
        <v>66</v>
      </c>
      <c r="Q158" s="30" t="s">
        <v>429</v>
      </c>
      <c r="R158" s="30">
        <v>94521</v>
      </c>
      <c r="S158" s="32">
        <v>42016</v>
      </c>
      <c r="T158" s="32">
        <v>42016</v>
      </c>
      <c r="U158" s="53">
        <v>109.836</v>
      </c>
      <c r="V158" s="30">
        <v>9</v>
      </c>
      <c r="W158" s="30">
        <v>471.66</v>
      </c>
      <c r="X158" s="30">
        <v>86886</v>
      </c>
      <c r="Y158" s="30" t="s">
        <v>3217</v>
      </c>
      <c r="Z158" s="30">
        <v>866.7258581093555</v>
      </c>
    </row>
    <row r="159" spans="1:26" x14ac:dyDescent="0.2">
      <c r="A159" s="30">
        <v>2490</v>
      </c>
      <c r="B159" s="30" t="s">
        <v>430</v>
      </c>
      <c r="C159" s="30" t="s">
        <v>46</v>
      </c>
      <c r="D159" s="30">
        <v>0</v>
      </c>
      <c r="E159" s="30">
        <v>10.01</v>
      </c>
      <c r="F159" s="30">
        <v>1.99</v>
      </c>
      <c r="G159" s="30" t="s">
        <v>63</v>
      </c>
      <c r="H159" s="30" t="s">
        <v>47</v>
      </c>
      <c r="I159" s="30" t="s">
        <v>16</v>
      </c>
      <c r="J159" s="30" t="s">
        <v>17</v>
      </c>
      <c r="K159" s="30" t="s">
        <v>18</v>
      </c>
      <c r="L159" s="30" t="s">
        <v>431</v>
      </c>
      <c r="M159" s="30">
        <v>0.41</v>
      </c>
      <c r="N159" s="30" t="s">
        <v>8</v>
      </c>
      <c r="O159" s="30" t="s">
        <v>35</v>
      </c>
      <c r="P159" s="30" t="s">
        <v>66</v>
      </c>
      <c r="Q159" s="30" t="s">
        <v>432</v>
      </c>
      <c r="R159" s="30">
        <v>92627</v>
      </c>
      <c r="S159" s="32">
        <v>42016</v>
      </c>
      <c r="T159" s="32">
        <v>42018</v>
      </c>
      <c r="U159" s="53">
        <v>82.703400000000002</v>
      </c>
      <c r="V159" s="30">
        <v>11</v>
      </c>
      <c r="W159" s="30">
        <v>119.86</v>
      </c>
      <c r="X159" s="30">
        <v>86886</v>
      </c>
      <c r="Y159" s="30" t="s">
        <v>3217</v>
      </c>
      <c r="Z159" s="30">
        <v>298.06384859984257</v>
      </c>
    </row>
    <row r="160" spans="1:26" x14ac:dyDescent="0.2">
      <c r="A160" s="30">
        <v>2491</v>
      </c>
      <c r="B160" s="30" t="s">
        <v>433</v>
      </c>
      <c r="C160" s="30" t="s">
        <v>46</v>
      </c>
      <c r="D160" s="30">
        <v>7.0000000000000007E-2</v>
      </c>
      <c r="E160" s="30">
        <v>65.989999999999995</v>
      </c>
      <c r="F160" s="30">
        <v>8.8000000000000007</v>
      </c>
      <c r="G160" s="30" t="s">
        <v>14</v>
      </c>
      <c r="H160" s="30" t="s">
        <v>47</v>
      </c>
      <c r="I160" s="30" t="s">
        <v>16</v>
      </c>
      <c r="J160" s="30" t="s">
        <v>111</v>
      </c>
      <c r="K160" s="30" t="s">
        <v>49</v>
      </c>
      <c r="L160" s="30" t="s">
        <v>428</v>
      </c>
      <c r="M160" s="30">
        <v>0.57999999999999996</v>
      </c>
      <c r="N160" s="30" t="s">
        <v>8</v>
      </c>
      <c r="O160" s="30" t="s">
        <v>35</v>
      </c>
      <c r="P160" s="30" t="s">
        <v>66</v>
      </c>
      <c r="Q160" s="30" t="s">
        <v>76</v>
      </c>
      <c r="R160" s="30">
        <v>90045</v>
      </c>
      <c r="S160" s="32">
        <v>42016</v>
      </c>
      <c r="T160" s="32">
        <v>42016</v>
      </c>
      <c r="U160" s="53">
        <v>109.836</v>
      </c>
      <c r="V160" s="30">
        <v>37</v>
      </c>
      <c r="W160" s="30">
        <v>1939.03</v>
      </c>
      <c r="X160" s="30">
        <v>23877</v>
      </c>
      <c r="Y160" s="30" t="s">
        <v>3217</v>
      </c>
      <c r="Z160" s="30">
        <v>866.7258581093555</v>
      </c>
    </row>
    <row r="161" spans="1:26" x14ac:dyDescent="0.2">
      <c r="A161" s="30">
        <v>2491</v>
      </c>
      <c r="B161" s="30" t="s">
        <v>433</v>
      </c>
      <c r="C161" s="30" t="s">
        <v>46</v>
      </c>
      <c r="D161" s="30">
        <v>0</v>
      </c>
      <c r="E161" s="30">
        <v>10.01</v>
      </c>
      <c r="F161" s="30">
        <v>1.99</v>
      </c>
      <c r="G161" s="30" t="s">
        <v>63</v>
      </c>
      <c r="H161" s="30" t="s">
        <v>47</v>
      </c>
      <c r="I161" s="30" t="s">
        <v>16</v>
      </c>
      <c r="J161" s="30" t="s">
        <v>17</v>
      </c>
      <c r="K161" s="30" t="s">
        <v>18</v>
      </c>
      <c r="L161" s="30" t="s">
        <v>431</v>
      </c>
      <c r="M161" s="30">
        <v>0.41</v>
      </c>
      <c r="N161" s="30" t="s">
        <v>8</v>
      </c>
      <c r="O161" s="30" t="s">
        <v>35</v>
      </c>
      <c r="P161" s="30" t="s">
        <v>66</v>
      </c>
      <c r="Q161" s="30" t="s">
        <v>76</v>
      </c>
      <c r="R161" s="30">
        <v>90045</v>
      </c>
      <c r="S161" s="32">
        <v>42016</v>
      </c>
      <c r="T161" s="32">
        <v>42018</v>
      </c>
      <c r="U161" s="53">
        <v>128.03</v>
      </c>
      <c r="V161" s="30">
        <v>42</v>
      </c>
      <c r="W161" s="30">
        <v>457.63</v>
      </c>
      <c r="X161" s="30">
        <v>23877</v>
      </c>
      <c r="Y161" s="30" t="s">
        <v>3217</v>
      </c>
      <c r="Z161" s="30">
        <v>344.47945290797907</v>
      </c>
    </row>
    <row r="162" spans="1:26" x14ac:dyDescent="0.2">
      <c r="A162" s="30">
        <v>2338</v>
      </c>
      <c r="B162" s="30" t="s">
        <v>434</v>
      </c>
      <c r="C162" s="30" t="s">
        <v>1</v>
      </c>
      <c r="D162" s="30">
        <v>0.06</v>
      </c>
      <c r="E162" s="30">
        <v>2.08</v>
      </c>
      <c r="F162" s="30">
        <v>5.33</v>
      </c>
      <c r="G162" s="30" t="s">
        <v>14</v>
      </c>
      <c r="H162" s="30" t="s">
        <v>47</v>
      </c>
      <c r="I162" s="30" t="s">
        <v>4</v>
      </c>
      <c r="J162" s="30" t="s">
        <v>102</v>
      </c>
      <c r="K162" s="30" t="s">
        <v>49</v>
      </c>
      <c r="L162" s="30" t="s">
        <v>435</v>
      </c>
      <c r="M162" s="30">
        <v>0.43</v>
      </c>
      <c r="N162" s="30" t="s">
        <v>8</v>
      </c>
      <c r="O162" s="30" t="s">
        <v>87</v>
      </c>
      <c r="P162" s="30" t="s">
        <v>394</v>
      </c>
      <c r="Q162" s="30" t="s">
        <v>436</v>
      </c>
      <c r="R162" s="30">
        <v>20740</v>
      </c>
      <c r="S162" s="32">
        <v>42017</v>
      </c>
      <c r="T162" s="32">
        <v>42017</v>
      </c>
      <c r="U162" s="53">
        <v>-82.559200000000004</v>
      </c>
      <c r="V162" s="30">
        <v>4</v>
      </c>
      <c r="W162" s="30">
        <v>9.23</v>
      </c>
      <c r="X162" s="30">
        <v>91480</v>
      </c>
      <c r="Y162" s="30" t="s">
        <v>3218</v>
      </c>
      <c r="Z162" s="30">
        <v>344.47126476445203</v>
      </c>
    </row>
    <row r="163" spans="1:26" x14ac:dyDescent="0.2">
      <c r="A163" s="30">
        <v>510</v>
      </c>
      <c r="B163" s="30" t="s">
        <v>437</v>
      </c>
      <c r="C163" s="30" t="s">
        <v>23</v>
      </c>
      <c r="D163" s="30">
        <v>0.02</v>
      </c>
      <c r="E163" s="30">
        <v>48.04</v>
      </c>
      <c r="F163" s="30">
        <v>5.09</v>
      </c>
      <c r="G163" s="30" t="s">
        <v>14</v>
      </c>
      <c r="H163" s="30" t="s">
        <v>70</v>
      </c>
      <c r="I163" s="30" t="s">
        <v>24</v>
      </c>
      <c r="J163" s="30" t="s">
        <v>64</v>
      </c>
      <c r="K163" s="30" t="s">
        <v>49</v>
      </c>
      <c r="L163" s="30" t="s">
        <v>438</v>
      </c>
      <c r="M163" s="30">
        <v>0.37</v>
      </c>
      <c r="N163" s="30" t="s">
        <v>8</v>
      </c>
      <c r="O163" s="30" t="s">
        <v>35</v>
      </c>
      <c r="P163" s="30" t="s">
        <v>66</v>
      </c>
      <c r="Q163" s="30" t="s">
        <v>439</v>
      </c>
      <c r="R163" s="30">
        <v>95336</v>
      </c>
      <c r="S163" s="32">
        <v>42017</v>
      </c>
      <c r="T163" s="32">
        <v>42017</v>
      </c>
      <c r="U163" s="53">
        <v>105.2526</v>
      </c>
      <c r="V163" s="30">
        <v>3</v>
      </c>
      <c r="W163" s="30">
        <v>152.54</v>
      </c>
      <c r="X163" s="30">
        <v>90058</v>
      </c>
      <c r="Y163" s="30" t="s">
        <v>3217</v>
      </c>
      <c r="Z163" s="30">
        <v>410.04319569979964</v>
      </c>
    </row>
    <row r="164" spans="1:26" x14ac:dyDescent="0.2">
      <c r="A164" s="30">
        <v>570</v>
      </c>
      <c r="B164" s="30" t="s">
        <v>440</v>
      </c>
      <c r="C164" s="30" t="s">
        <v>23</v>
      </c>
      <c r="D164" s="30">
        <v>0.06</v>
      </c>
      <c r="E164" s="30">
        <v>7.99</v>
      </c>
      <c r="F164" s="30">
        <v>5.03</v>
      </c>
      <c r="G164" s="30" t="s">
        <v>14</v>
      </c>
      <c r="H164" s="30" t="s">
        <v>15</v>
      </c>
      <c r="I164" s="30" t="s">
        <v>16</v>
      </c>
      <c r="J164" s="30" t="s">
        <v>111</v>
      </c>
      <c r="K164" s="30" t="s">
        <v>120</v>
      </c>
      <c r="L164" s="30" t="s">
        <v>441</v>
      </c>
      <c r="M164" s="30">
        <v>0.6</v>
      </c>
      <c r="N164" s="30" t="s">
        <v>8</v>
      </c>
      <c r="O164" s="30" t="s">
        <v>35</v>
      </c>
      <c r="P164" s="30" t="s">
        <v>272</v>
      </c>
      <c r="Q164" s="30" t="s">
        <v>442</v>
      </c>
      <c r="R164" s="30">
        <v>89015</v>
      </c>
      <c r="S164" s="32">
        <v>42017</v>
      </c>
      <c r="T164" s="32">
        <v>42017</v>
      </c>
      <c r="U164" s="53">
        <v>-122.133</v>
      </c>
      <c r="V164" s="30">
        <v>10</v>
      </c>
      <c r="W164" s="30">
        <v>65.739999999999995</v>
      </c>
      <c r="X164" s="30">
        <v>88881</v>
      </c>
      <c r="Y164" s="30" t="s">
        <v>3217</v>
      </c>
      <c r="Z164" s="30">
        <v>185.8554408109143</v>
      </c>
    </row>
    <row r="165" spans="1:26" x14ac:dyDescent="0.2">
      <c r="A165" s="30">
        <v>576</v>
      </c>
      <c r="B165" s="30" t="s">
        <v>443</v>
      </c>
      <c r="C165" s="30" t="s">
        <v>23</v>
      </c>
      <c r="D165" s="30">
        <v>0.06</v>
      </c>
      <c r="E165" s="30">
        <v>4.4800000000000004</v>
      </c>
      <c r="F165" s="30">
        <v>49</v>
      </c>
      <c r="G165" s="30" t="s">
        <v>14</v>
      </c>
      <c r="H165" s="30" t="s">
        <v>70</v>
      </c>
      <c r="I165" s="30" t="s">
        <v>24</v>
      </c>
      <c r="J165" s="30" t="s">
        <v>71</v>
      </c>
      <c r="K165" s="30" t="s">
        <v>40</v>
      </c>
      <c r="L165" s="30" t="s">
        <v>444</v>
      </c>
      <c r="M165" s="30">
        <v>0.6</v>
      </c>
      <c r="N165" s="30" t="s">
        <v>8</v>
      </c>
      <c r="O165" s="30" t="s">
        <v>35</v>
      </c>
      <c r="P165" s="30" t="s">
        <v>66</v>
      </c>
      <c r="Q165" s="30" t="s">
        <v>445</v>
      </c>
      <c r="R165" s="30">
        <v>91767</v>
      </c>
      <c r="S165" s="32">
        <v>42017</v>
      </c>
      <c r="T165" s="32">
        <v>42021</v>
      </c>
      <c r="U165" s="53">
        <v>-566</v>
      </c>
      <c r="V165" s="30">
        <v>4</v>
      </c>
      <c r="W165" s="30">
        <v>32.6</v>
      </c>
      <c r="X165" s="30">
        <v>88645</v>
      </c>
      <c r="Y165" s="30" t="s">
        <v>3217</v>
      </c>
      <c r="Z165" s="30">
        <v>964.56451293494376</v>
      </c>
    </row>
    <row r="166" spans="1:26" x14ac:dyDescent="0.2">
      <c r="A166" s="30">
        <v>2369</v>
      </c>
      <c r="B166" s="30" t="s">
        <v>446</v>
      </c>
      <c r="C166" s="30" t="s">
        <v>23</v>
      </c>
      <c r="D166" s="30">
        <v>7.0000000000000007E-2</v>
      </c>
      <c r="E166" s="30">
        <v>5.98</v>
      </c>
      <c r="F166" s="30">
        <v>5.79</v>
      </c>
      <c r="G166" s="30" t="s">
        <v>14</v>
      </c>
      <c r="H166" s="30" t="s">
        <v>15</v>
      </c>
      <c r="I166" s="30" t="s">
        <v>24</v>
      </c>
      <c r="J166" s="30" t="s">
        <v>64</v>
      </c>
      <c r="K166" s="30" t="s">
        <v>49</v>
      </c>
      <c r="L166" s="30" t="s">
        <v>447</v>
      </c>
      <c r="M166" s="30">
        <v>0.36</v>
      </c>
      <c r="N166" s="30" t="s">
        <v>8</v>
      </c>
      <c r="O166" s="30" t="s">
        <v>9</v>
      </c>
      <c r="P166" s="30" t="s">
        <v>99</v>
      </c>
      <c r="Q166" s="30" t="s">
        <v>448</v>
      </c>
      <c r="R166" s="30">
        <v>33024</v>
      </c>
      <c r="S166" s="32">
        <v>42017</v>
      </c>
      <c r="T166" s="32">
        <v>42019</v>
      </c>
      <c r="U166" s="53">
        <v>-41.972700000000003</v>
      </c>
      <c r="V166" s="30">
        <v>13</v>
      </c>
      <c r="W166" s="30">
        <v>77.42</v>
      </c>
      <c r="X166" s="30">
        <v>90408</v>
      </c>
      <c r="Y166" s="30" t="s">
        <v>3215</v>
      </c>
      <c r="Z166" s="30">
        <v>76.557352750034312</v>
      </c>
    </row>
    <row r="167" spans="1:26" x14ac:dyDescent="0.2">
      <c r="A167" s="30">
        <v>3340</v>
      </c>
      <c r="B167" s="30" t="s">
        <v>449</v>
      </c>
      <c r="C167" s="30" t="s">
        <v>92</v>
      </c>
      <c r="D167" s="30">
        <v>0.08</v>
      </c>
      <c r="E167" s="30">
        <v>125.99</v>
      </c>
      <c r="F167" s="30">
        <v>4.2</v>
      </c>
      <c r="G167" s="30" t="s">
        <v>14</v>
      </c>
      <c r="H167" s="30" t="s">
        <v>15</v>
      </c>
      <c r="I167" s="30" t="s">
        <v>16</v>
      </c>
      <c r="J167" s="30" t="s">
        <v>111</v>
      </c>
      <c r="K167" s="30" t="s">
        <v>49</v>
      </c>
      <c r="L167" s="30" t="s">
        <v>450</v>
      </c>
      <c r="M167" s="30">
        <v>0.56999999999999995</v>
      </c>
      <c r="N167" s="30" t="s">
        <v>8</v>
      </c>
      <c r="O167" s="30" t="s">
        <v>35</v>
      </c>
      <c r="P167" s="30" t="s">
        <v>115</v>
      </c>
      <c r="Q167" s="30" t="s">
        <v>451</v>
      </c>
      <c r="R167" s="30">
        <v>97060</v>
      </c>
      <c r="S167" s="32">
        <v>42017</v>
      </c>
      <c r="T167" s="32">
        <v>42018</v>
      </c>
      <c r="U167" s="53">
        <v>989.81190000000004</v>
      </c>
      <c r="V167" s="30">
        <v>14</v>
      </c>
      <c r="W167" s="30">
        <v>1434.51</v>
      </c>
      <c r="X167" s="30">
        <v>85980</v>
      </c>
      <c r="Y167" s="30" t="s">
        <v>3217</v>
      </c>
      <c r="Z167" s="30">
        <v>1566.1321846151545</v>
      </c>
    </row>
    <row r="168" spans="1:26" x14ac:dyDescent="0.2">
      <c r="A168" s="30">
        <v>772</v>
      </c>
      <c r="B168" s="30" t="s">
        <v>452</v>
      </c>
      <c r="C168" s="30" t="s">
        <v>1</v>
      </c>
      <c r="D168" s="30">
        <v>0.08</v>
      </c>
      <c r="E168" s="30">
        <v>7.77</v>
      </c>
      <c r="F168" s="30">
        <v>9.23</v>
      </c>
      <c r="G168" s="30" t="s">
        <v>14</v>
      </c>
      <c r="H168" s="30" t="s">
        <v>3</v>
      </c>
      <c r="I168" s="30" t="s">
        <v>24</v>
      </c>
      <c r="J168" s="30" t="s">
        <v>71</v>
      </c>
      <c r="K168" s="30" t="s">
        <v>49</v>
      </c>
      <c r="L168" s="30" t="s">
        <v>453</v>
      </c>
      <c r="M168" s="30">
        <v>0.57999999999999996</v>
      </c>
      <c r="N168" s="30" t="s">
        <v>8</v>
      </c>
      <c r="O168" s="30" t="s">
        <v>87</v>
      </c>
      <c r="P168" s="30" t="s">
        <v>296</v>
      </c>
      <c r="Q168" s="30" t="s">
        <v>454</v>
      </c>
      <c r="R168" s="30">
        <v>18103</v>
      </c>
      <c r="S168" s="32">
        <v>42018</v>
      </c>
      <c r="T168" s="32">
        <v>42020</v>
      </c>
      <c r="U168" s="53">
        <v>-209.25</v>
      </c>
      <c r="V168" s="30">
        <v>7</v>
      </c>
      <c r="W168" s="30">
        <v>56.44</v>
      </c>
      <c r="X168" s="30">
        <v>88666</v>
      </c>
      <c r="Y168" s="30" t="s">
        <v>3218</v>
      </c>
      <c r="Z168" s="30">
        <v>412.34293005952338</v>
      </c>
    </row>
    <row r="169" spans="1:26" x14ac:dyDescent="0.2">
      <c r="A169" s="30">
        <v>772</v>
      </c>
      <c r="B169" s="30" t="s">
        <v>452</v>
      </c>
      <c r="C169" s="30" t="s">
        <v>1</v>
      </c>
      <c r="D169" s="30">
        <v>0.1</v>
      </c>
      <c r="E169" s="30">
        <v>18.97</v>
      </c>
      <c r="F169" s="30">
        <v>9.5399999999999991</v>
      </c>
      <c r="G169" s="30" t="s">
        <v>63</v>
      </c>
      <c r="H169" s="30" t="s">
        <v>3</v>
      </c>
      <c r="I169" s="30" t="s">
        <v>24</v>
      </c>
      <c r="J169" s="30" t="s">
        <v>64</v>
      </c>
      <c r="K169" s="30" t="s">
        <v>49</v>
      </c>
      <c r="L169" s="30" t="s">
        <v>455</v>
      </c>
      <c r="M169" s="30">
        <v>0.37</v>
      </c>
      <c r="N169" s="30" t="s">
        <v>8</v>
      </c>
      <c r="O169" s="30" t="s">
        <v>87</v>
      </c>
      <c r="P169" s="30" t="s">
        <v>296</v>
      </c>
      <c r="Q169" s="30" t="s">
        <v>454</v>
      </c>
      <c r="R169" s="30">
        <v>18103</v>
      </c>
      <c r="S169" s="32">
        <v>42018</v>
      </c>
      <c r="T169" s="32">
        <v>42020</v>
      </c>
      <c r="U169" s="53">
        <v>-9.1636000000000006</v>
      </c>
      <c r="V169" s="30">
        <v>3</v>
      </c>
      <c r="W169" s="30">
        <v>56.73</v>
      </c>
      <c r="X169" s="30">
        <v>88666</v>
      </c>
      <c r="Y169" s="30" t="s">
        <v>3218</v>
      </c>
      <c r="Z169" s="30">
        <v>390.91503861105195</v>
      </c>
    </row>
    <row r="170" spans="1:26" x14ac:dyDescent="0.2">
      <c r="A170" s="30">
        <v>1636</v>
      </c>
      <c r="B170" s="30" t="s">
        <v>404</v>
      </c>
      <c r="C170" s="30" t="s">
        <v>1</v>
      </c>
      <c r="D170" s="30">
        <v>0.08</v>
      </c>
      <c r="E170" s="30">
        <v>115.99</v>
      </c>
      <c r="F170" s="30">
        <v>56.14</v>
      </c>
      <c r="G170" s="30" t="s">
        <v>2</v>
      </c>
      <c r="H170" s="30" t="s">
        <v>47</v>
      </c>
      <c r="I170" s="30" t="s">
        <v>16</v>
      </c>
      <c r="J170" s="30" t="s">
        <v>32</v>
      </c>
      <c r="K170" s="30" t="s">
        <v>33</v>
      </c>
      <c r="L170" s="30" t="s">
        <v>456</v>
      </c>
      <c r="M170" s="30">
        <v>0.4</v>
      </c>
      <c r="N170" s="30" t="s">
        <v>8</v>
      </c>
      <c r="O170" s="30" t="s">
        <v>35</v>
      </c>
      <c r="P170" s="30" t="s">
        <v>66</v>
      </c>
      <c r="Q170" s="30" t="s">
        <v>406</v>
      </c>
      <c r="R170" s="30">
        <v>93905</v>
      </c>
      <c r="S170" s="32">
        <v>42018</v>
      </c>
      <c r="T170" s="32">
        <v>42020</v>
      </c>
      <c r="U170" s="53">
        <v>-272.860884</v>
      </c>
      <c r="V170" s="30">
        <v>5</v>
      </c>
      <c r="W170" s="30">
        <v>562.92999999999995</v>
      </c>
      <c r="X170" s="30">
        <v>89704</v>
      </c>
      <c r="Y170" s="30" t="s">
        <v>3217</v>
      </c>
      <c r="Z170" s="30">
        <v>2069.1326947082653</v>
      </c>
    </row>
    <row r="171" spans="1:26" x14ac:dyDescent="0.2">
      <c r="A171" s="30">
        <v>1636</v>
      </c>
      <c r="B171" s="30" t="s">
        <v>404</v>
      </c>
      <c r="C171" s="30" t="s">
        <v>1</v>
      </c>
      <c r="D171" s="30">
        <v>0.08</v>
      </c>
      <c r="E171" s="30">
        <v>4.28</v>
      </c>
      <c r="F171" s="30">
        <v>0.94</v>
      </c>
      <c r="G171" s="30" t="s">
        <v>14</v>
      </c>
      <c r="H171" s="30" t="s">
        <v>47</v>
      </c>
      <c r="I171" s="30" t="s">
        <v>24</v>
      </c>
      <c r="J171" s="30" t="s">
        <v>25</v>
      </c>
      <c r="K171" s="30" t="s">
        <v>26</v>
      </c>
      <c r="L171" s="30" t="s">
        <v>457</v>
      </c>
      <c r="M171" s="30">
        <v>0.56000000000000005</v>
      </c>
      <c r="N171" s="30" t="s">
        <v>8</v>
      </c>
      <c r="O171" s="30" t="s">
        <v>35</v>
      </c>
      <c r="P171" s="30" t="s">
        <v>66</v>
      </c>
      <c r="Q171" s="30" t="s">
        <v>406</v>
      </c>
      <c r="R171" s="30">
        <v>93905</v>
      </c>
      <c r="S171" s="32">
        <v>42018</v>
      </c>
      <c r="T171" s="32">
        <v>42021</v>
      </c>
      <c r="U171" s="53">
        <v>10.5792</v>
      </c>
      <c r="V171" s="30">
        <v>7</v>
      </c>
      <c r="W171" s="30">
        <v>29.18</v>
      </c>
      <c r="X171" s="30">
        <v>89704</v>
      </c>
      <c r="Y171" s="30" t="s">
        <v>3217</v>
      </c>
      <c r="Z171" s="30">
        <v>420.24076771028791</v>
      </c>
    </row>
    <row r="172" spans="1:26" x14ac:dyDescent="0.2">
      <c r="A172" s="30">
        <v>463</v>
      </c>
      <c r="B172" s="30" t="s">
        <v>458</v>
      </c>
      <c r="C172" s="30" t="s">
        <v>23</v>
      </c>
      <c r="D172" s="30">
        <v>7.0000000000000007E-2</v>
      </c>
      <c r="E172" s="30">
        <v>165.2</v>
      </c>
      <c r="F172" s="30">
        <v>19.989999999999998</v>
      </c>
      <c r="G172" s="30" t="s">
        <v>14</v>
      </c>
      <c r="H172" s="30" t="s">
        <v>3</v>
      </c>
      <c r="I172" s="30" t="s">
        <v>24</v>
      </c>
      <c r="J172" s="30" t="s">
        <v>54</v>
      </c>
      <c r="K172" s="30" t="s">
        <v>49</v>
      </c>
      <c r="L172" s="30" t="s">
        <v>459</v>
      </c>
      <c r="M172" s="30">
        <v>0.59</v>
      </c>
      <c r="N172" s="30" t="s">
        <v>8</v>
      </c>
      <c r="O172" s="30" t="s">
        <v>35</v>
      </c>
      <c r="P172" s="30" t="s">
        <v>66</v>
      </c>
      <c r="Q172" s="30" t="s">
        <v>460</v>
      </c>
      <c r="R172" s="30">
        <v>90069</v>
      </c>
      <c r="S172" s="32">
        <v>42018</v>
      </c>
      <c r="T172" s="32">
        <v>42020</v>
      </c>
      <c r="U172" s="53">
        <v>521.69000000000005</v>
      </c>
      <c r="V172" s="30">
        <v>7</v>
      </c>
      <c r="W172" s="30">
        <v>1081.54</v>
      </c>
      <c r="X172" s="30">
        <v>88061</v>
      </c>
      <c r="Y172" s="30" t="s">
        <v>3217</v>
      </c>
      <c r="Z172" s="30">
        <v>1756.1768085503829</v>
      </c>
    </row>
    <row r="173" spans="1:26" x14ac:dyDescent="0.2">
      <c r="A173" s="30">
        <v>3064</v>
      </c>
      <c r="B173" s="30" t="s">
        <v>461</v>
      </c>
      <c r="C173" s="30" t="s">
        <v>23</v>
      </c>
      <c r="D173" s="30">
        <v>0.03</v>
      </c>
      <c r="E173" s="30">
        <v>6.45</v>
      </c>
      <c r="F173" s="30">
        <v>1.34</v>
      </c>
      <c r="G173" s="30" t="s">
        <v>14</v>
      </c>
      <c r="H173" s="30" t="s">
        <v>15</v>
      </c>
      <c r="I173" s="30" t="s">
        <v>24</v>
      </c>
      <c r="J173" s="30" t="s">
        <v>64</v>
      </c>
      <c r="K173" s="30" t="s">
        <v>26</v>
      </c>
      <c r="L173" s="30" t="s">
        <v>462</v>
      </c>
      <c r="M173" s="30">
        <v>0.36</v>
      </c>
      <c r="N173" s="30" t="s">
        <v>8</v>
      </c>
      <c r="O173" s="30" t="s">
        <v>35</v>
      </c>
      <c r="P173" s="30" t="s">
        <v>42</v>
      </c>
      <c r="Q173" s="30" t="s">
        <v>463</v>
      </c>
      <c r="R173" s="30">
        <v>98503</v>
      </c>
      <c r="S173" s="32">
        <v>42018</v>
      </c>
      <c r="T173" s="32">
        <v>42023</v>
      </c>
      <c r="U173" s="53">
        <v>39.129899999999999</v>
      </c>
      <c r="V173" s="30">
        <v>9</v>
      </c>
      <c r="W173" s="30">
        <v>56.71</v>
      </c>
      <c r="X173" s="30">
        <v>88448</v>
      </c>
      <c r="Y173" s="30" t="s">
        <v>3217</v>
      </c>
      <c r="Z173" s="30">
        <v>64.519564533803333</v>
      </c>
    </row>
    <row r="174" spans="1:26" x14ac:dyDescent="0.2">
      <c r="A174" s="30">
        <v>3148</v>
      </c>
      <c r="B174" s="30" t="s">
        <v>464</v>
      </c>
      <c r="C174" s="30" t="s">
        <v>92</v>
      </c>
      <c r="D174" s="30">
        <v>0.06</v>
      </c>
      <c r="E174" s="30">
        <v>19.989999999999998</v>
      </c>
      <c r="F174" s="30">
        <v>11.17</v>
      </c>
      <c r="G174" s="30" t="s">
        <v>14</v>
      </c>
      <c r="H174" s="30" t="s">
        <v>70</v>
      </c>
      <c r="I174" s="30" t="s">
        <v>4</v>
      </c>
      <c r="J174" s="30" t="s">
        <v>102</v>
      </c>
      <c r="K174" s="30" t="s">
        <v>40</v>
      </c>
      <c r="L174" s="30" t="s">
        <v>465</v>
      </c>
      <c r="M174" s="30">
        <v>0.6</v>
      </c>
      <c r="N174" s="30" t="s">
        <v>8</v>
      </c>
      <c r="O174" s="30" t="s">
        <v>35</v>
      </c>
      <c r="P174" s="30" t="s">
        <v>466</v>
      </c>
      <c r="Q174" s="30" t="s">
        <v>467</v>
      </c>
      <c r="R174" s="30">
        <v>83854</v>
      </c>
      <c r="S174" s="32">
        <v>42018</v>
      </c>
      <c r="T174" s="32">
        <v>42018</v>
      </c>
      <c r="U174" s="53">
        <v>-66.823599999999999</v>
      </c>
      <c r="V174" s="30">
        <v>7</v>
      </c>
      <c r="W174" s="30">
        <v>139.49</v>
      </c>
      <c r="X174" s="30">
        <v>89716</v>
      </c>
      <c r="Y174" s="30" t="s">
        <v>3217</v>
      </c>
      <c r="Z174" s="30">
        <v>411.7279098411401</v>
      </c>
    </row>
    <row r="175" spans="1:26" x14ac:dyDescent="0.2">
      <c r="A175" s="30">
        <v>3149</v>
      </c>
      <c r="B175" s="30" t="s">
        <v>468</v>
      </c>
      <c r="C175" s="30" t="s">
        <v>92</v>
      </c>
      <c r="D175" s="30">
        <v>0.06</v>
      </c>
      <c r="E175" s="30">
        <v>320.98</v>
      </c>
      <c r="F175" s="30">
        <v>58.95</v>
      </c>
      <c r="G175" s="30" t="s">
        <v>2</v>
      </c>
      <c r="H175" s="30" t="s">
        <v>70</v>
      </c>
      <c r="I175" s="30" t="s">
        <v>4</v>
      </c>
      <c r="J175" s="30" t="s">
        <v>85</v>
      </c>
      <c r="K175" s="30" t="s">
        <v>33</v>
      </c>
      <c r="L175" s="30" t="s">
        <v>469</v>
      </c>
      <c r="M175" s="30">
        <v>0.56999999999999995</v>
      </c>
      <c r="N175" s="30" t="s">
        <v>8</v>
      </c>
      <c r="O175" s="30" t="s">
        <v>35</v>
      </c>
      <c r="P175" s="30" t="s">
        <v>466</v>
      </c>
      <c r="Q175" s="30" t="s">
        <v>470</v>
      </c>
      <c r="R175" s="30">
        <v>83440</v>
      </c>
      <c r="S175" s="32">
        <v>42018</v>
      </c>
      <c r="T175" s="32">
        <v>42020</v>
      </c>
      <c r="U175" s="53">
        <v>971.62199999999996</v>
      </c>
      <c r="V175" s="30">
        <v>6</v>
      </c>
      <c r="W175" s="30">
        <v>1952.43</v>
      </c>
      <c r="X175" s="30">
        <v>89716</v>
      </c>
      <c r="Y175" s="30" t="s">
        <v>3217</v>
      </c>
      <c r="Z175" s="30">
        <v>3910.2822185144205</v>
      </c>
    </row>
    <row r="176" spans="1:26" x14ac:dyDescent="0.2">
      <c r="A176" s="30">
        <v>2820</v>
      </c>
      <c r="B176" s="30" t="s">
        <v>471</v>
      </c>
      <c r="C176" s="30" t="s">
        <v>46</v>
      </c>
      <c r="D176" s="30">
        <v>0.1</v>
      </c>
      <c r="E176" s="30">
        <v>22.01</v>
      </c>
      <c r="F176" s="30">
        <v>5.53</v>
      </c>
      <c r="G176" s="30" t="s">
        <v>14</v>
      </c>
      <c r="H176" s="30" t="s">
        <v>47</v>
      </c>
      <c r="I176" s="30" t="s">
        <v>24</v>
      </c>
      <c r="J176" s="30" t="s">
        <v>25</v>
      </c>
      <c r="K176" s="30" t="s">
        <v>18</v>
      </c>
      <c r="L176" s="30" t="s">
        <v>472</v>
      </c>
      <c r="M176" s="30">
        <v>0.59</v>
      </c>
      <c r="N176" s="30" t="s">
        <v>8</v>
      </c>
      <c r="O176" s="30" t="s">
        <v>28</v>
      </c>
      <c r="P176" s="30" t="s">
        <v>56</v>
      </c>
      <c r="Q176" s="30" t="s">
        <v>473</v>
      </c>
      <c r="R176" s="30">
        <v>63129</v>
      </c>
      <c r="S176" s="32">
        <v>42018</v>
      </c>
      <c r="T176" s="32">
        <v>42019</v>
      </c>
      <c r="U176" s="53">
        <v>31.59</v>
      </c>
      <c r="V176" s="30">
        <v>14</v>
      </c>
      <c r="W176" s="30">
        <v>281.75</v>
      </c>
      <c r="X176" s="30">
        <v>87900</v>
      </c>
      <c r="Y176" s="30" t="s">
        <v>3216</v>
      </c>
      <c r="Z176" s="30">
        <v>546.90889159260598</v>
      </c>
    </row>
    <row r="177" spans="1:26" x14ac:dyDescent="0.2">
      <c r="A177" s="30">
        <v>3225</v>
      </c>
      <c r="B177" s="30" t="s">
        <v>474</v>
      </c>
      <c r="C177" s="30" t="s">
        <v>46</v>
      </c>
      <c r="D177" s="30">
        <v>0.1</v>
      </c>
      <c r="E177" s="30">
        <v>208.16</v>
      </c>
      <c r="F177" s="30">
        <v>68.02</v>
      </c>
      <c r="G177" s="30" t="s">
        <v>2</v>
      </c>
      <c r="H177" s="30" t="s">
        <v>3</v>
      </c>
      <c r="I177" s="30" t="s">
        <v>24</v>
      </c>
      <c r="J177" s="30" t="s">
        <v>71</v>
      </c>
      <c r="K177" s="30" t="s">
        <v>33</v>
      </c>
      <c r="L177" s="30" t="s">
        <v>475</v>
      </c>
      <c r="M177" s="30">
        <v>0.57999999999999996</v>
      </c>
      <c r="N177" s="30" t="s">
        <v>8</v>
      </c>
      <c r="O177" s="30" t="s">
        <v>9</v>
      </c>
      <c r="P177" s="30" t="s">
        <v>376</v>
      </c>
      <c r="Q177" s="30" t="s">
        <v>476</v>
      </c>
      <c r="R177" s="30">
        <v>38138</v>
      </c>
      <c r="S177" s="32">
        <v>42018</v>
      </c>
      <c r="T177" s="32">
        <v>42018</v>
      </c>
      <c r="U177" s="53">
        <v>-137.52199999999999</v>
      </c>
      <c r="V177" s="30">
        <v>4</v>
      </c>
      <c r="W177" s="30">
        <v>768.81</v>
      </c>
      <c r="X177" s="30">
        <v>86507</v>
      </c>
      <c r="Y177" s="30" t="s">
        <v>3215</v>
      </c>
      <c r="Z177" s="30">
        <v>2832.8020010843979</v>
      </c>
    </row>
    <row r="178" spans="1:26" x14ac:dyDescent="0.2">
      <c r="A178" s="30">
        <v>3226</v>
      </c>
      <c r="B178" s="30" t="s">
        <v>477</v>
      </c>
      <c r="C178" s="30" t="s">
        <v>46</v>
      </c>
      <c r="D178" s="30">
        <v>7.0000000000000007E-2</v>
      </c>
      <c r="E178" s="30">
        <v>90.48</v>
      </c>
      <c r="F178" s="30">
        <v>19.989999999999998</v>
      </c>
      <c r="G178" s="30" t="s">
        <v>14</v>
      </c>
      <c r="H178" s="30" t="s">
        <v>3</v>
      </c>
      <c r="I178" s="30" t="s">
        <v>24</v>
      </c>
      <c r="J178" s="30" t="s">
        <v>321</v>
      </c>
      <c r="K178" s="30" t="s">
        <v>49</v>
      </c>
      <c r="L178" s="30" t="s">
        <v>478</v>
      </c>
      <c r="M178" s="30">
        <v>0.4</v>
      </c>
      <c r="N178" s="30" t="s">
        <v>8</v>
      </c>
      <c r="O178" s="30" t="s">
        <v>9</v>
      </c>
      <c r="P178" s="30" t="s">
        <v>376</v>
      </c>
      <c r="Q178" s="30" t="s">
        <v>479</v>
      </c>
      <c r="R178" s="30">
        <v>37075</v>
      </c>
      <c r="S178" s="32">
        <v>42018</v>
      </c>
      <c r="T178" s="32">
        <v>42019</v>
      </c>
      <c r="U178" s="53">
        <v>-11.816000000000001</v>
      </c>
      <c r="V178" s="30">
        <v>2</v>
      </c>
      <c r="W178" s="30">
        <v>183.39</v>
      </c>
      <c r="X178" s="30">
        <v>86507</v>
      </c>
      <c r="Y178" s="30" t="s">
        <v>3215</v>
      </c>
      <c r="Z178" s="30">
        <v>939.07801408334797</v>
      </c>
    </row>
    <row r="179" spans="1:26" x14ac:dyDescent="0.2">
      <c r="A179" s="30">
        <v>3226</v>
      </c>
      <c r="B179" s="30" t="s">
        <v>477</v>
      </c>
      <c r="C179" s="30" t="s">
        <v>46</v>
      </c>
      <c r="D179" s="30">
        <v>0.01</v>
      </c>
      <c r="E179" s="30">
        <v>9.48</v>
      </c>
      <c r="F179" s="30">
        <v>7.29</v>
      </c>
      <c r="G179" s="30" t="s">
        <v>63</v>
      </c>
      <c r="H179" s="30" t="s">
        <v>3</v>
      </c>
      <c r="I179" s="30" t="s">
        <v>4</v>
      </c>
      <c r="J179" s="30" t="s">
        <v>102</v>
      </c>
      <c r="K179" s="30" t="s">
        <v>18</v>
      </c>
      <c r="L179" s="30" t="s">
        <v>480</v>
      </c>
      <c r="M179" s="30">
        <v>0.45</v>
      </c>
      <c r="N179" s="30" t="s">
        <v>8</v>
      </c>
      <c r="O179" s="30" t="s">
        <v>9</v>
      </c>
      <c r="P179" s="30" t="s">
        <v>376</v>
      </c>
      <c r="Q179" s="30" t="s">
        <v>479</v>
      </c>
      <c r="R179" s="30">
        <v>37075</v>
      </c>
      <c r="S179" s="32">
        <v>42018</v>
      </c>
      <c r="T179" s="32">
        <v>42020</v>
      </c>
      <c r="U179" s="53">
        <v>238.93379999999999</v>
      </c>
      <c r="V179" s="30">
        <v>1</v>
      </c>
      <c r="W179" s="30">
        <v>12.9</v>
      </c>
      <c r="X179" s="30">
        <v>86507</v>
      </c>
      <c r="Y179" s="30" t="s">
        <v>3215</v>
      </c>
      <c r="Z179" s="30">
        <v>590.0389950061367</v>
      </c>
    </row>
    <row r="180" spans="1:26" x14ac:dyDescent="0.2">
      <c r="A180" s="30">
        <v>3226</v>
      </c>
      <c r="B180" s="30" t="s">
        <v>477</v>
      </c>
      <c r="C180" s="30" t="s">
        <v>46</v>
      </c>
      <c r="D180" s="30">
        <v>0.02</v>
      </c>
      <c r="E180" s="30">
        <v>4.28</v>
      </c>
      <c r="F180" s="30">
        <v>0.94</v>
      </c>
      <c r="G180" s="30" t="s">
        <v>14</v>
      </c>
      <c r="H180" s="30" t="s">
        <v>3</v>
      </c>
      <c r="I180" s="30" t="s">
        <v>24</v>
      </c>
      <c r="J180" s="30" t="s">
        <v>25</v>
      </c>
      <c r="K180" s="30" t="s">
        <v>26</v>
      </c>
      <c r="L180" s="30" t="s">
        <v>457</v>
      </c>
      <c r="M180" s="30">
        <v>0.56000000000000005</v>
      </c>
      <c r="N180" s="30" t="s">
        <v>8</v>
      </c>
      <c r="O180" s="30" t="s">
        <v>9</v>
      </c>
      <c r="P180" s="30" t="s">
        <v>376</v>
      </c>
      <c r="Q180" s="30" t="s">
        <v>479</v>
      </c>
      <c r="R180" s="30">
        <v>37075</v>
      </c>
      <c r="S180" s="32">
        <v>42018</v>
      </c>
      <c r="T180" s="32">
        <v>42019</v>
      </c>
      <c r="U180" s="53">
        <v>-105.126</v>
      </c>
      <c r="V180" s="30">
        <v>4</v>
      </c>
      <c r="W180" s="30">
        <v>17.89</v>
      </c>
      <c r="X180" s="30">
        <v>86507</v>
      </c>
      <c r="Y180" s="30" t="s">
        <v>3215</v>
      </c>
      <c r="Z180" s="30">
        <v>212.94827717284537</v>
      </c>
    </row>
    <row r="181" spans="1:26" x14ac:dyDescent="0.2">
      <c r="A181" s="30">
        <v>152</v>
      </c>
      <c r="B181" s="30" t="s">
        <v>481</v>
      </c>
      <c r="C181" s="30" t="s">
        <v>1</v>
      </c>
      <c r="D181" s="30">
        <v>0.09</v>
      </c>
      <c r="E181" s="30">
        <v>2.88</v>
      </c>
      <c r="F181" s="30">
        <v>0.7</v>
      </c>
      <c r="G181" s="30" t="s">
        <v>14</v>
      </c>
      <c r="H181" s="30" t="s">
        <v>15</v>
      </c>
      <c r="I181" s="30" t="s">
        <v>24</v>
      </c>
      <c r="J181" s="30" t="s">
        <v>25</v>
      </c>
      <c r="K181" s="30" t="s">
        <v>26</v>
      </c>
      <c r="L181" s="30" t="s">
        <v>482</v>
      </c>
      <c r="M181" s="30">
        <v>0.56000000000000005</v>
      </c>
      <c r="N181" s="30" t="s">
        <v>8</v>
      </c>
      <c r="O181" s="30" t="s">
        <v>9</v>
      </c>
      <c r="P181" s="30" t="s">
        <v>376</v>
      </c>
      <c r="Q181" s="30" t="s">
        <v>483</v>
      </c>
      <c r="R181" s="30">
        <v>37918</v>
      </c>
      <c r="S181" s="32">
        <v>42019</v>
      </c>
      <c r="T181" s="32">
        <v>42020</v>
      </c>
      <c r="U181" s="53">
        <v>-172.71799999999999</v>
      </c>
      <c r="V181" s="30">
        <v>2</v>
      </c>
      <c r="W181" s="30">
        <v>5.5</v>
      </c>
      <c r="X181" s="30">
        <v>89520</v>
      </c>
      <c r="Y181" s="30" t="s">
        <v>3215</v>
      </c>
      <c r="Z181" s="30">
        <v>155.5365846866593</v>
      </c>
    </row>
    <row r="182" spans="1:26" x14ac:dyDescent="0.2">
      <c r="A182" s="30">
        <v>2791</v>
      </c>
      <c r="B182" s="30" t="s">
        <v>484</v>
      </c>
      <c r="C182" s="30" t="s">
        <v>1</v>
      </c>
      <c r="D182" s="30">
        <v>0.09</v>
      </c>
      <c r="E182" s="30">
        <v>2.88</v>
      </c>
      <c r="F182" s="30">
        <v>0.7</v>
      </c>
      <c r="G182" s="30" t="s">
        <v>14</v>
      </c>
      <c r="H182" s="30" t="s">
        <v>70</v>
      </c>
      <c r="I182" s="30" t="s">
        <v>24</v>
      </c>
      <c r="J182" s="30" t="s">
        <v>25</v>
      </c>
      <c r="K182" s="30" t="s">
        <v>26</v>
      </c>
      <c r="L182" s="30" t="s">
        <v>485</v>
      </c>
      <c r="M182" s="30">
        <v>0.56000000000000005</v>
      </c>
      <c r="N182" s="30" t="s">
        <v>8</v>
      </c>
      <c r="O182" s="30" t="s">
        <v>28</v>
      </c>
      <c r="P182" s="30" t="s">
        <v>265</v>
      </c>
      <c r="Q182" s="30" t="s">
        <v>486</v>
      </c>
      <c r="R182" s="30">
        <v>48071</v>
      </c>
      <c r="S182" s="32">
        <v>42019</v>
      </c>
      <c r="T182" s="32">
        <v>42019</v>
      </c>
      <c r="U182" s="53">
        <v>4.8499999999999996</v>
      </c>
      <c r="V182" s="30">
        <v>7</v>
      </c>
      <c r="W182" s="30">
        <v>19.29</v>
      </c>
      <c r="X182" s="30">
        <v>88758</v>
      </c>
      <c r="Y182" s="30" t="s">
        <v>3216</v>
      </c>
      <c r="Z182" s="30">
        <v>366.30652476131468</v>
      </c>
    </row>
    <row r="183" spans="1:26" x14ac:dyDescent="0.2">
      <c r="A183" s="30">
        <v>428</v>
      </c>
      <c r="B183" s="30" t="s">
        <v>487</v>
      </c>
      <c r="C183" s="30" t="s">
        <v>13</v>
      </c>
      <c r="D183" s="30">
        <v>0.02</v>
      </c>
      <c r="E183" s="30">
        <v>15.28</v>
      </c>
      <c r="F183" s="30">
        <v>1.99</v>
      </c>
      <c r="G183" s="30" t="s">
        <v>14</v>
      </c>
      <c r="H183" s="30" t="s">
        <v>70</v>
      </c>
      <c r="I183" s="30" t="s">
        <v>16</v>
      </c>
      <c r="J183" s="30" t="s">
        <v>17</v>
      </c>
      <c r="K183" s="30" t="s">
        <v>18</v>
      </c>
      <c r="L183" s="30" t="s">
        <v>488</v>
      </c>
      <c r="M183" s="30">
        <v>0.42</v>
      </c>
      <c r="N183" s="30" t="s">
        <v>8</v>
      </c>
      <c r="O183" s="30" t="s">
        <v>35</v>
      </c>
      <c r="P183" s="30" t="s">
        <v>272</v>
      </c>
      <c r="Q183" s="30" t="s">
        <v>489</v>
      </c>
      <c r="R183" s="30">
        <v>89701</v>
      </c>
      <c r="S183" s="32">
        <v>42019</v>
      </c>
      <c r="T183" s="32">
        <v>42020</v>
      </c>
      <c r="U183" s="53">
        <v>163.1574</v>
      </c>
      <c r="V183" s="30">
        <v>15</v>
      </c>
      <c r="W183" s="30">
        <v>236.46</v>
      </c>
      <c r="X183" s="30">
        <v>88479</v>
      </c>
      <c r="Y183" s="30" t="s">
        <v>3217</v>
      </c>
      <c r="Z183" s="30">
        <v>240.31680552460736</v>
      </c>
    </row>
    <row r="184" spans="1:26" x14ac:dyDescent="0.2">
      <c r="A184" s="30">
        <v>428</v>
      </c>
      <c r="B184" s="30" t="s">
        <v>487</v>
      </c>
      <c r="C184" s="30" t="s">
        <v>13</v>
      </c>
      <c r="D184" s="30">
        <v>0</v>
      </c>
      <c r="E184" s="30">
        <v>85.99</v>
      </c>
      <c r="F184" s="30">
        <v>3.3</v>
      </c>
      <c r="G184" s="30" t="s">
        <v>14</v>
      </c>
      <c r="H184" s="30" t="s">
        <v>70</v>
      </c>
      <c r="I184" s="30" t="s">
        <v>16</v>
      </c>
      <c r="J184" s="30" t="s">
        <v>111</v>
      </c>
      <c r="K184" s="30" t="s">
        <v>18</v>
      </c>
      <c r="L184" s="30" t="s">
        <v>490</v>
      </c>
      <c r="M184" s="30">
        <v>0.37</v>
      </c>
      <c r="N184" s="30" t="s">
        <v>8</v>
      </c>
      <c r="O184" s="30" t="s">
        <v>35</v>
      </c>
      <c r="P184" s="30" t="s">
        <v>272</v>
      </c>
      <c r="Q184" s="30" t="s">
        <v>489</v>
      </c>
      <c r="R184" s="30">
        <v>89701</v>
      </c>
      <c r="S184" s="32">
        <v>42019</v>
      </c>
      <c r="T184" s="32">
        <v>42020</v>
      </c>
      <c r="U184" s="53">
        <v>-302.22500000000002</v>
      </c>
      <c r="V184" s="30">
        <v>1</v>
      </c>
      <c r="W184" s="30">
        <v>73.819999999999993</v>
      </c>
      <c r="X184" s="30">
        <v>88479</v>
      </c>
      <c r="Y184" s="30" t="s">
        <v>3217</v>
      </c>
      <c r="Z184" s="30">
        <v>-6.8347692195462457</v>
      </c>
    </row>
    <row r="185" spans="1:26" x14ac:dyDescent="0.2">
      <c r="A185" s="30">
        <v>1212</v>
      </c>
      <c r="B185" s="30" t="s">
        <v>491</v>
      </c>
      <c r="C185" s="30" t="s">
        <v>13</v>
      </c>
      <c r="D185" s="30">
        <v>0.08</v>
      </c>
      <c r="E185" s="30">
        <v>4.91</v>
      </c>
      <c r="F185" s="30">
        <v>4.97</v>
      </c>
      <c r="G185" s="30" t="s">
        <v>14</v>
      </c>
      <c r="H185" s="30" t="s">
        <v>70</v>
      </c>
      <c r="I185" s="30" t="s">
        <v>24</v>
      </c>
      <c r="J185" s="30" t="s">
        <v>48</v>
      </c>
      <c r="K185" s="30" t="s">
        <v>49</v>
      </c>
      <c r="L185" s="30" t="s">
        <v>492</v>
      </c>
      <c r="M185" s="30">
        <v>0.38</v>
      </c>
      <c r="N185" s="30" t="s">
        <v>8</v>
      </c>
      <c r="O185" s="30" t="s">
        <v>28</v>
      </c>
      <c r="P185" s="30" t="s">
        <v>29</v>
      </c>
      <c r="Q185" s="30" t="s">
        <v>493</v>
      </c>
      <c r="R185" s="30">
        <v>46404</v>
      </c>
      <c r="S185" s="32">
        <v>42019</v>
      </c>
      <c r="T185" s="32">
        <v>42020</v>
      </c>
      <c r="U185" s="53">
        <v>-99.762500000000003</v>
      </c>
      <c r="V185" s="30">
        <v>12</v>
      </c>
      <c r="W185" s="30">
        <v>58.95</v>
      </c>
      <c r="X185" s="30">
        <v>88600</v>
      </c>
      <c r="Y185" s="30" t="s">
        <v>3216</v>
      </c>
      <c r="Z185" s="30">
        <v>-51.943406652669466</v>
      </c>
    </row>
    <row r="186" spans="1:26" x14ac:dyDescent="0.2">
      <c r="A186" s="30">
        <v>1212</v>
      </c>
      <c r="B186" s="30" t="s">
        <v>491</v>
      </c>
      <c r="C186" s="30" t="s">
        <v>13</v>
      </c>
      <c r="D186" s="30">
        <v>0.01</v>
      </c>
      <c r="E186" s="30">
        <v>3174.835</v>
      </c>
      <c r="F186" s="30">
        <v>24.49</v>
      </c>
      <c r="G186" s="30" t="s">
        <v>14</v>
      </c>
      <c r="H186" s="30" t="s">
        <v>70</v>
      </c>
      <c r="I186" s="30" t="s">
        <v>16</v>
      </c>
      <c r="J186" s="30" t="s">
        <v>39</v>
      </c>
      <c r="K186" s="30" t="s">
        <v>40</v>
      </c>
      <c r="L186" s="30" t="s">
        <v>494</v>
      </c>
      <c r="M186" s="30">
        <v>0.37</v>
      </c>
      <c r="N186" s="30" t="s">
        <v>8</v>
      </c>
      <c r="O186" s="30" t="s">
        <v>28</v>
      </c>
      <c r="P186" s="30" t="s">
        <v>29</v>
      </c>
      <c r="Q186" s="30" t="s">
        <v>493</v>
      </c>
      <c r="R186" s="30">
        <v>46404</v>
      </c>
      <c r="S186" s="32">
        <v>42019</v>
      </c>
      <c r="T186" s="32">
        <v>42020</v>
      </c>
      <c r="U186" s="53">
        <v>-3061.82</v>
      </c>
      <c r="V186" s="30">
        <v>1</v>
      </c>
      <c r="W186" s="30">
        <v>3672.89</v>
      </c>
      <c r="X186" s="30">
        <v>88600</v>
      </c>
      <c r="Y186" s="30" t="s">
        <v>3216</v>
      </c>
      <c r="Z186" s="30">
        <v>8442.9997953103266</v>
      </c>
    </row>
    <row r="187" spans="1:26" x14ac:dyDescent="0.2">
      <c r="A187" s="30">
        <v>1213</v>
      </c>
      <c r="B187" s="30" t="s">
        <v>495</v>
      </c>
      <c r="C187" s="30" t="s">
        <v>13</v>
      </c>
      <c r="D187" s="30">
        <v>0.03</v>
      </c>
      <c r="E187" s="30">
        <v>5.84</v>
      </c>
      <c r="F187" s="30">
        <v>1.2</v>
      </c>
      <c r="G187" s="30" t="s">
        <v>14</v>
      </c>
      <c r="H187" s="30" t="s">
        <v>70</v>
      </c>
      <c r="I187" s="30" t="s">
        <v>24</v>
      </c>
      <c r="J187" s="30" t="s">
        <v>25</v>
      </c>
      <c r="K187" s="30" t="s">
        <v>26</v>
      </c>
      <c r="L187" s="30" t="s">
        <v>44</v>
      </c>
      <c r="M187" s="30">
        <v>0.55000000000000004</v>
      </c>
      <c r="N187" s="30" t="s">
        <v>8</v>
      </c>
      <c r="O187" s="30" t="s">
        <v>28</v>
      </c>
      <c r="P187" s="30" t="s">
        <v>29</v>
      </c>
      <c r="Q187" s="30" t="s">
        <v>496</v>
      </c>
      <c r="R187" s="30">
        <v>46530</v>
      </c>
      <c r="S187" s="32">
        <v>42019</v>
      </c>
      <c r="T187" s="32">
        <v>42021</v>
      </c>
      <c r="U187" s="53">
        <v>-0.01</v>
      </c>
      <c r="V187" s="30">
        <v>2</v>
      </c>
      <c r="W187" s="30">
        <v>11.74</v>
      </c>
      <c r="X187" s="30">
        <v>88600</v>
      </c>
      <c r="Y187" s="30" t="s">
        <v>3216</v>
      </c>
      <c r="Z187" s="30">
        <v>123.26244387021544</v>
      </c>
    </row>
    <row r="188" spans="1:26" x14ac:dyDescent="0.2">
      <c r="A188" s="30">
        <v>1632</v>
      </c>
      <c r="B188" s="30" t="s">
        <v>497</v>
      </c>
      <c r="C188" s="30" t="s">
        <v>13</v>
      </c>
      <c r="D188" s="30">
        <v>0.08</v>
      </c>
      <c r="E188" s="30">
        <v>8.09</v>
      </c>
      <c r="F188" s="30">
        <v>7.96</v>
      </c>
      <c r="G188" s="30" t="s">
        <v>63</v>
      </c>
      <c r="H188" s="30" t="s">
        <v>47</v>
      </c>
      <c r="I188" s="30" t="s">
        <v>4</v>
      </c>
      <c r="J188" s="30" t="s">
        <v>102</v>
      </c>
      <c r="K188" s="30" t="s">
        <v>49</v>
      </c>
      <c r="L188" s="30" t="s">
        <v>498</v>
      </c>
      <c r="M188" s="30">
        <v>0.49</v>
      </c>
      <c r="N188" s="30" t="s">
        <v>8</v>
      </c>
      <c r="O188" s="30" t="s">
        <v>9</v>
      </c>
      <c r="P188" s="30" t="s">
        <v>10</v>
      </c>
      <c r="Q188" s="30" t="s">
        <v>499</v>
      </c>
      <c r="R188" s="30">
        <v>39401</v>
      </c>
      <c r="S188" s="32">
        <v>42019</v>
      </c>
      <c r="T188" s="32">
        <v>42020</v>
      </c>
      <c r="U188" s="53">
        <v>15.984</v>
      </c>
      <c r="V188" s="30">
        <v>6</v>
      </c>
      <c r="W188" s="30">
        <v>48.25</v>
      </c>
      <c r="X188" s="30">
        <v>90530</v>
      </c>
      <c r="Y188" s="30" t="s">
        <v>3215</v>
      </c>
      <c r="Z188" s="30">
        <v>198.84258312778206</v>
      </c>
    </row>
    <row r="189" spans="1:26" x14ac:dyDescent="0.2">
      <c r="A189" s="30">
        <v>3035</v>
      </c>
      <c r="B189" s="30" t="s">
        <v>500</v>
      </c>
      <c r="C189" s="30" t="s">
        <v>23</v>
      </c>
      <c r="D189" s="30">
        <v>0.01</v>
      </c>
      <c r="E189" s="30">
        <v>4.9800000000000004</v>
      </c>
      <c r="F189" s="30">
        <v>4.75</v>
      </c>
      <c r="G189" s="30" t="s">
        <v>14</v>
      </c>
      <c r="H189" s="30" t="s">
        <v>47</v>
      </c>
      <c r="I189" s="30" t="s">
        <v>24</v>
      </c>
      <c r="J189" s="30" t="s">
        <v>64</v>
      </c>
      <c r="K189" s="30" t="s">
        <v>49</v>
      </c>
      <c r="L189" s="30" t="s">
        <v>501</v>
      </c>
      <c r="M189" s="30">
        <v>0.36</v>
      </c>
      <c r="N189" s="30" t="s">
        <v>8</v>
      </c>
      <c r="O189" s="30" t="s">
        <v>28</v>
      </c>
      <c r="P189" s="30" t="s">
        <v>79</v>
      </c>
      <c r="Q189" s="30" t="s">
        <v>502</v>
      </c>
      <c r="R189" s="30">
        <v>60148</v>
      </c>
      <c r="S189" s="32">
        <v>42019</v>
      </c>
      <c r="T189" s="32">
        <v>42024</v>
      </c>
      <c r="U189" s="53">
        <v>-75.900400000000005</v>
      </c>
      <c r="V189" s="30">
        <v>10</v>
      </c>
      <c r="W189" s="30">
        <v>52.93</v>
      </c>
      <c r="X189" s="30">
        <v>89128</v>
      </c>
      <c r="Y189" s="30" t="s">
        <v>3216</v>
      </c>
      <c r="Z189" s="30">
        <v>108.96161287686513</v>
      </c>
    </row>
    <row r="190" spans="1:26" x14ac:dyDescent="0.2">
      <c r="A190" s="30">
        <v>3035</v>
      </c>
      <c r="B190" s="30" t="s">
        <v>500</v>
      </c>
      <c r="C190" s="30" t="s">
        <v>23</v>
      </c>
      <c r="D190" s="30">
        <v>0.04</v>
      </c>
      <c r="E190" s="30">
        <v>6.35</v>
      </c>
      <c r="F190" s="30">
        <v>1.02</v>
      </c>
      <c r="G190" s="30" t="s">
        <v>14</v>
      </c>
      <c r="H190" s="30" t="s">
        <v>47</v>
      </c>
      <c r="I190" s="30" t="s">
        <v>24</v>
      </c>
      <c r="J190" s="30" t="s">
        <v>64</v>
      </c>
      <c r="K190" s="30" t="s">
        <v>26</v>
      </c>
      <c r="L190" s="30" t="s">
        <v>503</v>
      </c>
      <c r="M190" s="30">
        <v>0.39</v>
      </c>
      <c r="N190" s="30" t="s">
        <v>8</v>
      </c>
      <c r="O190" s="30" t="s">
        <v>28</v>
      </c>
      <c r="P190" s="30" t="s">
        <v>79</v>
      </c>
      <c r="Q190" s="30" t="s">
        <v>502</v>
      </c>
      <c r="R190" s="30">
        <v>60148</v>
      </c>
      <c r="S190" s="32">
        <v>42019</v>
      </c>
      <c r="T190" s="32">
        <v>42024</v>
      </c>
      <c r="U190" s="53">
        <v>52.170900000000003</v>
      </c>
      <c r="V190" s="30">
        <v>12</v>
      </c>
      <c r="W190" s="30">
        <v>75.61</v>
      </c>
      <c r="X190" s="30">
        <v>89128</v>
      </c>
      <c r="Y190" s="30" t="s">
        <v>3216</v>
      </c>
      <c r="Z190" s="30">
        <v>146.41796049027388</v>
      </c>
    </row>
    <row r="191" spans="1:26" x14ac:dyDescent="0.2">
      <c r="A191" s="30">
        <v>145</v>
      </c>
      <c r="B191" s="30" t="s">
        <v>504</v>
      </c>
      <c r="C191" s="30" t="s">
        <v>92</v>
      </c>
      <c r="D191" s="30">
        <v>0.06</v>
      </c>
      <c r="E191" s="30">
        <v>7.04</v>
      </c>
      <c r="F191" s="30">
        <v>2.17</v>
      </c>
      <c r="G191" s="30" t="s">
        <v>14</v>
      </c>
      <c r="H191" s="30" t="s">
        <v>3</v>
      </c>
      <c r="I191" s="30" t="s">
        <v>24</v>
      </c>
      <c r="J191" s="30" t="s">
        <v>64</v>
      </c>
      <c r="K191" s="30" t="s">
        <v>26</v>
      </c>
      <c r="L191" s="30" t="s">
        <v>505</v>
      </c>
      <c r="M191" s="30">
        <v>0.38</v>
      </c>
      <c r="N191" s="30" t="s">
        <v>8</v>
      </c>
      <c r="O191" s="30" t="s">
        <v>87</v>
      </c>
      <c r="P191" s="30" t="s">
        <v>296</v>
      </c>
      <c r="Q191" s="30" t="s">
        <v>506</v>
      </c>
      <c r="R191" s="30">
        <v>15122</v>
      </c>
      <c r="S191" s="32">
        <v>42019</v>
      </c>
      <c r="T191" s="32">
        <v>42021</v>
      </c>
      <c r="U191" s="53">
        <v>2.4851999999999999</v>
      </c>
      <c r="V191" s="30">
        <v>2</v>
      </c>
      <c r="W191" s="30">
        <v>14.65</v>
      </c>
      <c r="X191" s="30">
        <v>91086</v>
      </c>
      <c r="Y191" s="30" t="s">
        <v>3218</v>
      </c>
      <c r="Z191" s="30">
        <v>1.4761278605897097</v>
      </c>
    </row>
    <row r="192" spans="1:26" x14ac:dyDescent="0.2">
      <c r="A192" s="30">
        <v>1402</v>
      </c>
      <c r="B192" s="30" t="s">
        <v>507</v>
      </c>
      <c r="C192" s="30" t="s">
        <v>46</v>
      </c>
      <c r="D192" s="30">
        <v>0</v>
      </c>
      <c r="E192" s="30">
        <v>8.6</v>
      </c>
      <c r="F192" s="30">
        <v>6.19</v>
      </c>
      <c r="G192" s="30" t="s">
        <v>14</v>
      </c>
      <c r="H192" s="30" t="s">
        <v>70</v>
      </c>
      <c r="I192" s="30" t="s">
        <v>24</v>
      </c>
      <c r="J192" s="30" t="s">
        <v>48</v>
      </c>
      <c r="K192" s="30" t="s">
        <v>49</v>
      </c>
      <c r="L192" s="30" t="s">
        <v>508</v>
      </c>
      <c r="M192" s="30">
        <v>0.38</v>
      </c>
      <c r="N192" s="30" t="s">
        <v>8</v>
      </c>
      <c r="O192" s="30" t="s">
        <v>28</v>
      </c>
      <c r="P192" s="30" t="s">
        <v>79</v>
      </c>
      <c r="Q192" s="30" t="s">
        <v>509</v>
      </c>
      <c r="R192" s="30">
        <v>60653</v>
      </c>
      <c r="S192" s="32">
        <v>42019</v>
      </c>
      <c r="T192" s="32">
        <v>42019</v>
      </c>
      <c r="U192" s="53">
        <v>-42.8536</v>
      </c>
      <c r="V192" s="30">
        <v>48</v>
      </c>
      <c r="W192" s="30">
        <v>447.89</v>
      </c>
      <c r="X192" s="30">
        <v>37729</v>
      </c>
      <c r="Y192" s="30" t="s">
        <v>3216</v>
      </c>
      <c r="Z192" s="30">
        <v>307.998975543955</v>
      </c>
    </row>
    <row r="193" spans="1:26" x14ac:dyDescent="0.2">
      <c r="A193" s="30">
        <v>1405</v>
      </c>
      <c r="B193" s="30" t="s">
        <v>510</v>
      </c>
      <c r="C193" s="30" t="s">
        <v>46</v>
      </c>
      <c r="D193" s="30">
        <v>0</v>
      </c>
      <c r="E193" s="30">
        <v>8.6</v>
      </c>
      <c r="F193" s="30">
        <v>6.19</v>
      </c>
      <c r="G193" s="30" t="s">
        <v>14</v>
      </c>
      <c r="H193" s="30" t="s">
        <v>70</v>
      </c>
      <c r="I193" s="30" t="s">
        <v>24</v>
      </c>
      <c r="J193" s="30" t="s">
        <v>48</v>
      </c>
      <c r="K193" s="30" t="s">
        <v>49</v>
      </c>
      <c r="L193" s="30" t="s">
        <v>508</v>
      </c>
      <c r="M193" s="30">
        <v>0.38</v>
      </c>
      <c r="N193" s="30" t="s">
        <v>8</v>
      </c>
      <c r="O193" s="30" t="s">
        <v>28</v>
      </c>
      <c r="P193" s="30" t="s">
        <v>265</v>
      </c>
      <c r="Q193" s="30" t="s">
        <v>511</v>
      </c>
      <c r="R193" s="30">
        <v>49017</v>
      </c>
      <c r="S193" s="32">
        <v>42019</v>
      </c>
      <c r="T193" s="32">
        <v>42019</v>
      </c>
      <c r="U193" s="53">
        <v>-33.211539999999999</v>
      </c>
      <c r="V193" s="30">
        <v>12</v>
      </c>
      <c r="W193" s="30">
        <v>111.97</v>
      </c>
      <c r="X193" s="30">
        <v>86144</v>
      </c>
      <c r="Y193" s="30" t="s">
        <v>3216</v>
      </c>
      <c r="Z193" s="30">
        <v>317.87269300070909</v>
      </c>
    </row>
    <row r="194" spans="1:26" x14ac:dyDescent="0.2">
      <c r="A194" s="30">
        <v>288</v>
      </c>
      <c r="B194" s="30" t="s">
        <v>512</v>
      </c>
      <c r="C194" s="30" t="s">
        <v>1</v>
      </c>
      <c r="D194" s="30">
        <v>0.09</v>
      </c>
      <c r="E194" s="30">
        <v>28.48</v>
      </c>
      <c r="F194" s="30">
        <v>1.99</v>
      </c>
      <c r="G194" s="30" t="s">
        <v>14</v>
      </c>
      <c r="H194" s="30" t="s">
        <v>3</v>
      </c>
      <c r="I194" s="30" t="s">
        <v>16</v>
      </c>
      <c r="J194" s="30" t="s">
        <v>17</v>
      </c>
      <c r="K194" s="30" t="s">
        <v>18</v>
      </c>
      <c r="L194" s="30" t="s">
        <v>188</v>
      </c>
      <c r="M194" s="30">
        <v>0.4</v>
      </c>
      <c r="N194" s="30" t="s">
        <v>8</v>
      </c>
      <c r="O194" s="30" t="s">
        <v>28</v>
      </c>
      <c r="P194" s="30" t="s">
        <v>513</v>
      </c>
      <c r="Q194" s="30" t="s">
        <v>514</v>
      </c>
      <c r="R194" s="30">
        <v>67212</v>
      </c>
      <c r="S194" s="32">
        <v>42020</v>
      </c>
      <c r="T194" s="32">
        <v>42023</v>
      </c>
      <c r="U194" s="53">
        <v>132.68700000000001</v>
      </c>
      <c r="V194" s="30">
        <v>7</v>
      </c>
      <c r="W194" s="30">
        <v>192.3</v>
      </c>
      <c r="X194" s="30">
        <v>89762</v>
      </c>
      <c r="Y194" s="30" t="s">
        <v>3216</v>
      </c>
      <c r="Z194" s="30">
        <v>471.05293713357833</v>
      </c>
    </row>
    <row r="195" spans="1:26" x14ac:dyDescent="0.2">
      <c r="A195" s="30">
        <v>288</v>
      </c>
      <c r="B195" s="30" t="s">
        <v>512</v>
      </c>
      <c r="C195" s="30" t="s">
        <v>1</v>
      </c>
      <c r="D195" s="30">
        <v>0.08</v>
      </c>
      <c r="E195" s="30">
        <v>65.989999999999995</v>
      </c>
      <c r="F195" s="30">
        <v>4.99</v>
      </c>
      <c r="G195" s="30" t="s">
        <v>63</v>
      </c>
      <c r="H195" s="30" t="s">
        <v>3</v>
      </c>
      <c r="I195" s="30" t="s">
        <v>16</v>
      </c>
      <c r="J195" s="30" t="s">
        <v>111</v>
      </c>
      <c r="K195" s="30" t="s">
        <v>49</v>
      </c>
      <c r="L195" s="30" t="s">
        <v>515</v>
      </c>
      <c r="M195" s="30">
        <v>0.57999999999999996</v>
      </c>
      <c r="N195" s="30" t="s">
        <v>8</v>
      </c>
      <c r="O195" s="30" t="s">
        <v>28</v>
      </c>
      <c r="P195" s="30" t="s">
        <v>513</v>
      </c>
      <c r="Q195" s="30" t="s">
        <v>514</v>
      </c>
      <c r="R195" s="30">
        <v>67212</v>
      </c>
      <c r="S195" s="32">
        <v>42020</v>
      </c>
      <c r="T195" s="32">
        <v>42022</v>
      </c>
      <c r="U195" s="53">
        <v>496.89</v>
      </c>
      <c r="V195" s="30">
        <v>14</v>
      </c>
      <c r="W195" s="30">
        <v>748.1</v>
      </c>
      <c r="X195" s="30">
        <v>89762</v>
      </c>
      <c r="Y195" s="30" t="s">
        <v>3216</v>
      </c>
      <c r="Z195" s="30">
        <v>1118.4552280936891</v>
      </c>
    </row>
    <row r="196" spans="1:26" x14ac:dyDescent="0.2">
      <c r="A196" s="30">
        <v>1603</v>
      </c>
      <c r="B196" s="30" t="s">
        <v>516</v>
      </c>
      <c r="C196" s="30" t="s">
        <v>1</v>
      </c>
      <c r="D196" s="30">
        <v>0.09</v>
      </c>
      <c r="E196" s="30">
        <v>2.1800000000000002</v>
      </c>
      <c r="F196" s="30">
        <v>0.78</v>
      </c>
      <c r="G196" s="30" t="s">
        <v>14</v>
      </c>
      <c r="H196" s="30" t="s">
        <v>3</v>
      </c>
      <c r="I196" s="30" t="s">
        <v>24</v>
      </c>
      <c r="J196" s="30" t="s">
        <v>152</v>
      </c>
      <c r="K196" s="30" t="s">
        <v>26</v>
      </c>
      <c r="L196" s="30" t="s">
        <v>517</v>
      </c>
      <c r="M196" s="30">
        <v>0.52</v>
      </c>
      <c r="N196" s="30" t="s">
        <v>8</v>
      </c>
      <c r="O196" s="30" t="s">
        <v>87</v>
      </c>
      <c r="P196" s="30" t="s">
        <v>88</v>
      </c>
      <c r="Q196" s="30" t="s">
        <v>518</v>
      </c>
      <c r="R196" s="30">
        <v>11598</v>
      </c>
      <c r="S196" s="32">
        <v>42020</v>
      </c>
      <c r="T196" s="32">
        <v>42022</v>
      </c>
      <c r="U196" s="53">
        <v>2.4548000000000001</v>
      </c>
      <c r="V196" s="30">
        <v>9</v>
      </c>
      <c r="W196" s="30">
        <v>19.12</v>
      </c>
      <c r="X196" s="30">
        <v>89679</v>
      </c>
      <c r="Y196" s="30" t="s">
        <v>3218</v>
      </c>
      <c r="Z196" s="30">
        <v>321.58775235465248</v>
      </c>
    </row>
    <row r="197" spans="1:26" x14ac:dyDescent="0.2">
      <c r="A197" s="30">
        <v>1603</v>
      </c>
      <c r="B197" s="30" t="s">
        <v>516</v>
      </c>
      <c r="C197" s="30" t="s">
        <v>1</v>
      </c>
      <c r="D197" s="30">
        <v>0.05</v>
      </c>
      <c r="E197" s="30">
        <v>179.29</v>
      </c>
      <c r="F197" s="30">
        <v>29.21</v>
      </c>
      <c r="G197" s="30" t="s">
        <v>2</v>
      </c>
      <c r="H197" s="30" t="s">
        <v>3</v>
      </c>
      <c r="I197" s="30" t="s">
        <v>4</v>
      </c>
      <c r="J197" s="30" t="s">
        <v>5</v>
      </c>
      <c r="K197" s="30" t="s">
        <v>6</v>
      </c>
      <c r="L197" s="30" t="s">
        <v>519</v>
      </c>
      <c r="M197" s="30">
        <v>0.76</v>
      </c>
      <c r="N197" s="30" t="s">
        <v>8</v>
      </c>
      <c r="O197" s="30" t="s">
        <v>87</v>
      </c>
      <c r="P197" s="30" t="s">
        <v>88</v>
      </c>
      <c r="Q197" s="30" t="s">
        <v>518</v>
      </c>
      <c r="R197" s="30">
        <v>11598</v>
      </c>
      <c r="S197" s="32">
        <v>42020</v>
      </c>
      <c r="T197" s="32">
        <v>42022</v>
      </c>
      <c r="U197" s="53">
        <v>-537.27977731999999</v>
      </c>
      <c r="V197" s="30">
        <v>1</v>
      </c>
      <c r="W197" s="30">
        <v>186.64</v>
      </c>
      <c r="X197" s="30">
        <v>89679</v>
      </c>
      <c r="Y197" s="30" t="s">
        <v>3218</v>
      </c>
      <c r="Z197" s="30">
        <v>1531.9390440353855</v>
      </c>
    </row>
    <row r="198" spans="1:26" x14ac:dyDescent="0.2">
      <c r="A198" s="30">
        <v>2924</v>
      </c>
      <c r="B198" s="30" t="s">
        <v>520</v>
      </c>
      <c r="C198" s="30" t="s">
        <v>1</v>
      </c>
      <c r="D198" s="30">
        <v>0.02</v>
      </c>
      <c r="E198" s="30">
        <v>110.98</v>
      </c>
      <c r="F198" s="30">
        <v>13.99</v>
      </c>
      <c r="G198" s="30" t="s">
        <v>14</v>
      </c>
      <c r="H198" s="30" t="s">
        <v>15</v>
      </c>
      <c r="I198" s="30" t="s">
        <v>4</v>
      </c>
      <c r="J198" s="30" t="s">
        <v>102</v>
      </c>
      <c r="K198" s="30" t="s">
        <v>120</v>
      </c>
      <c r="L198" s="30" t="s">
        <v>521</v>
      </c>
      <c r="M198" s="30">
        <v>0.69</v>
      </c>
      <c r="N198" s="30" t="s">
        <v>8</v>
      </c>
      <c r="O198" s="30" t="s">
        <v>87</v>
      </c>
      <c r="P198" s="30" t="s">
        <v>394</v>
      </c>
      <c r="Q198" s="30" t="s">
        <v>522</v>
      </c>
      <c r="R198" s="30">
        <v>20707</v>
      </c>
      <c r="S198" s="32">
        <v>42020</v>
      </c>
      <c r="T198" s="32">
        <v>42022</v>
      </c>
      <c r="U198" s="53">
        <v>-106.3424</v>
      </c>
      <c r="V198" s="30">
        <v>2</v>
      </c>
      <c r="W198" s="30">
        <v>226.53</v>
      </c>
      <c r="X198" s="30">
        <v>86591</v>
      </c>
      <c r="Y198" s="30" t="s">
        <v>3218</v>
      </c>
      <c r="Z198" s="30">
        <v>1083.8427106726162</v>
      </c>
    </row>
    <row r="199" spans="1:26" x14ac:dyDescent="0.2">
      <c r="A199" s="30">
        <v>2924</v>
      </c>
      <c r="B199" s="30" t="s">
        <v>520</v>
      </c>
      <c r="C199" s="30" t="s">
        <v>1</v>
      </c>
      <c r="D199" s="30">
        <v>0.01</v>
      </c>
      <c r="E199" s="30">
        <v>8.01</v>
      </c>
      <c r="F199" s="30">
        <v>2.87</v>
      </c>
      <c r="G199" s="30" t="s">
        <v>14</v>
      </c>
      <c r="H199" s="30" t="s">
        <v>15</v>
      </c>
      <c r="I199" s="30" t="s">
        <v>24</v>
      </c>
      <c r="J199" s="30" t="s">
        <v>64</v>
      </c>
      <c r="K199" s="30" t="s">
        <v>26</v>
      </c>
      <c r="L199" s="30" t="s">
        <v>523</v>
      </c>
      <c r="M199" s="30">
        <v>0.4</v>
      </c>
      <c r="N199" s="30" t="s">
        <v>8</v>
      </c>
      <c r="O199" s="30" t="s">
        <v>87</v>
      </c>
      <c r="P199" s="30" t="s">
        <v>394</v>
      </c>
      <c r="Q199" s="30" t="s">
        <v>522</v>
      </c>
      <c r="R199" s="30">
        <v>20707</v>
      </c>
      <c r="S199" s="32">
        <v>42020</v>
      </c>
      <c r="T199" s="32">
        <v>42022</v>
      </c>
      <c r="U199" s="53">
        <v>44.976799999999997</v>
      </c>
      <c r="V199" s="30">
        <v>8</v>
      </c>
      <c r="W199" s="30">
        <v>68.650000000000006</v>
      </c>
      <c r="X199" s="30">
        <v>86591</v>
      </c>
      <c r="Y199" s="30" t="s">
        <v>3218</v>
      </c>
      <c r="Z199" s="30">
        <v>374.38992350967374</v>
      </c>
    </row>
    <row r="200" spans="1:26" x14ac:dyDescent="0.2">
      <c r="A200" s="30">
        <v>202</v>
      </c>
      <c r="B200" s="30" t="s">
        <v>524</v>
      </c>
      <c r="C200" s="30" t="s">
        <v>13</v>
      </c>
      <c r="D200" s="30">
        <v>0.03</v>
      </c>
      <c r="E200" s="30">
        <v>7.37</v>
      </c>
      <c r="F200" s="30">
        <v>5.53</v>
      </c>
      <c r="G200" s="30" t="s">
        <v>14</v>
      </c>
      <c r="H200" s="30" t="s">
        <v>70</v>
      </c>
      <c r="I200" s="30" t="s">
        <v>16</v>
      </c>
      <c r="J200" s="30" t="s">
        <v>17</v>
      </c>
      <c r="K200" s="30" t="s">
        <v>18</v>
      </c>
      <c r="L200" s="30" t="s">
        <v>525</v>
      </c>
      <c r="M200" s="30">
        <v>0.69</v>
      </c>
      <c r="N200" s="30" t="s">
        <v>8</v>
      </c>
      <c r="O200" s="30" t="s">
        <v>28</v>
      </c>
      <c r="P200" s="30" t="s">
        <v>183</v>
      </c>
      <c r="Q200" s="30" t="s">
        <v>526</v>
      </c>
      <c r="R200" s="30">
        <v>74006</v>
      </c>
      <c r="S200" s="32">
        <v>42020</v>
      </c>
      <c r="T200" s="32">
        <v>42022</v>
      </c>
      <c r="U200" s="53">
        <v>-133.69999999999999</v>
      </c>
      <c r="V200" s="30">
        <v>11</v>
      </c>
      <c r="W200" s="30">
        <v>85.79</v>
      </c>
      <c r="X200" s="30">
        <v>88972</v>
      </c>
      <c r="Y200" s="30" t="s">
        <v>3216</v>
      </c>
      <c r="Z200" s="30">
        <v>227.1983088961513</v>
      </c>
    </row>
    <row r="201" spans="1:26" x14ac:dyDescent="0.2">
      <c r="A201" s="30">
        <v>665</v>
      </c>
      <c r="B201" s="30" t="s">
        <v>527</v>
      </c>
      <c r="C201" s="30" t="s">
        <v>23</v>
      </c>
      <c r="D201" s="30">
        <v>0.04</v>
      </c>
      <c r="E201" s="30">
        <v>22.72</v>
      </c>
      <c r="F201" s="30">
        <v>8.99</v>
      </c>
      <c r="G201" s="30" t="s">
        <v>14</v>
      </c>
      <c r="H201" s="30" t="s">
        <v>70</v>
      </c>
      <c r="I201" s="30" t="s">
        <v>4</v>
      </c>
      <c r="J201" s="30" t="s">
        <v>102</v>
      </c>
      <c r="K201" s="30" t="s">
        <v>18</v>
      </c>
      <c r="L201" s="30" t="s">
        <v>304</v>
      </c>
      <c r="M201" s="30">
        <v>0.44</v>
      </c>
      <c r="N201" s="30" t="s">
        <v>8</v>
      </c>
      <c r="O201" s="30" t="s">
        <v>9</v>
      </c>
      <c r="P201" s="30" t="s">
        <v>376</v>
      </c>
      <c r="Q201" s="30" t="s">
        <v>528</v>
      </c>
      <c r="R201" s="30">
        <v>37130</v>
      </c>
      <c r="S201" s="32">
        <v>42020</v>
      </c>
      <c r="T201" s="32">
        <v>42024</v>
      </c>
      <c r="U201" s="53">
        <v>-678.49599999999998</v>
      </c>
      <c r="V201" s="30">
        <v>9</v>
      </c>
      <c r="W201" s="30">
        <v>202.41</v>
      </c>
      <c r="X201" s="30">
        <v>88677</v>
      </c>
      <c r="Y201" s="30" t="s">
        <v>3215</v>
      </c>
      <c r="Z201" s="30">
        <v>-319.10799859309259</v>
      </c>
    </row>
    <row r="202" spans="1:26" x14ac:dyDescent="0.2">
      <c r="A202" s="30">
        <v>667</v>
      </c>
      <c r="B202" s="30" t="s">
        <v>529</v>
      </c>
      <c r="C202" s="30" t="s">
        <v>23</v>
      </c>
      <c r="D202" s="30">
        <v>0.04</v>
      </c>
      <c r="E202" s="30">
        <v>22.72</v>
      </c>
      <c r="F202" s="30">
        <v>8.99</v>
      </c>
      <c r="G202" s="30" t="s">
        <v>14</v>
      </c>
      <c r="H202" s="30" t="s">
        <v>70</v>
      </c>
      <c r="I202" s="30" t="s">
        <v>4</v>
      </c>
      <c r="J202" s="30" t="s">
        <v>102</v>
      </c>
      <c r="K202" s="30" t="s">
        <v>18</v>
      </c>
      <c r="L202" s="30" t="s">
        <v>304</v>
      </c>
      <c r="M202" s="30">
        <v>0.44</v>
      </c>
      <c r="N202" s="30" t="s">
        <v>8</v>
      </c>
      <c r="O202" s="30" t="s">
        <v>28</v>
      </c>
      <c r="P202" s="30" t="s">
        <v>163</v>
      </c>
      <c r="Q202" s="30" t="s">
        <v>530</v>
      </c>
      <c r="R202" s="30">
        <v>75203</v>
      </c>
      <c r="S202" s="32">
        <v>42020</v>
      </c>
      <c r="T202" s="32">
        <v>42024</v>
      </c>
      <c r="U202" s="53">
        <v>70.028000000000006</v>
      </c>
      <c r="V202" s="30">
        <v>37</v>
      </c>
      <c r="W202" s="30">
        <v>832.14</v>
      </c>
      <c r="X202" s="30">
        <v>22147</v>
      </c>
      <c r="Y202" s="30" t="s">
        <v>3216</v>
      </c>
      <c r="Z202" s="30">
        <v>447.39983122744388</v>
      </c>
    </row>
    <row r="203" spans="1:26" x14ac:dyDescent="0.2">
      <c r="A203" s="30">
        <v>3385</v>
      </c>
      <c r="B203" s="30" t="s">
        <v>531</v>
      </c>
      <c r="C203" s="30" t="s">
        <v>23</v>
      </c>
      <c r="D203" s="30">
        <v>0.04</v>
      </c>
      <c r="E203" s="30">
        <v>2.98</v>
      </c>
      <c r="F203" s="30">
        <v>2.0299999999999998</v>
      </c>
      <c r="G203" s="30" t="s">
        <v>63</v>
      </c>
      <c r="H203" s="30" t="s">
        <v>70</v>
      </c>
      <c r="I203" s="30" t="s">
        <v>24</v>
      </c>
      <c r="J203" s="30" t="s">
        <v>25</v>
      </c>
      <c r="K203" s="30" t="s">
        <v>26</v>
      </c>
      <c r="L203" s="30" t="s">
        <v>532</v>
      </c>
      <c r="M203" s="30">
        <v>0.56999999999999995</v>
      </c>
      <c r="N203" s="30" t="s">
        <v>8</v>
      </c>
      <c r="O203" s="30" t="s">
        <v>87</v>
      </c>
      <c r="P203" s="30" t="s">
        <v>293</v>
      </c>
      <c r="Q203" s="30" t="s">
        <v>533</v>
      </c>
      <c r="R203" s="30">
        <v>44512</v>
      </c>
      <c r="S203" s="32">
        <v>42020</v>
      </c>
      <c r="T203" s="32">
        <v>42020</v>
      </c>
      <c r="U203" s="53">
        <v>-22.01</v>
      </c>
      <c r="V203" s="30">
        <v>5</v>
      </c>
      <c r="W203" s="30">
        <v>15.7</v>
      </c>
      <c r="X203" s="30">
        <v>88745</v>
      </c>
      <c r="Y203" s="30" t="s">
        <v>3218</v>
      </c>
      <c r="Z203" s="30">
        <v>124.76984025557201</v>
      </c>
    </row>
    <row r="204" spans="1:26" x14ac:dyDescent="0.2">
      <c r="A204" s="30">
        <v>3385</v>
      </c>
      <c r="B204" s="30" t="s">
        <v>531</v>
      </c>
      <c r="C204" s="30" t="s">
        <v>23</v>
      </c>
      <c r="D204" s="30">
        <v>0.01</v>
      </c>
      <c r="E204" s="30">
        <v>125.99</v>
      </c>
      <c r="F204" s="30">
        <v>8.99</v>
      </c>
      <c r="G204" s="30" t="s">
        <v>14</v>
      </c>
      <c r="H204" s="30" t="s">
        <v>70</v>
      </c>
      <c r="I204" s="30" t="s">
        <v>16</v>
      </c>
      <c r="J204" s="30" t="s">
        <v>111</v>
      </c>
      <c r="K204" s="30" t="s">
        <v>49</v>
      </c>
      <c r="L204" s="30" t="s">
        <v>329</v>
      </c>
      <c r="M204" s="30">
        <v>0.59</v>
      </c>
      <c r="N204" s="30" t="s">
        <v>8</v>
      </c>
      <c r="O204" s="30" t="s">
        <v>87</v>
      </c>
      <c r="P204" s="30" t="s">
        <v>293</v>
      </c>
      <c r="Q204" s="30" t="s">
        <v>533</v>
      </c>
      <c r="R204" s="30">
        <v>44512</v>
      </c>
      <c r="S204" s="32">
        <v>42020</v>
      </c>
      <c r="T204" s="32">
        <v>42025</v>
      </c>
      <c r="U204" s="53">
        <v>426.46032000000002</v>
      </c>
      <c r="V204" s="30">
        <v>6</v>
      </c>
      <c r="W204" s="30">
        <v>680.65</v>
      </c>
      <c r="X204" s="30">
        <v>88745</v>
      </c>
      <c r="Y204" s="30" t="s">
        <v>3218</v>
      </c>
      <c r="Z204" s="30">
        <v>1280.4614861557002</v>
      </c>
    </row>
    <row r="205" spans="1:26" x14ac:dyDescent="0.2">
      <c r="A205" s="30">
        <v>1697</v>
      </c>
      <c r="B205" s="30" t="s">
        <v>534</v>
      </c>
      <c r="C205" s="30" t="s">
        <v>92</v>
      </c>
      <c r="D205" s="30">
        <v>0</v>
      </c>
      <c r="E205" s="30">
        <v>13.43</v>
      </c>
      <c r="F205" s="30">
        <v>5.5</v>
      </c>
      <c r="G205" s="30" t="s">
        <v>14</v>
      </c>
      <c r="H205" s="30" t="s">
        <v>47</v>
      </c>
      <c r="I205" s="30" t="s">
        <v>24</v>
      </c>
      <c r="J205" s="30" t="s">
        <v>54</v>
      </c>
      <c r="K205" s="30" t="s">
        <v>49</v>
      </c>
      <c r="L205" s="30" t="s">
        <v>535</v>
      </c>
      <c r="M205" s="30">
        <v>0.56999999999999995</v>
      </c>
      <c r="N205" s="30" t="s">
        <v>8</v>
      </c>
      <c r="O205" s="30" t="s">
        <v>9</v>
      </c>
      <c r="P205" s="30" t="s">
        <v>20</v>
      </c>
      <c r="Q205" s="30" t="s">
        <v>536</v>
      </c>
      <c r="R205" s="30">
        <v>71901</v>
      </c>
      <c r="S205" s="32">
        <v>42020</v>
      </c>
      <c r="T205" s="32">
        <v>42021</v>
      </c>
      <c r="U205" s="53">
        <v>-253.77799999999999</v>
      </c>
      <c r="V205" s="30">
        <v>9</v>
      </c>
      <c r="W205" s="30">
        <v>129.54</v>
      </c>
      <c r="X205" s="30">
        <v>86338</v>
      </c>
      <c r="Y205" s="30" t="s">
        <v>3215</v>
      </c>
      <c r="Z205" s="30">
        <v>88.167012375616878</v>
      </c>
    </row>
    <row r="206" spans="1:26" x14ac:dyDescent="0.2">
      <c r="A206" s="30">
        <v>3133</v>
      </c>
      <c r="B206" s="30" t="s">
        <v>537</v>
      </c>
      <c r="C206" s="30" t="s">
        <v>92</v>
      </c>
      <c r="D206" s="30">
        <v>0.1</v>
      </c>
      <c r="E206" s="30">
        <v>5.81</v>
      </c>
      <c r="F206" s="30">
        <v>8.49</v>
      </c>
      <c r="G206" s="30" t="s">
        <v>14</v>
      </c>
      <c r="H206" s="30" t="s">
        <v>70</v>
      </c>
      <c r="I206" s="30" t="s">
        <v>24</v>
      </c>
      <c r="J206" s="30" t="s">
        <v>48</v>
      </c>
      <c r="K206" s="30" t="s">
        <v>49</v>
      </c>
      <c r="L206" s="30" t="s">
        <v>306</v>
      </c>
      <c r="M206" s="30">
        <v>0.39</v>
      </c>
      <c r="N206" s="30" t="s">
        <v>8</v>
      </c>
      <c r="O206" s="30" t="s">
        <v>28</v>
      </c>
      <c r="P206" s="30" t="s">
        <v>79</v>
      </c>
      <c r="Q206" s="30" t="s">
        <v>538</v>
      </c>
      <c r="R206" s="30">
        <v>60540</v>
      </c>
      <c r="S206" s="32">
        <v>42020</v>
      </c>
      <c r="T206" s="32">
        <v>42021</v>
      </c>
      <c r="U206" s="53">
        <v>-350.43950000000001</v>
      </c>
      <c r="V206" s="30">
        <v>12</v>
      </c>
      <c r="W206" s="30">
        <v>64.959999999999994</v>
      </c>
      <c r="X206" s="30">
        <v>86789</v>
      </c>
      <c r="Y206" s="30" t="s">
        <v>3216</v>
      </c>
      <c r="Z206" s="30">
        <v>-198.18610963180129</v>
      </c>
    </row>
    <row r="207" spans="1:26" x14ac:dyDescent="0.2">
      <c r="A207" s="30">
        <v>3133</v>
      </c>
      <c r="B207" s="30" t="s">
        <v>537</v>
      </c>
      <c r="C207" s="30" t="s">
        <v>92</v>
      </c>
      <c r="D207" s="30">
        <v>0.03</v>
      </c>
      <c r="E207" s="30">
        <v>1.81</v>
      </c>
      <c r="F207" s="30">
        <v>0.75</v>
      </c>
      <c r="G207" s="30" t="s">
        <v>14</v>
      </c>
      <c r="H207" s="30" t="s">
        <v>70</v>
      </c>
      <c r="I207" s="30" t="s">
        <v>24</v>
      </c>
      <c r="J207" s="30" t="s">
        <v>152</v>
      </c>
      <c r="K207" s="30" t="s">
        <v>26</v>
      </c>
      <c r="L207" s="30" t="s">
        <v>539</v>
      </c>
      <c r="M207" s="30">
        <v>0.52</v>
      </c>
      <c r="N207" s="30" t="s">
        <v>8</v>
      </c>
      <c r="O207" s="30" t="s">
        <v>28</v>
      </c>
      <c r="P207" s="30" t="s">
        <v>79</v>
      </c>
      <c r="Q207" s="30" t="s">
        <v>538</v>
      </c>
      <c r="R207" s="30">
        <v>60540</v>
      </c>
      <c r="S207" s="32">
        <v>42020</v>
      </c>
      <c r="T207" s="32">
        <v>42021</v>
      </c>
      <c r="U207" s="53">
        <v>4.2027999999999999</v>
      </c>
      <c r="V207" s="30">
        <v>10</v>
      </c>
      <c r="W207" s="30">
        <v>19.14</v>
      </c>
      <c r="X207" s="30">
        <v>86789</v>
      </c>
      <c r="Y207" s="30" t="s">
        <v>3216</v>
      </c>
      <c r="Z207" s="30">
        <v>92.828120378403696</v>
      </c>
    </row>
    <row r="208" spans="1:26" x14ac:dyDescent="0.2">
      <c r="A208" s="30">
        <v>3036</v>
      </c>
      <c r="B208" s="30" t="s">
        <v>540</v>
      </c>
      <c r="C208" s="30" t="s">
        <v>46</v>
      </c>
      <c r="D208" s="30">
        <v>0.02</v>
      </c>
      <c r="E208" s="30">
        <v>12.99</v>
      </c>
      <c r="F208" s="30">
        <v>14.37</v>
      </c>
      <c r="G208" s="30" t="s">
        <v>14</v>
      </c>
      <c r="H208" s="30" t="s">
        <v>47</v>
      </c>
      <c r="I208" s="30" t="s">
        <v>4</v>
      </c>
      <c r="J208" s="30" t="s">
        <v>102</v>
      </c>
      <c r="K208" s="30" t="s">
        <v>40</v>
      </c>
      <c r="L208" s="30" t="s">
        <v>382</v>
      </c>
      <c r="M208" s="30">
        <v>0.73</v>
      </c>
      <c r="N208" s="30" t="s">
        <v>8</v>
      </c>
      <c r="O208" s="30" t="s">
        <v>28</v>
      </c>
      <c r="P208" s="30" t="s">
        <v>541</v>
      </c>
      <c r="Q208" s="30" t="s">
        <v>542</v>
      </c>
      <c r="R208" s="30">
        <v>58554</v>
      </c>
      <c r="S208" s="32">
        <v>42020</v>
      </c>
      <c r="T208" s="32">
        <v>42022</v>
      </c>
      <c r="U208" s="53">
        <v>-159.86000000000001</v>
      </c>
      <c r="V208" s="30">
        <v>5</v>
      </c>
      <c r="W208" s="30">
        <v>67.64</v>
      </c>
      <c r="X208" s="30">
        <v>89129</v>
      </c>
      <c r="Y208" s="30" t="s">
        <v>3216</v>
      </c>
      <c r="Z208" s="30">
        <v>736.16258725523426</v>
      </c>
    </row>
    <row r="209" spans="1:26" x14ac:dyDescent="0.2">
      <c r="A209" s="30">
        <v>3036</v>
      </c>
      <c r="B209" s="30" t="s">
        <v>540</v>
      </c>
      <c r="C209" s="30" t="s">
        <v>46</v>
      </c>
      <c r="D209" s="30">
        <v>0.05</v>
      </c>
      <c r="E209" s="30">
        <v>35.44</v>
      </c>
      <c r="F209" s="30">
        <v>7.5</v>
      </c>
      <c r="G209" s="30" t="s">
        <v>14</v>
      </c>
      <c r="H209" s="30" t="s">
        <v>47</v>
      </c>
      <c r="I209" s="30" t="s">
        <v>24</v>
      </c>
      <c r="J209" s="30" t="s">
        <v>64</v>
      </c>
      <c r="K209" s="30" t="s">
        <v>49</v>
      </c>
      <c r="L209" s="30" t="s">
        <v>543</v>
      </c>
      <c r="M209" s="30">
        <v>0.38</v>
      </c>
      <c r="N209" s="30" t="s">
        <v>8</v>
      </c>
      <c r="O209" s="30" t="s">
        <v>28</v>
      </c>
      <c r="P209" s="30" t="s">
        <v>541</v>
      </c>
      <c r="Q209" s="30" t="s">
        <v>542</v>
      </c>
      <c r="R209" s="30">
        <v>58554</v>
      </c>
      <c r="S209" s="32">
        <v>42020</v>
      </c>
      <c r="T209" s="32">
        <v>42022</v>
      </c>
      <c r="U209" s="53">
        <v>165.88980000000001</v>
      </c>
      <c r="V209" s="30">
        <v>7</v>
      </c>
      <c r="W209" s="30">
        <v>240.42</v>
      </c>
      <c r="X209" s="30">
        <v>89129</v>
      </c>
      <c r="Y209" s="30" t="s">
        <v>3216</v>
      </c>
      <c r="Z209" s="30">
        <v>639.456733311726</v>
      </c>
    </row>
    <row r="210" spans="1:26" x14ac:dyDescent="0.2">
      <c r="A210" s="30">
        <v>3036</v>
      </c>
      <c r="B210" s="30" t="s">
        <v>540</v>
      </c>
      <c r="C210" s="30" t="s">
        <v>46</v>
      </c>
      <c r="D210" s="30">
        <v>0.02</v>
      </c>
      <c r="E210" s="30">
        <v>12.98</v>
      </c>
      <c r="F210" s="30">
        <v>3.14</v>
      </c>
      <c r="G210" s="30" t="s">
        <v>14</v>
      </c>
      <c r="H210" s="30" t="s">
        <v>47</v>
      </c>
      <c r="I210" s="30" t="s">
        <v>24</v>
      </c>
      <c r="J210" s="30" t="s">
        <v>544</v>
      </c>
      <c r="K210" s="30" t="s">
        <v>18</v>
      </c>
      <c r="L210" s="30" t="s">
        <v>545</v>
      </c>
      <c r="M210" s="30">
        <v>0.6</v>
      </c>
      <c r="N210" s="30" t="s">
        <v>8</v>
      </c>
      <c r="O210" s="30" t="s">
        <v>28</v>
      </c>
      <c r="P210" s="30" t="s">
        <v>541</v>
      </c>
      <c r="Q210" s="30" t="s">
        <v>542</v>
      </c>
      <c r="R210" s="30">
        <v>58554</v>
      </c>
      <c r="S210" s="32">
        <v>42020</v>
      </c>
      <c r="T210" s="32">
        <v>42023</v>
      </c>
      <c r="U210" s="53">
        <v>75.010000000000005</v>
      </c>
      <c r="V210" s="30">
        <v>14</v>
      </c>
      <c r="W210" s="30">
        <v>184.4</v>
      </c>
      <c r="X210" s="30">
        <v>89129</v>
      </c>
      <c r="Y210" s="30" t="s">
        <v>3216</v>
      </c>
      <c r="Z210" s="30">
        <v>558.20042931662135</v>
      </c>
    </row>
    <row r="211" spans="1:26" x14ac:dyDescent="0.2">
      <c r="A211" s="30">
        <v>592</v>
      </c>
      <c r="B211" s="30" t="s">
        <v>546</v>
      </c>
      <c r="C211" s="30" t="s">
        <v>1</v>
      </c>
      <c r="D211" s="30">
        <v>0.08</v>
      </c>
      <c r="E211" s="30">
        <v>30.53</v>
      </c>
      <c r="F211" s="30">
        <v>19.989999999999998</v>
      </c>
      <c r="G211" s="30" t="s">
        <v>14</v>
      </c>
      <c r="H211" s="30" t="s">
        <v>3</v>
      </c>
      <c r="I211" s="30" t="s">
        <v>24</v>
      </c>
      <c r="J211" s="30" t="s">
        <v>128</v>
      </c>
      <c r="K211" s="30" t="s">
        <v>49</v>
      </c>
      <c r="L211" s="30" t="s">
        <v>547</v>
      </c>
      <c r="M211" s="30">
        <v>0.39</v>
      </c>
      <c r="N211" s="30" t="s">
        <v>8</v>
      </c>
      <c r="O211" s="30" t="s">
        <v>28</v>
      </c>
      <c r="P211" s="30" t="s">
        <v>79</v>
      </c>
      <c r="Q211" s="30" t="s">
        <v>548</v>
      </c>
      <c r="R211" s="30">
        <v>60091</v>
      </c>
      <c r="S211" s="32">
        <v>42021</v>
      </c>
      <c r="T211" s="32">
        <v>42021</v>
      </c>
      <c r="U211" s="53">
        <v>-239.8656</v>
      </c>
      <c r="V211" s="30">
        <v>10</v>
      </c>
      <c r="W211" s="30">
        <v>285.87</v>
      </c>
      <c r="X211" s="30">
        <v>86307</v>
      </c>
      <c r="Y211" s="30" t="s">
        <v>3216</v>
      </c>
      <c r="Z211" s="30">
        <v>591.77726365545675</v>
      </c>
    </row>
    <row r="212" spans="1:26" x14ac:dyDescent="0.2">
      <c r="A212" s="30">
        <v>593</v>
      </c>
      <c r="B212" s="30" t="s">
        <v>549</v>
      </c>
      <c r="C212" s="30" t="s">
        <v>1</v>
      </c>
      <c r="D212" s="30">
        <v>0.01</v>
      </c>
      <c r="E212" s="30">
        <v>1.68</v>
      </c>
      <c r="F212" s="30">
        <v>1.57</v>
      </c>
      <c r="G212" s="30" t="s">
        <v>14</v>
      </c>
      <c r="H212" s="30" t="s">
        <v>3</v>
      </c>
      <c r="I212" s="30" t="s">
        <v>24</v>
      </c>
      <c r="J212" s="30" t="s">
        <v>25</v>
      </c>
      <c r="K212" s="30" t="s">
        <v>26</v>
      </c>
      <c r="L212" s="30" t="s">
        <v>550</v>
      </c>
      <c r="M212" s="30">
        <v>0.59</v>
      </c>
      <c r="N212" s="30" t="s">
        <v>8</v>
      </c>
      <c r="O212" s="30" t="s">
        <v>28</v>
      </c>
      <c r="P212" s="30" t="s">
        <v>79</v>
      </c>
      <c r="Q212" s="30" t="s">
        <v>551</v>
      </c>
      <c r="R212" s="30">
        <v>60517</v>
      </c>
      <c r="S212" s="32">
        <v>42021</v>
      </c>
      <c r="T212" s="32">
        <v>42023</v>
      </c>
      <c r="U212" s="53">
        <v>-53.444000000000003</v>
      </c>
      <c r="V212" s="30">
        <v>12</v>
      </c>
      <c r="W212" s="30">
        <v>20.37</v>
      </c>
      <c r="X212" s="30">
        <v>86307</v>
      </c>
      <c r="Y212" s="30" t="s">
        <v>3216</v>
      </c>
      <c r="Z212" s="30">
        <v>395.6644212285874</v>
      </c>
    </row>
    <row r="213" spans="1:26" x14ac:dyDescent="0.2">
      <c r="A213" s="30">
        <v>1531</v>
      </c>
      <c r="B213" s="30" t="s">
        <v>552</v>
      </c>
      <c r="C213" s="30" t="s">
        <v>1</v>
      </c>
      <c r="D213" s="30">
        <v>7.0000000000000007E-2</v>
      </c>
      <c r="E213" s="30">
        <v>4.91</v>
      </c>
      <c r="F213" s="30">
        <v>0.5</v>
      </c>
      <c r="G213" s="30" t="s">
        <v>14</v>
      </c>
      <c r="H213" s="30" t="s">
        <v>15</v>
      </c>
      <c r="I213" s="30" t="s">
        <v>24</v>
      </c>
      <c r="J213" s="30" t="s">
        <v>128</v>
      </c>
      <c r="K213" s="30" t="s">
        <v>49</v>
      </c>
      <c r="L213" s="30" t="s">
        <v>553</v>
      </c>
      <c r="M213" s="30">
        <v>0.36</v>
      </c>
      <c r="N213" s="30" t="s">
        <v>8</v>
      </c>
      <c r="O213" s="30" t="s">
        <v>9</v>
      </c>
      <c r="P213" s="30" t="s">
        <v>99</v>
      </c>
      <c r="Q213" s="30" t="s">
        <v>554</v>
      </c>
      <c r="R213" s="30">
        <v>32137</v>
      </c>
      <c r="S213" s="32">
        <v>42021</v>
      </c>
      <c r="T213" s="32">
        <v>42022</v>
      </c>
      <c r="U213" s="53">
        <v>-157.696</v>
      </c>
      <c r="V213" s="30">
        <v>6</v>
      </c>
      <c r="W213" s="30">
        <v>28.22</v>
      </c>
      <c r="X213" s="30">
        <v>88852</v>
      </c>
      <c r="Y213" s="30" t="s">
        <v>3215</v>
      </c>
      <c r="Z213" s="30">
        <v>18.731981854721177</v>
      </c>
    </row>
    <row r="214" spans="1:26" x14ac:dyDescent="0.2">
      <c r="A214" s="30">
        <v>210</v>
      </c>
      <c r="B214" s="30" t="s">
        <v>555</v>
      </c>
      <c r="C214" s="30" t="s">
        <v>23</v>
      </c>
      <c r="D214" s="30">
        <v>0.05</v>
      </c>
      <c r="E214" s="30">
        <v>1.86</v>
      </c>
      <c r="F214" s="30">
        <v>2.58</v>
      </c>
      <c r="G214" s="30" t="s">
        <v>14</v>
      </c>
      <c r="H214" s="30" t="s">
        <v>47</v>
      </c>
      <c r="I214" s="30" t="s">
        <v>24</v>
      </c>
      <c r="J214" s="30" t="s">
        <v>152</v>
      </c>
      <c r="K214" s="30" t="s">
        <v>26</v>
      </c>
      <c r="L214" s="30" t="s">
        <v>556</v>
      </c>
      <c r="M214" s="30">
        <v>0.82</v>
      </c>
      <c r="N214" s="30" t="s">
        <v>8</v>
      </c>
      <c r="O214" s="30" t="s">
        <v>87</v>
      </c>
      <c r="P214" s="30" t="s">
        <v>88</v>
      </c>
      <c r="Q214" s="30" t="s">
        <v>557</v>
      </c>
      <c r="R214" s="30">
        <v>12180</v>
      </c>
      <c r="S214" s="32">
        <v>42021</v>
      </c>
      <c r="T214" s="32">
        <v>42025</v>
      </c>
      <c r="U214" s="53">
        <v>-66.62</v>
      </c>
      <c r="V214" s="30">
        <v>9</v>
      </c>
      <c r="W214" s="30">
        <v>17.61</v>
      </c>
      <c r="X214" s="30">
        <v>85965</v>
      </c>
      <c r="Y214" s="30" t="s">
        <v>3218</v>
      </c>
      <c r="Z214" s="30">
        <v>404.62311571530608</v>
      </c>
    </row>
    <row r="215" spans="1:26" x14ac:dyDescent="0.2">
      <c r="A215" s="30">
        <v>366</v>
      </c>
      <c r="B215" s="30" t="s">
        <v>558</v>
      </c>
      <c r="C215" s="30" t="s">
        <v>92</v>
      </c>
      <c r="D215" s="30">
        <v>0.05</v>
      </c>
      <c r="E215" s="30">
        <v>328.14</v>
      </c>
      <c r="F215" s="30">
        <v>91.05</v>
      </c>
      <c r="G215" s="30" t="s">
        <v>2</v>
      </c>
      <c r="H215" s="30" t="s">
        <v>3</v>
      </c>
      <c r="I215" s="30" t="s">
        <v>24</v>
      </c>
      <c r="J215" s="30" t="s">
        <v>71</v>
      </c>
      <c r="K215" s="30" t="s">
        <v>33</v>
      </c>
      <c r="L215" s="30" t="s">
        <v>559</v>
      </c>
      <c r="M215" s="30">
        <v>0.56999999999999995</v>
      </c>
      <c r="N215" s="30" t="s">
        <v>8</v>
      </c>
      <c r="O215" s="30" t="s">
        <v>87</v>
      </c>
      <c r="P215" s="30" t="s">
        <v>560</v>
      </c>
      <c r="Q215" s="30" t="s">
        <v>561</v>
      </c>
      <c r="R215" s="30">
        <v>2910</v>
      </c>
      <c r="S215" s="32">
        <v>42021</v>
      </c>
      <c r="T215" s="32">
        <v>42023</v>
      </c>
      <c r="U215" s="53">
        <v>411.5172</v>
      </c>
      <c r="V215" s="30">
        <v>6</v>
      </c>
      <c r="W215" s="30">
        <v>1967.98</v>
      </c>
      <c r="X215" s="30">
        <v>87347</v>
      </c>
      <c r="Y215" s="30" t="s">
        <v>3218</v>
      </c>
      <c r="Z215" s="30">
        <v>4243.9488034184078</v>
      </c>
    </row>
    <row r="216" spans="1:26" x14ac:dyDescent="0.2">
      <c r="A216" s="30">
        <v>744</v>
      </c>
      <c r="B216" s="30" t="s">
        <v>562</v>
      </c>
      <c r="C216" s="30" t="s">
        <v>92</v>
      </c>
      <c r="D216" s="30">
        <v>0.03</v>
      </c>
      <c r="E216" s="30">
        <v>119.99</v>
      </c>
      <c r="F216" s="30">
        <v>56.14</v>
      </c>
      <c r="G216" s="30" t="s">
        <v>2</v>
      </c>
      <c r="H216" s="30" t="s">
        <v>15</v>
      </c>
      <c r="I216" s="30" t="s">
        <v>16</v>
      </c>
      <c r="J216" s="30" t="s">
        <v>32</v>
      </c>
      <c r="K216" s="30" t="s">
        <v>6</v>
      </c>
      <c r="L216" s="30" t="s">
        <v>563</v>
      </c>
      <c r="M216" s="30">
        <v>0.39</v>
      </c>
      <c r="N216" s="30" t="s">
        <v>8</v>
      </c>
      <c r="O216" s="30" t="s">
        <v>35</v>
      </c>
      <c r="P216" s="30" t="s">
        <v>564</v>
      </c>
      <c r="Q216" s="30" t="s">
        <v>565</v>
      </c>
      <c r="R216" s="30">
        <v>85737</v>
      </c>
      <c r="S216" s="32">
        <v>42021</v>
      </c>
      <c r="T216" s="32">
        <v>42023</v>
      </c>
      <c r="U216" s="53">
        <v>1400.1</v>
      </c>
      <c r="V216" s="30">
        <v>13</v>
      </c>
      <c r="W216" s="30">
        <v>1545.58</v>
      </c>
      <c r="X216" s="30">
        <v>87726</v>
      </c>
      <c r="Y216" s="30" t="s">
        <v>3217</v>
      </c>
      <c r="Z216" s="30">
        <v>3482.927519761382</v>
      </c>
    </row>
    <row r="217" spans="1:26" x14ac:dyDescent="0.2">
      <c r="A217" s="30">
        <v>745</v>
      </c>
      <c r="B217" s="30" t="s">
        <v>566</v>
      </c>
      <c r="C217" s="30" t="s">
        <v>92</v>
      </c>
      <c r="D217" s="30">
        <v>0.05</v>
      </c>
      <c r="E217" s="30">
        <v>115.79</v>
      </c>
      <c r="F217" s="30">
        <v>1.99</v>
      </c>
      <c r="G217" s="30" t="s">
        <v>14</v>
      </c>
      <c r="H217" s="30" t="s">
        <v>15</v>
      </c>
      <c r="I217" s="30" t="s">
        <v>16</v>
      </c>
      <c r="J217" s="30" t="s">
        <v>17</v>
      </c>
      <c r="K217" s="30" t="s">
        <v>18</v>
      </c>
      <c r="L217" s="30" t="s">
        <v>567</v>
      </c>
      <c r="M217" s="30">
        <v>0.49</v>
      </c>
      <c r="N217" s="30" t="s">
        <v>8</v>
      </c>
      <c r="O217" s="30" t="s">
        <v>35</v>
      </c>
      <c r="P217" s="30" t="s">
        <v>564</v>
      </c>
      <c r="Q217" s="30" t="s">
        <v>568</v>
      </c>
      <c r="R217" s="30">
        <v>85345</v>
      </c>
      <c r="S217" s="32">
        <v>42021</v>
      </c>
      <c r="T217" s="32">
        <v>42023</v>
      </c>
      <c r="U217" s="53">
        <v>67.599999999999994</v>
      </c>
      <c r="V217" s="30">
        <v>3</v>
      </c>
      <c r="W217" s="30">
        <v>353.1</v>
      </c>
      <c r="X217" s="30">
        <v>87726</v>
      </c>
      <c r="Y217" s="30" t="s">
        <v>3217</v>
      </c>
      <c r="Z217" s="30">
        <v>482.05259188749011</v>
      </c>
    </row>
    <row r="218" spans="1:26" x14ac:dyDescent="0.2">
      <c r="A218" s="30">
        <v>1702</v>
      </c>
      <c r="B218" s="30" t="s">
        <v>569</v>
      </c>
      <c r="C218" s="30" t="s">
        <v>92</v>
      </c>
      <c r="D218" s="30">
        <v>0.05</v>
      </c>
      <c r="E218" s="30">
        <v>14.81</v>
      </c>
      <c r="F218" s="30">
        <v>13.32</v>
      </c>
      <c r="G218" s="30" t="s">
        <v>14</v>
      </c>
      <c r="H218" s="30" t="s">
        <v>47</v>
      </c>
      <c r="I218" s="30" t="s">
        <v>24</v>
      </c>
      <c r="J218" s="30" t="s">
        <v>71</v>
      </c>
      <c r="K218" s="30" t="s">
        <v>49</v>
      </c>
      <c r="L218" s="30" t="s">
        <v>570</v>
      </c>
      <c r="M218" s="30">
        <v>0.43</v>
      </c>
      <c r="N218" s="30" t="s">
        <v>8</v>
      </c>
      <c r="O218" s="30" t="s">
        <v>9</v>
      </c>
      <c r="P218" s="30" t="s">
        <v>10</v>
      </c>
      <c r="Q218" s="30" t="s">
        <v>571</v>
      </c>
      <c r="R218" s="30">
        <v>39301</v>
      </c>
      <c r="S218" s="32">
        <v>42021</v>
      </c>
      <c r="T218" s="32">
        <v>42024</v>
      </c>
      <c r="U218" s="53">
        <v>-220.05199999999999</v>
      </c>
      <c r="V218" s="30">
        <v>3</v>
      </c>
      <c r="W218" s="30">
        <v>45.28</v>
      </c>
      <c r="X218" s="30">
        <v>90473</v>
      </c>
      <c r="Y218" s="30" t="s">
        <v>3215</v>
      </c>
      <c r="Z218" s="30">
        <v>193.75907837296262</v>
      </c>
    </row>
    <row r="219" spans="1:26" x14ac:dyDescent="0.2">
      <c r="A219" s="30">
        <v>1702</v>
      </c>
      <c r="B219" s="30" t="s">
        <v>569</v>
      </c>
      <c r="C219" s="30" t="s">
        <v>92</v>
      </c>
      <c r="D219" s="30">
        <v>0.05</v>
      </c>
      <c r="E219" s="30">
        <v>4.2</v>
      </c>
      <c r="F219" s="30">
        <v>2.2599999999999998</v>
      </c>
      <c r="G219" s="30" t="s">
        <v>63</v>
      </c>
      <c r="H219" s="30" t="s">
        <v>47</v>
      </c>
      <c r="I219" s="30" t="s">
        <v>24</v>
      </c>
      <c r="J219" s="30" t="s">
        <v>64</v>
      </c>
      <c r="K219" s="30" t="s">
        <v>26</v>
      </c>
      <c r="L219" s="30" t="s">
        <v>572</v>
      </c>
      <c r="M219" s="30">
        <v>0.36</v>
      </c>
      <c r="N219" s="30" t="s">
        <v>8</v>
      </c>
      <c r="O219" s="30" t="s">
        <v>9</v>
      </c>
      <c r="P219" s="30" t="s">
        <v>10</v>
      </c>
      <c r="Q219" s="30" t="s">
        <v>571</v>
      </c>
      <c r="R219" s="30">
        <v>39301</v>
      </c>
      <c r="S219" s="32">
        <v>42021</v>
      </c>
      <c r="T219" s="32">
        <v>42023</v>
      </c>
      <c r="U219" s="53">
        <v>20.393370000000001</v>
      </c>
      <c r="V219" s="30">
        <v>3</v>
      </c>
      <c r="W219" s="30">
        <v>13.57</v>
      </c>
      <c r="X219" s="30">
        <v>90473</v>
      </c>
      <c r="Y219" s="30" t="s">
        <v>3215</v>
      </c>
      <c r="Z219" s="30">
        <v>-39.351583904030932</v>
      </c>
    </row>
    <row r="220" spans="1:26" x14ac:dyDescent="0.2">
      <c r="A220" s="30">
        <v>1708</v>
      </c>
      <c r="B220" s="30" t="s">
        <v>573</v>
      </c>
      <c r="C220" s="30" t="s">
        <v>92</v>
      </c>
      <c r="D220" s="30">
        <v>0.05</v>
      </c>
      <c r="E220" s="30">
        <v>5.68</v>
      </c>
      <c r="F220" s="30">
        <v>1.39</v>
      </c>
      <c r="G220" s="30" t="s">
        <v>14</v>
      </c>
      <c r="H220" s="30" t="s">
        <v>3</v>
      </c>
      <c r="I220" s="30" t="s">
        <v>24</v>
      </c>
      <c r="J220" s="30" t="s">
        <v>321</v>
      </c>
      <c r="K220" s="30" t="s">
        <v>49</v>
      </c>
      <c r="L220" s="30" t="s">
        <v>574</v>
      </c>
      <c r="M220" s="30">
        <v>0.38</v>
      </c>
      <c r="N220" s="30" t="s">
        <v>8</v>
      </c>
      <c r="O220" s="30" t="s">
        <v>87</v>
      </c>
      <c r="P220" s="30" t="s">
        <v>293</v>
      </c>
      <c r="Q220" s="30" t="s">
        <v>575</v>
      </c>
      <c r="R220" s="30">
        <v>44118</v>
      </c>
      <c r="S220" s="32">
        <v>42021</v>
      </c>
      <c r="T220" s="32">
        <v>42022</v>
      </c>
      <c r="U220" s="53">
        <v>38.281199999999998</v>
      </c>
      <c r="V220" s="30">
        <v>10</v>
      </c>
      <c r="W220" s="30">
        <v>55.48</v>
      </c>
      <c r="X220" s="30">
        <v>88781</v>
      </c>
      <c r="Y220" s="30" t="s">
        <v>3218</v>
      </c>
      <c r="Z220" s="30">
        <v>18.920733718778063</v>
      </c>
    </row>
    <row r="221" spans="1:26" x14ac:dyDescent="0.2">
      <c r="A221" s="30">
        <v>1719</v>
      </c>
      <c r="B221" s="30" t="s">
        <v>576</v>
      </c>
      <c r="C221" s="30" t="s">
        <v>92</v>
      </c>
      <c r="D221" s="30">
        <v>0.06</v>
      </c>
      <c r="E221" s="30">
        <v>16.48</v>
      </c>
      <c r="F221" s="30">
        <v>1.99</v>
      </c>
      <c r="G221" s="30" t="s">
        <v>14</v>
      </c>
      <c r="H221" s="30" t="s">
        <v>70</v>
      </c>
      <c r="I221" s="30" t="s">
        <v>16</v>
      </c>
      <c r="J221" s="30" t="s">
        <v>17</v>
      </c>
      <c r="K221" s="30" t="s">
        <v>18</v>
      </c>
      <c r="L221" s="30" t="s">
        <v>577</v>
      </c>
      <c r="M221" s="30">
        <v>0.42</v>
      </c>
      <c r="N221" s="30" t="s">
        <v>8</v>
      </c>
      <c r="O221" s="30" t="s">
        <v>9</v>
      </c>
      <c r="P221" s="30" t="s">
        <v>140</v>
      </c>
      <c r="Q221" s="30" t="s">
        <v>578</v>
      </c>
      <c r="R221" s="30">
        <v>35473</v>
      </c>
      <c r="S221" s="32">
        <v>42021</v>
      </c>
      <c r="T221" s="32">
        <v>42023</v>
      </c>
      <c r="U221" s="53">
        <v>-144.59200000000001</v>
      </c>
      <c r="V221" s="30">
        <v>8</v>
      </c>
      <c r="W221" s="30">
        <v>128.13</v>
      </c>
      <c r="X221" s="30">
        <v>90786</v>
      </c>
      <c r="Y221" s="30" t="s">
        <v>3215</v>
      </c>
      <c r="Z221" s="30">
        <v>-82.248661892475468</v>
      </c>
    </row>
    <row r="222" spans="1:26" x14ac:dyDescent="0.2">
      <c r="A222" s="30">
        <v>1873</v>
      </c>
      <c r="B222" s="30" t="s">
        <v>579</v>
      </c>
      <c r="C222" s="30" t="s">
        <v>92</v>
      </c>
      <c r="D222" s="30">
        <v>0.03</v>
      </c>
      <c r="E222" s="30">
        <v>90.48</v>
      </c>
      <c r="F222" s="30">
        <v>19.989999999999998</v>
      </c>
      <c r="G222" s="30" t="s">
        <v>14</v>
      </c>
      <c r="H222" s="30" t="s">
        <v>70</v>
      </c>
      <c r="I222" s="30" t="s">
        <v>24</v>
      </c>
      <c r="J222" s="30" t="s">
        <v>321</v>
      </c>
      <c r="K222" s="30" t="s">
        <v>49</v>
      </c>
      <c r="L222" s="30" t="s">
        <v>478</v>
      </c>
      <c r="M222" s="30">
        <v>0.4</v>
      </c>
      <c r="N222" s="30" t="s">
        <v>8</v>
      </c>
      <c r="O222" s="30" t="s">
        <v>9</v>
      </c>
      <c r="P222" s="30" t="s">
        <v>99</v>
      </c>
      <c r="Q222" s="30" t="s">
        <v>580</v>
      </c>
      <c r="R222" s="30">
        <v>33403</v>
      </c>
      <c r="S222" s="32">
        <v>42021</v>
      </c>
      <c r="T222" s="32">
        <v>42023</v>
      </c>
      <c r="U222" s="53">
        <v>15.353999999999999</v>
      </c>
      <c r="V222" s="30">
        <v>1</v>
      </c>
      <c r="W222" s="30">
        <v>99.69</v>
      </c>
      <c r="X222" s="30">
        <v>90099</v>
      </c>
      <c r="Y222" s="30" t="s">
        <v>3215</v>
      </c>
      <c r="Z222" s="30">
        <v>814.10485201657104</v>
      </c>
    </row>
    <row r="223" spans="1:26" x14ac:dyDescent="0.2">
      <c r="A223" s="30">
        <v>1873</v>
      </c>
      <c r="B223" s="30" t="s">
        <v>579</v>
      </c>
      <c r="C223" s="30" t="s">
        <v>92</v>
      </c>
      <c r="D223" s="30">
        <v>0.06</v>
      </c>
      <c r="E223" s="30">
        <v>22.84</v>
      </c>
      <c r="F223" s="30">
        <v>8.18</v>
      </c>
      <c r="G223" s="30" t="s">
        <v>14</v>
      </c>
      <c r="H223" s="30" t="s">
        <v>70</v>
      </c>
      <c r="I223" s="30" t="s">
        <v>24</v>
      </c>
      <c r="J223" s="30" t="s">
        <v>64</v>
      </c>
      <c r="K223" s="30" t="s">
        <v>49</v>
      </c>
      <c r="L223" s="30" t="s">
        <v>581</v>
      </c>
      <c r="M223" s="30">
        <v>0.39</v>
      </c>
      <c r="N223" s="30" t="s">
        <v>8</v>
      </c>
      <c r="O223" s="30" t="s">
        <v>9</v>
      </c>
      <c r="P223" s="30" t="s">
        <v>99</v>
      </c>
      <c r="Q223" s="30" t="s">
        <v>580</v>
      </c>
      <c r="R223" s="30">
        <v>33403</v>
      </c>
      <c r="S223" s="32">
        <v>42021</v>
      </c>
      <c r="T223" s="32">
        <v>42021</v>
      </c>
      <c r="U223" s="53">
        <v>-357.92399999999998</v>
      </c>
      <c r="V223" s="30">
        <v>7</v>
      </c>
      <c r="W223" s="30">
        <v>152.49</v>
      </c>
      <c r="X223" s="30">
        <v>90099</v>
      </c>
      <c r="Y223" s="30" t="s">
        <v>3215</v>
      </c>
      <c r="Z223" s="30">
        <v>-134.62709036786245</v>
      </c>
    </row>
    <row r="224" spans="1:26" x14ac:dyDescent="0.2">
      <c r="A224" s="30">
        <v>2579</v>
      </c>
      <c r="B224" s="30" t="s">
        <v>138</v>
      </c>
      <c r="C224" s="30" t="s">
        <v>92</v>
      </c>
      <c r="D224" s="30">
        <v>7.0000000000000007E-2</v>
      </c>
      <c r="E224" s="30">
        <v>1.76</v>
      </c>
      <c r="F224" s="30">
        <v>4.8600000000000003</v>
      </c>
      <c r="G224" s="30" t="s">
        <v>14</v>
      </c>
      <c r="H224" s="30" t="s">
        <v>47</v>
      </c>
      <c r="I224" s="30" t="s">
        <v>4</v>
      </c>
      <c r="J224" s="30" t="s">
        <v>102</v>
      </c>
      <c r="K224" s="30" t="s">
        <v>49</v>
      </c>
      <c r="L224" s="30" t="s">
        <v>582</v>
      </c>
      <c r="M224" s="30">
        <v>0.41</v>
      </c>
      <c r="N224" s="30" t="s">
        <v>8</v>
      </c>
      <c r="O224" s="30" t="s">
        <v>9</v>
      </c>
      <c r="P224" s="30" t="s">
        <v>140</v>
      </c>
      <c r="Q224" s="30" t="s">
        <v>141</v>
      </c>
      <c r="R224" s="30">
        <v>36869</v>
      </c>
      <c r="S224" s="32">
        <v>42021</v>
      </c>
      <c r="T224" s="32">
        <v>42021</v>
      </c>
      <c r="U224" s="53">
        <v>0.58799999999999997</v>
      </c>
      <c r="V224" s="30">
        <v>15</v>
      </c>
      <c r="W224" s="30">
        <v>26.01</v>
      </c>
      <c r="X224" s="30">
        <v>88297</v>
      </c>
      <c r="Y224" s="30" t="s">
        <v>3215</v>
      </c>
      <c r="Z224" s="30">
        <v>115.14285737436467</v>
      </c>
    </row>
    <row r="225" spans="1:26" x14ac:dyDescent="0.2">
      <c r="A225" s="30">
        <v>2618</v>
      </c>
      <c r="B225" s="30" t="s">
        <v>583</v>
      </c>
      <c r="C225" s="30" t="s">
        <v>92</v>
      </c>
      <c r="D225" s="30">
        <v>0.1</v>
      </c>
      <c r="E225" s="30">
        <v>7.64</v>
      </c>
      <c r="F225" s="30">
        <v>1.39</v>
      </c>
      <c r="G225" s="30" t="s">
        <v>14</v>
      </c>
      <c r="H225" s="30" t="s">
        <v>70</v>
      </c>
      <c r="I225" s="30" t="s">
        <v>24</v>
      </c>
      <c r="J225" s="30" t="s">
        <v>321</v>
      </c>
      <c r="K225" s="30" t="s">
        <v>49</v>
      </c>
      <c r="L225" s="30" t="s">
        <v>584</v>
      </c>
      <c r="M225" s="30">
        <v>0.36</v>
      </c>
      <c r="N225" s="30" t="s">
        <v>8</v>
      </c>
      <c r="O225" s="30" t="s">
        <v>87</v>
      </c>
      <c r="P225" s="30" t="s">
        <v>88</v>
      </c>
      <c r="Q225" s="30" t="s">
        <v>89</v>
      </c>
      <c r="R225" s="30">
        <v>10004</v>
      </c>
      <c r="S225" s="32">
        <v>42021</v>
      </c>
      <c r="T225" s="32">
        <v>42023</v>
      </c>
      <c r="U225" s="53">
        <v>16.12</v>
      </c>
      <c r="V225" s="30">
        <v>18</v>
      </c>
      <c r="W225" s="30">
        <v>130.11000000000001</v>
      </c>
      <c r="X225" s="30">
        <v>46884</v>
      </c>
      <c r="Y225" s="30" t="s">
        <v>3218</v>
      </c>
      <c r="Z225" s="30">
        <v>-38.260907499447868</v>
      </c>
    </row>
    <row r="226" spans="1:26" x14ac:dyDescent="0.2">
      <c r="A226" s="30">
        <v>2618</v>
      </c>
      <c r="B226" s="30" t="s">
        <v>583</v>
      </c>
      <c r="C226" s="30" t="s">
        <v>92</v>
      </c>
      <c r="D226" s="30">
        <v>0</v>
      </c>
      <c r="E226" s="30">
        <v>125.99</v>
      </c>
      <c r="F226" s="30">
        <v>2.5</v>
      </c>
      <c r="G226" s="30" t="s">
        <v>14</v>
      </c>
      <c r="H226" s="30" t="s">
        <v>70</v>
      </c>
      <c r="I226" s="30" t="s">
        <v>16</v>
      </c>
      <c r="J226" s="30" t="s">
        <v>111</v>
      </c>
      <c r="K226" s="30" t="s">
        <v>49</v>
      </c>
      <c r="L226" s="30" t="s">
        <v>585</v>
      </c>
      <c r="M226" s="30">
        <v>0.59</v>
      </c>
      <c r="N226" s="30" t="s">
        <v>8</v>
      </c>
      <c r="O226" s="30" t="s">
        <v>87</v>
      </c>
      <c r="P226" s="30" t="s">
        <v>88</v>
      </c>
      <c r="Q226" s="30" t="s">
        <v>89</v>
      </c>
      <c r="R226" s="30">
        <v>10004</v>
      </c>
      <c r="S226" s="32">
        <v>42021</v>
      </c>
      <c r="T226" s="32">
        <v>42023</v>
      </c>
      <c r="U226" s="53">
        <v>-815.9008</v>
      </c>
      <c r="V226" s="30">
        <v>3</v>
      </c>
      <c r="W226" s="30">
        <v>337.34</v>
      </c>
      <c r="X226" s="30">
        <v>46884</v>
      </c>
      <c r="Y226" s="30" t="s">
        <v>3218</v>
      </c>
      <c r="Z226" s="30">
        <v>-231.52442355084975</v>
      </c>
    </row>
    <row r="227" spans="1:26" x14ac:dyDescent="0.2">
      <c r="A227" s="30">
        <v>2618</v>
      </c>
      <c r="B227" s="30" t="s">
        <v>583</v>
      </c>
      <c r="C227" s="30" t="s">
        <v>92</v>
      </c>
      <c r="D227" s="30">
        <v>0.1</v>
      </c>
      <c r="E227" s="30">
        <v>11.55</v>
      </c>
      <c r="F227" s="30">
        <v>2.36</v>
      </c>
      <c r="G227" s="30" t="s">
        <v>14</v>
      </c>
      <c r="H227" s="30" t="s">
        <v>70</v>
      </c>
      <c r="I227" s="30" t="s">
        <v>24</v>
      </c>
      <c r="J227" s="30" t="s">
        <v>25</v>
      </c>
      <c r="K227" s="30" t="s">
        <v>26</v>
      </c>
      <c r="L227" s="30" t="s">
        <v>356</v>
      </c>
      <c r="M227" s="30">
        <v>0.55000000000000004</v>
      </c>
      <c r="N227" s="30" t="s">
        <v>8</v>
      </c>
      <c r="O227" s="30" t="s">
        <v>87</v>
      </c>
      <c r="P227" s="30" t="s">
        <v>88</v>
      </c>
      <c r="Q227" s="30" t="s">
        <v>89</v>
      </c>
      <c r="R227" s="30">
        <v>10004</v>
      </c>
      <c r="S227" s="32">
        <v>42021</v>
      </c>
      <c r="T227" s="32">
        <v>42022</v>
      </c>
      <c r="U227" s="53">
        <v>15.808</v>
      </c>
      <c r="V227" s="30">
        <v>25</v>
      </c>
      <c r="W227" s="30">
        <v>280.43</v>
      </c>
      <c r="X227" s="30">
        <v>46884</v>
      </c>
      <c r="Y227" s="30" t="s">
        <v>3218</v>
      </c>
      <c r="Z227" s="30">
        <v>158.40541199067516</v>
      </c>
    </row>
    <row r="228" spans="1:26" x14ac:dyDescent="0.2">
      <c r="A228" s="30">
        <v>2628</v>
      </c>
      <c r="B228" s="30" t="s">
        <v>586</v>
      </c>
      <c r="C228" s="30" t="s">
        <v>92</v>
      </c>
      <c r="D228" s="30">
        <v>0.02</v>
      </c>
      <c r="E228" s="30">
        <v>30.53</v>
      </c>
      <c r="F228" s="30">
        <v>19.989999999999998</v>
      </c>
      <c r="G228" s="30" t="s">
        <v>63</v>
      </c>
      <c r="H228" s="30" t="s">
        <v>70</v>
      </c>
      <c r="I228" s="30" t="s">
        <v>24</v>
      </c>
      <c r="J228" s="30" t="s">
        <v>128</v>
      </c>
      <c r="K228" s="30" t="s">
        <v>49</v>
      </c>
      <c r="L228" s="30" t="s">
        <v>547</v>
      </c>
      <c r="M228" s="30">
        <v>0.39</v>
      </c>
      <c r="N228" s="30" t="s">
        <v>8</v>
      </c>
      <c r="O228" s="30" t="s">
        <v>28</v>
      </c>
      <c r="P228" s="30" t="s">
        <v>183</v>
      </c>
      <c r="Q228" s="30" t="s">
        <v>587</v>
      </c>
      <c r="R228" s="30">
        <v>73160</v>
      </c>
      <c r="S228" s="32">
        <v>42021</v>
      </c>
      <c r="T228" s="32">
        <v>42023</v>
      </c>
      <c r="U228" s="53">
        <v>-54.63</v>
      </c>
      <c r="V228" s="30">
        <v>14</v>
      </c>
      <c r="W228" s="30">
        <v>448.47</v>
      </c>
      <c r="X228" s="30">
        <v>85916</v>
      </c>
      <c r="Y228" s="30" t="s">
        <v>3216</v>
      </c>
      <c r="Z228" s="30">
        <v>470.68622334484803</v>
      </c>
    </row>
    <row r="229" spans="1:26" x14ac:dyDescent="0.2">
      <c r="A229" s="30">
        <v>526</v>
      </c>
      <c r="B229" s="30" t="s">
        <v>588</v>
      </c>
      <c r="C229" s="30" t="s">
        <v>46</v>
      </c>
      <c r="D229" s="30">
        <v>0</v>
      </c>
      <c r="E229" s="30">
        <v>1.88</v>
      </c>
      <c r="F229" s="30">
        <v>1.49</v>
      </c>
      <c r="G229" s="30" t="s">
        <v>14</v>
      </c>
      <c r="H229" s="30" t="s">
        <v>47</v>
      </c>
      <c r="I229" s="30" t="s">
        <v>24</v>
      </c>
      <c r="J229" s="30" t="s">
        <v>48</v>
      </c>
      <c r="K229" s="30" t="s">
        <v>49</v>
      </c>
      <c r="L229" s="30" t="s">
        <v>589</v>
      </c>
      <c r="M229" s="30">
        <v>0.37</v>
      </c>
      <c r="N229" s="30" t="s">
        <v>8</v>
      </c>
      <c r="O229" s="30" t="s">
        <v>35</v>
      </c>
      <c r="P229" s="30" t="s">
        <v>564</v>
      </c>
      <c r="Q229" s="30" t="s">
        <v>590</v>
      </c>
      <c r="R229" s="30">
        <v>85204</v>
      </c>
      <c r="S229" s="32">
        <v>42021</v>
      </c>
      <c r="T229" s="32">
        <v>42022</v>
      </c>
      <c r="U229" s="53">
        <v>-15.5595</v>
      </c>
      <c r="V229" s="30">
        <v>13</v>
      </c>
      <c r="W229" s="30">
        <v>25.39</v>
      </c>
      <c r="X229" s="30">
        <v>90027</v>
      </c>
      <c r="Y229" s="30" t="s">
        <v>3217</v>
      </c>
      <c r="Z229" s="30">
        <v>207.1162525135689</v>
      </c>
    </row>
    <row r="230" spans="1:26" x14ac:dyDescent="0.2">
      <c r="A230" s="30">
        <v>526</v>
      </c>
      <c r="B230" s="30" t="s">
        <v>588</v>
      </c>
      <c r="C230" s="30" t="s">
        <v>46</v>
      </c>
      <c r="D230" s="30">
        <v>0.06</v>
      </c>
      <c r="E230" s="30">
        <v>5.78</v>
      </c>
      <c r="F230" s="30">
        <v>5.67</v>
      </c>
      <c r="G230" s="30" t="s">
        <v>14</v>
      </c>
      <c r="H230" s="30" t="s">
        <v>47</v>
      </c>
      <c r="I230" s="30" t="s">
        <v>24</v>
      </c>
      <c r="J230" s="30" t="s">
        <v>64</v>
      </c>
      <c r="K230" s="30" t="s">
        <v>49</v>
      </c>
      <c r="L230" s="30" t="s">
        <v>591</v>
      </c>
      <c r="M230" s="30">
        <v>0.36</v>
      </c>
      <c r="N230" s="30" t="s">
        <v>8</v>
      </c>
      <c r="O230" s="30" t="s">
        <v>35</v>
      </c>
      <c r="P230" s="30" t="s">
        <v>564</v>
      </c>
      <c r="Q230" s="30" t="s">
        <v>590</v>
      </c>
      <c r="R230" s="30">
        <v>85204</v>
      </c>
      <c r="S230" s="32">
        <v>42021</v>
      </c>
      <c r="T230" s="32">
        <v>42022</v>
      </c>
      <c r="U230" s="53">
        <v>-108.19</v>
      </c>
      <c r="V230" s="30">
        <v>15</v>
      </c>
      <c r="W230" s="30">
        <v>87.27</v>
      </c>
      <c r="X230" s="30">
        <v>90027</v>
      </c>
      <c r="Y230" s="30" t="s">
        <v>3217</v>
      </c>
      <c r="Z230" s="30">
        <v>192.04991200416694</v>
      </c>
    </row>
    <row r="231" spans="1:26" x14ac:dyDescent="0.2">
      <c r="A231" s="30">
        <v>2059</v>
      </c>
      <c r="B231" s="30" t="s">
        <v>592</v>
      </c>
      <c r="C231" s="30" t="s">
        <v>46</v>
      </c>
      <c r="D231" s="30">
        <v>0.09</v>
      </c>
      <c r="E231" s="30">
        <v>28.48</v>
      </c>
      <c r="F231" s="30">
        <v>1.99</v>
      </c>
      <c r="G231" s="30" t="s">
        <v>14</v>
      </c>
      <c r="H231" s="30" t="s">
        <v>70</v>
      </c>
      <c r="I231" s="30" t="s">
        <v>16</v>
      </c>
      <c r="J231" s="30" t="s">
        <v>17</v>
      </c>
      <c r="K231" s="30" t="s">
        <v>18</v>
      </c>
      <c r="L231" s="30" t="s">
        <v>188</v>
      </c>
      <c r="M231" s="30">
        <v>0.4</v>
      </c>
      <c r="N231" s="30" t="s">
        <v>8</v>
      </c>
      <c r="O231" s="30" t="s">
        <v>9</v>
      </c>
      <c r="P231" s="30" t="s">
        <v>73</v>
      </c>
      <c r="Q231" s="30" t="s">
        <v>593</v>
      </c>
      <c r="R231" s="30">
        <v>27260</v>
      </c>
      <c r="S231" s="32">
        <v>42021</v>
      </c>
      <c r="T231" s="32">
        <v>42022</v>
      </c>
      <c r="U231" s="53">
        <v>-1250.7460000000001</v>
      </c>
      <c r="V231" s="30">
        <v>13</v>
      </c>
      <c r="W231" s="30">
        <v>336.92</v>
      </c>
      <c r="X231" s="30">
        <v>88039</v>
      </c>
      <c r="Y231" s="30" t="s">
        <v>3215</v>
      </c>
      <c r="Z231" s="30">
        <v>-1025.563454768208</v>
      </c>
    </row>
    <row r="232" spans="1:26" x14ac:dyDescent="0.2">
      <c r="A232" s="30">
        <v>2725</v>
      </c>
      <c r="B232" s="30" t="s">
        <v>594</v>
      </c>
      <c r="C232" s="30" t="s">
        <v>46</v>
      </c>
      <c r="D232" s="30">
        <v>0.05</v>
      </c>
      <c r="E232" s="30">
        <v>28.15</v>
      </c>
      <c r="F232" s="30">
        <v>6.17</v>
      </c>
      <c r="G232" s="30" t="s">
        <v>14</v>
      </c>
      <c r="H232" s="30" t="s">
        <v>47</v>
      </c>
      <c r="I232" s="30" t="s">
        <v>24</v>
      </c>
      <c r="J232" s="30" t="s">
        <v>25</v>
      </c>
      <c r="K232" s="30" t="s">
        <v>18</v>
      </c>
      <c r="L232" s="30" t="s">
        <v>595</v>
      </c>
      <c r="M232" s="30">
        <v>0.55000000000000004</v>
      </c>
      <c r="N232" s="30" t="s">
        <v>8</v>
      </c>
      <c r="O232" s="30" t="s">
        <v>9</v>
      </c>
      <c r="P232" s="30" t="s">
        <v>376</v>
      </c>
      <c r="Q232" s="30" t="s">
        <v>596</v>
      </c>
      <c r="R232" s="30">
        <v>37042</v>
      </c>
      <c r="S232" s="32">
        <v>42021</v>
      </c>
      <c r="T232" s="32">
        <v>42022</v>
      </c>
      <c r="U232" s="53">
        <v>-66.248000000000005</v>
      </c>
      <c r="V232" s="30">
        <v>10</v>
      </c>
      <c r="W232" s="30">
        <v>282.38</v>
      </c>
      <c r="X232" s="30">
        <v>88958</v>
      </c>
      <c r="Y232" s="30" t="s">
        <v>3215</v>
      </c>
      <c r="Z232" s="30">
        <v>483.44173281315307</v>
      </c>
    </row>
    <row r="233" spans="1:26" x14ac:dyDescent="0.2">
      <c r="A233" s="30">
        <v>2443</v>
      </c>
      <c r="B233" s="30" t="s">
        <v>597</v>
      </c>
      <c r="C233" s="30" t="s">
        <v>13</v>
      </c>
      <c r="D233" s="30">
        <v>0.05</v>
      </c>
      <c r="E233" s="30">
        <v>58.1</v>
      </c>
      <c r="F233" s="30">
        <v>1.49</v>
      </c>
      <c r="G233" s="30" t="s">
        <v>14</v>
      </c>
      <c r="H233" s="30" t="s">
        <v>70</v>
      </c>
      <c r="I233" s="30" t="s">
        <v>24</v>
      </c>
      <c r="J233" s="30" t="s">
        <v>48</v>
      </c>
      <c r="K233" s="30" t="s">
        <v>49</v>
      </c>
      <c r="L233" s="30" t="s">
        <v>598</v>
      </c>
      <c r="M233" s="30">
        <v>0.38</v>
      </c>
      <c r="N233" s="30" t="s">
        <v>8</v>
      </c>
      <c r="O233" s="30" t="s">
        <v>9</v>
      </c>
      <c r="P233" s="30" t="s">
        <v>99</v>
      </c>
      <c r="Q233" s="30" t="s">
        <v>104</v>
      </c>
      <c r="R233" s="30">
        <v>33142</v>
      </c>
      <c r="S233" s="32">
        <v>42022</v>
      </c>
      <c r="T233" s="32">
        <v>42022</v>
      </c>
      <c r="U233" s="53">
        <v>1633.9860000000001</v>
      </c>
      <c r="V233" s="30">
        <v>13</v>
      </c>
      <c r="W233" s="30">
        <v>739.06</v>
      </c>
      <c r="X233" s="30">
        <v>89299</v>
      </c>
      <c r="Y233" s="30" t="s">
        <v>3215</v>
      </c>
      <c r="Z233" s="30">
        <v>1813.7535099468278</v>
      </c>
    </row>
    <row r="234" spans="1:26" x14ac:dyDescent="0.2">
      <c r="A234" s="30">
        <v>1971</v>
      </c>
      <c r="B234" s="30" t="s">
        <v>599</v>
      </c>
      <c r="C234" s="30" t="s">
        <v>92</v>
      </c>
      <c r="D234" s="30">
        <v>0.02</v>
      </c>
      <c r="E234" s="30">
        <v>11.58</v>
      </c>
      <c r="F234" s="30">
        <v>5.72</v>
      </c>
      <c r="G234" s="30" t="s">
        <v>14</v>
      </c>
      <c r="H234" s="30" t="s">
        <v>70</v>
      </c>
      <c r="I234" s="30" t="s">
        <v>24</v>
      </c>
      <c r="J234" s="30" t="s">
        <v>321</v>
      </c>
      <c r="K234" s="30" t="s">
        <v>49</v>
      </c>
      <c r="L234" s="30" t="s">
        <v>600</v>
      </c>
      <c r="M234" s="30">
        <v>0.35</v>
      </c>
      <c r="N234" s="30" t="s">
        <v>8</v>
      </c>
      <c r="O234" s="30" t="s">
        <v>9</v>
      </c>
      <c r="P234" s="30" t="s">
        <v>10</v>
      </c>
      <c r="Q234" s="30" t="s">
        <v>601</v>
      </c>
      <c r="R234" s="30">
        <v>38801</v>
      </c>
      <c r="S234" s="32">
        <v>42022</v>
      </c>
      <c r="T234" s="32">
        <v>42023</v>
      </c>
      <c r="U234" s="53">
        <v>-259.75599999999997</v>
      </c>
      <c r="V234" s="30">
        <v>3</v>
      </c>
      <c r="W234" s="30">
        <v>35.479999999999997</v>
      </c>
      <c r="X234" s="30">
        <v>91550</v>
      </c>
      <c r="Y234" s="30" t="s">
        <v>3215</v>
      </c>
      <c r="Z234" s="30">
        <v>-144.18667765394264</v>
      </c>
    </row>
    <row r="235" spans="1:26" x14ac:dyDescent="0.2">
      <c r="A235" s="30">
        <v>1972</v>
      </c>
      <c r="B235" s="30" t="s">
        <v>602</v>
      </c>
      <c r="C235" s="30" t="s">
        <v>92</v>
      </c>
      <c r="D235" s="30">
        <v>0.05</v>
      </c>
      <c r="E235" s="30">
        <v>350.99</v>
      </c>
      <c r="F235" s="30">
        <v>39</v>
      </c>
      <c r="G235" s="30" t="s">
        <v>2</v>
      </c>
      <c r="H235" s="30" t="s">
        <v>70</v>
      </c>
      <c r="I235" s="30" t="s">
        <v>4</v>
      </c>
      <c r="J235" s="30" t="s">
        <v>85</v>
      </c>
      <c r="K235" s="30" t="s">
        <v>33</v>
      </c>
      <c r="L235" s="30" t="s">
        <v>414</v>
      </c>
      <c r="M235" s="30">
        <v>0.55000000000000004</v>
      </c>
      <c r="N235" s="30" t="s">
        <v>8</v>
      </c>
      <c r="O235" s="30" t="s">
        <v>87</v>
      </c>
      <c r="P235" s="30" t="s">
        <v>296</v>
      </c>
      <c r="Q235" s="30" t="s">
        <v>603</v>
      </c>
      <c r="R235" s="30">
        <v>19090</v>
      </c>
      <c r="S235" s="32">
        <v>42022</v>
      </c>
      <c r="T235" s="32">
        <v>42024</v>
      </c>
      <c r="U235" s="53">
        <v>1469.7275999999999</v>
      </c>
      <c r="V235" s="30">
        <v>6</v>
      </c>
      <c r="W235" s="30">
        <v>2130.04</v>
      </c>
      <c r="X235" s="30">
        <v>91550</v>
      </c>
      <c r="Y235" s="30" t="s">
        <v>3218</v>
      </c>
      <c r="Z235" s="30">
        <v>3952.961542537761</v>
      </c>
    </row>
    <row r="236" spans="1:26" x14ac:dyDescent="0.2">
      <c r="A236" s="30">
        <v>1972</v>
      </c>
      <c r="B236" s="30" t="s">
        <v>602</v>
      </c>
      <c r="C236" s="30" t="s">
        <v>92</v>
      </c>
      <c r="D236" s="30">
        <v>0.04</v>
      </c>
      <c r="E236" s="30">
        <v>15.99</v>
      </c>
      <c r="F236" s="30">
        <v>9.4</v>
      </c>
      <c r="G236" s="30" t="s">
        <v>63</v>
      </c>
      <c r="H236" s="30" t="s">
        <v>70</v>
      </c>
      <c r="I236" s="30" t="s">
        <v>16</v>
      </c>
      <c r="J236" s="30" t="s">
        <v>32</v>
      </c>
      <c r="K236" s="30" t="s">
        <v>49</v>
      </c>
      <c r="L236" s="30" t="s">
        <v>604</v>
      </c>
      <c r="M236" s="30">
        <v>0.49</v>
      </c>
      <c r="N236" s="30" t="s">
        <v>8</v>
      </c>
      <c r="O236" s="30" t="s">
        <v>87</v>
      </c>
      <c r="P236" s="30" t="s">
        <v>296</v>
      </c>
      <c r="Q236" s="30" t="s">
        <v>603</v>
      </c>
      <c r="R236" s="30">
        <v>19090</v>
      </c>
      <c r="S236" s="32">
        <v>42022</v>
      </c>
      <c r="T236" s="32">
        <v>42024</v>
      </c>
      <c r="U236" s="53">
        <v>-83.553060000000002</v>
      </c>
      <c r="V236" s="30">
        <v>5</v>
      </c>
      <c r="W236" s="30">
        <v>82.8</v>
      </c>
      <c r="X236" s="30">
        <v>91550</v>
      </c>
      <c r="Y236" s="30" t="s">
        <v>3218</v>
      </c>
      <c r="Z236" s="30">
        <v>172.71283658841597</v>
      </c>
    </row>
    <row r="237" spans="1:26" x14ac:dyDescent="0.2">
      <c r="A237" s="30">
        <v>657</v>
      </c>
      <c r="B237" s="30" t="s">
        <v>605</v>
      </c>
      <c r="C237" s="30" t="s">
        <v>1</v>
      </c>
      <c r="D237" s="30">
        <v>0.1</v>
      </c>
      <c r="E237" s="30">
        <v>18.97</v>
      </c>
      <c r="F237" s="30">
        <v>9.0299999999999994</v>
      </c>
      <c r="G237" s="30" t="s">
        <v>14</v>
      </c>
      <c r="H237" s="30" t="s">
        <v>15</v>
      </c>
      <c r="I237" s="30" t="s">
        <v>24</v>
      </c>
      <c r="J237" s="30" t="s">
        <v>64</v>
      </c>
      <c r="K237" s="30" t="s">
        <v>49</v>
      </c>
      <c r="L237" s="30" t="s">
        <v>606</v>
      </c>
      <c r="M237" s="30">
        <v>0.37</v>
      </c>
      <c r="N237" s="30" t="s">
        <v>8</v>
      </c>
      <c r="O237" s="30" t="s">
        <v>87</v>
      </c>
      <c r="P237" s="30" t="s">
        <v>379</v>
      </c>
      <c r="Q237" s="30" t="s">
        <v>607</v>
      </c>
      <c r="R237" s="30">
        <v>1540</v>
      </c>
      <c r="S237" s="32">
        <v>42023</v>
      </c>
      <c r="T237" s="32">
        <v>42025</v>
      </c>
      <c r="U237" s="53">
        <v>-24.204799999999999</v>
      </c>
      <c r="V237" s="30">
        <v>1</v>
      </c>
      <c r="W237" s="30">
        <v>19.73</v>
      </c>
      <c r="X237" s="30">
        <v>91212</v>
      </c>
      <c r="Y237" s="30" t="s">
        <v>3218</v>
      </c>
      <c r="Z237" s="30">
        <v>423.73313823451724</v>
      </c>
    </row>
    <row r="238" spans="1:26" x14ac:dyDescent="0.2">
      <c r="A238" s="30">
        <v>659</v>
      </c>
      <c r="B238" s="30" t="s">
        <v>608</v>
      </c>
      <c r="C238" s="30" t="s">
        <v>1</v>
      </c>
      <c r="D238" s="30">
        <v>0</v>
      </c>
      <c r="E238" s="30">
        <v>119.99</v>
      </c>
      <c r="F238" s="30">
        <v>56.14</v>
      </c>
      <c r="G238" s="30" t="s">
        <v>2</v>
      </c>
      <c r="H238" s="30" t="s">
        <v>15</v>
      </c>
      <c r="I238" s="30" t="s">
        <v>16</v>
      </c>
      <c r="J238" s="30" t="s">
        <v>32</v>
      </c>
      <c r="K238" s="30" t="s">
        <v>6</v>
      </c>
      <c r="L238" s="30" t="s">
        <v>563</v>
      </c>
      <c r="M238" s="30">
        <v>0.39</v>
      </c>
      <c r="N238" s="30" t="s">
        <v>8</v>
      </c>
      <c r="O238" s="30" t="s">
        <v>87</v>
      </c>
      <c r="P238" s="30" t="s">
        <v>609</v>
      </c>
      <c r="Q238" s="30" t="s">
        <v>610</v>
      </c>
      <c r="R238" s="30">
        <v>5403</v>
      </c>
      <c r="S238" s="32">
        <v>42023</v>
      </c>
      <c r="T238" s="32">
        <v>42024</v>
      </c>
      <c r="U238" s="53">
        <v>-126.05777999999999</v>
      </c>
      <c r="V238" s="30">
        <v>5</v>
      </c>
      <c r="W238" s="30">
        <v>615.54</v>
      </c>
      <c r="X238" s="30">
        <v>91212</v>
      </c>
      <c r="Y238" s="30" t="s">
        <v>3218</v>
      </c>
      <c r="Z238" s="30">
        <v>2217.1759680525706</v>
      </c>
    </row>
    <row r="239" spans="1:26" x14ac:dyDescent="0.2">
      <c r="A239" s="30">
        <v>3095</v>
      </c>
      <c r="B239" s="30" t="s">
        <v>611</v>
      </c>
      <c r="C239" s="30" t="s">
        <v>1</v>
      </c>
      <c r="D239" s="30">
        <v>0.09</v>
      </c>
      <c r="E239" s="30">
        <v>207.48</v>
      </c>
      <c r="F239" s="30">
        <v>0.99</v>
      </c>
      <c r="G239" s="30" t="s">
        <v>14</v>
      </c>
      <c r="H239" s="30" t="s">
        <v>15</v>
      </c>
      <c r="I239" s="30" t="s">
        <v>24</v>
      </c>
      <c r="J239" s="30" t="s">
        <v>71</v>
      </c>
      <c r="K239" s="30" t="s">
        <v>49</v>
      </c>
      <c r="L239" s="30" t="s">
        <v>612</v>
      </c>
      <c r="M239" s="30">
        <v>0.55000000000000004</v>
      </c>
      <c r="N239" s="30" t="s">
        <v>8</v>
      </c>
      <c r="O239" s="30" t="s">
        <v>87</v>
      </c>
      <c r="P239" s="30" t="s">
        <v>293</v>
      </c>
      <c r="Q239" s="30" t="s">
        <v>613</v>
      </c>
      <c r="R239" s="30">
        <v>45011</v>
      </c>
      <c r="S239" s="32">
        <v>42023</v>
      </c>
      <c r="T239" s="32">
        <v>42025</v>
      </c>
      <c r="U239" s="53">
        <v>683.9556</v>
      </c>
      <c r="V239" s="30">
        <v>5</v>
      </c>
      <c r="W239" s="30">
        <v>991.24</v>
      </c>
      <c r="X239" s="30">
        <v>86220</v>
      </c>
      <c r="Y239" s="30" t="s">
        <v>3218</v>
      </c>
      <c r="Z239" s="30">
        <v>1673.5436857428108</v>
      </c>
    </row>
    <row r="240" spans="1:26" x14ac:dyDescent="0.2">
      <c r="A240" s="30">
        <v>259</v>
      </c>
      <c r="B240" s="30" t="s">
        <v>614</v>
      </c>
      <c r="C240" s="30" t="s">
        <v>23</v>
      </c>
      <c r="D240" s="30">
        <v>0.09</v>
      </c>
      <c r="E240" s="30">
        <v>2.88</v>
      </c>
      <c r="F240" s="30">
        <v>0.7</v>
      </c>
      <c r="G240" s="30" t="s">
        <v>14</v>
      </c>
      <c r="H240" s="30" t="s">
        <v>15</v>
      </c>
      <c r="I240" s="30" t="s">
        <v>24</v>
      </c>
      <c r="J240" s="30" t="s">
        <v>25</v>
      </c>
      <c r="K240" s="30" t="s">
        <v>26</v>
      </c>
      <c r="L240" s="30" t="s">
        <v>615</v>
      </c>
      <c r="M240" s="30">
        <v>0.56000000000000005</v>
      </c>
      <c r="N240" s="30" t="s">
        <v>8</v>
      </c>
      <c r="O240" s="30" t="s">
        <v>35</v>
      </c>
      <c r="P240" s="30" t="s">
        <v>616</v>
      </c>
      <c r="Q240" s="30" t="s">
        <v>617</v>
      </c>
      <c r="R240" s="30">
        <v>87505</v>
      </c>
      <c r="S240" s="32">
        <v>42023</v>
      </c>
      <c r="T240" s="32">
        <v>42023</v>
      </c>
      <c r="U240" s="53">
        <v>5.7531999999999996</v>
      </c>
      <c r="V240" s="30">
        <v>10</v>
      </c>
      <c r="W240" s="30">
        <v>26.38</v>
      </c>
      <c r="X240" s="30">
        <v>85857</v>
      </c>
      <c r="Y240" s="30" t="s">
        <v>3217</v>
      </c>
      <c r="Z240" s="30">
        <v>128.05278584067906</v>
      </c>
    </row>
    <row r="241" spans="1:26" x14ac:dyDescent="0.2">
      <c r="A241" s="30">
        <v>3155</v>
      </c>
      <c r="B241" s="30" t="s">
        <v>618</v>
      </c>
      <c r="C241" s="30" t="s">
        <v>1</v>
      </c>
      <c r="D241" s="30">
        <v>0.02</v>
      </c>
      <c r="E241" s="30">
        <v>60.22</v>
      </c>
      <c r="F241" s="30">
        <v>3.5</v>
      </c>
      <c r="G241" s="30" t="s">
        <v>14</v>
      </c>
      <c r="H241" s="30" t="s">
        <v>70</v>
      </c>
      <c r="I241" s="30" t="s">
        <v>24</v>
      </c>
      <c r="J241" s="30" t="s">
        <v>71</v>
      </c>
      <c r="K241" s="30" t="s">
        <v>49</v>
      </c>
      <c r="L241" s="30" t="s">
        <v>619</v>
      </c>
      <c r="M241" s="30">
        <v>0.56999999999999995</v>
      </c>
      <c r="N241" s="30" t="s">
        <v>8</v>
      </c>
      <c r="O241" s="30" t="s">
        <v>9</v>
      </c>
      <c r="P241" s="30" t="s">
        <v>99</v>
      </c>
      <c r="Q241" s="30" t="s">
        <v>308</v>
      </c>
      <c r="R241" s="30">
        <v>32771</v>
      </c>
      <c r="S241" s="32">
        <v>42024</v>
      </c>
      <c r="T241" s="32">
        <v>42025</v>
      </c>
      <c r="U241" s="53">
        <v>-193.91399999999999</v>
      </c>
      <c r="V241" s="30">
        <v>9</v>
      </c>
      <c r="W241" s="30">
        <v>541.76</v>
      </c>
      <c r="X241" s="30">
        <v>86898</v>
      </c>
      <c r="Y241" s="30" t="s">
        <v>3215</v>
      </c>
      <c r="Z241" s="30">
        <v>474.38409332687189</v>
      </c>
    </row>
    <row r="242" spans="1:26" x14ac:dyDescent="0.2">
      <c r="A242" s="30">
        <v>32</v>
      </c>
      <c r="B242" s="30" t="s">
        <v>620</v>
      </c>
      <c r="C242" s="30" t="s">
        <v>92</v>
      </c>
      <c r="D242" s="30">
        <v>0.09</v>
      </c>
      <c r="E242" s="30">
        <v>125.99</v>
      </c>
      <c r="F242" s="30">
        <v>7.69</v>
      </c>
      <c r="G242" s="30" t="s">
        <v>63</v>
      </c>
      <c r="H242" s="30" t="s">
        <v>70</v>
      </c>
      <c r="I242" s="30" t="s">
        <v>16</v>
      </c>
      <c r="J242" s="30" t="s">
        <v>111</v>
      </c>
      <c r="K242" s="30" t="s">
        <v>49</v>
      </c>
      <c r="L242" s="30" t="s">
        <v>621</v>
      </c>
      <c r="M242" s="30">
        <v>0.59</v>
      </c>
      <c r="N242" s="30" t="s">
        <v>8</v>
      </c>
      <c r="O242" s="30" t="s">
        <v>35</v>
      </c>
      <c r="P242" s="30" t="s">
        <v>115</v>
      </c>
      <c r="Q242" s="30" t="s">
        <v>622</v>
      </c>
      <c r="R242" s="30">
        <v>97526</v>
      </c>
      <c r="S242" s="32">
        <v>42024</v>
      </c>
      <c r="T242" s="32">
        <v>42026</v>
      </c>
      <c r="U242" s="53">
        <v>209.99700000000001</v>
      </c>
      <c r="V242" s="30">
        <v>8</v>
      </c>
      <c r="W242" s="30">
        <v>783.55</v>
      </c>
      <c r="X242" s="30">
        <v>89202</v>
      </c>
      <c r="Y242" s="30" t="s">
        <v>3217</v>
      </c>
      <c r="Z242" s="30">
        <v>820.77812566183502</v>
      </c>
    </row>
    <row r="243" spans="1:26" x14ac:dyDescent="0.2">
      <c r="A243" s="30">
        <v>493</v>
      </c>
      <c r="B243" s="30" t="s">
        <v>623</v>
      </c>
      <c r="C243" s="30" t="s">
        <v>46</v>
      </c>
      <c r="D243" s="30">
        <v>0.02</v>
      </c>
      <c r="E243" s="30">
        <v>6.48</v>
      </c>
      <c r="F243" s="30">
        <v>6.6</v>
      </c>
      <c r="G243" s="30" t="s">
        <v>14</v>
      </c>
      <c r="H243" s="30" t="s">
        <v>15</v>
      </c>
      <c r="I243" s="30" t="s">
        <v>24</v>
      </c>
      <c r="J243" s="30" t="s">
        <v>64</v>
      </c>
      <c r="K243" s="30" t="s">
        <v>49</v>
      </c>
      <c r="L243" s="30" t="s">
        <v>624</v>
      </c>
      <c r="M243" s="30">
        <v>0.37</v>
      </c>
      <c r="N243" s="30" t="s">
        <v>8</v>
      </c>
      <c r="O243" s="30" t="s">
        <v>35</v>
      </c>
      <c r="P243" s="30" t="s">
        <v>42</v>
      </c>
      <c r="Q243" s="30" t="s">
        <v>625</v>
      </c>
      <c r="R243" s="30">
        <v>98158</v>
      </c>
      <c r="S243" s="32">
        <v>42024</v>
      </c>
      <c r="T243" s="32">
        <v>42026</v>
      </c>
      <c r="U243" s="53">
        <v>-92.05</v>
      </c>
      <c r="V243" s="30">
        <v>10</v>
      </c>
      <c r="W243" s="30">
        <v>66.709999999999994</v>
      </c>
      <c r="X243" s="30">
        <v>88906</v>
      </c>
      <c r="Y243" s="30" t="s">
        <v>3217</v>
      </c>
      <c r="Z243" s="30">
        <v>211.846038309866</v>
      </c>
    </row>
    <row r="244" spans="1:26" x14ac:dyDescent="0.2">
      <c r="A244" s="30">
        <v>493</v>
      </c>
      <c r="B244" s="30" t="s">
        <v>623</v>
      </c>
      <c r="C244" s="30" t="s">
        <v>46</v>
      </c>
      <c r="D244" s="30">
        <v>0.04</v>
      </c>
      <c r="E244" s="30">
        <v>17.149999999999999</v>
      </c>
      <c r="F244" s="30">
        <v>4.96</v>
      </c>
      <c r="G244" s="30" t="s">
        <v>14</v>
      </c>
      <c r="H244" s="30" t="s">
        <v>15</v>
      </c>
      <c r="I244" s="30" t="s">
        <v>24</v>
      </c>
      <c r="J244" s="30" t="s">
        <v>54</v>
      </c>
      <c r="K244" s="30" t="s">
        <v>49</v>
      </c>
      <c r="L244" s="30" t="s">
        <v>626</v>
      </c>
      <c r="M244" s="30">
        <v>0.57999999999999996</v>
      </c>
      <c r="N244" s="30" t="s">
        <v>8</v>
      </c>
      <c r="O244" s="30" t="s">
        <v>35</v>
      </c>
      <c r="P244" s="30" t="s">
        <v>42</v>
      </c>
      <c r="Q244" s="30" t="s">
        <v>625</v>
      </c>
      <c r="R244" s="30">
        <v>98158</v>
      </c>
      <c r="S244" s="32">
        <v>42024</v>
      </c>
      <c r="T244" s="32">
        <v>42025</v>
      </c>
      <c r="U244" s="53">
        <v>6.11</v>
      </c>
      <c r="V244" s="30">
        <v>5</v>
      </c>
      <c r="W244" s="30">
        <v>87.16</v>
      </c>
      <c r="X244" s="30">
        <v>88906</v>
      </c>
      <c r="Y244" s="30" t="s">
        <v>3217</v>
      </c>
      <c r="Z244" s="30">
        <v>461.79869425248006</v>
      </c>
    </row>
    <row r="245" spans="1:26" x14ac:dyDescent="0.2">
      <c r="A245" s="30">
        <v>524</v>
      </c>
      <c r="B245" s="30" t="s">
        <v>627</v>
      </c>
      <c r="C245" s="30" t="s">
        <v>46</v>
      </c>
      <c r="D245" s="30">
        <v>0.03</v>
      </c>
      <c r="E245" s="30">
        <v>1270.99</v>
      </c>
      <c r="F245" s="30">
        <v>19.989999999999998</v>
      </c>
      <c r="G245" s="30" t="s">
        <v>14</v>
      </c>
      <c r="H245" s="30" t="s">
        <v>15</v>
      </c>
      <c r="I245" s="30" t="s">
        <v>24</v>
      </c>
      <c r="J245" s="30" t="s">
        <v>48</v>
      </c>
      <c r="K245" s="30" t="s">
        <v>49</v>
      </c>
      <c r="L245" s="30" t="s">
        <v>628</v>
      </c>
      <c r="M245" s="30">
        <v>0.35</v>
      </c>
      <c r="N245" s="30" t="s">
        <v>8</v>
      </c>
      <c r="O245" s="30" t="s">
        <v>9</v>
      </c>
      <c r="P245" s="30" t="s">
        <v>376</v>
      </c>
      <c r="Q245" s="30" t="s">
        <v>629</v>
      </c>
      <c r="R245" s="30">
        <v>37922</v>
      </c>
      <c r="S245" s="32">
        <v>42024</v>
      </c>
      <c r="T245" s="32">
        <v>42026</v>
      </c>
      <c r="U245" s="53">
        <v>363.55200000000002</v>
      </c>
      <c r="V245" s="30">
        <v>2</v>
      </c>
      <c r="W245" s="30">
        <v>2589.0100000000002</v>
      </c>
      <c r="X245" s="30">
        <v>91127</v>
      </c>
      <c r="Y245" s="30" t="s">
        <v>3215</v>
      </c>
      <c r="Z245" s="30">
        <v>4987.1848463347033</v>
      </c>
    </row>
    <row r="246" spans="1:26" x14ac:dyDescent="0.2">
      <c r="A246" s="30">
        <v>524</v>
      </c>
      <c r="B246" s="30" t="s">
        <v>627</v>
      </c>
      <c r="C246" s="30" t="s">
        <v>46</v>
      </c>
      <c r="D246" s="30">
        <v>7.0000000000000007E-2</v>
      </c>
      <c r="E246" s="30">
        <v>2036.48</v>
      </c>
      <c r="F246" s="30">
        <v>14.7</v>
      </c>
      <c r="G246" s="30" t="s">
        <v>2</v>
      </c>
      <c r="H246" s="30" t="s">
        <v>15</v>
      </c>
      <c r="I246" s="30" t="s">
        <v>16</v>
      </c>
      <c r="J246" s="30" t="s">
        <v>32</v>
      </c>
      <c r="K246" s="30" t="s">
        <v>33</v>
      </c>
      <c r="L246" s="30" t="s">
        <v>34</v>
      </c>
      <c r="M246" s="30">
        <v>0.55000000000000004</v>
      </c>
      <c r="N246" s="30" t="s">
        <v>8</v>
      </c>
      <c r="O246" s="30" t="s">
        <v>9</v>
      </c>
      <c r="P246" s="30" t="s">
        <v>376</v>
      </c>
      <c r="Q246" s="30" t="s">
        <v>629</v>
      </c>
      <c r="R246" s="30">
        <v>37922</v>
      </c>
      <c r="S246" s="32">
        <v>42024</v>
      </c>
      <c r="T246" s="32">
        <v>42026</v>
      </c>
      <c r="U246" s="53">
        <v>-11.536</v>
      </c>
      <c r="V246" s="30">
        <v>1</v>
      </c>
      <c r="W246" s="30">
        <v>1893.93</v>
      </c>
      <c r="X246" s="30">
        <v>91127</v>
      </c>
      <c r="Y246" s="30" t="s">
        <v>3215</v>
      </c>
      <c r="Z246" s="30">
        <v>7191.5231438857018</v>
      </c>
    </row>
    <row r="247" spans="1:26" x14ac:dyDescent="0.2">
      <c r="A247" s="30">
        <v>549</v>
      </c>
      <c r="B247" s="30" t="s">
        <v>630</v>
      </c>
      <c r="C247" s="30" t="s">
        <v>46</v>
      </c>
      <c r="D247" s="30">
        <v>0.02</v>
      </c>
      <c r="E247" s="30">
        <v>7.1</v>
      </c>
      <c r="F247" s="30">
        <v>6.05</v>
      </c>
      <c r="G247" s="30" t="s">
        <v>14</v>
      </c>
      <c r="H247" s="30" t="s">
        <v>70</v>
      </c>
      <c r="I247" s="30" t="s">
        <v>24</v>
      </c>
      <c r="J247" s="30" t="s">
        <v>48</v>
      </c>
      <c r="K247" s="30" t="s">
        <v>49</v>
      </c>
      <c r="L247" s="30" t="s">
        <v>227</v>
      </c>
      <c r="M247" s="30">
        <v>0.39</v>
      </c>
      <c r="N247" s="30" t="s">
        <v>8</v>
      </c>
      <c r="O247" s="30" t="s">
        <v>35</v>
      </c>
      <c r="P247" s="30" t="s">
        <v>616</v>
      </c>
      <c r="Q247" s="30" t="s">
        <v>171</v>
      </c>
      <c r="R247" s="30">
        <v>88201</v>
      </c>
      <c r="S247" s="32">
        <v>42024</v>
      </c>
      <c r="T247" s="32">
        <v>42024</v>
      </c>
      <c r="U247" s="53">
        <v>-66.378</v>
      </c>
      <c r="V247" s="30">
        <v>9</v>
      </c>
      <c r="W247" s="30">
        <v>66.319999999999993</v>
      </c>
      <c r="X247" s="30">
        <v>90908</v>
      </c>
      <c r="Y247" s="30" t="s">
        <v>3217</v>
      </c>
      <c r="Z247" s="30">
        <v>270.43517361832698</v>
      </c>
    </row>
    <row r="248" spans="1:26" x14ac:dyDescent="0.2">
      <c r="A248" s="30">
        <v>2464</v>
      </c>
      <c r="B248" s="30" t="s">
        <v>631</v>
      </c>
      <c r="C248" s="30" t="s">
        <v>46</v>
      </c>
      <c r="D248" s="30">
        <v>0.05</v>
      </c>
      <c r="E248" s="30">
        <v>6.28</v>
      </c>
      <c r="F248" s="30">
        <v>5.36</v>
      </c>
      <c r="G248" s="30" t="s">
        <v>14</v>
      </c>
      <c r="H248" s="30" t="s">
        <v>15</v>
      </c>
      <c r="I248" s="30" t="s">
        <v>24</v>
      </c>
      <c r="J248" s="30" t="s">
        <v>48</v>
      </c>
      <c r="K248" s="30" t="s">
        <v>49</v>
      </c>
      <c r="L248" s="30" t="s">
        <v>632</v>
      </c>
      <c r="M248" s="30">
        <v>0.4</v>
      </c>
      <c r="N248" s="30" t="s">
        <v>8</v>
      </c>
      <c r="O248" s="30" t="s">
        <v>9</v>
      </c>
      <c r="P248" s="30" t="s">
        <v>144</v>
      </c>
      <c r="Q248" s="30" t="s">
        <v>633</v>
      </c>
      <c r="R248" s="30">
        <v>71111</v>
      </c>
      <c r="S248" s="32">
        <v>42024</v>
      </c>
      <c r="T248" s="32">
        <v>42027</v>
      </c>
      <c r="U248" s="53">
        <v>1.278</v>
      </c>
      <c r="V248" s="30">
        <v>6</v>
      </c>
      <c r="W248" s="30">
        <v>38.04</v>
      </c>
      <c r="X248" s="30">
        <v>88714</v>
      </c>
      <c r="Y248" s="30" t="s">
        <v>3215</v>
      </c>
      <c r="Z248" s="30">
        <v>277.62723660300861</v>
      </c>
    </row>
    <row r="249" spans="1:26" x14ac:dyDescent="0.2">
      <c r="A249" s="30">
        <v>2464</v>
      </c>
      <c r="B249" s="30" t="s">
        <v>631</v>
      </c>
      <c r="C249" s="30" t="s">
        <v>46</v>
      </c>
      <c r="D249" s="30">
        <v>0.04</v>
      </c>
      <c r="E249" s="30">
        <v>3.08</v>
      </c>
      <c r="F249" s="30">
        <v>0.99</v>
      </c>
      <c r="G249" s="30" t="s">
        <v>14</v>
      </c>
      <c r="H249" s="30" t="s">
        <v>15</v>
      </c>
      <c r="I249" s="30" t="s">
        <v>24</v>
      </c>
      <c r="J249" s="30" t="s">
        <v>128</v>
      </c>
      <c r="K249" s="30" t="s">
        <v>49</v>
      </c>
      <c r="L249" s="30" t="s">
        <v>634</v>
      </c>
      <c r="M249" s="30">
        <v>0.37</v>
      </c>
      <c r="N249" s="30" t="s">
        <v>8</v>
      </c>
      <c r="O249" s="30" t="s">
        <v>9</v>
      </c>
      <c r="P249" s="30" t="s">
        <v>144</v>
      </c>
      <c r="Q249" s="30" t="s">
        <v>633</v>
      </c>
      <c r="R249" s="30">
        <v>71111</v>
      </c>
      <c r="S249" s="32">
        <v>42024</v>
      </c>
      <c r="T249" s="32">
        <v>42025</v>
      </c>
      <c r="U249" s="53">
        <v>424.29</v>
      </c>
      <c r="V249" s="30">
        <v>14</v>
      </c>
      <c r="W249" s="30">
        <v>42.53</v>
      </c>
      <c r="X249" s="30">
        <v>88714</v>
      </c>
      <c r="Y249" s="30" t="s">
        <v>3215</v>
      </c>
      <c r="Z249" s="30">
        <v>561.66517871251892</v>
      </c>
    </row>
    <row r="250" spans="1:26" x14ac:dyDescent="0.2">
      <c r="A250" s="30">
        <v>1473</v>
      </c>
      <c r="B250" s="30" t="s">
        <v>635</v>
      </c>
      <c r="C250" s="30" t="s">
        <v>1</v>
      </c>
      <c r="D250" s="30">
        <v>0.04</v>
      </c>
      <c r="E250" s="30">
        <v>9.7799999999999994</v>
      </c>
      <c r="F250" s="30">
        <v>1.99</v>
      </c>
      <c r="G250" s="30" t="s">
        <v>63</v>
      </c>
      <c r="H250" s="30" t="s">
        <v>47</v>
      </c>
      <c r="I250" s="30" t="s">
        <v>16</v>
      </c>
      <c r="J250" s="30" t="s">
        <v>17</v>
      </c>
      <c r="K250" s="30" t="s">
        <v>18</v>
      </c>
      <c r="L250" s="30" t="s">
        <v>636</v>
      </c>
      <c r="M250" s="30">
        <v>0.43</v>
      </c>
      <c r="N250" s="30" t="s">
        <v>8</v>
      </c>
      <c r="O250" s="30" t="s">
        <v>87</v>
      </c>
      <c r="P250" s="30" t="s">
        <v>293</v>
      </c>
      <c r="Q250" s="30" t="s">
        <v>637</v>
      </c>
      <c r="R250" s="30">
        <v>44691</v>
      </c>
      <c r="S250" s="32">
        <v>42025</v>
      </c>
      <c r="T250" s="32">
        <v>42026</v>
      </c>
      <c r="U250" s="53">
        <v>61.292700000000004</v>
      </c>
      <c r="V250" s="30">
        <v>9</v>
      </c>
      <c r="W250" s="30">
        <v>88.83</v>
      </c>
      <c r="X250" s="30">
        <v>87076</v>
      </c>
      <c r="Y250" s="30" t="s">
        <v>3218</v>
      </c>
      <c r="Z250" s="30">
        <v>354.5902424784407</v>
      </c>
    </row>
    <row r="251" spans="1:26" x14ac:dyDescent="0.2">
      <c r="A251" s="30">
        <v>1788</v>
      </c>
      <c r="B251" s="30" t="s">
        <v>638</v>
      </c>
      <c r="C251" s="30" t="s">
        <v>1</v>
      </c>
      <c r="D251" s="30">
        <v>0.04</v>
      </c>
      <c r="E251" s="30">
        <v>205.99</v>
      </c>
      <c r="F251" s="30">
        <v>8.99</v>
      </c>
      <c r="G251" s="30" t="s">
        <v>14</v>
      </c>
      <c r="H251" s="30" t="s">
        <v>15</v>
      </c>
      <c r="I251" s="30" t="s">
        <v>16</v>
      </c>
      <c r="J251" s="30" t="s">
        <v>111</v>
      </c>
      <c r="K251" s="30" t="s">
        <v>49</v>
      </c>
      <c r="L251" s="30" t="s">
        <v>639</v>
      </c>
      <c r="M251" s="30">
        <v>0.56000000000000005</v>
      </c>
      <c r="N251" s="30" t="s">
        <v>8</v>
      </c>
      <c r="O251" s="30" t="s">
        <v>9</v>
      </c>
      <c r="P251" s="30" t="s">
        <v>51</v>
      </c>
      <c r="Q251" s="30" t="s">
        <v>640</v>
      </c>
      <c r="R251" s="30">
        <v>30188</v>
      </c>
      <c r="S251" s="32">
        <v>42025</v>
      </c>
      <c r="T251" s="32">
        <v>42026</v>
      </c>
      <c r="U251" s="53">
        <v>960.98400000000004</v>
      </c>
      <c r="V251" s="30">
        <v>6</v>
      </c>
      <c r="W251" s="30">
        <v>1008.53</v>
      </c>
      <c r="X251" s="30">
        <v>88256</v>
      </c>
      <c r="Y251" s="30" t="s">
        <v>3215</v>
      </c>
      <c r="Z251" s="30">
        <v>2215.0280062024553</v>
      </c>
    </row>
    <row r="252" spans="1:26" x14ac:dyDescent="0.2">
      <c r="A252" s="30">
        <v>263</v>
      </c>
      <c r="B252" s="30" t="s">
        <v>641</v>
      </c>
      <c r="C252" s="30" t="s">
        <v>13</v>
      </c>
      <c r="D252" s="30">
        <v>0.05</v>
      </c>
      <c r="E252" s="30">
        <v>31.76</v>
      </c>
      <c r="F252" s="30">
        <v>45.51</v>
      </c>
      <c r="G252" s="30" t="s">
        <v>2</v>
      </c>
      <c r="H252" s="30" t="s">
        <v>3</v>
      </c>
      <c r="I252" s="30" t="s">
        <v>4</v>
      </c>
      <c r="J252" s="30" t="s">
        <v>5</v>
      </c>
      <c r="K252" s="30" t="s">
        <v>6</v>
      </c>
      <c r="L252" s="30" t="s">
        <v>642</v>
      </c>
      <c r="M252" s="30">
        <v>0.65</v>
      </c>
      <c r="N252" s="30" t="s">
        <v>8</v>
      </c>
      <c r="O252" s="30" t="s">
        <v>87</v>
      </c>
      <c r="P252" s="30" t="s">
        <v>293</v>
      </c>
      <c r="Q252" s="30" t="s">
        <v>643</v>
      </c>
      <c r="R252" s="30">
        <v>44106</v>
      </c>
      <c r="S252" s="32">
        <v>42025</v>
      </c>
      <c r="T252" s="32">
        <v>42027</v>
      </c>
      <c r="U252" s="53">
        <v>-2177.9860960000001</v>
      </c>
      <c r="V252" s="30">
        <v>9</v>
      </c>
      <c r="W252" s="30">
        <v>304.33999999999997</v>
      </c>
      <c r="X252" s="30">
        <v>86297</v>
      </c>
      <c r="Y252" s="30" t="s">
        <v>3218</v>
      </c>
      <c r="Z252" s="30">
        <v>-543.83240953915083</v>
      </c>
    </row>
    <row r="253" spans="1:26" x14ac:dyDescent="0.2">
      <c r="A253" s="30">
        <v>2423</v>
      </c>
      <c r="B253" s="30" t="s">
        <v>644</v>
      </c>
      <c r="C253" s="30" t="s">
        <v>23</v>
      </c>
      <c r="D253" s="30">
        <v>0.04</v>
      </c>
      <c r="E253" s="30">
        <v>100.98</v>
      </c>
      <c r="F253" s="30">
        <v>7.18</v>
      </c>
      <c r="G253" s="30" t="s">
        <v>14</v>
      </c>
      <c r="H253" s="30" t="s">
        <v>47</v>
      </c>
      <c r="I253" s="30" t="s">
        <v>16</v>
      </c>
      <c r="J253" s="30" t="s">
        <v>17</v>
      </c>
      <c r="K253" s="30" t="s">
        <v>49</v>
      </c>
      <c r="L253" s="30" t="s">
        <v>645</v>
      </c>
      <c r="M253" s="30">
        <v>0.4</v>
      </c>
      <c r="N253" s="30" t="s">
        <v>8</v>
      </c>
      <c r="O253" s="30" t="s">
        <v>28</v>
      </c>
      <c r="P253" s="30" t="s">
        <v>163</v>
      </c>
      <c r="Q253" s="30" t="s">
        <v>646</v>
      </c>
      <c r="R253" s="30">
        <v>76053</v>
      </c>
      <c r="S253" s="32">
        <v>42025</v>
      </c>
      <c r="T253" s="32">
        <v>42030</v>
      </c>
      <c r="U253" s="53">
        <v>269.94</v>
      </c>
      <c r="V253" s="30">
        <v>4</v>
      </c>
      <c r="W253" s="30">
        <v>414.91</v>
      </c>
      <c r="X253" s="30">
        <v>89054</v>
      </c>
      <c r="Y253" s="30" t="s">
        <v>3216</v>
      </c>
      <c r="Z253" s="30">
        <v>844.48173169386359</v>
      </c>
    </row>
    <row r="254" spans="1:26" x14ac:dyDescent="0.2">
      <c r="A254" s="30">
        <v>2882</v>
      </c>
      <c r="B254" s="30" t="s">
        <v>647</v>
      </c>
      <c r="C254" s="30" t="s">
        <v>23</v>
      </c>
      <c r="D254" s="30">
        <v>0.02</v>
      </c>
      <c r="E254" s="30">
        <v>43.98</v>
      </c>
      <c r="F254" s="30">
        <v>1.99</v>
      </c>
      <c r="G254" s="30" t="s">
        <v>14</v>
      </c>
      <c r="H254" s="30" t="s">
        <v>15</v>
      </c>
      <c r="I254" s="30" t="s">
        <v>16</v>
      </c>
      <c r="J254" s="30" t="s">
        <v>17</v>
      </c>
      <c r="K254" s="30" t="s">
        <v>18</v>
      </c>
      <c r="L254" s="30" t="s">
        <v>648</v>
      </c>
      <c r="M254" s="30">
        <v>0.44</v>
      </c>
      <c r="N254" s="30" t="s">
        <v>8</v>
      </c>
      <c r="O254" s="30" t="s">
        <v>9</v>
      </c>
      <c r="P254" s="30" t="s">
        <v>73</v>
      </c>
      <c r="Q254" s="30" t="s">
        <v>649</v>
      </c>
      <c r="R254" s="30">
        <v>28206</v>
      </c>
      <c r="S254" s="32">
        <v>42025</v>
      </c>
      <c r="T254" s="32">
        <v>42029</v>
      </c>
      <c r="U254" s="53">
        <v>333.76049999999998</v>
      </c>
      <c r="V254" s="30">
        <v>40</v>
      </c>
      <c r="W254" s="30">
        <v>1724.01</v>
      </c>
      <c r="X254" s="30">
        <v>50917</v>
      </c>
      <c r="Y254" s="30" t="s">
        <v>3215</v>
      </c>
      <c r="Z254" s="30">
        <v>574.88563027663315</v>
      </c>
    </row>
    <row r="255" spans="1:26" x14ac:dyDescent="0.2">
      <c r="A255" s="30">
        <v>1402</v>
      </c>
      <c r="B255" s="30" t="s">
        <v>507</v>
      </c>
      <c r="C255" s="30" t="s">
        <v>92</v>
      </c>
      <c r="D255" s="30">
        <v>0.04</v>
      </c>
      <c r="E255" s="30">
        <v>30.73</v>
      </c>
      <c r="F255" s="30">
        <v>4</v>
      </c>
      <c r="G255" s="30" t="s">
        <v>14</v>
      </c>
      <c r="H255" s="30" t="s">
        <v>47</v>
      </c>
      <c r="I255" s="30" t="s">
        <v>16</v>
      </c>
      <c r="J255" s="30" t="s">
        <v>17</v>
      </c>
      <c r="K255" s="30" t="s">
        <v>49</v>
      </c>
      <c r="L255" s="30" t="s">
        <v>650</v>
      </c>
      <c r="M255" s="30">
        <v>0.75</v>
      </c>
      <c r="N255" s="30" t="s">
        <v>8</v>
      </c>
      <c r="O255" s="30" t="s">
        <v>28</v>
      </c>
      <c r="P255" s="30" t="s">
        <v>79</v>
      </c>
      <c r="Q255" s="30" t="s">
        <v>509</v>
      </c>
      <c r="R255" s="30">
        <v>60653</v>
      </c>
      <c r="S255" s="32">
        <v>42025</v>
      </c>
      <c r="T255" s="32">
        <v>42026</v>
      </c>
      <c r="U255" s="53">
        <v>-20.79</v>
      </c>
      <c r="V255" s="30">
        <v>48</v>
      </c>
      <c r="W255" s="30">
        <v>1420.84</v>
      </c>
      <c r="X255" s="30">
        <v>43079</v>
      </c>
      <c r="Y255" s="30" t="s">
        <v>3216</v>
      </c>
      <c r="Z255" s="30">
        <v>462.6771768678359</v>
      </c>
    </row>
    <row r="256" spans="1:26" x14ac:dyDescent="0.2">
      <c r="A256" s="30">
        <v>1405</v>
      </c>
      <c r="B256" s="30" t="s">
        <v>510</v>
      </c>
      <c r="C256" s="30" t="s">
        <v>92</v>
      </c>
      <c r="D256" s="30">
        <v>0.04</v>
      </c>
      <c r="E256" s="30">
        <v>30.73</v>
      </c>
      <c r="F256" s="30">
        <v>4</v>
      </c>
      <c r="G256" s="30" t="s">
        <v>14</v>
      </c>
      <c r="H256" s="30" t="s">
        <v>47</v>
      </c>
      <c r="I256" s="30" t="s">
        <v>16</v>
      </c>
      <c r="J256" s="30" t="s">
        <v>17</v>
      </c>
      <c r="K256" s="30" t="s">
        <v>49</v>
      </c>
      <c r="L256" s="30" t="s">
        <v>650</v>
      </c>
      <c r="M256" s="30">
        <v>0.75</v>
      </c>
      <c r="N256" s="30" t="s">
        <v>8</v>
      </c>
      <c r="O256" s="30" t="s">
        <v>28</v>
      </c>
      <c r="P256" s="30" t="s">
        <v>265</v>
      </c>
      <c r="Q256" s="30" t="s">
        <v>511</v>
      </c>
      <c r="R256" s="30">
        <v>49017</v>
      </c>
      <c r="S256" s="32">
        <v>42025</v>
      </c>
      <c r="T256" s="32">
        <v>42026</v>
      </c>
      <c r="U256" s="53">
        <v>-20.79</v>
      </c>
      <c r="V256" s="30">
        <v>12</v>
      </c>
      <c r="W256" s="30">
        <v>355.21</v>
      </c>
      <c r="X256" s="30">
        <v>86145</v>
      </c>
      <c r="Y256" s="30" t="s">
        <v>3216</v>
      </c>
      <c r="Z256" s="30">
        <v>462.6771768678359</v>
      </c>
    </row>
    <row r="257" spans="1:26" x14ac:dyDescent="0.2">
      <c r="A257" s="30">
        <v>2796</v>
      </c>
      <c r="B257" s="30" t="s">
        <v>651</v>
      </c>
      <c r="C257" s="30" t="s">
        <v>92</v>
      </c>
      <c r="D257" s="30">
        <v>0.02</v>
      </c>
      <c r="E257" s="30">
        <v>30.44</v>
      </c>
      <c r="F257" s="30">
        <v>1.49</v>
      </c>
      <c r="G257" s="30" t="s">
        <v>14</v>
      </c>
      <c r="H257" s="30" t="s">
        <v>70</v>
      </c>
      <c r="I257" s="30" t="s">
        <v>24</v>
      </c>
      <c r="J257" s="30" t="s">
        <v>48</v>
      </c>
      <c r="K257" s="30" t="s">
        <v>49</v>
      </c>
      <c r="L257" s="30" t="s">
        <v>652</v>
      </c>
      <c r="M257" s="30">
        <v>0.37</v>
      </c>
      <c r="N257" s="30" t="s">
        <v>8</v>
      </c>
      <c r="O257" s="30" t="s">
        <v>28</v>
      </c>
      <c r="P257" s="30" t="s">
        <v>189</v>
      </c>
      <c r="Q257" s="30" t="s">
        <v>653</v>
      </c>
      <c r="R257" s="30">
        <v>51106</v>
      </c>
      <c r="S257" s="32">
        <v>42025</v>
      </c>
      <c r="T257" s="32">
        <v>42027</v>
      </c>
      <c r="U257" s="53">
        <v>266.76089999999999</v>
      </c>
      <c r="V257" s="30">
        <v>12</v>
      </c>
      <c r="W257" s="30">
        <v>386.61</v>
      </c>
      <c r="X257" s="30">
        <v>87553</v>
      </c>
      <c r="Y257" s="30" t="s">
        <v>3216</v>
      </c>
      <c r="Z257" s="30">
        <v>353.78111060385868</v>
      </c>
    </row>
    <row r="258" spans="1:26" x14ac:dyDescent="0.2">
      <c r="A258" s="30">
        <v>2797</v>
      </c>
      <c r="B258" s="30" t="s">
        <v>366</v>
      </c>
      <c r="C258" s="30" t="s">
        <v>92</v>
      </c>
      <c r="D258" s="30">
        <v>0.02</v>
      </c>
      <c r="E258" s="30">
        <v>4.91</v>
      </c>
      <c r="F258" s="30">
        <v>0.5</v>
      </c>
      <c r="G258" s="30" t="s">
        <v>14</v>
      </c>
      <c r="H258" s="30" t="s">
        <v>70</v>
      </c>
      <c r="I258" s="30" t="s">
        <v>24</v>
      </c>
      <c r="J258" s="30" t="s">
        <v>128</v>
      </c>
      <c r="K258" s="30" t="s">
        <v>49</v>
      </c>
      <c r="L258" s="30" t="s">
        <v>553</v>
      </c>
      <c r="M258" s="30">
        <v>0.36</v>
      </c>
      <c r="N258" s="30" t="s">
        <v>8</v>
      </c>
      <c r="O258" s="30" t="s">
        <v>87</v>
      </c>
      <c r="P258" s="30" t="s">
        <v>296</v>
      </c>
      <c r="Q258" s="30" t="s">
        <v>368</v>
      </c>
      <c r="R258" s="30">
        <v>15122</v>
      </c>
      <c r="S258" s="32">
        <v>42025</v>
      </c>
      <c r="T258" s="32">
        <v>42026</v>
      </c>
      <c r="U258" s="53">
        <v>29.883900000000001</v>
      </c>
      <c r="V258" s="30">
        <v>9</v>
      </c>
      <c r="W258" s="30">
        <v>43.31</v>
      </c>
      <c r="X258" s="30">
        <v>87553</v>
      </c>
      <c r="Y258" s="30" t="s">
        <v>3218</v>
      </c>
      <c r="Z258" s="30">
        <v>-4.4517937488901254</v>
      </c>
    </row>
    <row r="259" spans="1:26" x14ac:dyDescent="0.2">
      <c r="A259" s="30">
        <v>2855</v>
      </c>
      <c r="B259" s="30" t="s">
        <v>654</v>
      </c>
      <c r="C259" s="30" t="s">
        <v>92</v>
      </c>
      <c r="D259" s="30">
        <v>0.08</v>
      </c>
      <c r="E259" s="30">
        <v>7.84</v>
      </c>
      <c r="F259" s="30">
        <v>4.71</v>
      </c>
      <c r="G259" s="30" t="s">
        <v>14</v>
      </c>
      <c r="H259" s="30" t="s">
        <v>70</v>
      </c>
      <c r="I259" s="30" t="s">
        <v>24</v>
      </c>
      <c r="J259" s="30" t="s">
        <v>48</v>
      </c>
      <c r="K259" s="30" t="s">
        <v>49</v>
      </c>
      <c r="L259" s="30" t="s">
        <v>655</v>
      </c>
      <c r="M259" s="30">
        <v>0.35</v>
      </c>
      <c r="N259" s="30" t="s">
        <v>8</v>
      </c>
      <c r="O259" s="30" t="s">
        <v>35</v>
      </c>
      <c r="P259" s="30" t="s">
        <v>42</v>
      </c>
      <c r="Q259" s="30" t="s">
        <v>656</v>
      </c>
      <c r="R259" s="30">
        <v>98198</v>
      </c>
      <c r="S259" s="32">
        <v>42025</v>
      </c>
      <c r="T259" s="32">
        <v>42026</v>
      </c>
      <c r="U259" s="53">
        <v>-12.87678</v>
      </c>
      <c r="V259" s="30">
        <v>10</v>
      </c>
      <c r="W259" s="30">
        <v>76.16</v>
      </c>
      <c r="X259" s="30">
        <v>87316</v>
      </c>
      <c r="Y259" s="30" t="s">
        <v>3217</v>
      </c>
      <c r="Z259" s="30">
        <v>29.339844213750666</v>
      </c>
    </row>
    <row r="260" spans="1:26" x14ac:dyDescent="0.2">
      <c r="A260" s="30">
        <v>2855</v>
      </c>
      <c r="B260" s="30" t="s">
        <v>654</v>
      </c>
      <c r="C260" s="30" t="s">
        <v>92</v>
      </c>
      <c r="D260" s="30">
        <v>0.03</v>
      </c>
      <c r="E260" s="30">
        <v>105.34</v>
      </c>
      <c r="F260" s="30">
        <v>24.49</v>
      </c>
      <c r="G260" s="30" t="s">
        <v>14</v>
      </c>
      <c r="H260" s="30" t="s">
        <v>70</v>
      </c>
      <c r="I260" s="30" t="s">
        <v>4</v>
      </c>
      <c r="J260" s="30" t="s">
        <v>102</v>
      </c>
      <c r="K260" s="30" t="s">
        <v>40</v>
      </c>
      <c r="L260" s="30" t="s">
        <v>657</v>
      </c>
      <c r="M260" s="30">
        <v>0.61</v>
      </c>
      <c r="N260" s="30" t="s">
        <v>8</v>
      </c>
      <c r="O260" s="30" t="s">
        <v>35</v>
      </c>
      <c r="P260" s="30" t="s">
        <v>42</v>
      </c>
      <c r="Q260" s="30" t="s">
        <v>656</v>
      </c>
      <c r="R260" s="30">
        <v>98198</v>
      </c>
      <c r="S260" s="32">
        <v>42025</v>
      </c>
      <c r="T260" s="32">
        <v>42026</v>
      </c>
      <c r="U260" s="53">
        <v>618.13080000000002</v>
      </c>
      <c r="V260" s="30">
        <v>10</v>
      </c>
      <c r="W260" s="30">
        <v>1038.1400000000001</v>
      </c>
      <c r="X260" s="30">
        <v>87316</v>
      </c>
      <c r="Y260" s="30" t="s">
        <v>3217</v>
      </c>
      <c r="Z260" s="30">
        <v>1776.8484538135381</v>
      </c>
    </row>
    <row r="261" spans="1:26" x14ac:dyDescent="0.2">
      <c r="A261" s="30">
        <v>584</v>
      </c>
      <c r="B261" s="30" t="s">
        <v>658</v>
      </c>
      <c r="C261" s="30" t="s">
        <v>46</v>
      </c>
      <c r="D261" s="30">
        <v>0.04</v>
      </c>
      <c r="E261" s="30">
        <v>15.51</v>
      </c>
      <c r="F261" s="30">
        <v>17.78</v>
      </c>
      <c r="G261" s="30" t="s">
        <v>14</v>
      </c>
      <c r="H261" s="30" t="s">
        <v>70</v>
      </c>
      <c r="I261" s="30" t="s">
        <v>24</v>
      </c>
      <c r="J261" s="30" t="s">
        <v>54</v>
      </c>
      <c r="K261" s="30" t="s">
        <v>49</v>
      </c>
      <c r="L261" s="30" t="s">
        <v>234</v>
      </c>
      <c r="M261" s="30">
        <v>0.59</v>
      </c>
      <c r="N261" s="30" t="s">
        <v>8</v>
      </c>
      <c r="O261" s="30" t="s">
        <v>87</v>
      </c>
      <c r="P261" s="30" t="s">
        <v>379</v>
      </c>
      <c r="Q261" s="30" t="s">
        <v>659</v>
      </c>
      <c r="R261" s="30">
        <v>1801</v>
      </c>
      <c r="S261" s="32">
        <v>42025</v>
      </c>
      <c r="T261" s="32">
        <v>42027</v>
      </c>
      <c r="U261" s="53">
        <v>-266.22000000000003</v>
      </c>
      <c r="V261" s="30">
        <v>7</v>
      </c>
      <c r="W261" s="30">
        <v>116.93</v>
      </c>
      <c r="X261" s="30">
        <v>88646</v>
      </c>
      <c r="Y261" s="30" t="s">
        <v>3218</v>
      </c>
      <c r="Z261" s="30">
        <v>569.37134447061112</v>
      </c>
    </row>
    <row r="262" spans="1:26" x14ac:dyDescent="0.2">
      <c r="A262" s="30">
        <v>1709</v>
      </c>
      <c r="B262" s="30" t="s">
        <v>660</v>
      </c>
      <c r="C262" s="30" t="s">
        <v>46</v>
      </c>
      <c r="D262" s="30">
        <v>0.01</v>
      </c>
      <c r="E262" s="30">
        <v>14.28</v>
      </c>
      <c r="F262" s="30">
        <v>2.99</v>
      </c>
      <c r="G262" s="30" t="s">
        <v>14</v>
      </c>
      <c r="H262" s="30" t="s">
        <v>15</v>
      </c>
      <c r="I262" s="30" t="s">
        <v>24</v>
      </c>
      <c r="J262" s="30" t="s">
        <v>48</v>
      </c>
      <c r="K262" s="30" t="s">
        <v>49</v>
      </c>
      <c r="L262" s="30" t="s">
        <v>661</v>
      </c>
      <c r="M262" s="30">
        <v>0.39</v>
      </c>
      <c r="N262" s="30" t="s">
        <v>8</v>
      </c>
      <c r="O262" s="30" t="s">
        <v>87</v>
      </c>
      <c r="P262" s="30" t="s">
        <v>296</v>
      </c>
      <c r="Q262" s="30" t="s">
        <v>662</v>
      </c>
      <c r="R262" s="30">
        <v>19464</v>
      </c>
      <c r="S262" s="32">
        <v>42025</v>
      </c>
      <c r="T262" s="32">
        <v>42026</v>
      </c>
      <c r="U262" s="53">
        <v>21.003499999999999</v>
      </c>
      <c r="V262" s="30">
        <v>2</v>
      </c>
      <c r="W262" s="30">
        <v>30.44</v>
      </c>
      <c r="X262" s="30">
        <v>88782</v>
      </c>
      <c r="Y262" s="30" t="s">
        <v>3218</v>
      </c>
      <c r="Z262" s="30">
        <v>275.50853060699791</v>
      </c>
    </row>
    <row r="263" spans="1:26" x14ac:dyDescent="0.2">
      <c r="A263" s="30">
        <v>1727</v>
      </c>
      <c r="B263" s="30" t="s">
        <v>663</v>
      </c>
      <c r="C263" s="30" t="s">
        <v>46</v>
      </c>
      <c r="D263" s="30">
        <v>0.1</v>
      </c>
      <c r="E263" s="30">
        <v>14.98</v>
      </c>
      <c r="F263" s="30">
        <v>7.69</v>
      </c>
      <c r="G263" s="30" t="s">
        <v>63</v>
      </c>
      <c r="H263" s="30" t="s">
        <v>3</v>
      </c>
      <c r="I263" s="30" t="s">
        <v>24</v>
      </c>
      <c r="J263" s="30" t="s">
        <v>54</v>
      </c>
      <c r="K263" s="30" t="s">
        <v>49</v>
      </c>
      <c r="L263" s="30" t="s">
        <v>664</v>
      </c>
      <c r="M263" s="30">
        <v>0.56999999999999995</v>
      </c>
      <c r="N263" s="30" t="s">
        <v>8</v>
      </c>
      <c r="O263" s="30" t="s">
        <v>87</v>
      </c>
      <c r="P263" s="30" t="s">
        <v>293</v>
      </c>
      <c r="Q263" s="30" t="s">
        <v>665</v>
      </c>
      <c r="R263" s="30">
        <v>44240</v>
      </c>
      <c r="S263" s="32">
        <v>42025</v>
      </c>
      <c r="T263" s="32">
        <v>42027</v>
      </c>
      <c r="U263" s="53">
        <v>-76.900000000000006</v>
      </c>
      <c r="V263" s="30">
        <v>8</v>
      </c>
      <c r="W263" s="30">
        <v>114.81</v>
      </c>
      <c r="X263" s="30">
        <v>87194</v>
      </c>
      <c r="Y263" s="30" t="s">
        <v>3218</v>
      </c>
      <c r="Z263" s="30">
        <v>335.17182564304778</v>
      </c>
    </row>
    <row r="264" spans="1:26" x14ac:dyDescent="0.2">
      <c r="A264" s="30">
        <v>1928</v>
      </c>
      <c r="B264" s="30" t="s">
        <v>666</v>
      </c>
      <c r="C264" s="30" t="s">
        <v>46</v>
      </c>
      <c r="D264" s="30">
        <v>0.1</v>
      </c>
      <c r="E264" s="30">
        <v>1889.99</v>
      </c>
      <c r="F264" s="30">
        <v>19.989999999999998</v>
      </c>
      <c r="G264" s="30" t="s">
        <v>14</v>
      </c>
      <c r="H264" s="30" t="s">
        <v>47</v>
      </c>
      <c r="I264" s="30" t="s">
        <v>24</v>
      </c>
      <c r="J264" s="30" t="s">
        <v>48</v>
      </c>
      <c r="K264" s="30" t="s">
        <v>49</v>
      </c>
      <c r="L264" s="30" t="s">
        <v>667</v>
      </c>
      <c r="M264" s="30">
        <v>0.36</v>
      </c>
      <c r="N264" s="30" t="s">
        <v>8</v>
      </c>
      <c r="O264" s="30" t="s">
        <v>9</v>
      </c>
      <c r="P264" s="30" t="s">
        <v>247</v>
      </c>
      <c r="Q264" s="30" t="s">
        <v>668</v>
      </c>
      <c r="R264" s="30">
        <v>29651</v>
      </c>
      <c r="S264" s="32">
        <v>42025</v>
      </c>
      <c r="T264" s="32">
        <v>42025</v>
      </c>
      <c r="U264" s="53">
        <v>-42.545999999999999</v>
      </c>
      <c r="V264" s="30">
        <v>1</v>
      </c>
      <c r="W264" s="30">
        <v>1786.04</v>
      </c>
      <c r="X264" s="30">
        <v>88580</v>
      </c>
      <c r="Y264" s="30" t="s">
        <v>3215</v>
      </c>
      <c r="Z264" s="30">
        <v>6532.1937170074434</v>
      </c>
    </row>
    <row r="265" spans="1:26" x14ac:dyDescent="0.2">
      <c r="A265" s="30">
        <v>1989</v>
      </c>
      <c r="B265" s="30" t="s">
        <v>669</v>
      </c>
      <c r="C265" s="30" t="s">
        <v>46</v>
      </c>
      <c r="D265" s="30">
        <v>0.04</v>
      </c>
      <c r="E265" s="30">
        <v>355.98</v>
      </c>
      <c r="F265" s="30">
        <v>58.92</v>
      </c>
      <c r="G265" s="30" t="s">
        <v>2</v>
      </c>
      <c r="H265" s="30" t="s">
        <v>47</v>
      </c>
      <c r="I265" s="30" t="s">
        <v>4</v>
      </c>
      <c r="J265" s="30" t="s">
        <v>85</v>
      </c>
      <c r="K265" s="30" t="s">
        <v>33</v>
      </c>
      <c r="L265" s="30" t="s">
        <v>670</v>
      </c>
      <c r="M265" s="30">
        <v>0.64</v>
      </c>
      <c r="N265" s="30" t="s">
        <v>8</v>
      </c>
      <c r="O265" s="30" t="s">
        <v>35</v>
      </c>
      <c r="P265" s="30" t="s">
        <v>122</v>
      </c>
      <c r="Q265" s="30" t="s">
        <v>671</v>
      </c>
      <c r="R265" s="30">
        <v>84117</v>
      </c>
      <c r="S265" s="32">
        <v>42025</v>
      </c>
      <c r="T265" s="32">
        <v>42026</v>
      </c>
      <c r="U265" s="53">
        <v>882.93</v>
      </c>
      <c r="V265" s="30">
        <v>8</v>
      </c>
      <c r="W265" s="30">
        <v>2748.21</v>
      </c>
      <c r="X265" s="30">
        <v>90000</v>
      </c>
      <c r="Y265" s="30" t="s">
        <v>3217</v>
      </c>
      <c r="Z265" s="30">
        <v>4218.3961538158619</v>
      </c>
    </row>
    <row r="266" spans="1:26" x14ac:dyDescent="0.2">
      <c r="A266" s="30">
        <v>1989</v>
      </c>
      <c r="B266" s="30" t="s">
        <v>669</v>
      </c>
      <c r="C266" s="30" t="s">
        <v>46</v>
      </c>
      <c r="D266" s="30">
        <v>0.09</v>
      </c>
      <c r="E266" s="30">
        <v>19.98</v>
      </c>
      <c r="F266" s="30">
        <v>8.68</v>
      </c>
      <c r="G266" s="30" t="s">
        <v>14</v>
      </c>
      <c r="H266" s="30" t="s">
        <v>47</v>
      </c>
      <c r="I266" s="30" t="s">
        <v>24</v>
      </c>
      <c r="J266" s="30" t="s">
        <v>64</v>
      </c>
      <c r="K266" s="30" t="s">
        <v>49</v>
      </c>
      <c r="L266" s="30" t="s">
        <v>672</v>
      </c>
      <c r="M266" s="30">
        <v>0.37</v>
      </c>
      <c r="N266" s="30" t="s">
        <v>8</v>
      </c>
      <c r="O266" s="30" t="s">
        <v>35</v>
      </c>
      <c r="P266" s="30" t="s">
        <v>122</v>
      </c>
      <c r="Q266" s="30" t="s">
        <v>671</v>
      </c>
      <c r="R266" s="30">
        <v>84117</v>
      </c>
      <c r="S266" s="32">
        <v>42025</v>
      </c>
      <c r="T266" s="32">
        <v>42026</v>
      </c>
      <c r="U266" s="53">
        <v>6.6803999999999997</v>
      </c>
      <c r="V266" s="30">
        <v>5</v>
      </c>
      <c r="W266" s="30">
        <v>93.19</v>
      </c>
      <c r="X266" s="30">
        <v>90000</v>
      </c>
      <c r="Y266" s="30" t="s">
        <v>3217</v>
      </c>
      <c r="Z266" s="30">
        <v>425.85234995202899</v>
      </c>
    </row>
    <row r="267" spans="1:26" x14ac:dyDescent="0.2">
      <c r="A267" s="30">
        <v>3229</v>
      </c>
      <c r="B267" s="30" t="s">
        <v>673</v>
      </c>
      <c r="C267" s="30" t="s">
        <v>46</v>
      </c>
      <c r="D267" s="30">
        <v>0.01</v>
      </c>
      <c r="E267" s="30">
        <v>24.95</v>
      </c>
      <c r="F267" s="30">
        <v>2.99</v>
      </c>
      <c r="G267" s="30" t="s">
        <v>14</v>
      </c>
      <c r="H267" s="30" t="s">
        <v>3</v>
      </c>
      <c r="I267" s="30" t="s">
        <v>24</v>
      </c>
      <c r="J267" s="30" t="s">
        <v>48</v>
      </c>
      <c r="K267" s="30" t="s">
        <v>49</v>
      </c>
      <c r="L267" s="30" t="s">
        <v>674</v>
      </c>
      <c r="M267" s="30">
        <v>0.39</v>
      </c>
      <c r="N267" s="30" t="s">
        <v>8</v>
      </c>
      <c r="O267" s="30" t="s">
        <v>28</v>
      </c>
      <c r="P267" s="30" t="s">
        <v>333</v>
      </c>
      <c r="Q267" s="30" t="s">
        <v>675</v>
      </c>
      <c r="R267" s="30">
        <v>54880</v>
      </c>
      <c r="S267" s="32">
        <v>42025</v>
      </c>
      <c r="T267" s="32">
        <v>42026</v>
      </c>
      <c r="U267" s="53">
        <v>261.38580000000002</v>
      </c>
      <c r="V267" s="30">
        <v>15</v>
      </c>
      <c r="W267" s="30">
        <v>378.82</v>
      </c>
      <c r="X267" s="30">
        <v>87435</v>
      </c>
      <c r="Y267" s="30" t="s">
        <v>3216</v>
      </c>
      <c r="Z267" s="30">
        <v>574.99631713945087</v>
      </c>
    </row>
    <row r="268" spans="1:26" x14ac:dyDescent="0.2">
      <c r="A268" s="30">
        <v>3230</v>
      </c>
      <c r="B268" s="30" t="s">
        <v>676</v>
      </c>
      <c r="C268" s="30" t="s">
        <v>46</v>
      </c>
      <c r="D268" s="30">
        <v>0</v>
      </c>
      <c r="E268" s="30">
        <v>15.98</v>
      </c>
      <c r="F268" s="30">
        <v>8.99</v>
      </c>
      <c r="G268" s="30" t="s">
        <v>14</v>
      </c>
      <c r="H268" s="30" t="s">
        <v>3</v>
      </c>
      <c r="I268" s="30" t="s">
        <v>16</v>
      </c>
      <c r="J268" s="30" t="s">
        <v>17</v>
      </c>
      <c r="K268" s="30" t="s">
        <v>18</v>
      </c>
      <c r="L268" s="30" t="s">
        <v>677</v>
      </c>
      <c r="M268" s="30">
        <v>0.64</v>
      </c>
      <c r="N268" s="30" t="s">
        <v>8</v>
      </c>
      <c r="O268" s="30" t="s">
        <v>28</v>
      </c>
      <c r="P268" s="30" t="s">
        <v>333</v>
      </c>
      <c r="Q268" s="30" t="s">
        <v>678</v>
      </c>
      <c r="R268" s="30">
        <v>53186</v>
      </c>
      <c r="S268" s="32">
        <v>42025</v>
      </c>
      <c r="T268" s="32">
        <v>42027</v>
      </c>
      <c r="U268" s="53">
        <v>-135.46</v>
      </c>
      <c r="V268" s="30">
        <v>9</v>
      </c>
      <c r="W268" s="30">
        <v>152.18</v>
      </c>
      <c r="X268" s="30">
        <v>87435</v>
      </c>
      <c r="Y268" s="30" t="s">
        <v>3216</v>
      </c>
      <c r="Z268" s="30">
        <v>520.75185060484273</v>
      </c>
    </row>
    <row r="269" spans="1:26" x14ac:dyDescent="0.2">
      <c r="A269" s="30">
        <v>151</v>
      </c>
      <c r="B269" s="30" t="s">
        <v>679</v>
      </c>
      <c r="C269" s="30" t="s">
        <v>1</v>
      </c>
      <c r="D269" s="30">
        <v>0.09</v>
      </c>
      <c r="E269" s="30">
        <v>32.979999999999997</v>
      </c>
      <c r="F269" s="30">
        <v>5.5</v>
      </c>
      <c r="G269" s="30" t="s">
        <v>14</v>
      </c>
      <c r="H269" s="30" t="s">
        <v>47</v>
      </c>
      <c r="I269" s="30" t="s">
        <v>16</v>
      </c>
      <c r="J269" s="30" t="s">
        <v>17</v>
      </c>
      <c r="K269" s="30" t="s">
        <v>49</v>
      </c>
      <c r="L269" s="30" t="s">
        <v>680</v>
      </c>
      <c r="M269" s="30">
        <v>0.75</v>
      </c>
      <c r="N269" s="30" t="s">
        <v>8</v>
      </c>
      <c r="O269" s="30" t="s">
        <v>9</v>
      </c>
      <c r="P269" s="30" t="s">
        <v>376</v>
      </c>
      <c r="Q269" s="30" t="s">
        <v>681</v>
      </c>
      <c r="R269" s="30">
        <v>37664</v>
      </c>
      <c r="S269" s="32">
        <v>42026</v>
      </c>
      <c r="T269" s="32">
        <v>42027</v>
      </c>
      <c r="U269" s="53">
        <v>-20.257999999999999</v>
      </c>
      <c r="V269" s="30">
        <v>2</v>
      </c>
      <c r="W269" s="30">
        <v>62.46</v>
      </c>
      <c r="X269" s="30">
        <v>89521</v>
      </c>
      <c r="Y269" s="30" t="s">
        <v>3215</v>
      </c>
      <c r="Z269" s="30">
        <v>755.93678007867038</v>
      </c>
    </row>
    <row r="270" spans="1:26" x14ac:dyDescent="0.2">
      <c r="A270" s="30">
        <v>1438</v>
      </c>
      <c r="B270" s="30" t="s">
        <v>682</v>
      </c>
      <c r="C270" s="30" t="s">
        <v>1</v>
      </c>
      <c r="D270" s="30">
        <v>0.01</v>
      </c>
      <c r="E270" s="30">
        <v>80.98</v>
      </c>
      <c r="F270" s="30">
        <v>35</v>
      </c>
      <c r="G270" s="30" t="s">
        <v>14</v>
      </c>
      <c r="H270" s="30" t="s">
        <v>70</v>
      </c>
      <c r="I270" s="30" t="s">
        <v>24</v>
      </c>
      <c r="J270" s="30" t="s">
        <v>54</v>
      </c>
      <c r="K270" s="30" t="s">
        <v>40</v>
      </c>
      <c r="L270" s="30" t="s">
        <v>683</v>
      </c>
      <c r="M270" s="30">
        <v>0.83</v>
      </c>
      <c r="N270" s="30" t="s">
        <v>8</v>
      </c>
      <c r="O270" s="30" t="s">
        <v>87</v>
      </c>
      <c r="P270" s="30" t="s">
        <v>293</v>
      </c>
      <c r="Q270" s="30" t="s">
        <v>684</v>
      </c>
      <c r="R270" s="30">
        <v>44035</v>
      </c>
      <c r="S270" s="32">
        <v>42026</v>
      </c>
      <c r="T270" s="32">
        <v>42028</v>
      </c>
      <c r="U270" s="53">
        <v>-409.37360000000001</v>
      </c>
      <c r="V270" s="30">
        <v>3</v>
      </c>
      <c r="W270" s="30">
        <v>267.83</v>
      </c>
      <c r="X270" s="30">
        <v>90120</v>
      </c>
      <c r="Y270" s="30" t="s">
        <v>3218</v>
      </c>
      <c r="Z270" s="30">
        <v>1412.1482100283292</v>
      </c>
    </row>
    <row r="271" spans="1:26" x14ac:dyDescent="0.2">
      <c r="A271" s="30">
        <v>1959</v>
      </c>
      <c r="B271" s="30" t="s">
        <v>685</v>
      </c>
      <c r="C271" s="30" t="s">
        <v>1</v>
      </c>
      <c r="D271" s="30">
        <v>0</v>
      </c>
      <c r="E271" s="30">
        <v>20.28</v>
      </c>
      <c r="F271" s="30">
        <v>14.39</v>
      </c>
      <c r="G271" s="30" t="s">
        <v>14</v>
      </c>
      <c r="H271" s="30" t="s">
        <v>70</v>
      </c>
      <c r="I271" s="30" t="s">
        <v>4</v>
      </c>
      <c r="J271" s="30" t="s">
        <v>102</v>
      </c>
      <c r="K271" s="30" t="s">
        <v>49</v>
      </c>
      <c r="L271" s="30" t="s">
        <v>686</v>
      </c>
      <c r="M271" s="30">
        <v>0.47</v>
      </c>
      <c r="N271" s="30" t="s">
        <v>8</v>
      </c>
      <c r="O271" s="30" t="s">
        <v>9</v>
      </c>
      <c r="P271" s="30" t="s">
        <v>99</v>
      </c>
      <c r="Q271" s="30" t="s">
        <v>104</v>
      </c>
      <c r="R271" s="30">
        <v>33916</v>
      </c>
      <c r="S271" s="32">
        <v>42026</v>
      </c>
      <c r="T271" s="32">
        <v>42026</v>
      </c>
      <c r="U271" s="53">
        <v>-66.247299999999996</v>
      </c>
      <c r="V271" s="30">
        <v>9</v>
      </c>
      <c r="W271" s="30">
        <v>206.04</v>
      </c>
      <c r="X271" s="30">
        <v>28225</v>
      </c>
      <c r="Y271" s="30" t="s">
        <v>3215</v>
      </c>
      <c r="Z271" s="30">
        <v>711.06990426002915</v>
      </c>
    </row>
    <row r="272" spans="1:26" x14ac:dyDescent="0.2">
      <c r="A272" s="30">
        <v>1764</v>
      </c>
      <c r="B272" s="30" t="s">
        <v>687</v>
      </c>
      <c r="C272" s="30" t="s">
        <v>13</v>
      </c>
      <c r="D272" s="30">
        <v>0</v>
      </c>
      <c r="E272" s="30">
        <v>115.99</v>
      </c>
      <c r="F272" s="30">
        <v>5.92</v>
      </c>
      <c r="G272" s="30" t="s">
        <v>14</v>
      </c>
      <c r="H272" s="30" t="s">
        <v>15</v>
      </c>
      <c r="I272" s="30" t="s">
        <v>16</v>
      </c>
      <c r="J272" s="30" t="s">
        <v>111</v>
      </c>
      <c r="K272" s="30" t="s">
        <v>49</v>
      </c>
      <c r="L272" s="30" t="s">
        <v>688</v>
      </c>
      <c r="M272" s="30">
        <v>0.57999999999999996</v>
      </c>
      <c r="N272" s="30" t="s">
        <v>8</v>
      </c>
      <c r="O272" s="30" t="s">
        <v>9</v>
      </c>
      <c r="P272" s="30" t="s">
        <v>99</v>
      </c>
      <c r="Q272" s="30" t="s">
        <v>689</v>
      </c>
      <c r="R272" s="30">
        <v>34698</v>
      </c>
      <c r="S272" s="32">
        <v>42026</v>
      </c>
      <c r="T272" s="32">
        <v>42026</v>
      </c>
      <c r="U272" s="53">
        <v>-16.771999999999998</v>
      </c>
      <c r="V272" s="30">
        <v>11</v>
      </c>
      <c r="W272" s="30">
        <v>1160.42</v>
      </c>
      <c r="X272" s="30">
        <v>89775</v>
      </c>
      <c r="Y272" s="30" t="s">
        <v>3215</v>
      </c>
      <c r="Z272" s="30">
        <v>597.49966826690081</v>
      </c>
    </row>
    <row r="273" spans="1:26" x14ac:dyDescent="0.2">
      <c r="A273" s="30">
        <v>2456</v>
      </c>
      <c r="B273" s="30" t="s">
        <v>690</v>
      </c>
      <c r="C273" s="30" t="s">
        <v>13</v>
      </c>
      <c r="D273" s="30">
        <v>7.0000000000000007E-2</v>
      </c>
      <c r="E273" s="30">
        <v>179.99</v>
      </c>
      <c r="F273" s="30">
        <v>19.989999999999998</v>
      </c>
      <c r="G273" s="30" t="s">
        <v>14</v>
      </c>
      <c r="H273" s="30" t="s">
        <v>47</v>
      </c>
      <c r="I273" s="30" t="s">
        <v>16</v>
      </c>
      <c r="J273" s="30" t="s">
        <v>17</v>
      </c>
      <c r="K273" s="30" t="s">
        <v>49</v>
      </c>
      <c r="L273" s="30" t="s">
        <v>691</v>
      </c>
      <c r="M273" s="30">
        <v>0.48</v>
      </c>
      <c r="N273" s="30" t="s">
        <v>8</v>
      </c>
      <c r="O273" s="30" t="s">
        <v>9</v>
      </c>
      <c r="P273" s="30" t="s">
        <v>140</v>
      </c>
      <c r="Q273" s="30" t="s">
        <v>692</v>
      </c>
      <c r="R273" s="30">
        <v>36608</v>
      </c>
      <c r="S273" s="32">
        <v>42026</v>
      </c>
      <c r="T273" s="32">
        <v>42027</v>
      </c>
      <c r="U273" s="53">
        <v>733.28219999999999</v>
      </c>
      <c r="V273" s="30">
        <v>7</v>
      </c>
      <c r="W273" s="30">
        <v>1188.6300000000001</v>
      </c>
      <c r="X273" s="30">
        <v>89218</v>
      </c>
      <c r="Y273" s="30" t="s">
        <v>3215</v>
      </c>
      <c r="Z273" s="30">
        <v>1884.9810335509128</v>
      </c>
    </row>
    <row r="274" spans="1:26" x14ac:dyDescent="0.2">
      <c r="A274" s="30">
        <v>2456</v>
      </c>
      <c r="B274" s="30" t="s">
        <v>690</v>
      </c>
      <c r="C274" s="30" t="s">
        <v>13</v>
      </c>
      <c r="D274" s="30">
        <v>0.02</v>
      </c>
      <c r="E274" s="30">
        <v>92.23</v>
      </c>
      <c r="F274" s="30">
        <v>39.61</v>
      </c>
      <c r="G274" s="30" t="s">
        <v>63</v>
      </c>
      <c r="H274" s="30" t="s">
        <v>47</v>
      </c>
      <c r="I274" s="30" t="s">
        <v>4</v>
      </c>
      <c r="J274" s="30" t="s">
        <v>102</v>
      </c>
      <c r="K274" s="30" t="s">
        <v>120</v>
      </c>
      <c r="L274" s="30" t="s">
        <v>693</v>
      </c>
      <c r="M274" s="30">
        <v>0.67</v>
      </c>
      <c r="N274" s="30" t="s">
        <v>8</v>
      </c>
      <c r="O274" s="30" t="s">
        <v>9</v>
      </c>
      <c r="P274" s="30" t="s">
        <v>140</v>
      </c>
      <c r="Q274" s="30" t="s">
        <v>692</v>
      </c>
      <c r="R274" s="30">
        <v>36608</v>
      </c>
      <c r="S274" s="32">
        <v>42026</v>
      </c>
      <c r="T274" s="32">
        <v>42027</v>
      </c>
      <c r="U274" s="53">
        <v>-905.99040000000002</v>
      </c>
      <c r="V274" s="30">
        <v>11</v>
      </c>
      <c r="W274" s="30">
        <v>1009.93</v>
      </c>
      <c r="X274" s="30">
        <v>89218</v>
      </c>
      <c r="Y274" s="30" t="s">
        <v>3215</v>
      </c>
      <c r="Z274" s="30">
        <v>582.3911788575557</v>
      </c>
    </row>
    <row r="275" spans="1:26" x14ac:dyDescent="0.2">
      <c r="A275" s="30">
        <v>2457</v>
      </c>
      <c r="B275" s="30" t="s">
        <v>694</v>
      </c>
      <c r="C275" s="30" t="s">
        <v>13</v>
      </c>
      <c r="D275" s="30">
        <v>0.02</v>
      </c>
      <c r="E275" s="30">
        <v>15.22</v>
      </c>
      <c r="F275" s="30">
        <v>9.73</v>
      </c>
      <c r="G275" s="30" t="s">
        <v>14</v>
      </c>
      <c r="H275" s="30" t="s">
        <v>47</v>
      </c>
      <c r="I275" s="30" t="s">
        <v>24</v>
      </c>
      <c r="J275" s="30" t="s">
        <v>48</v>
      </c>
      <c r="K275" s="30" t="s">
        <v>49</v>
      </c>
      <c r="L275" s="30" t="s">
        <v>695</v>
      </c>
      <c r="M275" s="30">
        <v>0.36</v>
      </c>
      <c r="N275" s="30" t="s">
        <v>8</v>
      </c>
      <c r="O275" s="30" t="s">
        <v>28</v>
      </c>
      <c r="P275" s="30" t="s">
        <v>60</v>
      </c>
      <c r="Q275" s="30" t="s">
        <v>696</v>
      </c>
      <c r="R275" s="30">
        <v>55014</v>
      </c>
      <c r="S275" s="32">
        <v>42026</v>
      </c>
      <c r="T275" s="32">
        <v>42026</v>
      </c>
      <c r="U275" s="53">
        <v>-21.63242</v>
      </c>
      <c r="V275" s="30">
        <v>9</v>
      </c>
      <c r="W275" s="30">
        <v>140.69999999999999</v>
      </c>
      <c r="X275" s="30">
        <v>89218</v>
      </c>
      <c r="Y275" s="30" t="s">
        <v>3216</v>
      </c>
      <c r="Z275" s="30">
        <v>245.39590219157134</v>
      </c>
    </row>
    <row r="276" spans="1:26" x14ac:dyDescent="0.2">
      <c r="A276" s="30">
        <v>2209</v>
      </c>
      <c r="B276" s="30" t="s">
        <v>697</v>
      </c>
      <c r="C276" s="30" t="s">
        <v>23</v>
      </c>
      <c r="D276" s="30">
        <v>0.06</v>
      </c>
      <c r="E276" s="30">
        <v>6.98</v>
      </c>
      <c r="F276" s="30">
        <v>1.6</v>
      </c>
      <c r="G276" s="30" t="s">
        <v>14</v>
      </c>
      <c r="H276" s="30" t="s">
        <v>47</v>
      </c>
      <c r="I276" s="30" t="s">
        <v>24</v>
      </c>
      <c r="J276" s="30" t="s">
        <v>64</v>
      </c>
      <c r="K276" s="30" t="s">
        <v>26</v>
      </c>
      <c r="L276" s="30" t="s">
        <v>698</v>
      </c>
      <c r="M276" s="30">
        <v>0.38</v>
      </c>
      <c r="N276" s="30" t="s">
        <v>8</v>
      </c>
      <c r="O276" s="30" t="s">
        <v>9</v>
      </c>
      <c r="P276" s="30" t="s">
        <v>51</v>
      </c>
      <c r="Q276" s="30" t="s">
        <v>436</v>
      </c>
      <c r="R276" s="30">
        <v>30337</v>
      </c>
      <c r="S276" s="32">
        <v>42026</v>
      </c>
      <c r="T276" s="32">
        <v>42033</v>
      </c>
      <c r="U276" s="53">
        <v>-98.055999999999997</v>
      </c>
      <c r="V276" s="30">
        <v>12</v>
      </c>
      <c r="W276" s="30">
        <v>83.93</v>
      </c>
      <c r="X276" s="30">
        <v>88030</v>
      </c>
      <c r="Y276" s="30" t="s">
        <v>3215</v>
      </c>
      <c r="Z276" s="30">
        <v>-10.942145325588474</v>
      </c>
    </row>
    <row r="277" spans="1:26" x14ac:dyDescent="0.2">
      <c r="A277" s="30">
        <v>2896</v>
      </c>
      <c r="B277" s="30" t="s">
        <v>699</v>
      </c>
      <c r="C277" s="30" t="s">
        <v>23</v>
      </c>
      <c r="D277" s="30">
        <v>0.02</v>
      </c>
      <c r="E277" s="30">
        <v>880.98</v>
      </c>
      <c r="F277" s="30">
        <v>44.55</v>
      </c>
      <c r="G277" s="30" t="s">
        <v>2</v>
      </c>
      <c r="H277" s="30" t="s">
        <v>47</v>
      </c>
      <c r="I277" s="30" t="s">
        <v>4</v>
      </c>
      <c r="J277" s="30" t="s">
        <v>93</v>
      </c>
      <c r="K277" s="30" t="s">
        <v>6</v>
      </c>
      <c r="L277" s="30" t="s">
        <v>214</v>
      </c>
      <c r="M277" s="30">
        <v>0.62</v>
      </c>
      <c r="N277" s="30" t="s">
        <v>8</v>
      </c>
      <c r="O277" s="30" t="s">
        <v>28</v>
      </c>
      <c r="P277" s="30" t="s">
        <v>60</v>
      </c>
      <c r="Q277" s="30" t="s">
        <v>700</v>
      </c>
      <c r="R277" s="30">
        <v>56001</v>
      </c>
      <c r="S277" s="32">
        <v>42026</v>
      </c>
      <c r="T277" s="32">
        <v>42030</v>
      </c>
      <c r="U277" s="53">
        <v>4861.0637999999999</v>
      </c>
      <c r="V277" s="30">
        <v>8</v>
      </c>
      <c r="W277" s="30">
        <v>7045.02</v>
      </c>
      <c r="X277" s="30">
        <v>86925</v>
      </c>
      <c r="Y277" s="30" t="s">
        <v>3216</v>
      </c>
      <c r="Z277" s="30">
        <v>9415.1795060652566</v>
      </c>
    </row>
    <row r="278" spans="1:26" x14ac:dyDescent="0.2">
      <c r="A278" s="30">
        <v>2422</v>
      </c>
      <c r="B278" s="30" t="s">
        <v>701</v>
      </c>
      <c r="C278" s="30" t="s">
        <v>92</v>
      </c>
      <c r="D278" s="30">
        <v>0.09</v>
      </c>
      <c r="E278" s="30">
        <v>3.89</v>
      </c>
      <c r="F278" s="30">
        <v>7.01</v>
      </c>
      <c r="G278" s="30" t="s">
        <v>63</v>
      </c>
      <c r="H278" s="30" t="s">
        <v>47</v>
      </c>
      <c r="I278" s="30" t="s">
        <v>24</v>
      </c>
      <c r="J278" s="30" t="s">
        <v>48</v>
      </c>
      <c r="K278" s="30" t="s">
        <v>49</v>
      </c>
      <c r="L278" s="30" t="s">
        <v>702</v>
      </c>
      <c r="M278" s="30">
        <v>0.37</v>
      </c>
      <c r="N278" s="30" t="s">
        <v>8</v>
      </c>
      <c r="O278" s="30" t="s">
        <v>28</v>
      </c>
      <c r="P278" s="30" t="s">
        <v>163</v>
      </c>
      <c r="Q278" s="30" t="s">
        <v>703</v>
      </c>
      <c r="R278" s="30">
        <v>77340</v>
      </c>
      <c r="S278" s="32">
        <v>42026</v>
      </c>
      <c r="T278" s="32">
        <v>42028</v>
      </c>
      <c r="U278" s="53">
        <v>-154.30699999999999</v>
      </c>
      <c r="V278" s="30">
        <v>10</v>
      </c>
      <c r="W278" s="30">
        <v>42.56</v>
      </c>
      <c r="X278" s="30">
        <v>89055</v>
      </c>
      <c r="Y278" s="30" t="s">
        <v>3216</v>
      </c>
      <c r="Z278" s="30">
        <v>-106.05536946357122</v>
      </c>
    </row>
    <row r="279" spans="1:26" x14ac:dyDescent="0.2">
      <c r="A279" s="30">
        <v>2873</v>
      </c>
      <c r="B279" s="30" t="s">
        <v>704</v>
      </c>
      <c r="C279" s="30" t="s">
        <v>92</v>
      </c>
      <c r="D279" s="30">
        <v>7.0000000000000007E-2</v>
      </c>
      <c r="E279" s="30">
        <v>2.89</v>
      </c>
      <c r="F279" s="30">
        <v>0.5</v>
      </c>
      <c r="G279" s="30" t="s">
        <v>14</v>
      </c>
      <c r="H279" s="30" t="s">
        <v>3</v>
      </c>
      <c r="I279" s="30" t="s">
        <v>24</v>
      </c>
      <c r="J279" s="30" t="s">
        <v>128</v>
      </c>
      <c r="K279" s="30" t="s">
        <v>49</v>
      </c>
      <c r="L279" s="30" t="s">
        <v>705</v>
      </c>
      <c r="M279" s="30">
        <v>0.38</v>
      </c>
      <c r="N279" s="30" t="s">
        <v>8</v>
      </c>
      <c r="O279" s="30" t="s">
        <v>9</v>
      </c>
      <c r="P279" s="30" t="s">
        <v>99</v>
      </c>
      <c r="Q279" s="30" t="s">
        <v>706</v>
      </c>
      <c r="R279" s="30">
        <v>33012</v>
      </c>
      <c r="S279" s="32">
        <v>42026</v>
      </c>
      <c r="T279" s="32">
        <v>42028</v>
      </c>
      <c r="U279" s="53">
        <v>441.59399999999999</v>
      </c>
      <c r="V279" s="30">
        <v>12</v>
      </c>
      <c r="W279" s="30">
        <v>33.020000000000003</v>
      </c>
      <c r="X279" s="30">
        <v>89872</v>
      </c>
      <c r="Y279" s="30" t="s">
        <v>3215</v>
      </c>
      <c r="Z279" s="30">
        <v>385.36605988794844</v>
      </c>
    </row>
    <row r="280" spans="1:26" x14ac:dyDescent="0.2">
      <c r="A280" s="30">
        <v>2873</v>
      </c>
      <c r="B280" s="30" t="s">
        <v>704</v>
      </c>
      <c r="C280" s="30" t="s">
        <v>92</v>
      </c>
      <c r="D280" s="30">
        <v>0</v>
      </c>
      <c r="E280" s="30">
        <v>217.85</v>
      </c>
      <c r="F280" s="30">
        <v>29.1</v>
      </c>
      <c r="G280" s="30" t="s">
        <v>2</v>
      </c>
      <c r="H280" s="30" t="s">
        <v>3</v>
      </c>
      <c r="I280" s="30" t="s">
        <v>4</v>
      </c>
      <c r="J280" s="30" t="s">
        <v>5</v>
      </c>
      <c r="K280" s="30" t="s">
        <v>6</v>
      </c>
      <c r="L280" s="30" t="s">
        <v>707</v>
      </c>
      <c r="M280" s="30">
        <v>0.68</v>
      </c>
      <c r="N280" s="30" t="s">
        <v>8</v>
      </c>
      <c r="O280" s="30" t="s">
        <v>9</v>
      </c>
      <c r="P280" s="30" t="s">
        <v>99</v>
      </c>
      <c r="Q280" s="30" t="s">
        <v>706</v>
      </c>
      <c r="R280" s="30">
        <v>33012</v>
      </c>
      <c r="S280" s="32">
        <v>42026</v>
      </c>
      <c r="T280" s="32">
        <v>42027</v>
      </c>
      <c r="U280" s="53">
        <v>394.17</v>
      </c>
      <c r="V280" s="30">
        <v>10</v>
      </c>
      <c r="W280" s="30">
        <v>2273.1</v>
      </c>
      <c r="X280" s="30">
        <v>89872</v>
      </c>
      <c r="Y280" s="30" t="s">
        <v>3215</v>
      </c>
      <c r="Z280" s="30">
        <v>2292.8416303106505</v>
      </c>
    </row>
    <row r="281" spans="1:26" x14ac:dyDescent="0.2">
      <c r="A281" s="30">
        <v>3350</v>
      </c>
      <c r="B281" s="30" t="s">
        <v>708</v>
      </c>
      <c r="C281" s="30" t="s">
        <v>92</v>
      </c>
      <c r="D281" s="30">
        <v>0.01</v>
      </c>
      <c r="E281" s="30">
        <v>73.98</v>
      </c>
      <c r="F281" s="30">
        <v>12.14</v>
      </c>
      <c r="G281" s="30" t="s">
        <v>14</v>
      </c>
      <c r="H281" s="30" t="s">
        <v>3</v>
      </c>
      <c r="I281" s="30" t="s">
        <v>16</v>
      </c>
      <c r="J281" s="30" t="s">
        <v>17</v>
      </c>
      <c r="K281" s="30" t="s">
        <v>49</v>
      </c>
      <c r="L281" s="30" t="s">
        <v>709</v>
      </c>
      <c r="M281" s="30">
        <v>0.67</v>
      </c>
      <c r="N281" s="30" t="s">
        <v>8</v>
      </c>
      <c r="O281" s="30" t="s">
        <v>35</v>
      </c>
      <c r="P281" s="30" t="s">
        <v>42</v>
      </c>
      <c r="Q281" s="30" t="s">
        <v>710</v>
      </c>
      <c r="R281" s="30">
        <v>98444</v>
      </c>
      <c r="S281" s="32">
        <v>42027</v>
      </c>
      <c r="T281" s="32">
        <v>42029</v>
      </c>
      <c r="U281" s="53">
        <v>-29.0656</v>
      </c>
      <c r="V281" s="30">
        <v>5</v>
      </c>
      <c r="W281" s="30">
        <v>384.22</v>
      </c>
      <c r="X281" s="30">
        <v>91296</v>
      </c>
      <c r="Y281" s="30" t="s">
        <v>3217</v>
      </c>
      <c r="Z281" s="30">
        <v>728.55160814320118</v>
      </c>
    </row>
    <row r="282" spans="1:26" x14ac:dyDescent="0.2">
      <c r="A282" s="30">
        <v>1692</v>
      </c>
      <c r="B282" s="30" t="s">
        <v>711</v>
      </c>
      <c r="C282" s="30" t="s">
        <v>46</v>
      </c>
      <c r="D282" s="30">
        <v>0</v>
      </c>
      <c r="E282" s="30">
        <v>6.84</v>
      </c>
      <c r="F282" s="30">
        <v>8.3699999999999992</v>
      </c>
      <c r="G282" s="30" t="s">
        <v>14</v>
      </c>
      <c r="H282" s="30" t="s">
        <v>15</v>
      </c>
      <c r="I282" s="30" t="s">
        <v>24</v>
      </c>
      <c r="J282" s="30" t="s">
        <v>544</v>
      </c>
      <c r="K282" s="30" t="s">
        <v>18</v>
      </c>
      <c r="L282" s="30" t="s">
        <v>712</v>
      </c>
      <c r="M282" s="30">
        <v>0.57999999999999996</v>
      </c>
      <c r="N282" s="30" t="s">
        <v>8</v>
      </c>
      <c r="O282" s="30" t="s">
        <v>28</v>
      </c>
      <c r="P282" s="30" t="s">
        <v>513</v>
      </c>
      <c r="Q282" s="30" t="s">
        <v>713</v>
      </c>
      <c r="R282" s="30">
        <v>67114</v>
      </c>
      <c r="S282" s="32">
        <v>42027</v>
      </c>
      <c r="T282" s="32">
        <v>42028</v>
      </c>
      <c r="U282" s="53">
        <v>-123.1816</v>
      </c>
      <c r="V282" s="30">
        <v>5</v>
      </c>
      <c r="W282" s="30">
        <v>37.89</v>
      </c>
      <c r="X282" s="30">
        <v>90189</v>
      </c>
      <c r="Y282" s="30" t="s">
        <v>3216</v>
      </c>
      <c r="Z282" s="30">
        <v>417.7814527726967</v>
      </c>
    </row>
    <row r="283" spans="1:26" x14ac:dyDescent="0.2">
      <c r="A283" s="30">
        <v>1693</v>
      </c>
      <c r="B283" s="30" t="s">
        <v>714</v>
      </c>
      <c r="C283" s="30" t="s">
        <v>46</v>
      </c>
      <c r="D283" s="30">
        <v>7.0000000000000007E-2</v>
      </c>
      <c r="E283" s="30">
        <v>30.98</v>
      </c>
      <c r="F283" s="30">
        <v>5.76</v>
      </c>
      <c r="G283" s="30" t="s">
        <v>14</v>
      </c>
      <c r="H283" s="30" t="s">
        <v>15</v>
      </c>
      <c r="I283" s="30" t="s">
        <v>24</v>
      </c>
      <c r="J283" s="30" t="s">
        <v>64</v>
      </c>
      <c r="K283" s="30" t="s">
        <v>49</v>
      </c>
      <c r="L283" s="30" t="s">
        <v>715</v>
      </c>
      <c r="M283" s="30">
        <v>0.4</v>
      </c>
      <c r="N283" s="30" t="s">
        <v>8</v>
      </c>
      <c r="O283" s="30" t="s">
        <v>9</v>
      </c>
      <c r="P283" s="30" t="s">
        <v>218</v>
      </c>
      <c r="Q283" s="30" t="s">
        <v>716</v>
      </c>
      <c r="R283" s="30">
        <v>20190</v>
      </c>
      <c r="S283" s="32">
        <v>42027</v>
      </c>
      <c r="T283" s="32">
        <v>42029</v>
      </c>
      <c r="U283" s="53">
        <v>-28.797999999999998</v>
      </c>
      <c r="V283" s="30">
        <v>11</v>
      </c>
      <c r="W283" s="30">
        <v>343.79</v>
      </c>
      <c r="X283" s="30">
        <v>90189</v>
      </c>
      <c r="Y283" s="30" t="s">
        <v>3215</v>
      </c>
      <c r="Z283" s="30">
        <v>322.05703614789456</v>
      </c>
    </row>
    <row r="284" spans="1:26" x14ac:dyDescent="0.2">
      <c r="A284" s="30">
        <v>604</v>
      </c>
      <c r="B284" s="30" t="s">
        <v>717</v>
      </c>
      <c r="C284" s="30" t="s">
        <v>1</v>
      </c>
      <c r="D284" s="30">
        <v>0.03</v>
      </c>
      <c r="E284" s="30">
        <v>1.88</v>
      </c>
      <c r="F284" s="30">
        <v>1.49</v>
      </c>
      <c r="G284" s="30" t="s">
        <v>14</v>
      </c>
      <c r="H284" s="30" t="s">
        <v>47</v>
      </c>
      <c r="I284" s="30" t="s">
        <v>24</v>
      </c>
      <c r="J284" s="30" t="s">
        <v>48</v>
      </c>
      <c r="K284" s="30" t="s">
        <v>49</v>
      </c>
      <c r="L284" s="30" t="s">
        <v>589</v>
      </c>
      <c r="M284" s="30">
        <v>0.37</v>
      </c>
      <c r="N284" s="30" t="s">
        <v>8</v>
      </c>
      <c r="O284" s="30" t="s">
        <v>35</v>
      </c>
      <c r="P284" s="30" t="s">
        <v>66</v>
      </c>
      <c r="Q284" s="30" t="s">
        <v>76</v>
      </c>
      <c r="R284" s="30">
        <v>90045</v>
      </c>
      <c r="S284" s="32">
        <v>42028</v>
      </c>
      <c r="T284" s="32">
        <v>42029</v>
      </c>
      <c r="U284" s="53">
        <v>-15.099500000000001</v>
      </c>
      <c r="V284" s="30">
        <v>52</v>
      </c>
      <c r="W284" s="30">
        <v>102.32</v>
      </c>
      <c r="X284" s="30">
        <v>34882</v>
      </c>
      <c r="Y284" s="30" t="s">
        <v>3217</v>
      </c>
      <c r="Z284" s="30">
        <v>276.74414793979605</v>
      </c>
    </row>
    <row r="285" spans="1:26" x14ac:dyDescent="0.2">
      <c r="A285" s="30">
        <v>830</v>
      </c>
      <c r="B285" s="30" t="s">
        <v>718</v>
      </c>
      <c r="C285" s="30" t="s">
        <v>13</v>
      </c>
      <c r="D285" s="30">
        <v>0.01</v>
      </c>
      <c r="E285" s="30">
        <v>14.42</v>
      </c>
      <c r="F285" s="30">
        <v>6.75</v>
      </c>
      <c r="G285" s="30" t="s">
        <v>14</v>
      </c>
      <c r="H285" s="30" t="s">
        <v>70</v>
      </c>
      <c r="I285" s="30" t="s">
        <v>24</v>
      </c>
      <c r="J285" s="30" t="s">
        <v>71</v>
      </c>
      <c r="K285" s="30" t="s">
        <v>120</v>
      </c>
      <c r="L285" s="30" t="s">
        <v>385</v>
      </c>
      <c r="M285" s="30">
        <v>0.52</v>
      </c>
      <c r="N285" s="30" t="s">
        <v>8</v>
      </c>
      <c r="O285" s="30" t="s">
        <v>35</v>
      </c>
      <c r="P285" s="30" t="s">
        <v>36</v>
      </c>
      <c r="Q285" s="30" t="s">
        <v>719</v>
      </c>
      <c r="R285" s="30">
        <v>80033</v>
      </c>
      <c r="S285" s="32">
        <v>42028</v>
      </c>
      <c r="T285" s="32">
        <v>42028</v>
      </c>
      <c r="U285" s="53">
        <v>-13.826000000000001</v>
      </c>
      <c r="V285" s="30">
        <v>6</v>
      </c>
      <c r="W285" s="30">
        <v>89.91</v>
      </c>
      <c r="X285" s="30">
        <v>90270</v>
      </c>
      <c r="Y285" s="30" t="s">
        <v>3217</v>
      </c>
      <c r="Z285" s="30">
        <v>277.67677855397937</v>
      </c>
    </row>
    <row r="286" spans="1:26" x14ac:dyDescent="0.2">
      <c r="A286" s="30">
        <v>997</v>
      </c>
      <c r="B286" s="30" t="s">
        <v>720</v>
      </c>
      <c r="C286" s="30" t="s">
        <v>23</v>
      </c>
      <c r="D286" s="30">
        <v>0.08</v>
      </c>
      <c r="E286" s="30">
        <v>67.84</v>
      </c>
      <c r="F286" s="30">
        <v>0.99</v>
      </c>
      <c r="G286" s="30" t="s">
        <v>14</v>
      </c>
      <c r="H286" s="30" t="s">
        <v>3</v>
      </c>
      <c r="I286" s="30" t="s">
        <v>24</v>
      </c>
      <c r="J286" s="30" t="s">
        <v>71</v>
      </c>
      <c r="K286" s="30" t="s">
        <v>49</v>
      </c>
      <c r="L286" s="30" t="s">
        <v>721</v>
      </c>
      <c r="M286" s="30">
        <v>0.57999999999999996</v>
      </c>
      <c r="N286" s="30" t="s">
        <v>8</v>
      </c>
      <c r="O286" s="30" t="s">
        <v>87</v>
      </c>
      <c r="P286" s="30" t="s">
        <v>373</v>
      </c>
      <c r="Q286" s="30" t="s">
        <v>374</v>
      </c>
      <c r="R286" s="30">
        <v>7002</v>
      </c>
      <c r="S286" s="32">
        <v>42028</v>
      </c>
      <c r="T286" s="32">
        <v>42033</v>
      </c>
      <c r="U286" s="53">
        <v>-23.634399999999999</v>
      </c>
      <c r="V286" s="30">
        <v>1</v>
      </c>
      <c r="W286" s="30">
        <v>63.66</v>
      </c>
      <c r="X286" s="30">
        <v>89431</v>
      </c>
      <c r="Y286" s="30" t="s">
        <v>3218</v>
      </c>
      <c r="Z286" s="30">
        <v>352.6368353481343</v>
      </c>
    </row>
    <row r="287" spans="1:26" x14ac:dyDescent="0.2">
      <c r="A287" s="30">
        <v>1281</v>
      </c>
      <c r="B287" s="30" t="s">
        <v>722</v>
      </c>
      <c r="C287" s="30" t="s">
        <v>23</v>
      </c>
      <c r="D287" s="30">
        <v>0.03</v>
      </c>
      <c r="E287" s="30">
        <v>199.99</v>
      </c>
      <c r="F287" s="30">
        <v>24.49</v>
      </c>
      <c r="G287" s="30" t="s">
        <v>63</v>
      </c>
      <c r="H287" s="30" t="s">
        <v>3</v>
      </c>
      <c r="I287" s="30" t="s">
        <v>16</v>
      </c>
      <c r="J287" s="30" t="s">
        <v>39</v>
      </c>
      <c r="K287" s="30" t="s">
        <v>40</v>
      </c>
      <c r="L287" s="30" t="s">
        <v>723</v>
      </c>
      <c r="M287" s="30">
        <v>0.46</v>
      </c>
      <c r="N287" s="30" t="s">
        <v>8</v>
      </c>
      <c r="O287" s="30" t="s">
        <v>28</v>
      </c>
      <c r="P287" s="30" t="s">
        <v>29</v>
      </c>
      <c r="Q287" s="30" t="s">
        <v>724</v>
      </c>
      <c r="R287" s="30">
        <v>47591</v>
      </c>
      <c r="S287" s="32">
        <v>42028</v>
      </c>
      <c r="T287" s="32">
        <v>42030</v>
      </c>
      <c r="U287" s="53">
        <v>727.73609999999996</v>
      </c>
      <c r="V287" s="30">
        <v>5</v>
      </c>
      <c r="W287" s="30">
        <v>1054.69</v>
      </c>
      <c r="X287" s="30">
        <v>89112</v>
      </c>
      <c r="Y287" s="30" t="s">
        <v>3216</v>
      </c>
      <c r="Z287" s="30">
        <v>2036.7173150631754</v>
      </c>
    </row>
    <row r="288" spans="1:26" x14ac:dyDescent="0.2">
      <c r="A288" s="30">
        <v>1282</v>
      </c>
      <c r="B288" s="30" t="s">
        <v>725</v>
      </c>
      <c r="C288" s="30" t="s">
        <v>23</v>
      </c>
      <c r="D288" s="30">
        <v>0.03</v>
      </c>
      <c r="E288" s="30">
        <v>199.99</v>
      </c>
      <c r="F288" s="30">
        <v>24.49</v>
      </c>
      <c r="G288" s="30" t="s">
        <v>63</v>
      </c>
      <c r="H288" s="30" t="s">
        <v>3</v>
      </c>
      <c r="I288" s="30" t="s">
        <v>16</v>
      </c>
      <c r="J288" s="30" t="s">
        <v>39</v>
      </c>
      <c r="K288" s="30" t="s">
        <v>40</v>
      </c>
      <c r="L288" s="30" t="s">
        <v>723</v>
      </c>
      <c r="M288" s="30">
        <v>0.46</v>
      </c>
      <c r="N288" s="30" t="s">
        <v>8</v>
      </c>
      <c r="O288" s="30" t="s">
        <v>87</v>
      </c>
      <c r="P288" s="30" t="s">
        <v>296</v>
      </c>
      <c r="Q288" s="30" t="s">
        <v>297</v>
      </c>
      <c r="R288" s="30">
        <v>19134</v>
      </c>
      <c r="S288" s="32">
        <v>42028</v>
      </c>
      <c r="T288" s="32">
        <v>42030</v>
      </c>
      <c r="U288" s="53">
        <v>393.42</v>
      </c>
      <c r="V288" s="30">
        <v>21</v>
      </c>
      <c r="W288" s="30">
        <v>4429.6899999999996</v>
      </c>
      <c r="X288" s="30">
        <v>29319</v>
      </c>
      <c r="Y288" s="30" t="s">
        <v>3218</v>
      </c>
      <c r="Z288" s="30">
        <v>1694.3690292566207</v>
      </c>
    </row>
    <row r="289" spans="1:26" x14ac:dyDescent="0.2">
      <c r="A289" s="30">
        <v>1690</v>
      </c>
      <c r="B289" s="30" t="s">
        <v>726</v>
      </c>
      <c r="C289" s="30" t="s">
        <v>23</v>
      </c>
      <c r="D289" s="30">
        <v>0.05</v>
      </c>
      <c r="E289" s="30">
        <v>115.99</v>
      </c>
      <c r="F289" s="30">
        <v>5.26</v>
      </c>
      <c r="G289" s="30" t="s">
        <v>14</v>
      </c>
      <c r="H289" s="30" t="s">
        <v>70</v>
      </c>
      <c r="I289" s="30" t="s">
        <v>16</v>
      </c>
      <c r="J289" s="30" t="s">
        <v>111</v>
      </c>
      <c r="K289" s="30" t="s">
        <v>49</v>
      </c>
      <c r="L289" s="30" t="s">
        <v>727</v>
      </c>
      <c r="M289" s="30">
        <v>0.56999999999999995</v>
      </c>
      <c r="N289" s="30" t="s">
        <v>8</v>
      </c>
      <c r="O289" s="30" t="s">
        <v>87</v>
      </c>
      <c r="P289" s="30" t="s">
        <v>296</v>
      </c>
      <c r="Q289" s="30" t="s">
        <v>728</v>
      </c>
      <c r="R289" s="30">
        <v>17112</v>
      </c>
      <c r="S289" s="32">
        <v>42028</v>
      </c>
      <c r="T289" s="32">
        <v>42032</v>
      </c>
      <c r="U289" s="53">
        <v>616.53570000000002</v>
      </c>
      <c r="V289" s="30">
        <v>9</v>
      </c>
      <c r="W289" s="30">
        <v>893.53</v>
      </c>
      <c r="X289" s="30">
        <v>91076</v>
      </c>
      <c r="Y289" s="30" t="s">
        <v>3218</v>
      </c>
      <c r="Z289" s="30">
        <v>1297.6198177355582</v>
      </c>
    </row>
    <row r="290" spans="1:26" x14ac:dyDescent="0.2">
      <c r="A290" s="30">
        <v>2613</v>
      </c>
      <c r="B290" s="30" t="s">
        <v>729</v>
      </c>
      <c r="C290" s="30" t="s">
        <v>23</v>
      </c>
      <c r="D290" s="30">
        <v>0.02</v>
      </c>
      <c r="E290" s="30">
        <v>50.98</v>
      </c>
      <c r="F290" s="30">
        <v>13.66</v>
      </c>
      <c r="G290" s="30" t="s">
        <v>63</v>
      </c>
      <c r="H290" s="30" t="s">
        <v>70</v>
      </c>
      <c r="I290" s="30" t="s">
        <v>24</v>
      </c>
      <c r="J290" s="30" t="s">
        <v>71</v>
      </c>
      <c r="K290" s="30" t="s">
        <v>49</v>
      </c>
      <c r="L290" s="30" t="s">
        <v>730</v>
      </c>
      <c r="M290" s="30">
        <v>0.57999999999999996</v>
      </c>
      <c r="N290" s="30" t="s">
        <v>8</v>
      </c>
      <c r="O290" s="30" t="s">
        <v>87</v>
      </c>
      <c r="P290" s="30" t="s">
        <v>373</v>
      </c>
      <c r="Q290" s="30" t="s">
        <v>731</v>
      </c>
      <c r="R290" s="30">
        <v>8863</v>
      </c>
      <c r="S290" s="32">
        <v>42028</v>
      </c>
      <c r="T290" s="32">
        <v>42028</v>
      </c>
      <c r="U290" s="53">
        <v>-25.76</v>
      </c>
      <c r="V290" s="30">
        <v>1</v>
      </c>
      <c r="W290" s="30">
        <v>68.45</v>
      </c>
      <c r="X290" s="30">
        <v>86119</v>
      </c>
      <c r="Y290" s="30" t="s">
        <v>3218</v>
      </c>
      <c r="Z290" s="30">
        <v>614.29637262724987</v>
      </c>
    </row>
    <row r="291" spans="1:26" x14ac:dyDescent="0.2">
      <c r="A291" s="30">
        <v>3089</v>
      </c>
      <c r="B291" s="30" t="s">
        <v>732</v>
      </c>
      <c r="C291" s="30" t="s">
        <v>23</v>
      </c>
      <c r="D291" s="30">
        <v>7.0000000000000007E-2</v>
      </c>
      <c r="E291" s="30">
        <v>49.43</v>
      </c>
      <c r="F291" s="30">
        <v>19.989999999999998</v>
      </c>
      <c r="G291" s="30" t="s">
        <v>14</v>
      </c>
      <c r="H291" s="30" t="s">
        <v>70</v>
      </c>
      <c r="I291" s="30" t="s">
        <v>24</v>
      </c>
      <c r="J291" s="30" t="s">
        <v>71</v>
      </c>
      <c r="K291" s="30" t="s">
        <v>49</v>
      </c>
      <c r="L291" s="30" t="s">
        <v>733</v>
      </c>
      <c r="M291" s="30">
        <v>0.56999999999999995</v>
      </c>
      <c r="N291" s="30" t="s">
        <v>8</v>
      </c>
      <c r="O291" s="30" t="s">
        <v>28</v>
      </c>
      <c r="P291" s="30" t="s">
        <v>513</v>
      </c>
      <c r="Q291" s="30" t="s">
        <v>734</v>
      </c>
      <c r="R291" s="30">
        <v>66209</v>
      </c>
      <c r="S291" s="32">
        <v>42028</v>
      </c>
      <c r="T291" s="32">
        <v>42033</v>
      </c>
      <c r="U291" s="53">
        <v>-122.77</v>
      </c>
      <c r="V291" s="30">
        <v>6</v>
      </c>
      <c r="W291" s="30">
        <v>281.82</v>
      </c>
      <c r="X291" s="30">
        <v>91219</v>
      </c>
      <c r="Y291" s="30" t="s">
        <v>3216</v>
      </c>
      <c r="Z291" s="30">
        <v>725.91837124937729</v>
      </c>
    </row>
    <row r="292" spans="1:26" x14ac:dyDescent="0.2">
      <c r="A292" s="30">
        <v>2283</v>
      </c>
      <c r="B292" s="30" t="s">
        <v>735</v>
      </c>
      <c r="C292" s="30" t="s">
        <v>92</v>
      </c>
      <c r="D292" s="30">
        <v>0.01</v>
      </c>
      <c r="E292" s="30">
        <v>11.7</v>
      </c>
      <c r="F292" s="30">
        <v>6.96</v>
      </c>
      <c r="G292" s="30" t="s">
        <v>14</v>
      </c>
      <c r="H292" s="30" t="s">
        <v>47</v>
      </c>
      <c r="I292" s="30" t="s">
        <v>24</v>
      </c>
      <c r="J292" s="30" t="s">
        <v>71</v>
      </c>
      <c r="K292" s="30" t="s">
        <v>120</v>
      </c>
      <c r="L292" s="30" t="s">
        <v>736</v>
      </c>
      <c r="M292" s="30">
        <v>0.5</v>
      </c>
      <c r="N292" s="30" t="s">
        <v>8</v>
      </c>
      <c r="O292" s="30" t="s">
        <v>28</v>
      </c>
      <c r="P292" s="30" t="s">
        <v>333</v>
      </c>
      <c r="Q292" s="30" t="s">
        <v>737</v>
      </c>
      <c r="R292" s="30">
        <v>53132</v>
      </c>
      <c r="S292" s="32">
        <v>42028</v>
      </c>
      <c r="T292" s="32">
        <v>42030</v>
      </c>
      <c r="U292" s="53">
        <v>-28.954000000000001</v>
      </c>
      <c r="V292" s="30">
        <v>6</v>
      </c>
      <c r="W292" s="30">
        <v>76.87</v>
      </c>
      <c r="X292" s="30">
        <v>85947</v>
      </c>
      <c r="Y292" s="30" t="s">
        <v>3216</v>
      </c>
      <c r="Z292" s="30">
        <v>288.53436184568341</v>
      </c>
    </row>
    <row r="293" spans="1:26" x14ac:dyDescent="0.2">
      <c r="A293" s="30">
        <v>275</v>
      </c>
      <c r="B293" s="30" t="s">
        <v>738</v>
      </c>
      <c r="C293" s="30" t="s">
        <v>46</v>
      </c>
      <c r="D293" s="30">
        <v>0.09</v>
      </c>
      <c r="E293" s="30">
        <v>15.28</v>
      </c>
      <c r="F293" s="30">
        <v>10.91</v>
      </c>
      <c r="G293" s="30" t="s">
        <v>14</v>
      </c>
      <c r="H293" s="30" t="s">
        <v>70</v>
      </c>
      <c r="I293" s="30" t="s">
        <v>24</v>
      </c>
      <c r="J293" s="30" t="s">
        <v>48</v>
      </c>
      <c r="K293" s="30" t="s">
        <v>49</v>
      </c>
      <c r="L293" s="30" t="s">
        <v>739</v>
      </c>
      <c r="M293" s="30">
        <v>0.36</v>
      </c>
      <c r="N293" s="30" t="s">
        <v>8</v>
      </c>
      <c r="O293" s="30" t="s">
        <v>87</v>
      </c>
      <c r="P293" s="30" t="s">
        <v>224</v>
      </c>
      <c r="Q293" s="30" t="s">
        <v>740</v>
      </c>
      <c r="R293" s="30">
        <v>6824</v>
      </c>
      <c r="S293" s="32">
        <v>42028</v>
      </c>
      <c r="T293" s="32">
        <v>42029</v>
      </c>
      <c r="U293" s="53">
        <v>-51.75</v>
      </c>
      <c r="V293" s="30">
        <v>4</v>
      </c>
      <c r="W293" s="30">
        <v>61.52</v>
      </c>
      <c r="X293" s="30">
        <v>89292</v>
      </c>
      <c r="Y293" s="30" t="s">
        <v>3218</v>
      </c>
      <c r="Z293" s="30">
        <v>374.17697591032487</v>
      </c>
    </row>
    <row r="294" spans="1:26" x14ac:dyDescent="0.2">
      <c r="A294" s="30">
        <v>1653</v>
      </c>
      <c r="B294" s="30" t="s">
        <v>741</v>
      </c>
      <c r="C294" s="30" t="s">
        <v>46</v>
      </c>
      <c r="D294" s="30">
        <v>0</v>
      </c>
      <c r="E294" s="30">
        <v>101.41</v>
      </c>
      <c r="F294" s="30">
        <v>35</v>
      </c>
      <c r="G294" s="30" t="s">
        <v>63</v>
      </c>
      <c r="H294" s="30" t="s">
        <v>70</v>
      </c>
      <c r="I294" s="30" t="s">
        <v>24</v>
      </c>
      <c r="J294" s="30" t="s">
        <v>54</v>
      </c>
      <c r="K294" s="30" t="s">
        <v>40</v>
      </c>
      <c r="L294" s="30" t="s">
        <v>742</v>
      </c>
      <c r="M294" s="30">
        <v>0.82</v>
      </c>
      <c r="N294" s="30" t="s">
        <v>8</v>
      </c>
      <c r="O294" s="30" t="s">
        <v>35</v>
      </c>
      <c r="P294" s="30" t="s">
        <v>66</v>
      </c>
      <c r="Q294" s="30" t="s">
        <v>743</v>
      </c>
      <c r="R294" s="30">
        <v>91360</v>
      </c>
      <c r="S294" s="32">
        <v>42028</v>
      </c>
      <c r="T294" s="32">
        <v>42029</v>
      </c>
      <c r="U294" s="53">
        <v>-457.73</v>
      </c>
      <c r="V294" s="30">
        <v>10</v>
      </c>
      <c r="W294" s="30">
        <v>1104.32</v>
      </c>
      <c r="X294" s="30">
        <v>89885</v>
      </c>
      <c r="Y294" s="30" t="s">
        <v>3217</v>
      </c>
      <c r="Z294" s="30">
        <v>1253.7394438857991</v>
      </c>
    </row>
    <row r="295" spans="1:26" x14ac:dyDescent="0.2">
      <c r="A295" s="30">
        <v>1653</v>
      </c>
      <c r="B295" s="30" t="s">
        <v>741</v>
      </c>
      <c r="C295" s="30" t="s">
        <v>46</v>
      </c>
      <c r="D295" s="30">
        <v>0.1</v>
      </c>
      <c r="E295" s="30">
        <v>95.99</v>
      </c>
      <c r="F295" s="30">
        <v>4.9000000000000004</v>
      </c>
      <c r="G295" s="30" t="s">
        <v>14</v>
      </c>
      <c r="H295" s="30" t="s">
        <v>70</v>
      </c>
      <c r="I295" s="30" t="s">
        <v>16</v>
      </c>
      <c r="J295" s="30" t="s">
        <v>111</v>
      </c>
      <c r="K295" s="30" t="s">
        <v>49</v>
      </c>
      <c r="L295" s="30" t="s">
        <v>744</v>
      </c>
      <c r="M295" s="30">
        <v>0.56000000000000005</v>
      </c>
      <c r="N295" s="30" t="s">
        <v>8</v>
      </c>
      <c r="O295" s="30" t="s">
        <v>35</v>
      </c>
      <c r="P295" s="30" t="s">
        <v>66</v>
      </c>
      <c r="Q295" s="30" t="s">
        <v>743</v>
      </c>
      <c r="R295" s="30">
        <v>91360</v>
      </c>
      <c r="S295" s="32">
        <v>42028</v>
      </c>
      <c r="T295" s="32">
        <v>42029</v>
      </c>
      <c r="U295" s="53">
        <v>-268.66399999999999</v>
      </c>
      <c r="V295" s="30">
        <v>2</v>
      </c>
      <c r="W295" s="30">
        <v>149.80000000000001</v>
      </c>
      <c r="X295" s="30">
        <v>89885</v>
      </c>
      <c r="Y295" s="30" t="s">
        <v>3217</v>
      </c>
      <c r="Z295" s="30">
        <v>398.4459827807006</v>
      </c>
    </row>
    <row r="296" spans="1:26" x14ac:dyDescent="0.2">
      <c r="A296" s="30">
        <v>1389</v>
      </c>
      <c r="B296" s="30" t="s">
        <v>745</v>
      </c>
      <c r="C296" s="30" t="s">
        <v>1</v>
      </c>
      <c r="D296" s="30">
        <v>0.06</v>
      </c>
      <c r="E296" s="30">
        <v>1.74</v>
      </c>
      <c r="F296" s="30">
        <v>4.08</v>
      </c>
      <c r="G296" s="30" t="s">
        <v>14</v>
      </c>
      <c r="H296" s="30" t="s">
        <v>70</v>
      </c>
      <c r="I296" s="30" t="s">
        <v>4</v>
      </c>
      <c r="J296" s="30" t="s">
        <v>102</v>
      </c>
      <c r="K296" s="30" t="s">
        <v>18</v>
      </c>
      <c r="L296" s="30" t="s">
        <v>746</v>
      </c>
      <c r="M296" s="30">
        <v>0.53</v>
      </c>
      <c r="N296" s="30" t="s">
        <v>8</v>
      </c>
      <c r="O296" s="30" t="s">
        <v>35</v>
      </c>
      <c r="P296" s="30" t="s">
        <v>66</v>
      </c>
      <c r="Q296" s="30" t="s">
        <v>747</v>
      </c>
      <c r="R296" s="30">
        <v>94025</v>
      </c>
      <c r="S296" s="32">
        <v>42029</v>
      </c>
      <c r="T296" s="32">
        <v>42030</v>
      </c>
      <c r="U296" s="53">
        <v>-11.0732</v>
      </c>
      <c r="V296" s="30">
        <v>1</v>
      </c>
      <c r="W296" s="30">
        <v>2.77</v>
      </c>
      <c r="X296" s="30">
        <v>88726</v>
      </c>
      <c r="Y296" s="30" t="s">
        <v>3217</v>
      </c>
      <c r="Z296" s="30">
        <v>434.73957587378635</v>
      </c>
    </row>
    <row r="297" spans="1:26" x14ac:dyDescent="0.2">
      <c r="A297" s="30">
        <v>156</v>
      </c>
      <c r="B297" s="30" t="s">
        <v>748</v>
      </c>
      <c r="C297" s="30" t="s">
        <v>13</v>
      </c>
      <c r="D297" s="30">
        <v>0.03</v>
      </c>
      <c r="E297" s="30">
        <v>10.89</v>
      </c>
      <c r="F297" s="30">
        <v>4.5</v>
      </c>
      <c r="G297" s="30" t="s">
        <v>14</v>
      </c>
      <c r="H297" s="30" t="s">
        <v>70</v>
      </c>
      <c r="I297" s="30" t="s">
        <v>24</v>
      </c>
      <c r="J297" s="30" t="s">
        <v>71</v>
      </c>
      <c r="K297" s="30" t="s">
        <v>49</v>
      </c>
      <c r="L297" s="30" t="s">
        <v>749</v>
      </c>
      <c r="M297" s="30">
        <v>0.59</v>
      </c>
      <c r="N297" s="30" t="s">
        <v>8</v>
      </c>
      <c r="O297" s="30" t="s">
        <v>35</v>
      </c>
      <c r="P297" s="30" t="s">
        <v>36</v>
      </c>
      <c r="Q297" s="30" t="s">
        <v>37</v>
      </c>
      <c r="R297" s="30">
        <v>80525</v>
      </c>
      <c r="S297" s="32">
        <v>42029</v>
      </c>
      <c r="T297" s="32">
        <v>42030</v>
      </c>
      <c r="U297" s="53">
        <v>-18.64</v>
      </c>
      <c r="V297" s="30">
        <v>3</v>
      </c>
      <c r="W297" s="30">
        <v>33.82</v>
      </c>
      <c r="X297" s="30">
        <v>87672</v>
      </c>
      <c r="Y297" s="30" t="s">
        <v>3217</v>
      </c>
      <c r="Z297" s="30">
        <v>244.46457476997452</v>
      </c>
    </row>
    <row r="298" spans="1:26" x14ac:dyDescent="0.2">
      <c r="A298" s="30">
        <v>1997</v>
      </c>
      <c r="B298" s="30" t="s">
        <v>750</v>
      </c>
      <c r="C298" s="30" t="s">
        <v>46</v>
      </c>
      <c r="D298" s="30">
        <v>0.1</v>
      </c>
      <c r="E298" s="30">
        <v>125.99</v>
      </c>
      <c r="F298" s="30">
        <v>8.99</v>
      </c>
      <c r="G298" s="30" t="s">
        <v>14</v>
      </c>
      <c r="H298" s="30" t="s">
        <v>15</v>
      </c>
      <c r="I298" s="30" t="s">
        <v>16</v>
      </c>
      <c r="J298" s="30" t="s">
        <v>111</v>
      </c>
      <c r="K298" s="30" t="s">
        <v>49</v>
      </c>
      <c r="L298" s="30" t="s">
        <v>751</v>
      </c>
      <c r="M298" s="30">
        <v>0.56999999999999995</v>
      </c>
      <c r="N298" s="30" t="s">
        <v>8</v>
      </c>
      <c r="O298" s="30" t="s">
        <v>9</v>
      </c>
      <c r="P298" s="30" t="s">
        <v>247</v>
      </c>
      <c r="Q298" s="30" t="s">
        <v>248</v>
      </c>
      <c r="R298" s="30">
        <v>29915</v>
      </c>
      <c r="S298" s="32">
        <v>42029</v>
      </c>
      <c r="T298" s="32">
        <v>42032</v>
      </c>
      <c r="U298" s="53">
        <v>17.652000000000001</v>
      </c>
      <c r="V298" s="30">
        <v>4</v>
      </c>
      <c r="W298" s="30">
        <v>408.66</v>
      </c>
      <c r="X298" s="30">
        <v>90333</v>
      </c>
      <c r="Y298" s="30" t="s">
        <v>3215</v>
      </c>
      <c r="Z298" s="30">
        <v>878.05721889641188</v>
      </c>
    </row>
    <row r="299" spans="1:26" x14ac:dyDescent="0.2">
      <c r="A299" s="30">
        <v>1360</v>
      </c>
      <c r="B299" s="30" t="s">
        <v>752</v>
      </c>
      <c r="C299" s="30" t="s">
        <v>13</v>
      </c>
      <c r="D299" s="30">
        <v>0.03</v>
      </c>
      <c r="E299" s="30">
        <v>14.34</v>
      </c>
      <c r="F299" s="30">
        <v>5</v>
      </c>
      <c r="G299" s="30" t="s">
        <v>14</v>
      </c>
      <c r="H299" s="30" t="s">
        <v>15</v>
      </c>
      <c r="I299" s="30" t="s">
        <v>4</v>
      </c>
      <c r="J299" s="30" t="s">
        <v>102</v>
      </c>
      <c r="K299" s="30" t="s">
        <v>18</v>
      </c>
      <c r="L299" s="30" t="s">
        <v>753</v>
      </c>
      <c r="M299" s="30">
        <v>0.49</v>
      </c>
      <c r="N299" s="30" t="s">
        <v>8</v>
      </c>
      <c r="O299" s="30" t="s">
        <v>28</v>
      </c>
      <c r="P299" s="30" t="s">
        <v>189</v>
      </c>
      <c r="Q299" s="30" t="s">
        <v>754</v>
      </c>
      <c r="R299" s="30">
        <v>52761</v>
      </c>
      <c r="S299" s="32">
        <v>42030</v>
      </c>
      <c r="T299" s="32">
        <v>42031</v>
      </c>
      <c r="U299" s="53">
        <v>82.310100000000006</v>
      </c>
      <c r="V299" s="30">
        <v>8</v>
      </c>
      <c r="W299" s="30">
        <v>119.29</v>
      </c>
      <c r="X299" s="30">
        <v>89595</v>
      </c>
      <c r="Y299" s="30" t="s">
        <v>3216</v>
      </c>
      <c r="Z299" s="30">
        <v>260.41507518215525</v>
      </c>
    </row>
    <row r="300" spans="1:26" x14ac:dyDescent="0.2">
      <c r="A300" s="30">
        <v>1361</v>
      </c>
      <c r="B300" s="30" t="s">
        <v>755</v>
      </c>
      <c r="C300" s="30" t="s">
        <v>13</v>
      </c>
      <c r="D300" s="30">
        <v>0.01</v>
      </c>
      <c r="E300" s="30">
        <v>2.89</v>
      </c>
      <c r="F300" s="30">
        <v>0.5</v>
      </c>
      <c r="G300" s="30" t="s">
        <v>14</v>
      </c>
      <c r="H300" s="30" t="s">
        <v>15</v>
      </c>
      <c r="I300" s="30" t="s">
        <v>24</v>
      </c>
      <c r="J300" s="30" t="s">
        <v>128</v>
      </c>
      <c r="K300" s="30" t="s">
        <v>49</v>
      </c>
      <c r="L300" s="30" t="s">
        <v>705</v>
      </c>
      <c r="M300" s="30">
        <v>0.38</v>
      </c>
      <c r="N300" s="30" t="s">
        <v>8</v>
      </c>
      <c r="O300" s="30" t="s">
        <v>28</v>
      </c>
      <c r="P300" s="30" t="s">
        <v>265</v>
      </c>
      <c r="Q300" s="30" t="s">
        <v>756</v>
      </c>
      <c r="R300" s="30">
        <v>48101</v>
      </c>
      <c r="S300" s="32">
        <v>42030</v>
      </c>
      <c r="T300" s="32">
        <v>42032</v>
      </c>
      <c r="U300" s="53">
        <v>1.2236</v>
      </c>
      <c r="V300" s="30">
        <v>1</v>
      </c>
      <c r="W300" s="30">
        <v>3.08</v>
      </c>
      <c r="X300" s="30">
        <v>89595</v>
      </c>
      <c r="Y300" s="30" t="s">
        <v>3216</v>
      </c>
      <c r="Z300" s="30">
        <v>-61.084946932130144</v>
      </c>
    </row>
    <row r="301" spans="1:26" x14ac:dyDescent="0.2">
      <c r="A301" s="30">
        <v>3154</v>
      </c>
      <c r="B301" s="30" t="s">
        <v>757</v>
      </c>
      <c r="C301" s="30" t="s">
        <v>13</v>
      </c>
      <c r="D301" s="30">
        <v>0.08</v>
      </c>
      <c r="E301" s="30">
        <v>150.97999999999999</v>
      </c>
      <c r="F301" s="30">
        <v>13.99</v>
      </c>
      <c r="G301" s="30" t="s">
        <v>63</v>
      </c>
      <c r="H301" s="30" t="s">
        <v>70</v>
      </c>
      <c r="I301" s="30" t="s">
        <v>16</v>
      </c>
      <c r="J301" s="30" t="s">
        <v>32</v>
      </c>
      <c r="K301" s="30" t="s">
        <v>120</v>
      </c>
      <c r="L301" s="30" t="s">
        <v>758</v>
      </c>
      <c r="M301" s="30">
        <v>0.38</v>
      </c>
      <c r="N301" s="30" t="s">
        <v>8</v>
      </c>
      <c r="O301" s="30" t="s">
        <v>9</v>
      </c>
      <c r="P301" s="30" t="s">
        <v>99</v>
      </c>
      <c r="Q301" s="30" t="s">
        <v>759</v>
      </c>
      <c r="R301" s="30">
        <v>33710</v>
      </c>
      <c r="S301" s="32">
        <v>42030</v>
      </c>
      <c r="T301" s="32">
        <v>42031</v>
      </c>
      <c r="U301" s="53">
        <v>-3.948</v>
      </c>
      <c r="V301" s="30">
        <v>8</v>
      </c>
      <c r="W301" s="30">
        <v>1183.82</v>
      </c>
      <c r="X301" s="30">
        <v>86899</v>
      </c>
      <c r="Y301" s="30" t="s">
        <v>3215</v>
      </c>
      <c r="Z301" s="30">
        <v>670.92707248826616</v>
      </c>
    </row>
    <row r="302" spans="1:26" x14ac:dyDescent="0.2">
      <c r="A302" s="30">
        <v>3155</v>
      </c>
      <c r="B302" s="30" t="s">
        <v>618</v>
      </c>
      <c r="C302" s="30" t="s">
        <v>13</v>
      </c>
      <c r="D302" s="30">
        <v>0.03</v>
      </c>
      <c r="E302" s="30">
        <v>25.98</v>
      </c>
      <c r="F302" s="30">
        <v>14.36</v>
      </c>
      <c r="G302" s="30" t="s">
        <v>2</v>
      </c>
      <c r="H302" s="30" t="s">
        <v>70</v>
      </c>
      <c r="I302" s="30" t="s">
        <v>4</v>
      </c>
      <c r="J302" s="30" t="s">
        <v>85</v>
      </c>
      <c r="K302" s="30" t="s">
        <v>33</v>
      </c>
      <c r="L302" s="30" t="s">
        <v>760</v>
      </c>
      <c r="M302" s="30">
        <v>0.6</v>
      </c>
      <c r="N302" s="30" t="s">
        <v>8</v>
      </c>
      <c r="O302" s="30" t="s">
        <v>9</v>
      </c>
      <c r="P302" s="30" t="s">
        <v>99</v>
      </c>
      <c r="Q302" s="30" t="s">
        <v>308</v>
      </c>
      <c r="R302" s="30">
        <v>32771</v>
      </c>
      <c r="S302" s="32">
        <v>42030</v>
      </c>
      <c r="T302" s="32">
        <v>42031</v>
      </c>
      <c r="U302" s="53">
        <v>57.545999999999999</v>
      </c>
      <c r="V302" s="30">
        <v>4</v>
      </c>
      <c r="W302" s="30">
        <v>107.66</v>
      </c>
      <c r="X302" s="30">
        <v>86899</v>
      </c>
      <c r="Y302" s="30" t="s">
        <v>3215</v>
      </c>
      <c r="Z302" s="30">
        <v>847.02878681737548</v>
      </c>
    </row>
    <row r="303" spans="1:26" x14ac:dyDescent="0.2">
      <c r="A303" s="30">
        <v>3155</v>
      </c>
      <c r="B303" s="30" t="s">
        <v>618</v>
      </c>
      <c r="C303" s="30" t="s">
        <v>13</v>
      </c>
      <c r="D303" s="30">
        <v>0.1</v>
      </c>
      <c r="E303" s="30">
        <v>32.479999999999997</v>
      </c>
      <c r="F303" s="30">
        <v>35</v>
      </c>
      <c r="G303" s="30" t="s">
        <v>14</v>
      </c>
      <c r="H303" s="30" t="s">
        <v>70</v>
      </c>
      <c r="I303" s="30" t="s">
        <v>24</v>
      </c>
      <c r="J303" s="30" t="s">
        <v>54</v>
      </c>
      <c r="K303" s="30" t="s">
        <v>40</v>
      </c>
      <c r="L303" s="30" t="s">
        <v>761</v>
      </c>
      <c r="M303" s="30">
        <v>0.81</v>
      </c>
      <c r="N303" s="30" t="s">
        <v>8</v>
      </c>
      <c r="O303" s="30" t="s">
        <v>9</v>
      </c>
      <c r="P303" s="30" t="s">
        <v>99</v>
      </c>
      <c r="Q303" s="30" t="s">
        <v>308</v>
      </c>
      <c r="R303" s="30">
        <v>32771</v>
      </c>
      <c r="S303" s="32">
        <v>42030</v>
      </c>
      <c r="T303" s="32">
        <v>42031</v>
      </c>
      <c r="U303" s="53">
        <v>-333.42540000000002</v>
      </c>
      <c r="V303" s="30">
        <v>10</v>
      </c>
      <c r="W303" s="30">
        <v>318.83</v>
      </c>
      <c r="X303" s="30">
        <v>86899</v>
      </c>
      <c r="Y303" s="30" t="s">
        <v>3215</v>
      </c>
      <c r="Z303" s="30">
        <v>969.36324085734464</v>
      </c>
    </row>
    <row r="304" spans="1:26" x14ac:dyDescent="0.2">
      <c r="A304" s="30">
        <v>1129</v>
      </c>
      <c r="B304" s="30" t="s">
        <v>762</v>
      </c>
      <c r="C304" s="30" t="s">
        <v>23</v>
      </c>
      <c r="D304" s="30">
        <v>0.02</v>
      </c>
      <c r="E304" s="30">
        <v>4.9800000000000004</v>
      </c>
      <c r="F304" s="30">
        <v>6.07</v>
      </c>
      <c r="G304" s="30" t="s">
        <v>14</v>
      </c>
      <c r="H304" s="30" t="s">
        <v>47</v>
      </c>
      <c r="I304" s="30" t="s">
        <v>24</v>
      </c>
      <c r="J304" s="30" t="s">
        <v>64</v>
      </c>
      <c r="K304" s="30" t="s">
        <v>49</v>
      </c>
      <c r="L304" s="30" t="s">
        <v>763</v>
      </c>
      <c r="M304" s="30">
        <v>0.36</v>
      </c>
      <c r="N304" s="30" t="s">
        <v>8</v>
      </c>
      <c r="O304" s="30" t="s">
        <v>87</v>
      </c>
      <c r="P304" s="30" t="s">
        <v>379</v>
      </c>
      <c r="Q304" s="30" t="s">
        <v>764</v>
      </c>
      <c r="R304" s="30">
        <v>2118</v>
      </c>
      <c r="S304" s="32">
        <v>42030</v>
      </c>
      <c r="T304" s="32">
        <v>42032</v>
      </c>
      <c r="U304" s="53">
        <v>-46.92</v>
      </c>
      <c r="V304" s="30">
        <v>19</v>
      </c>
      <c r="W304" s="30">
        <v>105.5</v>
      </c>
      <c r="X304" s="30">
        <v>57794</v>
      </c>
      <c r="Y304" s="30" t="s">
        <v>3218</v>
      </c>
      <c r="Z304" s="30">
        <v>168.5138343509546</v>
      </c>
    </row>
    <row r="305" spans="1:26" x14ac:dyDescent="0.2">
      <c r="A305" s="30">
        <v>1133</v>
      </c>
      <c r="B305" s="30" t="s">
        <v>765</v>
      </c>
      <c r="C305" s="30" t="s">
        <v>23</v>
      </c>
      <c r="D305" s="30">
        <v>0.02</v>
      </c>
      <c r="E305" s="30">
        <v>4.9800000000000004</v>
      </c>
      <c r="F305" s="30">
        <v>6.07</v>
      </c>
      <c r="G305" s="30" t="s">
        <v>14</v>
      </c>
      <c r="H305" s="30" t="s">
        <v>47</v>
      </c>
      <c r="I305" s="30" t="s">
        <v>24</v>
      </c>
      <c r="J305" s="30" t="s">
        <v>64</v>
      </c>
      <c r="K305" s="30" t="s">
        <v>49</v>
      </c>
      <c r="L305" s="30" t="s">
        <v>763</v>
      </c>
      <c r="M305" s="30">
        <v>0.36</v>
      </c>
      <c r="N305" s="30" t="s">
        <v>8</v>
      </c>
      <c r="O305" s="30" t="s">
        <v>28</v>
      </c>
      <c r="P305" s="30" t="s">
        <v>163</v>
      </c>
      <c r="Q305" s="30" t="s">
        <v>766</v>
      </c>
      <c r="R305" s="30">
        <v>75234</v>
      </c>
      <c r="S305" s="32">
        <v>42030</v>
      </c>
      <c r="T305" s="32">
        <v>42032</v>
      </c>
      <c r="U305" s="53">
        <v>-46.92</v>
      </c>
      <c r="V305" s="30">
        <v>5</v>
      </c>
      <c r="W305" s="30">
        <v>27.76</v>
      </c>
      <c r="X305" s="30">
        <v>88105</v>
      </c>
      <c r="Y305" s="30" t="s">
        <v>3216</v>
      </c>
      <c r="Z305" s="30">
        <v>168.5138343509546</v>
      </c>
    </row>
    <row r="306" spans="1:26" x14ac:dyDescent="0.2">
      <c r="A306" s="30">
        <v>2795</v>
      </c>
      <c r="B306" s="30" t="s">
        <v>767</v>
      </c>
      <c r="C306" s="30" t="s">
        <v>23</v>
      </c>
      <c r="D306" s="30">
        <v>0.04</v>
      </c>
      <c r="E306" s="30">
        <v>3.57</v>
      </c>
      <c r="F306" s="30">
        <v>4.17</v>
      </c>
      <c r="G306" s="30" t="s">
        <v>14</v>
      </c>
      <c r="H306" s="30" t="s">
        <v>70</v>
      </c>
      <c r="I306" s="30" t="s">
        <v>24</v>
      </c>
      <c r="J306" s="30" t="s">
        <v>25</v>
      </c>
      <c r="K306" s="30" t="s">
        <v>18</v>
      </c>
      <c r="L306" s="30" t="s">
        <v>768</v>
      </c>
      <c r="M306" s="30">
        <v>0.59</v>
      </c>
      <c r="N306" s="30" t="s">
        <v>8</v>
      </c>
      <c r="O306" s="30" t="s">
        <v>28</v>
      </c>
      <c r="P306" s="30" t="s">
        <v>189</v>
      </c>
      <c r="Q306" s="30" t="s">
        <v>769</v>
      </c>
      <c r="R306" s="30">
        <v>50401</v>
      </c>
      <c r="S306" s="32">
        <v>42030</v>
      </c>
      <c r="T306" s="32">
        <v>42032</v>
      </c>
      <c r="U306" s="53">
        <v>-69.91</v>
      </c>
      <c r="V306" s="30">
        <v>8</v>
      </c>
      <c r="W306" s="30">
        <v>30.9</v>
      </c>
      <c r="X306" s="30">
        <v>87556</v>
      </c>
      <c r="Y306" s="30" t="s">
        <v>3216</v>
      </c>
      <c r="Z306" s="30">
        <v>235.55534330945417</v>
      </c>
    </row>
    <row r="307" spans="1:26" x14ac:dyDescent="0.2">
      <c r="A307" s="30">
        <v>2795</v>
      </c>
      <c r="B307" s="30" t="s">
        <v>767</v>
      </c>
      <c r="C307" s="30" t="s">
        <v>23</v>
      </c>
      <c r="D307" s="30">
        <v>0.05</v>
      </c>
      <c r="E307" s="30">
        <v>200.99</v>
      </c>
      <c r="F307" s="30">
        <v>4.2</v>
      </c>
      <c r="G307" s="30" t="s">
        <v>14</v>
      </c>
      <c r="H307" s="30" t="s">
        <v>70</v>
      </c>
      <c r="I307" s="30" t="s">
        <v>16</v>
      </c>
      <c r="J307" s="30" t="s">
        <v>111</v>
      </c>
      <c r="K307" s="30" t="s">
        <v>49</v>
      </c>
      <c r="L307" s="30" t="s">
        <v>770</v>
      </c>
      <c r="M307" s="30">
        <v>0.59</v>
      </c>
      <c r="N307" s="30" t="s">
        <v>8</v>
      </c>
      <c r="O307" s="30" t="s">
        <v>28</v>
      </c>
      <c r="P307" s="30" t="s">
        <v>189</v>
      </c>
      <c r="Q307" s="30" t="s">
        <v>769</v>
      </c>
      <c r="R307" s="30">
        <v>50401</v>
      </c>
      <c r="S307" s="32">
        <v>42030</v>
      </c>
      <c r="T307" s="32">
        <v>42034</v>
      </c>
      <c r="U307" s="53">
        <v>1630.5252</v>
      </c>
      <c r="V307" s="30">
        <v>14</v>
      </c>
      <c r="W307" s="30">
        <v>2363.08</v>
      </c>
      <c r="X307" s="30">
        <v>87556</v>
      </c>
      <c r="Y307" s="30" t="s">
        <v>3216</v>
      </c>
      <c r="Z307" s="30">
        <v>2589.6170453676896</v>
      </c>
    </row>
    <row r="308" spans="1:26" x14ac:dyDescent="0.2">
      <c r="A308" s="30">
        <v>2795</v>
      </c>
      <c r="B308" s="30" t="s">
        <v>767</v>
      </c>
      <c r="C308" s="30" t="s">
        <v>23</v>
      </c>
      <c r="D308" s="30">
        <v>7.0000000000000007E-2</v>
      </c>
      <c r="E308" s="30">
        <v>195.99</v>
      </c>
      <c r="F308" s="30">
        <v>8.99</v>
      </c>
      <c r="G308" s="30" t="s">
        <v>14</v>
      </c>
      <c r="H308" s="30" t="s">
        <v>70</v>
      </c>
      <c r="I308" s="30" t="s">
        <v>16</v>
      </c>
      <c r="J308" s="30" t="s">
        <v>111</v>
      </c>
      <c r="K308" s="30" t="s">
        <v>49</v>
      </c>
      <c r="L308" s="30" t="s">
        <v>771</v>
      </c>
      <c r="M308" s="30">
        <v>0.57999999999999996</v>
      </c>
      <c r="N308" s="30" t="s">
        <v>8</v>
      </c>
      <c r="O308" s="30" t="s">
        <v>28</v>
      </c>
      <c r="P308" s="30" t="s">
        <v>189</v>
      </c>
      <c r="Q308" s="30" t="s">
        <v>769</v>
      </c>
      <c r="R308" s="30">
        <v>50401</v>
      </c>
      <c r="S308" s="32">
        <v>42030</v>
      </c>
      <c r="T308" s="32">
        <v>42030</v>
      </c>
      <c r="U308" s="53">
        <v>-457.16</v>
      </c>
      <c r="V308" s="30">
        <v>2</v>
      </c>
      <c r="W308" s="30">
        <v>328.45</v>
      </c>
      <c r="X308" s="30">
        <v>87556</v>
      </c>
      <c r="Y308" s="30" t="s">
        <v>3216</v>
      </c>
      <c r="Z308" s="30">
        <v>546.9716684756778</v>
      </c>
    </row>
    <row r="309" spans="1:26" x14ac:dyDescent="0.2">
      <c r="A309" s="30">
        <v>3000</v>
      </c>
      <c r="B309" s="30" t="s">
        <v>772</v>
      </c>
      <c r="C309" s="30" t="s">
        <v>23</v>
      </c>
      <c r="D309" s="30">
        <v>0.01</v>
      </c>
      <c r="E309" s="30">
        <v>10.14</v>
      </c>
      <c r="F309" s="30">
        <v>2.27</v>
      </c>
      <c r="G309" s="30" t="s">
        <v>14</v>
      </c>
      <c r="H309" s="30" t="s">
        <v>15</v>
      </c>
      <c r="I309" s="30" t="s">
        <v>24</v>
      </c>
      <c r="J309" s="30" t="s">
        <v>64</v>
      </c>
      <c r="K309" s="30" t="s">
        <v>26</v>
      </c>
      <c r="L309" s="30" t="s">
        <v>147</v>
      </c>
      <c r="M309" s="30">
        <v>0.36</v>
      </c>
      <c r="N309" s="30" t="s">
        <v>8</v>
      </c>
      <c r="O309" s="30" t="s">
        <v>28</v>
      </c>
      <c r="P309" s="30" t="s">
        <v>265</v>
      </c>
      <c r="Q309" s="30" t="s">
        <v>773</v>
      </c>
      <c r="R309" s="30">
        <v>48342</v>
      </c>
      <c r="S309" s="32">
        <v>42030</v>
      </c>
      <c r="T309" s="32">
        <v>42032</v>
      </c>
      <c r="U309" s="53">
        <v>28.152000000000001</v>
      </c>
      <c r="V309" s="30">
        <v>4</v>
      </c>
      <c r="W309" s="30">
        <v>40.799999999999997</v>
      </c>
      <c r="X309" s="30">
        <v>87042</v>
      </c>
      <c r="Y309" s="30" t="s">
        <v>3216</v>
      </c>
      <c r="Z309" s="30">
        <v>103.7606995951931</v>
      </c>
    </row>
    <row r="310" spans="1:26" x14ac:dyDescent="0.2">
      <c r="A310" s="30">
        <v>3307</v>
      </c>
      <c r="B310" s="30" t="s">
        <v>774</v>
      </c>
      <c r="C310" s="30" t="s">
        <v>23</v>
      </c>
      <c r="D310" s="30">
        <v>7.0000000000000007E-2</v>
      </c>
      <c r="E310" s="30">
        <v>16.739999999999998</v>
      </c>
      <c r="F310" s="30">
        <v>7.04</v>
      </c>
      <c r="G310" s="30" t="s">
        <v>14</v>
      </c>
      <c r="H310" s="30" t="s">
        <v>3</v>
      </c>
      <c r="I310" s="30" t="s">
        <v>24</v>
      </c>
      <c r="J310" s="30" t="s">
        <v>54</v>
      </c>
      <c r="K310" s="30" t="s">
        <v>49</v>
      </c>
      <c r="L310" s="30" t="s">
        <v>775</v>
      </c>
      <c r="M310" s="30">
        <v>0.81</v>
      </c>
      <c r="N310" s="30" t="s">
        <v>8</v>
      </c>
      <c r="O310" s="30" t="s">
        <v>87</v>
      </c>
      <c r="P310" s="30" t="s">
        <v>379</v>
      </c>
      <c r="Q310" s="30" t="s">
        <v>776</v>
      </c>
      <c r="R310" s="30">
        <v>1001</v>
      </c>
      <c r="S310" s="32">
        <v>42030</v>
      </c>
      <c r="T310" s="32">
        <v>42037</v>
      </c>
      <c r="U310" s="53">
        <v>-114.2</v>
      </c>
      <c r="V310" s="30">
        <v>5</v>
      </c>
      <c r="W310" s="30">
        <v>80.58</v>
      </c>
      <c r="X310" s="30">
        <v>90462</v>
      </c>
      <c r="Y310" s="30" t="s">
        <v>3218</v>
      </c>
      <c r="Z310" s="30">
        <v>464.7887738577686</v>
      </c>
    </row>
    <row r="311" spans="1:26" x14ac:dyDescent="0.2">
      <c r="A311" s="30">
        <v>3311</v>
      </c>
      <c r="B311" s="30" t="s">
        <v>777</v>
      </c>
      <c r="C311" s="30" t="s">
        <v>23</v>
      </c>
      <c r="D311" s="30">
        <v>0.06</v>
      </c>
      <c r="E311" s="30">
        <v>6.45</v>
      </c>
      <c r="F311" s="30">
        <v>1.34</v>
      </c>
      <c r="G311" s="30" t="s">
        <v>14</v>
      </c>
      <c r="H311" s="30" t="s">
        <v>3</v>
      </c>
      <c r="I311" s="30" t="s">
        <v>24</v>
      </c>
      <c r="J311" s="30" t="s">
        <v>64</v>
      </c>
      <c r="K311" s="30" t="s">
        <v>26</v>
      </c>
      <c r="L311" s="30" t="s">
        <v>462</v>
      </c>
      <c r="M311" s="30">
        <v>0.36</v>
      </c>
      <c r="N311" s="30" t="s">
        <v>8</v>
      </c>
      <c r="O311" s="30" t="s">
        <v>87</v>
      </c>
      <c r="P311" s="30" t="s">
        <v>379</v>
      </c>
      <c r="Q311" s="30" t="s">
        <v>778</v>
      </c>
      <c r="R311" s="30">
        <v>1890</v>
      </c>
      <c r="S311" s="32">
        <v>42030</v>
      </c>
      <c r="T311" s="32">
        <v>42035</v>
      </c>
      <c r="U311" s="53">
        <v>39.426600000000001</v>
      </c>
      <c r="V311" s="30">
        <v>9</v>
      </c>
      <c r="W311" s="30">
        <v>57.14</v>
      </c>
      <c r="X311" s="30">
        <v>90462</v>
      </c>
      <c r="Y311" s="30" t="s">
        <v>3218</v>
      </c>
      <c r="Z311" s="30">
        <v>64.897370220827568</v>
      </c>
    </row>
    <row r="312" spans="1:26" x14ac:dyDescent="0.2">
      <c r="A312" s="30">
        <v>3314</v>
      </c>
      <c r="B312" s="30" t="s">
        <v>779</v>
      </c>
      <c r="C312" s="30" t="s">
        <v>23</v>
      </c>
      <c r="D312" s="30">
        <v>0.05</v>
      </c>
      <c r="E312" s="30">
        <v>122.99</v>
      </c>
      <c r="F312" s="30">
        <v>70.2</v>
      </c>
      <c r="G312" s="30" t="s">
        <v>2</v>
      </c>
      <c r="H312" s="30" t="s">
        <v>3</v>
      </c>
      <c r="I312" s="30" t="s">
        <v>4</v>
      </c>
      <c r="J312" s="30" t="s">
        <v>85</v>
      </c>
      <c r="K312" s="30" t="s">
        <v>33</v>
      </c>
      <c r="L312" s="30" t="s">
        <v>780</v>
      </c>
      <c r="M312" s="30">
        <v>0.74</v>
      </c>
      <c r="N312" s="30" t="s">
        <v>8</v>
      </c>
      <c r="O312" s="30" t="s">
        <v>87</v>
      </c>
      <c r="P312" s="30" t="s">
        <v>373</v>
      </c>
      <c r="Q312" s="30" t="s">
        <v>781</v>
      </c>
      <c r="R312" s="30">
        <v>7024</v>
      </c>
      <c r="S312" s="32">
        <v>42030</v>
      </c>
      <c r="T312" s="32">
        <v>42034</v>
      </c>
      <c r="U312" s="53">
        <v>-722.23</v>
      </c>
      <c r="V312" s="30">
        <v>4</v>
      </c>
      <c r="W312" s="30">
        <v>498.31</v>
      </c>
      <c r="X312" s="30">
        <v>90462</v>
      </c>
      <c r="Y312" s="30" t="s">
        <v>3218</v>
      </c>
      <c r="Z312" s="30">
        <v>2072.2176516477416</v>
      </c>
    </row>
    <row r="313" spans="1:26" x14ac:dyDescent="0.2">
      <c r="A313" s="30">
        <v>1946</v>
      </c>
      <c r="B313" s="30" t="s">
        <v>782</v>
      </c>
      <c r="C313" s="30" t="s">
        <v>92</v>
      </c>
      <c r="D313" s="30">
        <v>0.08</v>
      </c>
      <c r="E313" s="30">
        <v>90.98</v>
      </c>
      <c r="F313" s="30">
        <v>56.2</v>
      </c>
      <c r="G313" s="30" t="s">
        <v>14</v>
      </c>
      <c r="H313" s="30" t="s">
        <v>15</v>
      </c>
      <c r="I313" s="30" t="s">
        <v>4</v>
      </c>
      <c r="J313" s="30" t="s">
        <v>102</v>
      </c>
      <c r="K313" s="30" t="s">
        <v>120</v>
      </c>
      <c r="L313" s="30" t="s">
        <v>783</v>
      </c>
      <c r="M313" s="30">
        <v>0.74</v>
      </c>
      <c r="N313" s="30" t="s">
        <v>8</v>
      </c>
      <c r="O313" s="30" t="s">
        <v>87</v>
      </c>
      <c r="P313" s="30" t="s">
        <v>296</v>
      </c>
      <c r="Q313" s="30" t="s">
        <v>784</v>
      </c>
      <c r="R313" s="30">
        <v>15228</v>
      </c>
      <c r="S313" s="32">
        <v>42030</v>
      </c>
      <c r="T313" s="32">
        <v>42032</v>
      </c>
      <c r="U313" s="53">
        <v>-1920.9336000000001</v>
      </c>
      <c r="V313" s="30">
        <v>12</v>
      </c>
      <c r="W313" s="30">
        <v>1058.3599999999999</v>
      </c>
      <c r="X313" s="30">
        <v>86331</v>
      </c>
      <c r="Y313" s="30" t="s">
        <v>3218</v>
      </c>
      <c r="Z313" s="30">
        <v>54.308644686978901</v>
      </c>
    </row>
    <row r="314" spans="1:26" x14ac:dyDescent="0.2">
      <c r="A314" s="30">
        <v>1946</v>
      </c>
      <c r="B314" s="30" t="s">
        <v>782</v>
      </c>
      <c r="C314" s="30" t="s">
        <v>92</v>
      </c>
      <c r="D314" s="30">
        <v>7.0000000000000007E-2</v>
      </c>
      <c r="E314" s="30">
        <v>5.98</v>
      </c>
      <c r="F314" s="30">
        <v>5.35</v>
      </c>
      <c r="G314" s="30" t="s">
        <v>14</v>
      </c>
      <c r="H314" s="30" t="s">
        <v>15</v>
      </c>
      <c r="I314" s="30" t="s">
        <v>24</v>
      </c>
      <c r="J314" s="30" t="s">
        <v>64</v>
      </c>
      <c r="K314" s="30" t="s">
        <v>49</v>
      </c>
      <c r="L314" s="30" t="s">
        <v>785</v>
      </c>
      <c r="M314" s="30">
        <v>0.4</v>
      </c>
      <c r="N314" s="30" t="s">
        <v>8</v>
      </c>
      <c r="O314" s="30" t="s">
        <v>87</v>
      </c>
      <c r="P314" s="30" t="s">
        <v>296</v>
      </c>
      <c r="Q314" s="30" t="s">
        <v>784</v>
      </c>
      <c r="R314" s="30">
        <v>15228</v>
      </c>
      <c r="S314" s="32">
        <v>42030</v>
      </c>
      <c r="T314" s="32">
        <v>42032</v>
      </c>
      <c r="U314" s="53">
        <v>-37.175199999999997</v>
      </c>
      <c r="V314" s="30">
        <v>3</v>
      </c>
      <c r="W314" s="30">
        <v>18.309999999999999</v>
      </c>
      <c r="X314" s="30">
        <v>86331</v>
      </c>
      <c r="Y314" s="30" t="s">
        <v>3218</v>
      </c>
      <c r="Z314" s="30">
        <v>35.550953041875992</v>
      </c>
    </row>
    <row r="315" spans="1:26" x14ac:dyDescent="0.2">
      <c r="A315" s="30">
        <v>3361</v>
      </c>
      <c r="B315" s="30" t="s">
        <v>786</v>
      </c>
      <c r="C315" s="30" t="s">
        <v>92</v>
      </c>
      <c r="D315" s="30">
        <v>0.04</v>
      </c>
      <c r="E315" s="30">
        <v>7.96</v>
      </c>
      <c r="F315" s="30">
        <v>4.95</v>
      </c>
      <c r="G315" s="30" t="s">
        <v>14</v>
      </c>
      <c r="H315" s="30" t="s">
        <v>47</v>
      </c>
      <c r="I315" s="30" t="s">
        <v>4</v>
      </c>
      <c r="J315" s="30" t="s">
        <v>102</v>
      </c>
      <c r="K315" s="30" t="s">
        <v>49</v>
      </c>
      <c r="L315" s="30" t="s">
        <v>787</v>
      </c>
      <c r="M315" s="30">
        <v>0.41</v>
      </c>
      <c r="N315" s="30" t="s">
        <v>8</v>
      </c>
      <c r="O315" s="30" t="s">
        <v>28</v>
      </c>
      <c r="P315" s="30" t="s">
        <v>333</v>
      </c>
      <c r="Q315" s="30" t="s">
        <v>788</v>
      </c>
      <c r="R315" s="30">
        <v>53095</v>
      </c>
      <c r="S315" s="32">
        <v>42030</v>
      </c>
      <c r="T315" s="32">
        <v>42030</v>
      </c>
      <c r="U315" s="53">
        <v>-7.73</v>
      </c>
      <c r="V315" s="30">
        <v>15</v>
      </c>
      <c r="W315" s="30">
        <v>116.11</v>
      </c>
      <c r="X315" s="30">
        <v>91436</v>
      </c>
      <c r="Y315" s="30" t="s">
        <v>3216</v>
      </c>
      <c r="Z315" s="30">
        <v>148.36340841749302</v>
      </c>
    </row>
    <row r="316" spans="1:26" x14ac:dyDescent="0.2">
      <c r="A316" s="30">
        <v>2264</v>
      </c>
      <c r="B316" s="30" t="s">
        <v>789</v>
      </c>
      <c r="C316" s="30" t="s">
        <v>46</v>
      </c>
      <c r="D316" s="30">
        <v>0.09</v>
      </c>
      <c r="E316" s="30">
        <v>207.48</v>
      </c>
      <c r="F316" s="30">
        <v>0.99</v>
      </c>
      <c r="G316" s="30" t="s">
        <v>14</v>
      </c>
      <c r="H316" s="30" t="s">
        <v>70</v>
      </c>
      <c r="I316" s="30" t="s">
        <v>24</v>
      </c>
      <c r="J316" s="30" t="s">
        <v>71</v>
      </c>
      <c r="K316" s="30" t="s">
        <v>49</v>
      </c>
      <c r="L316" s="30" t="s">
        <v>612</v>
      </c>
      <c r="M316" s="30">
        <v>0.55000000000000004</v>
      </c>
      <c r="N316" s="30" t="s">
        <v>8</v>
      </c>
      <c r="O316" s="30" t="s">
        <v>28</v>
      </c>
      <c r="P316" s="30" t="s">
        <v>56</v>
      </c>
      <c r="Q316" s="30" t="s">
        <v>790</v>
      </c>
      <c r="R316" s="30">
        <v>64804</v>
      </c>
      <c r="S316" s="32">
        <v>42030</v>
      </c>
      <c r="T316" s="32">
        <v>42033</v>
      </c>
      <c r="U316" s="53">
        <v>359.83</v>
      </c>
      <c r="V316" s="30">
        <v>3</v>
      </c>
      <c r="W316" s="30">
        <v>577.75</v>
      </c>
      <c r="X316" s="30">
        <v>86611</v>
      </c>
      <c r="Y316" s="30" t="s">
        <v>3216</v>
      </c>
      <c r="Z316" s="30">
        <v>1281.5844638375643</v>
      </c>
    </row>
    <row r="317" spans="1:26" x14ac:dyDescent="0.2">
      <c r="A317" s="30">
        <v>483</v>
      </c>
      <c r="B317" s="30" t="s">
        <v>791</v>
      </c>
      <c r="C317" s="30" t="s">
        <v>1</v>
      </c>
      <c r="D317" s="30">
        <v>0.03</v>
      </c>
      <c r="E317" s="30">
        <v>11.97</v>
      </c>
      <c r="F317" s="30">
        <v>4.9800000000000004</v>
      </c>
      <c r="G317" s="30" t="s">
        <v>14</v>
      </c>
      <c r="H317" s="30" t="s">
        <v>70</v>
      </c>
      <c r="I317" s="30" t="s">
        <v>24</v>
      </c>
      <c r="J317" s="30" t="s">
        <v>71</v>
      </c>
      <c r="K317" s="30" t="s">
        <v>49</v>
      </c>
      <c r="L317" s="30" t="s">
        <v>792</v>
      </c>
      <c r="M317" s="30">
        <v>0.57999999999999996</v>
      </c>
      <c r="N317" s="30" t="s">
        <v>8</v>
      </c>
      <c r="O317" s="30" t="s">
        <v>28</v>
      </c>
      <c r="P317" s="30" t="s">
        <v>79</v>
      </c>
      <c r="Q317" s="30" t="s">
        <v>793</v>
      </c>
      <c r="R317" s="30">
        <v>60543</v>
      </c>
      <c r="S317" s="32">
        <v>42031</v>
      </c>
      <c r="T317" s="32">
        <v>42032</v>
      </c>
      <c r="U317" s="53">
        <v>-18.190000000000001</v>
      </c>
      <c r="V317" s="30">
        <v>6</v>
      </c>
      <c r="W317" s="30">
        <v>73.180000000000007</v>
      </c>
      <c r="X317" s="30">
        <v>90353</v>
      </c>
      <c r="Y317" s="30" t="s">
        <v>3216</v>
      </c>
      <c r="Z317" s="30">
        <v>545.76394700287801</v>
      </c>
    </row>
    <row r="318" spans="1:26" x14ac:dyDescent="0.2">
      <c r="A318" s="30">
        <v>2979</v>
      </c>
      <c r="B318" s="30" t="s">
        <v>794</v>
      </c>
      <c r="C318" s="30" t="s">
        <v>1</v>
      </c>
      <c r="D318" s="30">
        <v>0.09</v>
      </c>
      <c r="E318" s="30">
        <v>2.94</v>
      </c>
      <c r="F318" s="30">
        <v>0.7</v>
      </c>
      <c r="G318" s="30" t="s">
        <v>14</v>
      </c>
      <c r="H318" s="30" t="s">
        <v>70</v>
      </c>
      <c r="I318" s="30" t="s">
        <v>24</v>
      </c>
      <c r="J318" s="30" t="s">
        <v>25</v>
      </c>
      <c r="K318" s="30" t="s">
        <v>26</v>
      </c>
      <c r="L318" s="30" t="s">
        <v>795</v>
      </c>
      <c r="M318" s="30">
        <v>0.57999999999999996</v>
      </c>
      <c r="N318" s="30" t="s">
        <v>8</v>
      </c>
      <c r="O318" s="30" t="s">
        <v>28</v>
      </c>
      <c r="P318" s="30" t="s">
        <v>541</v>
      </c>
      <c r="Q318" s="30" t="s">
        <v>796</v>
      </c>
      <c r="R318" s="30">
        <v>58601</v>
      </c>
      <c r="S318" s="32">
        <v>42031</v>
      </c>
      <c r="T318" s="32">
        <v>42032</v>
      </c>
      <c r="U318" s="53">
        <v>6.3840000000000003</v>
      </c>
      <c r="V318" s="30">
        <v>9</v>
      </c>
      <c r="W318" s="30">
        <v>25.22</v>
      </c>
      <c r="X318" s="30">
        <v>86544</v>
      </c>
      <c r="Y318" s="30" t="s">
        <v>3216</v>
      </c>
      <c r="Z318" s="30">
        <v>384.68904803913523</v>
      </c>
    </row>
    <row r="319" spans="1:26" x14ac:dyDescent="0.2">
      <c r="A319" s="30">
        <v>2980</v>
      </c>
      <c r="B319" s="30" t="s">
        <v>797</v>
      </c>
      <c r="C319" s="30" t="s">
        <v>1</v>
      </c>
      <c r="D319" s="30">
        <v>0.03</v>
      </c>
      <c r="E319" s="30">
        <v>43.98</v>
      </c>
      <c r="F319" s="30">
        <v>8.99</v>
      </c>
      <c r="G319" s="30" t="s">
        <v>14</v>
      </c>
      <c r="H319" s="30" t="s">
        <v>70</v>
      </c>
      <c r="I319" s="30" t="s">
        <v>24</v>
      </c>
      <c r="J319" s="30" t="s">
        <v>25</v>
      </c>
      <c r="K319" s="30" t="s">
        <v>18</v>
      </c>
      <c r="L319" s="30" t="s">
        <v>798</v>
      </c>
      <c r="M319" s="30">
        <v>0.57999999999999996</v>
      </c>
      <c r="N319" s="30" t="s">
        <v>8</v>
      </c>
      <c r="O319" s="30" t="s">
        <v>87</v>
      </c>
      <c r="P319" s="30" t="s">
        <v>293</v>
      </c>
      <c r="Q319" s="30" t="s">
        <v>799</v>
      </c>
      <c r="R319" s="30">
        <v>44870</v>
      </c>
      <c r="S319" s="32">
        <v>42031</v>
      </c>
      <c r="T319" s="32">
        <v>42033</v>
      </c>
      <c r="U319" s="53">
        <v>274.0788</v>
      </c>
      <c r="V319" s="30">
        <v>10</v>
      </c>
      <c r="W319" s="30">
        <v>454.4</v>
      </c>
      <c r="X319" s="30">
        <v>86544</v>
      </c>
      <c r="Y319" s="30" t="s">
        <v>3218</v>
      </c>
      <c r="Z319" s="30">
        <v>1056.1814407469608</v>
      </c>
    </row>
    <row r="320" spans="1:26" x14ac:dyDescent="0.2">
      <c r="A320" s="30">
        <v>2980</v>
      </c>
      <c r="B320" s="30" t="s">
        <v>797</v>
      </c>
      <c r="C320" s="30" t="s">
        <v>1</v>
      </c>
      <c r="D320" s="30">
        <v>0.06</v>
      </c>
      <c r="E320" s="30">
        <v>1.1399999999999999</v>
      </c>
      <c r="F320" s="30">
        <v>0.7</v>
      </c>
      <c r="G320" s="30" t="s">
        <v>14</v>
      </c>
      <c r="H320" s="30" t="s">
        <v>70</v>
      </c>
      <c r="I320" s="30" t="s">
        <v>24</v>
      </c>
      <c r="J320" s="30" t="s">
        <v>152</v>
      </c>
      <c r="K320" s="30" t="s">
        <v>26</v>
      </c>
      <c r="L320" s="30" t="s">
        <v>800</v>
      </c>
      <c r="M320" s="30">
        <v>0.38</v>
      </c>
      <c r="N320" s="30" t="s">
        <v>8</v>
      </c>
      <c r="O320" s="30" t="s">
        <v>87</v>
      </c>
      <c r="P320" s="30" t="s">
        <v>293</v>
      </c>
      <c r="Q320" s="30" t="s">
        <v>799</v>
      </c>
      <c r="R320" s="30">
        <v>44870</v>
      </c>
      <c r="S320" s="32">
        <v>42031</v>
      </c>
      <c r="T320" s="32">
        <v>42034</v>
      </c>
      <c r="U320" s="53">
        <v>-3.782</v>
      </c>
      <c r="V320" s="30">
        <v>13</v>
      </c>
      <c r="W320" s="30">
        <v>14.53</v>
      </c>
      <c r="X320" s="30">
        <v>86544</v>
      </c>
      <c r="Y320" s="30" t="s">
        <v>3218</v>
      </c>
      <c r="Z320" s="30">
        <v>222.22748086119515</v>
      </c>
    </row>
    <row r="321" spans="1:26" x14ac:dyDescent="0.2">
      <c r="A321" s="30">
        <v>2254</v>
      </c>
      <c r="B321" s="30" t="s">
        <v>801</v>
      </c>
      <c r="C321" s="30" t="s">
        <v>23</v>
      </c>
      <c r="D321" s="30">
        <v>0.1</v>
      </c>
      <c r="E321" s="30">
        <v>6.3</v>
      </c>
      <c r="F321" s="30">
        <v>0.5</v>
      </c>
      <c r="G321" s="30" t="s">
        <v>14</v>
      </c>
      <c r="H321" s="30" t="s">
        <v>70</v>
      </c>
      <c r="I321" s="30" t="s">
        <v>24</v>
      </c>
      <c r="J321" s="30" t="s">
        <v>128</v>
      </c>
      <c r="K321" s="30" t="s">
        <v>49</v>
      </c>
      <c r="L321" s="30" t="s">
        <v>802</v>
      </c>
      <c r="M321" s="30">
        <v>0.39</v>
      </c>
      <c r="N321" s="30" t="s">
        <v>8</v>
      </c>
      <c r="O321" s="30" t="s">
        <v>9</v>
      </c>
      <c r="P321" s="30" t="s">
        <v>364</v>
      </c>
      <c r="Q321" s="30" t="s">
        <v>803</v>
      </c>
      <c r="R321" s="30">
        <v>42003</v>
      </c>
      <c r="S321" s="32">
        <v>42031</v>
      </c>
      <c r="T321" s="32">
        <v>42036</v>
      </c>
      <c r="U321" s="53">
        <v>-464.28199999999998</v>
      </c>
      <c r="V321" s="30">
        <v>12</v>
      </c>
      <c r="W321" s="30">
        <v>68.72</v>
      </c>
      <c r="X321" s="30">
        <v>89278</v>
      </c>
      <c r="Y321" s="30" t="s">
        <v>3215</v>
      </c>
      <c r="Z321" s="30">
        <v>-467.06166323860077</v>
      </c>
    </row>
    <row r="322" spans="1:26" x14ac:dyDescent="0.2">
      <c r="A322" s="30">
        <v>2178</v>
      </c>
      <c r="B322" s="30" t="s">
        <v>804</v>
      </c>
      <c r="C322" s="30" t="s">
        <v>92</v>
      </c>
      <c r="D322" s="30">
        <v>0.08</v>
      </c>
      <c r="E322" s="30">
        <v>2.94</v>
      </c>
      <c r="F322" s="30">
        <v>0.96</v>
      </c>
      <c r="G322" s="30" t="s">
        <v>14</v>
      </c>
      <c r="H322" s="30" t="s">
        <v>3</v>
      </c>
      <c r="I322" s="30" t="s">
        <v>24</v>
      </c>
      <c r="J322" s="30" t="s">
        <v>25</v>
      </c>
      <c r="K322" s="30" t="s">
        <v>26</v>
      </c>
      <c r="L322" s="30" t="s">
        <v>805</v>
      </c>
      <c r="M322" s="30">
        <v>0.57999999999999996</v>
      </c>
      <c r="N322" s="30" t="s">
        <v>8</v>
      </c>
      <c r="O322" s="30" t="s">
        <v>87</v>
      </c>
      <c r="P322" s="30" t="s">
        <v>379</v>
      </c>
      <c r="Q322" s="30" t="s">
        <v>806</v>
      </c>
      <c r="R322" s="30">
        <v>1610</v>
      </c>
      <c r="S322" s="32">
        <v>42031</v>
      </c>
      <c r="T322" s="32">
        <v>42033</v>
      </c>
      <c r="U322" s="53">
        <v>-1.18</v>
      </c>
      <c r="V322" s="30">
        <v>9</v>
      </c>
      <c r="W322" s="30">
        <v>25.35</v>
      </c>
      <c r="X322" s="30">
        <v>89465</v>
      </c>
      <c r="Y322" s="30" t="s">
        <v>3218</v>
      </c>
      <c r="Z322" s="30">
        <v>104.45323596319129</v>
      </c>
    </row>
    <row r="323" spans="1:26" x14ac:dyDescent="0.2">
      <c r="A323" s="30">
        <v>3347</v>
      </c>
      <c r="B323" s="30" t="s">
        <v>241</v>
      </c>
      <c r="C323" s="30" t="s">
        <v>92</v>
      </c>
      <c r="D323" s="30">
        <v>0.02</v>
      </c>
      <c r="E323" s="30">
        <v>110.99</v>
      </c>
      <c r="F323" s="30">
        <v>2.5</v>
      </c>
      <c r="G323" s="30" t="s">
        <v>14</v>
      </c>
      <c r="H323" s="30" t="s">
        <v>15</v>
      </c>
      <c r="I323" s="30" t="s">
        <v>16</v>
      </c>
      <c r="J323" s="30" t="s">
        <v>111</v>
      </c>
      <c r="K323" s="30" t="s">
        <v>49</v>
      </c>
      <c r="L323" s="30" t="s">
        <v>112</v>
      </c>
      <c r="M323" s="30">
        <v>0.56999999999999995</v>
      </c>
      <c r="N323" s="30" t="s">
        <v>8</v>
      </c>
      <c r="O323" s="30" t="s">
        <v>9</v>
      </c>
      <c r="P323" s="30" t="s">
        <v>99</v>
      </c>
      <c r="Q323" s="30" t="s">
        <v>243</v>
      </c>
      <c r="R323" s="30">
        <v>33411</v>
      </c>
      <c r="S323" s="32">
        <v>42031</v>
      </c>
      <c r="T323" s="32">
        <v>42033</v>
      </c>
      <c r="U323" s="53">
        <v>-39.808999999999997</v>
      </c>
      <c r="V323" s="30">
        <v>1</v>
      </c>
      <c r="W323" s="30">
        <v>94.3</v>
      </c>
      <c r="X323" s="30">
        <v>89356</v>
      </c>
      <c r="Y323" s="30" t="s">
        <v>3215</v>
      </c>
      <c r="Z323" s="30">
        <v>457.43971255474167</v>
      </c>
    </row>
    <row r="324" spans="1:26" x14ac:dyDescent="0.2">
      <c r="A324" s="30">
        <v>129</v>
      </c>
      <c r="B324" s="30" t="s">
        <v>807</v>
      </c>
      <c r="C324" s="30" t="s">
        <v>46</v>
      </c>
      <c r="D324" s="30">
        <v>0.02</v>
      </c>
      <c r="E324" s="30">
        <v>1.74</v>
      </c>
      <c r="F324" s="30">
        <v>4.08</v>
      </c>
      <c r="G324" s="30" t="s">
        <v>14</v>
      </c>
      <c r="H324" s="30" t="s">
        <v>3</v>
      </c>
      <c r="I324" s="30" t="s">
        <v>4</v>
      </c>
      <c r="J324" s="30" t="s">
        <v>102</v>
      </c>
      <c r="K324" s="30" t="s">
        <v>18</v>
      </c>
      <c r="L324" s="30" t="s">
        <v>746</v>
      </c>
      <c r="M324" s="30">
        <v>0.53</v>
      </c>
      <c r="N324" s="30" t="s">
        <v>8</v>
      </c>
      <c r="O324" s="30" t="s">
        <v>28</v>
      </c>
      <c r="P324" s="30" t="s">
        <v>79</v>
      </c>
      <c r="Q324" s="30" t="s">
        <v>808</v>
      </c>
      <c r="R324" s="30">
        <v>62002</v>
      </c>
      <c r="S324" s="32">
        <v>42031</v>
      </c>
      <c r="T324" s="32">
        <v>42032</v>
      </c>
      <c r="U324" s="53">
        <v>-37.39</v>
      </c>
      <c r="V324" s="30">
        <v>5</v>
      </c>
      <c r="W324" s="30">
        <v>10.23</v>
      </c>
      <c r="X324" s="30">
        <v>86693</v>
      </c>
      <c r="Y324" s="30" t="s">
        <v>3216</v>
      </c>
      <c r="Z324" s="30">
        <v>336.20544511007552</v>
      </c>
    </row>
    <row r="325" spans="1:26" x14ac:dyDescent="0.2">
      <c r="A325" s="30">
        <v>898</v>
      </c>
      <c r="B325" s="30" t="s">
        <v>400</v>
      </c>
      <c r="C325" s="30" t="s">
        <v>46</v>
      </c>
      <c r="D325" s="30">
        <v>0.02</v>
      </c>
      <c r="E325" s="30">
        <v>12.53</v>
      </c>
      <c r="F325" s="30">
        <v>0.49</v>
      </c>
      <c r="G325" s="30" t="s">
        <v>14</v>
      </c>
      <c r="H325" s="30" t="s">
        <v>3</v>
      </c>
      <c r="I325" s="30" t="s">
        <v>24</v>
      </c>
      <c r="J325" s="30" t="s">
        <v>128</v>
      </c>
      <c r="K325" s="30" t="s">
        <v>49</v>
      </c>
      <c r="L325" s="30" t="s">
        <v>129</v>
      </c>
      <c r="M325" s="30">
        <v>0.38</v>
      </c>
      <c r="N325" s="30" t="s">
        <v>8</v>
      </c>
      <c r="O325" s="30" t="s">
        <v>87</v>
      </c>
      <c r="P325" s="30" t="s">
        <v>88</v>
      </c>
      <c r="Q325" s="30" t="s">
        <v>89</v>
      </c>
      <c r="R325" s="30">
        <v>10039</v>
      </c>
      <c r="S325" s="32">
        <v>42031</v>
      </c>
      <c r="T325" s="32">
        <v>42031</v>
      </c>
      <c r="U325" s="53">
        <v>263.39999999999998</v>
      </c>
      <c r="V325" s="30">
        <v>47</v>
      </c>
      <c r="W325" s="30">
        <v>594.44000000000005</v>
      </c>
      <c r="X325" s="30">
        <v>9606</v>
      </c>
      <c r="Y325" s="30" t="s">
        <v>3218</v>
      </c>
      <c r="Z325" s="30">
        <v>454.12627839061764</v>
      </c>
    </row>
    <row r="326" spans="1:26" x14ac:dyDescent="0.2">
      <c r="A326" s="30">
        <v>898</v>
      </c>
      <c r="B326" s="30" t="s">
        <v>400</v>
      </c>
      <c r="C326" s="30" t="s">
        <v>46</v>
      </c>
      <c r="D326" s="30">
        <v>7.0000000000000007E-2</v>
      </c>
      <c r="E326" s="30">
        <v>5.18</v>
      </c>
      <c r="F326" s="30">
        <v>2.04</v>
      </c>
      <c r="G326" s="30" t="s">
        <v>63</v>
      </c>
      <c r="H326" s="30" t="s">
        <v>3</v>
      </c>
      <c r="I326" s="30" t="s">
        <v>24</v>
      </c>
      <c r="J326" s="30" t="s">
        <v>64</v>
      </c>
      <c r="K326" s="30" t="s">
        <v>26</v>
      </c>
      <c r="L326" s="30" t="s">
        <v>809</v>
      </c>
      <c r="M326" s="30">
        <v>0.36</v>
      </c>
      <c r="N326" s="30" t="s">
        <v>8</v>
      </c>
      <c r="O326" s="30" t="s">
        <v>87</v>
      </c>
      <c r="P326" s="30" t="s">
        <v>88</v>
      </c>
      <c r="Q326" s="30" t="s">
        <v>89</v>
      </c>
      <c r="R326" s="30">
        <v>10039</v>
      </c>
      <c r="S326" s="32">
        <v>42031</v>
      </c>
      <c r="T326" s="32">
        <v>42033</v>
      </c>
      <c r="U326" s="53">
        <v>37.31</v>
      </c>
      <c r="V326" s="30">
        <v>44</v>
      </c>
      <c r="W326" s="30">
        <v>228.5</v>
      </c>
      <c r="X326" s="30">
        <v>9606</v>
      </c>
      <c r="Y326" s="30" t="s">
        <v>3218</v>
      </c>
      <c r="Z326" s="30">
        <v>110.53493857399899</v>
      </c>
    </row>
    <row r="327" spans="1:26" x14ac:dyDescent="0.2">
      <c r="A327" s="30">
        <v>899</v>
      </c>
      <c r="B327" s="30" t="s">
        <v>402</v>
      </c>
      <c r="C327" s="30" t="s">
        <v>46</v>
      </c>
      <c r="D327" s="30">
        <v>0.02</v>
      </c>
      <c r="E327" s="30">
        <v>12.53</v>
      </c>
      <c r="F327" s="30">
        <v>0.49</v>
      </c>
      <c r="G327" s="30" t="s">
        <v>14</v>
      </c>
      <c r="H327" s="30" t="s">
        <v>3</v>
      </c>
      <c r="I327" s="30" t="s">
        <v>24</v>
      </c>
      <c r="J327" s="30" t="s">
        <v>128</v>
      </c>
      <c r="K327" s="30" t="s">
        <v>49</v>
      </c>
      <c r="L327" s="30" t="s">
        <v>129</v>
      </c>
      <c r="M327" s="30">
        <v>0.38</v>
      </c>
      <c r="N327" s="30" t="s">
        <v>8</v>
      </c>
      <c r="O327" s="30" t="s">
        <v>87</v>
      </c>
      <c r="P327" s="30" t="s">
        <v>296</v>
      </c>
      <c r="Q327" s="30" t="s">
        <v>403</v>
      </c>
      <c r="R327" s="30">
        <v>16602</v>
      </c>
      <c r="S327" s="32">
        <v>42031</v>
      </c>
      <c r="T327" s="32">
        <v>42031</v>
      </c>
      <c r="U327" s="53">
        <v>104.7213</v>
      </c>
      <c r="V327" s="30">
        <v>12</v>
      </c>
      <c r="W327" s="30">
        <v>151.77000000000001</v>
      </c>
      <c r="X327" s="30">
        <v>86264</v>
      </c>
      <c r="Y327" s="30" t="s">
        <v>3218</v>
      </c>
      <c r="Z327" s="30">
        <v>291.63520799642322</v>
      </c>
    </row>
    <row r="328" spans="1:26" x14ac:dyDescent="0.2">
      <c r="A328" s="30">
        <v>899</v>
      </c>
      <c r="B328" s="30" t="s">
        <v>402</v>
      </c>
      <c r="C328" s="30" t="s">
        <v>46</v>
      </c>
      <c r="D328" s="30">
        <v>7.0000000000000007E-2</v>
      </c>
      <c r="E328" s="30">
        <v>5.18</v>
      </c>
      <c r="F328" s="30">
        <v>2.04</v>
      </c>
      <c r="G328" s="30" t="s">
        <v>63</v>
      </c>
      <c r="H328" s="30" t="s">
        <v>3</v>
      </c>
      <c r="I328" s="30" t="s">
        <v>24</v>
      </c>
      <c r="J328" s="30" t="s">
        <v>64</v>
      </c>
      <c r="K328" s="30" t="s">
        <v>26</v>
      </c>
      <c r="L328" s="30" t="s">
        <v>809</v>
      </c>
      <c r="M328" s="30">
        <v>0.36</v>
      </c>
      <c r="N328" s="30" t="s">
        <v>8</v>
      </c>
      <c r="O328" s="30" t="s">
        <v>87</v>
      </c>
      <c r="P328" s="30" t="s">
        <v>296</v>
      </c>
      <c r="Q328" s="30" t="s">
        <v>403</v>
      </c>
      <c r="R328" s="30">
        <v>16602</v>
      </c>
      <c r="S328" s="32">
        <v>42031</v>
      </c>
      <c r="T328" s="32">
        <v>42033</v>
      </c>
      <c r="U328" s="53">
        <v>37.31</v>
      </c>
      <c r="V328" s="30">
        <v>11</v>
      </c>
      <c r="W328" s="30">
        <v>57.13</v>
      </c>
      <c r="X328" s="30">
        <v>86264</v>
      </c>
      <c r="Y328" s="30" t="s">
        <v>3218</v>
      </c>
      <c r="Z328" s="30">
        <v>110.53493857399899</v>
      </c>
    </row>
    <row r="329" spans="1:26" x14ac:dyDescent="0.2">
      <c r="A329" s="30">
        <v>1351</v>
      </c>
      <c r="B329" s="30" t="s">
        <v>810</v>
      </c>
      <c r="C329" s="30" t="s">
        <v>46</v>
      </c>
      <c r="D329" s="30">
        <v>0.1</v>
      </c>
      <c r="E329" s="30">
        <v>110.99</v>
      </c>
      <c r="F329" s="30">
        <v>8.99</v>
      </c>
      <c r="G329" s="30" t="s">
        <v>63</v>
      </c>
      <c r="H329" s="30" t="s">
        <v>47</v>
      </c>
      <c r="I329" s="30" t="s">
        <v>16</v>
      </c>
      <c r="J329" s="30" t="s">
        <v>111</v>
      </c>
      <c r="K329" s="30" t="s">
        <v>49</v>
      </c>
      <c r="L329" s="30" t="s">
        <v>811</v>
      </c>
      <c r="M329" s="30">
        <v>0.56999999999999995</v>
      </c>
      <c r="N329" s="30" t="s">
        <v>8</v>
      </c>
      <c r="O329" s="30" t="s">
        <v>9</v>
      </c>
      <c r="P329" s="30" t="s">
        <v>99</v>
      </c>
      <c r="Q329" s="30" t="s">
        <v>812</v>
      </c>
      <c r="R329" s="30">
        <v>33063</v>
      </c>
      <c r="S329" s="32">
        <v>42031</v>
      </c>
      <c r="T329" s="32">
        <v>42033</v>
      </c>
      <c r="U329" s="53">
        <v>3285.48</v>
      </c>
      <c r="V329" s="30">
        <v>7</v>
      </c>
      <c r="W329" s="30">
        <v>627.78</v>
      </c>
      <c r="X329" s="30">
        <v>88232</v>
      </c>
      <c r="Y329" s="30" t="s">
        <v>3215</v>
      </c>
      <c r="Z329" s="30">
        <v>4154.5584850853975</v>
      </c>
    </row>
    <row r="330" spans="1:26" x14ac:dyDescent="0.2">
      <c r="A330" s="30">
        <v>2281</v>
      </c>
      <c r="B330" s="30" t="s">
        <v>813</v>
      </c>
      <c r="C330" s="30" t="s">
        <v>46</v>
      </c>
      <c r="D330" s="30">
        <v>0.08</v>
      </c>
      <c r="E330" s="30">
        <v>205.99</v>
      </c>
      <c r="F330" s="30">
        <v>2.5</v>
      </c>
      <c r="G330" s="30" t="s">
        <v>14</v>
      </c>
      <c r="H330" s="30" t="s">
        <v>47</v>
      </c>
      <c r="I330" s="30" t="s">
        <v>16</v>
      </c>
      <c r="J330" s="30" t="s">
        <v>111</v>
      </c>
      <c r="K330" s="30" t="s">
        <v>49</v>
      </c>
      <c r="L330" s="30" t="s">
        <v>814</v>
      </c>
      <c r="M330" s="30">
        <v>0.59</v>
      </c>
      <c r="N330" s="30" t="s">
        <v>8</v>
      </c>
      <c r="O330" s="30" t="s">
        <v>28</v>
      </c>
      <c r="P330" s="30" t="s">
        <v>333</v>
      </c>
      <c r="Q330" s="30" t="s">
        <v>815</v>
      </c>
      <c r="R330" s="30">
        <v>54703</v>
      </c>
      <c r="S330" s="32">
        <v>42031</v>
      </c>
      <c r="T330" s="32">
        <v>42032</v>
      </c>
      <c r="U330" s="53">
        <v>997.38144</v>
      </c>
      <c r="V330" s="30">
        <v>10</v>
      </c>
      <c r="W330" s="30">
        <v>1610.84</v>
      </c>
      <c r="X330" s="30">
        <v>85948</v>
      </c>
      <c r="Y330" s="30" t="s">
        <v>3216</v>
      </c>
      <c r="Z330" s="30">
        <v>2041.815377858662</v>
      </c>
    </row>
    <row r="331" spans="1:26" x14ac:dyDescent="0.2">
      <c r="A331" s="30">
        <v>53</v>
      </c>
      <c r="B331" s="30" t="s">
        <v>816</v>
      </c>
      <c r="C331" s="30" t="s">
        <v>1</v>
      </c>
      <c r="D331" s="30">
        <v>7.0000000000000007E-2</v>
      </c>
      <c r="E331" s="30">
        <v>3174.835</v>
      </c>
      <c r="F331" s="30">
        <v>8.73</v>
      </c>
      <c r="G331" s="30" t="s">
        <v>2</v>
      </c>
      <c r="H331" s="30" t="s">
        <v>70</v>
      </c>
      <c r="I331" s="30" t="s">
        <v>16</v>
      </c>
      <c r="J331" s="30" t="s">
        <v>32</v>
      </c>
      <c r="K331" s="30" t="s">
        <v>6</v>
      </c>
      <c r="L331" s="30" t="s">
        <v>817</v>
      </c>
      <c r="M331" s="30">
        <v>0.56999999999999995</v>
      </c>
      <c r="N331" s="30" t="s">
        <v>8</v>
      </c>
      <c r="O331" s="30" t="s">
        <v>35</v>
      </c>
      <c r="P331" s="30" t="s">
        <v>42</v>
      </c>
      <c r="Q331" s="30" t="s">
        <v>818</v>
      </c>
      <c r="R331" s="30">
        <v>98052</v>
      </c>
      <c r="S331" s="32">
        <v>42032</v>
      </c>
      <c r="T331" s="32">
        <v>42034</v>
      </c>
      <c r="U331" s="53">
        <v>-6923.5991999999997</v>
      </c>
      <c r="V331" s="30">
        <v>1</v>
      </c>
      <c r="W331" s="30">
        <v>3267.55</v>
      </c>
      <c r="X331" s="30">
        <v>88425</v>
      </c>
      <c r="Y331" s="30" t="s">
        <v>3217</v>
      </c>
      <c r="Z331" s="30">
        <v>4675.0973192454449</v>
      </c>
    </row>
    <row r="332" spans="1:26" x14ac:dyDescent="0.2">
      <c r="A332" s="30">
        <v>3266</v>
      </c>
      <c r="B332" s="30" t="s">
        <v>819</v>
      </c>
      <c r="C332" s="30" t="s">
        <v>1</v>
      </c>
      <c r="D332" s="30">
        <v>0</v>
      </c>
      <c r="E332" s="30">
        <v>122.99</v>
      </c>
      <c r="F332" s="30">
        <v>70.2</v>
      </c>
      <c r="G332" s="30" t="s">
        <v>2</v>
      </c>
      <c r="H332" s="30" t="s">
        <v>70</v>
      </c>
      <c r="I332" s="30" t="s">
        <v>4</v>
      </c>
      <c r="J332" s="30" t="s">
        <v>85</v>
      </c>
      <c r="K332" s="30" t="s">
        <v>33</v>
      </c>
      <c r="L332" s="30" t="s">
        <v>780</v>
      </c>
      <c r="M332" s="30">
        <v>0.74</v>
      </c>
      <c r="N332" s="30" t="s">
        <v>8</v>
      </c>
      <c r="O332" s="30" t="s">
        <v>87</v>
      </c>
      <c r="P332" s="30" t="s">
        <v>307</v>
      </c>
      <c r="Q332" s="30" t="s">
        <v>308</v>
      </c>
      <c r="R332" s="30">
        <v>4073</v>
      </c>
      <c r="S332" s="32">
        <v>42032</v>
      </c>
      <c r="T332" s="32">
        <v>42033</v>
      </c>
      <c r="U332" s="53">
        <v>-1764.29</v>
      </c>
      <c r="V332" s="30">
        <v>14</v>
      </c>
      <c r="W332" s="30">
        <v>1794.88</v>
      </c>
      <c r="X332" s="30">
        <v>89836</v>
      </c>
      <c r="Y332" s="30" t="s">
        <v>3218</v>
      </c>
      <c r="Z332" s="30">
        <v>1257.4428472341153</v>
      </c>
    </row>
    <row r="333" spans="1:26" x14ac:dyDescent="0.2">
      <c r="A333" s="30">
        <v>3269</v>
      </c>
      <c r="B333" s="30" t="s">
        <v>820</v>
      </c>
      <c r="C333" s="30" t="s">
        <v>1</v>
      </c>
      <c r="D333" s="30">
        <v>0.01</v>
      </c>
      <c r="E333" s="30">
        <v>60.97</v>
      </c>
      <c r="F333" s="30">
        <v>4.5</v>
      </c>
      <c r="G333" s="30" t="s">
        <v>63</v>
      </c>
      <c r="H333" s="30" t="s">
        <v>70</v>
      </c>
      <c r="I333" s="30" t="s">
        <v>24</v>
      </c>
      <c r="J333" s="30" t="s">
        <v>71</v>
      </c>
      <c r="K333" s="30" t="s">
        <v>49</v>
      </c>
      <c r="L333" s="30" t="s">
        <v>72</v>
      </c>
      <c r="M333" s="30">
        <v>0.56000000000000005</v>
      </c>
      <c r="N333" s="30" t="s">
        <v>8</v>
      </c>
      <c r="O333" s="30" t="s">
        <v>87</v>
      </c>
      <c r="P333" s="30" t="s">
        <v>373</v>
      </c>
      <c r="Q333" s="30" t="s">
        <v>821</v>
      </c>
      <c r="R333" s="30">
        <v>7060</v>
      </c>
      <c r="S333" s="32">
        <v>42032</v>
      </c>
      <c r="T333" s="32">
        <v>42034</v>
      </c>
      <c r="U333" s="53">
        <v>527.87760000000003</v>
      </c>
      <c r="V333" s="30">
        <v>12</v>
      </c>
      <c r="W333" s="30">
        <v>765.04</v>
      </c>
      <c r="X333" s="30">
        <v>89836</v>
      </c>
      <c r="Y333" s="30" t="s">
        <v>3218</v>
      </c>
      <c r="Z333" s="30">
        <v>1159.5871493447628</v>
      </c>
    </row>
    <row r="334" spans="1:26" x14ac:dyDescent="0.2">
      <c r="A334" s="30">
        <v>24</v>
      </c>
      <c r="B334" s="30" t="s">
        <v>822</v>
      </c>
      <c r="C334" s="30" t="s">
        <v>13</v>
      </c>
      <c r="D334" s="30">
        <v>0.06</v>
      </c>
      <c r="E334" s="30">
        <v>55.48</v>
      </c>
      <c r="F334" s="30">
        <v>14.3</v>
      </c>
      <c r="G334" s="30" t="s">
        <v>14</v>
      </c>
      <c r="H334" s="30" t="s">
        <v>70</v>
      </c>
      <c r="I334" s="30" t="s">
        <v>24</v>
      </c>
      <c r="J334" s="30" t="s">
        <v>64</v>
      </c>
      <c r="K334" s="30" t="s">
        <v>49</v>
      </c>
      <c r="L334" s="30" t="s">
        <v>823</v>
      </c>
      <c r="M334" s="30">
        <v>0.37</v>
      </c>
      <c r="N334" s="30" t="s">
        <v>8</v>
      </c>
      <c r="O334" s="30" t="s">
        <v>35</v>
      </c>
      <c r="P334" s="30" t="s">
        <v>66</v>
      </c>
      <c r="Q334" s="30" t="s">
        <v>824</v>
      </c>
      <c r="R334" s="30">
        <v>92677</v>
      </c>
      <c r="S334" s="32">
        <v>42032</v>
      </c>
      <c r="T334" s="32">
        <v>42033</v>
      </c>
      <c r="U334" s="53">
        <v>-28.296800000000001</v>
      </c>
      <c r="V334" s="30">
        <v>1</v>
      </c>
      <c r="W334" s="30">
        <v>67.489999999999995</v>
      </c>
      <c r="X334" s="30">
        <v>87651</v>
      </c>
      <c r="Y334" s="30" t="s">
        <v>3217</v>
      </c>
      <c r="Z334" s="30">
        <v>442.46402756628834</v>
      </c>
    </row>
    <row r="335" spans="1:26" x14ac:dyDescent="0.2">
      <c r="A335" s="30">
        <v>24</v>
      </c>
      <c r="B335" s="30" t="s">
        <v>822</v>
      </c>
      <c r="C335" s="30" t="s">
        <v>13</v>
      </c>
      <c r="D335" s="30">
        <v>0.02</v>
      </c>
      <c r="E335" s="30">
        <v>1.68</v>
      </c>
      <c r="F335" s="30">
        <v>1.57</v>
      </c>
      <c r="G335" s="30" t="s">
        <v>14</v>
      </c>
      <c r="H335" s="30" t="s">
        <v>70</v>
      </c>
      <c r="I335" s="30" t="s">
        <v>24</v>
      </c>
      <c r="J335" s="30" t="s">
        <v>25</v>
      </c>
      <c r="K335" s="30" t="s">
        <v>26</v>
      </c>
      <c r="L335" s="30" t="s">
        <v>550</v>
      </c>
      <c r="M335" s="30">
        <v>0.59</v>
      </c>
      <c r="N335" s="30" t="s">
        <v>8</v>
      </c>
      <c r="O335" s="30" t="s">
        <v>35</v>
      </c>
      <c r="P335" s="30" t="s">
        <v>66</v>
      </c>
      <c r="Q335" s="30" t="s">
        <v>824</v>
      </c>
      <c r="R335" s="30">
        <v>92677</v>
      </c>
      <c r="S335" s="32">
        <v>42032</v>
      </c>
      <c r="T335" s="32">
        <v>42034</v>
      </c>
      <c r="U335" s="53">
        <v>-5.3071999999999999</v>
      </c>
      <c r="V335" s="30">
        <v>1</v>
      </c>
      <c r="W335" s="30">
        <v>2.25</v>
      </c>
      <c r="X335" s="30">
        <v>87651</v>
      </c>
      <c r="Y335" s="30" t="s">
        <v>3217</v>
      </c>
      <c r="Z335" s="30">
        <v>154.88626564652284</v>
      </c>
    </row>
    <row r="336" spans="1:26" x14ac:dyDescent="0.2">
      <c r="A336" s="30">
        <v>744</v>
      </c>
      <c r="B336" s="30" t="s">
        <v>562</v>
      </c>
      <c r="C336" s="30" t="s">
        <v>23</v>
      </c>
      <c r="D336" s="30">
        <v>0.02</v>
      </c>
      <c r="E336" s="30">
        <v>59.98</v>
      </c>
      <c r="F336" s="30">
        <v>3.99</v>
      </c>
      <c r="G336" s="30" t="s">
        <v>14</v>
      </c>
      <c r="H336" s="30" t="s">
        <v>70</v>
      </c>
      <c r="I336" s="30" t="s">
        <v>24</v>
      </c>
      <c r="J336" s="30" t="s">
        <v>71</v>
      </c>
      <c r="K336" s="30" t="s">
        <v>49</v>
      </c>
      <c r="L336" s="30" t="s">
        <v>825</v>
      </c>
      <c r="M336" s="30">
        <v>0.56999999999999995</v>
      </c>
      <c r="N336" s="30" t="s">
        <v>8</v>
      </c>
      <c r="O336" s="30" t="s">
        <v>35</v>
      </c>
      <c r="P336" s="30" t="s">
        <v>564</v>
      </c>
      <c r="Q336" s="30" t="s">
        <v>565</v>
      </c>
      <c r="R336" s="30">
        <v>85737</v>
      </c>
      <c r="S336" s="32">
        <v>42032</v>
      </c>
      <c r="T336" s="32">
        <v>42041</v>
      </c>
      <c r="U336" s="53">
        <v>-54.622</v>
      </c>
      <c r="V336" s="30">
        <v>1</v>
      </c>
      <c r="W336" s="30">
        <v>63.48</v>
      </c>
      <c r="X336" s="30">
        <v>87725</v>
      </c>
      <c r="Y336" s="30" t="s">
        <v>3217</v>
      </c>
      <c r="Z336" s="30">
        <v>419.57110284424061</v>
      </c>
    </row>
    <row r="337" spans="1:26" x14ac:dyDescent="0.2">
      <c r="A337" s="30">
        <v>744</v>
      </c>
      <c r="B337" s="30" t="s">
        <v>562</v>
      </c>
      <c r="C337" s="30" t="s">
        <v>23</v>
      </c>
      <c r="D337" s="30">
        <v>0.03</v>
      </c>
      <c r="E337" s="30">
        <v>5.18</v>
      </c>
      <c r="F337" s="30">
        <v>5.74</v>
      </c>
      <c r="G337" s="30" t="s">
        <v>14</v>
      </c>
      <c r="H337" s="30" t="s">
        <v>70</v>
      </c>
      <c r="I337" s="30" t="s">
        <v>24</v>
      </c>
      <c r="J337" s="30" t="s">
        <v>48</v>
      </c>
      <c r="K337" s="30" t="s">
        <v>49</v>
      </c>
      <c r="L337" s="30" t="s">
        <v>826</v>
      </c>
      <c r="M337" s="30">
        <v>0.36</v>
      </c>
      <c r="N337" s="30" t="s">
        <v>8</v>
      </c>
      <c r="O337" s="30" t="s">
        <v>35</v>
      </c>
      <c r="P337" s="30" t="s">
        <v>564</v>
      </c>
      <c r="Q337" s="30" t="s">
        <v>565</v>
      </c>
      <c r="R337" s="30">
        <v>85737</v>
      </c>
      <c r="S337" s="32">
        <v>42032</v>
      </c>
      <c r="T337" s="32">
        <v>42036</v>
      </c>
      <c r="U337" s="53">
        <v>-126.81417999999999</v>
      </c>
      <c r="V337" s="30">
        <v>9</v>
      </c>
      <c r="W337" s="30">
        <v>47.64</v>
      </c>
      <c r="X337" s="30">
        <v>87725</v>
      </c>
      <c r="Y337" s="30" t="s">
        <v>3217</v>
      </c>
      <c r="Z337" s="30">
        <v>41.158284083031418</v>
      </c>
    </row>
    <row r="338" spans="1:26" x14ac:dyDescent="0.2">
      <c r="A338" s="30">
        <v>553</v>
      </c>
      <c r="B338" s="30" t="s">
        <v>827</v>
      </c>
      <c r="C338" s="30" t="s">
        <v>92</v>
      </c>
      <c r="D338" s="30">
        <v>0</v>
      </c>
      <c r="E338" s="30">
        <v>6.88</v>
      </c>
      <c r="F338" s="30">
        <v>2</v>
      </c>
      <c r="G338" s="30" t="s">
        <v>63</v>
      </c>
      <c r="H338" s="30" t="s">
        <v>47</v>
      </c>
      <c r="I338" s="30" t="s">
        <v>24</v>
      </c>
      <c r="J338" s="30" t="s">
        <v>64</v>
      </c>
      <c r="K338" s="30" t="s">
        <v>26</v>
      </c>
      <c r="L338" s="30" t="s">
        <v>828</v>
      </c>
      <c r="M338" s="30">
        <v>0.39</v>
      </c>
      <c r="N338" s="30" t="s">
        <v>8</v>
      </c>
      <c r="O338" s="30" t="s">
        <v>35</v>
      </c>
      <c r="P338" s="30" t="s">
        <v>66</v>
      </c>
      <c r="Q338" s="30" t="s">
        <v>76</v>
      </c>
      <c r="R338" s="30">
        <v>90008</v>
      </c>
      <c r="S338" s="32">
        <v>42032</v>
      </c>
      <c r="T338" s="32">
        <v>42033</v>
      </c>
      <c r="U338" s="53">
        <v>34.067999999999998</v>
      </c>
      <c r="V338" s="30">
        <v>36</v>
      </c>
      <c r="W338" s="30">
        <v>267.52999999999997</v>
      </c>
      <c r="X338" s="30">
        <v>17155</v>
      </c>
      <c r="Y338" s="30" t="s">
        <v>3217</v>
      </c>
      <c r="Z338" s="30">
        <v>33.839731155429092</v>
      </c>
    </row>
    <row r="339" spans="1:26" x14ac:dyDescent="0.2">
      <c r="A339" s="30">
        <v>556</v>
      </c>
      <c r="B339" s="30" t="s">
        <v>829</v>
      </c>
      <c r="C339" s="30" t="s">
        <v>92</v>
      </c>
      <c r="D339" s="30">
        <v>0</v>
      </c>
      <c r="E339" s="30">
        <v>6.88</v>
      </c>
      <c r="F339" s="30">
        <v>2</v>
      </c>
      <c r="G339" s="30" t="s">
        <v>63</v>
      </c>
      <c r="H339" s="30" t="s">
        <v>47</v>
      </c>
      <c r="I339" s="30" t="s">
        <v>24</v>
      </c>
      <c r="J339" s="30" t="s">
        <v>64</v>
      </c>
      <c r="K339" s="30" t="s">
        <v>26</v>
      </c>
      <c r="L339" s="30" t="s">
        <v>828</v>
      </c>
      <c r="M339" s="30">
        <v>0.39</v>
      </c>
      <c r="N339" s="30" t="s">
        <v>8</v>
      </c>
      <c r="O339" s="30" t="s">
        <v>35</v>
      </c>
      <c r="P339" s="30" t="s">
        <v>122</v>
      </c>
      <c r="Q339" s="30" t="s">
        <v>830</v>
      </c>
      <c r="R339" s="30">
        <v>84604</v>
      </c>
      <c r="S339" s="32">
        <v>42032</v>
      </c>
      <c r="T339" s="32">
        <v>42033</v>
      </c>
      <c r="U339" s="53">
        <v>46.147199999999998</v>
      </c>
      <c r="V339" s="30">
        <v>9</v>
      </c>
      <c r="W339" s="30">
        <v>66.88</v>
      </c>
      <c r="X339" s="30">
        <v>86189</v>
      </c>
      <c r="Y339" s="30" t="s">
        <v>3217</v>
      </c>
      <c r="Z339" s="30">
        <v>46.209142661230146</v>
      </c>
    </row>
    <row r="340" spans="1:26" x14ac:dyDescent="0.2">
      <c r="A340" s="30">
        <v>556</v>
      </c>
      <c r="B340" s="30" t="s">
        <v>829</v>
      </c>
      <c r="C340" s="30" t="s">
        <v>92</v>
      </c>
      <c r="D340" s="30">
        <v>0.03</v>
      </c>
      <c r="E340" s="30">
        <v>32.479999999999997</v>
      </c>
      <c r="F340" s="30">
        <v>35</v>
      </c>
      <c r="G340" s="30" t="s">
        <v>63</v>
      </c>
      <c r="H340" s="30" t="s">
        <v>47</v>
      </c>
      <c r="I340" s="30" t="s">
        <v>24</v>
      </c>
      <c r="J340" s="30" t="s">
        <v>54</v>
      </c>
      <c r="K340" s="30" t="s">
        <v>40</v>
      </c>
      <c r="L340" s="30" t="s">
        <v>761</v>
      </c>
      <c r="M340" s="30">
        <v>0.81</v>
      </c>
      <c r="N340" s="30" t="s">
        <v>8</v>
      </c>
      <c r="O340" s="30" t="s">
        <v>35</v>
      </c>
      <c r="P340" s="30" t="s">
        <v>122</v>
      </c>
      <c r="Q340" s="30" t="s">
        <v>830</v>
      </c>
      <c r="R340" s="30">
        <v>84604</v>
      </c>
      <c r="S340" s="32">
        <v>42032</v>
      </c>
      <c r="T340" s="32">
        <v>42032</v>
      </c>
      <c r="U340" s="53">
        <v>-1116.3348000000001</v>
      </c>
      <c r="V340" s="30">
        <v>8</v>
      </c>
      <c r="W340" s="30">
        <v>274.91000000000003</v>
      </c>
      <c r="X340" s="30">
        <v>86189</v>
      </c>
      <c r="Y340" s="30" t="s">
        <v>3217</v>
      </c>
      <c r="Z340" s="30">
        <v>177.37741157147167</v>
      </c>
    </row>
    <row r="341" spans="1:26" x14ac:dyDescent="0.2">
      <c r="A341" s="30">
        <v>1875</v>
      </c>
      <c r="B341" s="30" t="s">
        <v>831</v>
      </c>
      <c r="C341" s="30" t="s">
        <v>1</v>
      </c>
      <c r="D341" s="30">
        <v>0.09</v>
      </c>
      <c r="E341" s="30">
        <v>95.99</v>
      </c>
      <c r="F341" s="30">
        <v>4.9000000000000004</v>
      </c>
      <c r="G341" s="30" t="s">
        <v>14</v>
      </c>
      <c r="H341" s="30" t="s">
        <v>15</v>
      </c>
      <c r="I341" s="30" t="s">
        <v>16</v>
      </c>
      <c r="J341" s="30" t="s">
        <v>111</v>
      </c>
      <c r="K341" s="30" t="s">
        <v>49</v>
      </c>
      <c r="L341" s="30" t="s">
        <v>744</v>
      </c>
      <c r="M341" s="30">
        <v>0.56000000000000005</v>
      </c>
      <c r="N341" s="30" t="s">
        <v>8</v>
      </c>
      <c r="O341" s="30" t="s">
        <v>9</v>
      </c>
      <c r="P341" s="30" t="s">
        <v>218</v>
      </c>
      <c r="Q341" s="30" t="s">
        <v>832</v>
      </c>
      <c r="R341" s="30">
        <v>23320</v>
      </c>
      <c r="S341" s="32">
        <v>42033</v>
      </c>
      <c r="T341" s="32">
        <v>42035</v>
      </c>
      <c r="U341" s="53">
        <v>34.302</v>
      </c>
      <c r="V341" s="30">
        <v>4</v>
      </c>
      <c r="W341" s="30">
        <v>320.75</v>
      </c>
      <c r="X341" s="30">
        <v>90899</v>
      </c>
      <c r="Y341" s="30" t="s">
        <v>3215</v>
      </c>
      <c r="Z341" s="30">
        <v>775.34561908774651</v>
      </c>
    </row>
    <row r="342" spans="1:26" x14ac:dyDescent="0.2">
      <c r="A342" s="30">
        <v>2265</v>
      </c>
      <c r="B342" s="30" t="s">
        <v>833</v>
      </c>
      <c r="C342" s="30" t="s">
        <v>1</v>
      </c>
      <c r="D342" s="30">
        <v>0.1</v>
      </c>
      <c r="E342" s="30">
        <v>7.45</v>
      </c>
      <c r="F342" s="30">
        <v>6.28</v>
      </c>
      <c r="G342" s="30" t="s">
        <v>14</v>
      </c>
      <c r="H342" s="30" t="s">
        <v>70</v>
      </c>
      <c r="I342" s="30" t="s">
        <v>24</v>
      </c>
      <c r="J342" s="30" t="s">
        <v>48</v>
      </c>
      <c r="K342" s="30" t="s">
        <v>49</v>
      </c>
      <c r="L342" s="30" t="s">
        <v>834</v>
      </c>
      <c r="M342" s="30">
        <v>0.4</v>
      </c>
      <c r="N342" s="30" t="s">
        <v>8</v>
      </c>
      <c r="O342" s="30" t="s">
        <v>28</v>
      </c>
      <c r="P342" s="30" t="s">
        <v>56</v>
      </c>
      <c r="Q342" s="30" t="s">
        <v>835</v>
      </c>
      <c r="R342" s="30">
        <v>64130</v>
      </c>
      <c r="S342" s="32">
        <v>42033</v>
      </c>
      <c r="T342" s="32">
        <v>42036</v>
      </c>
      <c r="U342" s="53">
        <v>-69.873999999999995</v>
      </c>
      <c r="V342" s="30">
        <v>8</v>
      </c>
      <c r="W342" s="30">
        <v>59.4</v>
      </c>
      <c r="X342" s="30">
        <v>86612</v>
      </c>
      <c r="Y342" s="30" t="s">
        <v>3216</v>
      </c>
      <c r="Z342" s="30">
        <v>318.73557737122138</v>
      </c>
    </row>
    <row r="343" spans="1:26" x14ac:dyDescent="0.2">
      <c r="A343" s="30">
        <v>2265</v>
      </c>
      <c r="B343" s="30" t="s">
        <v>833</v>
      </c>
      <c r="C343" s="30" t="s">
        <v>1</v>
      </c>
      <c r="D343" s="30">
        <v>0.01</v>
      </c>
      <c r="E343" s="30">
        <v>6.48</v>
      </c>
      <c r="F343" s="30">
        <v>7.86</v>
      </c>
      <c r="G343" s="30" t="s">
        <v>14</v>
      </c>
      <c r="H343" s="30" t="s">
        <v>70</v>
      </c>
      <c r="I343" s="30" t="s">
        <v>24</v>
      </c>
      <c r="J343" s="30" t="s">
        <v>64</v>
      </c>
      <c r="K343" s="30" t="s">
        <v>49</v>
      </c>
      <c r="L343" s="30" t="s">
        <v>836</v>
      </c>
      <c r="M343" s="30">
        <v>0.37</v>
      </c>
      <c r="N343" s="30" t="s">
        <v>8</v>
      </c>
      <c r="O343" s="30" t="s">
        <v>28</v>
      </c>
      <c r="P343" s="30" t="s">
        <v>56</v>
      </c>
      <c r="Q343" s="30" t="s">
        <v>835</v>
      </c>
      <c r="R343" s="30">
        <v>64130</v>
      </c>
      <c r="S343" s="32">
        <v>42033</v>
      </c>
      <c r="T343" s="32">
        <v>42035</v>
      </c>
      <c r="U343" s="53">
        <v>-135.74</v>
      </c>
      <c r="V343" s="30">
        <v>10</v>
      </c>
      <c r="W343" s="30">
        <v>66.459999999999994</v>
      </c>
      <c r="X343" s="30">
        <v>86612</v>
      </c>
      <c r="Y343" s="30" t="s">
        <v>3216</v>
      </c>
      <c r="Z343" s="30">
        <v>326.4580698055081</v>
      </c>
    </row>
    <row r="344" spans="1:26" x14ac:dyDescent="0.2">
      <c r="A344" s="30">
        <v>699</v>
      </c>
      <c r="B344" s="30" t="s">
        <v>837</v>
      </c>
      <c r="C344" s="30" t="s">
        <v>92</v>
      </c>
      <c r="D344" s="30">
        <v>7.0000000000000007E-2</v>
      </c>
      <c r="E344" s="30">
        <v>5.0199999999999996</v>
      </c>
      <c r="F344" s="30">
        <v>5.14</v>
      </c>
      <c r="G344" s="30" t="s">
        <v>14</v>
      </c>
      <c r="H344" s="30" t="s">
        <v>15</v>
      </c>
      <c r="I344" s="30" t="s">
        <v>16</v>
      </c>
      <c r="J344" s="30" t="s">
        <v>17</v>
      </c>
      <c r="K344" s="30" t="s">
        <v>18</v>
      </c>
      <c r="L344" s="30" t="s">
        <v>367</v>
      </c>
      <c r="M344" s="30">
        <v>0.79</v>
      </c>
      <c r="N344" s="30" t="s">
        <v>8</v>
      </c>
      <c r="O344" s="30" t="s">
        <v>35</v>
      </c>
      <c r="P344" s="30" t="s">
        <v>66</v>
      </c>
      <c r="Q344" s="30" t="s">
        <v>76</v>
      </c>
      <c r="R344" s="30">
        <v>90041</v>
      </c>
      <c r="S344" s="32">
        <v>42033</v>
      </c>
      <c r="T344" s="32">
        <v>42035</v>
      </c>
      <c r="U344" s="53">
        <v>-168.72</v>
      </c>
      <c r="V344" s="30">
        <v>42</v>
      </c>
      <c r="W344" s="30">
        <v>210.1</v>
      </c>
      <c r="X344" s="30">
        <v>32420</v>
      </c>
      <c r="Y344" s="30" t="s">
        <v>3217</v>
      </c>
      <c r="Z344" s="30">
        <v>216.19529018750555</v>
      </c>
    </row>
    <row r="345" spans="1:26" x14ac:dyDescent="0.2">
      <c r="A345" s="30">
        <v>699</v>
      </c>
      <c r="B345" s="30" t="s">
        <v>837</v>
      </c>
      <c r="C345" s="30" t="s">
        <v>92</v>
      </c>
      <c r="D345" s="30">
        <v>7.0000000000000007E-2</v>
      </c>
      <c r="E345" s="30">
        <v>280.98</v>
      </c>
      <c r="F345" s="30">
        <v>57</v>
      </c>
      <c r="G345" s="30" t="s">
        <v>2</v>
      </c>
      <c r="H345" s="30" t="s">
        <v>15</v>
      </c>
      <c r="I345" s="30" t="s">
        <v>4</v>
      </c>
      <c r="J345" s="30" t="s">
        <v>85</v>
      </c>
      <c r="K345" s="30" t="s">
        <v>33</v>
      </c>
      <c r="L345" s="30" t="s">
        <v>838</v>
      </c>
      <c r="M345" s="30">
        <v>0.78</v>
      </c>
      <c r="N345" s="30" t="s">
        <v>8</v>
      </c>
      <c r="O345" s="30" t="s">
        <v>35</v>
      </c>
      <c r="P345" s="30" t="s">
        <v>66</v>
      </c>
      <c r="Q345" s="30" t="s">
        <v>76</v>
      </c>
      <c r="R345" s="30">
        <v>90041</v>
      </c>
      <c r="S345" s="32">
        <v>42033</v>
      </c>
      <c r="T345" s="32">
        <v>42035</v>
      </c>
      <c r="U345" s="53">
        <v>-439.62</v>
      </c>
      <c r="V345" s="30">
        <v>23</v>
      </c>
      <c r="W345" s="30">
        <v>6499.87</v>
      </c>
      <c r="X345" s="30">
        <v>32420</v>
      </c>
      <c r="Y345" s="30" t="s">
        <v>3217</v>
      </c>
      <c r="Z345" s="30">
        <v>2424.9148449439344</v>
      </c>
    </row>
    <row r="346" spans="1:26" x14ac:dyDescent="0.2">
      <c r="A346" s="30">
        <v>2061</v>
      </c>
      <c r="B346" s="30" t="s">
        <v>839</v>
      </c>
      <c r="C346" s="30" t="s">
        <v>92</v>
      </c>
      <c r="D346" s="30">
        <v>0.02</v>
      </c>
      <c r="E346" s="30">
        <v>240.98</v>
      </c>
      <c r="F346" s="30">
        <v>60.2</v>
      </c>
      <c r="G346" s="30" t="s">
        <v>2</v>
      </c>
      <c r="H346" s="30" t="s">
        <v>70</v>
      </c>
      <c r="I346" s="30" t="s">
        <v>4</v>
      </c>
      <c r="J346" s="30" t="s">
        <v>93</v>
      </c>
      <c r="K346" s="30" t="s">
        <v>6</v>
      </c>
      <c r="L346" s="30" t="s">
        <v>840</v>
      </c>
      <c r="M346" s="30">
        <v>0.56000000000000005</v>
      </c>
      <c r="N346" s="30" t="s">
        <v>8</v>
      </c>
      <c r="O346" s="30" t="s">
        <v>28</v>
      </c>
      <c r="P346" s="30" t="s">
        <v>109</v>
      </c>
      <c r="Q346" s="30" t="s">
        <v>841</v>
      </c>
      <c r="R346" s="30">
        <v>69101</v>
      </c>
      <c r="S346" s="32">
        <v>42033</v>
      </c>
      <c r="T346" s="32">
        <v>42035</v>
      </c>
      <c r="U346" s="53">
        <v>-272.71319999999997</v>
      </c>
      <c r="V346" s="30">
        <v>1</v>
      </c>
      <c r="W346" s="30">
        <v>260.66000000000003</v>
      </c>
      <c r="X346" s="30">
        <v>87146</v>
      </c>
      <c r="Y346" s="30" t="s">
        <v>3216</v>
      </c>
      <c r="Z346" s="30">
        <v>2438.0678175523694</v>
      </c>
    </row>
    <row r="347" spans="1:26" x14ac:dyDescent="0.2">
      <c r="A347" s="30">
        <v>2062</v>
      </c>
      <c r="B347" s="30" t="s">
        <v>842</v>
      </c>
      <c r="C347" s="30" t="s">
        <v>92</v>
      </c>
      <c r="D347" s="30">
        <v>0.02</v>
      </c>
      <c r="E347" s="30">
        <v>420.98</v>
      </c>
      <c r="F347" s="30">
        <v>19.989999999999998</v>
      </c>
      <c r="G347" s="30" t="s">
        <v>14</v>
      </c>
      <c r="H347" s="30" t="s">
        <v>70</v>
      </c>
      <c r="I347" s="30" t="s">
        <v>24</v>
      </c>
      <c r="J347" s="30" t="s">
        <v>48</v>
      </c>
      <c r="K347" s="30" t="s">
        <v>49</v>
      </c>
      <c r="L347" s="30" t="s">
        <v>843</v>
      </c>
      <c r="M347" s="30">
        <v>0.35</v>
      </c>
      <c r="N347" s="30" t="s">
        <v>8</v>
      </c>
      <c r="O347" s="30" t="s">
        <v>9</v>
      </c>
      <c r="P347" s="30" t="s">
        <v>218</v>
      </c>
      <c r="Q347" s="30" t="s">
        <v>844</v>
      </c>
      <c r="R347" s="30">
        <v>23111</v>
      </c>
      <c r="S347" s="32">
        <v>42033</v>
      </c>
      <c r="T347" s="32">
        <v>42036</v>
      </c>
      <c r="U347" s="53">
        <v>-162.69399999999999</v>
      </c>
      <c r="V347" s="30">
        <v>10</v>
      </c>
      <c r="W347" s="30">
        <v>4249.37</v>
      </c>
      <c r="X347" s="30">
        <v>87146</v>
      </c>
      <c r="Y347" s="30" t="s">
        <v>3215</v>
      </c>
      <c r="Z347" s="30">
        <v>1632.3428515082283</v>
      </c>
    </row>
    <row r="348" spans="1:26" x14ac:dyDescent="0.2">
      <c r="A348" s="30">
        <v>767</v>
      </c>
      <c r="B348" s="30" t="s">
        <v>845</v>
      </c>
      <c r="C348" s="30" t="s">
        <v>1</v>
      </c>
      <c r="D348" s="30">
        <v>0.1</v>
      </c>
      <c r="E348" s="30">
        <v>31.78</v>
      </c>
      <c r="F348" s="30">
        <v>1.99</v>
      </c>
      <c r="G348" s="30" t="s">
        <v>14</v>
      </c>
      <c r="H348" s="30" t="s">
        <v>70</v>
      </c>
      <c r="I348" s="30" t="s">
        <v>16</v>
      </c>
      <c r="J348" s="30" t="s">
        <v>17</v>
      </c>
      <c r="K348" s="30" t="s">
        <v>18</v>
      </c>
      <c r="L348" s="30" t="s">
        <v>846</v>
      </c>
      <c r="M348" s="30">
        <v>0.42</v>
      </c>
      <c r="N348" s="30" t="s">
        <v>8</v>
      </c>
      <c r="O348" s="30" t="s">
        <v>28</v>
      </c>
      <c r="P348" s="30" t="s">
        <v>79</v>
      </c>
      <c r="Q348" s="30" t="s">
        <v>847</v>
      </c>
      <c r="R348" s="30">
        <v>61201</v>
      </c>
      <c r="S348" s="32">
        <v>42034</v>
      </c>
      <c r="T348" s="32">
        <v>42036</v>
      </c>
      <c r="U348" s="53">
        <v>232.2816</v>
      </c>
      <c r="V348" s="30">
        <v>11</v>
      </c>
      <c r="W348" s="30">
        <v>336.64</v>
      </c>
      <c r="X348" s="30">
        <v>86279</v>
      </c>
      <c r="Y348" s="30" t="s">
        <v>3216</v>
      </c>
      <c r="Z348" s="30">
        <v>602.43173314313105</v>
      </c>
    </row>
    <row r="349" spans="1:26" x14ac:dyDescent="0.2">
      <c r="A349" s="30">
        <v>550</v>
      </c>
      <c r="B349" s="30" t="s">
        <v>848</v>
      </c>
      <c r="C349" s="30" t="s">
        <v>13</v>
      </c>
      <c r="D349" s="30">
        <v>0.05</v>
      </c>
      <c r="E349" s="30">
        <v>1.68</v>
      </c>
      <c r="F349" s="30">
        <v>1.57</v>
      </c>
      <c r="G349" s="30" t="s">
        <v>14</v>
      </c>
      <c r="H349" s="30" t="s">
        <v>70</v>
      </c>
      <c r="I349" s="30" t="s">
        <v>24</v>
      </c>
      <c r="J349" s="30" t="s">
        <v>25</v>
      </c>
      <c r="K349" s="30" t="s">
        <v>26</v>
      </c>
      <c r="L349" s="30" t="s">
        <v>550</v>
      </c>
      <c r="M349" s="30">
        <v>0.59</v>
      </c>
      <c r="N349" s="30" t="s">
        <v>8</v>
      </c>
      <c r="O349" s="30" t="s">
        <v>28</v>
      </c>
      <c r="P349" s="30" t="s">
        <v>163</v>
      </c>
      <c r="Q349" s="30" t="s">
        <v>849</v>
      </c>
      <c r="R349" s="30">
        <v>78155</v>
      </c>
      <c r="S349" s="32">
        <v>42034</v>
      </c>
      <c r="T349" s="32">
        <v>42035</v>
      </c>
      <c r="U349" s="53">
        <v>-33.340000000000003</v>
      </c>
      <c r="V349" s="30">
        <v>11</v>
      </c>
      <c r="W349" s="30">
        <v>18.75</v>
      </c>
      <c r="X349" s="30">
        <v>90909</v>
      </c>
      <c r="Y349" s="30" t="s">
        <v>3216</v>
      </c>
      <c r="Z349" s="30">
        <v>106.35479014476027</v>
      </c>
    </row>
    <row r="350" spans="1:26" x14ac:dyDescent="0.2">
      <c r="A350" s="30">
        <v>550</v>
      </c>
      <c r="B350" s="30" t="s">
        <v>848</v>
      </c>
      <c r="C350" s="30" t="s">
        <v>13</v>
      </c>
      <c r="D350" s="30">
        <v>0.1</v>
      </c>
      <c r="E350" s="30">
        <v>218.75</v>
      </c>
      <c r="F350" s="30">
        <v>69.64</v>
      </c>
      <c r="G350" s="30" t="s">
        <v>2</v>
      </c>
      <c r="H350" s="30" t="s">
        <v>70</v>
      </c>
      <c r="I350" s="30" t="s">
        <v>4</v>
      </c>
      <c r="J350" s="30" t="s">
        <v>5</v>
      </c>
      <c r="K350" s="30" t="s">
        <v>6</v>
      </c>
      <c r="L350" s="30" t="s">
        <v>850</v>
      </c>
      <c r="M350" s="30">
        <v>0.77</v>
      </c>
      <c r="N350" s="30" t="s">
        <v>8</v>
      </c>
      <c r="O350" s="30" t="s">
        <v>28</v>
      </c>
      <c r="P350" s="30" t="s">
        <v>163</v>
      </c>
      <c r="Q350" s="30" t="s">
        <v>849</v>
      </c>
      <c r="R350" s="30">
        <v>78155</v>
      </c>
      <c r="S350" s="32">
        <v>42034</v>
      </c>
      <c r="T350" s="32">
        <v>42036</v>
      </c>
      <c r="U350" s="53">
        <v>-201.27600000000001</v>
      </c>
      <c r="V350" s="30">
        <v>1</v>
      </c>
      <c r="W350" s="30">
        <v>188.51</v>
      </c>
      <c r="X350" s="30">
        <v>90909</v>
      </c>
      <c r="Y350" s="30" t="s">
        <v>3216</v>
      </c>
      <c r="Z350" s="30">
        <v>2808.9161909254262</v>
      </c>
    </row>
    <row r="351" spans="1:26" x14ac:dyDescent="0.2">
      <c r="A351" s="30">
        <v>551</v>
      </c>
      <c r="B351" s="30" t="s">
        <v>851</v>
      </c>
      <c r="C351" s="30" t="s">
        <v>13</v>
      </c>
      <c r="D351" s="30">
        <v>0</v>
      </c>
      <c r="E351" s="30">
        <v>15.04</v>
      </c>
      <c r="F351" s="30">
        <v>1.97</v>
      </c>
      <c r="G351" s="30" t="s">
        <v>14</v>
      </c>
      <c r="H351" s="30" t="s">
        <v>70</v>
      </c>
      <c r="I351" s="30" t="s">
        <v>24</v>
      </c>
      <c r="J351" s="30" t="s">
        <v>64</v>
      </c>
      <c r="K351" s="30" t="s">
        <v>26</v>
      </c>
      <c r="L351" s="30" t="s">
        <v>68</v>
      </c>
      <c r="M351" s="30">
        <v>0.39</v>
      </c>
      <c r="N351" s="30" t="s">
        <v>8</v>
      </c>
      <c r="O351" s="30" t="s">
        <v>28</v>
      </c>
      <c r="P351" s="30" t="s">
        <v>163</v>
      </c>
      <c r="Q351" s="30" t="s">
        <v>852</v>
      </c>
      <c r="R351" s="30">
        <v>75090</v>
      </c>
      <c r="S351" s="32">
        <v>42034</v>
      </c>
      <c r="T351" s="32">
        <v>42036</v>
      </c>
      <c r="U351" s="53">
        <v>21.514199999999999</v>
      </c>
      <c r="V351" s="30">
        <v>2</v>
      </c>
      <c r="W351" s="30">
        <v>31.18</v>
      </c>
      <c r="X351" s="30">
        <v>90909</v>
      </c>
      <c r="Y351" s="30" t="s">
        <v>3216</v>
      </c>
      <c r="Z351" s="30">
        <v>82.247038507322003</v>
      </c>
    </row>
    <row r="352" spans="1:26" x14ac:dyDescent="0.2">
      <c r="A352" s="30">
        <v>1442</v>
      </c>
      <c r="B352" s="30" t="s">
        <v>853</v>
      </c>
      <c r="C352" s="30" t="s">
        <v>23</v>
      </c>
      <c r="D352" s="30">
        <v>0.02</v>
      </c>
      <c r="E352" s="30">
        <v>15.99</v>
      </c>
      <c r="F352" s="30">
        <v>13.18</v>
      </c>
      <c r="G352" s="30" t="s">
        <v>63</v>
      </c>
      <c r="H352" s="30" t="s">
        <v>70</v>
      </c>
      <c r="I352" s="30" t="s">
        <v>24</v>
      </c>
      <c r="J352" s="30" t="s">
        <v>48</v>
      </c>
      <c r="K352" s="30" t="s">
        <v>49</v>
      </c>
      <c r="L352" s="30" t="s">
        <v>271</v>
      </c>
      <c r="M352" s="30">
        <v>0.37</v>
      </c>
      <c r="N352" s="30" t="s">
        <v>8</v>
      </c>
      <c r="O352" s="30" t="s">
        <v>28</v>
      </c>
      <c r="P352" s="30" t="s">
        <v>56</v>
      </c>
      <c r="Q352" s="30" t="s">
        <v>854</v>
      </c>
      <c r="R352" s="30">
        <v>65807</v>
      </c>
      <c r="S352" s="32">
        <v>42034</v>
      </c>
      <c r="T352" s="32">
        <v>42038</v>
      </c>
      <c r="U352" s="53">
        <v>-76.992500000000007</v>
      </c>
      <c r="V352" s="30">
        <v>7</v>
      </c>
      <c r="W352" s="30">
        <v>123.03</v>
      </c>
      <c r="X352" s="30">
        <v>89077</v>
      </c>
      <c r="Y352" s="30" t="s">
        <v>3216</v>
      </c>
      <c r="Z352" s="30">
        <v>264.38766348109573</v>
      </c>
    </row>
    <row r="353" spans="1:26" x14ac:dyDescent="0.2">
      <c r="A353" s="30">
        <v>1442</v>
      </c>
      <c r="B353" s="30" t="s">
        <v>853</v>
      </c>
      <c r="C353" s="30" t="s">
        <v>23</v>
      </c>
      <c r="D353" s="30">
        <v>0.09</v>
      </c>
      <c r="E353" s="30">
        <v>46.94</v>
      </c>
      <c r="F353" s="30">
        <v>6.77</v>
      </c>
      <c r="G353" s="30" t="s">
        <v>63</v>
      </c>
      <c r="H353" s="30" t="s">
        <v>70</v>
      </c>
      <c r="I353" s="30" t="s">
        <v>4</v>
      </c>
      <c r="J353" s="30" t="s">
        <v>102</v>
      </c>
      <c r="K353" s="30" t="s">
        <v>49</v>
      </c>
      <c r="L353" s="30" t="s">
        <v>855</v>
      </c>
      <c r="M353" s="30">
        <v>0.44</v>
      </c>
      <c r="N353" s="30" t="s">
        <v>8</v>
      </c>
      <c r="O353" s="30" t="s">
        <v>28</v>
      </c>
      <c r="P353" s="30" t="s">
        <v>56</v>
      </c>
      <c r="Q353" s="30" t="s">
        <v>854</v>
      </c>
      <c r="R353" s="30">
        <v>65807</v>
      </c>
      <c r="S353" s="32">
        <v>42034</v>
      </c>
      <c r="T353" s="32">
        <v>42034</v>
      </c>
      <c r="U353" s="53">
        <v>297.96960000000001</v>
      </c>
      <c r="V353" s="30">
        <v>10</v>
      </c>
      <c r="W353" s="30">
        <v>431.84</v>
      </c>
      <c r="X353" s="30">
        <v>89077</v>
      </c>
      <c r="Y353" s="30" t="s">
        <v>3216</v>
      </c>
      <c r="Z353" s="30">
        <v>580.08622857331864</v>
      </c>
    </row>
    <row r="354" spans="1:26" x14ac:dyDescent="0.2">
      <c r="A354" s="30">
        <v>2775</v>
      </c>
      <c r="B354" s="30" t="s">
        <v>856</v>
      </c>
      <c r="C354" s="30" t="s">
        <v>23</v>
      </c>
      <c r="D354" s="30">
        <v>7.0000000000000007E-2</v>
      </c>
      <c r="E354" s="30">
        <v>574.74</v>
      </c>
      <c r="F354" s="30">
        <v>24.49</v>
      </c>
      <c r="G354" s="30" t="s">
        <v>14</v>
      </c>
      <c r="H354" s="30" t="s">
        <v>15</v>
      </c>
      <c r="I354" s="30" t="s">
        <v>16</v>
      </c>
      <c r="J354" s="30" t="s">
        <v>32</v>
      </c>
      <c r="K354" s="30" t="s">
        <v>40</v>
      </c>
      <c r="L354" s="30" t="s">
        <v>146</v>
      </c>
      <c r="M354" s="30">
        <v>0.37</v>
      </c>
      <c r="N354" s="30" t="s">
        <v>8</v>
      </c>
      <c r="O354" s="30" t="s">
        <v>28</v>
      </c>
      <c r="P354" s="30" t="s">
        <v>79</v>
      </c>
      <c r="Q354" s="30" t="s">
        <v>857</v>
      </c>
      <c r="R354" s="30">
        <v>60131</v>
      </c>
      <c r="S354" s="32">
        <v>42034</v>
      </c>
      <c r="T354" s="32">
        <v>42039</v>
      </c>
      <c r="U354" s="53">
        <v>2860.9331999999999</v>
      </c>
      <c r="V354" s="30">
        <v>8</v>
      </c>
      <c r="W354" s="30">
        <v>4146.28</v>
      </c>
      <c r="X354" s="30">
        <v>91229</v>
      </c>
      <c r="Y354" s="30" t="s">
        <v>3216</v>
      </c>
      <c r="Z354" s="30">
        <v>5356.4002092941064</v>
      </c>
    </row>
    <row r="355" spans="1:26" x14ac:dyDescent="0.2">
      <c r="A355" s="30">
        <v>256</v>
      </c>
      <c r="B355" s="30" t="s">
        <v>858</v>
      </c>
      <c r="C355" s="30" t="s">
        <v>1</v>
      </c>
      <c r="D355" s="30">
        <v>0.03</v>
      </c>
      <c r="E355" s="30">
        <v>8.34</v>
      </c>
      <c r="F355" s="30">
        <v>2.64</v>
      </c>
      <c r="G355" s="30" t="s">
        <v>14</v>
      </c>
      <c r="H355" s="30" t="s">
        <v>47</v>
      </c>
      <c r="I355" s="30" t="s">
        <v>24</v>
      </c>
      <c r="J355" s="30" t="s">
        <v>544</v>
      </c>
      <c r="K355" s="30" t="s">
        <v>18</v>
      </c>
      <c r="L355" s="30" t="s">
        <v>859</v>
      </c>
      <c r="M355" s="30">
        <v>0.59</v>
      </c>
      <c r="N355" s="30" t="s">
        <v>8</v>
      </c>
      <c r="O355" s="30" t="s">
        <v>87</v>
      </c>
      <c r="P355" s="30" t="s">
        <v>296</v>
      </c>
      <c r="Q355" s="30" t="s">
        <v>860</v>
      </c>
      <c r="R355" s="30">
        <v>17331</v>
      </c>
      <c r="S355" s="32">
        <v>42035</v>
      </c>
      <c r="T355" s="32">
        <v>42037</v>
      </c>
      <c r="U355" s="53">
        <v>0.68400000000000005</v>
      </c>
      <c r="V355" s="30">
        <v>4</v>
      </c>
      <c r="W355" s="30">
        <v>34.64</v>
      </c>
      <c r="X355" s="30">
        <v>86267</v>
      </c>
      <c r="Y355" s="30" t="s">
        <v>3218</v>
      </c>
      <c r="Z355" s="30">
        <v>527.79286926188649</v>
      </c>
    </row>
    <row r="356" spans="1:26" x14ac:dyDescent="0.2">
      <c r="A356" s="30">
        <v>343</v>
      </c>
      <c r="B356" s="30" t="s">
        <v>861</v>
      </c>
      <c r="C356" s="30" t="s">
        <v>1</v>
      </c>
      <c r="D356" s="30">
        <v>0.03</v>
      </c>
      <c r="E356" s="30">
        <v>15.23</v>
      </c>
      <c r="F356" s="30">
        <v>27.75</v>
      </c>
      <c r="G356" s="30" t="s">
        <v>2</v>
      </c>
      <c r="H356" s="30" t="s">
        <v>70</v>
      </c>
      <c r="I356" s="30" t="s">
        <v>4</v>
      </c>
      <c r="J356" s="30" t="s">
        <v>5</v>
      </c>
      <c r="K356" s="30" t="s">
        <v>6</v>
      </c>
      <c r="L356" s="30" t="s">
        <v>862</v>
      </c>
      <c r="M356" s="30">
        <v>0.76</v>
      </c>
      <c r="N356" s="30" t="s">
        <v>8</v>
      </c>
      <c r="O356" s="30" t="s">
        <v>87</v>
      </c>
      <c r="P356" s="30" t="s">
        <v>307</v>
      </c>
      <c r="Q356" s="30" t="s">
        <v>863</v>
      </c>
      <c r="R356" s="30">
        <v>4401</v>
      </c>
      <c r="S356" s="32">
        <v>42035</v>
      </c>
      <c r="T356" s="32">
        <v>42036</v>
      </c>
      <c r="U356" s="53">
        <v>11.65095</v>
      </c>
      <c r="V356" s="30">
        <v>7</v>
      </c>
      <c r="W356" s="30">
        <v>111.86</v>
      </c>
      <c r="X356" s="30">
        <v>88151</v>
      </c>
      <c r="Y356" s="30" t="s">
        <v>3218</v>
      </c>
      <c r="Z356" s="30">
        <v>1561.9293703113105</v>
      </c>
    </row>
    <row r="357" spans="1:26" x14ac:dyDescent="0.2">
      <c r="A357" s="30">
        <v>1723</v>
      </c>
      <c r="B357" s="30" t="s">
        <v>864</v>
      </c>
      <c r="C357" s="30" t="s">
        <v>23</v>
      </c>
      <c r="D357" s="30">
        <v>0.1</v>
      </c>
      <c r="E357" s="30">
        <v>49.99</v>
      </c>
      <c r="F357" s="30">
        <v>19.989999999999998</v>
      </c>
      <c r="G357" s="30" t="s">
        <v>63</v>
      </c>
      <c r="H357" s="30" t="s">
        <v>70</v>
      </c>
      <c r="I357" s="30" t="s">
        <v>16</v>
      </c>
      <c r="J357" s="30" t="s">
        <v>17</v>
      </c>
      <c r="K357" s="30" t="s">
        <v>49</v>
      </c>
      <c r="L357" s="30" t="s">
        <v>865</v>
      </c>
      <c r="M357" s="30">
        <v>0.45</v>
      </c>
      <c r="N357" s="30" t="s">
        <v>8</v>
      </c>
      <c r="O357" s="30" t="s">
        <v>35</v>
      </c>
      <c r="P357" s="30" t="s">
        <v>66</v>
      </c>
      <c r="Q357" s="30" t="s">
        <v>866</v>
      </c>
      <c r="R357" s="30">
        <v>92037</v>
      </c>
      <c r="S357" s="32">
        <v>42035</v>
      </c>
      <c r="T357" s="32">
        <v>42040</v>
      </c>
      <c r="U357" s="53">
        <v>13.507999999999999</v>
      </c>
      <c r="V357" s="30">
        <v>46</v>
      </c>
      <c r="W357" s="30">
        <v>2188.06</v>
      </c>
      <c r="X357" s="30">
        <v>40101</v>
      </c>
      <c r="Y357" s="30" t="s">
        <v>3217</v>
      </c>
      <c r="Z357" s="30">
        <v>665.44201024914639</v>
      </c>
    </row>
    <row r="358" spans="1:26" x14ac:dyDescent="0.2">
      <c r="A358" s="30">
        <v>2202</v>
      </c>
      <c r="B358" s="30" t="s">
        <v>867</v>
      </c>
      <c r="C358" s="30" t="s">
        <v>23</v>
      </c>
      <c r="D358" s="30">
        <v>0.09</v>
      </c>
      <c r="E358" s="30">
        <v>160.97999999999999</v>
      </c>
      <c r="F358" s="30">
        <v>30</v>
      </c>
      <c r="G358" s="30" t="s">
        <v>2</v>
      </c>
      <c r="H358" s="30" t="s">
        <v>47</v>
      </c>
      <c r="I358" s="30" t="s">
        <v>4</v>
      </c>
      <c r="J358" s="30" t="s">
        <v>85</v>
      </c>
      <c r="K358" s="30" t="s">
        <v>33</v>
      </c>
      <c r="L358" s="30" t="s">
        <v>868</v>
      </c>
      <c r="M358" s="30">
        <v>0.62</v>
      </c>
      <c r="N358" s="30" t="s">
        <v>8</v>
      </c>
      <c r="O358" s="30" t="s">
        <v>28</v>
      </c>
      <c r="P358" s="30" t="s">
        <v>60</v>
      </c>
      <c r="Q358" s="30" t="s">
        <v>869</v>
      </c>
      <c r="R358" s="30">
        <v>55429</v>
      </c>
      <c r="S358" s="32">
        <v>42035</v>
      </c>
      <c r="T358" s="32">
        <v>42035</v>
      </c>
      <c r="U358" s="53">
        <v>357.428</v>
      </c>
      <c r="V358" s="30">
        <v>11</v>
      </c>
      <c r="W358" s="30">
        <v>1635.38</v>
      </c>
      <c r="X358" s="30">
        <v>86050</v>
      </c>
      <c r="Y358" s="30" t="s">
        <v>3216</v>
      </c>
      <c r="Z358" s="30">
        <v>2099.0429769403322</v>
      </c>
    </row>
    <row r="359" spans="1:26" x14ac:dyDescent="0.2">
      <c r="A359" s="30">
        <v>2202</v>
      </c>
      <c r="B359" s="30" t="s">
        <v>867</v>
      </c>
      <c r="C359" s="30" t="s">
        <v>23</v>
      </c>
      <c r="D359" s="30">
        <v>0.09</v>
      </c>
      <c r="E359" s="30">
        <v>6.3</v>
      </c>
      <c r="F359" s="30">
        <v>0.5</v>
      </c>
      <c r="G359" s="30" t="s">
        <v>14</v>
      </c>
      <c r="H359" s="30" t="s">
        <v>47</v>
      </c>
      <c r="I359" s="30" t="s">
        <v>24</v>
      </c>
      <c r="J359" s="30" t="s">
        <v>128</v>
      </c>
      <c r="K359" s="30" t="s">
        <v>49</v>
      </c>
      <c r="L359" s="30" t="s">
        <v>398</v>
      </c>
      <c r="M359" s="30">
        <v>0.39</v>
      </c>
      <c r="N359" s="30" t="s">
        <v>8</v>
      </c>
      <c r="O359" s="30" t="s">
        <v>28</v>
      </c>
      <c r="P359" s="30" t="s">
        <v>60</v>
      </c>
      <c r="Q359" s="30" t="s">
        <v>869</v>
      </c>
      <c r="R359" s="30">
        <v>55429</v>
      </c>
      <c r="S359" s="32">
        <v>42035</v>
      </c>
      <c r="T359" s="32">
        <v>42035</v>
      </c>
      <c r="U359" s="53">
        <v>40.351199999999999</v>
      </c>
      <c r="V359" s="30">
        <v>10</v>
      </c>
      <c r="W359" s="30">
        <v>58.48</v>
      </c>
      <c r="X359" s="30">
        <v>86050</v>
      </c>
      <c r="Y359" s="30" t="s">
        <v>3216</v>
      </c>
      <c r="Z359" s="30">
        <v>86.743220052013356</v>
      </c>
    </row>
    <row r="360" spans="1:26" x14ac:dyDescent="0.2">
      <c r="A360" s="30">
        <v>2202</v>
      </c>
      <c r="B360" s="30" t="s">
        <v>867</v>
      </c>
      <c r="C360" s="30" t="s">
        <v>23</v>
      </c>
      <c r="D360" s="30">
        <v>0</v>
      </c>
      <c r="E360" s="30">
        <v>4.9800000000000004</v>
      </c>
      <c r="F360" s="30">
        <v>0.8</v>
      </c>
      <c r="G360" s="30" t="s">
        <v>14</v>
      </c>
      <c r="H360" s="30" t="s">
        <v>47</v>
      </c>
      <c r="I360" s="30" t="s">
        <v>24</v>
      </c>
      <c r="J360" s="30" t="s">
        <v>64</v>
      </c>
      <c r="K360" s="30" t="s">
        <v>26</v>
      </c>
      <c r="L360" s="30" t="s">
        <v>870</v>
      </c>
      <c r="M360" s="30">
        <v>0.36</v>
      </c>
      <c r="N360" s="30" t="s">
        <v>8</v>
      </c>
      <c r="O360" s="30" t="s">
        <v>28</v>
      </c>
      <c r="P360" s="30" t="s">
        <v>60</v>
      </c>
      <c r="Q360" s="30" t="s">
        <v>869</v>
      </c>
      <c r="R360" s="30">
        <v>55429</v>
      </c>
      <c r="S360" s="32">
        <v>42035</v>
      </c>
      <c r="T360" s="32">
        <v>42042</v>
      </c>
      <c r="U360" s="53">
        <v>27.634499999999999</v>
      </c>
      <c r="V360" s="30">
        <v>8</v>
      </c>
      <c r="W360" s="30">
        <v>40.049999999999997</v>
      </c>
      <c r="X360" s="30">
        <v>86050</v>
      </c>
      <c r="Y360" s="30" t="s">
        <v>3216</v>
      </c>
      <c r="Z360" s="30">
        <v>112.41698965023581</v>
      </c>
    </row>
    <row r="361" spans="1:26" x14ac:dyDescent="0.2">
      <c r="A361" s="30">
        <v>2781</v>
      </c>
      <c r="B361" s="30" t="s">
        <v>871</v>
      </c>
      <c r="C361" s="30" t="s">
        <v>23</v>
      </c>
      <c r="D361" s="30">
        <v>0.09</v>
      </c>
      <c r="E361" s="30">
        <v>2.16</v>
      </c>
      <c r="F361" s="30">
        <v>6.05</v>
      </c>
      <c r="G361" s="30" t="s">
        <v>14</v>
      </c>
      <c r="H361" s="30" t="s">
        <v>15</v>
      </c>
      <c r="I361" s="30" t="s">
        <v>24</v>
      </c>
      <c r="J361" s="30" t="s">
        <v>48</v>
      </c>
      <c r="K361" s="30" t="s">
        <v>49</v>
      </c>
      <c r="L361" s="30" t="s">
        <v>872</v>
      </c>
      <c r="M361" s="30">
        <v>0.37</v>
      </c>
      <c r="N361" s="30" t="s">
        <v>8</v>
      </c>
      <c r="O361" s="30" t="s">
        <v>35</v>
      </c>
      <c r="P361" s="30" t="s">
        <v>115</v>
      </c>
      <c r="Q361" s="30" t="s">
        <v>873</v>
      </c>
      <c r="R361" s="30">
        <v>97071</v>
      </c>
      <c r="S361" s="32">
        <v>42035</v>
      </c>
      <c r="T361" s="32">
        <v>42039</v>
      </c>
      <c r="U361" s="53">
        <v>-37.789000000000001</v>
      </c>
      <c r="V361" s="30">
        <v>2</v>
      </c>
      <c r="W361" s="30">
        <v>5.48</v>
      </c>
      <c r="X361" s="30">
        <v>87162</v>
      </c>
      <c r="Y361" s="30" t="s">
        <v>3217</v>
      </c>
      <c r="Z361" s="30">
        <v>71.154128585463667</v>
      </c>
    </row>
    <row r="362" spans="1:26" x14ac:dyDescent="0.2">
      <c r="A362" s="30">
        <v>2781</v>
      </c>
      <c r="B362" s="30" t="s">
        <v>871</v>
      </c>
      <c r="C362" s="30" t="s">
        <v>23</v>
      </c>
      <c r="D362" s="30">
        <v>0.03</v>
      </c>
      <c r="E362" s="30">
        <v>808.49</v>
      </c>
      <c r="F362" s="30">
        <v>55.3</v>
      </c>
      <c r="G362" s="30" t="s">
        <v>2</v>
      </c>
      <c r="H362" s="30" t="s">
        <v>15</v>
      </c>
      <c r="I362" s="30" t="s">
        <v>16</v>
      </c>
      <c r="J362" s="30" t="s">
        <v>32</v>
      </c>
      <c r="K362" s="30" t="s">
        <v>33</v>
      </c>
      <c r="L362" s="30" t="s">
        <v>874</v>
      </c>
      <c r="M362" s="30">
        <v>0.4</v>
      </c>
      <c r="N362" s="30" t="s">
        <v>8</v>
      </c>
      <c r="O362" s="30" t="s">
        <v>35</v>
      </c>
      <c r="P362" s="30" t="s">
        <v>115</v>
      </c>
      <c r="Q362" s="30" t="s">
        <v>873</v>
      </c>
      <c r="R362" s="30">
        <v>97071</v>
      </c>
      <c r="S362" s="32">
        <v>42035</v>
      </c>
      <c r="T362" s="32">
        <v>42042</v>
      </c>
      <c r="U362" s="53">
        <v>7576.11</v>
      </c>
      <c r="V362" s="30">
        <v>11</v>
      </c>
      <c r="W362" s="30">
        <v>8201.33</v>
      </c>
      <c r="X362" s="30">
        <v>87162</v>
      </c>
      <c r="Y362" s="30" t="s">
        <v>3217</v>
      </c>
      <c r="Z362" s="30">
        <v>12016.612015925255</v>
      </c>
    </row>
    <row r="363" spans="1:26" x14ac:dyDescent="0.2">
      <c r="A363" s="30">
        <v>2781</v>
      </c>
      <c r="B363" s="30" t="s">
        <v>871</v>
      </c>
      <c r="C363" s="30" t="s">
        <v>23</v>
      </c>
      <c r="D363" s="30">
        <v>0</v>
      </c>
      <c r="E363" s="30">
        <v>6.48</v>
      </c>
      <c r="F363" s="30">
        <v>8.19</v>
      </c>
      <c r="G363" s="30" t="s">
        <v>14</v>
      </c>
      <c r="H363" s="30" t="s">
        <v>15</v>
      </c>
      <c r="I363" s="30" t="s">
        <v>24</v>
      </c>
      <c r="J363" s="30" t="s">
        <v>64</v>
      </c>
      <c r="K363" s="30" t="s">
        <v>49</v>
      </c>
      <c r="L363" s="30" t="s">
        <v>875</v>
      </c>
      <c r="M363" s="30">
        <v>0.37</v>
      </c>
      <c r="N363" s="30" t="s">
        <v>8</v>
      </c>
      <c r="O363" s="30" t="s">
        <v>35</v>
      </c>
      <c r="P363" s="30" t="s">
        <v>115</v>
      </c>
      <c r="Q363" s="30" t="s">
        <v>873</v>
      </c>
      <c r="R363" s="30">
        <v>97071</v>
      </c>
      <c r="S363" s="32">
        <v>42035</v>
      </c>
      <c r="T363" s="32">
        <v>42042</v>
      </c>
      <c r="U363" s="53">
        <v>-43.26</v>
      </c>
      <c r="V363" s="30">
        <v>3</v>
      </c>
      <c r="W363" s="30">
        <v>22.67</v>
      </c>
      <c r="X363" s="30">
        <v>87162</v>
      </c>
      <c r="Y363" s="30" t="s">
        <v>3217</v>
      </c>
      <c r="Z363" s="30">
        <v>197.7107026120286</v>
      </c>
    </row>
    <row r="364" spans="1:26" x14ac:dyDescent="0.2">
      <c r="A364" s="30">
        <v>1238</v>
      </c>
      <c r="B364" s="30" t="s">
        <v>876</v>
      </c>
      <c r="C364" s="30" t="s">
        <v>92</v>
      </c>
      <c r="D364" s="30">
        <v>0.01</v>
      </c>
      <c r="E364" s="30">
        <v>160.97999999999999</v>
      </c>
      <c r="F364" s="30">
        <v>30</v>
      </c>
      <c r="G364" s="30" t="s">
        <v>2</v>
      </c>
      <c r="H364" s="30" t="s">
        <v>70</v>
      </c>
      <c r="I364" s="30" t="s">
        <v>4</v>
      </c>
      <c r="J364" s="30" t="s">
        <v>85</v>
      </c>
      <c r="K364" s="30" t="s">
        <v>33</v>
      </c>
      <c r="L364" s="30" t="s">
        <v>868</v>
      </c>
      <c r="M364" s="30">
        <v>0.62</v>
      </c>
      <c r="N364" s="30" t="s">
        <v>8</v>
      </c>
      <c r="O364" s="30" t="s">
        <v>28</v>
      </c>
      <c r="P364" s="30" t="s">
        <v>163</v>
      </c>
      <c r="Q364" s="30" t="s">
        <v>877</v>
      </c>
      <c r="R364" s="30">
        <v>75104</v>
      </c>
      <c r="S364" s="32">
        <v>42035</v>
      </c>
      <c r="T364" s="32">
        <v>42037</v>
      </c>
      <c r="U364" s="53">
        <v>788.79</v>
      </c>
      <c r="V364" s="30">
        <v>10</v>
      </c>
      <c r="W364" s="30">
        <v>1634.67</v>
      </c>
      <c r="X364" s="30">
        <v>86075</v>
      </c>
      <c r="Y364" s="30" t="s">
        <v>3216</v>
      </c>
      <c r="Z364" s="30">
        <v>2496.1915503268669</v>
      </c>
    </row>
    <row r="365" spans="1:26" x14ac:dyDescent="0.2">
      <c r="A365" s="30">
        <v>911</v>
      </c>
      <c r="B365" s="30" t="s">
        <v>878</v>
      </c>
      <c r="C365" s="30" t="s">
        <v>46</v>
      </c>
      <c r="D365" s="30">
        <v>0.05</v>
      </c>
      <c r="E365" s="30">
        <v>7.64</v>
      </c>
      <c r="F365" s="30">
        <v>5.83</v>
      </c>
      <c r="G365" s="30" t="s">
        <v>14</v>
      </c>
      <c r="H365" s="30" t="s">
        <v>70</v>
      </c>
      <c r="I365" s="30" t="s">
        <v>24</v>
      </c>
      <c r="J365" s="30" t="s">
        <v>64</v>
      </c>
      <c r="K365" s="30" t="s">
        <v>26</v>
      </c>
      <c r="L365" s="30" t="s">
        <v>208</v>
      </c>
      <c r="M365" s="30">
        <v>0.36</v>
      </c>
      <c r="N365" s="30" t="s">
        <v>8</v>
      </c>
      <c r="O365" s="30" t="s">
        <v>87</v>
      </c>
      <c r="P365" s="30" t="s">
        <v>879</v>
      </c>
      <c r="Q365" s="30" t="s">
        <v>880</v>
      </c>
      <c r="R365" s="30">
        <v>26003</v>
      </c>
      <c r="S365" s="32">
        <v>42035</v>
      </c>
      <c r="T365" s="32">
        <v>42037</v>
      </c>
      <c r="U365" s="53">
        <v>-21.018000000000001</v>
      </c>
      <c r="V365" s="30">
        <v>2</v>
      </c>
      <c r="W365" s="30">
        <v>16.600000000000001</v>
      </c>
      <c r="X365" s="30">
        <v>90185</v>
      </c>
      <c r="Y365" s="30" t="s">
        <v>3218</v>
      </c>
      <c r="Z365" s="30">
        <v>267.735556134305</v>
      </c>
    </row>
    <row r="366" spans="1:26" x14ac:dyDescent="0.2">
      <c r="A366" s="30">
        <v>911</v>
      </c>
      <c r="B366" s="30" t="s">
        <v>878</v>
      </c>
      <c r="C366" s="30" t="s">
        <v>46</v>
      </c>
      <c r="D366" s="30">
        <v>0.04</v>
      </c>
      <c r="E366" s="30">
        <v>218.75</v>
      </c>
      <c r="F366" s="30">
        <v>69.64</v>
      </c>
      <c r="G366" s="30" t="s">
        <v>2</v>
      </c>
      <c r="H366" s="30" t="s">
        <v>70</v>
      </c>
      <c r="I366" s="30" t="s">
        <v>4</v>
      </c>
      <c r="J366" s="30" t="s">
        <v>5</v>
      </c>
      <c r="K366" s="30" t="s">
        <v>6</v>
      </c>
      <c r="L366" s="30" t="s">
        <v>850</v>
      </c>
      <c r="M366" s="30">
        <v>0.72</v>
      </c>
      <c r="N366" s="30" t="s">
        <v>8</v>
      </c>
      <c r="O366" s="30" t="s">
        <v>87</v>
      </c>
      <c r="P366" s="30" t="s">
        <v>879</v>
      </c>
      <c r="Q366" s="30" t="s">
        <v>880</v>
      </c>
      <c r="R366" s="30">
        <v>26003</v>
      </c>
      <c r="S366" s="32">
        <v>42035</v>
      </c>
      <c r="T366" s="32">
        <v>42036</v>
      </c>
      <c r="U366" s="53">
        <v>-655.52987499999995</v>
      </c>
      <c r="V366" s="30">
        <v>10</v>
      </c>
      <c r="W366" s="30">
        <v>2285.41</v>
      </c>
      <c r="X366" s="30">
        <v>90185</v>
      </c>
      <c r="Y366" s="30" t="s">
        <v>3218</v>
      </c>
      <c r="Z366" s="30">
        <v>2545.3573528758443</v>
      </c>
    </row>
    <row r="367" spans="1:26" x14ac:dyDescent="0.2">
      <c r="A367" s="30">
        <v>2137</v>
      </c>
      <c r="B367" s="30" t="s">
        <v>881</v>
      </c>
      <c r="C367" s="30" t="s">
        <v>46</v>
      </c>
      <c r="D367" s="30">
        <v>0</v>
      </c>
      <c r="E367" s="30">
        <v>6.98</v>
      </c>
      <c r="F367" s="30">
        <v>1.6</v>
      </c>
      <c r="G367" s="30" t="s">
        <v>14</v>
      </c>
      <c r="H367" s="30" t="s">
        <v>70</v>
      </c>
      <c r="I367" s="30" t="s">
        <v>24</v>
      </c>
      <c r="J367" s="30" t="s">
        <v>64</v>
      </c>
      <c r="K367" s="30" t="s">
        <v>26</v>
      </c>
      <c r="L367" s="30" t="s">
        <v>698</v>
      </c>
      <c r="M367" s="30">
        <v>0.38</v>
      </c>
      <c r="N367" s="30" t="s">
        <v>8</v>
      </c>
      <c r="O367" s="30" t="s">
        <v>9</v>
      </c>
      <c r="P367" s="30" t="s">
        <v>99</v>
      </c>
      <c r="Q367" s="30" t="s">
        <v>882</v>
      </c>
      <c r="R367" s="30">
        <v>33407</v>
      </c>
      <c r="S367" s="32">
        <v>42035</v>
      </c>
      <c r="T367" s="32">
        <v>42037</v>
      </c>
      <c r="U367" s="53">
        <v>-343.86799999999999</v>
      </c>
      <c r="V367" s="30">
        <v>9</v>
      </c>
      <c r="W367" s="30">
        <v>64.48</v>
      </c>
      <c r="X367" s="30">
        <v>86002</v>
      </c>
      <c r="Y367" s="30" t="s">
        <v>3215</v>
      </c>
      <c r="Z367" s="30">
        <v>-132.18785125335305</v>
      </c>
    </row>
    <row r="368" spans="1:26" x14ac:dyDescent="0.2">
      <c r="A368" s="30">
        <v>510</v>
      </c>
      <c r="B368" s="30" t="s">
        <v>437</v>
      </c>
      <c r="C368" s="30" t="s">
        <v>1</v>
      </c>
      <c r="D368" s="30">
        <v>0.03</v>
      </c>
      <c r="E368" s="30">
        <v>6.37</v>
      </c>
      <c r="F368" s="30">
        <v>5.19</v>
      </c>
      <c r="G368" s="30" t="s">
        <v>14</v>
      </c>
      <c r="H368" s="30" t="s">
        <v>70</v>
      </c>
      <c r="I368" s="30" t="s">
        <v>24</v>
      </c>
      <c r="J368" s="30" t="s">
        <v>48</v>
      </c>
      <c r="K368" s="30" t="s">
        <v>49</v>
      </c>
      <c r="L368" s="30" t="s">
        <v>883</v>
      </c>
      <c r="M368" s="30">
        <v>0.38</v>
      </c>
      <c r="N368" s="30" t="s">
        <v>8</v>
      </c>
      <c r="O368" s="30" t="s">
        <v>35</v>
      </c>
      <c r="P368" s="30" t="s">
        <v>66</v>
      </c>
      <c r="Q368" s="30" t="s">
        <v>439</v>
      </c>
      <c r="R368" s="30">
        <v>95336</v>
      </c>
      <c r="S368" s="32">
        <v>42036</v>
      </c>
      <c r="T368" s="32">
        <v>42037</v>
      </c>
      <c r="U368" s="53">
        <v>-29.092700000000001</v>
      </c>
      <c r="V368" s="30">
        <v>14</v>
      </c>
      <c r="W368" s="30">
        <v>89.79</v>
      </c>
      <c r="X368" s="30">
        <v>90059</v>
      </c>
      <c r="Y368" s="30" t="s">
        <v>3217</v>
      </c>
      <c r="Z368" s="30">
        <v>356.62100803491353</v>
      </c>
    </row>
    <row r="369" spans="1:26" x14ac:dyDescent="0.2">
      <c r="A369" s="30">
        <v>2122</v>
      </c>
      <c r="B369" s="30" t="s">
        <v>884</v>
      </c>
      <c r="C369" s="30" t="s">
        <v>1</v>
      </c>
      <c r="D369" s="30">
        <v>0.06</v>
      </c>
      <c r="E369" s="30">
        <v>80.97</v>
      </c>
      <c r="F369" s="30">
        <v>33.6</v>
      </c>
      <c r="G369" s="30" t="s">
        <v>2</v>
      </c>
      <c r="H369" s="30" t="s">
        <v>15</v>
      </c>
      <c r="I369" s="30" t="s">
        <v>16</v>
      </c>
      <c r="J369" s="30" t="s">
        <v>32</v>
      </c>
      <c r="K369" s="30" t="s">
        <v>33</v>
      </c>
      <c r="L369" s="30" t="s">
        <v>885</v>
      </c>
      <c r="M369" s="30">
        <v>0.37</v>
      </c>
      <c r="N369" s="30" t="s">
        <v>8</v>
      </c>
      <c r="O369" s="30" t="s">
        <v>9</v>
      </c>
      <c r="P369" s="30" t="s">
        <v>20</v>
      </c>
      <c r="Q369" s="30" t="s">
        <v>886</v>
      </c>
      <c r="R369" s="30">
        <v>72116</v>
      </c>
      <c r="S369" s="32">
        <v>42036</v>
      </c>
      <c r="T369" s="32">
        <v>42038</v>
      </c>
      <c r="U369" s="53">
        <v>-15.1844</v>
      </c>
      <c r="V369" s="30">
        <v>10</v>
      </c>
      <c r="W369" s="30">
        <v>799.76</v>
      </c>
      <c r="X369" s="30">
        <v>89664</v>
      </c>
      <c r="Y369" s="30" t="s">
        <v>3215</v>
      </c>
      <c r="Z369" s="30">
        <v>1529.1917993689419</v>
      </c>
    </row>
    <row r="370" spans="1:26" x14ac:dyDescent="0.2">
      <c r="A370" s="30">
        <v>1211</v>
      </c>
      <c r="B370" s="30" t="s">
        <v>887</v>
      </c>
      <c r="C370" s="30" t="s">
        <v>23</v>
      </c>
      <c r="D370" s="30">
        <v>0.01</v>
      </c>
      <c r="E370" s="30">
        <v>3.08</v>
      </c>
      <c r="F370" s="30">
        <v>0.5</v>
      </c>
      <c r="G370" s="30" t="s">
        <v>14</v>
      </c>
      <c r="H370" s="30" t="s">
        <v>70</v>
      </c>
      <c r="I370" s="30" t="s">
        <v>24</v>
      </c>
      <c r="J370" s="30" t="s">
        <v>128</v>
      </c>
      <c r="K370" s="30" t="s">
        <v>49</v>
      </c>
      <c r="L370" s="30" t="s">
        <v>888</v>
      </c>
      <c r="M370" s="30">
        <v>0.37</v>
      </c>
      <c r="N370" s="30" t="s">
        <v>8</v>
      </c>
      <c r="O370" s="30" t="s">
        <v>28</v>
      </c>
      <c r="P370" s="30" t="s">
        <v>29</v>
      </c>
      <c r="Q370" s="30" t="s">
        <v>889</v>
      </c>
      <c r="R370" s="30">
        <v>46806</v>
      </c>
      <c r="S370" s="32">
        <v>42036</v>
      </c>
      <c r="T370" s="32">
        <v>42041</v>
      </c>
      <c r="U370" s="53">
        <v>9.0045000000000002</v>
      </c>
      <c r="V370" s="30">
        <v>4</v>
      </c>
      <c r="W370" s="30">
        <v>13.05</v>
      </c>
      <c r="X370" s="30">
        <v>88598</v>
      </c>
      <c r="Y370" s="30" t="s">
        <v>3216</v>
      </c>
      <c r="Z370" s="30">
        <v>50.358885799537276</v>
      </c>
    </row>
    <row r="371" spans="1:26" x14ac:dyDescent="0.2">
      <c r="A371" s="30">
        <v>1949</v>
      </c>
      <c r="B371" s="30" t="s">
        <v>890</v>
      </c>
      <c r="C371" s="30" t="s">
        <v>23</v>
      </c>
      <c r="D371" s="30">
        <v>0.05</v>
      </c>
      <c r="E371" s="30">
        <v>424.21</v>
      </c>
      <c r="F371" s="30">
        <v>110.2</v>
      </c>
      <c r="G371" s="30" t="s">
        <v>2</v>
      </c>
      <c r="H371" s="30" t="s">
        <v>3</v>
      </c>
      <c r="I371" s="30" t="s">
        <v>4</v>
      </c>
      <c r="J371" s="30" t="s">
        <v>5</v>
      </c>
      <c r="K371" s="30" t="s">
        <v>6</v>
      </c>
      <c r="L371" s="30" t="s">
        <v>891</v>
      </c>
      <c r="M371" s="30">
        <v>0.67</v>
      </c>
      <c r="N371" s="30" t="s">
        <v>8</v>
      </c>
      <c r="O371" s="30" t="s">
        <v>35</v>
      </c>
      <c r="P371" s="30" t="s">
        <v>253</v>
      </c>
      <c r="Q371" s="30" t="s">
        <v>892</v>
      </c>
      <c r="R371" s="30">
        <v>59715</v>
      </c>
      <c r="S371" s="32">
        <v>42036</v>
      </c>
      <c r="T371" s="32">
        <v>42040</v>
      </c>
      <c r="U371" s="53">
        <v>-213.40280000000001</v>
      </c>
      <c r="V371" s="30">
        <v>12</v>
      </c>
      <c r="W371" s="30">
        <v>4935.22</v>
      </c>
      <c r="X371" s="30">
        <v>90415</v>
      </c>
      <c r="Y371" s="30" t="s">
        <v>3217</v>
      </c>
      <c r="Z371" s="30">
        <v>4584.4358793293341</v>
      </c>
    </row>
    <row r="372" spans="1:26" x14ac:dyDescent="0.2">
      <c r="A372" s="30">
        <v>2071</v>
      </c>
      <c r="B372" s="30" t="s">
        <v>893</v>
      </c>
      <c r="C372" s="30" t="s">
        <v>46</v>
      </c>
      <c r="D372" s="30">
        <v>0.03</v>
      </c>
      <c r="E372" s="30">
        <v>60.98</v>
      </c>
      <c r="F372" s="30">
        <v>1.99</v>
      </c>
      <c r="G372" s="30" t="s">
        <v>14</v>
      </c>
      <c r="H372" s="30" t="s">
        <v>70</v>
      </c>
      <c r="I372" s="30" t="s">
        <v>16</v>
      </c>
      <c r="J372" s="30" t="s">
        <v>17</v>
      </c>
      <c r="K372" s="30" t="s">
        <v>18</v>
      </c>
      <c r="L372" s="30" t="s">
        <v>894</v>
      </c>
      <c r="M372" s="30">
        <v>0.5</v>
      </c>
      <c r="N372" s="30" t="s">
        <v>8</v>
      </c>
      <c r="O372" s="30" t="s">
        <v>28</v>
      </c>
      <c r="P372" s="30" t="s">
        <v>265</v>
      </c>
      <c r="Q372" s="30" t="s">
        <v>895</v>
      </c>
      <c r="R372" s="30">
        <v>48336</v>
      </c>
      <c r="S372" s="32">
        <v>42036</v>
      </c>
      <c r="T372" s="32">
        <v>42036</v>
      </c>
      <c r="U372" s="53">
        <v>976.2672</v>
      </c>
      <c r="V372" s="30">
        <v>23</v>
      </c>
      <c r="W372" s="30">
        <v>1414.88</v>
      </c>
      <c r="X372" s="30">
        <v>88555</v>
      </c>
      <c r="Y372" s="30" t="s">
        <v>3216</v>
      </c>
      <c r="Z372" s="30">
        <v>1479.5522739631906</v>
      </c>
    </row>
    <row r="373" spans="1:26" x14ac:dyDescent="0.2">
      <c r="A373" s="30">
        <v>2071</v>
      </c>
      <c r="B373" s="30" t="s">
        <v>893</v>
      </c>
      <c r="C373" s="30" t="s">
        <v>46</v>
      </c>
      <c r="D373" s="30">
        <v>0.04</v>
      </c>
      <c r="E373" s="30">
        <v>3.08</v>
      </c>
      <c r="F373" s="30">
        <v>0.99</v>
      </c>
      <c r="G373" s="30" t="s">
        <v>14</v>
      </c>
      <c r="H373" s="30" t="s">
        <v>70</v>
      </c>
      <c r="I373" s="30" t="s">
        <v>24</v>
      </c>
      <c r="J373" s="30" t="s">
        <v>128</v>
      </c>
      <c r="K373" s="30" t="s">
        <v>49</v>
      </c>
      <c r="L373" s="30" t="s">
        <v>634</v>
      </c>
      <c r="M373" s="30">
        <v>0.37</v>
      </c>
      <c r="N373" s="30" t="s">
        <v>8</v>
      </c>
      <c r="O373" s="30" t="s">
        <v>28</v>
      </c>
      <c r="P373" s="30" t="s">
        <v>265</v>
      </c>
      <c r="Q373" s="30" t="s">
        <v>895</v>
      </c>
      <c r="R373" s="30">
        <v>48336</v>
      </c>
      <c r="S373" s="32">
        <v>42036</v>
      </c>
      <c r="T373" s="32">
        <v>42037</v>
      </c>
      <c r="U373" s="53">
        <v>23.204699999999999</v>
      </c>
      <c r="V373" s="30">
        <v>11</v>
      </c>
      <c r="W373" s="30">
        <v>33.630000000000003</v>
      </c>
      <c r="X373" s="30">
        <v>88555</v>
      </c>
      <c r="Y373" s="30" t="s">
        <v>3216</v>
      </c>
      <c r="Z373" s="30">
        <v>179.87925524573558</v>
      </c>
    </row>
    <row r="374" spans="1:26" x14ac:dyDescent="0.2">
      <c r="A374" s="30">
        <v>2072</v>
      </c>
      <c r="B374" s="30" t="s">
        <v>896</v>
      </c>
      <c r="C374" s="30" t="s">
        <v>46</v>
      </c>
      <c r="D374" s="30">
        <v>0</v>
      </c>
      <c r="E374" s="30">
        <v>10.31</v>
      </c>
      <c r="F374" s="30">
        <v>1.79</v>
      </c>
      <c r="G374" s="30" t="s">
        <v>14</v>
      </c>
      <c r="H374" s="30" t="s">
        <v>70</v>
      </c>
      <c r="I374" s="30" t="s">
        <v>24</v>
      </c>
      <c r="J374" s="30" t="s">
        <v>64</v>
      </c>
      <c r="K374" s="30" t="s">
        <v>26</v>
      </c>
      <c r="L374" s="30" t="s">
        <v>897</v>
      </c>
      <c r="M374" s="30">
        <v>0.38</v>
      </c>
      <c r="N374" s="30" t="s">
        <v>8</v>
      </c>
      <c r="O374" s="30" t="s">
        <v>28</v>
      </c>
      <c r="P374" s="30" t="s">
        <v>265</v>
      </c>
      <c r="Q374" s="30" t="s">
        <v>898</v>
      </c>
      <c r="R374" s="30">
        <v>48505</v>
      </c>
      <c r="S374" s="32">
        <v>42036</v>
      </c>
      <c r="T374" s="32">
        <v>42038</v>
      </c>
      <c r="U374" s="53">
        <v>167.46299999999999</v>
      </c>
      <c r="V374" s="30">
        <v>23</v>
      </c>
      <c r="W374" s="30">
        <v>242.7</v>
      </c>
      <c r="X374" s="30">
        <v>88555</v>
      </c>
      <c r="Y374" s="30" t="s">
        <v>3216</v>
      </c>
      <c r="Z374" s="30">
        <v>407.11319570784087</v>
      </c>
    </row>
    <row r="375" spans="1:26" x14ac:dyDescent="0.2">
      <c r="A375" s="30">
        <v>397</v>
      </c>
      <c r="B375" s="30" t="s">
        <v>899</v>
      </c>
      <c r="C375" s="30" t="s">
        <v>1</v>
      </c>
      <c r="D375" s="30">
        <v>0.1</v>
      </c>
      <c r="E375" s="30">
        <v>154.13</v>
      </c>
      <c r="F375" s="30">
        <v>69</v>
      </c>
      <c r="G375" s="30" t="s">
        <v>14</v>
      </c>
      <c r="H375" s="30" t="s">
        <v>70</v>
      </c>
      <c r="I375" s="30" t="s">
        <v>4</v>
      </c>
      <c r="J375" s="30" t="s">
        <v>5</v>
      </c>
      <c r="K375" s="30" t="s">
        <v>40</v>
      </c>
      <c r="L375" s="30" t="s">
        <v>900</v>
      </c>
      <c r="M375" s="30">
        <v>0.68</v>
      </c>
      <c r="N375" s="30" t="s">
        <v>8</v>
      </c>
      <c r="O375" s="30" t="s">
        <v>87</v>
      </c>
      <c r="P375" s="30" t="s">
        <v>293</v>
      </c>
      <c r="Q375" s="30" t="s">
        <v>901</v>
      </c>
      <c r="R375" s="30">
        <v>44221</v>
      </c>
      <c r="S375" s="32">
        <v>42037</v>
      </c>
      <c r="T375" s="32">
        <v>42038</v>
      </c>
      <c r="U375" s="53">
        <v>-372.48597100000001</v>
      </c>
      <c r="V375" s="30">
        <v>8</v>
      </c>
      <c r="W375" s="30">
        <v>1216.32</v>
      </c>
      <c r="X375" s="30">
        <v>89319</v>
      </c>
      <c r="Y375" s="30" t="s">
        <v>3218</v>
      </c>
      <c r="Z375" s="30">
        <v>2434.6985374382393</v>
      </c>
    </row>
    <row r="376" spans="1:26" x14ac:dyDescent="0.2">
      <c r="A376" s="30">
        <v>2555</v>
      </c>
      <c r="B376" s="30" t="s">
        <v>331</v>
      </c>
      <c r="C376" s="30" t="s">
        <v>1</v>
      </c>
      <c r="D376" s="30">
        <v>0</v>
      </c>
      <c r="E376" s="30">
        <v>12.97</v>
      </c>
      <c r="F376" s="30">
        <v>1.49</v>
      </c>
      <c r="G376" s="30" t="s">
        <v>14</v>
      </c>
      <c r="H376" s="30" t="s">
        <v>47</v>
      </c>
      <c r="I376" s="30" t="s">
        <v>24</v>
      </c>
      <c r="J376" s="30" t="s">
        <v>48</v>
      </c>
      <c r="K376" s="30" t="s">
        <v>49</v>
      </c>
      <c r="L376" s="30" t="s">
        <v>902</v>
      </c>
      <c r="M376" s="30">
        <v>0.35</v>
      </c>
      <c r="N376" s="30" t="s">
        <v>8</v>
      </c>
      <c r="O376" s="30" t="s">
        <v>28</v>
      </c>
      <c r="P376" s="30" t="s">
        <v>333</v>
      </c>
      <c r="Q376" s="30" t="s">
        <v>334</v>
      </c>
      <c r="R376" s="30">
        <v>53711</v>
      </c>
      <c r="S376" s="32">
        <v>42037</v>
      </c>
      <c r="T376" s="32">
        <v>42038</v>
      </c>
      <c r="U376" s="53">
        <v>180.23490000000001</v>
      </c>
      <c r="V376" s="30">
        <v>19</v>
      </c>
      <c r="W376" s="30">
        <v>261.20999999999998</v>
      </c>
      <c r="X376" s="30">
        <v>86529</v>
      </c>
      <c r="Y376" s="30" t="s">
        <v>3216</v>
      </c>
      <c r="Z376" s="30">
        <v>514.72000534554206</v>
      </c>
    </row>
    <row r="377" spans="1:26" x14ac:dyDescent="0.2">
      <c r="A377" s="30">
        <v>2555</v>
      </c>
      <c r="B377" s="30" t="s">
        <v>331</v>
      </c>
      <c r="C377" s="30" t="s">
        <v>1</v>
      </c>
      <c r="D377" s="30">
        <v>0.06</v>
      </c>
      <c r="E377" s="30">
        <v>4.91</v>
      </c>
      <c r="F377" s="30">
        <v>0.5</v>
      </c>
      <c r="G377" s="30" t="s">
        <v>14</v>
      </c>
      <c r="H377" s="30" t="s">
        <v>47</v>
      </c>
      <c r="I377" s="30" t="s">
        <v>24</v>
      </c>
      <c r="J377" s="30" t="s">
        <v>128</v>
      </c>
      <c r="K377" s="30" t="s">
        <v>49</v>
      </c>
      <c r="L377" s="30" t="s">
        <v>553</v>
      </c>
      <c r="M377" s="30">
        <v>0.36</v>
      </c>
      <c r="N377" s="30" t="s">
        <v>8</v>
      </c>
      <c r="O377" s="30" t="s">
        <v>28</v>
      </c>
      <c r="P377" s="30" t="s">
        <v>333</v>
      </c>
      <c r="Q377" s="30" t="s">
        <v>334</v>
      </c>
      <c r="R377" s="30">
        <v>53711</v>
      </c>
      <c r="S377" s="32">
        <v>42037</v>
      </c>
      <c r="T377" s="32">
        <v>42037</v>
      </c>
      <c r="U377" s="53">
        <v>29.525099999999998</v>
      </c>
      <c r="V377" s="30">
        <v>9</v>
      </c>
      <c r="W377" s="30">
        <v>42.79</v>
      </c>
      <c r="X377" s="30">
        <v>86529</v>
      </c>
      <c r="Y377" s="30" t="s">
        <v>3216</v>
      </c>
      <c r="Z377" s="30">
        <v>276.43445075259592</v>
      </c>
    </row>
    <row r="378" spans="1:26" x14ac:dyDescent="0.2">
      <c r="A378" s="30">
        <v>68</v>
      </c>
      <c r="B378" s="30" t="s">
        <v>84</v>
      </c>
      <c r="C378" s="30" t="s">
        <v>13</v>
      </c>
      <c r="D378" s="30">
        <v>0.09</v>
      </c>
      <c r="E378" s="30">
        <v>122.99</v>
      </c>
      <c r="F378" s="30">
        <v>70.2</v>
      </c>
      <c r="G378" s="30" t="s">
        <v>2</v>
      </c>
      <c r="H378" s="30" t="s">
        <v>70</v>
      </c>
      <c r="I378" s="30" t="s">
        <v>4</v>
      </c>
      <c r="J378" s="30" t="s">
        <v>85</v>
      </c>
      <c r="K378" s="30" t="s">
        <v>33</v>
      </c>
      <c r="L378" s="30" t="s">
        <v>780</v>
      </c>
      <c r="M378" s="30">
        <v>0.74</v>
      </c>
      <c r="N378" s="30" t="s">
        <v>8</v>
      </c>
      <c r="O378" s="30" t="s">
        <v>87</v>
      </c>
      <c r="P378" s="30" t="s">
        <v>88</v>
      </c>
      <c r="Q378" s="30" t="s">
        <v>89</v>
      </c>
      <c r="R378" s="30">
        <v>10177</v>
      </c>
      <c r="S378" s="32">
        <v>42037</v>
      </c>
      <c r="T378" s="32">
        <v>42039</v>
      </c>
      <c r="U378" s="53">
        <v>-2426.5500000000002</v>
      </c>
      <c r="V378" s="30">
        <v>49</v>
      </c>
      <c r="W378" s="30">
        <v>5718.85</v>
      </c>
      <c r="X378" s="30">
        <v>55713</v>
      </c>
      <c r="Y378" s="30" t="s">
        <v>3218</v>
      </c>
      <c r="Z378" s="30">
        <v>227.29638662085679</v>
      </c>
    </row>
    <row r="379" spans="1:26" x14ac:dyDescent="0.2">
      <c r="A379" s="30">
        <v>70</v>
      </c>
      <c r="B379" s="30" t="s">
        <v>903</v>
      </c>
      <c r="C379" s="30" t="s">
        <v>13</v>
      </c>
      <c r="D379" s="30">
        <v>0.09</v>
      </c>
      <c r="E379" s="30">
        <v>122.99</v>
      </c>
      <c r="F379" s="30">
        <v>70.2</v>
      </c>
      <c r="G379" s="30" t="s">
        <v>2</v>
      </c>
      <c r="H379" s="30" t="s">
        <v>70</v>
      </c>
      <c r="I379" s="30" t="s">
        <v>4</v>
      </c>
      <c r="J379" s="30" t="s">
        <v>85</v>
      </c>
      <c r="K379" s="30" t="s">
        <v>33</v>
      </c>
      <c r="L379" s="30" t="s">
        <v>780</v>
      </c>
      <c r="M379" s="30">
        <v>0.74</v>
      </c>
      <c r="N379" s="30" t="s">
        <v>8</v>
      </c>
      <c r="O379" s="30" t="s">
        <v>87</v>
      </c>
      <c r="P379" s="30" t="s">
        <v>609</v>
      </c>
      <c r="Q379" s="30" t="s">
        <v>904</v>
      </c>
      <c r="R379" s="30">
        <v>5401</v>
      </c>
      <c r="S379" s="32">
        <v>42037</v>
      </c>
      <c r="T379" s="32">
        <v>42039</v>
      </c>
      <c r="U379" s="53">
        <v>-2426.5500000000002</v>
      </c>
      <c r="V379" s="30">
        <v>12</v>
      </c>
      <c r="W379" s="30">
        <v>1400.53</v>
      </c>
      <c r="X379" s="30">
        <v>87947</v>
      </c>
      <c r="Y379" s="30" t="s">
        <v>3218</v>
      </c>
      <c r="Z379" s="30">
        <v>227.29638662085679</v>
      </c>
    </row>
    <row r="380" spans="1:26" x14ac:dyDescent="0.2">
      <c r="A380" s="30">
        <v>894</v>
      </c>
      <c r="B380" s="30" t="s">
        <v>348</v>
      </c>
      <c r="C380" s="30" t="s">
        <v>23</v>
      </c>
      <c r="D380" s="30">
        <v>0.02</v>
      </c>
      <c r="E380" s="30">
        <v>1.1399999999999999</v>
      </c>
      <c r="F380" s="30">
        <v>0.7</v>
      </c>
      <c r="G380" s="30" t="s">
        <v>14</v>
      </c>
      <c r="H380" s="30" t="s">
        <v>70</v>
      </c>
      <c r="I380" s="30" t="s">
        <v>24</v>
      </c>
      <c r="J380" s="30" t="s">
        <v>152</v>
      </c>
      <c r="K380" s="30" t="s">
        <v>26</v>
      </c>
      <c r="L380" s="30" t="s">
        <v>800</v>
      </c>
      <c r="M380" s="30">
        <v>0.38</v>
      </c>
      <c r="N380" s="30" t="s">
        <v>8</v>
      </c>
      <c r="O380" s="30" t="s">
        <v>87</v>
      </c>
      <c r="P380" s="30" t="s">
        <v>350</v>
      </c>
      <c r="Q380" s="30" t="s">
        <v>42</v>
      </c>
      <c r="R380" s="30">
        <v>20024</v>
      </c>
      <c r="S380" s="32">
        <v>42037</v>
      </c>
      <c r="T380" s="32">
        <v>42037</v>
      </c>
      <c r="U380" s="53">
        <v>-0.49</v>
      </c>
      <c r="V380" s="30">
        <v>38</v>
      </c>
      <c r="W380" s="30">
        <v>44.85</v>
      </c>
      <c r="X380" s="30">
        <v>38529</v>
      </c>
      <c r="Y380" s="30" t="s">
        <v>3218</v>
      </c>
      <c r="Z380" s="30">
        <v>41.789231497333347</v>
      </c>
    </row>
    <row r="381" spans="1:26" x14ac:dyDescent="0.2">
      <c r="A381" s="30">
        <v>2498</v>
      </c>
      <c r="B381" s="30" t="s">
        <v>905</v>
      </c>
      <c r="C381" s="30" t="s">
        <v>92</v>
      </c>
      <c r="D381" s="30">
        <v>0.09</v>
      </c>
      <c r="E381" s="30">
        <v>6.28</v>
      </c>
      <c r="F381" s="30">
        <v>5.41</v>
      </c>
      <c r="G381" s="30" t="s">
        <v>14</v>
      </c>
      <c r="H381" s="30" t="s">
        <v>3</v>
      </c>
      <c r="I381" s="30" t="s">
        <v>4</v>
      </c>
      <c r="J381" s="30" t="s">
        <v>102</v>
      </c>
      <c r="K381" s="30" t="s">
        <v>49</v>
      </c>
      <c r="L381" s="30" t="s">
        <v>906</v>
      </c>
      <c r="M381" s="30">
        <v>0.53</v>
      </c>
      <c r="N381" s="30" t="s">
        <v>8</v>
      </c>
      <c r="O381" s="30" t="s">
        <v>35</v>
      </c>
      <c r="P381" s="30" t="s">
        <v>66</v>
      </c>
      <c r="Q381" s="30" t="s">
        <v>866</v>
      </c>
      <c r="R381" s="30">
        <v>92024</v>
      </c>
      <c r="S381" s="32">
        <v>42037</v>
      </c>
      <c r="T381" s="32">
        <v>42039</v>
      </c>
      <c r="U381" s="53">
        <v>-61.59</v>
      </c>
      <c r="V381" s="30">
        <v>56</v>
      </c>
      <c r="W381" s="30">
        <v>355.4</v>
      </c>
      <c r="X381" s="30">
        <v>54567</v>
      </c>
      <c r="Y381" s="30" t="s">
        <v>3217</v>
      </c>
      <c r="Z381" s="30">
        <v>127.88415189625691</v>
      </c>
    </row>
    <row r="382" spans="1:26" x14ac:dyDescent="0.2">
      <c r="A382" s="30">
        <v>2500</v>
      </c>
      <c r="B382" s="30" t="s">
        <v>907</v>
      </c>
      <c r="C382" s="30" t="s">
        <v>92</v>
      </c>
      <c r="D382" s="30">
        <v>0.09</v>
      </c>
      <c r="E382" s="30">
        <v>6.28</v>
      </c>
      <c r="F382" s="30">
        <v>5.41</v>
      </c>
      <c r="G382" s="30" t="s">
        <v>14</v>
      </c>
      <c r="H382" s="30" t="s">
        <v>3</v>
      </c>
      <c r="I382" s="30" t="s">
        <v>4</v>
      </c>
      <c r="J382" s="30" t="s">
        <v>102</v>
      </c>
      <c r="K382" s="30" t="s">
        <v>49</v>
      </c>
      <c r="L382" s="30" t="s">
        <v>906</v>
      </c>
      <c r="M382" s="30">
        <v>0.53</v>
      </c>
      <c r="N382" s="30" t="s">
        <v>8</v>
      </c>
      <c r="O382" s="30" t="s">
        <v>28</v>
      </c>
      <c r="P382" s="30" t="s">
        <v>79</v>
      </c>
      <c r="Q382" s="30" t="s">
        <v>908</v>
      </c>
      <c r="R382" s="30">
        <v>60102</v>
      </c>
      <c r="S382" s="32">
        <v>42037</v>
      </c>
      <c r="T382" s="32">
        <v>42039</v>
      </c>
      <c r="U382" s="53">
        <v>-32.026800000000001</v>
      </c>
      <c r="V382" s="30">
        <v>14</v>
      </c>
      <c r="W382" s="30">
        <v>88.85</v>
      </c>
      <c r="X382" s="30">
        <v>88320</v>
      </c>
      <c r="Y382" s="30" t="s">
        <v>3216</v>
      </c>
      <c r="Z382" s="30">
        <v>158.1576291321912</v>
      </c>
    </row>
    <row r="383" spans="1:26" x14ac:dyDescent="0.2">
      <c r="A383" s="30">
        <v>84</v>
      </c>
      <c r="B383" s="30" t="s">
        <v>909</v>
      </c>
      <c r="C383" s="30" t="s">
        <v>46</v>
      </c>
      <c r="D383" s="30">
        <v>0</v>
      </c>
      <c r="E383" s="30">
        <v>8.09</v>
      </c>
      <c r="F383" s="30">
        <v>7.96</v>
      </c>
      <c r="G383" s="30" t="s">
        <v>14</v>
      </c>
      <c r="H383" s="30" t="s">
        <v>15</v>
      </c>
      <c r="I383" s="30" t="s">
        <v>4</v>
      </c>
      <c r="J383" s="30" t="s">
        <v>102</v>
      </c>
      <c r="K383" s="30" t="s">
        <v>49</v>
      </c>
      <c r="L383" s="30" t="s">
        <v>498</v>
      </c>
      <c r="M383" s="30">
        <v>0.49</v>
      </c>
      <c r="N383" s="30" t="s">
        <v>8</v>
      </c>
      <c r="O383" s="30" t="s">
        <v>87</v>
      </c>
      <c r="P383" s="30" t="s">
        <v>293</v>
      </c>
      <c r="Q383" s="30" t="s">
        <v>910</v>
      </c>
      <c r="R383" s="30">
        <v>45231</v>
      </c>
      <c r="S383" s="32">
        <v>42037</v>
      </c>
      <c r="T383" s="32">
        <v>42038</v>
      </c>
      <c r="U383" s="53">
        <v>-144.56</v>
      </c>
      <c r="V383" s="30">
        <v>11</v>
      </c>
      <c r="W383" s="30">
        <v>90.98</v>
      </c>
      <c r="X383" s="30">
        <v>87364</v>
      </c>
      <c r="Y383" s="30" t="s">
        <v>3218</v>
      </c>
      <c r="Z383" s="30">
        <v>313.66721150807552</v>
      </c>
    </row>
    <row r="384" spans="1:26" x14ac:dyDescent="0.2">
      <c r="A384" s="30">
        <v>1412</v>
      </c>
      <c r="B384" s="30" t="s">
        <v>911</v>
      </c>
      <c r="C384" s="30" t="s">
        <v>46</v>
      </c>
      <c r="D384" s="30">
        <v>0.08</v>
      </c>
      <c r="E384" s="30">
        <v>3.38</v>
      </c>
      <c r="F384" s="30">
        <v>0.85</v>
      </c>
      <c r="G384" s="30" t="s">
        <v>14</v>
      </c>
      <c r="H384" s="30" t="s">
        <v>70</v>
      </c>
      <c r="I384" s="30" t="s">
        <v>24</v>
      </c>
      <c r="J384" s="30" t="s">
        <v>25</v>
      </c>
      <c r="K384" s="30" t="s">
        <v>26</v>
      </c>
      <c r="L384" s="30" t="s">
        <v>912</v>
      </c>
      <c r="M384" s="30">
        <v>0.48</v>
      </c>
      <c r="N384" s="30" t="s">
        <v>8</v>
      </c>
      <c r="O384" s="30" t="s">
        <v>35</v>
      </c>
      <c r="P384" s="30" t="s">
        <v>66</v>
      </c>
      <c r="Q384" s="30" t="s">
        <v>913</v>
      </c>
      <c r="R384" s="30">
        <v>94043</v>
      </c>
      <c r="S384" s="32">
        <v>42037</v>
      </c>
      <c r="T384" s="32">
        <v>42039</v>
      </c>
      <c r="U384" s="53">
        <v>20.453600000000002</v>
      </c>
      <c r="V384" s="30">
        <v>12</v>
      </c>
      <c r="W384" s="30">
        <v>38.81</v>
      </c>
      <c r="X384" s="30">
        <v>87087</v>
      </c>
      <c r="Y384" s="30" t="s">
        <v>3217</v>
      </c>
      <c r="Z384" s="30">
        <v>239.12917120144013</v>
      </c>
    </row>
    <row r="385" spans="1:26" x14ac:dyDescent="0.2">
      <c r="A385" s="30">
        <v>1413</v>
      </c>
      <c r="B385" s="30" t="s">
        <v>914</v>
      </c>
      <c r="C385" s="30" t="s">
        <v>46</v>
      </c>
      <c r="D385" s="30">
        <v>0.02</v>
      </c>
      <c r="E385" s="30">
        <v>16.48</v>
      </c>
      <c r="F385" s="30">
        <v>1.99</v>
      </c>
      <c r="G385" s="30" t="s">
        <v>63</v>
      </c>
      <c r="H385" s="30" t="s">
        <v>70</v>
      </c>
      <c r="I385" s="30" t="s">
        <v>16</v>
      </c>
      <c r="J385" s="30" t="s">
        <v>17</v>
      </c>
      <c r="K385" s="30" t="s">
        <v>18</v>
      </c>
      <c r="L385" s="30" t="s">
        <v>577</v>
      </c>
      <c r="M385" s="30">
        <v>0.42</v>
      </c>
      <c r="N385" s="30" t="s">
        <v>8</v>
      </c>
      <c r="O385" s="30" t="s">
        <v>87</v>
      </c>
      <c r="P385" s="30" t="s">
        <v>379</v>
      </c>
      <c r="Q385" s="30" t="s">
        <v>764</v>
      </c>
      <c r="R385" s="30">
        <v>2113</v>
      </c>
      <c r="S385" s="32">
        <v>42037</v>
      </c>
      <c r="T385" s="32">
        <v>42039</v>
      </c>
      <c r="U385" s="53">
        <v>69.61</v>
      </c>
      <c r="V385" s="30">
        <v>27</v>
      </c>
      <c r="W385" s="30">
        <v>484.56</v>
      </c>
      <c r="X385" s="30">
        <v>45539</v>
      </c>
      <c r="Y385" s="30" t="s">
        <v>3218</v>
      </c>
      <c r="Z385" s="30">
        <v>269.5834597736702</v>
      </c>
    </row>
    <row r="386" spans="1:26" x14ac:dyDescent="0.2">
      <c r="A386" s="30">
        <v>3196</v>
      </c>
      <c r="B386" s="30" t="s">
        <v>915</v>
      </c>
      <c r="C386" s="30" t="s">
        <v>46</v>
      </c>
      <c r="D386" s="30">
        <v>0.03</v>
      </c>
      <c r="E386" s="30">
        <v>200.97</v>
      </c>
      <c r="F386" s="30">
        <v>15.59</v>
      </c>
      <c r="G386" s="30" t="s">
        <v>2</v>
      </c>
      <c r="H386" s="30" t="s">
        <v>47</v>
      </c>
      <c r="I386" s="30" t="s">
        <v>16</v>
      </c>
      <c r="J386" s="30" t="s">
        <v>32</v>
      </c>
      <c r="K386" s="30" t="s">
        <v>33</v>
      </c>
      <c r="L386" s="30" t="s">
        <v>916</v>
      </c>
      <c r="M386" s="30">
        <v>0.36</v>
      </c>
      <c r="N386" s="30" t="s">
        <v>8</v>
      </c>
      <c r="O386" s="30" t="s">
        <v>35</v>
      </c>
      <c r="P386" s="30" t="s">
        <v>66</v>
      </c>
      <c r="Q386" s="30" t="s">
        <v>917</v>
      </c>
      <c r="R386" s="30">
        <v>94109</v>
      </c>
      <c r="S386" s="32">
        <v>42037</v>
      </c>
      <c r="T386" s="32">
        <v>42038</v>
      </c>
      <c r="U386" s="53">
        <v>1951.3</v>
      </c>
      <c r="V386" s="30">
        <v>43</v>
      </c>
      <c r="W386" s="30">
        <v>8717.75</v>
      </c>
      <c r="X386" s="30">
        <v>24294</v>
      </c>
      <c r="Y386" s="30" t="s">
        <v>3217</v>
      </c>
      <c r="Z386" s="30">
        <v>3403.0250500149855</v>
      </c>
    </row>
    <row r="387" spans="1:26" x14ac:dyDescent="0.2">
      <c r="A387" s="30">
        <v>3197</v>
      </c>
      <c r="B387" s="30" t="s">
        <v>918</v>
      </c>
      <c r="C387" s="30" t="s">
        <v>46</v>
      </c>
      <c r="D387" s="30">
        <v>0.03</v>
      </c>
      <c r="E387" s="30">
        <v>200.97</v>
      </c>
      <c r="F387" s="30">
        <v>15.59</v>
      </c>
      <c r="G387" s="30" t="s">
        <v>2</v>
      </c>
      <c r="H387" s="30" t="s">
        <v>47</v>
      </c>
      <c r="I387" s="30" t="s">
        <v>16</v>
      </c>
      <c r="J387" s="30" t="s">
        <v>32</v>
      </c>
      <c r="K387" s="30" t="s">
        <v>33</v>
      </c>
      <c r="L387" s="30" t="s">
        <v>916</v>
      </c>
      <c r="M387" s="30">
        <v>0.36</v>
      </c>
      <c r="N387" s="30" t="s">
        <v>8</v>
      </c>
      <c r="O387" s="30" t="s">
        <v>28</v>
      </c>
      <c r="P387" s="30" t="s">
        <v>79</v>
      </c>
      <c r="Q387" s="30" t="s">
        <v>919</v>
      </c>
      <c r="R387" s="30">
        <v>60062</v>
      </c>
      <c r="S387" s="32">
        <v>42037</v>
      </c>
      <c r="T387" s="32">
        <v>42038</v>
      </c>
      <c r="U387" s="53">
        <v>1538.7828</v>
      </c>
      <c r="V387" s="30">
        <v>11</v>
      </c>
      <c r="W387" s="30">
        <v>2230.12</v>
      </c>
      <c r="X387" s="30">
        <v>90850</v>
      </c>
      <c r="Y387" s="30" t="s">
        <v>3216</v>
      </c>
      <c r="Z387" s="30">
        <v>2980.5968262898355</v>
      </c>
    </row>
    <row r="388" spans="1:26" x14ac:dyDescent="0.2">
      <c r="A388" s="30">
        <v>2486</v>
      </c>
      <c r="B388" s="30" t="s">
        <v>920</v>
      </c>
      <c r="C388" s="30" t="s">
        <v>23</v>
      </c>
      <c r="D388" s="30">
        <v>0</v>
      </c>
      <c r="E388" s="30">
        <v>180.98</v>
      </c>
      <c r="F388" s="30">
        <v>30</v>
      </c>
      <c r="G388" s="30" t="s">
        <v>2</v>
      </c>
      <c r="H388" s="30" t="s">
        <v>3</v>
      </c>
      <c r="I388" s="30" t="s">
        <v>4</v>
      </c>
      <c r="J388" s="30" t="s">
        <v>85</v>
      </c>
      <c r="K388" s="30" t="s">
        <v>33</v>
      </c>
      <c r="L388" s="30" t="s">
        <v>921</v>
      </c>
      <c r="M388" s="30">
        <v>0.69</v>
      </c>
      <c r="N388" s="30" t="s">
        <v>8</v>
      </c>
      <c r="O388" s="30" t="s">
        <v>9</v>
      </c>
      <c r="P388" s="30" t="s">
        <v>51</v>
      </c>
      <c r="Q388" s="30" t="s">
        <v>922</v>
      </c>
      <c r="R388" s="30">
        <v>30458</v>
      </c>
      <c r="S388" s="32">
        <v>42038</v>
      </c>
      <c r="T388" s="32">
        <v>42040</v>
      </c>
      <c r="U388" s="53">
        <v>9.2040000000000006</v>
      </c>
      <c r="V388" s="30">
        <v>11</v>
      </c>
      <c r="W388" s="30">
        <v>2084.16</v>
      </c>
      <c r="X388" s="30">
        <v>91416</v>
      </c>
      <c r="Y388" s="30" t="s">
        <v>3215</v>
      </c>
      <c r="Z388" s="30">
        <v>1883.2988147935689</v>
      </c>
    </row>
    <row r="389" spans="1:26" x14ac:dyDescent="0.2">
      <c r="A389" s="30">
        <v>3053</v>
      </c>
      <c r="B389" s="30" t="s">
        <v>923</v>
      </c>
      <c r="C389" s="30" t="s">
        <v>92</v>
      </c>
      <c r="D389" s="30">
        <v>0.06</v>
      </c>
      <c r="E389" s="30">
        <v>125.99</v>
      </c>
      <c r="F389" s="30">
        <v>2.5</v>
      </c>
      <c r="G389" s="30" t="s">
        <v>14</v>
      </c>
      <c r="H389" s="30" t="s">
        <v>70</v>
      </c>
      <c r="I389" s="30" t="s">
        <v>16</v>
      </c>
      <c r="J389" s="30" t="s">
        <v>111</v>
      </c>
      <c r="K389" s="30" t="s">
        <v>49</v>
      </c>
      <c r="L389" s="30" t="s">
        <v>924</v>
      </c>
      <c r="M389" s="30">
        <v>0.6</v>
      </c>
      <c r="N389" s="30" t="s">
        <v>8</v>
      </c>
      <c r="O389" s="30" t="s">
        <v>9</v>
      </c>
      <c r="P389" s="30" t="s">
        <v>364</v>
      </c>
      <c r="Q389" s="30" t="s">
        <v>925</v>
      </c>
      <c r="R389" s="30">
        <v>42071</v>
      </c>
      <c r="S389" s="32">
        <v>42038</v>
      </c>
      <c r="T389" s="32">
        <v>42040</v>
      </c>
      <c r="U389" s="53">
        <v>402.06599999999997</v>
      </c>
      <c r="V389" s="30">
        <v>11</v>
      </c>
      <c r="W389" s="30">
        <v>1173.76</v>
      </c>
      <c r="X389" s="30">
        <v>86662</v>
      </c>
      <c r="Y389" s="30" t="s">
        <v>3215</v>
      </c>
      <c r="Z389" s="30">
        <v>984.36641283603717</v>
      </c>
    </row>
    <row r="390" spans="1:26" x14ac:dyDescent="0.2">
      <c r="A390" s="30">
        <v>603</v>
      </c>
      <c r="B390" s="30" t="s">
        <v>926</v>
      </c>
      <c r="C390" s="30" t="s">
        <v>46</v>
      </c>
      <c r="D390" s="30">
        <v>0.02</v>
      </c>
      <c r="E390" s="30">
        <v>35.99</v>
      </c>
      <c r="F390" s="30">
        <v>5</v>
      </c>
      <c r="G390" s="30" t="s">
        <v>14</v>
      </c>
      <c r="H390" s="30" t="s">
        <v>47</v>
      </c>
      <c r="I390" s="30" t="s">
        <v>16</v>
      </c>
      <c r="J390" s="30" t="s">
        <v>111</v>
      </c>
      <c r="K390" s="30" t="s">
        <v>49</v>
      </c>
      <c r="L390" s="30" t="s">
        <v>927</v>
      </c>
      <c r="M390" s="30">
        <v>0.85</v>
      </c>
      <c r="N390" s="30" t="s">
        <v>8</v>
      </c>
      <c r="O390" s="30" t="s">
        <v>35</v>
      </c>
      <c r="P390" s="30" t="s">
        <v>36</v>
      </c>
      <c r="Q390" s="30" t="s">
        <v>928</v>
      </c>
      <c r="R390" s="30">
        <v>81001</v>
      </c>
      <c r="S390" s="32">
        <v>42038</v>
      </c>
      <c r="T390" s="32">
        <v>42040</v>
      </c>
      <c r="U390" s="53">
        <v>-120.934</v>
      </c>
      <c r="V390" s="30">
        <v>7</v>
      </c>
      <c r="W390" s="30">
        <v>227.79</v>
      </c>
      <c r="X390" s="30">
        <v>87020</v>
      </c>
      <c r="Y390" s="30" t="s">
        <v>3217</v>
      </c>
      <c r="Z390" s="30">
        <v>688.84825159789773</v>
      </c>
    </row>
    <row r="391" spans="1:26" x14ac:dyDescent="0.2">
      <c r="A391" s="30">
        <v>3151</v>
      </c>
      <c r="B391" s="30" t="s">
        <v>929</v>
      </c>
      <c r="C391" s="30" t="s">
        <v>1</v>
      </c>
      <c r="D391" s="30">
        <v>0.01</v>
      </c>
      <c r="E391" s="30">
        <v>3174.835</v>
      </c>
      <c r="F391" s="30">
        <v>8.73</v>
      </c>
      <c r="G391" s="30" t="s">
        <v>2</v>
      </c>
      <c r="H391" s="30" t="s">
        <v>70</v>
      </c>
      <c r="I391" s="30" t="s">
        <v>16</v>
      </c>
      <c r="J391" s="30" t="s">
        <v>32</v>
      </c>
      <c r="K391" s="30" t="s">
        <v>6</v>
      </c>
      <c r="L391" s="30" t="s">
        <v>817</v>
      </c>
      <c r="M391" s="30">
        <v>0.56999999999999995</v>
      </c>
      <c r="N391" s="30" t="s">
        <v>8</v>
      </c>
      <c r="O391" s="30" t="s">
        <v>35</v>
      </c>
      <c r="P391" s="30" t="s">
        <v>66</v>
      </c>
      <c r="Q391" s="30" t="s">
        <v>930</v>
      </c>
      <c r="R391" s="30">
        <v>92277</v>
      </c>
      <c r="S391" s="32">
        <v>42039</v>
      </c>
      <c r="T391" s="32">
        <v>42040</v>
      </c>
      <c r="U391" s="53">
        <v>-4075.9339920000002</v>
      </c>
      <c r="V391" s="30">
        <v>1</v>
      </c>
      <c r="W391" s="30">
        <v>3501.79</v>
      </c>
      <c r="X391" s="30">
        <v>88544</v>
      </c>
      <c r="Y391" s="30" t="s">
        <v>3217</v>
      </c>
      <c r="Z391" s="30">
        <v>7630.8300754334923</v>
      </c>
    </row>
    <row r="392" spans="1:26" x14ac:dyDescent="0.2">
      <c r="A392" s="30">
        <v>3151</v>
      </c>
      <c r="B392" s="30" t="s">
        <v>929</v>
      </c>
      <c r="C392" s="30" t="s">
        <v>1</v>
      </c>
      <c r="D392" s="30">
        <v>0.06</v>
      </c>
      <c r="E392" s="30">
        <v>15.73</v>
      </c>
      <c r="F392" s="30">
        <v>7.42</v>
      </c>
      <c r="G392" s="30" t="s">
        <v>14</v>
      </c>
      <c r="H392" s="30" t="s">
        <v>70</v>
      </c>
      <c r="I392" s="30" t="s">
        <v>24</v>
      </c>
      <c r="J392" s="30" t="s">
        <v>544</v>
      </c>
      <c r="K392" s="30" t="s">
        <v>18</v>
      </c>
      <c r="L392" s="30" t="s">
        <v>931</v>
      </c>
      <c r="M392" s="30">
        <v>0.56000000000000005</v>
      </c>
      <c r="N392" s="30" t="s">
        <v>8</v>
      </c>
      <c r="O392" s="30" t="s">
        <v>35</v>
      </c>
      <c r="P392" s="30" t="s">
        <v>66</v>
      </c>
      <c r="Q392" s="30" t="s">
        <v>930</v>
      </c>
      <c r="R392" s="30">
        <v>92277</v>
      </c>
      <c r="S392" s="32">
        <v>42039</v>
      </c>
      <c r="T392" s="32">
        <v>42040</v>
      </c>
      <c r="U392" s="53">
        <v>-18.558800000000002</v>
      </c>
      <c r="V392" s="30">
        <v>4</v>
      </c>
      <c r="W392" s="30">
        <v>63.04</v>
      </c>
      <c r="X392" s="30">
        <v>88544</v>
      </c>
      <c r="Y392" s="30" t="s">
        <v>3217</v>
      </c>
      <c r="Z392" s="30">
        <v>588.15818404974232</v>
      </c>
    </row>
    <row r="393" spans="1:26" x14ac:dyDescent="0.2">
      <c r="A393" s="30">
        <v>3351</v>
      </c>
      <c r="B393" s="30" t="s">
        <v>932</v>
      </c>
      <c r="C393" s="30" t="s">
        <v>1</v>
      </c>
      <c r="D393" s="30">
        <v>0.1</v>
      </c>
      <c r="E393" s="30">
        <v>10.89</v>
      </c>
      <c r="F393" s="30">
        <v>4.5</v>
      </c>
      <c r="G393" s="30" t="s">
        <v>14</v>
      </c>
      <c r="H393" s="30" t="s">
        <v>3</v>
      </c>
      <c r="I393" s="30" t="s">
        <v>24</v>
      </c>
      <c r="J393" s="30" t="s">
        <v>71</v>
      </c>
      <c r="K393" s="30" t="s">
        <v>49</v>
      </c>
      <c r="L393" s="30" t="s">
        <v>749</v>
      </c>
      <c r="M393" s="30">
        <v>0.59</v>
      </c>
      <c r="N393" s="30" t="s">
        <v>8</v>
      </c>
      <c r="O393" s="30" t="s">
        <v>35</v>
      </c>
      <c r="P393" s="30" t="s">
        <v>42</v>
      </c>
      <c r="Q393" s="30" t="s">
        <v>933</v>
      </c>
      <c r="R393" s="30">
        <v>99301</v>
      </c>
      <c r="S393" s="32">
        <v>42039</v>
      </c>
      <c r="T393" s="32">
        <v>42041</v>
      </c>
      <c r="U393" s="53">
        <v>-19.2972</v>
      </c>
      <c r="V393" s="30">
        <v>17</v>
      </c>
      <c r="W393" s="30">
        <v>178.68</v>
      </c>
      <c r="X393" s="30">
        <v>91297</v>
      </c>
      <c r="Y393" s="30" t="s">
        <v>3217</v>
      </c>
      <c r="Z393" s="30">
        <v>480.99594942349864</v>
      </c>
    </row>
    <row r="394" spans="1:26" x14ac:dyDescent="0.2">
      <c r="A394" s="30">
        <v>960</v>
      </c>
      <c r="B394" s="30" t="s">
        <v>934</v>
      </c>
      <c r="C394" s="30" t="s">
        <v>23</v>
      </c>
      <c r="D394" s="30">
        <v>0.03</v>
      </c>
      <c r="E394" s="30">
        <v>2.94</v>
      </c>
      <c r="F394" s="30">
        <v>0.96</v>
      </c>
      <c r="G394" s="30" t="s">
        <v>14</v>
      </c>
      <c r="H394" s="30" t="s">
        <v>47</v>
      </c>
      <c r="I394" s="30" t="s">
        <v>24</v>
      </c>
      <c r="J394" s="30" t="s">
        <v>25</v>
      </c>
      <c r="K394" s="30" t="s">
        <v>26</v>
      </c>
      <c r="L394" s="30" t="s">
        <v>805</v>
      </c>
      <c r="M394" s="30">
        <v>0.57999999999999996</v>
      </c>
      <c r="N394" s="30" t="s">
        <v>8</v>
      </c>
      <c r="O394" s="30" t="s">
        <v>35</v>
      </c>
      <c r="P394" s="30" t="s">
        <v>66</v>
      </c>
      <c r="Q394" s="30" t="s">
        <v>935</v>
      </c>
      <c r="R394" s="30">
        <v>90278</v>
      </c>
      <c r="S394" s="32">
        <v>42039</v>
      </c>
      <c r="T394" s="32">
        <v>42043</v>
      </c>
      <c r="U394" s="53">
        <v>-4.2</v>
      </c>
      <c r="V394" s="30">
        <v>1</v>
      </c>
      <c r="W394" s="30">
        <v>3.51</v>
      </c>
      <c r="X394" s="30">
        <v>89401</v>
      </c>
      <c r="Y394" s="30" t="s">
        <v>3217</v>
      </c>
      <c r="Z394" s="30">
        <v>240.88354267204073</v>
      </c>
    </row>
    <row r="395" spans="1:26" x14ac:dyDescent="0.2">
      <c r="A395" s="30">
        <v>962</v>
      </c>
      <c r="B395" s="30" t="s">
        <v>936</v>
      </c>
      <c r="C395" s="30" t="s">
        <v>23</v>
      </c>
      <c r="D395" s="30">
        <v>0.03</v>
      </c>
      <c r="E395" s="30">
        <v>2.94</v>
      </c>
      <c r="F395" s="30">
        <v>0.96</v>
      </c>
      <c r="G395" s="30" t="s">
        <v>14</v>
      </c>
      <c r="H395" s="30" t="s">
        <v>47</v>
      </c>
      <c r="I395" s="30" t="s">
        <v>24</v>
      </c>
      <c r="J395" s="30" t="s">
        <v>25</v>
      </c>
      <c r="K395" s="30" t="s">
        <v>26</v>
      </c>
      <c r="L395" s="30" t="s">
        <v>805</v>
      </c>
      <c r="M395" s="30">
        <v>0.57999999999999996</v>
      </c>
      <c r="N395" s="30" t="s">
        <v>8</v>
      </c>
      <c r="O395" s="30" t="s">
        <v>28</v>
      </c>
      <c r="P395" s="30" t="s">
        <v>79</v>
      </c>
      <c r="Q395" s="30" t="s">
        <v>509</v>
      </c>
      <c r="R395" s="30">
        <v>60610</v>
      </c>
      <c r="S395" s="32">
        <v>42039</v>
      </c>
      <c r="T395" s="32">
        <v>42043</v>
      </c>
      <c r="U395" s="53">
        <v>-4.2</v>
      </c>
      <c r="V395" s="30">
        <v>2</v>
      </c>
      <c r="W395" s="30">
        <v>7.01</v>
      </c>
      <c r="X395" s="30">
        <v>17636</v>
      </c>
      <c r="Y395" s="30" t="s">
        <v>3216</v>
      </c>
      <c r="Z395" s="30">
        <v>240.88354267204073</v>
      </c>
    </row>
    <row r="396" spans="1:26" x14ac:dyDescent="0.2">
      <c r="A396" s="30">
        <v>1213</v>
      </c>
      <c r="B396" s="30" t="s">
        <v>495</v>
      </c>
      <c r="C396" s="30" t="s">
        <v>23</v>
      </c>
      <c r="D396" s="30">
        <v>7.0000000000000007E-2</v>
      </c>
      <c r="E396" s="30">
        <v>29.89</v>
      </c>
      <c r="F396" s="30">
        <v>1.99</v>
      </c>
      <c r="G396" s="30" t="s">
        <v>63</v>
      </c>
      <c r="H396" s="30" t="s">
        <v>70</v>
      </c>
      <c r="I396" s="30" t="s">
        <v>16</v>
      </c>
      <c r="J396" s="30" t="s">
        <v>17</v>
      </c>
      <c r="K396" s="30" t="s">
        <v>18</v>
      </c>
      <c r="L396" s="30" t="s">
        <v>419</v>
      </c>
      <c r="M396" s="30">
        <v>0.5</v>
      </c>
      <c r="N396" s="30" t="s">
        <v>8</v>
      </c>
      <c r="O396" s="30" t="s">
        <v>28</v>
      </c>
      <c r="P396" s="30" t="s">
        <v>29</v>
      </c>
      <c r="Q396" s="30" t="s">
        <v>496</v>
      </c>
      <c r="R396" s="30">
        <v>46530</v>
      </c>
      <c r="S396" s="32">
        <v>42039</v>
      </c>
      <c r="T396" s="32">
        <v>42044</v>
      </c>
      <c r="U396" s="53">
        <v>258.6189</v>
      </c>
      <c r="V396" s="30">
        <v>13</v>
      </c>
      <c r="W396" s="30">
        <v>374.81</v>
      </c>
      <c r="X396" s="30">
        <v>88599</v>
      </c>
      <c r="Y396" s="30" t="s">
        <v>3216</v>
      </c>
      <c r="Z396" s="30">
        <v>417.34119613863277</v>
      </c>
    </row>
    <row r="397" spans="1:26" x14ac:dyDescent="0.2">
      <c r="A397" s="30">
        <v>1213</v>
      </c>
      <c r="B397" s="30" t="s">
        <v>495</v>
      </c>
      <c r="C397" s="30" t="s">
        <v>23</v>
      </c>
      <c r="D397" s="30">
        <v>0.03</v>
      </c>
      <c r="E397" s="30">
        <v>8.34</v>
      </c>
      <c r="F397" s="30">
        <v>4.82</v>
      </c>
      <c r="G397" s="30" t="s">
        <v>14</v>
      </c>
      <c r="H397" s="30" t="s">
        <v>70</v>
      </c>
      <c r="I397" s="30" t="s">
        <v>24</v>
      </c>
      <c r="J397" s="30" t="s">
        <v>64</v>
      </c>
      <c r="K397" s="30" t="s">
        <v>49</v>
      </c>
      <c r="L397" s="30" t="s">
        <v>937</v>
      </c>
      <c r="M397" s="30">
        <v>0.4</v>
      </c>
      <c r="N397" s="30" t="s">
        <v>8</v>
      </c>
      <c r="O397" s="30" t="s">
        <v>28</v>
      </c>
      <c r="P397" s="30" t="s">
        <v>29</v>
      </c>
      <c r="Q397" s="30" t="s">
        <v>496</v>
      </c>
      <c r="R397" s="30">
        <v>46530</v>
      </c>
      <c r="S397" s="32">
        <v>42039</v>
      </c>
      <c r="T397" s="32">
        <v>42043</v>
      </c>
      <c r="U397" s="53">
        <v>-6.71</v>
      </c>
      <c r="V397" s="30">
        <v>5</v>
      </c>
      <c r="W397" s="30">
        <v>43.27</v>
      </c>
      <c r="X397" s="30">
        <v>88599</v>
      </c>
      <c r="Y397" s="30" t="s">
        <v>3216</v>
      </c>
      <c r="Z397" s="30">
        <v>181.86804575468386</v>
      </c>
    </row>
    <row r="398" spans="1:26" x14ac:dyDescent="0.2">
      <c r="A398" s="30">
        <v>2203</v>
      </c>
      <c r="B398" s="30" t="s">
        <v>158</v>
      </c>
      <c r="C398" s="30" t="s">
        <v>23</v>
      </c>
      <c r="D398" s="30">
        <v>0.08</v>
      </c>
      <c r="E398" s="30">
        <v>145.44999999999999</v>
      </c>
      <c r="F398" s="30">
        <v>17.850000000000001</v>
      </c>
      <c r="G398" s="30" t="s">
        <v>2</v>
      </c>
      <c r="H398" s="30" t="s">
        <v>47</v>
      </c>
      <c r="I398" s="30" t="s">
        <v>16</v>
      </c>
      <c r="J398" s="30" t="s">
        <v>32</v>
      </c>
      <c r="K398" s="30" t="s">
        <v>33</v>
      </c>
      <c r="L398" s="30" t="s">
        <v>186</v>
      </c>
      <c r="M398" s="30">
        <v>0.56000000000000005</v>
      </c>
      <c r="N398" s="30" t="s">
        <v>8</v>
      </c>
      <c r="O398" s="30" t="s">
        <v>28</v>
      </c>
      <c r="P398" s="30" t="s">
        <v>60</v>
      </c>
      <c r="Q398" s="30" t="s">
        <v>160</v>
      </c>
      <c r="R398" s="30">
        <v>55445</v>
      </c>
      <c r="S398" s="32">
        <v>42039</v>
      </c>
      <c r="T398" s="32">
        <v>42039</v>
      </c>
      <c r="U398" s="53">
        <v>751.58</v>
      </c>
      <c r="V398" s="30">
        <v>8</v>
      </c>
      <c r="W398" s="30">
        <v>1117.6600000000001</v>
      </c>
      <c r="X398" s="30">
        <v>86051</v>
      </c>
      <c r="Y398" s="30" t="s">
        <v>3216</v>
      </c>
      <c r="Z398" s="30">
        <v>2074.9258609151834</v>
      </c>
    </row>
    <row r="399" spans="1:26" x14ac:dyDescent="0.2">
      <c r="A399" s="30">
        <v>2204</v>
      </c>
      <c r="B399" s="30" t="s">
        <v>938</v>
      </c>
      <c r="C399" s="30" t="s">
        <v>23</v>
      </c>
      <c r="D399" s="30">
        <v>7.0000000000000007E-2</v>
      </c>
      <c r="E399" s="30">
        <v>33.94</v>
      </c>
      <c r="F399" s="30">
        <v>19.190000000000001</v>
      </c>
      <c r="G399" s="30" t="s">
        <v>2</v>
      </c>
      <c r="H399" s="30" t="s">
        <v>47</v>
      </c>
      <c r="I399" s="30" t="s">
        <v>4</v>
      </c>
      <c r="J399" s="30" t="s">
        <v>85</v>
      </c>
      <c r="K399" s="30" t="s">
        <v>33</v>
      </c>
      <c r="L399" s="30" t="s">
        <v>178</v>
      </c>
      <c r="M399" s="30">
        <v>0.57999999999999996</v>
      </c>
      <c r="N399" s="30" t="s">
        <v>8</v>
      </c>
      <c r="O399" s="30" t="s">
        <v>28</v>
      </c>
      <c r="P399" s="30" t="s">
        <v>60</v>
      </c>
      <c r="Q399" s="30" t="s">
        <v>939</v>
      </c>
      <c r="R399" s="30">
        <v>55337</v>
      </c>
      <c r="S399" s="32">
        <v>42039</v>
      </c>
      <c r="T399" s="32">
        <v>42043</v>
      </c>
      <c r="U399" s="53">
        <v>-157.56</v>
      </c>
      <c r="V399" s="30">
        <v>5</v>
      </c>
      <c r="W399" s="30">
        <v>169.46</v>
      </c>
      <c r="X399" s="30">
        <v>86051</v>
      </c>
      <c r="Y399" s="30" t="s">
        <v>3216</v>
      </c>
      <c r="Z399" s="30">
        <v>854.83149340181274</v>
      </c>
    </row>
    <row r="400" spans="1:26" x14ac:dyDescent="0.2">
      <c r="A400" s="30">
        <v>689</v>
      </c>
      <c r="B400" s="30" t="s">
        <v>940</v>
      </c>
      <c r="C400" s="30" t="s">
        <v>92</v>
      </c>
      <c r="D400" s="30">
        <v>7.0000000000000007E-2</v>
      </c>
      <c r="E400" s="30">
        <v>1.7</v>
      </c>
      <c r="F400" s="30">
        <v>1.99</v>
      </c>
      <c r="G400" s="30" t="s">
        <v>14</v>
      </c>
      <c r="H400" s="30" t="s">
        <v>3</v>
      </c>
      <c r="I400" s="30" t="s">
        <v>16</v>
      </c>
      <c r="J400" s="30" t="s">
        <v>17</v>
      </c>
      <c r="K400" s="30" t="s">
        <v>18</v>
      </c>
      <c r="L400" s="30" t="s">
        <v>260</v>
      </c>
      <c r="M400" s="30">
        <v>0.51</v>
      </c>
      <c r="N400" s="30" t="s">
        <v>8</v>
      </c>
      <c r="O400" s="30" t="s">
        <v>28</v>
      </c>
      <c r="P400" s="30" t="s">
        <v>56</v>
      </c>
      <c r="Q400" s="30" t="s">
        <v>941</v>
      </c>
      <c r="R400" s="30">
        <v>63376</v>
      </c>
      <c r="S400" s="32">
        <v>42039</v>
      </c>
      <c r="T400" s="32">
        <v>42040</v>
      </c>
      <c r="U400" s="53">
        <v>-51.42</v>
      </c>
      <c r="V400" s="30">
        <v>10</v>
      </c>
      <c r="W400" s="30">
        <v>17.420000000000002</v>
      </c>
      <c r="X400" s="30">
        <v>88502</v>
      </c>
      <c r="Y400" s="30" t="s">
        <v>3216</v>
      </c>
      <c r="Z400" s="30">
        <v>26.015089944965421</v>
      </c>
    </row>
    <row r="401" spans="1:26" x14ac:dyDescent="0.2">
      <c r="A401" s="30">
        <v>1363</v>
      </c>
      <c r="B401" s="30" t="s">
        <v>942</v>
      </c>
      <c r="C401" s="30" t="s">
        <v>92</v>
      </c>
      <c r="D401" s="30">
        <v>0.05</v>
      </c>
      <c r="E401" s="30">
        <v>12.97</v>
      </c>
      <c r="F401" s="30">
        <v>1.49</v>
      </c>
      <c r="G401" s="30" t="s">
        <v>14</v>
      </c>
      <c r="H401" s="30" t="s">
        <v>15</v>
      </c>
      <c r="I401" s="30" t="s">
        <v>24</v>
      </c>
      <c r="J401" s="30" t="s">
        <v>48</v>
      </c>
      <c r="K401" s="30" t="s">
        <v>49</v>
      </c>
      <c r="L401" s="30" t="s">
        <v>902</v>
      </c>
      <c r="M401" s="30">
        <v>0.35</v>
      </c>
      <c r="N401" s="30" t="s">
        <v>8</v>
      </c>
      <c r="O401" s="30" t="s">
        <v>9</v>
      </c>
      <c r="P401" s="30" t="s">
        <v>99</v>
      </c>
      <c r="Q401" s="30" t="s">
        <v>943</v>
      </c>
      <c r="R401" s="30">
        <v>32707</v>
      </c>
      <c r="S401" s="32">
        <v>42039</v>
      </c>
      <c r="T401" s="32">
        <v>42041</v>
      </c>
      <c r="U401" s="53">
        <v>5.4660000000000002</v>
      </c>
      <c r="V401" s="30">
        <v>2</v>
      </c>
      <c r="W401" s="30">
        <v>26.37</v>
      </c>
      <c r="X401" s="30">
        <v>89993</v>
      </c>
      <c r="Y401" s="30" t="s">
        <v>3215</v>
      </c>
      <c r="Z401" s="30">
        <v>-33.912750954356547</v>
      </c>
    </row>
    <row r="402" spans="1:26" x14ac:dyDescent="0.2">
      <c r="A402" s="30">
        <v>1363</v>
      </c>
      <c r="B402" s="30" t="s">
        <v>942</v>
      </c>
      <c r="C402" s="30" t="s">
        <v>92</v>
      </c>
      <c r="D402" s="30">
        <v>0.06</v>
      </c>
      <c r="E402" s="30">
        <v>5.81</v>
      </c>
      <c r="F402" s="30">
        <v>3.37</v>
      </c>
      <c r="G402" s="30" t="s">
        <v>14</v>
      </c>
      <c r="H402" s="30" t="s">
        <v>15</v>
      </c>
      <c r="I402" s="30" t="s">
        <v>24</v>
      </c>
      <c r="J402" s="30" t="s">
        <v>152</v>
      </c>
      <c r="K402" s="30" t="s">
        <v>26</v>
      </c>
      <c r="L402" s="30" t="s">
        <v>944</v>
      </c>
      <c r="M402" s="30">
        <v>0.54</v>
      </c>
      <c r="N402" s="30" t="s">
        <v>8</v>
      </c>
      <c r="O402" s="30" t="s">
        <v>9</v>
      </c>
      <c r="P402" s="30" t="s">
        <v>99</v>
      </c>
      <c r="Q402" s="30" t="s">
        <v>943</v>
      </c>
      <c r="R402" s="30">
        <v>32707</v>
      </c>
      <c r="S402" s="32">
        <v>42039</v>
      </c>
      <c r="T402" s="32">
        <v>42041</v>
      </c>
      <c r="U402" s="53">
        <v>-149.1182</v>
      </c>
      <c r="V402" s="30">
        <v>9</v>
      </c>
      <c r="W402" s="30">
        <v>53.44</v>
      </c>
      <c r="X402" s="30">
        <v>89993</v>
      </c>
      <c r="Y402" s="30" t="s">
        <v>3215</v>
      </c>
      <c r="Z402" s="30">
        <v>-11.365971446632365</v>
      </c>
    </row>
    <row r="403" spans="1:26" x14ac:dyDescent="0.2">
      <c r="A403" s="30">
        <v>1499</v>
      </c>
      <c r="B403" s="30" t="s">
        <v>945</v>
      </c>
      <c r="C403" s="30" t="s">
        <v>92</v>
      </c>
      <c r="D403" s="30">
        <v>0.05</v>
      </c>
      <c r="E403" s="30">
        <v>2.16</v>
      </c>
      <c r="F403" s="30">
        <v>6.05</v>
      </c>
      <c r="G403" s="30" t="s">
        <v>14</v>
      </c>
      <c r="H403" s="30" t="s">
        <v>47</v>
      </c>
      <c r="I403" s="30" t="s">
        <v>24</v>
      </c>
      <c r="J403" s="30" t="s">
        <v>48</v>
      </c>
      <c r="K403" s="30" t="s">
        <v>49</v>
      </c>
      <c r="L403" s="30" t="s">
        <v>872</v>
      </c>
      <c r="M403" s="30">
        <v>0.37</v>
      </c>
      <c r="N403" s="30" t="s">
        <v>8</v>
      </c>
      <c r="O403" s="30" t="s">
        <v>9</v>
      </c>
      <c r="P403" s="30" t="s">
        <v>99</v>
      </c>
      <c r="Q403" s="30" t="s">
        <v>946</v>
      </c>
      <c r="R403" s="30">
        <v>33134</v>
      </c>
      <c r="S403" s="32">
        <v>42039</v>
      </c>
      <c r="T403" s="32">
        <v>42040</v>
      </c>
      <c r="U403" s="53">
        <v>-298.88600000000002</v>
      </c>
      <c r="V403" s="30">
        <v>8</v>
      </c>
      <c r="W403" s="30">
        <v>18.59</v>
      </c>
      <c r="X403" s="30">
        <v>90731</v>
      </c>
      <c r="Y403" s="30" t="s">
        <v>3215</v>
      </c>
      <c r="Z403" s="30">
        <v>-177.41270733825101</v>
      </c>
    </row>
    <row r="404" spans="1:26" x14ac:dyDescent="0.2">
      <c r="A404" s="30">
        <v>1499</v>
      </c>
      <c r="B404" s="30" t="s">
        <v>945</v>
      </c>
      <c r="C404" s="30" t="s">
        <v>92</v>
      </c>
      <c r="D404" s="30">
        <v>0.03</v>
      </c>
      <c r="E404" s="30">
        <v>6.48</v>
      </c>
      <c r="F404" s="30">
        <v>6.6</v>
      </c>
      <c r="G404" s="30" t="s">
        <v>14</v>
      </c>
      <c r="H404" s="30" t="s">
        <v>47</v>
      </c>
      <c r="I404" s="30" t="s">
        <v>24</v>
      </c>
      <c r="J404" s="30" t="s">
        <v>64</v>
      </c>
      <c r="K404" s="30" t="s">
        <v>49</v>
      </c>
      <c r="L404" s="30" t="s">
        <v>624</v>
      </c>
      <c r="M404" s="30">
        <v>0.37</v>
      </c>
      <c r="N404" s="30" t="s">
        <v>8</v>
      </c>
      <c r="O404" s="30" t="s">
        <v>9</v>
      </c>
      <c r="P404" s="30" t="s">
        <v>99</v>
      </c>
      <c r="Q404" s="30" t="s">
        <v>946</v>
      </c>
      <c r="R404" s="30">
        <v>33134</v>
      </c>
      <c r="S404" s="32">
        <v>42039</v>
      </c>
      <c r="T404" s="32">
        <v>42040</v>
      </c>
      <c r="U404" s="53">
        <v>-145.852</v>
      </c>
      <c r="V404" s="30">
        <v>9</v>
      </c>
      <c r="W404" s="30">
        <v>58.83</v>
      </c>
      <c r="X404" s="30">
        <v>90731</v>
      </c>
      <c r="Y404" s="30" t="s">
        <v>3215</v>
      </c>
      <c r="Z404" s="30">
        <v>21.251781596665719</v>
      </c>
    </row>
    <row r="405" spans="1:26" x14ac:dyDescent="0.2">
      <c r="A405" s="30">
        <v>1499</v>
      </c>
      <c r="B405" s="30" t="s">
        <v>945</v>
      </c>
      <c r="C405" s="30" t="s">
        <v>92</v>
      </c>
      <c r="D405" s="30">
        <v>0.08</v>
      </c>
      <c r="E405" s="30">
        <v>146.05000000000001</v>
      </c>
      <c r="F405" s="30">
        <v>80.2</v>
      </c>
      <c r="G405" s="30" t="s">
        <v>2</v>
      </c>
      <c r="H405" s="30" t="s">
        <v>47</v>
      </c>
      <c r="I405" s="30" t="s">
        <v>4</v>
      </c>
      <c r="J405" s="30" t="s">
        <v>5</v>
      </c>
      <c r="K405" s="30" t="s">
        <v>6</v>
      </c>
      <c r="L405" s="30" t="s">
        <v>947</v>
      </c>
      <c r="M405" s="30">
        <v>0.71</v>
      </c>
      <c r="N405" s="30" t="s">
        <v>8</v>
      </c>
      <c r="O405" s="30" t="s">
        <v>9</v>
      </c>
      <c r="P405" s="30" t="s">
        <v>99</v>
      </c>
      <c r="Q405" s="30" t="s">
        <v>946</v>
      </c>
      <c r="R405" s="30">
        <v>33134</v>
      </c>
      <c r="S405" s="32">
        <v>42039</v>
      </c>
      <c r="T405" s="32">
        <v>42040</v>
      </c>
      <c r="U405" s="53">
        <v>-27.951000000000001</v>
      </c>
      <c r="V405" s="30">
        <v>11</v>
      </c>
      <c r="W405" s="30">
        <v>1557.66</v>
      </c>
      <c r="X405" s="30">
        <v>90731</v>
      </c>
      <c r="Y405" s="30" t="s">
        <v>3215</v>
      </c>
      <c r="Z405" s="30">
        <v>3059.5315104349934</v>
      </c>
    </row>
    <row r="406" spans="1:26" x14ac:dyDescent="0.2">
      <c r="A406" s="30">
        <v>2286</v>
      </c>
      <c r="B406" s="30" t="s">
        <v>948</v>
      </c>
      <c r="C406" s="30" t="s">
        <v>92</v>
      </c>
      <c r="D406" s="30">
        <v>0</v>
      </c>
      <c r="E406" s="30">
        <v>4.91</v>
      </c>
      <c r="F406" s="30">
        <v>0.5</v>
      </c>
      <c r="G406" s="30" t="s">
        <v>14</v>
      </c>
      <c r="H406" s="30" t="s">
        <v>70</v>
      </c>
      <c r="I406" s="30" t="s">
        <v>24</v>
      </c>
      <c r="J406" s="30" t="s">
        <v>128</v>
      </c>
      <c r="K406" s="30" t="s">
        <v>49</v>
      </c>
      <c r="L406" s="30" t="s">
        <v>949</v>
      </c>
      <c r="M406" s="30">
        <v>0.36</v>
      </c>
      <c r="N406" s="30" t="s">
        <v>8</v>
      </c>
      <c r="O406" s="30" t="s">
        <v>9</v>
      </c>
      <c r="P406" s="30" t="s">
        <v>247</v>
      </c>
      <c r="Q406" s="30" t="s">
        <v>950</v>
      </c>
      <c r="R406" s="30">
        <v>29301</v>
      </c>
      <c r="S406" s="32">
        <v>42039</v>
      </c>
      <c r="T406" s="32">
        <v>42041</v>
      </c>
      <c r="U406" s="53">
        <v>99.197999999999993</v>
      </c>
      <c r="V406" s="30">
        <v>12</v>
      </c>
      <c r="W406" s="30">
        <v>61.87</v>
      </c>
      <c r="X406" s="30">
        <v>90145</v>
      </c>
      <c r="Y406" s="30" t="s">
        <v>3215</v>
      </c>
      <c r="Z406" s="30">
        <v>79.744405729134797</v>
      </c>
    </row>
    <row r="407" spans="1:26" x14ac:dyDescent="0.2">
      <c r="A407" s="30">
        <v>2286</v>
      </c>
      <c r="B407" s="30" t="s">
        <v>948</v>
      </c>
      <c r="C407" s="30" t="s">
        <v>92</v>
      </c>
      <c r="D407" s="30">
        <v>0.01</v>
      </c>
      <c r="E407" s="30">
        <v>7.28</v>
      </c>
      <c r="F407" s="30">
        <v>11.15</v>
      </c>
      <c r="G407" s="30" t="s">
        <v>14</v>
      </c>
      <c r="H407" s="30" t="s">
        <v>70</v>
      </c>
      <c r="I407" s="30" t="s">
        <v>24</v>
      </c>
      <c r="J407" s="30" t="s">
        <v>64</v>
      </c>
      <c r="K407" s="30" t="s">
        <v>49</v>
      </c>
      <c r="L407" s="30" t="s">
        <v>951</v>
      </c>
      <c r="M407" s="30">
        <v>0.37</v>
      </c>
      <c r="N407" s="30" t="s">
        <v>8</v>
      </c>
      <c r="O407" s="30" t="s">
        <v>9</v>
      </c>
      <c r="P407" s="30" t="s">
        <v>247</v>
      </c>
      <c r="Q407" s="30" t="s">
        <v>950</v>
      </c>
      <c r="R407" s="30">
        <v>29301</v>
      </c>
      <c r="S407" s="32">
        <v>42039</v>
      </c>
      <c r="T407" s="32">
        <v>42040</v>
      </c>
      <c r="U407" s="53">
        <v>136.03139999999999</v>
      </c>
      <c r="V407" s="30">
        <v>6</v>
      </c>
      <c r="W407" s="30">
        <v>48.88</v>
      </c>
      <c r="X407" s="30">
        <v>90145</v>
      </c>
      <c r="Y407" s="30" t="s">
        <v>3215</v>
      </c>
      <c r="Z407" s="30">
        <v>420.95085561361475</v>
      </c>
    </row>
    <row r="408" spans="1:26" x14ac:dyDescent="0.2">
      <c r="A408" s="30">
        <v>2286</v>
      </c>
      <c r="B408" s="30" t="s">
        <v>948</v>
      </c>
      <c r="C408" s="30" t="s">
        <v>92</v>
      </c>
      <c r="D408" s="30">
        <v>0.1</v>
      </c>
      <c r="E408" s="30">
        <v>6.68</v>
      </c>
      <c r="F408" s="30">
        <v>6.93</v>
      </c>
      <c r="G408" s="30" t="s">
        <v>14</v>
      </c>
      <c r="H408" s="30" t="s">
        <v>70</v>
      </c>
      <c r="I408" s="30" t="s">
        <v>24</v>
      </c>
      <c r="J408" s="30" t="s">
        <v>64</v>
      </c>
      <c r="K408" s="30" t="s">
        <v>49</v>
      </c>
      <c r="L408" s="30" t="s">
        <v>952</v>
      </c>
      <c r="M408" s="30">
        <v>0.37</v>
      </c>
      <c r="N408" s="30" t="s">
        <v>8</v>
      </c>
      <c r="O408" s="30" t="s">
        <v>9</v>
      </c>
      <c r="P408" s="30" t="s">
        <v>247</v>
      </c>
      <c r="Q408" s="30" t="s">
        <v>950</v>
      </c>
      <c r="R408" s="30">
        <v>29301</v>
      </c>
      <c r="S408" s="32">
        <v>42039</v>
      </c>
      <c r="T408" s="32">
        <v>42042</v>
      </c>
      <c r="U408" s="53">
        <v>-100.072</v>
      </c>
      <c r="V408" s="30">
        <v>3</v>
      </c>
      <c r="W408" s="30">
        <v>21.56</v>
      </c>
      <c r="X408" s="30">
        <v>90145</v>
      </c>
      <c r="Y408" s="30" t="s">
        <v>3215</v>
      </c>
      <c r="Z408" s="30">
        <v>1.1814575784694199</v>
      </c>
    </row>
    <row r="409" spans="1:26" x14ac:dyDescent="0.2">
      <c r="A409" s="30">
        <v>2290</v>
      </c>
      <c r="B409" s="30" t="s">
        <v>255</v>
      </c>
      <c r="C409" s="30" t="s">
        <v>92</v>
      </c>
      <c r="D409" s="30">
        <v>7.0000000000000007E-2</v>
      </c>
      <c r="E409" s="30">
        <v>80.98</v>
      </c>
      <c r="F409" s="30">
        <v>7.18</v>
      </c>
      <c r="G409" s="30" t="s">
        <v>14</v>
      </c>
      <c r="H409" s="30" t="s">
        <v>70</v>
      </c>
      <c r="I409" s="30" t="s">
        <v>16</v>
      </c>
      <c r="J409" s="30" t="s">
        <v>17</v>
      </c>
      <c r="K409" s="30" t="s">
        <v>49</v>
      </c>
      <c r="L409" s="30" t="s">
        <v>953</v>
      </c>
      <c r="M409" s="30">
        <v>0.48</v>
      </c>
      <c r="N409" s="30" t="s">
        <v>8</v>
      </c>
      <c r="O409" s="30" t="s">
        <v>28</v>
      </c>
      <c r="P409" s="30" t="s">
        <v>60</v>
      </c>
      <c r="Q409" s="30" t="s">
        <v>257</v>
      </c>
      <c r="R409" s="30">
        <v>55433</v>
      </c>
      <c r="S409" s="32">
        <v>42039</v>
      </c>
      <c r="T409" s="32">
        <v>42041</v>
      </c>
      <c r="U409" s="53">
        <v>779.47230000000002</v>
      </c>
      <c r="V409" s="30">
        <v>15</v>
      </c>
      <c r="W409" s="30">
        <v>1129.67</v>
      </c>
      <c r="X409" s="30">
        <v>88164</v>
      </c>
      <c r="Y409" s="30" t="s">
        <v>3216</v>
      </c>
      <c r="Z409" s="30">
        <v>1252.8176203150451</v>
      </c>
    </row>
    <row r="410" spans="1:26" x14ac:dyDescent="0.2">
      <c r="A410" s="30">
        <v>3042</v>
      </c>
      <c r="B410" s="30" t="s">
        <v>954</v>
      </c>
      <c r="C410" s="30" t="s">
        <v>92</v>
      </c>
      <c r="D410" s="30">
        <v>7.0000000000000007E-2</v>
      </c>
      <c r="E410" s="30">
        <v>14.48</v>
      </c>
      <c r="F410" s="30">
        <v>6.46</v>
      </c>
      <c r="G410" s="30" t="s">
        <v>14</v>
      </c>
      <c r="H410" s="30" t="s">
        <v>3</v>
      </c>
      <c r="I410" s="30" t="s">
        <v>24</v>
      </c>
      <c r="J410" s="30" t="s">
        <v>48</v>
      </c>
      <c r="K410" s="30" t="s">
        <v>49</v>
      </c>
      <c r="L410" s="30" t="s">
        <v>955</v>
      </c>
      <c r="M410" s="30">
        <v>0.38</v>
      </c>
      <c r="N410" s="30" t="s">
        <v>8</v>
      </c>
      <c r="O410" s="30" t="s">
        <v>28</v>
      </c>
      <c r="P410" s="30" t="s">
        <v>513</v>
      </c>
      <c r="Q410" s="30" t="s">
        <v>956</v>
      </c>
      <c r="R410" s="30">
        <v>67501</v>
      </c>
      <c r="S410" s="32">
        <v>42039</v>
      </c>
      <c r="T410" s="32">
        <v>42040</v>
      </c>
      <c r="U410" s="53">
        <v>67.864000000000004</v>
      </c>
      <c r="V410" s="30">
        <v>12</v>
      </c>
      <c r="W410" s="30">
        <v>171.33</v>
      </c>
      <c r="X410" s="30">
        <v>86101</v>
      </c>
      <c r="Y410" s="30" t="s">
        <v>3216</v>
      </c>
      <c r="Z410" s="30">
        <v>203.70092853332781</v>
      </c>
    </row>
    <row r="411" spans="1:26" x14ac:dyDescent="0.2">
      <c r="A411" s="30">
        <v>1776</v>
      </c>
      <c r="B411" s="30" t="s">
        <v>957</v>
      </c>
      <c r="C411" s="30" t="s">
        <v>46</v>
      </c>
      <c r="D411" s="30">
        <v>0.08</v>
      </c>
      <c r="E411" s="30">
        <v>5.78</v>
      </c>
      <c r="F411" s="30">
        <v>5.67</v>
      </c>
      <c r="G411" s="30" t="s">
        <v>14</v>
      </c>
      <c r="H411" s="30" t="s">
        <v>15</v>
      </c>
      <c r="I411" s="30" t="s">
        <v>24</v>
      </c>
      <c r="J411" s="30" t="s">
        <v>64</v>
      </c>
      <c r="K411" s="30" t="s">
        <v>49</v>
      </c>
      <c r="L411" s="30" t="s">
        <v>591</v>
      </c>
      <c r="M411" s="30">
        <v>0.36</v>
      </c>
      <c r="N411" s="30" t="s">
        <v>8</v>
      </c>
      <c r="O411" s="30" t="s">
        <v>28</v>
      </c>
      <c r="P411" s="30" t="s">
        <v>29</v>
      </c>
      <c r="Q411" s="30" t="s">
        <v>958</v>
      </c>
      <c r="R411" s="30">
        <v>47802</v>
      </c>
      <c r="S411" s="32">
        <v>42039</v>
      </c>
      <c r="T411" s="32">
        <v>42040</v>
      </c>
      <c r="U411" s="53">
        <v>-53.898000000000003</v>
      </c>
      <c r="V411" s="30">
        <v>19</v>
      </c>
      <c r="W411" s="30">
        <v>106.57</v>
      </c>
      <c r="X411" s="30">
        <v>89941</v>
      </c>
      <c r="Y411" s="30" t="s">
        <v>3216</v>
      </c>
      <c r="Z411" s="30">
        <v>175.05468072147551</v>
      </c>
    </row>
    <row r="412" spans="1:26" x14ac:dyDescent="0.2">
      <c r="A412" s="30">
        <v>2947</v>
      </c>
      <c r="B412" s="30" t="s">
        <v>959</v>
      </c>
      <c r="C412" s="30" t="s">
        <v>46</v>
      </c>
      <c r="D412" s="30">
        <v>0.01</v>
      </c>
      <c r="E412" s="30">
        <v>7.64</v>
      </c>
      <c r="F412" s="30">
        <v>1.39</v>
      </c>
      <c r="G412" s="30" t="s">
        <v>14</v>
      </c>
      <c r="H412" s="30" t="s">
        <v>15</v>
      </c>
      <c r="I412" s="30" t="s">
        <v>24</v>
      </c>
      <c r="J412" s="30" t="s">
        <v>321</v>
      </c>
      <c r="K412" s="30" t="s">
        <v>49</v>
      </c>
      <c r="L412" s="30" t="s">
        <v>584</v>
      </c>
      <c r="M412" s="30">
        <v>0.36</v>
      </c>
      <c r="N412" s="30" t="s">
        <v>8</v>
      </c>
      <c r="O412" s="30" t="s">
        <v>87</v>
      </c>
      <c r="P412" s="30" t="s">
        <v>88</v>
      </c>
      <c r="Q412" s="30" t="s">
        <v>960</v>
      </c>
      <c r="R412" s="30">
        <v>14043</v>
      </c>
      <c r="S412" s="32">
        <v>42039</v>
      </c>
      <c r="T412" s="32">
        <v>42042</v>
      </c>
      <c r="U412" s="53">
        <v>112.1181</v>
      </c>
      <c r="V412" s="30">
        <v>20</v>
      </c>
      <c r="W412" s="30">
        <v>162.49</v>
      </c>
      <c r="X412" s="30">
        <v>87511</v>
      </c>
      <c r="Y412" s="30" t="s">
        <v>3218</v>
      </c>
      <c r="Z412" s="30">
        <v>278.84947066030639</v>
      </c>
    </row>
    <row r="413" spans="1:26" x14ac:dyDescent="0.2">
      <c r="A413" s="30">
        <v>234</v>
      </c>
      <c r="B413" s="30" t="s">
        <v>961</v>
      </c>
      <c r="C413" s="30" t="s">
        <v>1</v>
      </c>
      <c r="D413" s="30">
        <v>0.06</v>
      </c>
      <c r="E413" s="30">
        <v>279.81</v>
      </c>
      <c r="F413" s="30">
        <v>23.19</v>
      </c>
      <c r="G413" s="30" t="s">
        <v>2</v>
      </c>
      <c r="H413" s="30" t="s">
        <v>3</v>
      </c>
      <c r="I413" s="30" t="s">
        <v>24</v>
      </c>
      <c r="J413" s="30" t="s">
        <v>71</v>
      </c>
      <c r="K413" s="30" t="s">
        <v>33</v>
      </c>
      <c r="L413" s="30" t="s">
        <v>962</v>
      </c>
      <c r="M413" s="30">
        <v>0.59</v>
      </c>
      <c r="N413" s="30" t="s">
        <v>8</v>
      </c>
      <c r="O413" s="30" t="s">
        <v>28</v>
      </c>
      <c r="P413" s="30" t="s">
        <v>189</v>
      </c>
      <c r="Q413" s="30" t="s">
        <v>713</v>
      </c>
      <c r="R413" s="30">
        <v>50208</v>
      </c>
      <c r="S413" s="32">
        <v>42040</v>
      </c>
      <c r="T413" s="32">
        <v>42041</v>
      </c>
      <c r="U413" s="53">
        <v>1103.9724000000001</v>
      </c>
      <c r="V413" s="30">
        <v>6</v>
      </c>
      <c r="W413" s="30">
        <v>1599.96</v>
      </c>
      <c r="X413" s="30">
        <v>90236</v>
      </c>
      <c r="Y413" s="30" t="s">
        <v>3216</v>
      </c>
      <c r="Z413" s="30">
        <v>3213.2717983567322</v>
      </c>
    </row>
    <row r="414" spans="1:26" x14ac:dyDescent="0.2">
      <c r="A414" s="30">
        <v>2359</v>
      </c>
      <c r="B414" s="30" t="s">
        <v>963</v>
      </c>
      <c r="C414" s="30" t="s">
        <v>1</v>
      </c>
      <c r="D414" s="30">
        <v>0</v>
      </c>
      <c r="E414" s="30">
        <v>7.28</v>
      </c>
      <c r="F414" s="30">
        <v>1.77</v>
      </c>
      <c r="G414" s="30" t="s">
        <v>14</v>
      </c>
      <c r="H414" s="30" t="s">
        <v>47</v>
      </c>
      <c r="I414" s="30" t="s">
        <v>24</v>
      </c>
      <c r="J414" s="30" t="s">
        <v>64</v>
      </c>
      <c r="K414" s="30" t="s">
        <v>26</v>
      </c>
      <c r="L414" s="30" t="s">
        <v>964</v>
      </c>
      <c r="M414" s="30">
        <v>0.37</v>
      </c>
      <c r="N414" s="30" t="s">
        <v>8</v>
      </c>
      <c r="O414" s="30" t="s">
        <v>9</v>
      </c>
      <c r="P414" s="30" t="s">
        <v>99</v>
      </c>
      <c r="Q414" s="30" t="s">
        <v>965</v>
      </c>
      <c r="R414" s="30">
        <v>33917</v>
      </c>
      <c r="S414" s="32">
        <v>42040</v>
      </c>
      <c r="T414" s="32">
        <v>42040</v>
      </c>
      <c r="U414" s="53">
        <v>167.16</v>
      </c>
      <c r="V414" s="30">
        <v>7</v>
      </c>
      <c r="W414" s="30">
        <v>53.42</v>
      </c>
      <c r="X414" s="30">
        <v>88265</v>
      </c>
      <c r="Y414" s="30" t="s">
        <v>3215</v>
      </c>
      <c r="Z414" s="30">
        <v>507.86589617641238</v>
      </c>
    </row>
    <row r="415" spans="1:26" x14ac:dyDescent="0.2">
      <c r="A415" s="30">
        <v>672</v>
      </c>
      <c r="B415" s="30" t="s">
        <v>966</v>
      </c>
      <c r="C415" s="30" t="s">
        <v>23</v>
      </c>
      <c r="D415" s="30">
        <v>7.0000000000000007E-2</v>
      </c>
      <c r="E415" s="30">
        <v>2.88</v>
      </c>
      <c r="F415" s="30">
        <v>1.01</v>
      </c>
      <c r="G415" s="30" t="s">
        <v>14</v>
      </c>
      <c r="H415" s="30" t="s">
        <v>3</v>
      </c>
      <c r="I415" s="30" t="s">
        <v>24</v>
      </c>
      <c r="J415" s="30" t="s">
        <v>25</v>
      </c>
      <c r="K415" s="30" t="s">
        <v>26</v>
      </c>
      <c r="L415" s="30" t="s">
        <v>967</v>
      </c>
      <c r="M415" s="30">
        <v>0.55000000000000004</v>
      </c>
      <c r="N415" s="30" t="s">
        <v>8</v>
      </c>
      <c r="O415" s="30" t="s">
        <v>28</v>
      </c>
      <c r="P415" s="30" t="s">
        <v>189</v>
      </c>
      <c r="Q415" s="30" t="s">
        <v>713</v>
      </c>
      <c r="R415" s="30">
        <v>50208</v>
      </c>
      <c r="S415" s="32">
        <v>42040</v>
      </c>
      <c r="T415" s="32">
        <v>42044</v>
      </c>
      <c r="U415" s="53">
        <v>9.59</v>
      </c>
      <c r="V415" s="30">
        <v>12</v>
      </c>
      <c r="W415" s="30">
        <v>34.97</v>
      </c>
      <c r="X415" s="30">
        <v>88173</v>
      </c>
      <c r="Y415" s="30" t="s">
        <v>3216</v>
      </c>
      <c r="Z415" s="30">
        <v>165.35404870619718</v>
      </c>
    </row>
    <row r="416" spans="1:26" x14ac:dyDescent="0.2">
      <c r="A416" s="30">
        <v>672</v>
      </c>
      <c r="B416" s="30" t="s">
        <v>966</v>
      </c>
      <c r="C416" s="30" t="s">
        <v>23</v>
      </c>
      <c r="D416" s="30">
        <v>0.1</v>
      </c>
      <c r="E416" s="30">
        <v>195.99</v>
      </c>
      <c r="F416" s="30">
        <v>3.99</v>
      </c>
      <c r="G416" s="30" t="s">
        <v>14</v>
      </c>
      <c r="H416" s="30" t="s">
        <v>3</v>
      </c>
      <c r="I416" s="30" t="s">
        <v>16</v>
      </c>
      <c r="J416" s="30" t="s">
        <v>111</v>
      </c>
      <c r="K416" s="30" t="s">
        <v>49</v>
      </c>
      <c r="L416" s="30" t="s">
        <v>968</v>
      </c>
      <c r="M416" s="30">
        <v>0.57999999999999996</v>
      </c>
      <c r="N416" s="30" t="s">
        <v>8</v>
      </c>
      <c r="O416" s="30" t="s">
        <v>28</v>
      </c>
      <c r="P416" s="30" t="s">
        <v>189</v>
      </c>
      <c r="Q416" s="30" t="s">
        <v>713</v>
      </c>
      <c r="R416" s="30">
        <v>50208</v>
      </c>
      <c r="S416" s="32">
        <v>42040</v>
      </c>
      <c r="T416" s="32">
        <v>42047</v>
      </c>
      <c r="U416" s="53">
        <v>-655.42399999999998</v>
      </c>
      <c r="V416" s="30">
        <v>2</v>
      </c>
      <c r="W416" s="30">
        <v>308.86</v>
      </c>
      <c r="X416" s="30">
        <v>88173</v>
      </c>
      <c r="Y416" s="30" t="s">
        <v>3216</v>
      </c>
      <c r="Z416" s="30">
        <v>176.88574390321301</v>
      </c>
    </row>
    <row r="417" spans="1:26" x14ac:dyDescent="0.2">
      <c r="A417" s="30">
        <v>1427</v>
      </c>
      <c r="B417" s="30" t="s">
        <v>969</v>
      </c>
      <c r="C417" s="30" t="s">
        <v>23</v>
      </c>
      <c r="D417" s="30">
        <v>0.09</v>
      </c>
      <c r="E417" s="30">
        <v>125.99</v>
      </c>
      <c r="F417" s="30">
        <v>2.5</v>
      </c>
      <c r="G417" s="30" t="s">
        <v>14</v>
      </c>
      <c r="H417" s="30" t="s">
        <v>47</v>
      </c>
      <c r="I417" s="30" t="s">
        <v>16</v>
      </c>
      <c r="J417" s="30" t="s">
        <v>111</v>
      </c>
      <c r="K417" s="30" t="s">
        <v>49</v>
      </c>
      <c r="L417" s="30" t="s">
        <v>924</v>
      </c>
      <c r="M417" s="30">
        <v>0.6</v>
      </c>
      <c r="N417" s="30" t="s">
        <v>8</v>
      </c>
      <c r="O417" s="30" t="s">
        <v>28</v>
      </c>
      <c r="P417" s="30" t="s">
        <v>265</v>
      </c>
      <c r="Q417" s="30" t="s">
        <v>970</v>
      </c>
      <c r="R417" s="30">
        <v>48708</v>
      </c>
      <c r="S417" s="32">
        <v>42040</v>
      </c>
      <c r="T417" s="32">
        <v>42044</v>
      </c>
      <c r="U417" s="53">
        <v>1258.7877000000001</v>
      </c>
      <c r="V417" s="30">
        <v>18</v>
      </c>
      <c r="W417" s="30">
        <v>1824.33</v>
      </c>
      <c r="X417" s="30">
        <v>90905</v>
      </c>
      <c r="Y417" s="30" t="s">
        <v>3216</v>
      </c>
      <c r="Z417" s="30">
        <v>1939.2906262165543</v>
      </c>
    </row>
    <row r="418" spans="1:26" x14ac:dyDescent="0.2">
      <c r="A418" s="30">
        <v>1816</v>
      </c>
      <c r="B418" s="30" t="s">
        <v>971</v>
      </c>
      <c r="C418" s="30" t="s">
        <v>23</v>
      </c>
      <c r="D418" s="30">
        <v>0.01</v>
      </c>
      <c r="E418" s="30">
        <v>10.48</v>
      </c>
      <c r="F418" s="30">
        <v>2.89</v>
      </c>
      <c r="G418" s="30" t="s">
        <v>14</v>
      </c>
      <c r="H418" s="30" t="s">
        <v>15</v>
      </c>
      <c r="I418" s="30" t="s">
        <v>24</v>
      </c>
      <c r="J418" s="30" t="s">
        <v>25</v>
      </c>
      <c r="K418" s="30" t="s">
        <v>18</v>
      </c>
      <c r="L418" s="30" t="s">
        <v>972</v>
      </c>
      <c r="M418" s="30">
        <v>0.6</v>
      </c>
      <c r="N418" s="30" t="s">
        <v>8</v>
      </c>
      <c r="O418" s="30" t="s">
        <v>28</v>
      </c>
      <c r="P418" s="30" t="s">
        <v>265</v>
      </c>
      <c r="Q418" s="30" t="s">
        <v>973</v>
      </c>
      <c r="R418" s="30">
        <v>48187</v>
      </c>
      <c r="S418" s="32">
        <v>42040</v>
      </c>
      <c r="T418" s="32">
        <v>42042</v>
      </c>
      <c r="U418" s="53">
        <v>60.561599999999999</v>
      </c>
      <c r="V418" s="30">
        <v>19</v>
      </c>
      <c r="W418" s="30">
        <v>202.38</v>
      </c>
      <c r="X418" s="30">
        <v>85990</v>
      </c>
      <c r="Y418" s="30" t="s">
        <v>3216</v>
      </c>
      <c r="Z418" s="30">
        <v>354.63476470587983</v>
      </c>
    </row>
    <row r="419" spans="1:26" x14ac:dyDescent="0.2">
      <c r="A419" s="30">
        <v>1821</v>
      </c>
      <c r="B419" s="30" t="s">
        <v>974</v>
      </c>
      <c r="C419" s="30" t="s">
        <v>23</v>
      </c>
      <c r="D419" s="30">
        <v>0.01</v>
      </c>
      <c r="E419" s="30">
        <v>10.48</v>
      </c>
      <c r="F419" s="30">
        <v>2.89</v>
      </c>
      <c r="G419" s="30" t="s">
        <v>14</v>
      </c>
      <c r="H419" s="30" t="s">
        <v>15</v>
      </c>
      <c r="I419" s="30" t="s">
        <v>24</v>
      </c>
      <c r="J419" s="30" t="s">
        <v>25</v>
      </c>
      <c r="K419" s="30" t="s">
        <v>18</v>
      </c>
      <c r="L419" s="30" t="s">
        <v>972</v>
      </c>
      <c r="M419" s="30">
        <v>0.6</v>
      </c>
      <c r="N419" s="30" t="s">
        <v>8</v>
      </c>
      <c r="O419" s="30" t="s">
        <v>87</v>
      </c>
      <c r="P419" s="30" t="s">
        <v>88</v>
      </c>
      <c r="Q419" s="30" t="s">
        <v>89</v>
      </c>
      <c r="R419" s="30">
        <v>10177</v>
      </c>
      <c r="S419" s="32">
        <v>42040</v>
      </c>
      <c r="T419" s="32">
        <v>42042</v>
      </c>
      <c r="U419" s="53">
        <v>40.92</v>
      </c>
      <c r="V419" s="30">
        <v>76</v>
      </c>
      <c r="W419" s="30">
        <v>809.51</v>
      </c>
      <c r="X419" s="30">
        <v>34435</v>
      </c>
      <c r="Y419" s="30" t="s">
        <v>3218</v>
      </c>
      <c r="Z419" s="30">
        <v>334.5212610771344</v>
      </c>
    </row>
    <row r="420" spans="1:26" x14ac:dyDescent="0.2">
      <c r="A420" s="30">
        <v>980</v>
      </c>
      <c r="B420" s="30" t="s">
        <v>975</v>
      </c>
      <c r="C420" s="30" t="s">
        <v>92</v>
      </c>
      <c r="D420" s="30">
        <v>0</v>
      </c>
      <c r="E420" s="30">
        <v>37.76</v>
      </c>
      <c r="F420" s="30">
        <v>12.9</v>
      </c>
      <c r="G420" s="30" t="s">
        <v>14</v>
      </c>
      <c r="H420" s="30" t="s">
        <v>70</v>
      </c>
      <c r="I420" s="30" t="s">
        <v>24</v>
      </c>
      <c r="J420" s="30" t="s">
        <v>54</v>
      </c>
      <c r="K420" s="30" t="s">
        <v>49</v>
      </c>
      <c r="L420" s="30" t="s">
        <v>976</v>
      </c>
      <c r="M420" s="30">
        <v>0.56999999999999995</v>
      </c>
      <c r="N420" s="30" t="s">
        <v>8</v>
      </c>
      <c r="O420" s="30" t="s">
        <v>87</v>
      </c>
      <c r="P420" s="30" t="s">
        <v>609</v>
      </c>
      <c r="Q420" s="30" t="s">
        <v>610</v>
      </c>
      <c r="R420" s="30">
        <v>5403</v>
      </c>
      <c r="S420" s="32">
        <v>42040</v>
      </c>
      <c r="T420" s="32">
        <v>42041</v>
      </c>
      <c r="U420" s="53">
        <v>93.846800000000002</v>
      </c>
      <c r="V420" s="30">
        <v>12</v>
      </c>
      <c r="W420" s="30">
        <v>477.2</v>
      </c>
      <c r="X420" s="30">
        <v>87258</v>
      </c>
      <c r="Y420" s="30" t="s">
        <v>3218</v>
      </c>
      <c r="Z420" s="30">
        <v>694.46594818577955</v>
      </c>
    </row>
    <row r="421" spans="1:26" x14ac:dyDescent="0.2">
      <c r="A421" s="30">
        <v>2094</v>
      </c>
      <c r="B421" s="30" t="s">
        <v>977</v>
      </c>
      <c r="C421" s="30" t="s">
        <v>92</v>
      </c>
      <c r="D421" s="30">
        <v>0.08</v>
      </c>
      <c r="E421" s="30">
        <v>400.98</v>
      </c>
      <c r="F421" s="30">
        <v>42.52</v>
      </c>
      <c r="G421" s="30" t="s">
        <v>2</v>
      </c>
      <c r="H421" s="30" t="s">
        <v>70</v>
      </c>
      <c r="I421" s="30" t="s">
        <v>4</v>
      </c>
      <c r="J421" s="30" t="s">
        <v>5</v>
      </c>
      <c r="K421" s="30" t="s">
        <v>6</v>
      </c>
      <c r="L421" s="30" t="s">
        <v>978</v>
      </c>
      <c r="M421" s="30">
        <v>0.71</v>
      </c>
      <c r="N421" s="30" t="s">
        <v>8</v>
      </c>
      <c r="O421" s="30" t="s">
        <v>35</v>
      </c>
      <c r="P421" s="30" t="s">
        <v>66</v>
      </c>
      <c r="Q421" s="30" t="s">
        <v>979</v>
      </c>
      <c r="R421" s="30">
        <v>95928</v>
      </c>
      <c r="S421" s="32">
        <v>42040</v>
      </c>
      <c r="T421" s="32">
        <v>42041</v>
      </c>
      <c r="U421" s="53">
        <v>3031.9724000000001</v>
      </c>
      <c r="V421" s="30">
        <v>20</v>
      </c>
      <c r="W421" s="30">
        <v>7840.04</v>
      </c>
      <c r="X421" s="30">
        <v>86629</v>
      </c>
      <c r="Y421" s="30" t="s">
        <v>3217</v>
      </c>
      <c r="Z421" s="30">
        <v>5919.8225963078612</v>
      </c>
    </row>
    <row r="422" spans="1:26" x14ac:dyDescent="0.2">
      <c r="A422" s="30">
        <v>2282</v>
      </c>
      <c r="B422" s="30" t="s">
        <v>980</v>
      </c>
      <c r="C422" s="30" t="s">
        <v>92</v>
      </c>
      <c r="D422" s="30">
        <v>0.04</v>
      </c>
      <c r="E422" s="30">
        <v>5.98</v>
      </c>
      <c r="F422" s="30">
        <v>5.79</v>
      </c>
      <c r="G422" s="30" t="s">
        <v>14</v>
      </c>
      <c r="H422" s="30" t="s">
        <v>47</v>
      </c>
      <c r="I422" s="30" t="s">
        <v>24</v>
      </c>
      <c r="J422" s="30" t="s">
        <v>64</v>
      </c>
      <c r="K422" s="30" t="s">
        <v>49</v>
      </c>
      <c r="L422" s="30" t="s">
        <v>447</v>
      </c>
      <c r="M422" s="30">
        <v>0.36</v>
      </c>
      <c r="N422" s="30" t="s">
        <v>8</v>
      </c>
      <c r="O422" s="30" t="s">
        <v>28</v>
      </c>
      <c r="P422" s="30" t="s">
        <v>333</v>
      </c>
      <c r="Q422" s="30" t="s">
        <v>981</v>
      </c>
      <c r="R422" s="30">
        <v>53713</v>
      </c>
      <c r="S422" s="32">
        <v>42040</v>
      </c>
      <c r="T422" s="32">
        <v>42042</v>
      </c>
      <c r="U422" s="53">
        <v>-36.030799999999999</v>
      </c>
      <c r="V422" s="30">
        <v>14</v>
      </c>
      <c r="W422" s="30">
        <v>86.12</v>
      </c>
      <c r="X422" s="30">
        <v>85950</v>
      </c>
      <c r="Y422" s="30" t="s">
        <v>3216</v>
      </c>
      <c r="Z422" s="30">
        <v>94.836830225890708</v>
      </c>
    </row>
    <row r="423" spans="1:26" x14ac:dyDescent="0.2">
      <c r="A423" s="30">
        <v>2747</v>
      </c>
      <c r="B423" s="30" t="s">
        <v>982</v>
      </c>
      <c r="C423" s="30" t="s">
        <v>92</v>
      </c>
      <c r="D423" s="30">
        <v>0.08</v>
      </c>
      <c r="E423" s="30">
        <v>9.98</v>
      </c>
      <c r="F423" s="30">
        <v>12.52</v>
      </c>
      <c r="G423" s="30" t="s">
        <v>14</v>
      </c>
      <c r="H423" s="30" t="s">
        <v>70</v>
      </c>
      <c r="I423" s="30" t="s">
        <v>4</v>
      </c>
      <c r="J423" s="30" t="s">
        <v>102</v>
      </c>
      <c r="K423" s="30" t="s">
        <v>49</v>
      </c>
      <c r="L423" s="30" t="s">
        <v>983</v>
      </c>
      <c r="M423" s="30">
        <v>0.56999999999999995</v>
      </c>
      <c r="N423" s="30" t="s">
        <v>8</v>
      </c>
      <c r="O423" s="30" t="s">
        <v>87</v>
      </c>
      <c r="P423" s="30" t="s">
        <v>88</v>
      </c>
      <c r="Q423" s="30" t="s">
        <v>89</v>
      </c>
      <c r="R423" s="30">
        <v>10115</v>
      </c>
      <c r="S423" s="32">
        <v>42040</v>
      </c>
      <c r="T423" s="32">
        <v>42042</v>
      </c>
      <c r="U423" s="53">
        <v>-102.93</v>
      </c>
      <c r="V423" s="30">
        <v>15</v>
      </c>
      <c r="W423" s="30">
        <v>150.24</v>
      </c>
      <c r="X423" s="30">
        <v>35200</v>
      </c>
      <c r="Y423" s="30" t="s">
        <v>3218</v>
      </c>
      <c r="Z423" s="30">
        <v>342.55176153216473</v>
      </c>
    </row>
    <row r="424" spans="1:26" x14ac:dyDescent="0.2">
      <c r="A424" s="30">
        <v>2803</v>
      </c>
      <c r="B424" s="30" t="s">
        <v>984</v>
      </c>
      <c r="C424" s="30" t="s">
        <v>92</v>
      </c>
      <c r="D424" s="30">
        <v>7.0000000000000007E-2</v>
      </c>
      <c r="E424" s="30">
        <v>500.98</v>
      </c>
      <c r="F424" s="30">
        <v>28.14</v>
      </c>
      <c r="G424" s="30" t="s">
        <v>2</v>
      </c>
      <c r="H424" s="30" t="s">
        <v>3</v>
      </c>
      <c r="I424" s="30" t="s">
        <v>16</v>
      </c>
      <c r="J424" s="30" t="s">
        <v>32</v>
      </c>
      <c r="K424" s="30" t="s">
        <v>33</v>
      </c>
      <c r="L424" s="30" t="s">
        <v>985</v>
      </c>
      <c r="M424" s="30">
        <v>0.38</v>
      </c>
      <c r="N424" s="30" t="s">
        <v>8</v>
      </c>
      <c r="O424" s="30" t="s">
        <v>35</v>
      </c>
      <c r="P424" s="30" t="s">
        <v>66</v>
      </c>
      <c r="Q424" s="30" t="s">
        <v>986</v>
      </c>
      <c r="R424" s="30">
        <v>90022</v>
      </c>
      <c r="S424" s="32">
        <v>42040</v>
      </c>
      <c r="T424" s="32">
        <v>42041</v>
      </c>
      <c r="U424" s="53">
        <v>2699.9838</v>
      </c>
      <c r="V424" s="30">
        <v>10</v>
      </c>
      <c r="W424" s="30">
        <v>3913.02</v>
      </c>
      <c r="X424" s="30">
        <v>86227</v>
      </c>
      <c r="Y424" s="30" t="s">
        <v>3217</v>
      </c>
      <c r="Z424" s="30">
        <v>5219.0026257833379</v>
      </c>
    </row>
    <row r="425" spans="1:26" x14ac:dyDescent="0.2">
      <c r="A425" s="30">
        <v>2803</v>
      </c>
      <c r="B425" s="30" t="s">
        <v>984</v>
      </c>
      <c r="C425" s="30" t="s">
        <v>92</v>
      </c>
      <c r="D425" s="30">
        <v>0.1</v>
      </c>
      <c r="E425" s="30">
        <v>178.47</v>
      </c>
      <c r="F425" s="30">
        <v>19.989999999999998</v>
      </c>
      <c r="G425" s="30" t="s">
        <v>14</v>
      </c>
      <c r="H425" s="30" t="s">
        <v>3</v>
      </c>
      <c r="I425" s="30" t="s">
        <v>24</v>
      </c>
      <c r="J425" s="30" t="s">
        <v>54</v>
      </c>
      <c r="K425" s="30" t="s">
        <v>49</v>
      </c>
      <c r="L425" s="30" t="s">
        <v>987</v>
      </c>
      <c r="M425" s="30">
        <v>0.55000000000000004</v>
      </c>
      <c r="N425" s="30" t="s">
        <v>8</v>
      </c>
      <c r="O425" s="30" t="s">
        <v>35</v>
      </c>
      <c r="P425" s="30" t="s">
        <v>66</v>
      </c>
      <c r="Q425" s="30" t="s">
        <v>986</v>
      </c>
      <c r="R425" s="30">
        <v>90022</v>
      </c>
      <c r="S425" s="32">
        <v>42040</v>
      </c>
      <c r="T425" s="32">
        <v>42042</v>
      </c>
      <c r="U425" s="53">
        <v>-170.98</v>
      </c>
      <c r="V425" s="30">
        <v>1</v>
      </c>
      <c r="W425" s="30">
        <v>180.14</v>
      </c>
      <c r="X425" s="30">
        <v>86227</v>
      </c>
      <c r="Y425" s="30" t="s">
        <v>3217</v>
      </c>
      <c r="Z425" s="30">
        <v>968.3644239832156</v>
      </c>
    </row>
    <row r="426" spans="1:26" x14ac:dyDescent="0.2">
      <c r="A426" s="30">
        <v>1117</v>
      </c>
      <c r="B426" s="30" t="s">
        <v>988</v>
      </c>
      <c r="C426" s="30" t="s">
        <v>46</v>
      </c>
      <c r="D426" s="30">
        <v>0.06</v>
      </c>
      <c r="E426" s="30">
        <v>64.650000000000006</v>
      </c>
      <c r="F426" s="30">
        <v>35</v>
      </c>
      <c r="G426" s="30" t="s">
        <v>14</v>
      </c>
      <c r="H426" s="30" t="s">
        <v>47</v>
      </c>
      <c r="I426" s="30" t="s">
        <v>24</v>
      </c>
      <c r="J426" s="30" t="s">
        <v>54</v>
      </c>
      <c r="K426" s="30" t="s">
        <v>40</v>
      </c>
      <c r="L426" s="30" t="s">
        <v>989</v>
      </c>
      <c r="M426" s="30">
        <v>0.8</v>
      </c>
      <c r="N426" s="30" t="s">
        <v>8</v>
      </c>
      <c r="O426" s="30" t="s">
        <v>35</v>
      </c>
      <c r="P426" s="30" t="s">
        <v>564</v>
      </c>
      <c r="Q426" s="30" t="s">
        <v>990</v>
      </c>
      <c r="R426" s="30">
        <v>85705</v>
      </c>
      <c r="S426" s="32">
        <v>42040</v>
      </c>
      <c r="T426" s="32">
        <v>42041</v>
      </c>
      <c r="U426" s="53">
        <v>-139.28720000000001</v>
      </c>
      <c r="V426" s="30">
        <v>4</v>
      </c>
      <c r="W426" s="30">
        <v>277.60000000000002</v>
      </c>
      <c r="X426" s="30">
        <v>86768</v>
      </c>
      <c r="Y426" s="30" t="s">
        <v>3217</v>
      </c>
      <c r="Z426" s="30">
        <v>1521.038518272484</v>
      </c>
    </row>
    <row r="427" spans="1:26" x14ac:dyDescent="0.2">
      <c r="A427" s="30">
        <v>2498</v>
      </c>
      <c r="B427" s="30" t="s">
        <v>905</v>
      </c>
      <c r="C427" s="30" t="s">
        <v>46</v>
      </c>
      <c r="D427" s="30">
        <v>0.08</v>
      </c>
      <c r="E427" s="30">
        <v>1.68</v>
      </c>
      <c r="F427" s="30">
        <v>1.57</v>
      </c>
      <c r="G427" s="30" t="s">
        <v>14</v>
      </c>
      <c r="H427" s="30" t="s">
        <v>3</v>
      </c>
      <c r="I427" s="30" t="s">
        <v>24</v>
      </c>
      <c r="J427" s="30" t="s">
        <v>25</v>
      </c>
      <c r="K427" s="30" t="s">
        <v>26</v>
      </c>
      <c r="L427" s="30" t="s">
        <v>550</v>
      </c>
      <c r="M427" s="30">
        <v>0.59</v>
      </c>
      <c r="N427" s="30" t="s">
        <v>8</v>
      </c>
      <c r="O427" s="30" t="s">
        <v>35</v>
      </c>
      <c r="P427" s="30" t="s">
        <v>66</v>
      </c>
      <c r="Q427" s="30" t="s">
        <v>866</v>
      </c>
      <c r="R427" s="30">
        <v>92024</v>
      </c>
      <c r="S427" s="32">
        <v>42040</v>
      </c>
      <c r="T427" s="32">
        <v>42041</v>
      </c>
      <c r="U427" s="53">
        <v>-46.25</v>
      </c>
      <c r="V427" s="30">
        <v>88</v>
      </c>
      <c r="W427" s="30">
        <v>148.36000000000001</v>
      </c>
      <c r="X427" s="30">
        <v>20007</v>
      </c>
      <c r="Y427" s="30" t="s">
        <v>3217</v>
      </c>
      <c r="Z427" s="30">
        <v>267.79052791026726</v>
      </c>
    </row>
    <row r="428" spans="1:26" x14ac:dyDescent="0.2">
      <c r="A428" s="30">
        <v>421</v>
      </c>
      <c r="B428" s="30" t="s">
        <v>991</v>
      </c>
      <c r="C428" s="30" t="s">
        <v>1</v>
      </c>
      <c r="D428" s="30">
        <v>0.09</v>
      </c>
      <c r="E428" s="30">
        <v>999.99</v>
      </c>
      <c r="F428" s="30">
        <v>13.99</v>
      </c>
      <c r="G428" s="30" t="s">
        <v>14</v>
      </c>
      <c r="H428" s="30" t="s">
        <v>3</v>
      </c>
      <c r="I428" s="30" t="s">
        <v>16</v>
      </c>
      <c r="J428" s="30" t="s">
        <v>32</v>
      </c>
      <c r="K428" s="30" t="s">
        <v>120</v>
      </c>
      <c r="L428" s="30" t="s">
        <v>992</v>
      </c>
      <c r="M428" s="30">
        <v>0.36</v>
      </c>
      <c r="N428" s="30" t="s">
        <v>8</v>
      </c>
      <c r="O428" s="30" t="s">
        <v>87</v>
      </c>
      <c r="P428" s="30" t="s">
        <v>373</v>
      </c>
      <c r="Q428" s="30" t="s">
        <v>993</v>
      </c>
      <c r="R428" s="30">
        <v>7201</v>
      </c>
      <c r="S428" s="32">
        <v>42041</v>
      </c>
      <c r="T428" s="32">
        <v>42043</v>
      </c>
      <c r="U428" s="53">
        <v>-2531.4825000000001</v>
      </c>
      <c r="V428" s="30">
        <v>1</v>
      </c>
      <c r="W428" s="30">
        <v>919.09</v>
      </c>
      <c r="X428" s="30">
        <v>87700</v>
      </c>
      <c r="Y428" s="30" t="s">
        <v>3218</v>
      </c>
      <c r="Z428" s="30">
        <v>1085.2110528512615</v>
      </c>
    </row>
    <row r="429" spans="1:26" x14ac:dyDescent="0.2">
      <c r="A429" s="30">
        <v>1020</v>
      </c>
      <c r="B429" s="30" t="s">
        <v>994</v>
      </c>
      <c r="C429" s="30" t="s">
        <v>1</v>
      </c>
      <c r="D429" s="30">
        <v>7.0000000000000007E-2</v>
      </c>
      <c r="E429" s="30">
        <v>4.13</v>
      </c>
      <c r="F429" s="30">
        <v>5.04</v>
      </c>
      <c r="G429" s="30" t="s">
        <v>14</v>
      </c>
      <c r="H429" s="30" t="s">
        <v>3</v>
      </c>
      <c r="I429" s="30" t="s">
        <v>24</v>
      </c>
      <c r="J429" s="30" t="s">
        <v>48</v>
      </c>
      <c r="K429" s="30" t="s">
        <v>49</v>
      </c>
      <c r="L429" s="30" t="s">
        <v>995</v>
      </c>
      <c r="M429" s="30">
        <v>0.38</v>
      </c>
      <c r="N429" s="30" t="s">
        <v>8</v>
      </c>
      <c r="O429" s="30" t="s">
        <v>28</v>
      </c>
      <c r="P429" s="30" t="s">
        <v>513</v>
      </c>
      <c r="Q429" s="30" t="s">
        <v>996</v>
      </c>
      <c r="R429" s="30">
        <v>66762</v>
      </c>
      <c r="S429" s="32">
        <v>42041</v>
      </c>
      <c r="T429" s="32">
        <v>42042</v>
      </c>
      <c r="U429" s="53">
        <v>-76.424400000000006</v>
      </c>
      <c r="V429" s="30">
        <v>20</v>
      </c>
      <c r="W429" s="30">
        <v>79.06</v>
      </c>
      <c r="X429" s="30">
        <v>88634</v>
      </c>
      <c r="Y429" s="30" t="s">
        <v>3216</v>
      </c>
      <c r="Z429" s="30">
        <v>261.51776222258172</v>
      </c>
    </row>
    <row r="430" spans="1:26" x14ac:dyDescent="0.2">
      <c r="A430" s="30">
        <v>1020</v>
      </c>
      <c r="B430" s="30" t="s">
        <v>994</v>
      </c>
      <c r="C430" s="30" t="s">
        <v>1</v>
      </c>
      <c r="D430" s="30">
        <v>0</v>
      </c>
      <c r="E430" s="30">
        <v>4.4800000000000004</v>
      </c>
      <c r="F430" s="30">
        <v>2.5</v>
      </c>
      <c r="G430" s="30" t="s">
        <v>14</v>
      </c>
      <c r="H430" s="30" t="s">
        <v>3</v>
      </c>
      <c r="I430" s="30" t="s">
        <v>24</v>
      </c>
      <c r="J430" s="30" t="s">
        <v>321</v>
      </c>
      <c r="K430" s="30" t="s">
        <v>49</v>
      </c>
      <c r="L430" s="30" t="s">
        <v>997</v>
      </c>
      <c r="M430" s="30">
        <v>0.37</v>
      </c>
      <c r="N430" s="30" t="s">
        <v>8</v>
      </c>
      <c r="O430" s="30" t="s">
        <v>28</v>
      </c>
      <c r="P430" s="30" t="s">
        <v>513</v>
      </c>
      <c r="Q430" s="30" t="s">
        <v>996</v>
      </c>
      <c r="R430" s="30">
        <v>66762</v>
      </c>
      <c r="S430" s="32">
        <v>42041</v>
      </c>
      <c r="T430" s="32">
        <v>42043</v>
      </c>
      <c r="U430" s="53">
        <v>8.7319999999999993</v>
      </c>
      <c r="V430" s="30">
        <v>14</v>
      </c>
      <c r="W430" s="30">
        <v>65.14</v>
      </c>
      <c r="X430" s="30">
        <v>88634</v>
      </c>
      <c r="Y430" s="30" t="s">
        <v>3216</v>
      </c>
      <c r="Z430" s="30">
        <v>317.55966610114547</v>
      </c>
    </row>
    <row r="431" spans="1:26" x14ac:dyDescent="0.2">
      <c r="A431" s="30">
        <v>1533</v>
      </c>
      <c r="B431" s="30" t="s">
        <v>998</v>
      </c>
      <c r="C431" s="30" t="s">
        <v>13</v>
      </c>
      <c r="D431" s="30">
        <v>0.02</v>
      </c>
      <c r="E431" s="30">
        <v>4.8899999999999997</v>
      </c>
      <c r="F431" s="30">
        <v>4.93</v>
      </c>
      <c r="G431" s="30" t="s">
        <v>14</v>
      </c>
      <c r="H431" s="30" t="s">
        <v>70</v>
      </c>
      <c r="I431" s="30" t="s">
        <v>16</v>
      </c>
      <c r="J431" s="30" t="s">
        <v>17</v>
      </c>
      <c r="K431" s="30" t="s">
        <v>18</v>
      </c>
      <c r="L431" s="30" t="s">
        <v>999</v>
      </c>
      <c r="M431" s="30">
        <v>0.66</v>
      </c>
      <c r="N431" s="30" t="s">
        <v>8</v>
      </c>
      <c r="O431" s="30" t="s">
        <v>28</v>
      </c>
      <c r="P431" s="30" t="s">
        <v>56</v>
      </c>
      <c r="Q431" s="30" t="s">
        <v>1000</v>
      </c>
      <c r="R431" s="30">
        <v>63130</v>
      </c>
      <c r="S431" s="32">
        <v>42041</v>
      </c>
      <c r="T431" s="32">
        <v>42042</v>
      </c>
      <c r="U431" s="53">
        <v>-56.445999999999998</v>
      </c>
      <c r="V431" s="30">
        <v>14</v>
      </c>
      <c r="W431" s="30">
        <v>74.010000000000005</v>
      </c>
      <c r="X431" s="30">
        <v>91328</v>
      </c>
      <c r="Y431" s="30" t="s">
        <v>3216</v>
      </c>
      <c r="Z431" s="30">
        <v>263.62738267094505</v>
      </c>
    </row>
    <row r="432" spans="1:26" x14ac:dyDescent="0.2">
      <c r="A432" s="30">
        <v>1533</v>
      </c>
      <c r="B432" s="30" t="s">
        <v>998</v>
      </c>
      <c r="C432" s="30" t="s">
        <v>13</v>
      </c>
      <c r="D432" s="30">
        <v>7.0000000000000007E-2</v>
      </c>
      <c r="E432" s="30">
        <v>10.06</v>
      </c>
      <c r="F432" s="30">
        <v>2.06</v>
      </c>
      <c r="G432" s="30" t="s">
        <v>14</v>
      </c>
      <c r="H432" s="30" t="s">
        <v>70</v>
      </c>
      <c r="I432" s="30" t="s">
        <v>24</v>
      </c>
      <c r="J432" s="30" t="s">
        <v>64</v>
      </c>
      <c r="K432" s="30" t="s">
        <v>26</v>
      </c>
      <c r="L432" s="30" t="s">
        <v>149</v>
      </c>
      <c r="M432" s="30">
        <v>0.39</v>
      </c>
      <c r="N432" s="30" t="s">
        <v>8</v>
      </c>
      <c r="O432" s="30" t="s">
        <v>28</v>
      </c>
      <c r="P432" s="30" t="s">
        <v>56</v>
      </c>
      <c r="Q432" s="30" t="s">
        <v>1000</v>
      </c>
      <c r="R432" s="30">
        <v>63130</v>
      </c>
      <c r="S432" s="32">
        <v>42041</v>
      </c>
      <c r="T432" s="32">
        <v>42042</v>
      </c>
      <c r="U432" s="53">
        <v>33.189</v>
      </c>
      <c r="V432" s="30">
        <v>5</v>
      </c>
      <c r="W432" s="30">
        <v>48.1</v>
      </c>
      <c r="X432" s="30">
        <v>91328</v>
      </c>
      <c r="Y432" s="30" t="s">
        <v>3216</v>
      </c>
      <c r="Z432" s="30">
        <v>34.827937045777333</v>
      </c>
    </row>
    <row r="433" spans="1:26" x14ac:dyDescent="0.2">
      <c r="A433" s="30">
        <v>1927</v>
      </c>
      <c r="B433" s="30" t="s">
        <v>1001</v>
      </c>
      <c r="C433" s="30" t="s">
        <v>13</v>
      </c>
      <c r="D433" s="30">
        <v>0.02</v>
      </c>
      <c r="E433" s="30">
        <v>259.70999999999998</v>
      </c>
      <c r="F433" s="30">
        <v>66.67</v>
      </c>
      <c r="G433" s="30" t="s">
        <v>2</v>
      </c>
      <c r="H433" s="30" t="s">
        <v>47</v>
      </c>
      <c r="I433" s="30" t="s">
        <v>4</v>
      </c>
      <c r="J433" s="30" t="s">
        <v>5</v>
      </c>
      <c r="K433" s="30" t="s">
        <v>6</v>
      </c>
      <c r="L433" s="30" t="s">
        <v>1002</v>
      </c>
      <c r="M433" s="30">
        <v>0.65</v>
      </c>
      <c r="N433" s="30" t="s">
        <v>8</v>
      </c>
      <c r="O433" s="30" t="s">
        <v>9</v>
      </c>
      <c r="P433" s="30" t="s">
        <v>247</v>
      </c>
      <c r="Q433" s="30" t="s">
        <v>1003</v>
      </c>
      <c r="R433" s="30">
        <v>29611</v>
      </c>
      <c r="S433" s="32">
        <v>42041</v>
      </c>
      <c r="T433" s="32">
        <v>42041</v>
      </c>
      <c r="U433" s="53">
        <v>-14.448</v>
      </c>
      <c r="V433" s="30">
        <v>8</v>
      </c>
      <c r="W433" s="30">
        <v>1757.15</v>
      </c>
      <c r="X433" s="30">
        <v>88579</v>
      </c>
      <c r="Y433" s="30" t="s">
        <v>3215</v>
      </c>
      <c r="Z433" s="30">
        <v>3030.0430521890898</v>
      </c>
    </row>
    <row r="434" spans="1:26" x14ac:dyDescent="0.2">
      <c r="A434" s="30">
        <v>2135</v>
      </c>
      <c r="B434" s="30" t="s">
        <v>1004</v>
      </c>
      <c r="C434" s="30" t="s">
        <v>13</v>
      </c>
      <c r="D434" s="30">
        <v>0.01</v>
      </c>
      <c r="E434" s="30">
        <v>28.99</v>
      </c>
      <c r="F434" s="30">
        <v>8.59</v>
      </c>
      <c r="G434" s="30" t="s">
        <v>14</v>
      </c>
      <c r="H434" s="30" t="s">
        <v>47</v>
      </c>
      <c r="I434" s="30" t="s">
        <v>16</v>
      </c>
      <c r="J434" s="30" t="s">
        <v>111</v>
      </c>
      <c r="K434" s="30" t="s">
        <v>120</v>
      </c>
      <c r="L434" s="30" t="s">
        <v>1005</v>
      </c>
      <c r="M434" s="30">
        <v>0.56000000000000005</v>
      </c>
      <c r="N434" s="30" t="s">
        <v>8</v>
      </c>
      <c r="O434" s="30" t="s">
        <v>35</v>
      </c>
      <c r="P434" s="30" t="s">
        <v>616</v>
      </c>
      <c r="Q434" s="30" t="s">
        <v>1006</v>
      </c>
      <c r="R434" s="30">
        <v>88101</v>
      </c>
      <c r="S434" s="32">
        <v>42041</v>
      </c>
      <c r="T434" s="32">
        <v>42042</v>
      </c>
      <c r="U434" s="53">
        <v>196.52328</v>
      </c>
      <c r="V434" s="30">
        <v>21</v>
      </c>
      <c r="W434" s="30">
        <v>556.61</v>
      </c>
      <c r="X434" s="30">
        <v>91583</v>
      </c>
      <c r="Y434" s="30" t="s">
        <v>3217</v>
      </c>
      <c r="Z434" s="30">
        <v>653.27308699585558</v>
      </c>
    </row>
    <row r="435" spans="1:26" x14ac:dyDescent="0.2">
      <c r="A435" s="30">
        <v>2486</v>
      </c>
      <c r="B435" s="30" t="s">
        <v>920</v>
      </c>
      <c r="C435" s="30" t="s">
        <v>13</v>
      </c>
      <c r="D435" s="30">
        <v>0.02</v>
      </c>
      <c r="E435" s="30">
        <v>71.37</v>
      </c>
      <c r="F435" s="30">
        <v>69</v>
      </c>
      <c r="G435" s="30" t="s">
        <v>14</v>
      </c>
      <c r="H435" s="30" t="s">
        <v>3</v>
      </c>
      <c r="I435" s="30" t="s">
        <v>4</v>
      </c>
      <c r="J435" s="30" t="s">
        <v>5</v>
      </c>
      <c r="K435" s="30" t="s">
        <v>40</v>
      </c>
      <c r="L435" s="30" t="s">
        <v>1007</v>
      </c>
      <c r="M435" s="30">
        <v>0.68</v>
      </c>
      <c r="N435" s="30" t="s">
        <v>8</v>
      </c>
      <c r="O435" s="30" t="s">
        <v>9</v>
      </c>
      <c r="P435" s="30" t="s">
        <v>51</v>
      </c>
      <c r="Q435" s="30" t="s">
        <v>922</v>
      </c>
      <c r="R435" s="30">
        <v>30458</v>
      </c>
      <c r="S435" s="32">
        <v>42041</v>
      </c>
      <c r="T435" s="32">
        <v>42042</v>
      </c>
      <c r="U435" s="53">
        <v>-439.90800000000002</v>
      </c>
      <c r="V435" s="30">
        <v>4</v>
      </c>
      <c r="W435" s="30">
        <v>237.62</v>
      </c>
      <c r="X435" s="30">
        <v>91414</v>
      </c>
      <c r="Y435" s="30" t="s">
        <v>3215</v>
      </c>
      <c r="Z435" s="30">
        <v>1857.6858654071445</v>
      </c>
    </row>
    <row r="436" spans="1:26" x14ac:dyDescent="0.2">
      <c r="A436" s="30">
        <v>2486</v>
      </c>
      <c r="B436" s="30" t="s">
        <v>920</v>
      </c>
      <c r="C436" s="30" t="s">
        <v>13</v>
      </c>
      <c r="D436" s="30">
        <v>0.03</v>
      </c>
      <c r="E436" s="30">
        <v>205.99</v>
      </c>
      <c r="F436" s="30">
        <v>8.99</v>
      </c>
      <c r="G436" s="30" t="s">
        <v>63</v>
      </c>
      <c r="H436" s="30" t="s">
        <v>3</v>
      </c>
      <c r="I436" s="30" t="s">
        <v>16</v>
      </c>
      <c r="J436" s="30" t="s">
        <v>111</v>
      </c>
      <c r="K436" s="30" t="s">
        <v>49</v>
      </c>
      <c r="L436" s="30" t="s">
        <v>1008</v>
      </c>
      <c r="M436" s="30">
        <v>0.6</v>
      </c>
      <c r="N436" s="30" t="s">
        <v>8</v>
      </c>
      <c r="O436" s="30" t="s">
        <v>9</v>
      </c>
      <c r="P436" s="30" t="s">
        <v>51</v>
      </c>
      <c r="Q436" s="30" t="s">
        <v>922</v>
      </c>
      <c r="R436" s="30">
        <v>30458</v>
      </c>
      <c r="S436" s="32">
        <v>42041</v>
      </c>
      <c r="T436" s="32">
        <v>42043</v>
      </c>
      <c r="U436" s="53">
        <v>1087.7159999999999</v>
      </c>
      <c r="V436" s="30">
        <v>1</v>
      </c>
      <c r="W436" s="30">
        <v>176.42</v>
      </c>
      <c r="X436" s="30">
        <v>91414</v>
      </c>
      <c r="Y436" s="30" t="s">
        <v>3215</v>
      </c>
      <c r="Z436" s="30">
        <v>2029.8441523717868</v>
      </c>
    </row>
    <row r="437" spans="1:26" x14ac:dyDescent="0.2">
      <c r="A437" s="30">
        <v>389</v>
      </c>
      <c r="B437" s="30" t="s">
        <v>1009</v>
      </c>
      <c r="C437" s="30" t="s">
        <v>23</v>
      </c>
      <c r="D437" s="30">
        <v>0.03</v>
      </c>
      <c r="E437" s="30">
        <v>160.97999999999999</v>
      </c>
      <c r="F437" s="30">
        <v>30</v>
      </c>
      <c r="G437" s="30" t="s">
        <v>2</v>
      </c>
      <c r="H437" s="30" t="s">
        <v>70</v>
      </c>
      <c r="I437" s="30" t="s">
        <v>4</v>
      </c>
      <c r="J437" s="30" t="s">
        <v>85</v>
      </c>
      <c r="K437" s="30" t="s">
        <v>33</v>
      </c>
      <c r="L437" s="30" t="s">
        <v>868</v>
      </c>
      <c r="M437" s="30">
        <v>0.62</v>
      </c>
      <c r="N437" s="30" t="s">
        <v>8</v>
      </c>
      <c r="O437" s="30" t="s">
        <v>28</v>
      </c>
      <c r="P437" s="30" t="s">
        <v>109</v>
      </c>
      <c r="Q437" s="30" t="s">
        <v>1010</v>
      </c>
      <c r="R437" s="30">
        <v>68502</v>
      </c>
      <c r="S437" s="32">
        <v>42041</v>
      </c>
      <c r="T437" s="32">
        <v>42045</v>
      </c>
      <c r="U437" s="53">
        <v>1273.2086999999999</v>
      </c>
      <c r="V437" s="30">
        <v>11</v>
      </c>
      <c r="W437" s="30">
        <v>1845.23</v>
      </c>
      <c r="X437" s="30">
        <v>90338</v>
      </c>
      <c r="Y437" s="30" t="s">
        <v>3216</v>
      </c>
      <c r="Z437" s="30">
        <v>3046.037187219014</v>
      </c>
    </row>
    <row r="438" spans="1:26" x14ac:dyDescent="0.2">
      <c r="A438" s="30">
        <v>1607</v>
      </c>
      <c r="B438" s="30" t="s">
        <v>1011</v>
      </c>
      <c r="C438" s="30" t="s">
        <v>23</v>
      </c>
      <c r="D438" s="30">
        <v>0.1</v>
      </c>
      <c r="E438" s="30">
        <v>5.68</v>
      </c>
      <c r="F438" s="30">
        <v>3.6</v>
      </c>
      <c r="G438" s="30" t="s">
        <v>63</v>
      </c>
      <c r="H438" s="30" t="s">
        <v>47</v>
      </c>
      <c r="I438" s="30" t="s">
        <v>24</v>
      </c>
      <c r="J438" s="30" t="s">
        <v>544</v>
      </c>
      <c r="K438" s="30" t="s">
        <v>18</v>
      </c>
      <c r="L438" s="30" t="s">
        <v>1012</v>
      </c>
      <c r="M438" s="30">
        <v>0.56000000000000005</v>
      </c>
      <c r="N438" s="30" t="s">
        <v>8</v>
      </c>
      <c r="O438" s="30" t="s">
        <v>87</v>
      </c>
      <c r="P438" s="30" t="s">
        <v>88</v>
      </c>
      <c r="Q438" s="30" t="s">
        <v>1013</v>
      </c>
      <c r="R438" s="30">
        <v>11520</v>
      </c>
      <c r="S438" s="32">
        <v>42041</v>
      </c>
      <c r="T438" s="32">
        <v>42045</v>
      </c>
      <c r="U438" s="53">
        <v>-33.2956</v>
      </c>
      <c r="V438" s="30">
        <v>21</v>
      </c>
      <c r="W438" s="30">
        <v>118.35</v>
      </c>
      <c r="X438" s="30">
        <v>87995</v>
      </c>
      <c r="Y438" s="30" t="s">
        <v>3218</v>
      </c>
      <c r="Z438" s="30">
        <v>147.54338539731305</v>
      </c>
    </row>
    <row r="439" spans="1:26" x14ac:dyDescent="0.2">
      <c r="A439" s="30">
        <v>2270</v>
      </c>
      <c r="B439" s="30" t="s">
        <v>1014</v>
      </c>
      <c r="C439" s="30" t="s">
        <v>23</v>
      </c>
      <c r="D439" s="30">
        <v>0.01</v>
      </c>
      <c r="E439" s="30">
        <v>20.48</v>
      </c>
      <c r="F439" s="30">
        <v>6.32</v>
      </c>
      <c r="G439" s="30" t="s">
        <v>14</v>
      </c>
      <c r="H439" s="30" t="s">
        <v>3</v>
      </c>
      <c r="I439" s="30" t="s">
        <v>24</v>
      </c>
      <c r="J439" s="30" t="s">
        <v>71</v>
      </c>
      <c r="K439" s="30" t="s">
        <v>49</v>
      </c>
      <c r="L439" s="30" t="s">
        <v>1015</v>
      </c>
      <c r="M439" s="30">
        <v>0.57999999999999996</v>
      </c>
      <c r="N439" s="30" t="s">
        <v>8</v>
      </c>
      <c r="O439" s="30" t="s">
        <v>9</v>
      </c>
      <c r="P439" s="30" t="s">
        <v>247</v>
      </c>
      <c r="Q439" s="30" t="s">
        <v>1016</v>
      </c>
      <c r="R439" s="30">
        <v>29662</v>
      </c>
      <c r="S439" s="32">
        <v>42041</v>
      </c>
      <c r="T439" s="32">
        <v>42043</v>
      </c>
      <c r="U439" s="53">
        <v>711.24480000000005</v>
      </c>
      <c r="V439" s="30">
        <v>18</v>
      </c>
      <c r="W439" s="30">
        <v>375.03</v>
      </c>
      <c r="X439" s="30">
        <v>89572</v>
      </c>
      <c r="Y439" s="30" t="s">
        <v>3215</v>
      </c>
      <c r="Z439" s="30">
        <v>1150.3612754461085</v>
      </c>
    </row>
    <row r="440" spans="1:26" x14ac:dyDescent="0.2">
      <c r="A440" s="30">
        <v>2270</v>
      </c>
      <c r="B440" s="30" t="s">
        <v>1014</v>
      </c>
      <c r="C440" s="30" t="s">
        <v>23</v>
      </c>
      <c r="D440" s="30">
        <v>0.09</v>
      </c>
      <c r="E440" s="30">
        <v>1.86</v>
      </c>
      <c r="F440" s="30">
        <v>2.58</v>
      </c>
      <c r="G440" s="30" t="s">
        <v>14</v>
      </c>
      <c r="H440" s="30" t="s">
        <v>3</v>
      </c>
      <c r="I440" s="30" t="s">
        <v>24</v>
      </c>
      <c r="J440" s="30" t="s">
        <v>152</v>
      </c>
      <c r="K440" s="30" t="s">
        <v>26</v>
      </c>
      <c r="L440" s="30" t="s">
        <v>556</v>
      </c>
      <c r="M440" s="30">
        <v>0.82</v>
      </c>
      <c r="N440" s="30" t="s">
        <v>8</v>
      </c>
      <c r="O440" s="30" t="s">
        <v>9</v>
      </c>
      <c r="P440" s="30" t="s">
        <v>247</v>
      </c>
      <c r="Q440" s="30" t="s">
        <v>1016</v>
      </c>
      <c r="R440" s="30">
        <v>29662</v>
      </c>
      <c r="S440" s="32">
        <v>42041</v>
      </c>
      <c r="T440" s="32">
        <v>42046</v>
      </c>
      <c r="U440" s="53">
        <v>-1084.8469631999999</v>
      </c>
      <c r="V440" s="30">
        <v>12</v>
      </c>
      <c r="W440" s="30">
        <v>22.11</v>
      </c>
      <c r="X440" s="30">
        <v>89572</v>
      </c>
      <c r="Y440" s="30" t="s">
        <v>3215</v>
      </c>
      <c r="Z440" s="30">
        <v>-703.97675529473497</v>
      </c>
    </row>
    <row r="441" spans="1:26" x14ac:dyDescent="0.2">
      <c r="A441" s="30">
        <v>2270</v>
      </c>
      <c r="B441" s="30" t="s">
        <v>1014</v>
      </c>
      <c r="C441" s="30" t="s">
        <v>23</v>
      </c>
      <c r="D441" s="30">
        <v>0.08</v>
      </c>
      <c r="E441" s="30">
        <v>205.99</v>
      </c>
      <c r="F441" s="30">
        <v>2.5</v>
      </c>
      <c r="G441" s="30" t="s">
        <v>14</v>
      </c>
      <c r="H441" s="30" t="s">
        <v>3</v>
      </c>
      <c r="I441" s="30" t="s">
        <v>16</v>
      </c>
      <c r="J441" s="30" t="s">
        <v>111</v>
      </c>
      <c r="K441" s="30" t="s">
        <v>49</v>
      </c>
      <c r="L441" s="30" t="s">
        <v>814</v>
      </c>
      <c r="M441" s="30">
        <v>0.59</v>
      </c>
      <c r="N441" s="30" t="s">
        <v>8</v>
      </c>
      <c r="O441" s="30" t="s">
        <v>9</v>
      </c>
      <c r="P441" s="30" t="s">
        <v>247</v>
      </c>
      <c r="Q441" s="30" t="s">
        <v>1016</v>
      </c>
      <c r="R441" s="30">
        <v>29662</v>
      </c>
      <c r="S441" s="32">
        <v>42041</v>
      </c>
      <c r="T441" s="32">
        <v>42046</v>
      </c>
      <c r="U441" s="53">
        <v>-156.77199999999999</v>
      </c>
      <c r="V441" s="30">
        <v>17</v>
      </c>
      <c r="W441" s="30">
        <v>2875.35</v>
      </c>
      <c r="X441" s="30">
        <v>89572</v>
      </c>
      <c r="Y441" s="30" t="s">
        <v>3215</v>
      </c>
      <c r="Z441" s="30">
        <v>699.19596703596028</v>
      </c>
    </row>
    <row r="442" spans="1:26" x14ac:dyDescent="0.2">
      <c r="A442" s="30">
        <v>697</v>
      </c>
      <c r="B442" s="30" t="s">
        <v>1017</v>
      </c>
      <c r="C442" s="30" t="s">
        <v>1</v>
      </c>
      <c r="D442" s="30">
        <v>0.08</v>
      </c>
      <c r="E442" s="30">
        <v>14.81</v>
      </c>
      <c r="F442" s="30">
        <v>13.32</v>
      </c>
      <c r="G442" s="30" t="s">
        <v>14</v>
      </c>
      <c r="H442" s="30" t="s">
        <v>70</v>
      </c>
      <c r="I442" s="30" t="s">
        <v>24</v>
      </c>
      <c r="J442" s="30" t="s">
        <v>71</v>
      </c>
      <c r="K442" s="30" t="s">
        <v>49</v>
      </c>
      <c r="L442" s="30" t="s">
        <v>570</v>
      </c>
      <c r="M442" s="30">
        <v>0.43</v>
      </c>
      <c r="N442" s="30" t="s">
        <v>8</v>
      </c>
      <c r="O442" s="30" t="s">
        <v>28</v>
      </c>
      <c r="P442" s="30" t="s">
        <v>29</v>
      </c>
      <c r="Q442" s="30" t="s">
        <v>1018</v>
      </c>
      <c r="R442" s="30">
        <v>46312</v>
      </c>
      <c r="S442" s="32">
        <v>42042</v>
      </c>
      <c r="T442" s="32">
        <v>42044</v>
      </c>
      <c r="U442" s="53">
        <v>-131.6172</v>
      </c>
      <c r="V442" s="30">
        <v>20</v>
      </c>
      <c r="W442" s="30">
        <v>292.18</v>
      </c>
      <c r="X442" s="30">
        <v>89849</v>
      </c>
      <c r="Y442" s="30" t="s">
        <v>3216</v>
      </c>
      <c r="Z442" s="30">
        <v>511.30240824376114</v>
      </c>
    </row>
    <row r="443" spans="1:26" x14ac:dyDescent="0.2">
      <c r="A443" s="30">
        <v>698</v>
      </c>
      <c r="B443" s="30" t="s">
        <v>1019</v>
      </c>
      <c r="C443" s="30" t="s">
        <v>1</v>
      </c>
      <c r="D443" s="30">
        <v>0.08</v>
      </c>
      <c r="E443" s="30">
        <v>14.81</v>
      </c>
      <c r="F443" s="30">
        <v>13.32</v>
      </c>
      <c r="G443" s="30" t="s">
        <v>14</v>
      </c>
      <c r="H443" s="30" t="s">
        <v>70</v>
      </c>
      <c r="I443" s="30" t="s">
        <v>24</v>
      </c>
      <c r="J443" s="30" t="s">
        <v>71</v>
      </c>
      <c r="K443" s="30" t="s">
        <v>49</v>
      </c>
      <c r="L443" s="30" t="s">
        <v>570</v>
      </c>
      <c r="M443" s="30">
        <v>0.43</v>
      </c>
      <c r="N443" s="30" t="s">
        <v>8</v>
      </c>
      <c r="O443" s="30" t="s">
        <v>35</v>
      </c>
      <c r="P443" s="30" t="s">
        <v>42</v>
      </c>
      <c r="Q443" s="30" t="s">
        <v>118</v>
      </c>
      <c r="R443" s="30">
        <v>98105</v>
      </c>
      <c r="S443" s="32">
        <v>42042</v>
      </c>
      <c r="T443" s="32">
        <v>42044</v>
      </c>
      <c r="U443" s="53">
        <v>-253.11</v>
      </c>
      <c r="V443" s="30">
        <v>79</v>
      </c>
      <c r="W443" s="30">
        <v>1154.1199999999999</v>
      </c>
      <c r="X443" s="30">
        <v>53410</v>
      </c>
      <c r="Y443" s="30" t="s">
        <v>3217</v>
      </c>
      <c r="Z443" s="30">
        <v>386.89065595950507</v>
      </c>
    </row>
    <row r="444" spans="1:26" x14ac:dyDescent="0.2">
      <c r="A444" s="30">
        <v>2626</v>
      </c>
      <c r="B444" s="30" t="s">
        <v>1020</v>
      </c>
      <c r="C444" s="30" t="s">
        <v>13</v>
      </c>
      <c r="D444" s="30">
        <v>0.1</v>
      </c>
      <c r="E444" s="30">
        <v>41.94</v>
      </c>
      <c r="F444" s="30">
        <v>2.99</v>
      </c>
      <c r="G444" s="30" t="s">
        <v>14</v>
      </c>
      <c r="H444" s="30" t="s">
        <v>15</v>
      </c>
      <c r="I444" s="30" t="s">
        <v>24</v>
      </c>
      <c r="J444" s="30" t="s">
        <v>48</v>
      </c>
      <c r="K444" s="30" t="s">
        <v>49</v>
      </c>
      <c r="L444" s="30" t="s">
        <v>1021</v>
      </c>
      <c r="M444" s="30">
        <v>0.35</v>
      </c>
      <c r="N444" s="30" t="s">
        <v>8</v>
      </c>
      <c r="O444" s="30" t="s">
        <v>35</v>
      </c>
      <c r="P444" s="30" t="s">
        <v>66</v>
      </c>
      <c r="Q444" s="30" t="s">
        <v>747</v>
      </c>
      <c r="R444" s="30">
        <v>94025</v>
      </c>
      <c r="S444" s="32">
        <v>42042</v>
      </c>
      <c r="T444" s="32">
        <v>42043</v>
      </c>
      <c r="U444" s="53">
        <v>164.08199999999999</v>
      </c>
      <c r="V444" s="30">
        <v>6</v>
      </c>
      <c r="W444" s="30">
        <v>237.8</v>
      </c>
      <c r="X444" s="30">
        <v>90927</v>
      </c>
      <c r="Y444" s="30" t="s">
        <v>3217</v>
      </c>
      <c r="Z444" s="30">
        <v>212.44770254245341</v>
      </c>
    </row>
    <row r="445" spans="1:26" x14ac:dyDescent="0.2">
      <c r="A445" s="30">
        <v>3351</v>
      </c>
      <c r="B445" s="30" t="s">
        <v>932</v>
      </c>
      <c r="C445" s="30" t="s">
        <v>13</v>
      </c>
      <c r="D445" s="30">
        <v>0.06</v>
      </c>
      <c r="E445" s="30">
        <v>6.7</v>
      </c>
      <c r="F445" s="30">
        <v>1.56</v>
      </c>
      <c r="G445" s="30" t="s">
        <v>63</v>
      </c>
      <c r="H445" s="30" t="s">
        <v>3</v>
      </c>
      <c r="I445" s="30" t="s">
        <v>24</v>
      </c>
      <c r="J445" s="30" t="s">
        <v>25</v>
      </c>
      <c r="K445" s="30" t="s">
        <v>26</v>
      </c>
      <c r="L445" s="30" t="s">
        <v>1022</v>
      </c>
      <c r="M445" s="30">
        <v>0.52</v>
      </c>
      <c r="N445" s="30" t="s">
        <v>8</v>
      </c>
      <c r="O445" s="30" t="s">
        <v>35</v>
      </c>
      <c r="P445" s="30" t="s">
        <v>42</v>
      </c>
      <c r="Q445" s="30" t="s">
        <v>933</v>
      </c>
      <c r="R445" s="30">
        <v>99301</v>
      </c>
      <c r="S445" s="32">
        <v>42042</v>
      </c>
      <c r="T445" s="32">
        <v>42044</v>
      </c>
      <c r="U445" s="53">
        <v>40.6556</v>
      </c>
      <c r="V445" s="30">
        <v>12</v>
      </c>
      <c r="W445" s="30">
        <v>79.39</v>
      </c>
      <c r="X445" s="30">
        <v>91298</v>
      </c>
      <c r="Y445" s="30" t="s">
        <v>3217</v>
      </c>
      <c r="Z445" s="30">
        <v>41.536594460705217</v>
      </c>
    </row>
    <row r="446" spans="1:26" x14ac:dyDescent="0.2">
      <c r="A446" s="30">
        <v>1121</v>
      </c>
      <c r="B446" s="30" t="s">
        <v>1023</v>
      </c>
      <c r="C446" s="30" t="s">
        <v>23</v>
      </c>
      <c r="D446" s="30">
        <v>0.04</v>
      </c>
      <c r="E446" s="30">
        <v>19.98</v>
      </c>
      <c r="F446" s="30">
        <v>8.68</v>
      </c>
      <c r="G446" s="30" t="s">
        <v>14</v>
      </c>
      <c r="H446" s="30" t="s">
        <v>15</v>
      </c>
      <c r="I446" s="30" t="s">
        <v>24</v>
      </c>
      <c r="J446" s="30" t="s">
        <v>64</v>
      </c>
      <c r="K446" s="30" t="s">
        <v>49</v>
      </c>
      <c r="L446" s="30" t="s">
        <v>672</v>
      </c>
      <c r="M446" s="30">
        <v>0.37</v>
      </c>
      <c r="N446" s="30" t="s">
        <v>8</v>
      </c>
      <c r="O446" s="30" t="s">
        <v>35</v>
      </c>
      <c r="P446" s="30" t="s">
        <v>66</v>
      </c>
      <c r="Q446" s="30" t="s">
        <v>1024</v>
      </c>
      <c r="R446" s="30">
        <v>92592</v>
      </c>
      <c r="S446" s="32">
        <v>42042</v>
      </c>
      <c r="T446" s="32">
        <v>42049</v>
      </c>
      <c r="U446" s="53">
        <v>108</v>
      </c>
      <c r="V446" s="30">
        <v>8</v>
      </c>
      <c r="W446" s="30">
        <v>168.04</v>
      </c>
      <c r="X446" s="30">
        <v>86767</v>
      </c>
      <c r="Y446" s="30" t="s">
        <v>3217</v>
      </c>
      <c r="Z446" s="30">
        <v>382.01242674595773</v>
      </c>
    </row>
    <row r="447" spans="1:26" x14ac:dyDescent="0.2">
      <c r="A447" s="30">
        <v>1121</v>
      </c>
      <c r="B447" s="30" t="s">
        <v>1023</v>
      </c>
      <c r="C447" s="30" t="s">
        <v>23</v>
      </c>
      <c r="D447" s="30">
        <v>0.08</v>
      </c>
      <c r="E447" s="30">
        <v>125.99</v>
      </c>
      <c r="F447" s="30">
        <v>7.69</v>
      </c>
      <c r="G447" s="30" t="s">
        <v>14</v>
      </c>
      <c r="H447" s="30" t="s">
        <v>15</v>
      </c>
      <c r="I447" s="30" t="s">
        <v>16</v>
      </c>
      <c r="J447" s="30" t="s">
        <v>111</v>
      </c>
      <c r="K447" s="30" t="s">
        <v>49</v>
      </c>
      <c r="L447" s="30" t="s">
        <v>1025</v>
      </c>
      <c r="M447" s="30">
        <v>0.57999999999999996</v>
      </c>
      <c r="N447" s="30" t="s">
        <v>8</v>
      </c>
      <c r="O447" s="30" t="s">
        <v>35</v>
      </c>
      <c r="P447" s="30" t="s">
        <v>66</v>
      </c>
      <c r="Q447" s="30" t="s">
        <v>1024</v>
      </c>
      <c r="R447" s="30">
        <v>92592</v>
      </c>
      <c r="S447" s="32">
        <v>42042</v>
      </c>
      <c r="T447" s="32">
        <v>42044</v>
      </c>
      <c r="U447" s="53">
        <v>377.154</v>
      </c>
      <c r="V447" s="30">
        <v>7</v>
      </c>
      <c r="W447" s="30">
        <v>703.46</v>
      </c>
      <c r="X447" s="30">
        <v>86767</v>
      </c>
      <c r="Y447" s="30" t="s">
        <v>3217</v>
      </c>
      <c r="Z447" s="30">
        <v>1110.5330948106293</v>
      </c>
    </row>
    <row r="448" spans="1:26" x14ac:dyDescent="0.2">
      <c r="A448" s="30">
        <v>1723</v>
      </c>
      <c r="B448" s="30" t="s">
        <v>864</v>
      </c>
      <c r="C448" s="30" t="s">
        <v>92</v>
      </c>
      <c r="D448" s="30">
        <v>0.05</v>
      </c>
      <c r="E448" s="30">
        <v>6.68</v>
      </c>
      <c r="F448" s="30">
        <v>5.66</v>
      </c>
      <c r="G448" s="30" t="s">
        <v>14</v>
      </c>
      <c r="H448" s="30" t="s">
        <v>70</v>
      </c>
      <c r="I448" s="30" t="s">
        <v>24</v>
      </c>
      <c r="J448" s="30" t="s">
        <v>64</v>
      </c>
      <c r="K448" s="30" t="s">
        <v>49</v>
      </c>
      <c r="L448" s="30" t="s">
        <v>1026</v>
      </c>
      <c r="M448" s="30">
        <v>0.37</v>
      </c>
      <c r="N448" s="30" t="s">
        <v>8</v>
      </c>
      <c r="O448" s="30" t="s">
        <v>35</v>
      </c>
      <c r="P448" s="30" t="s">
        <v>66</v>
      </c>
      <c r="Q448" s="30" t="s">
        <v>866</v>
      </c>
      <c r="R448" s="30">
        <v>92037</v>
      </c>
      <c r="S448" s="32">
        <v>42042</v>
      </c>
      <c r="T448" s="32">
        <v>42044</v>
      </c>
      <c r="U448" s="53">
        <v>-66.48</v>
      </c>
      <c r="V448" s="30">
        <v>46</v>
      </c>
      <c r="W448" s="30">
        <v>320.93</v>
      </c>
      <c r="X448" s="30">
        <v>44002</v>
      </c>
      <c r="Y448" s="30" t="s">
        <v>3217</v>
      </c>
      <c r="Z448" s="30">
        <v>33.520506778086968</v>
      </c>
    </row>
    <row r="449" spans="1:26" x14ac:dyDescent="0.2">
      <c r="A449" s="30">
        <v>1723</v>
      </c>
      <c r="B449" s="30" t="s">
        <v>864</v>
      </c>
      <c r="C449" s="30" t="s">
        <v>92</v>
      </c>
      <c r="D449" s="30">
        <v>0.03</v>
      </c>
      <c r="E449" s="30">
        <v>17.7</v>
      </c>
      <c r="F449" s="30">
        <v>9.4700000000000006</v>
      </c>
      <c r="G449" s="30" t="s">
        <v>14</v>
      </c>
      <c r="H449" s="30" t="s">
        <v>70</v>
      </c>
      <c r="I449" s="30" t="s">
        <v>24</v>
      </c>
      <c r="J449" s="30" t="s">
        <v>54</v>
      </c>
      <c r="K449" s="30" t="s">
        <v>49</v>
      </c>
      <c r="L449" s="30" t="s">
        <v>1027</v>
      </c>
      <c r="M449" s="30">
        <v>0.59</v>
      </c>
      <c r="N449" s="30" t="s">
        <v>8</v>
      </c>
      <c r="O449" s="30" t="s">
        <v>35</v>
      </c>
      <c r="P449" s="30" t="s">
        <v>66</v>
      </c>
      <c r="Q449" s="30" t="s">
        <v>866</v>
      </c>
      <c r="R449" s="30">
        <v>92037</v>
      </c>
      <c r="S449" s="32">
        <v>42042</v>
      </c>
      <c r="T449" s="32">
        <v>42042</v>
      </c>
      <c r="U449" s="53">
        <v>-52.33</v>
      </c>
      <c r="V449" s="30">
        <v>14</v>
      </c>
      <c r="W449" s="30">
        <v>261.85000000000002</v>
      </c>
      <c r="X449" s="30">
        <v>44002</v>
      </c>
      <c r="Y449" s="30" t="s">
        <v>3217</v>
      </c>
      <c r="Z449" s="30">
        <v>383.92119888214779</v>
      </c>
    </row>
    <row r="450" spans="1:26" x14ac:dyDescent="0.2">
      <c r="A450" s="30">
        <v>2813</v>
      </c>
      <c r="B450" s="30" t="s">
        <v>1028</v>
      </c>
      <c r="C450" s="30" t="s">
        <v>92</v>
      </c>
      <c r="D450" s="30">
        <v>7.0000000000000007E-2</v>
      </c>
      <c r="E450" s="30">
        <v>30.56</v>
      </c>
      <c r="F450" s="30">
        <v>2.99</v>
      </c>
      <c r="G450" s="30" t="s">
        <v>14</v>
      </c>
      <c r="H450" s="30" t="s">
        <v>70</v>
      </c>
      <c r="I450" s="30" t="s">
        <v>24</v>
      </c>
      <c r="J450" s="30" t="s">
        <v>48</v>
      </c>
      <c r="K450" s="30" t="s">
        <v>49</v>
      </c>
      <c r="L450" s="30" t="s">
        <v>1029</v>
      </c>
      <c r="M450" s="30">
        <v>0.35</v>
      </c>
      <c r="N450" s="30" t="s">
        <v>8</v>
      </c>
      <c r="O450" s="30" t="s">
        <v>9</v>
      </c>
      <c r="P450" s="30" t="s">
        <v>376</v>
      </c>
      <c r="Q450" s="30" t="s">
        <v>1030</v>
      </c>
      <c r="R450" s="30">
        <v>37311</v>
      </c>
      <c r="S450" s="32">
        <v>42042</v>
      </c>
      <c r="T450" s="32">
        <v>42042</v>
      </c>
      <c r="U450" s="53">
        <v>-95.618600000000001</v>
      </c>
      <c r="V450" s="30">
        <v>12</v>
      </c>
      <c r="W450" s="30">
        <v>364.92</v>
      </c>
      <c r="X450" s="30">
        <v>88819</v>
      </c>
      <c r="Y450" s="30" t="s">
        <v>3215</v>
      </c>
      <c r="Z450" s="30">
        <v>-25.135442636912487</v>
      </c>
    </row>
    <row r="451" spans="1:26" x14ac:dyDescent="0.2">
      <c r="A451" s="30">
        <v>1026</v>
      </c>
      <c r="B451" s="30" t="s">
        <v>1031</v>
      </c>
      <c r="C451" s="30" t="s">
        <v>46</v>
      </c>
      <c r="D451" s="30">
        <v>0.08</v>
      </c>
      <c r="E451" s="30">
        <v>65.989999999999995</v>
      </c>
      <c r="F451" s="30">
        <v>5.92</v>
      </c>
      <c r="G451" s="30" t="s">
        <v>14</v>
      </c>
      <c r="H451" s="30" t="s">
        <v>3</v>
      </c>
      <c r="I451" s="30" t="s">
        <v>16</v>
      </c>
      <c r="J451" s="30" t="s">
        <v>111</v>
      </c>
      <c r="K451" s="30" t="s">
        <v>49</v>
      </c>
      <c r="L451" s="30" t="s">
        <v>1032</v>
      </c>
      <c r="M451" s="30">
        <v>0.57999999999999996</v>
      </c>
      <c r="N451" s="30" t="s">
        <v>8</v>
      </c>
      <c r="O451" s="30" t="s">
        <v>87</v>
      </c>
      <c r="P451" s="30" t="s">
        <v>88</v>
      </c>
      <c r="Q451" s="30" t="s">
        <v>1033</v>
      </c>
      <c r="R451" s="30">
        <v>11722</v>
      </c>
      <c r="S451" s="32">
        <v>42042</v>
      </c>
      <c r="T451" s="32">
        <v>42042</v>
      </c>
      <c r="U451" s="53">
        <v>624.40164000000004</v>
      </c>
      <c r="V451" s="30">
        <v>22</v>
      </c>
      <c r="W451" s="30">
        <v>1137.5999999999999</v>
      </c>
      <c r="X451" s="30">
        <v>89005</v>
      </c>
      <c r="Y451" s="30" t="s">
        <v>3218</v>
      </c>
      <c r="Z451" s="30">
        <v>1267.9688932530164</v>
      </c>
    </row>
    <row r="452" spans="1:26" x14ac:dyDescent="0.2">
      <c r="A452" s="30">
        <v>3403</v>
      </c>
      <c r="B452" s="30" t="s">
        <v>1034</v>
      </c>
      <c r="C452" s="30" t="s">
        <v>13</v>
      </c>
      <c r="D452" s="30">
        <v>0.1</v>
      </c>
      <c r="E452" s="30">
        <v>105.98</v>
      </c>
      <c r="F452" s="30">
        <v>13.99</v>
      </c>
      <c r="G452" s="30" t="s">
        <v>63</v>
      </c>
      <c r="H452" s="30" t="s">
        <v>15</v>
      </c>
      <c r="I452" s="30" t="s">
        <v>4</v>
      </c>
      <c r="J452" s="30" t="s">
        <v>102</v>
      </c>
      <c r="K452" s="30" t="s">
        <v>120</v>
      </c>
      <c r="L452" s="30" t="s">
        <v>1035</v>
      </c>
      <c r="M452" s="30">
        <v>0.65</v>
      </c>
      <c r="N452" s="30" t="s">
        <v>8</v>
      </c>
      <c r="O452" s="30" t="s">
        <v>35</v>
      </c>
      <c r="P452" s="30" t="s">
        <v>1036</v>
      </c>
      <c r="Q452" s="30" t="s">
        <v>1037</v>
      </c>
      <c r="R452" s="30">
        <v>82001</v>
      </c>
      <c r="S452" s="32">
        <v>42043</v>
      </c>
      <c r="T452" s="32">
        <v>42046</v>
      </c>
      <c r="U452" s="53">
        <v>349.48500000000001</v>
      </c>
      <c r="V452" s="30">
        <v>5</v>
      </c>
      <c r="W452" s="30">
        <v>506.5</v>
      </c>
      <c r="X452" s="30">
        <v>87530</v>
      </c>
      <c r="Y452" s="30" t="s">
        <v>3217</v>
      </c>
      <c r="Z452" s="30">
        <v>1074.1257782494206</v>
      </c>
    </row>
    <row r="453" spans="1:26" x14ac:dyDescent="0.2">
      <c r="A453" s="30">
        <v>471</v>
      </c>
      <c r="B453" s="30" t="s">
        <v>1038</v>
      </c>
      <c r="C453" s="30" t="s">
        <v>46</v>
      </c>
      <c r="D453" s="30">
        <v>7.0000000000000007E-2</v>
      </c>
      <c r="E453" s="30">
        <v>179.99</v>
      </c>
      <c r="F453" s="30">
        <v>19.989999999999998</v>
      </c>
      <c r="G453" s="30" t="s">
        <v>63</v>
      </c>
      <c r="H453" s="30" t="s">
        <v>15</v>
      </c>
      <c r="I453" s="30" t="s">
        <v>16</v>
      </c>
      <c r="J453" s="30" t="s">
        <v>17</v>
      </c>
      <c r="K453" s="30" t="s">
        <v>49</v>
      </c>
      <c r="L453" s="30" t="s">
        <v>691</v>
      </c>
      <c r="M453" s="30">
        <v>0.48</v>
      </c>
      <c r="N453" s="30" t="s">
        <v>8</v>
      </c>
      <c r="O453" s="30" t="s">
        <v>9</v>
      </c>
      <c r="P453" s="30" t="s">
        <v>51</v>
      </c>
      <c r="Q453" s="30" t="s">
        <v>337</v>
      </c>
      <c r="R453" s="30">
        <v>30318</v>
      </c>
      <c r="S453" s="32">
        <v>42043</v>
      </c>
      <c r="T453" s="32">
        <v>42043</v>
      </c>
      <c r="U453" s="53">
        <v>-568.53510000000006</v>
      </c>
      <c r="V453" s="30">
        <v>4</v>
      </c>
      <c r="W453" s="30">
        <v>718.03</v>
      </c>
      <c r="X453" s="30">
        <v>3138</v>
      </c>
      <c r="Y453" s="30" t="s">
        <v>3215</v>
      </c>
      <c r="Z453" s="30">
        <v>613.813562252873</v>
      </c>
    </row>
    <row r="454" spans="1:26" x14ac:dyDescent="0.2">
      <c r="A454" s="30">
        <v>472</v>
      </c>
      <c r="B454" s="30" t="s">
        <v>1039</v>
      </c>
      <c r="C454" s="30" t="s">
        <v>46</v>
      </c>
      <c r="D454" s="30">
        <v>7.0000000000000007E-2</v>
      </c>
      <c r="E454" s="30">
        <v>179.99</v>
      </c>
      <c r="F454" s="30">
        <v>19.989999999999998</v>
      </c>
      <c r="G454" s="30" t="s">
        <v>63</v>
      </c>
      <c r="H454" s="30" t="s">
        <v>15</v>
      </c>
      <c r="I454" s="30" t="s">
        <v>16</v>
      </c>
      <c r="J454" s="30" t="s">
        <v>17</v>
      </c>
      <c r="K454" s="30" t="s">
        <v>49</v>
      </c>
      <c r="L454" s="30" t="s">
        <v>691</v>
      </c>
      <c r="M454" s="30">
        <v>0.48</v>
      </c>
      <c r="N454" s="30" t="s">
        <v>8</v>
      </c>
      <c r="O454" s="30" t="s">
        <v>87</v>
      </c>
      <c r="P454" s="30" t="s">
        <v>394</v>
      </c>
      <c r="Q454" s="30" t="s">
        <v>1040</v>
      </c>
      <c r="R454" s="30">
        <v>21133</v>
      </c>
      <c r="S454" s="32">
        <v>42043</v>
      </c>
      <c r="T454" s="32">
        <v>42043</v>
      </c>
      <c r="U454" s="53">
        <v>-427.47</v>
      </c>
      <c r="V454" s="30">
        <v>1</v>
      </c>
      <c r="W454" s="30">
        <v>179.51</v>
      </c>
      <c r="X454" s="30">
        <v>88023</v>
      </c>
      <c r="Y454" s="30" t="s">
        <v>3218</v>
      </c>
      <c r="Z454" s="30">
        <v>758.26785318331338</v>
      </c>
    </row>
    <row r="455" spans="1:26" x14ac:dyDescent="0.2">
      <c r="A455" s="30">
        <v>2151</v>
      </c>
      <c r="B455" s="30" t="s">
        <v>210</v>
      </c>
      <c r="C455" s="30" t="s">
        <v>13</v>
      </c>
      <c r="D455" s="30">
        <v>0.08</v>
      </c>
      <c r="E455" s="30">
        <v>5.74</v>
      </c>
      <c r="F455" s="30">
        <v>5.01</v>
      </c>
      <c r="G455" s="30" t="s">
        <v>14</v>
      </c>
      <c r="H455" s="30" t="s">
        <v>70</v>
      </c>
      <c r="I455" s="30" t="s">
        <v>24</v>
      </c>
      <c r="J455" s="30" t="s">
        <v>48</v>
      </c>
      <c r="K455" s="30" t="s">
        <v>49</v>
      </c>
      <c r="L455" s="30" t="s">
        <v>1041</v>
      </c>
      <c r="M455" s="30">
        <v>0.39</v>
      </c>
      <c r="N455" s="30" t="s">
        <v>8</v>
      </c>
      <c r="O455" s="30" t="s">
        <v>28</v>
      </c>
      <c r="P455" s="30" t="s">
        <v>189</v>
      </c>
      <c r="Q455" s="30" t="s">
        <v>212</v>
      </c>
      <c r="R455" s="30">
        <v>52001</v>
      </c>
      <c r="S455" s="32">
        <v>42044</v>
      </c>
      <c r="T455" s="32">
        <v>42046</v>
      </c>
      <c r="U455" s="53">
        <v>-6.9308199999999998</v>
      </c>
      <c r="V455" s="30">
        <v>1</v>
      </c>
      <c r="W455" s="30">
        <v>7.21</v>
      </c>
      <c r="X455" s="30">
        <v>90405</v>
      </c>
      <c r="Y455" s="30" t="s">
        <v>3216</v>
      </c>
      <c r="Z455" s="30">
        <v>55.136569711497657</v>
      </c>
    </row>
    <row r="456" spans="1:26" x14ac:dyDescent="0.2">
      <c r="A456" s="30">
        <v>1671</v>
      </c>
      <c r="B456" s="30" t="s">
        <v>1042</v>
      </c>
      <c r="C456" s="30" t="s">
        <v>23</v>
      </c>
      <c r="D456" s="30">
        <v>0.1</v>
      </c>
      <c r="E456" s="30">
        <v>4.13</v>
      </c>
      <c r="F456" s="30">
        <v>0.99</v>
      </c>
      <c r="G456" s="30" t="s">
        <v>14</v>
      </c>
      <c r="H456" s="30" t="s">
        <v>3</v>
      </c>
      <c r="I456" s="30" t="s">
        <v>24</v>
      </c>
      <c r="J456" s="30" t="s">
        <v>128</v>
      </c>
      <c r="K456" s="30" t="s">
        <v>49</v>
      </c>
      <c r="L456" s="30" t="s">
        <v>302</v>
      </c>
      <c r="M456" s="30">
        <v>0.39</v>
      </c>
      <c r="N456" s="30" t="s">
        <v>8</v>
      </c>
      <c r="O456" s="30" t="s">
        <v>9</v>
      </c>
      <c r="P456" s="30" t="s">
        <v>218</v>
      </c>
      <c r="Q456" s="30" t="s">
        <v>1043</v>
      </c>
      <c r="R456" s="30">
        <v>22015</v>
      </c>
      <c r="S456" s="32">
        <v>42044</v>
      </c>
      <c r="T456" s="32">
        <v>42048</v>
      </c>
      <c r="U456" s="53">
        <v>-40.53</v>
      </c>
      <c r="V456" s="30">
        <v>13</v>
      </c>
      <c r="W456" s="30">
        <v>52.16</v>
      </c>
      <c r="X456" s="30">
        <v>86724</v>
      </c>
      <c r="Y456" s="30" t="s">
        <v>3215</v>
      </c>
      <c r="Z456" s="30">
        <v>-35.421023403938605</v>
      </c>
    </row>
    <row r="457" spans="1:26" x14ac:dyDescent="0.2">
      <c r="A457" s="30">
        <v>1574</v>
      </c>
      <c r="B457" s="30" t="s">
        <v>1044</v>
      </c>
      <c r="C457" s="30" t="s">
        <v>92</v>
      </c>
      <c r="D457" s="30">
        <v>7.0000000000000007E-2</v>
      </c>
      <c r="E457" s="30">
        <v>20.95</v>
      </c>
      <c r="F457" s="30">
        <v>5.99</v>
      </c>
      <c r="G457" s="30" t="s">
        <v>14</v>
      </c>
      <c r="H457" s="30" t="s">
        <v>15</v>
      </c>
      <c r="I457" s="30" t="s">
        <v>16</v>
      </c>
      <c r="J457" s="30" t="s">
        <v>17</v>
      </c>
      <c r="K457" s="30" t="s">
        <v>49</v>
      </c>
      <c r="L457" s="30" t="s">
        <v>229</v>
      </c>
      <c r="M457" s="30">
        <v>0.65</v>
      </c>
      <c r="N457" s="30" t="s">
        <v>8</v>
      </c>
      <c r="O457" s="30" t="s">
        <v>9</v>
      </c>
      <c r="P457" s="30" t="s">
        <v>73</v>
      </c>
      <c r="Q457" s="30" t="s">
        <v>1045</v>
      </c>
      <c r="R457" s="30">
        <v>28314</v>
      </c>
      <c r="S457" s="32">
        <v>42044</v>
      </c>
      <c r="T457" s="32">
        <v>42045</v>
      </c>
      <c r="U457" s="53">
        <v>27.234000000000002</v>
      </c>
      <c r="V457" s="30">
        <v>19</v>
      </c>
      <c r="W457" s="30">
        <v>391.4</v>
      </c>
      <c r="X457" s="30">
        <v>86966</v>
      </c>
      <c r="Y457" s="30" t="s">
        <v>3215</v>
      </c>
      <c r="Z457" s="30">
        <v>373.89641621417667</v>
      </c>
    </row>
    <row r="458" spans="1:26" x14ac:dyDescent="0.2">
      <c r="A458" s="30">
        <v>2619</v>
      </c>
      <c r="B458" s="30" t="s">
        <v>1046</v>
      </c>
      <c r="C458" s="30" t="s">
        <v>46</v>
      </c>
      <c r="D458" s="30">
        <v>0.1</v>
      </c>
      <c r="E458" s="30">
        <v>30.98</v>
      </c>
      <c r="F458" s="30">
        <v>8.99</v>
      </c>
      <c r="G458" s="30" t="s">
        <v>14</v>
      </c>
      <c r="H458" s="30" t="s">
        <v>70</v>
      </c>
      <c r="I458" s="30" t="s">
        <v>24</v>
      </c>
      <c r="J458" s="30" t="s">
        <v>25</v>
      </c>
      <c r="K458" s="30" t="s">
        <v>18</v>
      </c>
      <c r="L458" s="30" t="s">
        <v>315</v>
      </c>
      <c r="M458" s="30">
        <v>0.57999999999999996</v>
      </c>
      <c r="N458" s="30" t="s">
        <v>8</v>
      </c>
      <c r="O458" s="30" t="s">
        <v>28</v>
      </c>
      <c r="P458" s="30" t="s">
        <v>1047</v>
      </c>
      <c r="Q458" s="30" t="s">
        <v>1048</v>
      </c>
      <c r="R458" s="30">
        <v>57103</v>
      </c>
      <c r="S458" s="32">
        <v>42044</v>
      </c>
      <c r="T458" s="32">
        <v>42046</v>
      </c>
      <c r="U458" s="53">
        <v>-20.222799999999999</v>
      </c>
      <c r="V458" s="30">
        <v>4</v>
      </c>
      <c r="W458" s="30">
        <v>119.37</v>
      </c>
      <c r="X458" s="30">
        <v>88015</v>
      </c>
      <c r="Y458" s="30" t="s">
        <v>3216</v>
      </c>
      <c r="Z458" s="30">
        <v>578.83701505759268</v>
      </c>
    </row>
    <row r="459" spans="1:26" x14ac:dyDescent="0.2">
      <c r="A459" s="30">
        <v>491</v>
      </c>
      <c r="B459" s="30" t="s">
        <v>1049</v>
      </c>
      <c r="C459" s="30" t="s">
        <v>1</v>
      </c>
      <c r="D459" s="30">
        <v>0.01</v>
      </c>
      <c r="E459" s="30">
        <v>4.9800000000000004</v>
      </c>
      <c r="F459" s="30">
        <v>6.07</v>
      </c>
      <c r="G459" s="30" t="s">
        <v>14</v>
      </c>
      <c r="H459" s="30" t="s">
        <v>15</v>
      </c>
      <c r="I459" s="30" t="s">
        <v>24</v>
      </c>
      <c r="J459" s="30" t="s">
        <v>64</v>
      </c>
      <c r="K459" s="30" t="s">
        <v>49</v>
      </c>
      <c r="L459" s="30" t="s">
        <v>763</v>
      </c>
      <c r="M459" s="30">
        <v>0.36</v>
      </c>
      <c r="N459" s="30" t="s">
        <v>8</v>
      </c>
      <c r="O459" s="30" t="s">
        <v>87</v>
      </c>
      <c r="P459" s="30" t="s">
        <v>88</v>
      </c>
      <c r="Q459" s="30" t="s">
        <v>89</v>
      </c>
      <c r="R459" s="30">
        <v>10154</v>
      </c>
      <c r="S459" s="32">
        <v>42045</v>
      </c>
      <c r="T459" s="32">
        <v>42046</v>
      </c>
      <c r="U459" s="53">
        <v>-69.069999999999993</v>
      </c>
      <c r="V459" s="30">
        <v>41</v>
      </c>
      <c r="W459" s="30">
        <v>217</v>
      </c>
      <c r="X459" s="30">
        <v>10464</v>
      </c>
      <c r="Y459" s="30" t="s">
        <v>3218</v>
      </c>
      <c r="Z459" s="30">
        <v>303.30809437970032</v>
      </c>
    </row>
    <row r="460" spans="1:26" x14ac:dyDescent="0.2">
      <c r="A460" s="30">
        <v>494</v>
      </c>
      <c r="B460" s="30" t="s">
        <v>1050</v>
      </c>
      <c r="C460" s="30" t="s">
        <v>1</v>
      </c>
      <c r="D460" s="30">
        <v>0.01</v>
      </c>
      <c r="E460" s="30">
        <v>4.9800000000000004</v>
      </c>
      <c r="F460" s="30">
        <v>6.07</v>
      </c>
      <c r="G460" s="30" t="s">
        <v>14</v>
      </c>
      <c r="H460" s="30" t="s">
        <v>15</v>
      </c>
      <c r="I460" s="30" t="s">
        <v>24</v>
      </c>
      <c r="J460" s="30" t="s">
        <v>64</v>
      </c>
      <c r="K460" s="30" t="s">
        <v>49</v>
      </c>
      <c r="L460" s="30" t="s">
        <v>763</v>
      </c>
      <c r="M460" s="30">
        <v>0.36</v>
      </c>
      <c r="N460" s="30" t="s">
        <v>8</v>
      </c>
      <c r="O460" s="30" t="s">
        <v>35</v>
      </c>
      <c r="P460" s="30" t="s">
        <v>42</v>
      </c>
      <c r="Q460" s="30" t="s">
        <v>118</v>
      </c>
      <c r="R460" s="30">
        <v>98115</v>
      </c>
      <c r="S460" s="32">
        <v>42045</v>
      </c>
      <c r="T460" s="32">
        <v>42046</v>
      </c>
      <c r="U460" s="53">
        <v>-35.916400000000003</v>
      </c>
      <c r="V460" s="30">
        <v>10</v>
      </c>
      <c r="W460" s="30">
        <v>52.93</v>
      </c>
      <c r="X460" s="30">
        <v>88907</v>
      </c>
      <c r="Y460" s="30" t="s">
        <v>3217</v>
      </c>
      <c r="Z460" s="30">
        <v>337.25823356927629</v>
      </c>
    </row>
    <row r="461" spans="1:26" x14ac:dyDescent="0.2">
      <c r="A461" s="30">
        <v>1267</v>
      </c>
      <c r="B461" s="30" t="s">
        <v>1051</v>
      </c>
      <c r="C461" s="30" t="s">
        <v>1</v>
      </c>
      <c r="D461" s="30">
        <v>0.01</v>
      </c>
      <c r="E461" s="30">
        <v>13.99</v>
      </c>
      <c r="F461" s="30">
        <v>7.51</v>
      </c>
      <c r="G461" s="30" t="s">
        <v>14</v>
      </c>
      <c r="H461" s="30" t="s">
        <v>70</v>
      </c>
      <c r="I461" s="30" t="s">
        <v>16</v>
      </c>
      <c r="J461" s="30" t="s">
        <v>32</v>
      </c>
      <c r="K461" s="30" t="s">
        <v>120</v>
      </c>
      <c r="L461" s="30" t="s">
        <v>1052</v>
      </c>
      <c r="M461" s="30">
        <v>0.39</v>
      </c>
      <c r="N461" s="30" t="s">
        <v>8</v>
      </c>
      <c r="O461" s="30" t="s">
        <v>9</v>
      </c>
      <c r="P461" s="30" t="s">
        <v>99</v>
      </c>
      <c r="Q461" s="30" t="s">
        <v>1053</v>
      </c>
      <c r="R461" s="30">
        <v>33433</v>
      </c>
      <c r="S461" s="32">
        <v>42045</v>
      </c>
      <c r="T461" s="32">
        <v>42046</v>
      </c>
      <c r="U461" s="53">
        <v>533.74199999999996</v>
      </c>
      <c r="V461" s="30">
        <v>2</v>
      </c>
      <c r="W461" s="30">
        <v>29.85</v>
      </c>
      <c r="X461" s="30">
        <v>89514</v>
      </c>
      <c r="Y461" s="30" t="s">
        <v>3215</v>
      </c>
      <c r="Z461" s="30">
        <v>1042.5049137309484</v>
      </c>
    </row>
    <row r="462" spans="1:26" x14ac:dyDescent="0.2">
      <c r="A462" s="30">
        <v>1361</v>
      </c>
      <c r="B462" s="30" t="s">
        <v>755</v>
      </c>
      <c r="C462" s="30" t="s">
        <v>1</v>
      </c>
      <c r="D462" s="30">
        <v>0.01</v>
      </c>
      <c r="E462" s="30">
        <v>6.48</v>
      </c>
      <c r="F462" s="30">
        <v>6.22</v>
      </c>
      <c r="G462" s="30" t="s">
        <v>63</v>
      </c>
      <c r="H462" s="30" t="s">
        <v>15</v>
      </c>
      <c r="I462" s="30" t="s">
        <v>24</v>
      </c>
      <c r="J462" s="30" t="s">
        <v>64</v>
      </c>
      <c r="K462" s="30" t="s">
        <v>49</v>
      </c>
      <c r="L462" s="30" t="s">
        <v>1054</v>
      </c>
      <c r="M462" s="30">
        <v>0.37</v>
      </c>
      <c r="N462" s="30" t="s">
        <v>8</v>
      </c>
      <c r="O462" s="30" t="s">
        <v>28</v>
      </c>
      <c r="P462" s="30" t="s">
        <v>265</v>
      </c>
      <c r="Q462" s="30" t="s">
        <v>756</v>
      </c>
      <c r="R462" s="30">
        <v>48101</v>
      </c>
      <c r="S462" s="32">
        <v>42045</v>
      </c>
      <c r="T462" s="32">
        <v>42046</v>
      </c>
      <c r="U462" s="53">
        <v>-15.6312</v>
      </c>
      <c r="V462" s="30">
        <v>9</v>
      </c>
      <c r="W462" s="30">
        <v>69.459999999999994</v>
      </c>
      <c r="X462" s="30">
        <v>89596</v>
      </c>
      <c r="Y462" s="30" t="s">
        <v>3216</v>
      </c>
      <c r="Z462" s="30">
        <v>292.97241815869654</v>
      </c>
    </row>
    <row r="463" spans="1:26" x14ac:dyDescent="0.2">
      <c r="A463" s="30">
        <v>1361</v>
      </c>
      <c r="B463" s="30" t="s">
        <v>755</v>
      </c>
      <c r="C463" s="30" t="s">
        <v>1</v>
      </c>
      <c r="D463" s="30">
        <v>0.03</v>
      </c>
      <c r="E463" s="30">
        <v>85.99</v>
      </c>
      <c r="F463" s="30">
        <v>3.3</v>
      </c>
      <c r="G463" s="30" t="s">
        <v>14</v>
      </c>
      <c r="H463" s="30" t="s">
        <v>15</v>
      </c>
      <c r="I463" s="30" t="s">
        <v>16</v>
      </c>
      <c r="J463" s="30" t="s">
        <v>111</v>
      </c>
      <c r="K463" s="30" t="s">
        <v>18</v>
      </c>
      <c r="L463" s="30" t="s">
        <v>490</v>
      </c>
      <c r="M463" s="30">
        <v>0.37</v>
      </c>
      <c r="N463" s="30" t="s">
        <v>8</v>
      </c>
      <c r="O463" s="30" t="s">
        <v>28</v>
      </c>
      <c r="P463" s="30" t="s">
        <v>265</v>
      </c>
      <c r="Q463" s="30" t="s">
        <v>756</v>
      </c>
      <c r="R463" s="30">
        <v>48101</v>
      </c>
      <c r="S463" s="32">
        <v>42045</v>
      </c>
      <c r="T463" s="32">
        <v>42047</v>
      </c>
      <c r="U463" s="53">
        <v>790.54679999999996</v>
      </c>
      <c r="V463" s="30">
        <v>16</v>
      </c>
      <c r="W463" s="30">
        <v>1145.72</v>
      </c>
      <c r="X463" s="30">
        <v>89596</v>
      </c>
      <c r="Y463" s="30" t="s">
        <v>3216</v>
      </c>
      <c r="Z463" s="30">
        <v>1355.9304388547312</v>
      </c>
    </row>
    <row r="464" spans="1:26" x14ac:dyDescent="0.2">
      <c r="A464" s="30">
        <v>2204</v>
      </c>
      <c r="B464" s="30" t="s">
        <v>938</v>
      </c>
      <c r="C464" s="30" t="s">
        <v>1</v>
      </c>
      <c r="D464" s="30">
        <v>0.04</v>
      </c>
      <c r="E464" s="30">
        <v>296.18</v>
      </c>
      <c r="F464" s="30">
        <v>154.12</v>
      </c>
      <c r="G464" s="30" t="s">
        <v>2</v>
      </c>
      <c r="H464" s="30" t="s">
        <v>15</v>
      </c>
      <c r="I464" s="30" t="s">
        <v>4</v>
      </c>
      <c r="J464" s="30" t="s">
        <v>5</v>
      </c>
      <c r="K464" s="30" t="s">
        <v>6</v>
      </c>
      <c r="L464" s="30" t="s">
        <v>1055</v>
      </c>
      <c r="M464" s="30">
        <v>0.76</v>
      </c>
      <c r="N464" s="30" t="s">
        <v>8</v>
      </c>
      <c r="O464" s="30" t="s">
        <v>28</v>
      </c>
      <c r="P464" s="30" t="s">
        <v>60</v>
      </c>
      <c r="Q464" s="30" t="s">
        <v>939</v>
      </c>
      <c r="R464" s="30">
        <v>55337</v>
      </c>
      <c r="S464" s="32">
        <v>42045</v>
      </c>
      <c r="T464" s="32">
        <v>42046</v>
      </c>
      <c r="U464" s="53">
        <v>-87.998040000000003</v>
      </c>
      <c r="V464" s="30">
        <v>20</v>
      </c>
      <c r="W464" s="30">
        <v>5768.12</v>
      </c>
      <c r="X464" s="30">
        <v>86053</v>
      </c>
      <c r="Y464" s="30" t="s">
        <v>3216</v>
      </c>
      <c r="Z464" s="30">
        <v>5797.3918340030614</v>
      </c>
    </row>
    <row r="465" spans="1:26" x14ac:dyDescent="0.2">
      <c r="A465" s="30">
        <v>1526</v>
      </c>
      <c r="B465" s="30" t="s">
        <v>1056</v>
      </c>
      <c r="C465" s="30" t="s">
        <v>13</v>
      </c>
      <c r="D465" s="30">
        <v>0.04</v>
      </c>
      <c r="E465" s="30">
        <v>11.34</v>
      </c>
      <c r="F465" s="30">
        <v>5.01</v>
      </c>
      <c r="G465" s="30" t="s">
        <v>14</v>
      </c>
      <c r="H465" s="30" t="s">
        <v>47</v>
      </c>
      <c r="I465" s="30" t="s">
        <v>24</v>
      </c>
      <c r="J465" s="30" t="s">
        <v>64</v>
      </c>
      <c r="K465" s="30" t="s">
        <v>49</v>
      </c>
      <c r="L465" s="30" t="s">
        <v>391</v>
      </c>
      <c r="M465" s="30">
        <v>0.36</v>
      </c>
      <c r="N465" s="30" t="s">
        <v>8</v>
      </c>
      <c r="O465" s="30" t="s">
        <v>9</v>
      </c>
      <c r="P465" s="30" t="s">
        <v>140</v>
      </c>
      <c r="Q465" s="30" t="s">
        <v>1057</v>
      </c>
      <c r="R465" s="30">
        <v>35211</v>
      </c>
      <c r="S465" s="32">
        <v>42045</v>
      </c>
      <c r="T465" s="32">
        <v>42046</v>
      </c>
      <c r="U465" s="53">
        <v>-189.22399999999999</v>
      </c>
      <c r="V465" s="30">
        <v>10</v>
      </c>
      <c r="W465" s="30">
        <v>115.53</v>
      </c>
      <c r="X465" s="30">
        <v>86812</v>
      </c>
      <c r="Y465" s="30" t="s">
        <v>3215</v>
      </c>
      <c r="Z465" s="30">
        <v>-82.053394841209524</v>
      </c>
    </row>
    <row r="466" spans="1:26" x14ac:dyDescent="0.2">
      <c r="A466" s="30">
        <v>1338</v>
      </c>
      <c r="B466" s="30" t="s">
        <v>1058</v>
      </c>
      <c r="C466" s="30" t="s">
        <v>23</v>
      </c>
      <c r="D466" s="30">
        <v>0.02</v>
      </c>
      <c r="E466" s="30">
        <v>55.99</v>
      </c>
      <c r="F466" s="30">
        <v>3.3</v>
      </c>
      <c r="G466" s="30" t="s">
        <v>14</v>
      </c>
      <c r="H466" s="30" t="s">
        <v>47</v>
      </c>
      <c r="I466" s="30" t="s">
        <v>16</v>
      </c>
      <c r="J466" s="30" t="s">
        <v>111</v>
      </c>
      <c r="K466" s="30" t="s">
        <v>18</v>
      </c>
      <c r="L466" s="30" t="s">
        <v>1059</v>
      </c>
      <c r="M466" s="30">
        <v>0.59</v>
      </c>
      <c r="N466" s="30" t="s">
        <v>8</v>
      </c>
      <c r="O466" s="30" t="s">
        <v>28</v>
      </c>
      <c r="P466" s="30" t="s">
        <v>79</v>
      </c>
      <c r="Q466" s="30" t="s">
        <v>509</v>
      </c>
      <c r="R466" s="30">
        <v>60623</v>
      </c>
      <c r="S466" s="32">
        <v>42045</v>
      </c>
      <c r="T466" s="32">
        <v>42045</v>
      </c>
      <c r="U466" s="53">
        <v>525.20039999999995</v>
      </c>
      <c r="V466" s="30">
        <v>16</v>
      </c>
      <c r="W466" s="30">
        <v>761.16</v>
      </c>
      <c r="X466" s="30">
        <v>91244</v>
      </c>
      <c r="Y466" s="30" t="s">
        <v>3216</v>
      </c>
      <c r="Z466" s="30">
        <v>1028.8144304415955</v>
      </c>
    </row>
    <row r="467" spans="1:26" x14ac:dyDescent="0.2">
      <c r="A467" s="30">
        <v>1340</v>
      </c>
      <c r="B467" s="30" t="s">
        <v>1060</v>
      </c>
      <c r="C467" s="30" t="s">
        <v>23</v>
      </c>
      <c r="D467" s="30">
        <v>0</v>
      </c>
      <c r="E467" s="30">
        <v>22.38</v>
      </c>
      <c r="F467" s="30">
        <v>15.1</v>
      </c>
      <c r="G467" s="30" t="s">
        <v>63</v>
      </c>
      <c r="H467" s="30" t="s">
        <v>47</v>
      </c>
      <c r="I467" s="30" t="s">
        <v>24</v>
      </c>
      <c r="J467" s="30" t="s">
        <v>48</v>
      </c>
      <c r="K467" s="30" t="s">
        <v>49</v>
      </c>
      <c r="L467" s="30" t="s">
        <v>1061</v>
      </c>
      <c r="M467" s="30">
        <v>0.38</v>
      </c>
      <c r="N467" s="30" t="s">
        <v>8</v>
      </c>
      <c r="O467" s="30" t="s">
        <v>87</v>
      </c>
      <c r="P467" s="30" t="s">
        <v>88</v>
      </c>
      <c r="Q467" s="30" t="s">
        <v>89</v>
      </c>
      <c r="R467" s="30">
        <v>10170</v>
      </c>
      <c r="S467" s="32">
        <v>42045</v>
      </c>
      <c r="T467" s="32">
        <v>42052</v>
      </c>
      <c r="U467" s="53">
        <v>-52.646999999999998</v>
      </c>
      <c r="V467" s="30">
        <v>29</v>
      </c>
      <c r="W467" s="30">
        <v>682.68</v>
      </c>
      <c r="X467" s="30">
        <v>21636</v>
      </c>
      <c r="Y467" s="30" t="s">
        <v>3218</v>
      </c>
      <c r="Z467" s="30">
        <v>414.3743501785226</v>
      </c>
    </row>
    <row r="468" spans="1:26" x14ac:dyDescent="0.2">
      <c r="A468" s="30">
        <v>1340</v>
      </c>
      <c r="B468" s="30" t="s">
        <v>1060</v>
      </c>
      <c r="C468" s="30" t="s">
        <v>23</v>
      </c>
      <c r="D468" s="30">
        <v>7.0000000000000007E-2</v>
      </c>
      <c r="E468" s="30">
        <v>5.98</v>
      </c>
      <c r="F468" s="30">
        <v>4.6900000000000004</v>
      </c>
      <c r="G468" s="30" t="s">
        <v>14</v>
      </c>
      <c r="H468" s="30" t="s">
        <v>47</v>
      </c>
      <c r="I468" s="30" t="s">
        <v>24</v>
      </c>
      <c r="J468" s="30" t="s">
        <v>54</v>
      </c>
      <c r="K468" s="30" t="s">
        <v>49</v>
      </c>
      <c r="L468" s="30" t="s">
        <v>205</v>
      </c>
      <c r="M468" s="30">
        <v>0.68</v>
      </c>
      <c r="N468" s="30" t="s">
        <v>8</v>
      </c>
      <c r="O468" s="30" t="s">
        <v>87</v>
      </c>
      <c r="P468" s="30" t="s">
        <v>88</v>
      </c>
      <c r="Q468" s="30" t="s">
        <v>89</v>
      </c>
      <c r="R468" s="30">
        <v>10170</v>
      </c>
      <c r="S468" s="32">
        <v>42045</v>
      </c>
      <c r="T468" s="32">
        <v>42050</v>
      </c>
      <c r="U468" s="53">
        <v>-24.44</v>
      </c>
      <c r="V468" s="30">
        <v>11</v>
      </c>
      <c r="W468" s="30">
        <v>73.44</v>
      </c>
      <c r="X468" s="30">
        <v>21636</v>
      </c>
      <c r="Y468" s="30" t="s">
        <v>3218</v>
      </c>
      <c r="Z468" s="30">
        <v>389.46170313232915</v>
      </c>
    </row>
    <row r="469" spans="1:26" x14ac:dyDescent="0.2">
      <c r="A469" s="30">
        <v>1340</v>
      </c>
      <c r="B469" s="30" t="s">
        <v>1060</v>
      </c>
      <c r="C469" s="30" t="s">
        <v>23</v>
      </c>
      <c r="D469" s="30">
        <v>0.02</v>
      </c>
      <c r="E469" s="30">
        <v>55.99</v>
      </c>
      <c r="F469" s="30">
        <v>3.3</v>
      </c>
      <c r="G469" s="30" t="s">
        <v>14</v>
      </c>
      <c r="H469" s="30" t="s">
        <v>47</v>
      </c>
      <c r="I469" s="30" t="s">
        <v>16</v>
      </c>
      <c r="J469" s="30" t="s">
        <v>111</v>
      </c>
      <c r="K469" s="30" t="s">
        <v>18</v>
      </c>
      <c r="L469" s="30" t="s">
        <v>1059</v>
      </c>
      <c r="M469" s="30">
        <v>0.59</v>
      </c>
      <c r="N469" s="30" t="s">
        <v>8</v>
      </c>
      <c r="O469" s="30" t="s">
        <v>87</v>
      </c>
      <c r="P469" s="30" t="s">
        <v>88</v>
      </c>
      <c r="Q469" s="30" t="s">
        <v>89</v>
      </c>
      <c r="R469" s="30">
        <v>10170</v>
      </c>
      <c r="S469" s="32">
        <v>42045</v>
      </c>
      <c r="T469" s="32">
        <v>42045</v>
      </c>
      <c r="U469" s="53">
        <v>366.50700000000001</v>
      </c>
      <c r="V469" s="30">
        <v>63</v>
      </c>
      <c r="W469" s="30">
        <v>2997.07</v>
      </c>
      <c r="X469" s="30">
        <v>21636</v>
      </c>
      <c r="Y469" s="30" t="s">
        <v>3218</v>
      </c>
      <c r="Z469" s="30">
        <v>866.30830686928209</v>
      </c>
    </row>
    <row r="470" spans="1:26" x14ac:dyDescent="0.2">
      <c r="A470" s="30">
        <v>1341</v>
      </c>
      <c r="B470" s="30" t="s">
        <v>1062</v>
      </c>
      <c r="C470" s="30" t="s">
        <v>23</v>
      </c>
      <c r="D470" s="30">
        <v>7.0000000000000007E-2</v>
      </c>
      <c r="E470" s="30">
        <v>5.98</v>
      </c>
      <c r="F470" s="30">
        <v>4.6900000000000004</v>
      </c>
      <c r="G470" s="30" t="s">
        <v>14</v>
      </c>
      <c r="H470" s="30" t="s">
        <v>47</v>
      </c>
      <c r="I470" s="30" t="s">
        <v>24</v>
      </c>
      <c r="J470" s="30" t="s">
        <v>54</v>
      </c>
      <c r="K470" s="30" t="s">
        <v>49</v>
      </c>
      <c r="L470" s="30" t="s">
        <v>205</v>
      </c>
      <c r="M470" s="30">
        <v>0.68</v>
      </c>
      <c r="N470" s="30" t="s">
        <v>8</v>
      </c>
      <c r="O470" s="30" t="s">
        <v>87</v>
      </c>
      <c r="P470" s="30" t="s">
        <v>296</v>
      </c>
      <c r="Q470" s="30" t="s">
        <v>1063</v>
      </c>
      <c r="R470" s="30">
        <v>17201</v>
      </c>
      <c r="S470" s="32">
        <v>42045</v>
      </c>
      <c r="T470" s="32">
        <v>42050</v>
      </c>
      <c r="U470" s="53">
        <v>-12.7088</v>
      </c>
      <c r="V470" s="30">
        <v>3</v>
      </c>
      <c r="W470" s="30">
        <v>20.03</v>
      </c>
      <c r="X470" s="30">
        <v>91244</v>
      </c>
      <c r="Y470" s="30" t="s">
        <v>3218</v>
      </c>
      <c r="Z470" s="30">
        <v>401.47475368674111</v>
      </c>
    </row>
    <row r="471" spans="1:26" x14ac:dyDescent="0.2">
      <c r="A471" s="30">
        <v>3004</v>
      </c>
      <c r="B471" s="30" t="s">
        <v>1064</v>
      </c>
      <c r="C471" s="30" t="s">
        <v>23</v>
      </c>
      <c r="D471" s="30">
        <v>0.08</v>
      </c>
      <c r="E471" s="30">
        <v>6.48</v>
      </c>
      <c r="F471" s="30">
        <v>6.81</v>
      </c>
      <c r="G471" s="30" t="s">
        <v>14</v>
      </c>
      <c r="H471" s="30" t="s">
        <v>70</v>
      </c>
      <c r="I471" s="30" t="s">
        <v>24</v>
      </c>
      <c r="J471" s="30" t="s">
        <v>64</v>
      </c>
      <c r="K471" s="30" t="s">
        <v>49</v>
      </c>
      <c r="L471" s="30" t="s">
        <v>1065</v>
      </c>
      <c r="M471" s="30">
        <v>0.36</v>
      </c>
      <c r="N471" s="30" t="s">
        <v>8</v>
      </c>
      <c r="O471" s="30" t="s">
        <v>35</v>
      </c>
      <c r="P471" s="30" t="s">
        <v>66</v>
      </c>
      <c r="Q471" s="30" t="s">
        <v>76</v>
      </c>
      <c r="R471" s="30">
        <v>90049</v>
      </c>
      <c r="S471" s="32">
        <v>42045</v>
      </c>
      <c r="T471" s="32">
        <v>42050</v>
      </c>
      <c r="U471" s="53">
        <v>-94.59</v>
      </c>
      <c r="V471" s="30">
        <v>58</v>
      </c>
      <c r="W471" s="30">
        <v>382.33</v>
      </c>
      <c r="X471" s="30">
        <v>54949</v>
      </c>
      <c r="Y471" s="30" t="s">
        <v>3217</v>
      </c>
      <c r="Z471" s="30">
        <v>74.761955414852821</v>
      </c>
    </row>
    <row r="472" spans="1:26" x14ac:dyDescent="0.2">
      <c r="A472" s="30">
        <v>3004</v>
      </c>
      <c r="B472" s="30" t="s">
        <v>1064</v>
      </c>
      <c r="C472" s="30" t="s">
        <v>23</v>
      </c>
      <c r="D472" s="30">
        <v>0.09</v>
      </c>
      <c r="E472" s="30">
        <v>20.98</v>
      </c>
      <c r="F472" s="30">
        <v>53.03</v>
      </c>
      <c r="G472" s="30" t="s">
        <v>2</v>
      </c>
      <c r="H472" s="30" t="s">
        <v>70</v>
      </c>
      <c r="I472" s="30" t="s">
        <v>24</v>
      </c>
      <c r="J472" s="30" t="s">
        <v>54</v>
      </c>
      <c r="K472" s="30" t="s">
        <v>33</v>
      </c>
      <c r="L472" s="30" t="s">
        <v>1066</v>
      </c>
      <c r="M472" s="30">
        <v>0.78</v>
      </c>
      <c r="N472" s="30" t="s">
        <v>8</v>
      </c>
      <c r="O472" s="30" t="s">
        <v>35</v>
      </c>
      <c r="P472" s="30" t="s">
        <v>66</v>
      </c>
      <c r="Q472" s="30" t="s">
        <v>76</v>
      </c>
      <c r="R472" s="30">
        <v>90049</v>
      </c>
      <c r="S472" s="32">
        <v>42045</v>
      </c>
      <c r="T472" s="32">
        <v>42052</v>
      </c>
      <c r="U472" s="53">
        <v>-293.74</v>
      </c>
      <c r="V472" s="30">
        <v>13</v>
      </c>
      <c r="W472" s="30">
        <v>356.61</v>
      </c>
      <c r="X472" s="30">
        <v>54949</v>
      </c>
      <c r="Y472" s="30" t="s">
        <v>3217</v>
      </c>
      <c r="Z472" s="30">
        <v>1732.6700299283359</v>
      </c>
    </row>
    <row r="473" spans="1:26" x14ac:dyDescent="0.2">
      <c r="A473" s="30">
        <v>3006</v>
      </c>
      <c r="B473" s="30" t="s">
        <v>1067</v>
      </c>
      <c r="C473" s="30" t="s">
        <v>23</v>
      </c>
      <c r="D473" s="30">
        <v>0.08</v>
      </c>
      <c r="E473" s="30">
        <v>6.48</v>
      </c>
      <c r="F473" s="30">
        <v>6.81</v>
      </c>
      <c r="G473" s="30" t="s">
        <v>14</v>
      </c>
      <c r="H473" s="30" t="s">
        <v>70</v>
      </c>
      <c r="I473" s="30" t="s">
        <v>24</v>
      </c>
      <c r="J473" s="30" t="s">
        <v>64</v>
      </c>
      <c r="K473" s="30" t="s">
        <v>49</v>
      </c>
      <c r="L473" s="30" t="s">
        <v>1065</v>
      </c>
      <c r="M473" s="30">
        <v>0.36</v>
      </c>
      <c r="N473" s="30" t="s">
        <v>8</v>
      </c>
      <c r="O473" s="30" t="s">
        <v>35</v>
      </c>
      <c r="P473" s="30" t="s">
        <v>466</v>
      </c>
      <c r="Q473" s="30" t="s">
        <v>1068</v>
      </c>
      <c r="R473" s="30">
        <v>83402</v>
      </c>
      <c r="S473" s="32">
        <v>42045</v>
      </c>
      <c r="T473" s="32">
        <v>42050</v>
      </c>
      <c r="U473" s="53">
        <v>-49.186799999999998</v>
      </c>
      <c r="V473" s="30">
        <v>14</v>
      </c>
      <c r="W473" s="30">
        <v>92.29</v>
      </c>
      <c r="X473" s="30">
        <v>91388</v>
      </c>
      <c r="Y473" s="30" t="s">
        <v>3217</v>
      </c>
      <c r="Z473" s="30">
        <v>121.25600009332376</v>
      </c>
    </row>
    <row r="474" spans="1:26" x14ac:dyDescent="0.2">
      <c r="A474" s="30">
        <v>3006</v>
      </c>
      <c r="B474" s="30" t="s">
        <v>1067</v>
      </c>
      <c r="C474" s="30" t="s">
        <v>23</v>
      </c>
      <c r="D474" s="30">
        <v>0.09</v>
      </c>
      <c r="E474" s="30">
        <v>20.98</v>
      </c>
      <c r="F474" s="30">
        <v>53.03</v>
      </c>
      <c r="G474" s="30" t="s">
        <v>2</v>
      </c>
      <c r="H474" s="30" t="s">
        <v>70</v>
      </c>
      <c r="I474" s="30" t="s">
        <v>24</v>
      </c>
      <c r="J474" s="30" t="s">
        <v>54</v>
      </c>
      <c r="K474" s="30" t="s">
        <v>33</v>
      </c>
      <c r="L474" s="30" t="s">
        <v>1066</v>
      </c>
      <c r="M474" s="30">
        <v>0.78</v>
      </c>
      <c r="N474" s="30" t="s">
        <v>8</v>
      </c>
      <c r="O474" s="30" t="s">
        <v>35</v>
      </c>
      <c r="P474" s="30" t="s">
        <v>466</v>
      </c>
      <c r="Q474" s="30" t="s">
        <v>1068</v>
      </c>
      <c r="R474" s="30">
        <v>83402</v>
      </c>
      <c r="S474" s="32">
        <v>42045</v>
      </c>
      <c r="T474" s="32">
        <v>42052</v>
      </c>
      <c r="U474" s="53">
        <v>-152.7448</v>
      </c>
      <c r="V474" s="30">
        <v>3</v>
      </c>
      <c r="W474" s="30">
        <v>82.29</v>
      </c>
      <c r="X474" s="30">
        <v>91388</v>
      </c>
      <c r="Y474" s="30" t="s">
        <v>3217</v>
      </c>
      <c r="Z474" s="30">
        <v>1877.0527414607816</v>
      </c>
    </row>
    <row r="475" spans="1:26" x14ac:dyDescent="0.2">
      <c r="A475" s="30">
        <v>1132</v>
      </c>
      <c r="B475" s="30" t="s">
        <v>1069</v>
      </c>
      <c r="C475" s="30" t="s">
        <v>92</v>
      </c>
      <c r="D475" s="30">
        <v>0.06</v>
      </c>
      <c r="E475" s="30">
        <v>6.37</v>
      </c>
      <c r="F475" s="30">
        <v>5.19</v>
      </c>
      <c r="G475" s="30" t="s">
        <v>14</v>
      </c>
      <c r="H475" s="30" t="s">
        <v>70</v>
      </c>
      <c r="I475" s="30" t="s">
        <v>24</v>
      </c>
      <c r="J475" s="30" t="s">
        <v>48</v>
      </c>
      <c r="K475" s="30" t="s">
        <v>49</v>
      </c>
      <c r="L475" s="30" t="s">
        <v>883</v>
      </c>
      <c r="M475" s="30">
        <v>0.38</v>
      </c>
      <c r="N475" s="30" t="s">
        <v>8</v>
      </c>
      <c r="O475" s="30" t="s">
        <v>28</v>
      </c>
      <c r="P475" s="30" t="s">
        <v>163</v>
      </c>
      <c r="Q475" s="30" t="s">
        <v>1070</v>
      </c>
      <c r="R475" s="30">
        <v>76039</v>
      </c>
      <c r="S475" s="32">
        <v>42045</v>
      </c>
      <c r="T475" s="32">
        <v>42046</v>
      </c>
      <c r="U475" s="53">
        <v>-48.219499999999996</v>
      </c>
      <c r="V475" s="30">
        <v>6</v>
      </c>
      <c r="W475" s="30">
        <v>37.700000000000003</v>
      </c>
      <c r="X475" s="30">
        <v>88101</v>
      </c>
      <c r="Y475" s="30" t="s">
        <v>3216</v>
      </c>
      <c r="Z475" s="30">
        <v>39.961401422897808</v>
      </c>
    </row>
    <row r="476" spans="1:26" x14ac:dyDescent="0.2">
      <c r="A476" s="30">
        <v>2145</v>
      </c>
      <c r="B476" s="30" t="s">
        <v>1071</v>
      </c>
      <c r="C476" s="30" t="s">
        <v>92</v>
      </c>
      <c r="D476" s="30">
        <v>0</v>
      </c>
      <c r="E476" s="30">
        <v>20.28</v>
      </c>
      <c r="F476" s="30">
        <v>14.39</v>
      </c>
      <c r="G476" s="30" t="s">
        <v>14</v>
      </c>
      <c r="H476" s="30" t="s">
        <v>70</v>
      </c>
      <c r="I476" s="30" t="s">
        <v>4</v>
      </c>
      <c r="J476" s="30" t="s">
        <v>102</v>
      </c>
      <c r="K476" s="30" t="s">
        <v>49</v>
      </c>
      <c r="L476" s="30" t="s">
        <v>686</v>
      </c>
      <c r="M476" s="30">
        <v>0.47</v>
      </c>
      <c r="N476" s="30" t="s">
        <v>8</v>
      </c>
      <c r="O476" s="30" t="s">
        <v>9</v>
      </c>
      <c r="P476" s="30" t="s">
        <v>99</v>
      </c>
      <c r="Q476" s="30" t="s">
        <v>1072</v>
      </c>
      <c r="R476" s="30">
        <v>33311</v>
      </c>
      <c r="S476" s="32">
        <v>42045</v>
      </c>
      <c r="T476" s="32">
        <v>42047</v>
      </c>
      <c r="U476" s="53">
        <v>15.678000000000001</v>
      </c>
      <c r="V476" s="30">
        <v>11</v>
      </c>
      <c r="W476" s="30">
        <v>237.83</v>
      </c>
      <c r="X476" s="30">
        <v>87072</v>
      </c>
      <c r="Y476" s="30" t="s">
        <v>3215</v>
      </c>
      <c r="Z476" s="30">
        <v>517.71541458013053</v>
      </c>
    </row>
    <row r="477" spans="1:26" x14ac:dyDescent="0.2">
      <c r="A477" s="30">
        <v>1633</v>
      </c>
      <c r="B477" s="30" t="s">
        <v>1073</v>
      </c>
      <c r="C477" s="30" t="s">
        <v>46</v>
      </c>
      <c r="D477" s="30">
        <v>0.03</v>
      </c>
      <c r="E477" s="30">
        <v>5.98</v>
      </c>
      <c r="F477" s="30">
        <v>3.85</v>
      </c>
      <c r="G477" s="30" t="s">
        <v>14</v>
      </c>
      <c r="H477" s="30" t="s">
        <v>47</v>
      </c>
      <c r="I477" s="30" t="s">
        <v>16</v>
      </c>
      <c r="J477" s="30" t="s">
        <v>17</v>
      </c>
      <c r="K477" s="30" t="s">
        <v>18</v>
      </c>
      <c r="L477" s="30" t="s">
        <v>1074</v>
      </c>
      <c r="M477" s="30">
        <v>0.68</v>
      </c>
      <c r="N477" s="30" t="s">
        <v>8</v>
      </c>
      <c r="O477" s="30" t="s">
        <v>9</v>
      </c>
      <c r="P477" s="30" t="s">
        <v>10</v>
      </c>
      <c r="Q477" s="30" t="s">
        <v>1075</v>
      </c>
      <c r="R477" s="30">
        <v>38637</v>
      </c>
      <c r="S477" s="32">
        <v>42045</v>
      </c>
      <c r="T477" s="32">
        <v>42047</v>
      </c>
      <c r="U477" s="53">
        <v>-76.106800000000007</v>
      </c>
      <c r="V477" s="30">
        <v>6</v>
      </c>
      <c r="W477" s="30">
        <v>38.54</v>
      </c>
      <c r="X477" s="30">
        <v>90531</v>
      </c>
      <c r="Y477" s="30" t="s">
        <v>3215</v>
      </c>
      <c r="Z477" s="30">
        <v>461.03096490512797</v>
      </c>
    </row>
    <row r="478" spans="1:26" x14ac:dyDescent="0.2">
      <c r="A478" s="30">
        <v>2302</v>
      </c>
      <c r="B478" s="30" t="s">
        <v>127</v>
      </c>
      <c r="C478" s="30" t="s">
        <v>1</v>
      </c>
      <c r="D478" s="30">
        <v>7.0000000000000007E-2</v>
      </c>
      <c r="E478" s="30">
        <v>270.98</v>
      </c>
      <c r="F478" s="30">
        <v>50</v>
      </c>
      <c r="G478" s="30" t="s">
        <v>2</v>
      </c>
      <c r="H478" s="30" t="s">
        <v>70</v>
      </c>
      <c r="I478" s="30" t="s">
        <v>4</v>
      </c>
      <c r="J478" s="30" t="s">
        <v>85</v>
      </c>
      <c r="K478" s="30" t="s">
        <v>33</v>
      </c>
      <c r="L478" s="30" t="s">
        <v>1076</v>
      </c>
      <c r="M478" s="30">
        <v>0.77</v>
      </c>
      <c r="N478" s="30" t="s">
        <v>8</v>
      </c>
      <c r="O478" s="30" t="s">
        <v>9</v>
      </c>
      <c r="P478" s="30" t="s">
        <v>99</v>
      </c>
      <c r="Q478" s="30" t="s">
        <v>130</v>
      </c>
      <c r="R478" s="30">
        <v>32404</v>
      </c>
      <c r="S478" s="32">
        <v>42046</v>
      </c>
      <c r="T478" s="32">
        <v>42048</v>
      </c>
      <c r="U478" s="53">
        <v>27.725999999999999</v>
      </c>
      <c r="V478" s="30">
        <v>9</v>
      </c>
      <c r="W478" s="30">
        <v>2439.37</v>
      </c>
      <c r="X478" s="30">
        <v>87695</v>
      </c>
      <c r="Y478" s="30" t="s">
        <v>3215</v>
      </c>
      <c r="Z478" s="30">
        <v>2976.5540047982254</v>
      </c>
    </row>
    <row r="479" spans="1:26" x14ac:dyDescent="0.2">
      <c r="A479" s="30">
        <v>2303</v>
      </c>
      <c r="B479" s="30" t="s">
        <v>132</v>
      </c>
      <c r="C479" s="30" t="s">
        <v>1</v>
      </c>
      <c r="D479" s="30">
        <v>7.0000000000000007E-2</v>
      </c>
      <c r="E479" s="30">
        <v>270.98</v>
      </c>
      <c r="F479" s="30">
        <v>50</v>
      </c>
      <c r="G479" s="30" t="s">
        <v>2</v>
      </c>
      <c r="H479" s="30" t="s">
        <v>70</v>
      </c>
      <c r="I479" s="30" t="s">
        <v>4</v>
      </c>
      <c r="J479" s="30" t="s">
        <v>85</v>
      </c>
      <c r="K479" s="30" t="s">
        <v>33</v>
      </c>
      <c r="L479" s="30" t="s">
        <v>1076</v>
      </c>
      <c r="M479" s="30">
        <v>0.77</v>
      </c>
      <c r="N479" s="30" t="s">
        <v>8</v>
      </c>
      <c r="O479" s="30" t="s">
        <v>87</v>
      </c>
      <c r="P479" s="30" t="s">
        <v>88</v>
      </c>
      <c r="Q479" s="30" t="s">
        <v>89</v>
      </c>
      <c r="R479" s="30">
        <v>10011</v>
      </c>
      <c r="S479" s="32">
        <v>42046</v>
      </c>
      <c r="T479" s="32">
        <v>42048</v>
      </c>
      <c r="U479" s="53">
        <v>-96.05</v>
      </c>
      <c r="V479" s="30">
        <v>36</v>
      </c>
      <c r="W479" s="30">
        <v>9757.48</v>
      </c>
      <c r="X479" s="30">
        <v>47493</v>
      </c>
      <c r="Y479" s="30" t="s">
        <v>3218</v>
      </c>
      <c r="Z479" s="30">
        <v>2849.8041969846258</v>
      </c>
    </row>
    <row r="480" spans="1:26" x14ac:dyDescent="0.2">
      <c r="A480" s="30">
        <v>1354</v>
      </c>
      <c r="B480" s="30" t="s">
        <v>1077</v>
      </c>
      <c r="C480" s="30" t="s">
        <v>13</v>
      </c>
      <c r="D480" s="30">
        <v>0.1</v>
      </c>
      <c r="E480" s="30">
        <v>4.13</v>
      </c>
      <c r="F480" s="30">
        <v>0.99</v>
      </c>
      <c r="G480" s="30" t="s">
        <v>14</v>
      </c>
      <c r="H480" s="30" t="s">
        <v>15</v>
      </c>
      <c r="I480" s="30" t="s">
        <v>24</v>
      </c>
      <c r="J480" s="30" t="s">
        <v>128</v>
      </c>
      <c r="K480" s="30" t="s">
        <v>49</v>
      </c>
      <c r="L480" s="30" t="s">
        <v>302</v>
      </c>
      <c r="M480" s="30">
        <v>0.39</v>
      </c>
      <c r="N480" s="30" t="s">
        <v>8</v>
      </c>
      <c r="O480" s="30" t="s">
        <v>28</v>
      </c>
      <c r="P480" s="30" t="s">
        <v>163</v>
      </c>
      <c r="Q480" s="30" t="s">
        <v>1078</v>
      </c>
      <c r="R480" s="30">
        <v>76086</v>
      </c>
      <c r="S480" s="32">
        <v>42046</v>
      </c>
      <c r="T480" s="32">
        <v>42046</v>
      </c>
      <c r="U480" s="53">
        <v>-1.0711999999999999</v>
      </c>
      <c r="V480" s="30">
        <v>2</v>
      </c>
      <c r="W480" s="30">
        <v>8.3000000000000007</v>
      </c>
      <c r="X480" s="30">
        <v>91209</v>
      </c>
      <c r="Y480" s="30" t="s">
        <v>3216</v>
      </c>
      <c r="Z480" s="30">
        <v>-97.170127379952703</v>
      </c>
    </row>
    <row r="481" spans="1:26" x14ac:dyDescent="0.2">
      <c r="A481" s="30">
        <v>1354</v>
      </c>
      <c r="B481" s="30" t="s">
        <v>1077</v>
      </c>
      <c r="C481" s="30" t="s">
        <v>13</v>
      </c>
      <c r="D481" s="30">
        <v>0.04</v>
      </c>
      <c r="E481" s="30">
        <v>4.9800000000000004</v>
      </c>
      <c r="F481" s="30">
        <v>0.49</v>
      </c>
      <c r="G481" s="30" t="s">
        <v>14</v>
      </c>
      <c r="H481" s="30" t="s">
        <v>15</v>
      </c>
      <c r="I481" s="30" t="s">
        <v>24</v>
      </c>
      <c r="J481" s="30" t="s">
        <v>128</v>
      </c>
      <c r="K481" s="30" t="s">
        <v>49</v>
      </c>
      <c r="L481" s="30" t="s">
        <v>1079</v>
      </c>
      <c r="M481" s="30">
        <v>0.39</v>
      </c>
      <c r="N481" s="30" t="s">
        <v>8</v>
      </c>
      <c r="O481" s="30" t="s">
        <v>28</v>
      </c>
      <c r="P481" s="30" t="s">
        <v>163</v>
      </c>
      <c r="Q481" s="30" t="s">
        <v>1078</v>
      </c>
      <c r="R481" s="30">
        <v>76086</v>
      </c>
      <c r="S481" s="32">
        <v>42046</v>
      </c>
      <c r="T481" s="32">
        <v>42048</v>
      </c>
      <c r="U481" s="53">
        <v>4.4104000000000001</v>
      </c>
      <c r="V481" s="30">
        <v>2</v>
      </c>
      <c r="W481" s="30">
        <v>10.039999999999999</v>
      </c>
      <c r="X481" s="30">
        <v>91209</v>
      </c>
      <c r="Y481" s="30" t="s">
        <v>3216</v>
      </c>
      <c r="Z481" s="30">
        <v>-63.062966798593784</v>
      </c>
    </row>
    <row r="482" spans="1:26" x14ac:dyDescent="0.2">
      <c r="A482" s="30">
        <v>2072</v>
      </c>
      <c r="B482" s="30" t="s">
        <v>896</v>
      </c>
      <c r="C482" s="30" t="s">
        <v>13</v>
      </c>
      <c r="D482" s="30">
        <v>0.09</v>
      </c>
      <c r="E482" s="30">
        <v>260.98</v>
      </c>
      <c r="F482" s="30">
        <v>41.91</v>
      </c>
      <c r="G482" s="30" t="s">
        <v>2</v>
      </c>
      <c r="H482" s="30" t="s">
        <v>70</v>
      </c>
      <c r="I482" s="30" t="s">
        <v>4</v>
      </c>
      <c r="J482" s="30" t="s">
        <v>93</v>
      </c>
      <c r="K482" s="30" t="s">
        <v>6</v>
      </c>
      <c r="L482" s="30" t="s">
        <v>411</v>
      </c>
      <c r="M482" s="30">
        <v>0.59</v>
      </c>
      <c r="N482" s="30" t="s">
        <v>8</v>
      </c>
      <c r="O482" s="30" t="s">
        <v>28</v>
      </c>
      <c r="P482" s="30" t="s">
        <v>265</v>
      </c>
      <c r="Q482" s="30" t="s">
        <v>898</v>
      </c>
      <c r="R482" s="30">
        <v>48505</v>
      </c>
      <c r="S482" s="32">
        <v>42046</v>
      </c>
      <c r="T482" s="32">
        <v>42048</v>
      </c>
      <c r="U482" s="53">
        <v>1307.2692</v>
      </c>
      <c r="V482" s="30">
        <v>14</v>
      </c>
      <c r="W482" s="30">
        <v>3377.06</v>
      </c>
      <c r="X482" s="30">
        <v>88556</v>
      </c>
      <c r="Y482" s="30" t="s">
        <v>3216</v>
      </c>
      <c r="Z482" s="30">
        <v>3576.5755390848826</v>
      </c>
    </row>
    <row r="483" spans="1:26" x14ac:dyDescent="0.2">
      <c r="A483" s="30">
        <v>2072</v>
      </c>
      <c r="B483" s="30" t="s">
        <v>896</v>
      </c>
      <c r="C483" s="30" t="s">
        <v>13</v>
      </c>
      <c r="D483" s="30">
        <v>0.01</v>
      </c>
      <c r="E483" s="30">
        <v>10.52</v>
      </c>
      <c r="F483" s="30">
        <v>7.94</v>
      </c>
      <c r="G483" s="30" t="s">
        <v>14</v>
      </c>
      <c r="H483" s="30" t="s">
        <v>70</v>
      </c>
      <c r="I483" s="30" t="s">
        <v>4</v>
      </c>
      <c r="J483" s="30" t="s">
        <v>102</v>
      </c>
      <c r="K483" s="30" t="s">
        <v>18</v>
      </c>
      <c r="L483" s="30" t="s">
        <v>1080</v>
      </c>
      <c r="M483" s="30">
        <v>0.52</v>
      </c>
      <c r="N483" s="30" t="s">
        <v>8</v>
      </c>
      <c r="O483" s="30" t="s">
        <v>28</v>
      </c>
      <c r="P483" s="30" t="s">
        <v>265</v>
      </c>
      <c r="Q483" s="30" t="s">
        <v>898</v>
      </c>
      <c r="R483" s="30">
        <v>48505</v>
      </c>
      <c r="S483" s="32">
        <v>42046</v>
      </c>
      <c r="T483" s="32">
        <v>42048</v>
      </c>
      <c r="U483" s="53">
        <v>-15.8184</v>
      </c>
      <c r="V483" s="30">
        <v>11</v>
      </c>
      <c r="W483" s="30">
        <v>123.93</v>
      </c>
      <c r="X483" s="30">
        <v>88556</v>
      </c>
      <c r="Y483" s="30" t="s">
        <v>3216</v>
      </c>
      <c r="Z483" s="30">
        <v>296.30794551473491</v>
      </c>
    </row>
    <row r="484" spans="1:26" x14ac:dyDescent="0.2">
      <c r="A484" s="30">
        <v>2072</v>
      </c>
      <c r="B484" s="30" t="s">
        <v>896</v>
      </c>
      <c r="C484" s="30" t="s">
        <v>13</v>
      </c>
      <c r="D484" s="30">
        <v>0.02</v>
      </c>
      <c r="E484" s="30">
        <v>5.98</v>
      </c>
      <c r="F484" s="30">
        <v>7.5</v>
      </c>
      <c r="G484" s="30" t="s">
        <v>63</v>
      </c>
      <c r="H484" s="30" t="s">
        <v>70</v>
      </c>
      <c r="I484" s="30" t="s">
        <v>24</v>
      </c>
      <c r="J484" s="30" t="s">
        <v>64</v>
      </c>
      <c r="K484" s="30" t="s">
        <v>49</v>
      </c>
      <c r="L484" s="30" t="s">
        <v>1081</v>
      </c>
      <c r="M484" s="30">
        <v>0.4</v>
      </c>
      <c r="N484" s="30" t="s">
        <v>8</v>
      </c>
      <c r="O484" s="30" t="s">
        <v>28</v>
      </c>
      <c r="P484" s="30" t="s">
        <v>265</v>
      </c>
      <c r="Q484" s="30" t="s">
        <v>898</v>
      </c>
      <c r="R484" s="30">
        <v>48505</v>
      </c>
      <c r="S484" s="32">
        <v>42046</v>
      </c>
      <c r="T484" s="32">
        <v>42048</v>
      </c>
      <c r="U484" s="53">
        <v>-55.8324</v>
      </c>
      <c r="V484" s="30">
        <v>14</v>
      </c>
      <c r="W484" s="30">
        <v>93.96</v>
      </c>
      <c r="X484" s="30">
        <v>88556</v>
      </c>
      <c r="Y484" s="30" t="s">
        <v>3216</v>
      </c>
      <c r="Z484" s="30">
        <v>40.380312628601274</v>
      </c>
    </row>
    <row r="485" spans="1:26" x14ac:dyDescent="0.2">
      <c r="A485" s="30">
        <v>2489</v>
      </c>
      <c r="B485" s="30" t="s">
        <v>427</v>
      </c>
      <c r="C485" s="30" t="s">
        <v>13</v>
      </c>
      <c r="D485" s="30">
        <v>0.01</v>
      </c>
      <c r="E485" s="30">
        <v>2036.48</v>
      </c>
      <c r="F485" s="30">
        <v>14.7</v>
      </c>
      <c r="G485" s="30" t="s">
        <v>2</v>
      </c>
      <c r="H485" s="30" t="s">
        <v>15</v>
      </c>
      <c r="I485" s="30" t="s">
        <v>16</v>
      </c>
      <c r="J485" s="30" t="s">
        <v>32</v>
      </c>
      <c r="K485" s="30" t="s">
        <v>33</v>
      </c>
      <c r="L485" s="30" t="s">
        <v>34</v>
      </c>
      <c r="M485" s="30">
        <v>0.55000000000000004</v>
      </c>
      <c r="N485" s="30" t="s">
        <v>8</v>
      </c>
      <c r="O485" s="30" t="s">
        <v>35</v>
      </c>
      <c r="P485" s="30" t="s">
        <v>66</v>
      </c>
      <c r="Q485" s="30" t="s">
        <v>429</v>
      </c>
      <c r="R485" s="30">
        <v>94521</v>
      </c>
      <c r="S485" s="32">
        <v>42046</v>
      </c>
      <c r="T485" s="32">
        <v>42048</v>
      </c>
      <c r="U485" s="53">
        <v>-1596.7457999999999</v>
      </c>
      <c r="V485" s="30">
        <v>2</v>
      </c>
      <c r="W485" s="30">
        <v>3786.84</v>
      </c>
      <c r="X485" s="30">
        <v>86883</v>
      </c>
      <c r="Y485" s="30" t="s">
        <v>3217</v>
      </c>
      <c r="Z485" s="30">
        <v>5404.3601945868904</v>
      </c>
    </row>
    <row r="486" spans="1:26" x14ac:dyDescent="0.2">
      <c r="A486" s="30">
        <v>2778</v>
      </c>
      <c r="B486" s="30" t="s">
        <v>1082</v>
      </c>
      <c r="C486" s="30" t="s">
        <v>13</v>
      </c>
      <c r="D486" s="30">
        <v>0.05</v>
      </c>
      <c r="E486" s="30">
        <v>205.99</v>
      </c>
      <c r="F486" s="30">
        <v>8.99</v>
      </c>
      <c r="G486" s="30" t="s">
        <v>63</v>
      </c>
      <c r="H486" s="30" t="s">
        <v>15</v>
      </c>
      <c r="I486" s="30" t="s">
        <v>16</v>
      </c>
      <c r="J486" s="30" t="s">
        <v>111</v>
      </c>
      <c r="K486" s="30" t="s">
        <v>49</v>
      </c>
      <c r="L486" s="30" t="s">
        <v>1083</v>
      </c>
      <c r="M486" s="30">
        <v>0.57999999999999996</v>
      </c>
      <c r="N486" s="30" t="s">
        <v>8</v>
      </c>
      <c r="O486" s="30" t="s">
        <v>9</v>
      </c>
      <c r="P486" s="30" t="s">
        <v>73</v>
      </c>
      <c r="Q486" s="30" t="s">
        <v>1084</v>
      </c>
      <c r="R486" s="30">
        <v>28403</v>
      </c>
      <c r="S486" s="32">
        <v>42046</v>
      </c>
      <c r="T486" s="32">
        <v>42047</v>
      </c>
      <c r="U486" s="53">
        <v>111.05249999999999</v>
      </c>
      <c r="V486" s="30">
        <v>12</v>
      </c>
      <c r="W486" s="30">
        <v>2118.9899999999998</v>
      </c>
      <c r="X486" s="30">
        <v>87160</v>
      </c>
      <c r="Y486" s="30" t="s">
        <v>3215</v>
      </c>
      <c r="Z486" s="30">
        <v>979.97600633525064</v>
      </c>
    </row>
    <row r="487" spans="1:26" x14ac:dyDescent="0.2">
      <c r="A487" s="30">
        <v>2778</v>
      </c>
      <c r="B487" s="30" t="s">
        <v>1082</v>
      </c>
      <c r="C487" s="30" t="s">
        <v>13</v>
      </c>
      <c r="D487" s="30">
        <v>0.08</v>
      </c>
      <c r="E487" s="30">
        <v>205.99</v>
      </c>
      <c r="F487" s="30">
        <v>8.99</v>
      </c>
      <c r="G487" s="30" t="s">
        <v>14</v>
      </c>
      <c r="H487" s="30" t="s">
        <v>15</v>
      </c>
      <c r="I487" s="30" t="s">
        <v>16</v>
      </c>
      <c r="J487" s="30" t="s">
        <v>111</v>
      </c>
      <c r="K487" s="30" t="s">
        <v>49</v>
      </c>
      <c r="L487" s="30" t="s">
        <v>639</v>
      </c>
      <c r="M487" s="30">
        <v>0.56000000000000005</v>
      </c>
      <c r="N487" s="30" t="s">
        <v>8</v>
      </c>
      <c r="O487" s="30" t="s">
        <v>9</v>
      </c>
      <c r="P487" s="30" t="s">
        <v>73</v>
      </c>
      <c r="Q487" s="30" t="s">
        <v>1084</v>
      </c>
      <c r="R487" s="30">
        <v>28403</v>
      </c>
      <c r="S487" s="32">
        <v>42046</v>
      </c>
      <c r="T487" s="32">
        <v>42047</v>
      </c>
      <c r="U487" s="53">
        <v>-1963.752</v>
      </c>
      <c r="V487" s="30">
        <v>5</v>
      </c>
      <c r="W487" s="30">
        <v>837.64</v>
      </c>
      <c r="X487" s="30">
        <v>87160</v>
      </c>
      <c r="Y487" s="30" t="s">
        <v>3215</v>
      </c>
      <c r="Z487" s="30">
        <v>-1098.9101292979603</v>
      </c>
    </row>
    <row r="488" spans="1:26" x14ac:dyDescent="0.2">
      <c r="A488" s="30">
        <v>1815</v>
      </c>
      <c r="B488" s="30" t="s">
        <v>1085</v>
      </c>
      <c r="C488" s="30" t="s">
        <v>92</v>
      </c>
      <c r="D488" s="30">
        <v>0.06</v>
      </c>
      <c r="E488" s="30">
        <v>90.97</v>
      </c>
      <c r="F488" s="30">
        <v>14</v>
      </c>
      <c r="G488" s="30" t="s">
        <v>2</v>
      </c>
      <c r="H488" s="30" t="s">
        <v>47</v>
      </c>
      <c r="I488" s="30" t="s">
        <v>16</v>
      </c>
      <c r="J488" s="30" t="s">
        <v>32</v>
      </c>
      <c r="K488" s="30" t="s">
        <v>33</v>
      </c>
      <c r="L488" s="30" t="s">
        <v>1086</v>
      </c>
      <c r="M488" s="30">
        <v>0.36</v>
      </c>
      <c r="N488" s="30" t="s">
        <v>8</v>
      </c>
      <c r="O488" s="30" t="s">
        <v>9</v>
      </c>
      <c r="P488" s="30" t="s">
        <v>10</v>
      </c>
      <c r="Q488" s="30" t="s">
        <v>1087</v>
      </c>
      <c r="R488" s="30">
        <v>39208</v>
      </c>
      <c r="S488" s="32">
        <v>42046</v>
      </c>
      <c r="T488" s="32">
        <v>42047</v>
      </c>
      <c r="U488" s="53">
        <v>47.334000000000003</v>
      </c>
      <c r="V488" s="30">
        <v>14</v>
      </c>
      <c r="W488" s="30">
        <v>1263.3499999999999</v>
      </c>
      <c r="X488" s="30">
        <v>90525</v>
      </c>
      <c r="Y488" s="30" t="s">
        <v>3215</v>
      </c>
      <c r="Z488" s="30">
        <v>856.62775631458373</v>
      </c>
    </row>
    <row r="489" spans="1:26" x14ac:dyDescent="0.2">
      <c r="A489" s="30">
        <v>757</v>
      </c>
      <c r="B489" s="30" t="s">
        <v>1088</v>
      </c>
      <c r="C489" s="30" t="s">
        <v>46</v>
      </c>
      <c r="D489" s="30">
        <v>0.03</v>
      </c>
      <c r="E489" s="30">
        <v>37.94</v>
      </c>
      <c r="F489" s="30">
        <v>5.08</v>
      </c>
      <c r="G489" s="30" t="s">
        <v>14</v>
      </c>
      <c r="H489" s="30" t="s">
        <v>47</v>
      </c>
      <c r="I489" s="30" t="s">
        <v>24</v>
      </c>
      <c r="J489" s="30" t="s">
        <v>64</v>
      </c>
      <c r="K489" s="30" t="s">
        <v>26</v>
      </c>
      <c r="L489" s="30" t="s">
        <v>1089</v>
      </c>
      <c r="M489" s="30">
        <v>0.38</v>
      </c>
      <c r="N489" s="30" t="s">
        <v>8</v>
      </c>
      <c r="O489" s="30" t="s">
        <v>35</v>
      </c>
      <c r="P489" s="30" t="s">
        <v>115</v>
      </c>
      <c r="Q489" s="30" t="s">
        <v>1090</v>
      </c>
      <c r="R489" s="30">
        <v>97062</v>
      </c>
      <c r="S489" s="32">
        <v>42046</v>
      </c>
      <c r="T489" s="32">
        <v>42048</v>
      </c>
      <c r="U489" s="53">
        <v>-7.5244</v>
      </c>
      <c r="V489" s="30">
        <v>1</v>
      </c>
      <c r="W489" s="30">
        <v>39.97</v>
      </c>
      <c r="X489" s="30">
        <v>90258</v>
      </c>
      <c r="Y489" s="30" t="s">
        <v>3217</v>
      </c>
      <c r="Z489" s="30">
        <v>416.0386339420574</v>
      </c>
    </row>
    <row r="490" spans="1:26" x14ac:dyDescent="0.2">
      <c r="A490" s="30">
        <v>16</v>
      </c>
      <c r="B490" s="30" t="s">
        <v>1091</v>
      </c>
      <c r="C490" s="30" t="s">
        <v>13</v>
      </c>
      <c r="D490" s="30">
        <v>0.04</v>
      </c>
      <c r="E490" s="30">
        <v>2.98</v>
      </c>
      <c r="F490" s="30">
        <v>1.58</v>
      </c>
      <c r="G490" s="30" t="s">
        <v>14</v>
      </c>
      <c r="H490" s="30" t="s">
        <v>3</v>
      </c>
      <c r="I490" s="30" t="s">
        <v>24</v>
      </c>
      <c r="J490" s="30" t="s">
        <v>152</v>
      </c>
      <c r="K490" s="30" t="s">
        <v>26</v>
      </c>
      <c r="L490" s="30" t="s">
        <v>1092</v>
      </c>
      <c r="M490" s="30">
        <v>0.39</v>
      </c>
      <c r="N490" s="30" t="s">
        <v>8</v>
      </c>
      <c r="O490" s="30" t="s">
        <v>87</v>
      </c>
      <c r="P490" s="30" t="s">
        <v>88</v>
      </c>
      <c r="Q490" s="30" t="s">
        <v>1093</v>
      </c>
      <c r="R490" s="30">
        <v>13210</v>
      </c>
      <c r="S490" s="32">
        <v>42047</v>
      </c>
      <c r="T490" s="32">
        <v>42050</v>
      </c>
      <c r="U490" s="53">
        <v>2.63</v>
      </c>
      <c r="V490" s="30">
        <v>6</v>
      </c>
      <c r="W490" s="30">
        <v>18.8</v>
      </c>
      <c r="X490" s="30">
        <v>86836</v>
      </c>
      <c r="Y490" s="30" t="s">
        <v>3218</v>
      </c>
      <c r="Z490" s="30">
        <v>-21.126462768243375</v>
      </c>
    </row>
    <row r="491" spans="1:26" x14ac:dyDescent="0.2">
      <c r="A491" s="30">
        <v>16</v>
      </c>
      <c r="B491" s="30" t="s">
        <v>1091</v>
      </c>
      <c r="C491" s="30" t="s">
        <v>13</v>
      </c>
      <c r="D491" s="30">
        <v>0.05</v>
      </c>
      <c r="E491" s="30">
        <v>115.99</v>
      </c>
      <c r="F491" s="30">
        <v>2.5</v>
      </c>
      <c r="G491" s="30" t="s">
        <v>14</v>
      </c>
      <c r="H491" s="30" t="s">
        <v>3</v>
      </c>
      <c r="I491" s="30" t="s">
        <v>16</v>
      </c>
      <c r="J491" s="30" t="s">
        <v>111</v>
      </c>
      <c r="K491" s="30" t="s">
        <v>49</v>
      </c>
      <c r="L491" s="30" t="s">
        <v>1094</v>
      </c>
      <c r="M491" s="30">
        <v>0.55000000000000004</v>
      </c>
      <c r="N491" s="30" t="s">
        <v>8</v>
      </c>
      <c r="O491" s="30" t="s">
        <v>87</v>
      </c>
      <c r="P491" s="30" t="s">
        <v>88</v>
      </c>
      <c r="Q491" s="30" t="s">
        <v>1093</v>
      </c>
      <c r="R491" s="30">
        <v>13210</v>
      </c>
      <c r="S491" s="32">
        <v>42047</v>
      </c>
      <c r="T491" s="32">
        <v>42049</v>
      </c>
      <c r="U491" s="53">
        <v>652.73310000000004</v>
      </c>
      <c r="V491" s="30">
        <v>10</v>
      </c>
      <c r="W491" s="30">
        <v>945.99</v>
      </c>
      <c r="X491" s="30">
        <v>86836</v>
      </c>
      <c r="Y491" s="30" t="s">
        <v>3218</v>
      </c>
      <c r="Z491" s="30">
        <v>1150.4852349330406</v>
      </c>
    </row>
    <row r="492" spans="1:26" x14ac:dyDescent="0.2">
      <c r="A492" s="30">
        <v>190</v>
      </c>
      <c r="B492" s="30" t="s">
        <v>1095</v>
      </c>
      <c r="C492" s="30" t="s">
        <v>13</v>
      </c>
      <c r="D492" s="30">
        <v>0.1</v>
      </c>
      <c r="E492" s="30">
        <v>58.1</v>
      </c>
      <c r="F492" s="30">
        <v>1.49</v>
      </c>
      <c r="G492" s="30" t="s">
        <v>14</v>
      </c>
      <c r="H492" s="30" t="s">
        <v>70</v>
      </c>
      <c r="I492" s="30" t="s">
        <v>24</v>
      </c>
      <c r="J492" s="30" t="s">
        <v>48</v>
      </c>
      <c r="K492" s="30" t="s">
        <v>49</v>
      </c>
      <c r="L492" s="30" t="s">
        <v>598</v>
      </c>
      <c r="M492" s="30">
        <v>0.38</v>
      </c>
      <c r="N492" s="30" t="s">
        <v>8</v>
      </c>
      <c r="O492" s="30" t="s">
        <v>28</v>
      </c>
      <c r="P492" s="30" t="s">
        <v>79</v>
      </c>
      <c r="Q492" s="30" t="s">
        <v>1096</v>
      </c>
      <c r="R492" s="30">
        <v>60004</v>
      </c>
      <c r="S492" s="32">
        <v>42047</v>
      </c>
      <c r="T492" s="32">
        <v>42048</v>
      </c>
      <c r="U492" s="53">
        <v>113.6499</v>
      </c>
      <c r="V492" s="30">
        <v>3</v>
      </c>
      <c r="W492" s="30">
        <v>164.71</v>
      </c>
      <c r="X492" s="30">
        <v>89092</v>
      </c>
      <c r="Y492" s="30" t="s">
        <v>3216</v>
      </c>
      <c r="Z492" s="30">
        <v>223.84829149473805</v>
      </c>
    </row>
    <row r="493" spans="1:26" x14ac:dyDescent="0.2">
      <c r="A493" s="30">
        <v>191</v>
      </c>
      <c r="B493" s="30" t="s">
        <v>1097</v>
      </c>
      <c r="C493" s="30" t="s">
        <v>13</v>
      </c>
      <c r="D493" s="30">
        <v>0.01</v>
      </c>
      <c r="E493" s="30">
        <v>80.48</v>
      </c>
      <c r="F493" s="30">
        <v>4.5</v>
      </c>
      <c r="G493" s="30" t="s">
        <v>14</v>
      </c>
      <c r="H493" s="30" t="s">
        <v>70</v>
      </c>
      <c r="I493" s="30" t="s">
        <v>24</v>
      </c>
      <c r="J493" s="30" t="s">
        <v>71</v>
      </c>
      <c r="K493" s="30" t="s">
        <v>49</v>
      </c>
      <c r="L493" s="30" t="s">
        <v>1098</v>
      </c>
      <c r="M493" s="30">
        <v>0.55000000000000004</v>
      </c>
      <c r="N493" s="30" t="s">
        <v>8</v>
      </c>
      <c r="O493" s="30" t="s">
        <v>28</v>
      </c>
      <c r="P493" s="30" t="s">
        <v>79</v>
      </c>
      <c r="Q493" s="30" t="s">
        <v>1099</v>
      </c>
      <c r="R493" s="30">
        <v>60505</v>
      </c>
      <c r="S493" s="32">
        <v>42047</v>
      </c>
      <c r="T493" s="32">
        <v>42050</v>
      </c>
      <c r="U493" s="53">
        <v>-35.474400000000003</v>
      </c>
      <c r="V493" s="30">
        <v>1</v>
      </c>
      <c r="W493" s="30">
        <v>79.680000000000007</v>
      </c>
      <c r="X493" s="30">
        <v>89092</v>
      </c>
      <c r="Y493" s="30" t="s">
        <v>3216</v>
      </c>
      <c r="Z493" s="30">
        <v>425.23282966459681</v>
      </c>
    </row>
    <row r="494" spans="1:26" x14ac:dyDescent="0.2">
      <c r="A494" s="30">
        <v>3046</v>
      </c>
      <c r="B494" s="30" t="s">
        <v>1100</v>
      </c>
      <c r="C494" s="30" t="s">
        <v>13</v>
      </c>
      <c r="D494" s="30">
        <v>0.05</v>
      </c>
      <c r="E494" s="30">
        <v>120.98</v>
      </c>
      <c r="F494" s="30">
        <v>30</v>
      </c>
      <c r="G494" s="30" t="s">
        <v>2</v>
      </c>
      <c r="H494" s="30" t="s">
        <v>3</v>
      </c>
      <c r="I494" s="30" t="s">
        <v>4</v>
      </c>
      <c r="J494" s="30" t="s">
        <v>85</v>
      </c>
      <c r="K494" s="30" t="s">
        <v>33</v>
      </c>
      <c r="L494" s="30" t="s">
        <v>1101</v>
      </c>
      <c r="M494" s="30">
        <v>0.64</v>
      </c>
      <c r="N494" s="30" t="s">
        <v>8</v>
      </c>
      <c r="O494" s="30" t="s">
        <v>28</v>
      </c>
      <c r="P494" s="30" t="s">
        <v>513</v>
      </c>
      <c r="Q494" s="30" t="s">
        <v>734</v>
      </c>
      <c r="R494" s="30">
        <v>66209</v>
      </c>
      <c r="S494" s="32">
        <v>42047</v>
      </c>
      <c r="T494" s="32">
        <v>42049</v>
      </c>
      <c r="U494" s="53">
        <v>-78.759200000000007</v>
      </c>
      <c r="V494" s="30">
        <v>2</v>
      </c>
      <c r="W494" s="30">
        <v>251.06</v>
      </c>
      <c r="X494" s="30">
        <v>86103</v>
      </c>
      <c r="Y494" s="30" t="s">
        <v>3216</v>
      </c>
      <c r="Z494" s="30">
        <v>1448.3737751765982</v>
      </c>
    </row>
    <row r="495" spans="1:26" x14ac:dyDescent="0.2">
      <c r="A495" s="30">
        <v>954</v>
      </c>
      <c r="B495" s="30" t="s">
        <v>1102</v>
      </c>
      <c r="C495" s="30" t="s">
        <v>23</v>
      </c>
      <c r="D495" s="30">
        <v>0.1</v>
      </c>
      <c r="E495" s="30">
        <v>7.31</v>
      </c>
      <c r="F495" s="30">
        <v>0.49</v>
      </c>
      <c r="G495" s="30" t="s">
        <v>14</v>
      </c>
      <c r="H495" s="30" t="s">
        <v>3</v>
      </c>
      <c r="I495" s="30" t="s">
        <v>24</v>
      </c>
      <c r="J495" s="30" t="s">
        <v>128</v>
      </c>
      <c r="K495" s="30" t="s">
        <v>49</v>
      </c>
      <c r="L495" s="30" t="s">
        <v>1103</v>
      </c>
      <c r="M495" s="30">
        <v>0.38</v>
      </c>
      <c r="N495" s="30" t="s">
        <v>8</v>
      </c>
      <c r="O495" s="30" t="s">
        <v>28</v>
      </c>
      <c r="P495" s="30" t="s">
        <v>163</v>
      </c>
      <c r="Q495" s="30" t="s">
        <v>1104</v>
      </c>
      <c r="R495" s="30">
        <v>75067</v>
      </c>
      <c r="S495" s="32">
        <v>42047</v>
      </c>
      <c r="T495" s="32">
        <v>42056</v>
      </c>
      <c r="U495" s="53">
        <v>19.064699999999998</v>
      </c>
      <c r="V495" s="30">
        <v>4</v>
      </c>
      <c r="W495" s="30">
        <v>27.63</v>
      </c>
      <c r="X495" s="30">
        <v>90771</v>
      </c>
      <c r="Y495" s="30" t="s">
        <v>3216</v>
      </c>
      <c r="Z495" s="30">
        <v>13.437469536150086</v>
      </c>
    </row>
    <row r="496" spans="1:26" x14ac:dyDescent="0.2">
      <c r="A496" s="30">
        <v>954</v>
      </c>
      <c r="B496" s="30" t="s">
        <v>1102</v>
      </c>
      <c r="C496" s="30" t="s">
        <v>23</v>
      </c>
      <c r="D496" s="30">
        <v>0.08</v>
      </c>
      <c r="E496" s="30">
        <v>6.7</v>
      </c>
      <c r="F496" s="30">
        <v>1.56</v>
      </c>
      <c r="G496" s="30" t="s">
        <v>14</v>
      </c>
      <c r="H496" s="30" t="s">
        <v>3</v>
      </c>
      <c r="I496" s="30" t="s">
        <v>24</v>
      </c>
      <c r="J496" s="30" t="s">
        <v>25</v>
      </c>
      <c r="K496" s="30" t="s">
        <v>26</v>
      </c>
      <c r="L496" s="30" t="s">
        <v>1022</v>
      </c>
      <c r="M496" s="30">
        <v>0.52</v>
      </c>
      <c r="N496" s="30" t="s">
        <v>8</v>
      </c>
      <c r="O496" s="30" t="s">
        <v>28</v>
      </c>
      <c r="P496" s="30" t="s">
        <v>163</v>
      </c>
      <c r="Q496" s="30" t="s">
        <v>1104</v>
      </c>
      <c r="R496" s="30">
        <v>75067</v>
      </c>
      <c r="S496" s="32">
        <v>42047</v>
      </c>
      <c r="T496" s="32">
        <v>42047</v>
      </c>
      <c r="U496" s="53">
        <v>10.56</v>
      </c>
      <c r="V496" s="30">
        <v>5</v>
      </c>
      <c r="W496" s="30">
        <v>31.21</v>
      </c>
      <c r="X496" s="30">
        <v>90771</v>
      </c>
      <c r="Y496" s="30" t="s">
        <v>3216</v>
      </c>
      <c r="Z496" s="30">
        <v>161.97381923631406</v>
      </c>
    </row>
    <row r="497" spans="1:26" x14ac:dyDescent="0.2">
      <c r="A497" s="30">
        <v>1743</v>
      </c>
      <c r="B497" s="30" t="s">
        <v>1105</v>
      </c>
      <c r="C497" s="30" t="s">
        <v>92</v>
      </c>
      <c r="D497" s="30">
        <v>0</v>
      </c>
      <c r="E497" s="30">
        <v>55.99</v>
      </c>
      <c r="F497" s="30">
        <v>2.5</v>
      </c>
      <c r="G497" s="30" t="s">
        <v>14</v>
      </c>
      <c r="H497" s="30" t="s">
        <v>15</v>
      </c>
      <c r="I497" s="30" t="s">
        <v>16</v>
      </c>
      <c r="J497" s="30" t="s">
        <v>111</v>
      </c>
      <c r="K497" s="30" t="s">
        <v>18</v>
      </c>
      <c r="L497" s="30" t="s">
        <v>1106</v>
      </c>
      <c r="M497" s="30">
        <v>0.83</v>
      </c>
      <c r="N497" s="30" t="s">
        <v>8</v>
      </c>
      <c r="O497" s="30" t="s">
        <v>28</v>
      </c>
      <c r="P497" s="30" t="s">
        <v>163</v>
      </c>
      <c r="Q497" s="30" t="s">
        <v>1107</v>
      </c>
      <c r="R497" s="30">
        <v>77546</v>
      </c>
      <c r="S497" s="32">
        <v>42047</v>
      </c>
      <c r="T497" s="32">
        <v>42049</v>
      </c>
      <c r="U497" s="53">
        <v>-121.05808</v>
      </c>
      <c r="V497" s="30">
        <v>1</v>
      </c>
      <c r="W497" s="30">
        <v>52.1</v>
      </c>
      <c r="X497" s="30">
        <v>91025</v>
      </c>
      <c r="Y497" s="30" t="s">
        <v>3216</v>
      </c>
      <c r="Z497" s="30">
        <v>431.23848961731147</v>
      </c>
    </row>
    <row r="498" spans="1:26" x14ac:dyDescent="0.2">
      <c r="A498" s="30">
        <v>2553</v>
      </c>
      <c r="B498" s="30" t="s">
        <v>1108</v>
      </c>
      <c r="C498" s="30" t="s">
        <v>92</v>
      </c>
      <c r="D498" s="30">
        <v>0.03</v>
      </c>
      <c r="E498" s="30">
        <v>12.53</v>
      </c>
      <c r="F498" s="30">
        <v>7.17</v>
      </c>
      <c r="G498" s="30" t="s">
        <v>14</v>
      </c>
      <c r="H498" s="30" t="s">
        <v>47</v>
      </c>
      <c r="I498" s="30" t="s">
        <v>24</v>
      </c>
      <c r="J498" s="30" t="s">
        <v>48</v>
      </c>
      <c r="K498" s="30" t="s">
        <v>49</v>
      </c>
      <c r="L498" s="30" t="s">
        <v>1109</v>
      </c>
      <c r="M498" s="30">
        <v>0.38</v>
      </c>
      <c r="N498" s="30" t="s">
        <v>8</v>
      </c>
      <c r="O498" s="30" t="s">
        <v>28</v>
      </c>
      <c r="P498" s="30" t="s">
        <v>333</v>
      </c>
      <c r="Q498" s="30" t="s">
        <v>1110</v>
      </c>
      <c r="R498" s="30">
        <v>53142</v>
      </c>
      <c r="S498" s="32">
        <v>42047</v>
      </c>
      <c r="T498" s="32">
        <v>42048</v>
      </c>
      <c r="U498" s="53">
        <v>-20.320499999999999</v>
      </c>
      <c r="V498" s="30">
        <v>1</v>
      </c>
      <c r="W498" s="30">
        <v>19.32</v>
      </c>
      <c r="X498" s="30">
        <v>86528</v>
      </c>
      <c r="Y498" s="30" t="s">
        <v>3216</v>
      </c>
      <c r="Z498" s="30">
        <v>192.82124427713524</v>
      </c>
    </row>
    <row r="499" spans="1:26" x14ac:dyDescent="0.2">
      <c r="A499" s="30">
        <v>3324</v>
      </c>
      <c r="B499" s="30" t="s">
        <v>1111</v>
      </c>
      <c r="C499" s="30" t="s">
        <v>92</v>
      </c>
      <c r="D499" s="30">
        <v>0.05</v>
      </c>
      <c r="E499" s="30">
        <v>6.48</v>
      </c>
      <c r="F499" s="30">
        <v>8.19</v>
      </c>
      <c r="G499" s="30" t="s">
        <v>14</v>
      </c>
      <c r="H499" s="30" t="s">
        <v>15</v>
      </c>
      <c r="I499" s="30" t="s">
        <v>24</v>
      </c>
      <c r="J499" s="30" t="s">
        <v>64</v>
      </c>
      <c r="K499" s="30" t="s">
        <v>49</v>
      </c>
      <c r="L499" s="30" t="s">
        <v>875</v>
      </c>
      <c r="M499" s="30">
        <v>0.37</v>
      </c>
      <c r="N499" s="30" t="s">
        <v>8</v>
      </c>
      <c r="O499" s="30" t="s">
        <v>35</v>
      </c>
      <c r="P499" s="30" t="s">
        <v>564</v>
      </c>
      <c r="Q499" s="30" t="s">
        <v>1112</v>
      </c>
      <c r="R499" s="30">
        <v>85335</v>
      </c>
      <c r="S499" s="32">
        <v>42047</v>
      </c>
      <c r="T499" s="32">
        <v>42050</v>
      </c>
      <c r="U499" s="53">
        <v>-164.18</v>
      </c>
      <c r="V499" s="30">
        <v>9</v>
      </c>
      <c r="W499" s="30">
        <v>58.5</v>
      </c>
      <c r="X499" s="30">
        <v>90985</v>
      </c>
      <c r="Y499" s="30" t="s">
        <v>3217</v>
      </c>
      <c r="Z499" s="30">
        <v>-26.161638967413502</v>
      </c>
    </row>
    <row r="500" spans="1:26" x14ac:dyDescent="0.2">
      <c r="A500" s="30">
        <v>3369</v>
      </c>
      <c r="B500" s="30" t="s">
        <v>1113</v>
      </c>
      <c r="C500" s="30" t="s">
        <v>92</v>
      </c>
      <c r="D500" s="30">
        <v>0.06</v>
      </c>
      <c r="E500" s="30">
        <v>7.1</v>
      </c>
      <c r="F500" s="30">
        <v>6.05</v>
      </c>
      <c r="G500" s="30" t="s">
        <v>14</v>
      </c>
      <c r="H500" s="30" t="s">
        <v>47</v>
      </c>
      <c r="I500" s="30" t="s">
        <v>24</v>
      </c>
      <c r="J500" s="30" t="s">
        <v>48</v>
      </c>
      <c r="K500" s="30" t="s">
        <v>49</v>
      </c>
      <c r="L500" s="30" t="s">
        <v>227</v>
      </c>
      <c r="M500" s="30">
        <v>0.39</v>
      </c>
      <c r="N500" s="30" t="s">
        <v>8</v>
      </c>
      <c r="O500" s="30" t="s">
        <v>87</v>
      </c>
      <c r="P500" s="30" t="s">
        <v>293</v>
      </c>
      <c r="Q500" s="30" t="s">
        <v>1114</v>
      </c>
      <c r="R500" s="30">
        <v>43081</v>
      </c>
      <c r="S500" s="32">
        <v>42047</v>
      </c>
      <c r="T500" s="32">
        <v>42048</v>
      </c>
      <c r="U500" s="53">
        <v>-42.170499999999997</v>
      </c>
      <c r="V500" s="30">
        <v>4</v>
      </c>
      <c r="W500" s="30">
        <v>29.99</v>
      </c>
      <c r="X500" s="30">
        <v>90500</v>
      </c>
      <c r="Y500" s="30" t="s">
        <v>3218</v>
      </c>
      <c r="Z500" s="30">
        <v>110.96374366128759</v>
      </c>
    </row>
    <row r="501" spans="1:26" x14ac:dyDescent="0.2">
      <c r="A501" s="30">
        <v>1298</v>
      </c>
      <c r="B501" s="30" t="s">
        <v>1115</v>
      </c>
      <c r="C501" s="30" t="s">
        <v>46</v>
      </c>
      <c r="D501" s="30">
        <v>0.04</v>
      </c>
      <c r="E501" s="30">
        <v>150.97999999999999</v>
      </c>
      <c r="F501" s="30">
        <v>13.99</v>
      </c>
      <c r="G501" s="30" t="s">
        <v>14</v>
      </c>
      <c r="H501" s="30" t="s">
        <v>47</v>
      </c>
      <c r="I501" s="30" t="s">
        <v>16</v>
      </c>
      <c r="J501" s="30" t="s">
        <v>32</v>
      </c>
      <c r="K501" s="30" t="s">
        <v>120</v>
      </c>
      <c r="L501" s="30" t="s">
        <v>758</v>
      </c>
      <c r="M501" s="30">
        <v>0.38</v>
      </c>
      <c r="N501" s="30" t="s">
        <v>8</v>
      </c>
      <c r="O501" s="30" t="s">
        <v>28</v>
      </c>
      <c r="P501" s="30" t="s">
        <v>163</v>
      </c>
      <c r="Q501" s="30" t="s">
        <v>1116</v>
      </c>
      <c r="R501" s="30">
        <v>75482</v>
      </c>
      <c r="S501" s="32">
        <v>42047</v>
      </c>
      <c r="T501" s="32">
        <v>42050</v>
      </c>
      <c r="U501" s="53">
        <v>606.05460000000005</v>
      </c>
      <c r="V501" s="30">
        <v>6</v>
      </c>
      <c r="W501" s="30">
        <v>878.34</v>
      </c>
      <c r="X501" s="30">
        <v>90662</v>
      </c>
      <c r="Y501" s="30" t="s">
        <v>3216</v>
      </c>
      <c r="Z501" s="30">
        <v>1638.1916579477538</v>
      </c>
    </row>
    <row r="502" spans="1:26" x14ac:dyDescent="0.2">
      <c r="A502" s="30">
        <v>1298</v>
      </c>
      <c r="B502" s="30" t="s">
        <v>1115</v>
      </c>
      <c r="C502" s="30" t="s">
        <v>46</v>
      </c>
      <c r="D502" s="30">
        <v>0.04</v>
      </c>
      <c r="E502" s="30">
        <v>176.19</v>
      </c>
      <c r="F502" s="30">
        <v>11.87</v>
      </c>
      <c r="G502" s="30" t="s">
        <v>14</v>
      </c>
      <c r="H502" s="30" t="s">
        <v>47</v>
      </c>
      <c r="I502" s="30" t="s">
        <v>24</v>
      </c>
      <c r="J502" s="30" t="s">
        <v>54</v>
      </c>
      <c r="K502" s="30" t="s">
        <v>49</v>
      </c>
      <c r="L502" s="30" t="s">
        <v>1117</v>
      </c>
      <c r="M502" s="30">
        <v>0.62</v>
      </c>
      <c r="N502" s="30" t="s">
        <v>8</v>
      </c>
      <c r="O502" s="30" t="s">
        <v>28</v>
      </c>
      <c r="P502" s="30" t="s">
        <v>163</v>
      </c>
      <c r="Q502" s="30" t="s">
        <v>1116</v>
      </c>
      <c r="R502" s="30">
        <v>75482</v>
      </c>
      <c r="S502" s="32">
        <v>42047</v>
      </c>
      <c r="T502" s="32">
        <v>42049</v>
      </c>
      <c r="U502" s="53">
        <v>320.10000000000002</v>
      </c>
      <c r="V502" s="30">
        <v>4</v>
      </c>
      <c r="W502" s="30">
        <v>676.57</v>
      </c>
      <c r="X502" s="30">
        <v>90662</v>
      </c>
      <c r="Y502" s="30" t="s">
        <v>3216</v>
      </c>
      <c r="Z502" s="30">
        <v>1565.2428647972542</v>
      </c>
    </row>
    <row r="503" spans="1:26" x14ac:dyDescent="0.2">
      <c r="A503" s="30">
        <v>2020</v>
      </c>
      <c r="B503" s="30" t="s">
        <v>1118</v>
      </c>
      <c r="C503" s="30" t="s">
        <v>1</v>
      </c>
      <c r="D503" s="30">
        <v>0.02</v>
      </c>
      <c r="E503" s="30">
        <v>120.98</v>
      </c>
      <c r="F503" s="30">
        <v>58.64</v>
      </c>
      <c r="G503" s="30" t="s">
        <v>2</v>
      </c>
      <c r="H503" s="30" t="s">
        <v>47</v>
      </c>
      <c r="I503" s="30" t="s">
        <v>4</v>
      </c>
      <c r="J503" s="30" t="s">
        <v>93</v>
      </c>
      <c r="K503" s="30" t="s">
        <v>6</v>
      </c>
      <c r="L503" s="30" t="s">
        <v>1119</v>
      </c>
      <c r="M503" s="30">
        <v>0.75</v>
      </c>
      <c r="N503" s="30" t="s">
        <v>8</v>
      </c>
      <c r="O503" s="30" t="s">
        <v>87</v>
      </c>
      <c r="P503" s="30" t="s">
        <v>296</v>
      </c>
      <c r="Q503" s="30" t="s">
        <v>1120</v>
      </c>
      <c r="R503" s="30">
        <v>15239</v>
      </c>
      <c r="S503" s="32">
        <v>42048</v>
      </c>
      <c r="T503" s="32">
        <v>42050</v>
      </c>
      <c r="U503" s="53">
        <v>-1330.5</v>
      </c>
      <c r="V503" s="30">
        <v>11</v>
      </c>
      <c r="W503" s="30">
        <v>1370.99</v>
      </c>
      <c r="X503" s="30">
        <v>86933</v>
      </c>
      <c r="Y503" s="30" t="s">
        <v>3218</v>
      </c>
      <c r="Z503" s="30">
        <v>1401.3806307947796</v>
      </c>
    </row>
    <row r="504" spans="1:26" x14ac:dyDescent="0.2">
      <c r="A504" s="30">
        <v>3342</v>
      </c>
      <c r="B504" s="30" t="s">
        <v>1121</v>
      </c>
      <c r="C504" s="30" t="s">
        <v>1</v>
      </c>
      <c r="D504" s="30">
        <v>0.03</v>
      </c>
      <c r="E504" s="30">
        <v>194.3</v>
      </c>
      <c r="F504" s="30">
        <v>11.54</v>
      </c>
      <c r="G504" s="30" t="s">
        <v>14</v>
      </c>
      <c r="H504" s="30" t="s">
        <v>47</v>
      </c>
      <c r="I504" s="30" t="s">
        <v>4</v>
      </c>
      <c r="J504" s="30" t="s">
        <v>102</v>
      </c>
      <c r="K504" s="30" t="s">
        <v>40</v>
      </c>
      <c r="L504" s="30" t="s">
        <v>182</v>
      </c>
      <c r="M504" s="30">
        <v>0.59</v>
      </c>
      <c r="N504" s="30" t="s">
        <v>8</v>
      </c>
      <c r="O504" s="30" t="s">
        <v>87</v>
      </c>
      <c r="P504" s="30" t="s">
        <v>350</v>
      </c>
      <c r="Q504" s="30" t="s">
        <v>42</v>
      </c>
      <c r="R504" s="30">
        <v>20006</v>
      </c>
      <c r="S504" s="32">
        <v>42048</v>
      </c>
      <c r="T504" s="32">
        <v>42050</v>
      </c>
      <c r="U504" s="53">
        <v>2861.01</v>
      </c>
      <c r="V504" s="30">
        <v>42</v>
      </c>
      <c r="W504" s="30">
        <v>8549.0400000000009</v>
      </c>
      <c r="X504" s="30">
        <v>21572</v>
      </c>
      <c r="Y504" s="30" t="s">
        <v>3218</v>
      </c>
      <c r="Z504" s="30">
        <v>4285.4757732524631</v>
      </c>
    </row>
    <row r="505" spans="1:26" x14ac:dyDescent="0.2">
      <c r="A505" s="30">
        <v>3344</v>
      </c>
      <c r="B505" s="30" t="s">
        <v>1122</v>
      </c>
      <c r="C505" s="30" t="s">
        <v>1</v>
      </c>
      <c r="D505" s="30">
        <v>0.03</v>
      </c>
      <c r="E505" s="30">
        <v>194.3</v>
      </c>
      <c r="F505" s="30">
        <v>11.54</v>
      </c>
      <c r="G505" s="30" t="s">
        <v>14</v>
      </c>
      <c r="H505" s="30" t="s">
        <v>47</v>
      </c>
      <c r="I505" s="30" t="s">
        <v>4</v>
      </c>
      <c r="J505" s="30" t="s">
        <v>102</v>
      </c>
      <c r="K505" s="30" t="s">
        <v>40</v>
      </c>
      <c r="L505" s="30" t="s">
        <v>182</v>
      </c>
      <c r="M505" s="30">
        <v>0.59</v>
      </c>
      <c r="N505" s="30" t="s">
        <v>8</v>
      </c>
      <c r="O505" s="30" t="s">
        <v>28</v>
      </c>
      <c r="P505" s="30" t="s">
        <v>265</v>
      </c>
      <c r="Q505" s="30" t="s">
        <v>1123</v>
      </c>
      <c r="R505" s="30">
        <v>48307</v>
      </c>
      <c r="S505" s="32">
        <v>42048</v>
      </c>
      <c r="T505" s="32">
        <v>42050</v>
      </c>
      <c r="U505" s="53">
        <v>1544.9306999999999</v>
      </c>
      <c r="V505" s="30">
        <v>11</v>
      </c>
      <c r="W505" s="30">
        <v>2239.0300000000002</v>
      </c>
      <c r="X505" s="30">
        <v>89928</v>
      </c>
      <c r="Y505" s="30" t="s">
        <v>3216</v>
      </c>
      <c r="Z505" s="30">
        <v>2937.7767173574871</v>
      </c>
    </row>
    <row r="506" spans="1:26" x14ac:dyDescent="0.2">
      <c r="A506" s="30">
        <v>1554</v>
      </c>
      <c r="B506" s="30" t="s">
        <v>1124</v>
      </c>
      <c r="C506" s="30" t="s">
        <v>13</v>
      </c>
      <c r="D506" s="30">
        <v>0.03</v>
      </c>
      <c r="E506" s="30">
        <v>124.49</v>
      </c>
      <c r="F506" s="30">
        <v>51.94</v>
      </c>
      <c r="G506" s="30" t="s">
        <v>2</v>
      </c>
      <c r="H506" s="30" t="s">
        <v>15</v>
      </c>
      <c r="I506" s="30" t="s">
        <v>4</v>
      </c>
      <c r="J506" s="30" t="s">
        <v>5</v>
      </c>
      <c r="K506" s="30" t="s">
        <v>6</v>
      </c>
      <c r="L506" s="30" t="s">
        <v>1125</v>
      </c>
      <c r="M506" s="30">
        <v>0.63</v>
      </c>
      <c r="N506" s="30" t="s">
        <v>8</v>
      </c>
      <c r="O506" s="30" t="s">
        <v>9</v>
      </c>
      <c r="P506" s="30" t="s">
        <v>10</v>
      </c>
      <c r="Q506" s="30" t="s">
        <v>1126</v>
      </c>
      <c r="R506" s="30">
        <v>39503</v>
      </c>
      <c r="S506" s="32">
        <v>42048</v>
      </c>
      <c r="T506" s="32">
        <v>42049</v>
      </c>
      <c r="U506" s="53">
        <v>-4.0179999999999998</v>
      </c>
      <c r="V506" s="30">
        <v>7</v>
      </c>
      <c r="W506" s="30">
        <v>894.88</v>
      </c>
      <c r="X506" s="30">
        <v>87487</v>
      </c>
      <c r="Y506" s="30" t="s">
        <v>3215</v>
      </c>
      <c r="Z506" s="30">
        <v>2127.3211589428465</v>
      </c>
    </row>
    <row r="507" spans="1:26" x14ac:dyDescent="0.2">
      <c r="A507" s="30">
        <v>2897</v>
      </c>
      <c r="B507" s="30" t="s">
        <v>1127</v>
      </c>
      <c r="C507" s="30" t="s">
        <v>13</v>
      </c>
      <c r="D507" s="30">
        <v>0.05</v>
      </c>
      <c r="E507" s="30">
        <v>80.97</v>
      </c>
      <c r="F507" s="30">
        <v>30.06</v>
      </c>
      <c r="G507" s="30" t="s">
        <v>2</v>
      </c>
      <c r="H507" s="30" t="s">
        <v>47</v>
      </c>
      <c r="I507" s="30" t="s">
        <v>16</v>
      </c>
      <c r="J507" s="30" t="s">
        <v>32</v>
      </c>
      <c r="K507" s="30" t="s">
        <v>6</v>
      </c>
      <c r="L507" s="30" t="s">
        <v>1128</v>
      </c>
      <c r="M507" s="30">
        <v>0.4</v>
      </c>
      <c r="N507" s="30" t="s">
        <v>8</v>
      </c>
      <c r="O507" s="30" t="s">
        <v>28</v>
      </c>
      <c r="P507" s="30" t="s">
        <v>60</v>
      </c>
      <c r="Q507" s="30" t="s">
        <v>1129</v>
      </c>
      <c r="R507" s="30">
        <v>55369</v>
      </c>
      <c r="S507" s="32">
        <v>42048</v>
      </c>
      <c r="T507" s="32">
        <v>42049</v>
      </c>
      <c r="U507" s="53">
        <v>565.17999999999995</v>
      </c>
      <c r="V507" s="30">
        <v>11</v>
      </c>
      <c r="W507" s="30">
        <v>904.25</v>
      </c>
      <c r="X507" s="30">
        <v>86926</v>
      </c>
      <c r="Y507" s="30" t="s">
        <v>3216</v>
      </c>
      <c r="Z507" s="30">
        <v>1824.0756703754776</v>
      </c>
    </row>
    <row r="508" spans="1:26" x14ac:dyDescent="0.2">
      <c r="A508" s="30">
        <v>2897</v>
      </c>
      <c r="B508" s="30" t="s">
        <v>1127</v>
      </c>
      <c r="C508" s="30" t="s">
        <v>13</v>
      </c>
      <c r="D508" s="30">
        <v>0</v>
      </c>
      <c r="E508" s="30">
        <v>6.48</v>
      </c>
      <c r="F508" s="30">
        <v>10.050000000000001</v>
      </c>
      <c r="G508" s="30" t="s">
        <v>14</v>
      </c>
      <c r="H508" s="30" t="s">
        <v>47</v>
      </c>
      <c r="I508" s="30" t="s">
        <v>24</v>
      </c>
      <c r="J508" s="30" t="s">
        <v>64</v>
      </c>
      <c r="K508" s="30" t="s">
        <v>49</v>
      </c>
      <c r="L508" s="30" t="s">
        <v>1130</v>
      </c>
      <c r="M508" s="30">
        <v>0.37</v>
      </c>
      <c r="N508" s="30" t="s">
        <v>8</v>
      </c>
      <c r="O508" s="30" t="s">
        <v>28</v>
      </c>
      <c r="P508" s="30" t="s">
        <v>60</v>
      </c>
      <c r="Q508" s="30" t="s">
        <v>1129</v>
      </c>
      <c r="R508" s="30">
        <v>55369</v>
      </c>
      <c r="S508" s="32">
        <v>42048</v>
      </c>
      <c r="T508" s="32">
        <v>42050</v>
      </c>
      <c r="U508" s="53">
        <v>-38.72</v>
      </c>
      <c r="V508" s="30">
        <v>2</v>
      </c>
      <c r="W508" s="30">
        <v>16.309999999999999</v>
      </c>
      <c r="X508" s="30">
        <v>86926</v>
      </c>
      <c r="Y508" s="30" t="s">
        <v>3216</v>
      </c>
      <c r="Z508" s="30">
        <v>230.88703322563686</v>
      </c>
    </row>
    <row r="509" spans="1:26" x14ac:dyDescent="0.2">
      <c r="A509" s="30">
        <v>2058</v>
      </c>
      <c r="B509" s="30" t="s">
        <v>1131</v>
      </c>
      <c r="C509" s="30" t="s">
        <v>92</v>
      </c>
      <c r="D509" s="30">
        <v>7.0000000000000007E-2</v>
      </c>
      <c r="E509" s="30">
        <v>5.98</v>
      </c>
      <c r="F509" s="30">
        <v>5.46</v>
      </c>
      <c r="G509" s="30" t="s">
        <v>14</v>
      </c>
      <c r="H509" s="30" t="s">
        <v>70</v>
      </c>
      <c r="I509" s="30" t="s">
        <v>24</v>
      </c>
      <c r="J509" s="30" t="s">
        <v>64</v>
      </c>
      <c r="K509" s="30" t="s">
        <v>49</v>
      </c>
      <c r="L509" s="30" t="s">
        <v>1132</v>
      </c>
      <c r="M509" s="30">
        <v>0.36</v>
      </c>
      <c r="N509" s="30" t="s">
        <v>8</v>
      </c>
      <c r="O509" s="30" t="s">
        <v>9</v>
      </c>
      <c r="P509" s="30" t="s">
        <v>73</v>
      </c>
      <c r="Q509" s="30" t="s">
        <v>1133</v>
      </c>
      <c r="R509" s="30">
        <v>28601</v>
      </c>
      <c r="S509" s="32">
        <v>42048</v>
      </c>
      <c r="T509" s="32">
        <v>42050</v>
      </c>
      <c r="U509" s="53">
        <v>46.65</v>
      </c>
      <c r="V509" s="30">
        <v>5</v>
      </c>
      <c r="W509" s="30">
        <v>32.76</v>
      </c>
      <c r="X509" s="30">
        <v>88040</v>
      </c>
      <c r="Y509" s="30" t="s">
        <v>3215</v>
      </c>
      <c r="Z509" s="30">
        <v>120.11882801974068</v>
      </c>
    </row>
    <row r="510" spans="1:26" x14ac:dyDescent="0.2">
      <c r="A510" s="30">
        <v>3170</v>
      </c>
      <c r="B510" s="30" t="s">
        <v>1134</v>
      </c>
      <c r="C510" s="30" t="s">
        <v>92</v>
      </c>
      <c r="D510" s="30">
        <v>0.1</v>
      </c>
      <c r="E510" s="30">
        <v>7.28</v>
      </c>
      <c r="F510" s="30">
        <v>5.47</v>
      </c>
      <c r="G510" s="30" t="s">
        <v>14</v>
      </c>
      <c r="H510" s="30" t="s">
        <v>70</v>
      </c>
      <c r="I510" s="30" t="s">
        <v>24</v>
      </c>
      <c r="J510" s="30" t="s">
        <v>64</v>
      </c>
      <c r="K510" s="30" t="s">
        <v>49</v>
      </c>
      <c r="L510" s="30" t="s">
        <v>1135</v>
      </c>
      <c r="M510" s="30">
        <v>0.35</v>
      </c>
      <c r="N510" s="30" t="s">
        <v>8</v>
      </c>
      <c r="O510" s="30" t="s">
        <v>9</v>
      </c>
      <c r="P510" s="30" t="s">
        <v>99</v>
      </c>
      <c r="Q510" s="30" t="s">
        <v>1136</v>
      </c>
      <c r="R510" s="30">
        <v>34952</v>
      </c>
      <c r="S510" s="32">
        <v>42048</v>
      </c>
      <c r="T510" s="32">
        <v>42048</v>
      </c>
      <c r="U510" s="53">
        <v>167.334</v>
      </c>
      <c r="V510" s="30">
        <v>12</v>
      </c>
      <c r="W510" s="30">
        <v>83.14</v>
      </c>
      <c r="X510" s="30">
        <v>86489</v>
      </c>
      <c r="Y510" s="30" t="s">
        <v>3215</v>
      </c>
      <c r="Z510" s="30">
        <v>219.91486415589557</v>
      </c>
    </row>
    <row r="511" spans="1:26" x14ac:dyDescent="0.2">
      <c r="A511" s="30">
        <v>2190</v>
      </c>
      <c r="B511" s="30" t="s">
        <v>1137</v>
      </c>
      <c r="C511" s="30" t="s">
        <v>1</v>
      </c>
      <c r="D511" s="30">
        <v>0.05</v>
      </c>
      <c r="E511" s="30">
        <v>16.98</v>
      </c>
      <c r="F511" s="30">
        <v>7.78</v>
      </c>
      <c r="G511" s="30" t="s">
        <v>14</v>
      </c>
      <c r="H511" s="30" t="s">
        <v>47</v>
      </c>
      <c r="I511" s="30" t="s">
        <v>24</v>
      </c>
      <c r="J511" s="30" t="s">
        <v>25</v>
      </c>
      <c r="K511" s="30" t="s">
        <v>18</v>
      </c>
      <c r="L511" s="30" t="s">
        <v>1138</v>
      </c>
      <c r="M511" s="30">
        <v>0.56999999999999995</v>
      </c>
      <c r="N511" s="30" t="s">
        <v>8</v>
      </c>
      <c r="O511" s="30" t="s">
        <v>28</v>
      </c>
      <c r="P511" s="30" t="s">
        <v>265</v>
      </c>
      <c r="Q511" s="30" t="s">
        <v>1139</v>
      </c>
      <c r="R511" s="30">
        <v>48227</v>
      </c>
      <c r="S511" s="32">
        <v>42049</v>
      </c>
      <c r="T511" s="32">
        <v>42051</v>
      </c>
      <c r="U511" s="53">
        <v>-47.28</v>
      </c>
      <c r="V511" s="30">
        <v>45</v>
      </c>
      <c r="W511" s="30">
        <v>761.67</v>
      </c>
      <c r="X511" s="30">
        <v>41636</v>
      </c>
      <c r="Y511" s="30" t="s">
        <v>3216</v>
      </c>
      <c r="Z511" s="30">
        <v>617.97291496405353</v>
      </c>
    </row>
    <row r="512" spans="1:26" x14ac:dyDescent="0.2">
      <c r="A512" s="30">
        <v>2190</v>
      </c>
      <c r="B512" s="30" t="s">
        <v>1137</v>
      </c>
      <c r="C512" s="30" t="s">
        <v>1</v>
      </c>
      <c r="D512" s="30">
        <v>0.03</v>
      </c>
      <c r="E512" s="30">
        <v>115.99</v>
      </c>
      <c r="F512" s="30">
        <v>4.2300000000000004</v>
      </c>
      <c r="G512" s="30" t="s">
        <v>14</v>
      </c>
      <c r="H512" s="30" t="s">
        <v>47</v>
      </c>
      <c r="I512" s="30" t="s">
        <v>16</v>
      </c>
      <c r="J512" s="30" t="s">
        <v>111</v>
      </c>
      <c r="K512" s="30" t="s">
        <v>49</v>
      </c>
      <c r="L512" s="30" t="s">
        <v>1140</v>
      </c>
      <c r="M512" s="30">
        <v>0.56000000000000005</v>
      </c>
      <c r="N512" s="30" t="s">
        <v>8</v>
      </c>
      <c r="O512" s="30" t="s">
        <v>28</v>
      </c>
      <c r="P512" s="30" t="s">
        <v>265</v>
      </c>
      <c r="Q512" s="30" t="s">
        <v>1139</v>
      </c>
      <c r="R512" s="30">
        <v>48227</v>
      </c>
      <c r="S512" s="32">
        <v>42049</v>
      </c>
      <c r="T512" s="32">
        <v>42051</v>
      </c>
      <c r="U512" s="53">
        <v>722.24099999999999</v>
      </c>
      <c r="V512" s="30">
        <v>49</v>
      </c>
      <c r="W512" s="30">
        <v>5014.07</v>
      </c>
      <c r="X512" s="30">
        <v>41636</v>
      </c>
      <c r="Y512" s="30" t="s">
        <v>3216</v>
      </c>
      <c r="Z512" s="30">
        <v>1622.9831934029353</v>
      </c>
    </row>
    <row r="513" spans="1:26" x14ac:dyDescent="0.2">
      <c r="A513" s="30">
        <v>2193</v>
      </c>
      <c r="B513" s="30" t="s">
        <v>1141</v>
      </c>
      <c r="C513" s="30" t="s">
        <v>1</v>
      </c>
      <c r="D513" s="30">
        <v>0.05</v>
      </c>
      <c r="E513" s="30">
        <v>16.98</v>
      </c>
      <c r="F513" s="30">
        <v>7.78</v>
      </c>
      <c r="G513" s="30" t="s">
        <v>14</v>
      </c>
      <c r="H513" s="30" t="s">
        <v>47</v>
      </c>
      <c r="I513" s="30" t="s">
        <v>24</v>
      </c>
      <c r="J513" s="30" t="s">
        <v>25</v>
      </c>
      <c r="K513" s="30" t="s">
        <v>18</v>
      </c>
      <c r="L513" s="30" t="s">
        <v>1138</v>
      </c>
      <c r="M513" s="30">
        <v>0.56999999999999995</v>
      </c>
      <c r="N513" s="30" t="s">
        <v>8</v>
      </c>
      <c r="O513" s="30" t="s">
        <v>9</v>
      </c>
      <c r="P513" s="30" t="s">
        <v>73</v>
      </c>
      <c r="Q513" s="30" t="s">
        <v>74</v>
      </c>
      <c r="R513" s="30">
        <v>28560</v>
      </c>
      <c r="S513" s="32">
        <v>42049</v>
      </c>
      <c r="T513" s="32">
        <v>42051</v>
      </c>
      <c r="U513" s="53">
        <v>-161</v>
      </c>
      <c r="V513" s="30">
        <v>11</v>
      </c>
      <c r="W513" s="30">
        <v>186.19</v>
      </c>
      <c r="X513" s="30">
        <v>90685</v>
      </c>
      <c r="Y513" s="30" t="s">
        <v>3215</v>
      </c>
      <c r="Z513" s="30">
        <v>501.52070981473122</v>
      </c>
    </row>
    <row r="514" spans="1:26" x14ac:dyDescent="0.2">
      <c r="A514" s="30">
        <v>2193</v>
      </c>
      <c r="B514" s="30" t="s">
        <v>1141</v>
      </c>
      <c r="C514" s="30" t="s">
        <v>1</v>
      </c>
      <c r="D514" s="30">
        <v>0.03</v>
      </c>
      <c r="E514" s="30">
        <v>115.99</v>
      </c>
      <c r="F514" s="30">
        <v>4.2300000000000004</v>
      </c>
      <c r="G514" s="30" t="s">
        <v>14</v>
      </c>
      <c r="H514" s="30" t="s">
        <v>47</v>
      </c>
      <c r="I514" s="30" t="s">
        <v>16</v>
      </c>
      <c r="J514" s="30" t="s">
        <v>111</v>
      </c>
      <c r="K514" s="30" t="s">
        <v>49</v>
      </c>
      <c r="L514" s="30" t="s">
        <v>1140</v>
      </c>
      <c r="M514" s="30">
        <v>0.56000000000000005</v>
      </c>
      <c r="N514" s="30" t="s">
        <v>8</v>
      </c>
      <c r="O514" s="30" t="s">
        <v>9</v>
      </c>
      <c r="P514" s="30" t="s">
        <v>73</v>
      </c>
      <c r="Q514" s="30" t="s">
        <v>74</v>
      </c>
      <c r="R514" s="30">
        <v>28560</v>
      </c>
      <c r="S514" s="32">
        <v>42049</v>
      </c>
      <c r="T514" s="32">
        <v>42051</v>
      </c>
      <c r="U514" s="53">
        <v>848.3646</v>
      </c>
      <c r="V514" s="30">
        <v>12</v>
      </c>
      <c r="W514" s="30">
        <v>1227.94</v>
      </c>
      <c r="X514" s="30">
        <v>90685</v>
      </c>
      <c r="Y514" s="30" t="s">
        <v>3215</v>
      </c>
      <c r="Z514" s="30">
        <v>1752.1370040023994</v>
      </c>
    </row>
    <row r="515" spans="1:26" x14ac:dyDescent="0.2">
      <c r="A515" s="30">
        <v>2358</v>
      </c>
      <c r="B515" s="30" t="s">
        <v>1142</v>
      </c>
      <c r="C515" s="30" t="s">
        <v>1</v>
      </c>
      <c r="D515" s="30">
        <v>0.05</v>
      </c>
      <c r="E515" s="30">
        <v>2.08</v>
      </c>
      <c r="F515" s="30">
        <v>2.56</v>
      </c>
      <c r="G515" s="30" t="s">
        <v>14</v>
      </c>
      <c r="H515" s="30" t="s">
        <v>47</v>
      </c>
      <c r="I515" s="30" t="s">
        <v>24</v>
      </c>
      <c r="J515" s="30" t="s">
        <v>544</v>
      </c>
      <c r="K515" s="30" t="s">
        <v>18</v>
      </c>
      <c r="L515" s="30" t="s">
        <v>1143</v>
      </c>
      <c r="M515" s="30">
        <v>0.55000000000000004</v>
      </c>
      <c r="N515" s="30" t="s">
        <v>8</v>
      </c>
      <c r="O515" s="30" t="s">
        <v>9</v>
      </c>
      <c r="P515" s="30" t="s">
        <v>99</v>
      </c>
      <c r="Q515" s="30" t="s">
        <v>1072</v>
      </c>
      <c r="R515" s="30">
        <v>33311</v>
      </c>
      <c r="S515" s="32">
        <v>42049</v>
      </c>
      <c r="T515" s="32">
        <v>42051</v>
      </c>
      <c r="U515" s="53">
        <v>-1045.0160000000001</v>
      </c>
      <c r="V515" s="30">
        <v>19</v>
      </c>
      <c r="W515" s="30">
        <v>40.93</v>
      </c>
      <c r="X515" s="30">
        <v>88268</v>
      </c>
      <c r="Y515" s="30" t="s">
        <v>3215</v>
      </c>
      <c r="Z515" s="30">
        <v>-611.31978821076768</v>
      </c>
    </row>
    <row r="516" spans="1:26" x14ac:dyDescent="0.2">
      <c r="A516" s="30">
        <v>2490</v>
      </c>
      <c r="B516" s="30" t="s">
        <v>430</v>
      </c>
      <c r="C516" s="30" t="s">
        <v>1</v>
      </c>
      <c r="D516" s="30">
        <v>0.09</v>
      </c>
      <c r="E516" s="30">
        <v>348.21</v>
      </c>
      <c r="F516" s="30">
        <v>40.19</v>
      </c>
      <c r="G516" s="30" t="s">
        <v>2</v>
      </c>
      <c r="H516" s="30" t="s">
        <v>47</v>
      </c>
      <c r="I516" s="30" t="s">
        <v>4</v>
      </c>
      <c r="J516" s="30" t="s">
        <v>5</v>
      </c>
      <c r="K516" s="30" t="s">
        <v>6</v>
      </c>
      <c r="L516" s="30" t="s">
        <v>7</v>
      </c>
      <c r="M516" s="30">
        <v>0.62</v>
      </c>
      <c r="N516" s="30" t="s">
        <v>8</v>
      </c>
      <c r="O516" s="30" t="s">
        <v>35</v>
      </c>
      <c r="P516" s="30" t="s">
        <v>66</v>
      </c>
      <c r="Q516" s="30" t="s">
        <v>432</v>
      </c>
      <c r="R516" s="30">
        <v>92627</v>
      </c>
      <c r="S516" s="32">
        <v>42049</v>
      </c>
      <c r="T516" s="32">
        <v>42051</v>
      </c>
      <c r="U516" s="53">
        <v>-93.85</v>
      </c>
      <c r="V516" s="30">
        <v>2</v>
      </c>
      <c r="W516" s="30">
        <v>662.8</v>
      </c>
      <c r="X516" s="30">
        <v>86884</v>
      </c>
      <c r="Y516" s="30" t="s">
        <v>3217</v>
      </c>
      <c r="Z516" s="30">
        <v>2715.4349891015022</v>
      </c>
    </row>
    <row r="517" spans="1:26" x14ac:dyDescent="0.2">
      <c r="A517" s="30">
        <v>2491</v>
      </c>
      <c r="B517" s="30" t="s">
        <v>433</v>
      </c>
      <c r="C517" s="30" t="s">
        <v>1</v>
      </c>
      <c r="D517" s="30">
        <v>0.09</v>
      </c>
      <c r="E517" s="30">
        <v>348.21</v>
      </c>
      <c r="F517" s="30">
        <v>40.19</v>
      </c>
      <c r="G517" s="30" t="s">
        <v>2</v>
      </c>
      <c r="H517" s="30" t="s">
        <v>47</v>
      </c>
      <c r="I517" s="30" t="s">
        <v>4</v>
      </c>
      <c r="J517" s="30" t="s">
        <v>5</v>
      </c>
      <c r="K517" s="30" t="s">
        <v>6</v>
      </c>
      <c r="L517" s="30" t="s">
        <v>7</v>
      </c>
      <c r="M517" s="30">
        <v>0.62</v>
      </c>
      <c r="N517" s="30" t="s">
        <v>8</v>
      </c>
      <c r="O517" s="30" t="s">
        <v>35</v>
      </c>
      <c r="P517" s="30" t="s">
        <v>66</v>
      </c>
      <c r="Q517" s="30" t="s">
        <v>76</v>
      </c>
      <c r="R517" s="30">
        <v>90045</v>
      </c>
      <c r="S517" s="32">
        <v>42049</v>
      </c>
      <c r="T517" s="32">
        <v>42051</v>
      </c>
      <c r="U517" s="53">
        <v>-93.85</v>
      </c>
      <c r="V517" s="30">
        <v>8</v>
      </c>
      <c r="W517" s="30">
        <v>2651.21</v>
      </c>
      <c r="X517" s="30">
        <v>48836</v>
      </c>
      <c r="Y517" s="30" t="s">
        <v>3217</v>
      </c>
      <c r="Z517" s="30">
        <v>2715.4349891015022</v>
      </c>
    </row>
    <row r="518" spans="1:26" x14ac:dyDescent="0.2">
      <c r="A518" s="30">
        <v>3069</v>
      </c>
      <c r="B518" s="30" t="s">
        <v>1144</v>
      </c>
      <c r="C518" s="30" t="s">
        <v>1</v>
      </c>
      <c r="D518" s="30">
        <v>0.09</v>
      </c>
      <c r="E518" s="30">
        <v>1.82</v>
      </c>
      <c r="F518" s="30">
        <v>0.83</v>
      </c>
      <c r="G518" s="30" t="s">
        <v>14</v>
      </c>
      <c r="H518" s="30" t="s">
        <v>15</v>
      </c>
      <c r="I518" s="30" t="s">
        <v>24</v>
      </c>
      <c r="J518" s="30" t="s">
        <v>25</v>
      </c>
      <c r="K518" s="30" t="s">
        <v>26</v>
      </c>
      <c r="L518" s="30" t="s">
        <v>1145</v>
      </c>
      <c r="M518" s="30">
        <v>0.56999999999999995</v>
      </c>
      <c r="N518" s="30" t="s">
        <v>8</v>
      </c>
      <c r="O518" s="30" t="s">
        <v>28</v>
      </c>
      <c r="P518" s="30" t="s">
        <v>60</v>
      </c>
      <c r="Q518" s="30" t="s">
        <v>1146</v>
      </c>
      <c r="R518" s="30">
        <v>55128</v>
      </c>
      <c r="S518" s="32">
        <v>42049</v>
      </c>
      <c r="T518" s="32">
        <v>42050</v>
      </c>
      <c r="U518" s="53">
        <v>-6.734</v>
      </c>
      <c r="V518" s="30">
        <v>22</v>
      </c>
      <c r="W518" s="30">
        <v>36.82</v>
      </c>
      <c r="X518" s="30">
        <v>88192</v>
      </c>
      <c r="Y518" s="30" t="s">
        <v>3216</v>
      </c>
      <c r="Z518" s="30">
        <v>334.0922575580621</v>
      </c>
    </row>
    <row r="519" spans="1:26" x14ac:dyDescent="0.2">
      <c r="A519" s="30">
        <v>3393</v>
      </c>
      <c r="B519" s="30" t="s">
        <v>1147</v>
      </c>
      <c r="C519" s="30" t="s">
        <v>1</v>
      </c>
      <c r="D519" s="30">
        <v>0.08</v>
      </c>
      <c r="E519" s="30">
        <v>4.4800000000000004</v>
      </c>
      <c r="F519" s="30">
        <v>2.5</v>
      </c>
      <c r="G519" s="30" t="s">
        <v>14</v>
      </c>
      <c r="H519" s="30" t="s">
        <v>15</v>
      </c>
      <c r="I519" s="30" t="s">
        <v>24</v>
      </c>
      <c r="J519" s="30" t="s">
        <v>321</v>
      </c>
      <c r="K519" s="30" t="s">
        <v>49</v>
      </c>
      <c r="L519" s="30" t="s">
        <v>997</v>
      </c>
      <c r="M519" s="30">
        <v>0.37</v>
      </c>
      <c r="N519" s="30" t="s">
        <v>8</v>
      </c>
      <c r="O519" s="30" t="s">
        <v>35</v>
      </c>
      <c r="P519" s="30" t="s">
        <v>42</v>
      </c>
      <c r="Q519" s="30" t="s">
        <v>1148</v>
      </c>
      <c r="R519" s="30">
        <v>99163</v>
      </c>
      <c r="S519" s="32">
        <v>42049</v>
      </c>
      <c r="T519" s="32">
        <v>42050</v>
      </c>
      <c r="U519" s="53">
        <v>-3.2448000000000001</v>
      </c>
      <c r="V519" s="30">
        <v>19</v>
      </c>
      <c r="W519" s="30">
        <v>80.2</v>
      </c>
      <c r="X519" s="30">
        <v>87909</v>
      </c>
      <c r="Y519" s="30" t="s">
        <v>3217</v>
      </c>
      <c r="Z519" s="30">
        <v>232.52885772579464</v>
      </c>
    </row>
    <row r="520" spans="1:26" x14ac:dyDescent="0.2">
      <c r="A520" s="30">
        <v>306</v>
      </c>
      <c r="B520" s="30" t="s">
        <v>1149</v>
      </c>
      <c r="C520" s="30" t="s">
        <v>13</v>
      </c>
      <c r="D520" s="30">
        <v>0.01</v>
      </c>
      <c r="E520" s="30">
        <v>8.33</v>
      </c>
      <c r="F520" s="30">
        <v>1.99</v>
      </c>
      <c r="G520" s="30" t="s">
        <v>14</v>
      </c>
      <c r="H520" s="30" t="s">
        <v>3</v>
      </c>
      <c r="I520" s="30" t="s">
        <v>16</v>
      </c>
      <c r="J520" s="30" t="s">
        <v>17</v>
      </c>
      <c r="K520" s="30" t="s">
        <v>18</v>
      </c>
      <c r="L520" s="30" t="s">
        <v>1150</v>
      </c>
      <c r="M520" s="30">
        <v>0.52</v>
      </c>
      <c r="N520" s="30" t="s">
        <v>8</v>
      </c>
      <c r="O520" s="30" t="s">
        <v>87</v>
      </c>
      <c r="P520" s="30" t="s">
        <v>394</v>
      </c>
      <c r="Q520" s="30" t="s">
        <v>1151</v>
      </c>
      <c r="R520" s="30">
        <v>21208</v>
      </c>
      <c r="S520" s="32">
        <v>42049</v>
      </c>
      <c r="T520" s="32">
        <v>42050</v>
      </c>
      <c r="U520" s="53">
        <v>15.895200000000001</v>
      </c>
      <c r="V520" s="30">
        <v>8</v>
      </c>
      <c r="W520" s="30">
        <v>70.16</v>
      </c>
      <c r="X520" s="30">
        <v>87057</v>
      </c>
      <c r="Y520" s="30" t="s">
        <v>3218</v>
      </c>
      <c r="Z520" s="30">
        <v>148.43113375727327</v>
      </c>
    </row>
    <row r="521" spans="1:26" x14ac:dyDescent="0.2">
      <c r="A521" s="30">
        <v>306</v>
      </c>
      <c r="B521" s="30" t="s">
        <v>1149</v>
      </c>
      <c r="C521" s="30" t="s">
        <v>13</v>
      </c>
      <c r="D521" s="30">
        <v>0.04</v>
      </c>
      <c r="E521" s="30">
        <v>85.99</v>
      </c>
      <c r="F521" s="30">
        <v>0.99</v>
      </c>
      <c r="G521" s="30" t="s">
        <v>14</v>
      </c>
      <c r="H521" s="30" t="s">
        <v>3</v>
      </c>
      <c r="I521" s="30" t="s">
        <v>16</v>
      </c>
      <c r="J521" s="30" t="s">
        <v>111</v>
      </c>
      <c r="K521" s="30" t="s">
        <v>26</v>
      </c>
      <c r="L521" s="30" t="s">
        <v>1152</v>
      </c>
      <c r="M521" s="30">
        <v>0.55000000000000004</v>
      </c>
      <c r="N521" s="30" t="s">
        <v>8</v>
      </c>
      <c r="O521" s="30" t="s">
        <v>87</v>
      </c>
      <c r="P521" s="30" t="s">
        <v>394</v>
      </c>
      <c r="Q521" s="30" t="s">
        <v>1151</v>
      </c>
      <c r="R521" s="30">
        <v>21208</v>
      </c>
      <c r="S521" s="32">
        <v>42049</v>
      </c>
      <c r="T521" s="32">
        <v>42051</v>
      </c>
      <c r="U521" s="53">
        <v>855.99329999999998</v>
      </c>
      <c r="V521" s="30">
        <v>17</v>
      </c>
      <c r="W521" s="30">
        <v>1240.57</v>
      </c>
      <c r="X521" s="30">
        <v>87057</v>
      </c>
      <c r="Y521" s="30" t="s">
        <v>3218</v>
      </c>
      <c r="Z521" s="30">
        <v>1229.5066181076038</v>
      </c>
    </row>
    <row r="522" spans="1:26" x14ac:dyDescent="0.2">
      <c r="A522" s="30">
        <v>308</v>
      </c>
      <c r="B522" s="30" t="s">
        <v>1153</v>
      </c>
      <c r="C522" s="30" t="s">
        <v>13</v>
      </c>
      <c r="D522" s="30">
        <v>0.01</v>
      </c>
      <c r="E522" s="30">
        <v>8.33</v>
      </c>
      <c r="F522" s="30">
        <v>1.99</v>
      </c>
      <c r="G522" s="30" t="s">
        <v>14</v>
      </c>
      <c r="H522" s="30" t="s">
        <v>3</v>
      </c>
      <c r="I522" s="30" t="s">
        <v>16</v>
      </c>
      <c r="J522" s="30" t="s">
        <v>17</v>
      </c>
      <c r="K522" s="30" t="s">
        <v>18</v>
      </c>
      <c r="L522" s="30" t="s">
        <v>1150</v>
      </c>
      <c r="M522" s="30">
        <v>0.52</v>
      </c>
      <c r="N522" s="30" t="s">
        <v>8</v>
      </c>
      <c r="O522" s="30" t="s">
        <v>35</v>
      </c>
      <c r="P522" s="30" t="s">
        <v>42</v>
      </c>
      <c r="Q522" s="30" t="s">
        <v>118</v>
      </c>
      <c r="R522" s="30">
        <v>98115</v>
      </c>
      <c r="S522" s="32">
        <v>42049</v>
      </c>
      <c r="T522" s="32">
        <v>42050</v>
      </c>
      <c r="U522" s="53">
        <v>10.74</v>
      </c>
      <c r="V522" s="30">
        <v>32</v>
      </c>
      <c r="W522" s="30">
        <v>280.62</v>
      </c>
      <c r="X522" s="30">
        <v>37760</v>
      </c>
      <c r="Y522" s="30" t="s">
        <v>3217</v>
      </c>
      <c r="Z522" s="30">
        <v>143.15207635324774</v>
      </c>
    </row>
    <row r="523" spans="1:26" x14ac:dyDescent="0.2">
      <c r="A523" s="30">
        <v>1156</v>
      </c>
      <c r="B523" s="30" t="s">
        <v>1154</v>
      </c>
      <c r="C523" s="30" t="s">
        <v>13</v>
      </c>
      <c r="D523" s="30">
        <v>0.06</v>
      </c>
      <c r="E523" s="30">
        <v>175.99</v>
      </c>
      <c r="F523" s="30">
        <v>8.99</v>
      </c>
      <c r="G523" s="30" t="s">
        <v>14</v>
      </c>
      <c r="H523" s="30" t="s">
        <v>15</v>
      </c>
      <c r="I523" s="30" t="s">
        <v>16</v>
      </c>
      <c r="J523" s="30" t="s">
        <v>111</v>
      </c>
      <c r="K523" s="30" t="s">
        <v>49</v>
      </c>
      <c r="L523" s="30" t="s">
        <v>1155</v>
      </c>
      <c r="M523" s="30">
        <v>0.56999999999999995</v>
      </c>
      <c r="N523" s="30" t="s">
        <v>8</v>
      </c>
      <c r="O523" s="30" t="s">
        <v>87</v>
      </c>
      <c r="P523" s="30" t="s">
        <v>379</v>
      </c>
      <c r="Q523" s="30" t="s">
        <v>1156</v>
      </c>
      <c r="R523" s="30">
        <v>1876</v>
      </c>
      <c r="S523" s="32">
        <v>42049</v>
      </c>
      <c r="T523" s="32">
        <v>42050</v>
      </c>
      <c r="U523" s="53">
        <v>48.47148</v>
      </c>
      <c r="V523" s="30">
        <v>7</v>
      </c>
      <c r="W523" s="30">
        <v>1013.84</v>
      </c>
      <c r="X523" s="30">
        <v>90855</v>
      </c>
      <c r="Y523" s="30" t="s">
        <v>3218</v>
      </c>
      <c r="Z523" s="30">
        <v>889.19182223234816</v>
      </c>
    </row>
    <row r="524" spans="1:26" x14ac:dyDescent="0.2">
      <c r="A524" s="30">
        <v>1745</v>
      </c>
      <c r="B524" s="30" t="s">
        <v>335</v>
      </c>
      <c r="C524" s="30" t="s">
        <v>23</v>
      </c>
      <c r="D524" s="30">
        <v>0.04</v>
      </c>
      <c r="E524" s="30">
        <v>60.65</v>
      </c>
      <c r="F524" s="30">
        <v>12.23</v>
      </c>
      <c r="G524" s="30" t="s">
        <v>14</v>
      </c>
      <c r="H524" s="30" t="s">
        <v>47</v>
      </c>
      <c r="I524" s="30" t="s">
        <v>4</v>
      </c>
      <c r="J524" s="30" t="s">
        <v>102</v>
      </c>
      <c r="K524" s="30" t="s">
        <v>120</v>
      </c>
      <c r="L524" s="30" t="s">
        <v>1157</v>
      </c>
      <c r="M524" s="30">
        <v>0.64</v>
      </c>
      <c r="N524" s="30" t="s">
        <v>8</v>
      </c>
      <c r="O524" s="30" t="s">
        <v>9</v>
      </c>
      <c r="P524" s="30" t="s">
        <v>51</v>
      </c>
      <c r="Q524" s="30" t="s">
        <v>337</v>
      </c>
      <c r="R524" s="30">
        <v>30305</v>
      </c>
      <c r="S524" s="32">
        <v>42049</v>
      </c>
      <c r="T524" s="32">
        <v>42051</v>
      </c>
      <c r="U524" s="53">
        <v>116.5063</v>
      </c>
      <c r="V524" s="30">
        <v>4</v>
      </c>
      <c r="W524" s="30">
        <v>256.77</v>
      </c>
      <c r="X524" s="30">
        <v>13408</v>
      </c>
      <c r="Y524" s="30" t="s">
        <v>3215</v>
      </c>
      <c r="Z524" s="30">
        <v>900.06352437078556</v>
      </c>
    </row>
    <row r="525" spans="1:26" x14ac:dyDescent="0.2">
      <c r="A525" s="30">
        <v>1749</v>
      </c>
      <c r="B525" s="30" t="s">
        <v>338</v>
      </c>
      <c r="C525" s="30" t="s">
        <v>23</v>
      </c>
      <c r="D525" s="30">
        <v>0.04</v>
      </c>
      <c r="E525" s="30">
        <v>60.65</v>
      </c>
      <c r="F525" s="30">
        <v>12.23</v>
      </c>
      <c r="G525" s="30" t="s">
        <v>14</v>
      </c>
      <c r="H525" s="30" t="s">
        <v>47</v>
      </c>
      <c r="I525" s="30" t="s">
        <v>4</v>
      </c>
      <c r="J525" s="30" t="s">
        <v>102</v>
      </c>
      <c r="K525" s="30" t="s">
        <v>120</v>
      </c>
      <c r="L525" s="30" t="s">
        <v>1157</v>
      </c>
      <c r="M525" s="30">
        <v>0.64</v>
      </c>
      <c r="N525" s="30" t="s">
        <v>8</v>
      </c>
      <c r="O525" s="30" t="s">
        <v>28</v>
      </c>
      <c r="P525" s="30" t="s">
        <v>183</v>
      </c>
      <c r="Q525" s="30" t="s">
        <v>339</v>
      </c>
      <c r="R525" s="30">
        <v>73505</v>
      </c>
      <c r="S525" s="32">
        <v>42049</v>
      </c>
      <c r="T525" s="32">
        <v>42051</v>
      </c>
      <c r="U525" s="53">
        <v>44.2911</v>
      </c>
      <c r="V525" s="30">
        <v>1</v>
      </c>
      <c r="W525" s="30">
        <v>64.19</v>
      </c>
      <c r="X525" s="30">
        <v>87244</v>
      </c>
      <c r="Y525" s="30" t="s">
        <v>3216</v>
      </c>
      <c r="Z525" s="30">
        <v>826.11330202379872</v>
      </c>
    </row>
    <row r="526" spans="1:26" x14ac:dyDescent="0.2">
      <c r="A526" s="30">
        <v>639</v>
      </c>
      <c r="B526" s="30" t="s">
        <v>1158</v>
      </c>
      <c r="C526" s="30" t="s">
        <v>46</v>
      </c>
      <c r="D526" s="30">
        <v>0</v>
      </c>
      <c r="E526" s="30">
        <v>236.97</v>
      </c>
      <c r="F526" s="30">
        <v>59.24</v>
      </c>
      <c r="G526" s="30" t="s">
        <v>2</v>
      </c>
      <c r="H526" s="30" t="s">
        <v>15</v>
      </c>
      <c r="I526" s="30" t="s">
        <v>4</v>
      </c>
      <c r="J526" s="30" t="s">
        <v>5</v>
      </c>
      <c r="K526" s="30" t="s">
        <v>6</v>
      </c>
      <c r="L526" s="30" t="s">
        <v>1159</v>
      </c>
      <c r="M526" s="30">
        <v>0.61</v>
      </c>
      <c r="N526" s="30" t="s">
        <v>8</v>
      </c>
      <c r="O526" s="30" t="s">
        <v>35</v>
      </c>
      <c r="P526" s="30" t="s">
        <v>66</v>
      </c>
      <c r="Q526" s="30" t="s">
        <v>1160</v>
      </c>
      <c r="R526" s="30">
        <v>93454</v>
      </c>
      <c r="S526" s="32">
        <v>42049</v>
      </c>
      <c r="T526" s="32">
        <v>42050</v>
      </c>
      <c r="U526" s="53">
        <v>1192.04</v>
      </c>
      <c r="V526" s="30">
        <v>9</v>
      </c>
      <c r="W526" s="30">
        <v>1769.91</v>
      </c>
      <c r="X526" s="30">
        <v>87952</v>
      </c>
      <c r="Y526" s="30" t="s">
        <v>3217</v>
      </c>
      <c r="Z526" s="30">
        <v>4113.021289994741</v>
      </c>
    </row>
    <row r="527" spans="1:26" x14ac:dyDescent="0.2">
      <c r="A527" s="30">
        <v>640</v>
      </c>
      <c r="B527" s="30" t="s">
        <v>1161</v>
      </c>
      <c r="C527" s="30" t="s">
        <v>46</v>
      </c>
      <c r="D527" s="30">
        <v>0</v>
      </c>
      <c r="E527" s="30">
        <v>236.97</v>
      </c>
      <c r="F527" s="30">
        <v>59.24</v>
      </c>
      <c r="G527" s="30" t="s">
        <v>2</v>
      </c>
      <c r="H527" s="30" t="s">
        <v>15</v>
      </c>
      <c r="I527" s="30" t="s">
        <v>4</v>
      </c>
      <c r="J527" s="30" t="s">
        <v>5</v>
      </c>
      <c r="K527" s="30" t="s">
        <v>6</v>
      </c>
      <c r="L527" s="30" t="s">
        <v>1159</v>
      </c>
      <c r="M527" s="30">
        <v>0.61</v>
      </c>
      <c r="N527" s="30" t="s">
        <v>8</v>
      </c>
      <c r="O527" s="30" t="s">
        <v>35</v>
      </c>
      <c r="P527" s="30" t="s">
        <v>42</v>
      </c>
      <c r="Q527" s="30" t="s">
        <v>118</v>
      </c>
      <c r="R527" s="30">
        <v>98119</v>
      </c>
      <c r="S527" s="32">
        <v>42049</v>
      </c>
      <c r="T527" s="32">
        <v>42050</v>
      </c>
      <c r="U527" s="53">
        <v>1192.04</v>
      </c>
      <c r="V527" s="30">
        <v>34</v>
      </c>
      <c r="W527" s="30">
        <v>6686.34</v>
      </c>
      <c r="X527" s="30">
        <v>56452</v>
      </c>
      <c r="Y527" s="30" t="s">
        <v>3217</v>
      </c>
      <c r="Z527" s="30">
        <v>4113.021289994741</v>
      </c>
    </row>
    <row r="528" spans="1:26" x14ac:dyDescent="0.2">
      <c r="A528" s="30">
        <v>1682</v>
      </c>
      <c r="B528" s="30" t="s">
        <v>1162</v>
      </c>
      <c r="C528" s="30" t="s">
        <v>46</v>
      </c>
      <c r="D528" s="30">
        <v>0.04</v>
      </c>
      <c r="E528" s="30">
        <v>6.28</v>
      </c>
      <c r="F528" s="30">
        <v>5.41</v>
      </c>
      <c r="G528" s="30" t="s">
        <v>14</v>
      </c>
      <c r="H528" s="30" t="s">
        <v>15</v>
      </c>
      <c r="I528" s="30" t="s">
        <v>4</v>
      </c>
      <c r="J528" s="30" t="s">
        <v>102</v>
      </c>
      <c r="K528" s="30" t="s">
        <v>49</v>
      </c>
      <c r="L528" s="30" t="s">
        <v>906</v>
      </c>
      <c r="M528" s="30">
        <v>0.53</v>
      </c>
      <c r="N528" s="30" t="s">
        <v>8</v>
      </c>
      <c r="O528" s="30" t="s">
        <v>28</v>
      </c>
      <c r="P528" s="30" t="s">
        <v>79</v>
      </c>
      <c r="Q528" s="30" t="s">
        <v>509</v>
      </c>
      <c r="R528" s="30">
        <v>60611</v>
      </c>
      <c r="S528" s="32">
        <v>42049</v>
      </c>
      <c r="T528" s="32">
        <v>42051</v>
      </c>
      <c r="U528" s="53">
        <v>-38.380000000000003</v>
      </c>
      <c r="V528" s="30">
        <v>43</v>
      </c>
      <c r="W528" s="30">
        <v>284.48</v>
      </c>
      <c r="X528" s="30">
        <v>14115</v>
      </c>
      <c r="Y528" s="30" t="s">
        <v>3216</v>
      </c>
      <c r="Z528" s="30">
        <v>353.06068318029645</v>
      </c>
    </row>
    <row r="529" spans="1:26" x14ac:dyDescent="0.2">
      <c r="A529" s="30">
        <v>1683</v>
      </c>
      <c r="B529" s="30" t="s">
        <v>1163</v>
      </c>
      <c r="C529" s="30" t="s">
        <v>46</v>
      </c>
      <c r="D529" s="30">
        <v>0.04</v>
      </c>
      <c r="E529" s="30">
        <v>6.28</v>
      </c>
      <c r="F529" s="30">
        <v>5.41</v>
      </c>
      <c r="G529" s="30" t="s">
        <v>14</v>
      </c>
      <c r="H529" s="30" t="s">
        <v>15</v>
      </c>
      <c r="I529" s="30" t="s">
        <v>4</v>
      </c>
      <c r="J529" s="30" t="s">
        <v>102</v>
      </c>
      <c r="K529" s="30" t="s">
        <v>49</v>
      </c>
      <c r="L529" s="30" t="s">
        <v>906</v>
      </c>
      <c r="M529" s="30">
        <v>0.53</v>
      </c>
      <c r="N529" s="30" t="s">
        <v>8</v>
      </c>
      <c r="O529" s="30" t="s">
        <v>28</v>
      </c>
      <c r="P529" s="30" t="s">
        <v>163</v>
      </c>
      <c r="Q529" s="30" t="s">
        <v>1164</v>
      </c>
      <c r="R529" s="30">
        <v>77301</v>
      </c>
      <c r="S529" s="32">
        <v>42049</v>
      </c>
      <c r="T529" s="32">
        <v>42051</v>
      </c>
      <c r="U529" s="53">
        <v>-19.957599999999999</v>
      </c>
      <c r="V529" s="30">
        <v>11</v>
      </c>
      <c r="W529" s="30">
        <v>72.77</v>
      </c>
      <c r="X529" s="30">
        <v>90612</v>
      </c>
      <c r="Y529" s="30" t="s">
        <v>3216</v>
      </c>
      <c r="Z529" s="30">
        <v>371.92569464831331</v>
      </c>
    </row>
    <row r="530" spans="1:26" x14ac:dyDescent="0.2">
      <c r="A530" s="30">
        <v>11</v>
      </c>
      <c r="B530" s="30" t="s">
        <v>1165</v>
      </c>
      <c r="C530" s="30" t="s">
        <v>1</v>
      </c>
      <c r="D530" s="30">
        <v>0.06</v>
      </c>
      <c r="E530" s="30">
        <v>9.48</v>
      </c>
      <c r="F530" s="30">
        <v>7.29</v>
      </c>
      <c r="G530" s="30" t="s">
        <v>14</v>
      </c>
      <c r="H530" s="30" t="s">
        <v>47</v>
      </c>
      <c r="I530" s="30" t="s">
        <v>4</v>
      </c>
      <c r="J530" s="30" t="s">
        <v>102</v>
      </c>
      <c r="K530" s="30" t="s">
        <v>18</v>
      </c>
      <c r="L530" s="30" t="s">
        <v>480</v>
      </c>
      <c r="M530" s="30">
        <v>0.45</v>
      </c>
      <c r="N530" s="30" t="s">
        <v>8</v>
      </c>
      <c r="O530" s="30" t="s">
        <v>87</v>
      </c>
      <c r="P530" s="30" t="s">
        <v>373</v>
      </c>
      <c r="Q530" s="30" t="s">
        <v>1166</v>
      </c>
      <c r="R530" s="30">
        <v>7203</v>
      </c>
      <c r="S530" s="32">
        <v>42050</v>
      </c>
      <c r="T530" s="32">
        <v>42052</v>
      </c>
      <c r="U530" s="53">
        <v>-53.809600000000003</v>
      </c>
      <c r="V530" s="30">
        <v>22</v>
      </c>
      <c r="W530" s="30">
        <v>211.15</v>
      </c>
      <c r="X530" s="30">
        <v>90192</v>
      </c>
      <c r="Y530" s="30" t="s">
        <v>3218</v>
      </c>
      <c r="Z530" s="30">
        <v>467.89388774621597</v>
      </c>
    </row>
    <row r="531" spans="1:26" x14ac:dyDescent="0.2">
      <c r="A531" s="30">
        <v>596</v>
      </c>
      <c r="B531" s="30" t="s">
        <v>1167</v>
      </c>
      <c r="C531" s="30" t="s">
        <v>1</v>
      </c>
      <c r="D531" s="30">
        <v>0.03</v>
      </c>
      <c r="E531" s="30">
        <v>3.8</v>
      </c>
      <c r="F531" s="30">
        <v>1.49</v>
      </c>
      <c r="G531" s="30" t="s">
        <v>14</v>
      </c>
      <c r="H531" s="30" t="s">
        <v>15</v>
      </c>
      <c r="I531" s="30" t="s">
        <v>24</v>
      </c>
      <c r="J531" s="30" t="s">
        <v>48</v>
      </c>
      <c r="K531" s="30" t="s">
        <v>49</v>
      </c>
      <c r="L531" s="30" t="s">
        <v>1168</v>
      </c>
      <c r="M531" s="30">
        <v>0.38</v>
      </c>
      <c r="N531" s="30" t="s">
        <v>8</v>
      </c>
      <c r="O531" s="30" t="s">
        <v>28</v>
      </c>
      <c r="P531" s="30" t="s">
        <v>29</v>
      </c>
      <c r="Q531" s="30" t="s">
        <v>1169</v>
      </c>
      <c r="R531" s="30">
        <v>46032</v>
      </c>
      <c r="S531" s="32">
        <v>42050</v>
      </c>
      <c r="T531" s="32">
        <v>42052</v>
      </c>
      <c r="U531" s="53">
        <v>15.2745</v>
      </c>
      <c r="V531" s="30">
        <v>6</v>
      </c>
      <c r="W531" s="30">
        <v>24.27</v>
      </c>
      <c r="X531" s="30">
        <v>86308</v>
      </c>
      <c r="Y531" s="30" t="s">
        <v>3216</v>
      </c>
      <c r="Z531" s="30">
        <v>262.80058337520427</v>
      </c>
    </row>
    <row r="532" spans="1:26" x14ac:dyDescent="0.2">
      <c r="A532" s="30">
        <v>596</v>
      </c>
      <c r="B532" s="30" t="s">
        <v>1167</v>
      </c>
      <c r="C532" s="30" t="s">
        <v>1</v>
      </c>
      <c r="D532" s="30">
        <v>7.0000000000000007E-2</v>
      </c>
      <c r="E532" s="30">
        <v>7.98</v>
      </c>
      <c r="F532" s="30">
        <v>1.25</v>
      </c>
      <c r="G532" s="30" t="s">
        <v>14</v>
      </c>
      <c r="H532" s="30" t="s">
        <v>15</v>
      </c>
      <c r="I532" s="30" t="s">
        <v>24</v>
      </c>
      <c r="J532" s="30" t="s">
        <v>64</v>
      </c>
      <c r="K532" s="30" t="s">
        <v>26</v>
      </c>
      <c r="L532" s="30" t="s">
        <v>1170</v>
      </c>
      <c r="M532" s="30">
        <v>0.35</v>
      </c>
      <c r="N532" s="30" t="s">
        <v>8</v>
      </c>
      <c r="O532" s="30" t="s">
        <v>28</v>
      </c>
      <c r="P532" s="30" t="s">
        <v>29</v>
      </c>
      <c r="Q532" s="30" t="s">
        <v>1169</v>
      </c>
      <c r="R532" s="30">
        <v>46032</v>
      </c>
      <c r="S532" s="32">
        <v>42050</v>
      </c>
      <c r="T532" s="32">
        <v>42052</v>
      </c>
      <c r="U532" s="53">
        <v>26.585699999999999</v>
      </c>
      <c r="V532" s="30">
        <v>5</v>
      </c>
      <c r="W532" s="30">
        <v>38.53</v>
      </c>
      <c r="X532" s="30">
        <v>86308</v>
      </c>
      <c r="Y532" s="30" t="s">
        <v>3216</v>
      </c>
      <c r="Z532" s="30">
        <v>229.47770207626286</v>
      </c>
    </row>
    <row r="533" spans="1:26" x14ac:dyDescent="0.2">
      <c r="A533" s="30">
        <v>596</v>
      </c>
      <c r="B533" s="30" t="s">
        <v>1167</v>
      </c>
      <c r="C533" s="30" t="s">
        <v>1</v>
      </c>
      <c r="D533" s="30">
        <v>7.0000000000000007E-2</v>
      </c>
      <c r="E533" s="30">
        <v>417.4</v>
      </c>
      <c r="F533" s="30">
        <v>75.23</v>
      </c>
      <c r="G533" s="30" t="s">
        <v>2</v>
      </c>
      <c r="H533" s="30" t="s">
        <v>15</v>
      </c>
      <c r="I533" s="30" t="s">
        <v>4</v>
      </c>
      <c r="J533" s="30" t="s">
        <v>5</v>
      </c>
      <c r="K533" s="30" t="s">
        <v>6</v>
      </c>
      <c r="L533" s="30" t="s">
        <v>1171</v>
      </c>
      <c r="M533" s="30">
        <v>0.79</v>
      </c>
      <c r="N533" s="30" t="s">
        <v>8</v>
      </c>
      <c r="O533" s="30" t="s">
        <v>28</v>
      </c>
      <c r="P533" s="30" t="s">
        <v>29</v>
      </c>
      <c r="Q533" s="30" t="s">
        <v>1169</v>
      </c>
      <c r="R533" s="30">
        <v>46032</v>
      </c>
      <c r="S533" s="32">
        <v>42050</v>
      </c>
      <c r="T533" s="32">
        <v>42051</v>
      </c>
      <c r="U533" s="53">
        <v>-575.35199999999998</v>
      </c>
      <c r="V533" s="30">
        <v>12</v>
      </c>
      <c r="W533" s="30">
        <v>4910.72</v>
      </c>
      <c r="X533" s="30">
        <v>86308</v>
      </c>
      <c r="Y533" s="30" t="s">
        <v>3216</v>
      </c>
      <c r="Z533" s="30">
        <v>3502.7748044514901</v>
      </c>
    </row>
    <row r="534" spans="1:26" x14ac:dyDescent="0.2">
      <c r="A534" s="30">
        <v>2260</v>
      </c>
      <c r="B534" s="30" t="s">
        <v>1172</v>
      </c>
      <c r="C534" s="30" t="s">
        <v>1</v>
      </c>
      <c r="D534" s="30">
        <v>0.02</v>
      </c>
      <c r="E534" s="30">
        <v>4.9800000000000004</v>
      </c>
      <c r="F534" s="30">
        <v>0.49</v>
      </c>
      <c r="G534" s="30" t="s">
        <v>14</v>
      </c>
      <c r="H534" s="30" t="s">
        <v>70</v>
      </c>
      <c r="I534" s="30" t="s">
        <v>24</v>
      </c>
      <c r="J534" s="30" t="s">
        <v>128</v>
      </c>
      <c r="K534" s="30" t="s">
        <v>49</v>
      </c>
      <c r="L534" s="30" t="s">
        <v>1079</v>
      </c>
      <c r="M534" s="30">
        <v>0.39</v>
      </c>
      <c r="N534" s="30" t="s">
        <v>8</v>
      </c>
      <c r="O534" s="30" t="s">
        <v>9</v>
      </c>
      <c r="P534" s="30" t="s">
        <v>51</v>
      </c>
      <c r="Q534" s="30" t="s">
        <v>1173</v>
      </c>
      <c r="R534" s="30">
        <v>30161</v>
      </c>
      <c r="S534" s="32">
        <v>42050</v>
      </c>
      <c r="T534" s="32">
        <v>42051</v>
      </c>
      <c r="U534" s="53">
        <v>-52.863999999999997</v>
      </c>
      <c r="V534" s="30">
        <v>17</v>
      </c>
      <c r="W534" s="30">
        <v>87.11</v>
      </c>
      <c r="X534" s="30">
        <v>89601</v>
      </c>
      <c r="Y534" s="30" t="s">
        <v>3215</v>
      </c>
      <c r="Z534" s="30">
        <v>212.93877713852225</v>
      </c>
    </row>
    <row r="535" spans="1:26" x14ac:dyDescent="0.2">
      <c r="A535" s="30">
        <v>2260</v>
      </c>
      <c r="B535" s="30" t="s">
        <v>1172</v>
      </c>
      <c r="C535" s="30" t="s">
        <v>1</v>
      </c>
      <c r="D535" s="30">
        <v>0.01</v>
      </c>
      <c r="E535" s="30">
        <v>20.99</v>
      </c>
      <c r="F535" s="30">
        <v>0.99</v>
      </c>
      <c r="G535" s="30" t="s">
        <v>14</v>
      </c>
      <c r="H535" s="30" t="s">
        <v>70</v>
      </c>
      <c r="I535" s="30" t="s">
        <v>16</v>
      </c>
      <c r="J535" s="30" t="s">
        <v>111</v>
      </c>
      <c r="K535" s="30" t="s">
        <v>18</v>
      </c>
      <c r="L535" s="30" t="s">
        <v>1174</v>
      </c>
      <c r="M535" s="30">
        <v>0.83</v>
      </c>
      <c r="N535" s="30" t="s">
        <v>8</v>
      </c>
      <c r="O535" s="30" t="s">
        <v>9</v>
      </c>
      <c r="P535" s="30" t="s">
        <v>51</v>
      </c>
      <c r="Q535" s="30" t="s">
        <v>1173</v>
      </c>
      <c r="R535" s="30">
        <v>30161</v>
      </c>
      <c r="S535" s="32">
        <v>42050</v>
      </c>
      <c r="T535" s="32">
        <v>42051</v>
      </c>
      <c r="U535" s="53">
        <v>45.378</v>
      </c>
      <c r="V535" s="30">
        <v>9</v>
      </c>
      <c r="W535" s="30">
        <v>170.46</v>
      </c>
      <c r="X535" s="30">
        <v>89601</v>
      </c>
      <c r="Y535" s="30" t="s">
        <v>3215</v>
      </c>
      <c r="Z535" s="30">
        <v>749.85221535539904</v>
      </c>
    </row>
    <row r="536" spans="1:26" x14ac:dyDescent="0.2">
      <c r="A536" s="30">
        <v>3211</v>
      </c>
      <c r="B536" s="30" t="s">
        <v>1175</v>
      </c>
      <c r="C536" s="30" t="s">
        <v>13</v>
      </c>
      <c r="D536" s="30">
        <v>0.1</v>
      </c>
      <c r="E536" s="30">
        <v>7.31</v>
      </c>
      <c r="F536" s="30">
        <v>0.49</v>
      </c>
      <c r="G536" s="30" t="s">
        <v>14</v>
      </c>
      <c r="H536" s="30" t="s">
        <v>70</v>
      </c>
      <c r="I536" s="30" t="s">
        <v>24</v>
      </c>
      <c r="J536" s="30" t="s">
        <v>128</v>
      </c>
      <c r="K536" s="30" t="s">
        <v>49</v>
      </c>
      <c r="L536" s="30" t="s">
        <v>1103</v>
      </c>
      <c r="M536" s="30">
        <v>0.38</v>
      </c>
      <c r="N536" s="30" t="s">
        <v>8</v>
      </c>
      <c r="O536" s="30" t="s">
        <v>28</v>
      </c>
      <c r="P536" s="30" t="s">
        <v>79</v>
      </c>
      <c r="Q536" s="30" t="s">
        <v>1176</v>
      </c>
      <c r="R536" s="30">
        <v>60101</v>
      </c>
      <c r="S536" s="32">
        <v>42050</v>
      </c>
      <c r="T536" s="32">
        <v>42051</v>
      </c>
      <c r="U536" s="53">
        <v>55.020600000000002</v>
      </c>
      <c r="V536" s="30">
        <v>12</v>
      </c>
      <c r="W536" s="30">
        <v>79.739999999999995</v>
      </c>
      <c r="X536" s="30">
        <v>91522</v>
      </c>
      <c r="Y536" s="30" t="s">
        <v>3216</v>
      </c>
      <c r="Z536" s="30">
        <v>-22.962953540133398</v>
      </c>
    </row>
    <row r="537" spans="1:26" x14ac:dyDescent="0.2">
      <c r="A537" s="30">
        <v>3211</v>
      </c>
      <c r="B537" s="30" t="s">
        <v>1175</v>
      </c>
      <c r="C537" s="30" t="s">
        <v>13</v>
      </c>
      <c r="D537" s="30">
        <v>0.1</v>
      </c>
      <c r="E537" s="30">
        <v>20.99</v>
      </c>
      <c r="F537" s="30">
        <v>2.5</v>
      </c>
      <c r="G537" s="30" t="s">
        <v>14</v>
      </c>
      <c r="H537" s="30" t="s">
        <v>70</v>
      </c>
      <c r="I537" s="30" t="s">
        <v>16</v>
      </c>
      <c r="J537" s="30" t="s">
        <v>111</v>
      </c>
      <c r="K537" s="30" t="s">
        <v>26</v>
      </c>
      <c r="L537" s="30" t="s">
        <v>1177</v>
      </c>
      <c r="M537" s="30">
        <v>0.81</v>
      </c>
      <c r="N537" s="30" t="s">
        <v>8</v>
      </c>
      <c r="O537" s="30" t="s">
        <v>28</v>
      </c>
      <c r="P537" s="30" t="s">
        <v>79</v>
      </c>
      <c r="Q537" s="30" t="s">
        <v>1176</v>
      </c>
      <c r="R537" s="30">
        <v>60101</v>
      </c>
      <c r="S537" s="32">
        <v>42050</v>
      </c>
      <c r="T537" s="32">
        <v>42051</v>
      </c>
      <c r="U537" s="53">
        <v>-43.65504</v>
      </c>
      <c r="V537" s="30">
        <v>23</v>
      </c>
      <c r="W537" s="30">
        <v>392.45</v>
      </c>
      <c r="X537" s="30">
        <v>91522</v>
      </c>
      <c r="Y537" s="30" t="s">
        <v>3216</v>
      </c>
      <c r="Z537" s="30">
        <v>331.81664033301456</v>
      </c>
    </row>
    <row r="538" spans="1:26" x14ac:dyDescent="0.2">
      <c r="A538" s="30">
        <v>393</v>
      </c>
      <c r="B538" s="30" t="s">
        <v>1178</v>
      </c>
      <c r="C538" s="30" t="s">
        <v>23</v>
      </c>
      <c r="D538" s="30">
        <v>7.0000000000000007E-2</v>
      </c>
      <c r="E538" s="30">
        <v>9.7100000000000009</v>
      </c>
      <c r="F538" s="30">
        <v>9.4499999999999993</v>
      </c>
      <c r="G538" s="30" t="s">
        <v>14</v>
      </c>
      <c r="H538" s="30" t="s">
        <v>70</v>
      </c>
      <c r="I538" s="30" t="s">
        <v>24</v>
      </c>
      <c r="J538" s="30" t="s">
        <v>54</v>
      </c>
      <c r="K538" s="30" t="s">
        <v>49</v>
      </c>
      <c r="L538" s="30" t="s">
        <v>1179</v>
      </c>
      <c r="M538" s="30">
        <v>0.6</v>
      </c>
      <c r="N538" s="30" t="s">
        <v>8</v>
      </c>
      <c r="O538" s="30" t="s">
        <v>87</v>
      </c>
      <c r="P538" s="30" t="s">
        <v>88</v>
      </c>
      <c r="Q538" s="30" t="s">
        <v>1180</v>
      </c>
      <c r="R538" s="30">
        <v>13021</v>
      </c>
      <c r="S538" s="32">
        <v>42050</v>
      </c>
      <c r="T538" s="32">
        <v>42057</v>
      </c>
      <c r="U538" s="53">
        <v>-81.77</v>
      </c>
      <c r="V538" s="30">
        <v>3</v>
      </c>
      <c r="W538" s="30">
        <v>31.44</v>
      </c>
      <c r="X538" s="30">
        <v>86382</v>
      </c>
      <c r="Y538" s="30" t="s">
        <v>3218</v>
      </c>
      <c r="Z538" s="30">
        <v>377.07050985499518</v>
      </c>
    </row>
    <row r="539" spans="1:26" x14ac:dyDescent="0.2">
      <c r="A539" s="30">
        <v>651</v>
      </c>
      <c r="B539" s="30" t="s">
        <v>270</v>
      </c>
      <c r="C539" s="30" t="s">
        <v>23</v>
      </c>
      <c r="D539" s="30">
        <v>0.04</v>
      </c>
      <c r="E539" s="30">
        <v>880.98</v>
      </c>
      <c r="F539" s="30">
        <v>44.55</v>
      </c>
      <c r="G539" s="30" t="s">
        <v>2</v>
      </c>
      <c r="H539" s="30" t="s">
        <v>15</v>
      </c>
      <c r="I539" s="30" t="s">
        <v>4</v>
      </c>
      <c r="J539" s="30" t="s">
        <v>93</v>
      </c>
      <c r="K539" s="30" t="s">
        <v>6</v>
      </c>
      <c r="L539" s="30" t="s">
        <v>214</v>
      </c>
      <c r="M539" s="30">
        <v>0.62</v>
      </c>
      <c r="N539" s="30" t="s">
        <v>8</v>
      </c>
      <c r="O539" s="30" t="s">
        <v>35</v>
      </c>
      <c r="P539" s="30" t="s">
        <v>272</v>
      </c>
      <c r="Q539" s="30" t="s">
        <v>273</v>
      </c>
      <c r="R539" s="30">
        <v>89115</v>
      </c>
      <c r="S539" s="32">
        <v>42050</v>
      </c>
      <c r="T539" s="32">
        <v>42054</v>
      </c>
      <c r="U539" s="53">
        <v>4233.2587999999996</v>
      </c>
      <c r="V539" s="30">
        <v>8</v>
      </c>
      <c r="W539" s="30">
        <v>6901.25</v>
      </c>
      <c r="X539" s="30">
        <v>91576</v>
      </c>
      <c r="Y539" s="30" t="s">
        <v>3217</v>
      </c>
      <c r="Z539" s="30">
        <v>8699.6994016227218</v>
      </c>
    </row>
    <row r="540" spans="1:26" x14ac:dyDescent="0.2">
      <c r="A540" s="30">
        <v>651</v>
      </c>
      <c r="B540" s="30" t="s">
        <v>270</v>
      </c>
      <c r="C540" s="30" t="s">
        <v>23</v>
      </c>
      <c r="D540" s="30">
        <v>7.0000000000000007E-2</v>
      </c>
      <c r="E540" s="30">
        <v>13.4</v>
      </c>
      <c r="F540" s="30">
        <v>4.95</v>
      </c>
      <c r="G540" s="30" t="s">
        <v>14</v>
      </c>
      <c r="H540" s="30" t="s">
        <v>15</v>
      </c>
      <c r="I540" s="30" t="s">
        <v>4</v>
      </c>
      <c r="J540" s="30" t="s">
        <v>102</v>
      </c>
      <c r="K540" s="30" t="s">
        <v>18</v>
      </c>
      <c r="L540" s="30" t="s">
        <v>1181</v>
      </c>
      <c r="M540" s="30">
        <v>0.37</v>
      </c>
      <c r="N540" s="30" t="s">
        <v>8</v>
      </c>
      <c r="O540" s="30" t="s">
        <v>35</v>
      </c>
      <c r="P540" s="30" t="s">
        <v>272</v>
      </c>
      <c r="Q540" s="30" t="s">
        <v>273</v>
      </c>
      <c r="R540" s="30">
        <v>89115</v>
      </c>
      <c r="S540" s="32">
        <v>42050</v>
      </c>
      <c r="T540" s="32">
        <v>42055</v>
      </c>
      <c r="U540" s="53">
        <v>102.76860000000001</v>
      </c>
      <c r="V540" s="30">
        <v>11</v>
      </c>
      <c r="W540" s="30">
        <v>148.94</v>
      </c>
      <c r="X540" s="30">
        <v>91576</v>
      </c>
      <c r="Y540" s="30" t="s">
        <v>3217</v>
      </c>
      <c r="Z540" s="30">
        <v>233.11911875931645</v>
      </c>
    </row>
    <row r="541" spans="1:26" x14ac:dyDescent="0.2">
      <c r="A541" s="30">
        <v>651</v>
      </c>
      <c r="B541" s="30" t="s">
        <v>270</v>
      </c>
      <c r="C541" s="30" t="s">
        <v>23</v>
      </c>
      <c r="D541" s="30">
        <v>0.01</v>
      </c>
      <c r="E541" s="30">
        <v>15.99</v>
      </c>
      <c r="F541" s="30">
        <v>11.28</v>
      </c>
      <c r="G541" s="30" t="s">
        <v>14</v>
      </c>
      <c r="H541" s="30" t="s">
        <v>15</v>
      </c>
      <c r="I541" s="30" t="s">
        <v>16</v>
      </c>
      <c r="J541" s="30" t="s">
        <v>32</v>
      </c>
      <c r="K541" s="30" t="s">
        <v>120</v>
      </c>
      <c r="L541" s="30" t="s">
        <v>1182</v>
      </c>
      <c r="M541" s="30">
        <v>0.38</v>
      </c>
      <c r="N541" s="30" t="s">
        <v>8</v>
      </c>
      <c r="O541" s="30" t="s">
        <v>35</v>
      </c>
      <c r="P541" s="30" t="s">
        <v>272</v>
      </c>
      <c r="Q541" s="30" t="s">
        <v>273</v>
      </c>
      <c r="R541" s="30">
        <v>89115</v>
      </c>
      <c r="S541" s="32">
        <v>42050</v>
      </c>
      <c r="T541" s="32">
        <v>42057</v>
      </c>
      <c r="U541" s="53">
        <v>-36.671543999999997</v>
      </c>
      <c r="V541" s="30">
        <v>12</v>
      </c>
      <c r="W541" s="30">
        <v>200.68</v>
      </c>
      <c r="X541" s="30">
        <v>91576</v>
      </c>
      <c r="Y541" s="30" t="s">
        <v>3217</v>
      </c>
      <c r="Z541" s="30">
        <v>321.36297683607785</v>
      </c>
    </row>
    <row r="542" spans="1:26" x14ac:dyDescent="0.2">
      <c r="A542" s="30">
        <v>2684</v>
      </c>
      <c r="B542" s="30" t="s">
        <v>1183</v>
      </c>
      <c r="C542" s="30" t="s">
        <v>23</v>
      </c>
      <c r="D542" s="30">
        <v>0.09</v>
      </c>
      <c r="E542" s="30">
        <v>8.74</v>
      </c>
      <c r="F542" s="30">
        <v>1.39</v>
      </c>
      <c r="G542" s="30" t="s">
        <v>63</v>
      </c>
      <c r="H542" s="30" t="s">
        <v>3</v>
      </c>
      <c r="I542" s="30" t="s">
        <v>24</v>
      </c>
      <c r="J542" s="30" t="s">
        <v>321</v>
      </c>
      <c r="K542" s="30" t="s">
        <v>49</v>
      </c>
      <c r="L542" s="30" t="s">
        <v>416</v>
      </c>
      <c r="M542" s="30">
        <v>0.38</v>
      </c>
      <c r="N542" s="30" t="s">
        <v>8</v>
      </c>
      <c r="O542" s="30" t="s">
        <v>9</v>
      </c>
      <c r="P542" s="30" t="s">
        <v>99</v>
      </c>
      <c r="Q542" s="30" t="s">
        <v>1184</v>
      </c>
      <c r="R542" s="30">
        <v>33952</v>
      </c>
      <c r="S542" s="32">
        <v>42050</v>
      </c>
      <c r="T542" s="32">
        <v>42055</v>
      </c>
      <c r="U542" s="53">
        <v>23.616</v>
      </c>
      <c r="V542" s="30">
        <v>1</v>
      </c>
      <c r="W542" s="30">
        <v>11.78</v>
      </c>
      <c r="X542" s="30">
        <v>89146</v>
      </c>
      <c r="Y542" s="30" t="s">
        <v>3215</v>
      </c>
      <c r="Z542" s="30">
        <v>-28.153527234113913</v>
      </c>
    </row>
    <row r="543" spans="1:26" x14ac:dyDescent="0.2">
      <c r="A543" s="30">
        <v>2684</v>
      </c>
      <c r="B543" s="30" t="s">
        <v>1183</v>
      </c>
      <c r="C543" s="30" t="s">
        <v>23</v>
      </c>
      <c r="D543" s="30">
        <v>0.09</v>
      </c>
      <c r="E543" s="30">
        <v>18.97</v>
      </c>
      <c r="F543" s="30">
        <v>9.0299999999999994</v>
      </c>
      <c r="G543" s="30" t="s">
        <v>14</v>
      </c>
      <c r="H543" s="30" t="s">
        <v>3</v>
      </c>
      <c r="I543" s="30" t="s">
        <v>24</v>
      </c>
      <c r="J543" s="30" t="s">
        <v>64</v>
      </c>
      <c r="K543" s="30" t="s">
        <v>49</v>
      </c>
      <c r="L543" s="30" t="s">
        <v>606</v>
      </c>
      <c r="M543" s="30">
        <v>0.37</v>
      </c>
      <c r="N543" s="30" t="s">
        <v>8</v>
      </c>
      <c r="O543" s="30" t="s">
        <v>9</v>
      </c>
      <c r="P543" s="30" t="s">
        <v>99</v>
      </c>
      <c r="Q543" s="30" t="s">
        <v>1184</v>
      </c>
      <c r="R543" s="30">
        <v>33952</v>
      </c>
      <c r="S543" s="32">
        <v>42050</v>
      </c>
      <c r="T543" s="32">
        <v>42055</v>
      </c>
      <c r="U543" s="53">
        <v>-1748.0119999999999</v>
      </c>
      <c r="V543" s="30">
        <v>1</v>
      </c>
      <c r="W543" s="30">
        <v>20.96</v>
      </c>
      <c r="X543" s="30">
        <v>89146</v>
      </c>
      <c r="Y543" s="30" t="s">
        <v>3215</v>
      </c>
      <c r="Z543" s="30">
        <v>-1525.2251397801535</v>
      </c>
    </row>
    <row r="544" spans="1:26" x14ac:dyDescent="0.2">
      <c r="A544" s="30">
        <v>2951</v>
      </c>
      <c r="B544" s="30" t="s">
        <v>1185</v>
      </c>
      <c r="C544" s="30" t="s">
        <v>92</v>
      </c>
      <c r="D544" s="30">
        <v>7.0000000000000007E-2</v>
      </c>
      <c r="E544" s="30">
        <v>42.98</v>
      </c>
      <c r="F544" s="30">
        <v>4.62</v>
      </c>
      <c r="G544" s="30" t="s">
        <v>63</v>
      </c>
      <c r="H544" s="30" t="s">
        <v>70</v>
      </c>
      <c r="I544" s="30" t="s">
        <v>24</v>
      </c>
      <c r="J544" s="30" t="s">
        <v>71</v>
      </c>
      <c r="K544" s="30" t="s">
        <v>49</v>
      </c>
      <c r="L544" s="30" t="s">
        <v>256</v>
      </c>
      <c r="M544" s="30">
        <v>0.56000000000000005</v>
      </c>
      <c r="N544" s="30" t="s">
        <v>8</v>
      </c>
      <c r="O544" s="30" t="s">
        <v>28</v>
      </c>
      <c r="P544" s="30" t="s">
        <v>513</v>
      </c>
      <c r="Q544" s="30" t="s">
        <v>1186</v>
      </c>
      <c r="R544" s="30">
        <v>67601</v>
      </c>
      <c r="S544" s="32">
        <v>42050</v>
      </c>
      <c r="T544" s="32">
        <v>42052</v>
      </c>
      <c r="U544" s="53">
        <v>565.38599999999997</v>
      </c>
      <c r="V544" s="30">
        <v>19</v>
      </c>
      <c r="W544" s="30">
        <v>819.4</v>
      </c>
      <c r="X544" s="30">
        <v>91397</v>
      </c>
      <c r="Y544" s="30" t="s">
        <v>3216</v>
      </c>
      <c r="Z544" s="30">
        <v>828.04916947876768</v>
      </c>
    </row>
    <row r="545" spans="1:26" x14ac:dyDescent="0.2">
      <c r="A545" s="30">
        <v>2951</v>
      </c>
      <c r="B545" s="30" t="s">
        <v>1185</v>
      </c>
      <c r="C545" s="30" t="s">
        <v>92</v>
      </c>
      <c r="D545" s="30">
        <v>0.03</v>
      </c>
      <c r="E545" s="30">
        <v>89.99</v>
      </c>
      <c r="F545" s="30">
        <v>42</v>
      </c>
      <c r="G545" s="30" t="s">
        <v>2</v>
      </c>
      <c r="H545" s="30" t="s">
        <v>70</v>
      </c>
      <c r="I545" s="30" t="s">
        <v>4</v>
      </c>
      <c r="J545" s="30" t="s">
        <v>85</v>
      </c>
      <c r="K545" s="30" t="s">
        <v>33</v>
      </c>
      <c r="L545" s="30" t="s">
        <v>1187</v>
      </c>
      <c r="M545" s="30">
        <v>0.66</v>
      </c>
      <c r="N545" s="30" t="s">
        <v>8</v>
      </c>
      <c r="O545" s="30" t="s">
        <v>28</v>
      </c>
      <c r="P545" s="30" t="s">
        <v>513</v>
      </c>
      <c r="Q545" s="30" t="s">
        <v>1186</v>
      </c>
      <c r="R545" s="30">
        <v>67601</v>
      </c>
      <c r="S545" s="32">
        <v>42050</v>
      </c>
      <c r="T545" s="32">
        <v>42053</v>
      </c>
      <c r="U545" s="53">
        <v>-230.9528</v>
      </c>
      <c r="V545" s="30">
        <v>19</v>
      </c>
      <c r="W545" s="30">
        <v>1809.75</v>
      </c>
      <c r="X545" s="30">
        <v>91397</v>
      </c>
      <c r="Y545" s="30" t="s">
        <v>3216</v>
      </c>
      <c r="Z545" s="30">
        <v>1581.2272745248563</v>
      </c>
    </row>
    <row r="546" spans="1:26" x14ac:dyDescent="0.2">
      <c r="A546" s="30">
        <v>2355</v>
      </c>
      <c r="B546" s="30" t="s">
        <v>1188</v>
      </c>
      <c r="C546" s="30" t="s">
        <v>46</v>
      </c>
      <c r="D546" s="30">
        <v>0.1</v>
      </c>
      <c r="E546" s="30">
        <v>78.69</v>
      </c>
      <c r="F546" s="30">
        <v>19.989999999999998</v>
      </c>
      <c r="G546" s="30" t="s">
        <v>14</v>
      </c>
      <c r="H546" s="30" t="s">
        <v>15</v>
      </c>
      <c r="I546" s="30" t="s">
        <v>4</v>
      </c>
      <c r="J546" s="30" t="s">
        <v>102</v>
      </c>
      <c r="K546" s="30" t="s">
        <v>49</v>
      </c>
      <c r="L546" s="30" t="s">
        <v>1189</v>
      </c>
      <c r="M546" s="30">
        <v>0.43</v>
      </c>
      <c r="N546" s="30" t="s">
        <v>8</v>
      </c>
      <c r="O546" s="30" t="s">
        <v>35</v>
      </c>
      <c r="P546" s="30" t="s">
        <v>66</v>
      </c>
      <c r="Q546" s="30" t="s">
        <v>1190</v>
      </c>
      <c r="R546" s="30">
        <v>92236</v>
      </c>
      <c r="S546" s="32">
        <v>42050</v>
      </c>
      <c r="T546" s="32">
        <v>42051</v>
      </c>
      <c r="U546" s="53">
        <v>465.43950000000001</v>
      </c>
      <c r="V546" s="30">
        <v>9</v>
      </c>
      <c r="W546" s="30">
        <v>674.55</v>
      </c>
      <c r="X546" s="30">
        <v>91304</v>
      </c>
      <c r="Y546" s="30" t="s">
        <v>3217</v>
      </c>
      <c r="Z546" s="30">
        <v>1376.0709861282603</v>
      </c>
    </row>
    <row r="547" spans="1:26" x14ac:dyDescent="0.2">
      <c r="A547" s="30">
        <v>1129</v>
      </c>
      <c r="B547" s="30" t="s">
        <v>762</v>
      </c>
      <c r="C547" s="30" t="s">
        <v>23</v>
      </c>
      <c r="D547" s="30">
        <v>0.04</v>
      </c>
      <c r="E547" s="30">
        <v>8.6</v>
      </c>
      <c r="F547" s="30">
        <v>6.19</v>
      </c>
      <c r="G547" s="30" t="s">
        <v>14</v>
      </c>
      <c r="H547" s="30" t="s">
        <v>47</v>
      </c>
      <c r="I547" s="30" t="s">
        <v>24</v>
      </c>
      <c r="J547" s="30" t="s">
        <v>48</v>
      </c>
      <c r="K547" s="30" t="s">
        <v>49</v>
      </c>
      <c r="L547" s="30" t="s">
        <v>508</v>
      </c>
      <c r="M547" s="30">
        <v>0.38</v>
      </c>
      <c r="N547" s="30" t="s">
        <v>8</v>
      </c>
      <c r="O547" s="30" t="s">
        <v>87</v>
      </c>
      <c r="P547" s="30" t="s">
        <v>379</v>
      </c>
      <c r="Q547" s="30" t="s">
        <v>764</v>
      </c>
      <c r="R547" s="30">
        <v>2118</v>
      </c>
      <c r="S547" s="32">
        <v>42051</v>
      </c>
      <c r="T547" s="32">
        <v>42058</v>
      </c>
      <c r="U547" s="53">
        <v>-63.813499999999998</v>
      </c>
      <c r="V547" s="30">
        <v>37</v>
      </c>
      <c r="W547" s="30">
        <v>311.66000000000003</v>
      </c>
      <c r="X547" s="30">
        <v>32037</v>
      </c>
      <c r="Y547" s="30" t="s">
        <v>3218</v>
      </c>
      <c r="Z547" s="30">
        <v>169.28017201714533</v>
      </c>
    </row>
    <row r="548" spans="1:26" x14ac:dyDescent="0.2">
      <c r="A548" s="30">
        <v>1129</v>
      </c>
      <c r="B548" s="30" t="s">
        <v>762</v>
      </c>
      <c r="C548" s="30" t="s">
        <v>23</v>
      </c>
      <c r="D548" s="30">
        <v>7.0000000000000007E-2</v>
      </c>
      <c r="E548" s="30">
        <v>699.99</v>
      </c>
      <c r="F548" s="30">
        <v>24.49</v>
      </c>
      <c r="G548" s="30" t="s">
        <v>14</v>
      </c>
      <c r="H548" s="30" t="s">
        <v>47</v>
      </c>
      <c r="I548" s="30" t="s">
        <v>16</v>
      </c>
      <c r="J548" s="30" t="s">
        <v>39</v>
      </c>
      <c r="K548" s="30" t="s">
        <v>40</v>
      </c>
      <c r="L548" s="30" t="s">
        <v>1191</v>
      </c>
      <c r="M548" s="30">
        <v>0.54</v>
      </c>
      <c r="N548" s="30" t="s">
        <v>8</v>
      </c>
      <c r="O548" s="30" t="s">
        <v>87</v>
      </c>
      <c r="P548" s="30" t="s">
        <v>379</v>
      </c>
      <c r="Q548" s="30" t="s">
        <v>764</v>
      </c>
      <c r="R548" s="30">
        <v>2118</v>
      </c>
      <c r="S548" s="32">
        <v>42051</v>
      </c>
      <c r="T548" s="32">
        <v>42055</v>
      </c>
      <c r="U548" s="53">
        <v>325.29000000000002</v>
      </c>
      <c r="V548" s="30">
        <v>15</v>
      </c>
      <c r="W548" s="30">
        <v>9862.51</v>
      </c>
      <c r="X548" s="30">
        <v>32037</v>
      </c>
      <c r="Y548" s="30" t="s">
        <v>3218</v>
      </c>
      <c r="Z548" s="30">
        <v>3352.9427080346682</v>
      </c>
    </row>
    <row r="549" spans="1:26" x14ac:dyDescent="0.2">
      <c r="A549" s="30">
        <v>1132</v>
      </c>
      <c r="B549" s="30" t="s">
        <v>1069</v>
      </c>
      <c r="C549" s="30" t="s">
        <v>23</v>
      </c>
      <c r="D549" s="30">
        <v>0.04</v>
      </c>
      <c r="E549" s="30">
        <v>8.6</v>
      </c>
      <c r="F549" s="30">
        <v>6.19</v>
      </c>
      <c r="G549" s="30" t="s">
        <v>14</v>
      </c>
      <c r="H549" s="30" t="s">
        <v>47</v>
      </c>
      <c r="I549" s="30" t="s">
        <v>24</v>
      </c>
      <c r="J549" s="30" t="s">
        <v>48</v>
      </c>
      <c r="K549" s="30" t="s">
        <v>49</v>
      </c>
      <c r="L549" s="30" t="s">
        <v>508</v>
      </c>
      <c r="M549" s="30">
        <v>0.38</v>
      </c>
      <c r="N549" s="30" t="s">
        <v>8</v>
      </c>
      <c r="O549" s="30" t="s">
        <v>28</v>
      </c>
      <c r="P549" s="30" t="s">
        <v>163</v>
      </c>
      <c r="Q549" s="30" t="s">
        <v>1070</v>
      </c>
      <c r="R549" s="30">
        <v>76039</v>
      </c>
      <c r="S549" s="32">
        <v>42051</v>
      </c>
      <c r="T549" s="32">
        <v>42058</v>
      </c>
      <c r="U549" s="53">
        <v>-63.813499999999998</v>
      </c>
      <c r="V549" s="30">
        <v>9</v>
      </c>
      <c r="W549" s="30">
        <v>75.81</v>
      </c>
      <c r="X549" s="30">
        <v>88102</v>
      </c>
      <c r="Y549" s="30" t="s">
        <v>3216</v>
      </c>
      <c r="Z549" s="30">
        <v>169.28017201714533</v>
      </c>
    </row>
    <row r="550" spans="1:26" x14ac:dyDescent="0.2">
      <c r="A550" s="30">
        <v>1132</v>
      </c>
      <c r="B550" s="30" t="s">
        <v>1069</v>
      </c>
      <c r="C550" s="30" t="s">
        <v>23</v>
      </c>
      <c r="D550" s="30">
        <v>7.0000000000000007E-2</v>
      </c>
      <c r="E550" s="30">
        <v>699.99</v>
      </c>
      <c r="F550" s="30">
        <v>24.49</v>
      </c>
      <c r="G550" s="30" t="s">
        <v>14</v>
      </c>
      <c r="H550" s="30" t="s">
        <v>47</v>
      </c>
      <c r="I550" s="30" t="s">
        <v>16</v>
      </c>
      <c r="J550" s="30" t="s">
        <v>39</v>
      </c>
      <c r="K550" s="30" t="s">
        <v>40</v>
      </c>
      <c r="L550" s="30" t="s">
        <v>1191</v>
      </c>
      <c r="M550" s="30">
        <v>0.54</v>
      </c>
      <c r="N550" s="30" t="s">
        <v>8</v>
      </c>
      <c r="O550" s="30" t="s">
        <v>28</v>
      </c>
      <c r="P550" s="30" t="s">
        <v>163</v>
      </c>
      <c r="Q550" s="30" t="s">
        <v>1070</v>
      </c>
      <c r="R550" s="30">
        <v>76039</v>
      </c>
      <c r="S550" s="32">
        <v>42051</v>
      </c>
      <c r="T550" s="32">
        <v>42055</v>
      </c>
      <c r="U550" s="53">
        <v>325.29000000000002</v>
      </c>
      <c r="V550" s="30">
        <v>4</v>
      </c>
      <c r="W550" s="30">
        <v>2630</v>
      </c>
      <c r="X550" s="30">
        <v>88102</v>
      </c>
      <c r="Y550" s="30" t="s">
        <v>3216</v>
      </c>
      <c r="Z550" s="30">
        <v>3352.9427080346682</v>
      </c>
    </row>
    <row r="551" spans="1:26" x14ac:dyDescent="0.2">
      <c r="A551" s="30">
        <v>1580</v>
      </c>
      <c r="B551" s="30" t="s">
        <v>1192</v>
      </c>
      <c r="C551" s="30" t="s">
        <v>23</v>
      </c>
      <c r="D551" s="30">
        <v>0.1</v>
      </c>
      <c r="E551" s="30">
        <v>11.58</v>
      </c>
      <c r="F551" s="30">
        <v>6.97</v>
      </c>
      <c r="G551" s="30" t="s">
        <v>14</v>
      </c>
      <c r="H551" s="30" t="s">
        <v>70</v>
      </c>
      <c r="I551" s="30" t="s">
        <v>24</v>
      </c>
      <c r="J551" s="30" t="s">
        <v>321</v>
      </c>
      <c r="K551" s="30" t="s">
        <v>49</v>
      </c>
      <c r="L551" s="30" t="s">
        <v>600</v>
      </c>
      <c r="M551" s="30">
        <v>0.35</v>
      </c>
      <c r="N551" s="30" t="s">
        <v>8</v>
      </c>
      <c r="O551" s="30" t="s">
        <v>87</v>
      </c>
      <c r="P551" s="30" t="s">
        <v>307</v>
      </c>
      <c r="Q551" s="30" t="s">
        <v>1193</v>
      </c>
      <c r="R551" s="30">
        <v>4901</v>
      </c>
      <c r="S551" s="32">
        <v>42051</v>
      </c>
      <c r="T551" s="32">
        <v>42055</v>
      </c>
      <c r="U551" s="53">
        <v>-8.3979999999999997</v>
      </c>
      <c r="V551" s="30">
        <v>1</v>
      </c>
      <c r="W551" s="30">
        <v>14.53</v>
      </c>
      <c r="X551" s="30">
        <v>90934</v>
      </c>
      <c r="Y551" s="30" t="s">
        <v>3218</v>
      </c>
      <c r="Z551" s="30">
        <v>161.89765444968464</v>
      </c>
    </row>
    <row r="552" spans="1:26" x14ac:dyDescent="0.2">
      <c r="A552" s="30">
        <v>1138</v>
      </c>
      <c r="B552" s="30" t="s">
        <v>1194</v>
      </c>
      <c r="C552" s="30" t="s">
        <v>92</v>
      </c>
      <c r="D552" s="30">
        <v>0.02</v>
      </c>
      <c r="E552" s="30">
        <v>160.97999999999999</v>
      </c>
      <c r="F552" s="30">
        <v>30</v>
      </c>
      <c r="G552" s="30" t="s">
        <v>2</v>
      </c>
      <c r="H552" s="30" t="s">
        <v>47</v>
      </c>
      <c r="I552" s="30" t="s">
        <v>4</v>
      </c>
      <c r="J552" s="30" t="s">
        <v>85</v>
      </c>
      <c r="K552" s="30" t="s">
        <v>33</v>
      </c>
      <c r="L552" s="30" t="s">
        <v>868</v>
      </c>
      <c r="M552" s="30">
        <v>0.62</v>
      </c>
      <c r="N552" s="30" t="s">
        <v>8</v>
      </c>
      <c r="O552" s="30" t="s">
        <v>28</v>
      </c>
      <c r="P552" s="30" t="s">
        <v>163</v>
      </c>
      <c r="Q552" s="30" t="s">
        <v>1195</v>
      </c>
      <c r="R552" s="30">
        <v>75056</v>
      </c>
      <c r="S552" s="32">
        <v>42051</v>
      </c>
      <c r="T552" s="32">
        <v>42054</v>
      </c>
      <c r="U552" s="53">
        <v>-51.116</v>
      </c>
      <c r="V552" s="30">
        <v>1</v>
      </c>
      <c r="W552" s="30">
        <v>192.49</v>
      </c>
      <c r="X552" s="30">
        <v>86574</v>
      </c>
      <c r="Y552" s="30" t="s">
        <v>3216</v>
      </c>
      <c r="Z552" s="30">
        <v>1659.9369299118346</v>
      </c>
    </row>
    <row r="553" spans="1:26" x14ac:dyDescent="0.2">
      <c r="A553" s="30">
        <v>1228</v>
      </c>
      <c r="B553" s="30" t="s">
        <v>1196</v>
      </c>
      <c r="C553" s="30" t="s">
        <v>92</v>
      </c>
      <c r="D553" s="30">
        <v>0</v>
      </c>
      <c r="E553" s="30">
        <v>7.1</v>
      </c>
      <c r="F553" s="30">
        <v>6.05</v>
      </c>
      <c r="G553" s="30" t="s">
        <v>14</v>
      </c>
      <c r="H553" s="30" t="s">
        <v>3</v>
      </c>
      <c r="I553" s="30" t="s">
        <v>24</v>
      </c>
      <c r="J553" s="30" t="s">
        <v>48</v>
      </c>
      <c r="K553" s="30" t="s">
        <v>49</v>
      </c>
      <c r="L553" s="30" t="s">
        <v>227</v>
      </c>
      <c r="M553" s="30">
        <v>0.39</v>
      </c>
      <c r="N553" s="30" t="s">
        <v>8</v>
      </c>
      <c r="O553" s="30" t="s">
        <v>87</v>
      </c>
      <c r="P553" s="30" t="s">
        <v>296</v>
      </c>
      <c r="Q553" s="30" t="s">
        <v>297</v>
      </c>
      <c r="R553" s="30">
        <v>19140</v>
      </c>
      <c r="S553" s="32">
        <v>42051</v>
      </c>
      <c r="T553" s="32">
        <v>42052</v>
      </c>
      <c r="U553" s="53">
        <v>-60.145000000000003</v>
      </c>
      <c r="V553" s="30">
        <v>28</v>
      </c>
      <c r="W553" s="30">
        <v>208.83</v>
      </c>
      <c r="X553" s="30">
        <v>55874</v>
      </c>
      <c r="Y553" s="30" t="s">
        <v>3218</v>
      </c>
      <c r="Z553" s="30">
        <v>92.732014615572822</v>
      </c>
    </row>
    <row r="554" spans="1:26" x14ac:dyDescent="0.2">
      <c r="A554" s="30">
        <v>1228</v>
      </c>
      <c r="B554" s="30" t="s">
        <v>1196</v>
      </c>
      <c r="C554" s="30" t="s">
        <v>92</v>
      </c>
      <c r="D554" s="30">
        <v>0.01</v>
      </c>
      <c r="E554" s="30">
        <v>4.9800000000000004</v>
      </c>
      <c r="F554" s="30">
        <v>4.62</v>
      </c>
      <c r="G554" s="30" t="s">
        <v>63</v>
      </c>
      <c r="H554" s="30" t="s">
        <v>3</v>
      </c>
      <c r="I554" s="30" t="s">
        <v>16</v>
      </c>
      <c r="J554" s="30" t="s">
        <v>17</v>
      </c>
      <c r="K554" s="30" t="s">
        <v>18</v>
      </c>
      <c r="L554" s="30" t="s">
        <v>1197</v>
      </c>
      <c r="M554" s="30">
        <v>0.64</v>
      </c>
      <c r="N554" s="30" t="s">
        <v>8</v>
      </c>
      <c r="O554" s="30" t="s">
        <v>87</v>
      </c>
      <c r="P554" s="30" t="s">
        <v>296</v>
      </c>
      <c r="Q554" s="30" t="s">
        <v>297</v>
      </c>
      <c r="R554" s="30">
        <v>19140</v>
      </c>
      <c r="S554" s="32">
        <v>42051</v>
      </c>
      <c r="T554" s="32">
        <v>42053</v>
      </c>
      <c r="U554" s="53">
        <v>-111.72</v>
      </c>
      <c r="V554" s="30">
        <v>41</v>
      </c>
      <c r="W554" s="30">
        <v>228.3</v>
      </c>
      <c r="X554" s="30">
        <v>55874</v>
      </c>
      <c r="Y554" s="30" t="s">
        <v>3218</v>
      </c>
      <c r="Z554" s="30">
        <v>112.72298342204236</v>
      </c>
    </row>
    <row r="555" spans="1:26" x14ac:dyDescent="0.2">
      <c r="A555" s="30">
        <v>1228</v>
      </c>
      <c r="B555" s="30" t="s">
        <v>1196</v>
      </c>
      <c r="C555" s="30" t="s">
        <v>92</v>
      </c>
      <c r="D555" s="30">
        <v>0.06</v>
      </c>
      <c r="E555" s="30">
        <v>5.68</v>
      </c>
      <c r="F555" s="30">
        <v>1.39</v>
      </c>
      <c r="G555" s="30" t="s">
        <v>14</v>
      </c>
      <c r="H555" s="30" t="s">
        <v>3</v>
      </c>
      <c r="I555" s="30" t="s">
        <v>24</v>
      </c>
      <c r="J555" s="30" t="s">
        <v>321</v>
      </c>
      <c r="K555" s="30" t="s">
        <v>49</v>
      </c>
      <c r="L555" s="30" t="s">
        <v>574</v>
      </c>
      <c r="M555" s="30">
        <v>0.38</v>
      </c>
      <c r="N555" s="30" t="s">
        <v>8</v>
      </c>
      <c r="O555" s="30" t="s">
        <v>87</v>
      </c>
      <c r="P555" s="30" t="s">
        <v>296</v>
      </c>
      <c r="Q555" s="30" t="s">
        <v>297</v>
      </c>
      <c r="R555" s="30">
        <v>19140</v>
      </c>
      <c r="S555" s="32">
        <v>42051</v>
      </c>
      <c r="T555" s="32">
        <v>42051</v>
      </c>
      <c r="U555" s="53">
        <v>33.01</v>
      </c>
      <c r="V555" s="30">
        <v>24</v>
      </c>
      <c r="W555" s="30">
        <v>129.53</v>
      </c>
      <c r="X555" s="30">
        <v>55874</v>
      </c>
      <c r="Y555" s="30" t="s">
        <v>3218</v>
      </c>
      <c r="Z555" s="30">
        <v>6.9145002538353673</v>
      </c>
    </row>
    <row r="556" spans="1:26" x14ac:dyDescent="0.2">
      <c r="A556" s="30">
        <v>1229</v>
      </c>
      <c r="B556" s="30" t="s">
        <v>1198</v>
      </c>
      <c r="C556" s="30" t="s">
        <v>92</v>
      </c>
      <c r="D556" s="30">
        <v>0.01</v>
      </c>
      <c r="E556" s="30">
        <v>4.9800000000000004</v>
      </c>
      <c r="F556" s="30">
        <v>4.62</v>
      </c>
      <c r="G556" s="30" t="s">
        <v>63</v>
      </c>
      <c r="H556" s="30" t="s">
        <v>3</v>
      </c>
      <c r="I556" s="30" t="s">
        <v>16</v>
      </c>
      <c r="J556" s="30" t="s">
        <v>17</v>
      </c>
      <c r="K556" s="30" t="s">
        <v>18</v>
      </c>
      <c r="L556" s="30" t="s">
        <v>1197</v>
      </c>
      <c r="M556" s="30">
        <v>0.64</v>
      </c>
      <c r="N556" s="30" t="s">
        <v>8</v>
      </c>
      <c r="O556" s="30" t="s">
        <v>28</v>
      </c>
      <c r="P556" s="30" t="s">
        <v>163</v>
      </c>
      <c r="Q556" s="30" t="s">
        <v>1116</v>
      </c>
      <c r="R556" s="30">
        <v>75482</v>
      </c>
      <c r="S556" s="32">
        <v>42051</v>
      </c>
      <c r="T556" s="32">
        <v>42053</v>
      </c>
      <c r="U556" s="53">
        <v>-111.72</v>
      </c>
      <c r="V556" s="30">
        <v>10</v>
      </c>
      <c r="W556" s="30">
        <v>55.68</v>
      </c>
      <c r="X556" s="30">
        <v>90378</v>
      </c>
      <c r="Y556" s="30" t="s">
        <v>3216</v>
      </c>
      <c r="Z556" s="30">
        <v>112.72298342204236</v>
      </c>
    </row>
    <row r="557" spans="1:26" x14ac:dyDescent="0.2">
      <c r="A557" s="30">
        <v>1625</v>
      </c>
      <c r="B557" s="30" t="s">
        <v>1199</v>
      </c>
      <c r="C557" s="30" t="s">
        <v>92</v>
      </c>
      <c r="D557" s="30">
        <v>0</v>
      </c>
      <c r="E557" s="30">
        <v>209.37</v>
      </c>
      <c r="F557" s="30">
        <v>69</v>
      </c>
      <c r="G557" s="30" t="s">
        <v>14</v>
      </c>
      <c r="H557" s="30" t="s">
        <v>47</v>
      </c>
      <c r="I557" s="30" t="s">
        <v>4</v>
      </c>
      <c r="J557" s="30" t="s">
        <v>5</v>
      </c>
      <c r="K557" s="30" t="s">
        <v>40</v>
      </c>
      <c r="L557" s="30" t="s">
        <v>1200</v>
      </c>
      <c r="M557" s="30">
        <v>0.79</v>
      </c>
      <c r="N557" s="30" t="s">
        <v>8</v>
      </c>
      <c r="O557" s="30" t="s">
        <v>87</v>
      </c>
      <c r="P557" s="30" t="s">
        <v>88</v>
      </c>
      <c r="Q557" s="30" t="s">
        <v>1201</v>
      </c>
      <c r="R557" s="30">
        <v>11542</v>
      </c>
      <c r="S557" s="32">
        <v>42051</v>
      </c>
      <c r="T557" s="32">
        <v>42053</v>
      </c>
      <c r="U557" s="53">
        <v>-263.11192907999998</v>
      </c>
      <c r="V557" s="30">
        <v>11</v>
      </c>
      <c r="W557" s="30">
        <v>1959.88</v>
      </c>
      <c r="X557" s="30">
        <v>90601</v>
      </c>
      <c r="Y557" s="30" t="s">
        <v>3218</v>
      </c>
      <c r="Z557" s="30">
        <v>2630.4821184929356</v>
      </c>
    </row>
    <row r="558" spans="1:26" x14ac:dyDescent="0.2">
      <c r="A558" s="30">
        <v>3151</v>
      </c>
      <c r="B558" s="30" t="s">
        <v>929</v>
      </c>
      <c r="C558" s="30" t="s">
        <v>46</v>
      </c>
      <c r="D558" s="30">
        <v>0.05</v>
      </c>
      <c r="E558" s="30">
        <v>25.99</v>
      </c>
      <c r="F558" s="30">
        <v>5.37</v>
      </c>
      <c r="G558" s="30" t="s">
        <v>63</v>
      </c>
      <c r="H558" s="30" t="s">
        <v>70</v>
      </c>
      <c r="I558" s="30" t="s">
        <v>24</v>
      </c>
      <c r="J558" s="30" t="s">
        <v>25</v>
      </c>
      <c r="K558" s="30" t="s">
        <v>49</v>
      </c>
      <c r="L558" s="30" t="s">
        <v>1202</v>
      </c>
      <c r="M558" s="30">
        <v>0.56000000000000005</v>
      </c>
      <c r="N558" s="30" t="s">
        <v>8</v>
      </c>
      <c r="O558" s="30" t="s">
        <v>35</v>
      </c>
      <c r="P558" s="30" t="s">
        <v>66</v>
      </c>
      <c r="Q558" s="30" t="s">
        <v>930</v>
      </c>
      <c r="R558" s="30">
        <v>92277</v>
      </c>
      <c r="S558" s="32">
        <v>42051</v>
      </c>
      <c r="T558" s="32">
        <v>42053</v>
      </c>
      <c r="U558" s="53">
        <v>220.35720000000001</v>
      </c>
      <c r="V558" s="30">
        <v>18</v>
      </c>
      <c r="W558" s="30">
        <v>451.35</v>
      </c>
      <c r="X558" s="30">
        <v>88545</v>
      </c>
      <c r="Y558" s="30" t="s">
        <v>3217</v>
      </c>
      <c r="Z558" s="30">
        <v>643.71053022354283</v>
      </c>
    </row>
    <row r="559" spans="1:26" x14ac:dyDescent="0.2">
      <c r="A559" s="30">
        <v>936</v>
      </c>
      <c r="B559" s="30" t="s">
        <v>1203</v>
      </c>
      <c r="C559" s="30" t="s">
        <v>1</v>
      </c>
      <c r="D559" s="30">
        <v>0.05</v>
      </c>
      <c r="E559" s="30">
        <v>6.04</v>
      </c>
      <c r="F559" s="30">
        <v>2.14</v>
      </c>
      <c r="G559" s="30" t="s">
        <v>63</v>
      </c>
      <c r="H559" s="30" t="s">
        <v>70</v>
      </c>
      <c r="I559" s="30" t="s">
        <v>24</v>
      </c>
      <c r="J559" s="30" t="s">
        <v>64</v>
      </c>
      <c r="K559" s="30" t="s">
        <v>26</v>
      </c>
      <c r="L559" s="30" t="s">
        <v>1204</v>
      </c>
      <c r="M559" s="30">
        <v>0.38</v>
      </c>
      <c r="N559" s="30" t="s">
        <v>8</v>
      </c>
      <c r="O559" s="30" t="s">
        <v>35</v>
      </c>
      <c r="P559" s="30" t="s">
        <v>66</v>
      </c>
      <c r="Q559" s="30" t="s">
        <v>1205</v>
      </c>
      <c r="R559" s="30">
        <v>92374</v>
      </c>
      <c r="S559" s="32">
        <v>42052</v>
      </c>
      <c r="T559" s="32">
        <v>42054</v>
      </c>
      <c r="U559" s="53">
        <v>-4.1399999999999997</v>
      </c>
      <c r="V559" s="30">
        <v>1</v>
      </c>
      <c r="W559" s="30">
        <v>8.41</v>
      </c>
      <c r="X559" s="30">
        <v>90588</v>
      </c>
      <c r="Y559" s="30" t="s">
        <v>3217</v>
      </c>
      <c r="Z559" s="30">
        <v>201.40660028376581</v>
      </c>
    </row>
    <row r="560" spans="1:26" x14ac:dyDescent="0.2">
      <c r="A560" s="30">
        <v>1305</v>
      </c>
      <c r="B560" s="30" t="s">
        <v>1206</v>
      </c>
      <c r="C560" s="30" t="s">
        <v>13</v>
      </c>
      <c r="D560" s="30">
        <v>0.04</v>
      </c>
      <c r="E560" s="30">
        <v>62.18</v>
      </c>
      <c r="F560" s="30">
        <v>10.84</v>
      </c>
      <c r="G560" s="30" t="s">
        <v>14</v>
      </c>
      <c r="H560" s="30" t="s">
        <v>15</v>
      </c>
      <c r="I560" s="30" t="s">
        <v>4</v>
      </c>
      <c r="J560" s="30" t="s">
        <v>102</v>
      </c>
      <c r="K560" s="30" t="s">
        <v>120</v>
      </c>
      <c r="L560" s="30" t="s">
        <v>1207</v>
      </c>
      <c r="M560" s="30">
        <v>0.63</v>
      </c>
      <c r="N560" s="30" t="s">
        <v>8</v>
      </c>
      <c r="O560" s="30" t="s">
        <v>35</v>
      </c>
      <c r="P560" s="30" t="s">
        <v>122</v>
      </c>
      <c r="Q560" s="30" t="s">
        <v>1208</v>
      </c>
      <c r="R560" s="30">
        <v>84120</v>
      </c>
      <c r="S560" s="32">
        <v>42052</v>
      </c>
      <c r="T560" s="32">
        <v>42054</v>
      </c>
      <c r="U560" s="53">
        <v>125.8077</v>
      </c>
      <c r="V560" s="30">
        <v>3</v>
      </c>
      <c r="W560" s="30">
        <v>182.33</v>
      </c>
      <c r="X560" s="30">
        <v>87002</v>
      </c>
      <c r="Y560" s="30" t="s">
        <v>3217</v>
      </c>
      <c r="Z560" s="30">
        <v>726.01998427567366</v>
      </c>
    </row>
    <row r="561" spans="1:26" x14ac:dyDescent="0.2">
      <c r="A561" s="30">
        <v>2427</v>
      </c>
      <c r="B561" s="30" t="s">
        <v>1209</v>
      </c>
      <c r="C561" s="30" t="s">
        <v>13</v>
      </c>
      <c r="D561" s="30">
        <v>0.03</v>
      </c>
      <c r="E561" s="30">
        <v>40.99</v>
      </c>
      <c r="F561" s="30">
        <v>19.989999999999998</v>
      </c>
      <c r="G561" s="30" t="s">
        <v>14</v>
      </c>
      <c r="H561" s="30" t="s">
        <v>70</v>
      </c>
      <c r="I561" s="30" t="s">
        <v>24</v>
      </c>
      <c r="J561" s="30" t="s">
        <v>64</v>
      </c>
      <c r="K561" s="30" t="s">
        <v>49</v>
      </c>
      <c r="L561" s="30" t="s">
        <v>1210</v>
      </c>
      <c r="M561" s="30">
        <v>0.36</v>
      </c>
      <c r="N561" s="30" t="s">
        <v>8</v>
      </c>
      <c r="O561" s="30" t="s">
        <v>28</v>
      </c>
      <c r="P561" s="30" t="s">
        <v>163</v>
      </c>
      <c r="Q561" s="30" t="s">
        <v>1211</v>
      </c>
      <c r="R561" s="30">
        <v>76248</v>
      </c>
      <c r="S561" s="32">
        <v>42052</v>
      </c>
      <c r="T561" s="32">
        <v>42053</v>
      </c>
      <c r="U561" s="53">
        <v>395.30799999999999</v>
      </c>
      <c r="V561" s="30">
        <v>21</v>
      </c>
      <c r="W561" s="30">
        <v>885.65</v>
      </c>
      <c r="X561" s="30">
        <v>90860</v>
      </c>
      <c r="Y561" s="30" t="s">
        <v>3216</v>
      </c>
      <c r="Z561" s="30">
        <v>999.62772656021184</v>
      </c>
    </row>
    <row r="562" spans="1:26" x14ac:dyDescent="0.2">
      <c r="A562" s="30">
        <v>1065</v>
      </c>
      <c r="B562" s="30" t="s">
        <v>1212</v>
      </c>
      <c r="C562" s="30" t="s">
        <v>1</v>
      </c>
      <c r="D562" s="30">
        <v>0.01</v>
      </c>
      <c r="E562" s="30">
        <v>15.99</v>
      </c>
      <c r="F562" s="30">
        <v>13.18</v>
      </c>
      <c r="G562" s="30" t="s">
        <v>14</v>
      </c>
      <c r="H562" s="30" t="s">
        <v>70</v>
      </c>
      <c r="I562" s="30" t="s">
        <v>24</v>
      </c>
      <c r="J562" s="30" t="s">
        <v>48</v>
      </c>
      <c r="K562" s="30" t="s">
        <v>49</v>
      </c>
      <c r="L562" s="30" t="s">
        <v>271</v>
      </c>
      <c r="M562" s="30">
        <v>0.37</v>
      </c>
      <c r="N562" s="30" t="s">
        <v>8</v>
      </c>
      <c r="O562" s="30" t="s">
        <v>28</v>
      </c>
      <c r="P562" s="30" t="s">
        <v>79</v>
      </c>
      <c r="Q562" s="30" t="s">
        <v>1213</v>
      </c>
      <c r="R562" s="30">
        <v>60459</v>
      </c>
      <c r="S562" s="32">
        <v>42053</v>
      </c>
      <c r="T562" s="32">
        <v>42055</v>
      </c>
      <c r="U562" s="53">
        <v>-99.43544</v>
      </c>
      <c r="V562" s="30">
        <v>23</v>
      </c>
      <c r="W562" s="30">
        <v>377.44</v>
      </c>
      <c r="X562" s="30">
        <v>88899</v>
      </c>
      <c r="Y562" s="30" t="s">
        <v>3216</v>
      </c>
      <c r="Z562" s="30">
        <v>540.47268885934136</v>
      </c>
    </row>
    <row r="563" spans="1:26" x14ac:dyDescent="0.2">
      <c r="A563" s="30">
        <v>3255</v>
      </c>
      <c r="B563" s="30" t="s">
        <v>1214</v>
      </c>
      <c r="C563" s="30" t="s">
        <v>1</v>
      </c>
      <c r="D563" s="30">
        <v>0.06</v>
      </c>
      <c r="E563" s="30">
        <v>47.98</v>
      </c>
      <c r="F563" s="30">
        <v>3.61</v>
      </c>
      <c r="G563" s="30" t="s">
        <v>14</v>
      </c>
      <c r="H563" s="30" t="s">
        <v>47</v>
      </c>
      <c r="I563" s="30" t="s">
        <v>16</v>
      </c>
      <c r="J563" s="30" t="s">
        <v>17</v>
      </c>
      <c r="K563" s="30" t="s">
        <v>18</v>
      </c>
      <c r="L563" s="30" t="s">
        <v>1215</v>
      </c>
      <c r="M563" s="30">
        <v>0.71</v>
      </c>
      <c r="N563" s="30" t="s">
        <v>8</v>
      </c>
      <c r="O563" s="30" t="s">
        <v>9</v>
      </c>
      <c r="P563" s="30" t="s">
        <v>99</v>
      </c>
      <c r="Q563" s="30" t="s">
        <v>1216</v>
      </c>
      <c r="R563" s="30">
        <v>33319</v>
      </c>
      <c r="S563" s="32">
        <v>42053</v>
      </c>
      <c r="T563" s="32">
        <v>42055</v>
      </c>
      <c r="U563" s="53">
        <v>596.80799999999999</v>
      </c>
      <c r="V563" s="30">
        <v>2</v>
      </c>
      <c r="W563" s="30">
        <v>97.96</v>
      </c>
      <c r="X563" s="30">
        <v>90488</v>
      </c>
      <c r="Y563" s="30" t="s">
        <v>3215</v>
      </c>
      <c r="Z563" s="30">
        <v>1369.1653209317337</v>
      </c>
    </row>
    <row r="564" spans="1:26" x14ac:dyDescent="0.2">
      <c r="A564" s="30">
        <v>2141</v>
      </c>
      <c r="B564" s="30" t="s">
        <v>1217</v>
      </c>
      <c r="C564" s="30" t="s">
        <v>13</v>
      </c>
      <c r="D564" s="30">
        <v>0.01</v>
      </c>
      <c r="E564" s="30">
        <v>5.44</v>
      </c>
      <c r="F564" s="30">
        <v>7.46</v>
      </c>
      <c r="G564" s="30" t="s">
        <v>14</v>
      </c>
      <c r="H564" s="30" t="s">
        <v>47</v>
      </c>
      <c r="I564" s="30" t="s">
        <v>24</v>
      </c>
      <c r="J564" s="30" t="s">
        <v>48</v>
      </c>
      <c r="K564" s="30" t="s">
        <v>49</v>
      </c>
      <c r="L564" s="30" t="s">
        <v>1218</v>
      </c>
      <c r="M564" s="30">
        <v>0.36</v>
      </c>
      <c r="N564" s="30" t="s">
        <v>8</v>
      </c>
      <c r="O564" s="30" t="s">
        <v>35</v>
      </c>
      <c r="P564" s="30" t="s">
        <v>36</v>
      </c>
      <c r="Q564" s="30" t="s">
        <v>1219</v>
      </c>
      <c r="R564" s="30">
        <v>81301</v>
      </c>
      <c r="S564" s="32">
        <v>42053</v>
      </c>
      <c r="T564" s="32">
        <v>42054</v>
      </c>
      <c r="U564" s="53">
        <v>-18.478200000000001</v>
      </c>
      <c r="V564" s="30">
        <v>3</v>
      </c>
      <c r="W564" s="30">
        <v>19.68</v>
      </c>
      <c r="X564" s="30">
        <v>87570</v>
      </c>
      <c r="Y564" s="30" t="s">
        <v>3217</v>
      </c>
      <c r="Z564" s="30">
        <v>161.85052299254954</v>
      </c>
    </row>
    <row r="565" spans="1:26" x14ac:dyDescent="0.2">
      <c r="A565" s="30">
        <v>2141</v>
      </c>
      <c r="B565" s="30" t="s">
        <v>1217</v>
      </c>
      <c r="C565" s="30" t="s">
        <v>13</v>
      </c>
      <c r="D565" s="30">
        <v>0.02</v>
      </c>
      <c r="E565" s="30">
        <v>549.99</v>
      </c>
      <c r="F565" s="30">
        <v>49</v>
      </c>
      <c r="G565" s="30" t="s">
        <v>2</v>
      </c>
      <c r="H565" s="30" t="s">
        <v>47</v>
      </c>
      <c r="I565" s="30" t="s">
        <v>16</v>
      </c>
      <c r="J565" s="30" t="s">
        <v>39</v>
      </c>
      <c r="K565" s="30" t="s">
        <v>33</v>
      </c>
      <c r="L565" s="30" t="s">
        <v>1220</v>
      </c>
      <c r="M565" s="30">
        <v>0.35</v>
      </c>
      <c r="N565" s="30" t="s">
        <v>8</v>
      </c>
      <c r="O565" s="30" t="s">
        <v>35</v>
      </c>
      <c r="P565" s="30" t="s">
        <v>36</v>
      </c>
      <c r="Q565" s="30" t="s">
        <v>1219</v>
      </c>
      <c r="R565" s="30">
        <v>81301</v>
      </c>
      <c r="S565" s="32">
        <v>42053</v>
      </c>
      <c r="T565" s="32">
        <v>42055</v>
      </c>
      <c r="U565" s="53">
        <v>-381.84120000000001</v>
      </c>
      <c r="V565" s="30">
        <v>18</v>
      </c>
      <c r="W565" s="30">
        <v>9798.84</v>
      </c>
      <c r="X565" s="30">
        <v>87570</v>
      </c>
      <c r="Y565" s="30" t="s">
        <v>3217</v>
      </c>
      <c r="Z565" s="30">
        <v>2825.5787911858865</v>
      </c>
    </row>
    <row r="566" spans="1:26" x14ac:dyDescent="0.2">
      <c r="A566" s="30">
        <v>2141</v>
      </c>
      <c r="B566" s="30" t="s">
        <v>1217</v>
      </c>
      <c r="C566" s="30" t="s">
        <v>13</v>
      </c>
      <c r="D566" s="30">
        <v>0.03</v>
      </c>
      <c r="E566" s="30">
        <v>22.01</v>
      </c>
      <c r="F566" s="30">
        <v>5.53</v>
      </c>
      <c r="G566" s="30" t="s">
        <v>63</v>
      </c>
      <c r="H566" s="30" t="s">
        <v>47</v>
      </c>
      <c r="I566" s="30" t="s">
        <v>24</v>
      </c>
      <c r="J566" s="30" t="s">
        <v>25</v>
      </c>
      <c r="K566" s="30" t="s">
        <v>18</v>
      </c>
      <c r="L566" s="30" t="s">
        <v>472</v>
      </c>
      <c r="M566" s="30">
        <v>0.59</v>
      </c>
      <c r="N566" s="30" t="s">
        <v>8</v>
      </c>
      <c r="O566" s="30" t="s">
        <v>35</v>
      </c>
      <c r="P566" s="30" t="s">
        <v>36</v>
      </c>
      <c r="Q566" s="30" t="s">
        <v>1219</v>
      </c>
      <c r="R566" s="30">
        <v>81301</v>
      </c>
      <c r="S566" s="32">
        <v>42053</v>
      </c>
      <c r="T566" s="32">
        <v>42054</v>
      </c>
      <c r="U566" s="53">
        <v>12.5504</v>
      </c>
      <c r="V566" s="30">
        <v>7</v>
      </c>
      <c r="W566" s="30">
        <v>154.11000000000001</v>
      </c>
      <c r="X566" s="30">
        <v>87570</v>
      </c>
      <c r="Y566" s="30" t="s">
        <v>3217</v>
      </c>
      <c r="Z566" s="30">
        <v>287.93701600306497</v>
      </c>
    </row>
    <row r="567" spans="1:26" x14ac:dyDescent="0.2">
      <c r="A567" s="30">
        <v>2141</v>
      </c>
      <c r="B567" s="30" t="s">
        <v>1217</v>
      </c>
      <c r="C567" s="30" t="s">
        <v>13</v>
      </c>
      <c r="D567" s="30">
        <v>0.09</v>
      </c>
      <c r="E567" s="30">
        <v>34.76</v>
      </c>
      <c r="F567" s="30">
        <v>8.2200000000000006</v>
      </c>
      <c r="G567" s="30" t="s">
        <v>14</v>
      </c>
      <c r="H567" s="30" t="s">
        <v>47</v>
      </c>
      <c r="I567" s="30" t="s">
        <v>24</v>
      </c>
      <c r="J567" s="30" t="s">
        <v>54</v>
      </c>
      <c r="K567" s="30" t="s">
        <v>49</v>
      </c>
      <c r="L567" s="30" t="s">
        <v>1221</v>
      </c>
      <c r="M567" s="30">
        <v>0.56999999999999995</v>
      </c>
      <c r="N567" s="30" t="s">
        <v>8</v>
      </c>
      <c r="O567" s="30" t="s">
        <v>35</v>
      </c>
      <c r="P567" s="30" t="s">
        <v>36</v>
      </c>
      <c r="Q567" s="30" t="s">
        <v>1219</v>
      </c>
      <c r="R567" s="30">
        <v>81301</v>
      </c>
      <c r="S567" s="32">
        <v>42053</v>
      </c>
      <c r="T567" s="32">
        <v>42055</v>
      </c>
      <c r="U567" s="53">
        <v>45.3324</v>
      </c>
      <c r="V567" s="30">
        <v>7</v>
      </c>
      <c r="W567" s="30">
        <v>242.97</v>
      </c>
      <c r="X567" s="30">
        <v>87570</v>
      </c>
      <c r="Y567" s="30" t="s">
        <v>3217</v>
      </c>
      <c r="Z567" s="30">
        <v>461.74632843711015</v>
      </c>
    </row>
    <row r="568" spans="1:26" x14ac:dyDescent="0.2">
      <c r="A568" s="30">
        <v>91</v>
      </c>
      <c r="B568" s="30" t="s">
        <v>1222</v>
      </c>
      <c r="C568" s="30" t="s">
        <v>92</v>
      </c>
      <c r="D568" s="30">
        <v>0.05</v>
      </c>
      <c r="E568" s="30">
        <v>5.18</v>
      </c>
      <c r="F568" s="30">
        <v>2.04</v>
      </c>
      <c r="G568" s="30" t="s">
        <v>14</v>
      </c>
      <c r="H568" s="30" t="s">
        <v>47</v>
      </c>
      <c r="I568" s="30" t="s">
        <v>24</v>
      </c>
      <c r="J568" s="30" t="s">
        <v>64</v>
      </c>
      <c r="K568" s="30" t="s">
        <v>26</v>
      </c>
      <c r="L568" s="30" t="s">
        <v>809</v>
      </c>
      <c r="M568" s="30">
        <v>0.36</v>
      </c>
      <c r="N568" s="30" t="s">
        <v>8</v>
      </c>
      <c r="O568" s="30" t="s">
        <v>35</v>
      </c>
      <c r="P568" s="30" t="s">
        <v>66</v>
      </c>
      <c r="Q568" s="30" t="s">
        <v>1223</v>
      </c>
      <c r="R568" s="30">
        <v>94591</v>
      </c>
      <c r="S568" s="32">
        <v>42053</v>
      </c>
      <c r="T568" s="32">
        <v>42055</v>
      </c>
      <c r="U568" s="53">
        <v>34.010399999999997</v>
      </c>
      <c r="V568" s="30">
        <v>10</v>
      </c>
      <c r="W568" s="30">
        <v>53.54</v>
      </c>
      <c r="X568" s="30">
        <v>87176</v>
      </c>
      <c r="Y568" s="30" t="s">
        <v>3217</v>
      </c>
      <c r="Z568" s="30">
        <v>53.798347044229729</v>
      </c>
    </row>
    <row r="569" spans="1:26" x14ac:dyDescent="0.2">
      <c r="A569" s="30">
        <v>2521</v>
      </c>
      <c r="B569" s="30" t="s">
        <v>1224</v>
      </c>
      <c r="C569" s="30" t="s">
        <v>92</v>
      </c>
      <c r="D569" s="30">
        <v>0</v>
      </c>
      <c r="E569" s="30">
        <v>175.99</v>
      </c>
      <c r="F569" s="30">
        <v>4.99</v>
      </c>
      <c r="G569" s="30" t="s">
        <v>14</v>
      </c>
      <c r="H569" s="30" t="s">
        <v>47</v>
      </c>
      <c r="I569" s="30" t="s">
        <v>16</v>
      </c>
      <c r="J569" s="30" t="s">
        <v>111</v>
      </c>
      <c r="K569" s="30" t="s">
        <v>49</v>
      </c>
      <c r="L569" s="30" t="s">
        <v>1225</v>
      </c>
      <c r="M569" s="30">
        <v>0.59</v>
      </c>
      <c r="N569" s="30" t="s">
        <v>8</v>
      </c>
      <c r="O569" s="30" t="s">
        <v>28</v>
      </c>
      <c r="P569" s="30" t="s">
        <v>163</v>
      </c>
      <c r="Q569" s="30" t="s">
        <v>1226</v>
      </c>
      <c r="R569" s="30">
        <v>75109</v>
      </c>
      <c r="S569" s="32">
        <v>42053</v>
      </c>
      <c r="T569" s="32">
        <v>42056</v>
      </c>
      <c r="U569" s="53">
        <v>1656.6555000000001</v>
      </c>
      <c r="V569" s="30">
        <v>15</v>
      </c>
      <c r="W569" s="30">
        <v>2400.9499999999998</v>
      </c>
      <c r="X569" s="30">
        <v>87032</v>
      </c>
      <c r="Y569" s="30" t="s">
        <v>3216</v>
      </c>
      <c r="Z569" s="30">
        <v>2556.356693929506</v>
      </c>
    </row>
    <row r="570" spans="1:26" x14ac:dyDescent="0.2">
      <c r="A570" s="30">
        <v>2498</v>
      </c>
      <c r="B570" s="30" t="s">
        <v>905</v>
      </c>
      <c r="C570" s="30" t="s">
        <v>46</v>
      </c>
      <c r="D570" s="30">
        <v>0.09</v>
      </c>
      <c r="E570" s="30">
        <v>355.98</v>
      </c>
      <c r="F570" s="30">
        <v>58.92</v>
      </c>
      <c r="G570" s="30" t="s">
        <v>2</v>
      </c>
      <c r="H570" s="30" t="s">
        <v>70</v>
      </c>
      <c r="I570" s="30" t="s">
        <v>4</v>
      </c>
      <c r="J570" s="30" t="s">
        <v>85</v>
      </c>
      <c r="K570" s="30" t="s">
        <v>33</v>
      </c>
      <c r="L570" s="30" t="s">
        <v>670</v>
      </c>
      <c r="M570" s="30">
        <v>0.64</v>
      </c>
      <c r="N570" s="30" t="s">
        <v>8</v>
      </c>
      <c r="O570" s="30" t="s">
        <v>35</v>
      </c>
      <c r="P570" s="30" t="s">
        <v>66</v>
      </c>
      <c r="Q570" s="30" t="s">
        <v>866</v>
      </c>
      <c r="R570" s="30">
        <v>92024</v>
      </c>
      <c r="S570" s="32">
        <v>42053</v>
      </c>
      <c r="T570" s="32">
        <v>42055</v>
      </c>
      <c r="U570" s="53">
        <v>1240.25</v>
      </c>
      <c r="V570" s="30">
        <v>30</v>
      </c>
      <c r="W570" s="30">
        <v>10554.63</v>
      </c>
      <c r="X570" s="30">
        <v>16547</v>
      </c>
      <c r="Y570" s="30" t="s">
        <v>3217</v>
      </c>
      <c r="Z570" s="30">
        <v>4520.8199625065554</v>
      </c>
    </row>
    <row r="571" spans="1:26" x14ac:dyDescent="0.2">
      <c r="A571" s="30">
        <v>2498</v>
      </c>
      <c r="B571" s="30" t="s">
        <v>905</v>
      </c>
      <c r="C571" s="30" t="s">
        <v>46</v>
      </c>
      <c r="D571" s="30">
        <v>0.04</v>
      </c>
      <c r="E571" s="30">
        <v>218.75</v>
      </c>
      <c r="F571" s="30">
        <v>69.64</v>
      </c>
      <c r="G571" s="30" t="s">
        <v>2</v>
      </c>
      <c r="H571" s="30" t="s">
        <v>70</v>
      </c>
      <c r="I571" s="30" t="s">
        <v>4</v>
      </c>
      <c r="J571" s="30" t="s">
        <v>5</v>
      </c>
      <c r="K571" s="30" t="s">
        <v>6</v>
      </c>
      <c r="L571" s="30" t="s">
        <v>850</v>
      </c>
      <c r="M571" s="30">
        <v>0.77</v>
      </c>
      <c r="N571" s="30" t="s">
        <v>8</v>
      </c>
      <c r="O571" s="30" t="s">
        <v>35</v>
      </c>
      <c r="P571" s="30" t="s">
        <v>66</v>
      </c>
      <c r="Q571" s="30" t="s">
        <v>866</v>
      </c>
      <c r="R571" s="30">
        <v>92024</v>
      </c>
      <c r="S571" s="32">
        <v>42053</v>
      </c>
      <c r="T571" s="32">
        <v>42053</v>
      </c>
      <c r="U571" s="53">
        <v>-533.23199999999997</v>
      </c>
      <c r="V571" s="30">
        <v>8</v>
      </c>
      <c r="W571" s="30">
        <v>1749.64</v>
      </c>
      <c r="X571" s="30">
        <v>16547</v>
      </c>
      <c r="Y571" s="30" t="s">
        <v>3217</v>
      </c>
      <c r="Z571" s="30">
        <v>2712.1527158779245</v>
      </c>
    </row>
    <row r="572" spans="1:26" x14ac:dyDescent="0.2">
      <c r="A572" s="30">
        <v>2499</v>
      </c>
      <c r="B572" s="30" t="s">
        <v>1227</v>
      </c>
      <c r="C572" s="30" t="s">
        <v>46</v>
      </c>
      <c r="D572" s="30">
        <v>0.09</v>
      </c>
      <c r="E572" s="30">
        <v>355.98</v>
      </c>
      <c r="F572" s="30">
        <v>58.92</v>
      </c>
      <c r="G572" s="30" t="s">
        <v>2</v>
      </c>
      <c r="H572" s="30" t="s">
        <v>70</v>
      </c>
      <c r="I572" s="30" t="s">
        <v>4</v>
      </c>
      <c r="J572" s="30" t="s">
        <v>85</v>
      </c>
      <c r="K572" s="30" t="s">
        <v>33</v>
      </c>
      <c r="L572" s="30" t="s">
        <v>670</v>
      </c>
      <c r="M572" s="30">
        <v>0.64</v>
      </c>
      <c r="N572" s="30" t="s">
        <v>8</v>
      </c>
      <c r="O572" s="30" t="s">
        <v>28</v>
      </c>
      <c r="P572" s="30" t="s">
        <v>79</v>
      </c>
      <c r="Q572" s="30" t="s">
        <v>1228</v>
      </c>
      <c r="R572" s="30">
        <v>60901</v>
      </c>
      <c r="S572" s="32">
        <v>42053</v>
      </c>
      <c r="T572" s="32">
        <v>42055</v>
      </c>
      <c r="U572" s="53">
        <v>1240.25</v>
      </c>
      <c r="V572" s="30">
        <v>8</v>
      </c>
      <c r="W572" s="30">
        <v>2814.57</v>
      </c>
      <c r="X572" s="30">
        <v>88319</v>
      </c>
      <c r="Y572" s="30" t="s">
        <v>3216</v>
      </c>
      <c r="Z572" s="30">
        <v>4520.8199625065554</v>
      </c>
    </row>
    <row r="573" spans="1:26" x14ac:dyDescent="0.2">
      <c r="A573" s="30">
        <v>993</v>
      </c>
      <c r="B573" s="30" t="s">
        <v>1229</v>
      </c>
      <c r="C573" s="30" t="s">
        <v>13</v>
      </c>
      <c r="D573" s="30">
        <v>0.05</v>
      </c>
      <c r="E573" s="30">
        <v>4.28</v>
      </c>
      <c r="F573" s="30">
        <v>5.17</v>
      </c>
      <c r="G573" s="30" t="s">
        <v>14</v>
      </c>
      <c r="H573" s="30" t="s">
        <v>3</v>
      </c>
      <c r="I573" s="30" t="s">
        <v>24</v>
      </c>
      <c r="J573" s="30" t="s">
        <v>64</v>
      </c>
      <c r="K573" s="30" t="s">
        <v>49</v>
      </c>
      <c r="L573" s="30" t="s">
        <v>1230</v>
      </c>
      <c r="M573" s="30">
        <v>0.4</v>
      </c>
      <c r="N573" s="30" t="s">
        <v>8</v>
      </c>
      <c r="O573" s="30" t="s">
        <v>35</v>
      </c>
      <c r="P573" s="30" t="s">
        <v>66</v>
      </c>
      <c r="Q573" s="30" t="s">
        <v>1231</v>
      </c>
      <c r="R573" s="30">
        <v>93030</v>
      </c>
      <c r="S573" s="32">
        <v>42054</v>
      </c>
      <c r="T573" s="32">
        <v>42054</v>
      </c>
      <c r="U573" s="53">
        <v>-104.57</v>
      </c>
      <c r="V573" s="30">
        <v>9</v>
      </c>
      <c r="W573" s="30">
        <v>38.58</v>
      </c>
      <c r="X573" s="30">
        <v>89432</v>
      </c>
      <c r="Y573" s="30" t="s">
        <v>3217</v>
      </c>
      <c r="Z573" s="30">
        <v>-25.900193525233281</v>
      </c>
    </row>
    <row r="574" spans="1:26" x14ac:dyDescent="0.2">
      <c r="A574" s="30">
        <v>1303</v>
      </c>
      <c r="B574" s="30" t="s">
        <v>1232</v>
      </c>
      <c r="C574" s="30" t="s">
        <v>13</v>
      </c>
      <c r="D574" s="30">
        <v>0.03</v>
      </c>
      <c r="E574" s="30">
        <v>39.479999999999997</v>
      </c>
      <c r="F574" s="30">
        <v>1.99</v>
      </c>
      <c r="G574" s="30" t="s">
        <v>14</v>
      </c>
      <c r="H574" s="30" t="s">
        <v>15</v>
      </c>
      <c r="I574" s="30" t="s">
        <v>16</v>
      </c>
      <c r="J574" s="30" t="s">
        <v>17</v>
      </c>
      <c r="K574" s="30" t="s">
        <v>18</v>
      </c>
      <c r="L574" s="30" t="s">
        <v>1233</v>
      </c>
      <c r="M574" s="30">
        <v>0.54</v>
      </c>
      <c r="N574" s="30" t="s">
        <v>8</v>
      </c>
      <c r="O574" s="30" t="s">
        <v>35</v>
      </c>
      <c r="P574" s="30" t="s">
        <v>122</v>
      </c>
      <c r="Q574" s="30" t="s">
        <v>1234</v>
      </c>
      <c r="R574" s="30">
        <v>84074</v>
      </c>
      <c r="S574" s="32">
        <v>42054</v>
      </c>
      <c r="T574" s="32">
        <v>42056</v>
      </c>
      <c r="U574" s="53">
        <v>317.08949999999999</v>
      </c>
      <c r="V574" s="30">
        <v>12</v>
      </c>
      <c r="W574" s="30">
        <v>459.55</v>
      </c>
      <c r="X574" s="30">
        <v>87003</v>
      </c>
      <c r="Y574" s="30" t="s">
        <v>3217</v>
      </c>
      <c r="Z574" s="30">
        <v>537.96801894149667</v>
      </c>
    </row>
    <row r="575" spans="1:26" x14ac:dyDescent="0.2">
      <c r="A575" s="30">
        <v>2828</v>
      </c>
      <c r="B575" s="30" t="s">
        <v>1235</v>
      </c>
      <c r="C575" s="30" t="s">
        <v>13</v>
      </c>
      <c r="D575" s="30">
        <v>0.05</v>
      </c>
      <c r="E575" s="30">
        <v>11.29</v>
      </c>
      <c r="F575" s="30">
        <v>5.03</v>
      </c>
      <c r="G575" s="30" t="s">
        <v>14</v>
      </c>
      <c r="H575" s="30" t="s">
        <v>70</v>
      </c>
      <c r="I575" s="30" t="s">
        <v>24</v>
      </c>
      <c r="J575" s="30" t="s">
        <v>54</v>
      </c>
      <c r="K575" s="30" t="s">
        <v>49</v>
      </c>
      <c r="L575" s="30" t="s">
        <v>1236</v>
      </c>
      <c r="M575" s="30">
        <v>0.59</v>
      </c>
      <c r="N575" s="30" t="s">
        <v>8</v>
      </c>
      <c r="O575" s="30" t="s">
        <v>35</v>
      </c>
      <c r="P575" s="30" t="s">
        <v>66</v>
      </c>
      <c r="Q575" s="30" t="s">
        <v>1237</v>
      </c>
      <c r="R575" s="30">
        <v>92243</v>
      </c>
      <c r="S575" s="32">
        <v>42054</v>
      </c>
      <c r="T575" s="32">
        <v>42056</v>
      </c>
      <c r="U575" s="53">
        <v>-35.26</v>
      </c>
      <c r="V575" s="30">
        <v>8</v>
      </c>
      <c r="W575" s="30">
        <v>90.46</v>
      </c>
      <c r="X575" s="30">
        <v>87720</v>
      </c>
      <c r="Y575" s="30" t="s">
        <v>3217</v>
      </c>
      <c r="Z575" s="30">
        <v>230.13061224197875</v>
      </c>
    </row>
    <row r="576" spans="1:26" x14ac:dyDescent="0.2">
      <c r="A576" s="30">
        <v>1303</v>
      </c>
      <c r="B576" s="30" t="s">
        <v>1232</v>
      </c>
      <c r="C576" s="30" t="s">
        <v>23</v>
      </c>
      <c r="D576" s="30">
        <v>0.01</v>
      </c>
      <c r="E576" s="30">
        <v>65.989999999999995</v>
      </c>
      <c r="F576" s="30">
        <v>5.31</v>
      </c>
      <c r="G576" s="30" t="s">
        <v>14</v>
      </c>
      <c r="H576" s="30" t="s">
        <v>15</v>
      </c>
      <c r="I576" s="30" t="s">
        <v>16</v>
      </c>
      <c r="J576" s="30" t="s">
        <v>111</v>
      </c>
      <c r="K576" s="30" t="s">
        <v>49</v>
      </c>
      <c r="L576" s="30" t="s">
        <v>1238</v>
      </c>
      <c r="M576" s="30">
        <v>0.56999999999999995</v>
      </c>
      <c r="N576" s="30" t="s">
        <v>8</v>
      </c>
      <c r="O576" s="30" t="s">
        <v>35</v>
      </c>
      <c r="P576" s="30" t="s">
        <v>122</v>
      </c>
      <c r="Q576" s="30" t="s">
        <v>1234</v>
      </c>
      <c r="R576" s="30">
        <v>84074</v>
      </c>
      <c r="S576" s="32">
        <v>42054</v>
      </c>
      <c r="T576" s="32">
        <v>42061</v>
      </c>
      <c r="U576" s="53">
        <v>250.36272</v>
      </c>
      <c r="V576" s="30">
        <v>9</v>
      </c>
      <c r="W576" s="30">
        <v>536.9</v>
      </c>
      <c r="X576" s="30">
        <v>87005</v>
      </c>
      <c r="Y576" s="30" t="s">
        <v>3217</v>
      </c>
      <c r="Z576" s="30">
        <v>764.87027038806252</v>
      </c>
    </row>
    <row r="577" spans="1:26" x14ac:dyDescent="0.2">
      <c r="A577" s="30">
        <v>2287</v>
      </c>
      <c r="B577" s="30" t="s">
        <v>1239</v>
      </c>
      <c r="C577" s="30" t="s">
        <v>23</v>
      </c>
      <c r="D577" s="30">
        <v>0.1</v>
      </c>
      <c r="E577" s="30">
        <v>54.1</v>
      </c>
      <c r="F577" s="30">
        <v>19.989999999999998</v>
      </c>
      <c r="G577" s="30" t="s">
        <v>14</v>
      </c>
      <c r="H577" s="30" t="s">
        <v>70</v>
      </c>
      <c r="I577" s="30" t="s">
        <v>24</v>
      </c>
      <c r="J577" s="30" t="s">
        <v>54</v>
      </c>
      <c r="K577" s="30" t="s">
        <v>49</v>
      </c>
      <c r="L577" s="30" t="s">
        <v>1240</v>
      </c>
      <c r="M577" s="30">
        <v>0.59</v>
      </c>
      <c r="N577" s="30" t="s">
        <v>8</v>
      </c>
      <c r="O577" s="30" t="s">
        <v>9</v>
      </c>
      <c r="P577" s="30" t="s">
        <v>247</v>
      </c>
      <c r="Q577" s="30" t="s">
        <v>1241</v>
      </c>
      <c r="R577" s="30">
        <v>29483</v>
      </c>
      <c r="S577" s="32">
        <v>42054</v>
      </c>
      <c r="T577" s="32">
        <v>42059</v>
      </c>
      <c r="U577" s="53">
        <v>34.067999999999998</v>
      </c>
      <c r="V577" s="30">
        <v>9</v>
      </c>
      <c r="W577" s="30">
        <v>469.59</v>
      </c>
      <c r="X577" s="30">
        <v>90147</v>
      </c>
      <c r="Y577" s="30" t="s">
        <v>3215</v>
      </c>
      <c r="Z577" s="30">
        <v>897.95495759572191</v>
      </c>
    </row>
    <row r="578" spans="1:26" x14ac:dyDescent="0.2">
      <c r="A578" s="30">
        <v>1827</v>
      </c>
      <c r="B578" s="30" t="s">
        <v>1242</v>
      </c>
      <c r="C578" s="30" t="s">
        <v>46</v>
      </c>
      <c r="D578" s="30">
        <v>0</v>
      </c>
      <c r="E578" s="30">
        <v>5.98</v>
      </c>
      <c r="F578" s="30">
        <v>0.96</v>
      </c>
      <c r="G578" s="30" t="s">
        <v>14</v>
      </c>
      <c r="H578" s="30" t="s">
        <v>70</v>
      </c>
      <c r="I578" s="30" t="s">
        <v>24</v>
      </c>
      <c r="J578" s="30" t="s">
        <v>25</v>
      </c>
      <c r="K578" s="30" t="s">
        <v>26</v>
      </c>
      <c r="L578" s="30" t="s">
        <v>1243</v>
      </c>
      <c r="M578" s="30">
        <v>0.6</v>
      </c>
      <c r="N578" s="30" t="s">
        <v>8</v>
      </c>
      <c r="O578" s="30" t="s">
        <v>28</v>
      </c>
      <c r="P578" s="30" t="s">
        <v>189</v>
      </c>
      <c r="Q578" s="30" t="s">
        <v>904</v>
      </c>
      <c r="R578" s="30">
        <v>52601</v>
      </c>
      <c r="S578" s="32">
        <v>42054</v>
      </c>
      <c r="T578" s="32">
        <v>42055</v>
      </c>
      <c r="U578" s="53">
        <v>38.039700000000003</v>
      </c>
      <c r="V578" s="30">
        <v>9</v>
      </c>
      <c r="W578" s="30">
        <v>55.13</v>
      </c>
      <c r="X578" s="30">
        <v>86956</v>
      </c>
      <c r="Y578" s="30" t="s">
        <v>3216</v>
      </c>
      <c r="Z578" s="30">
        <v>420.93355079334577</v>
      </c>
    </row>
    <row r="579" spans="1:26" x14ac:dyDescent="0.2">
      <c r="A579" s="30">
        <v>1828</v>
      </c>
      <c r="B579" s="30" t="s">
        <v>226</v>
      </c>
      <c r="C579" s="30" t="s">
        <v>46</v>
      </c>
      <c r="D579" s="30">
        <v>0.02</v>
      </c>
      <c r="E579" s="30">
        <v>5.98</v>
      </c>
      <c r="F579" s="30">
        <v>5.46</v>
      </c>
      <c r="G579" s="30" t="s">
        <v>14</v>
      </c>
      <c r="H579" s="30" t="s">
        <v>70</v>
      </c>
      <c r="I579" s="30" t="s">
        <v>24</v>
      </c>
      <c r="J579" s="30" t="s">
        <v>64</v>
      </c>
      <c r="K579" s="30" t="s">
        <v>49</v>
      </c>
      <c r="L579" s="30" t="s">
        <v>1132</v>
      </c>
      <c r="M579" s="30">
        <v>0.36</v>
      </c>
      <c r="N579" s="30" t="s">
        <v>8</v>
      </c>
      <c r="O579" s="30" t="s">
        <v>28</v>
      </c>
      <c r="P579" s="30" t="s">
        <v>189</v>
      </c>
      <c r="Q579" s="30" t="s">
        <v>228</v>
      </c>
      <c r="R579" s="30">
        <v>50613</v>
      </c>
      <c r="S579" s="32">
        <v>42054</v>
      </c>
      <c r="T579" s="32">
        <v>42055</v>
      </c>
      <c r="U579" s="53">
        <v>-47.12</v>
      </c>
      <c r="V579" s="30">
        <v>7</v>
      </c>
      <c r="W579" s="30">
        <v>44.8</v>
      </c>
      <c r="X579" s="30">
        <v>86956</v>
      </c>
      <c r="Y579" s="30" t="s">
        <v>3216</v>
      </c>
      <c r="Z579" s="30">
        <v>245.40397478604694</v>
      </c>
    </row>
    <row r="580" spans="1:26" x14ac:dyDescent="0.2">
      <c r="A580" s="30">
        <v>2052</v>
      </c>
      <c r="B580" s="30" t="s">
        <v>1244</v>
      </c>
      <c r="C580" s="30" t="s">
        <v>46</v>
      </c>
      <c r="D580" s="30">
        <v>7.0000000000000007E-2</v>
      </c>
      <c r="E580" s="30">
        <v>31.78</v>
      </c>
      <c r="F580" s="30">
        <v>1.99</v>
      </c>
      <c r="G580" s="30" t="s">
        <v>14</v>
      </c>
      <c r="H580" s="30" t="s">
        <v>47</v>
      </c>
      <c r="I580" s="30" t="s">
        <v>16</v>
      </c>
      <c r="J580" s="30" t="s">
        <v>17</v>
      </c>
      <c r="K580" s="30" t="s">
        <v>18</v>
      </c>
      <c r="L580" s="30" t="s">
        <v>846</v>
      </c>
      <c r="M580" s="30">
        <v>0.42</v>
      </c>
      <c r="N580" s="30" t="s">
        <v>8</v>
      </c>
      <c r="O580" s="30" t="s">
        <v>35</v>
      </c>
      <c r="P580" s="30" t="s">
        <v>616</v>
      </c>
      <c r="Q580" s="30" t="s">
        <v>1245</v>
      </c>
      <c r="R580" s="30">
        <v>87105</v>
      </c>
      <c r="S580" s="32">
        <v>42054</v>
      </c>
      <c r="T580" s="32">
        <v>42056</v>
      </c>
      <c r="U580" s="53">
        <v>265.11180000000002</v>
      </c>
      <c r="V580" s="30">
        <v>13</v>
      </c>
      <c r="W580" s="30">
        <v>384.22</v>
      </c>
      <c r="X580" s="30">
        <v>87234</v>
      </c>
      <c r="Y580" s="30" t="s">
        <v>3217</v>
      </c>
      <c r="Z580" s="30">
        <v>597.33297586552669</v>
      </c>
    </row>
    <row r="581" spans="1:26" x14ac:dyDescent="0.2">
      <c r="A581" s="30">
        <v>2052</v>
      </c>
      <c r="B581" s="30" t="s">
        <v>1244</v>
      </c>
      <c r="C581" s="30" t="s">
        <v>46</v>
      </c>
      <c r="D581" s="30">
        <v>0</v>
      </c>
      <c r="E581" s="30">
        <v>5.98</v>
      </c>
      <c r="F581" s="30">
        <v>2.5</v>
      </c>
      <c r="G581" s="30" t="s">
        <v>14</v>
      </c>
      <c r="H581" s="30" t="s">
        <v>47</v>
      </c>
      <c r="I581" s="30" t="s">
        <v>24</v>
      </c>
      <c r="J581" s="30" t="s">
        <v>321</v>
      </c>
      <c r="K581" s="30" t="s">
        <v>49</v>
      </c>
      <c r="L581" s="30" t="s">
        <v>1246</v>
      </c>
      <c r="M581" s="30">
        <v>0.36</v>
      </c>
      <c r="N581" s="30" t="s">
        <v>8</v>
      </c>
      <c r="O581" s="30" t="s">
        <v>35</v>
      </c>
      <c r="P581" s="30" t="s">
        <v>616</v>
      </c>
      <c r="Q581" s="30" t="s">
        <v>1245</v>
      </c>
      <c r="R581" s="30">
        <v>87105</v>
      </c>
      <c r="S581" s="32">
        <v>42054</v>
      </c>
      <c r="T581" s="32">
        <v>42055</v>
      </c>
      <c r="U581" s="53">
        <v>9.5608000000000004</v>
      </c>
      <c r="V581" s="30">
        <v>5</v>
      </c>
      <c r="W581" s="30">
        <v>31.64</v>
      </c>
      <c r="X581" s="30">
        <v>87234</v>
      </c>
      <c r="Y581" s="30" t="s">
        <v>3217</v>
      </c>
      <c r="Z581" s="30">
        <v>265.29000571254261</v>
      </c>
    </row>
    <row r="582" spans="1:26" x14ac:dyDescent="0.2">
      <c r="A582" s="30">
        <v>2052</v>
      </c>
      <c r="B582" s="30" t="s">
        <v>1244</v>
      </c>
      <c r="C582" s="30" t="s">
        <v>46</v>
      </c>
      <c r="D582" s="30">
        <v>0.1</v>
      </c>
      <c r="E582" s="30">
        <v>35.99</v>
      </c>
      <c r="F582" s="30">
        <v>1.1000000000000001</v>
      </c>
      <c r="G582" s="30" t="s">
        <v>63</v>
      </c>
      <c r="H582" s="30" t="s">
        <v>47</v>
      </c>
      <c r="I582" s="30" t="s">
        <v>16</v>
      </c>
      <c r="J582" s="30" t="s">
        <v>111</v>
      </c>
      <c r="K582" s="30" t="s">
        <v>49</v>
      </c>
      <c r="L582" s="30" t="s">
        <v>250</v>
      </c>
      <c r="M582" s="30">
        <v>0.55000000000000004</v>
      </c>
      <c r="N582" s="30" t="s">
        <v>8</v>
      </c>
      <c r="O582" s="30" t="s">
        <v>35</v>
      </c>
      <c r="P582" s="30" t="s">
        <v>616</v>
      </c>
      <c r="Q582" s="30" t="s">
        <v>1245</v>
      </c>
      <c r="R582" s="30">
        <v>87105</v>
      </c>
      <c r="S582" s="32">
        <v>42054</v>
      </c>
      <c r="T582" s="32">
        <v>42055</v>
      </c>
      <c r="U582" s="53">
        <v>390.09840000000003</v>
      </c>
      <c r="V582" s="30">
        <v>19</v>
      </c>
      <c r="W582" s="30">
        <v>565.36</v>
      </c>
      <c r="X582" s="30">
        <v>87234</v>
      </c>
      <c r="Y582" s="30" t="s">
        <v>3217</v>
      </c>
      <c r="Z582" s="30">
        <v>719.92697068486905</v>
      </c>
    </row>
    <row r="583" spans="1:26" x14ac:dyDescent="0.2">
      <c r="A583" s="30">
        <v>2882</v>
      </c>
      <c r="B583" s="30" t="s">
        <v>647</v>
      </c>
      <c r="C583" s="30" t="s">
        <v>13</v>
      </c>
      <c r="D583" s="30">
        <v>0.03</v>
      </c>
      <c r="E583" s="30">
        <v>4.0599999999999996</v>
      </c>
      <c r="F583" s="30">
        <v>6.89</v>
      </c>
      <c r="G583" s="30" t="s">
        <v>14</v>
      </c>
      <c r="H583" s="30" t="s">
        <v>15</v>
      </c>
      <c r="I583" s="30" t="s">
        <v>24</v>
      </c>
      <c r="J583" s="30" t="s">
        <v>71</v>
      </c>
      <c r="K583" s="30" t="s">
        <v>49</v>
      </c>
      <c r="L583" s="30" t="s">
        <v>1247</v>
      </c>
      <c r="M583" s="30">
        <v>0.6</v>
      </c>
      <c r="N583" s="30" t="s">
        <v>8</v>
      </c>
      <c r="O583" s="30" t="s">
        <v>9</v>
      </c>
      <c r="P583" s="30" t="s">
        <v>73</v>
      </c>
      <c r="Q583" s="30" t="s">
        <v>649</v>
      </c>
      <c r="R583" s="30">
        <v>28206</v>
      </c>
      <c r="S583" s="32">
        <v>42055</v>
      </c>
      <c r="T583" s="32">
        <v>42057</v>
      </c>
      <c r="U583" s="53">
        <v>-246.27610000000001</v>
      </c>
      <c r="V583" s="30">
        <v>37</v>
      </c>
      <c r="W583" s="30">
        <v>159.88999999999999</v>
      </c>
      <c r="X583" s="30">
        <v>55300</v>
      </c>
      <c r="Y583" s="30" t="s">
        <v>3215</v>
      </c>
      <c r="Z583" s="30">
        <v>35.393896468198925</v>
      </c>
    </row>
    <row r="584" spans="1:26" x14ac:dyDescent="0.2">
      <c r="A584" s="30">
        <v>2882</v>
      </c>
      <c r="B584" s="30" t="s">
        <v>647</v>
      </c>
      <c r="C584" s="30" t="s">
        <v>13</v>
      </c>
      <c r="D584" s="30">
        <v>0.01</v>
      </c>
      <c r="E584" s="30">
        <v>3.75</v>
      </c>
      <c r="F584" s="30">
        <v>0.5</v>
      </c>
      <c r="G584" s="30" t="s">
        <v>14</v>
      </c>
      <c r="H584" s="30" t="s">
        <v>15</v>
      </c>
      <c r="I584" s="30" t="s">
        <v>24</v>
      </c>
      <c r="J584" s="30" t="s">
        <v>128</v>
      </c>
      <c r="K584" s="30" t="s">
        <v>49</v>
      </c>
      <c r="L584" s="30" t="s">
        <v>1248</v>
      </c>
      <c r="M584" s="30">
        <v>0.37</v>
      </c>
      <c r="N584" s="30" t="s">
        <v>8</v>
      </c>
      <c r="O584" s="30" t="s">
        <v>9</v>
      </c>
      <c r="P584" s="30" t="s">
        <v>73</v>
      </c>
      <c r="Q584" s="30" t="s">
        <v>649</v>
      </c>
      <c r="R584" s="30">
        <v>28206</v>
      </c>
      <c r="S584" s="32">
        <v>42055</v>
      </c>
      <c r="T584" s="32">
        <v>42056</v>
      </c>
      <c r="U584" s="53">
        <v>55.194600000000001</v>
      </c>
      <c r="V584" s="30">
        <v>48</v>
      </c>
      <c r="W584" s="30">
        <v>180.48</v>
      </c>
      <c r="X584" s="30">
        <v>55300</v>
      </c>
      <c r="Y584" s="30" t="s">
        <v>3215</v>
      </c>
      <c r="Z584" s="30">
        <v>-11.434562296236955</v>
      </c>
    </row>
    <row r="585" spans="1:26" x14ac:dyDescent="0.2">
      <c r="A585" s="30">
        <v>2882</v>
      </c>
      <c r="B585" s="30" t="s">
        <v>647</v>
      </c>
      <c r="C585" s="30" t="s">
        <v>13</v>
      </c>
      <c r="D585" s="30">
        <v>0.02</v>
      </c>
      <c r="E585" s="30">
        <v>10.68</v>
      </c>
      <c r="F585" s="30">
        <v>13.04</v>
      </c>
      <c r="G585" s="30" t="s">
        <v>14</v>
      </c>
      <c r="H585" s="30" t="s">
        <v>15</v>
      </c>
      <c r="I585" s="30" t="s">
        <v>4</v>
      </c>
      <c r="J585" s="30" t="s">
        <v>102</v>
      </c>
      <c r="K585" s="30" t="s">
        <v>40</v>
      </c>
      <c r="L585" s="30" t="s">
        <v>1249</v>
      </c>
      <c r="M585" s="30">
        <v>0.6</v>
      </c>
      <c r="N585" s="30" t="s">
        <v>8</v>
      </c>
      <c r="O585" s="30" t="s">
        <v>9</v>
      </c>
      <c r="P585" s="30" t="s">
        <v>73</v>
      </c>
      <c r="Q585" s="30" t="s">
        <v>649</v>
      </c>
      <c r="R585" s="30">
        <v>28206</v>
      </c>
      <c r="S585" s="32">
        <v>42055</v>
      </c>
      <c r="T585" s="32">
        <v>42057</v>
      </c>
      <c r="U585" s="53">
        <v>-307.29649999999998</v>
      </c>
      <c r="V585" s="30">
        <v>31</v>
      </c>
      <c r="W585" s="30">
        <v>350.48</v>
      </c>
      <c r="X585" s="30">
        <v>55300</v>
      </c>
      <c r="Y585" s="30" t="s">
        <v>3215</v>
      </c>
      <c r="Z585" s="30">
        <v>170.23942106527088</v>
      </c>
    </row>
    <row r="586" spans="1:26" x14ac:dyDescent="0.2">
      <c r="A586" s="30">
        <v>2886</v>
      </c>
      <c r="B586" s="30" t="s">
        <v>1250</v>
      </c>
      <c r="C586" s="30" t="s">
        <v>13</v>
      </c>
      <c r="D586" s="30">
        <v>0.03</v>
      </c>
      <c r="E586" s="30">
        <v>4.0599999999999996</v>
      </c>
      <c r="F586" s="30">
        <v>6.89</v>
      </c>
      <c r="G586" s="30" t="s">
        <v>14</v>
      </c>
      <c r="H586" s="30" t="s">
        <v>15</v>
      </c>
      <c r="I586" s="30" t="s">
        <v>24</v>
      </c>
      <c r="J586" s="30" t="s">
        <v>71</v>
      </c>
      <c r="K586" s="30" t="s">
        <v>49</v>
      </c>
      <c r="L586" s="30" t="s">
        <v>1247</v>
      </c>
      <c r="M586" s="30">
        <v>0.6</v>
      </c>
      <c r="N586" s="30" t="s">
        <v>8</v>
      </c>
      <c r="O586" s="30" t="s">
        <v>87</v>
      </c>
      <c r="P586" s="30" t="s">
        <v>293</v>
      </c>
      <c r="Q586" s="30" t="s">
        <v>1251</v>
      </c>
      <c r="R586" s="30">
        <v>44134</v>
      </c>
      <c r="S586" s="32">
        <v>42055</v>
      </c>
      <c r="T586" s="32">
        <v>42057</v>
      </c>
      <c r="U586" s="53">
        <v>-185.17</v>
      </c>
      <c r="V586" s="30">
        <v>9</v>
      </c>
      <c r="W586" s="30">
        <v>38.89</v>
      </c>
      <c r="X586" s="30">
        <v>87630</v>
      </c>
      <c r="Y586" s="30" t="s">
        <v>3218</v>
      </c>
      <c r="Z586" s="30">
        <v>97.968114662667915</v>
      </c>
    </row>
    <row r="587" spans="1:26" x14ac:dyDescent="0.2">
      <c r="A587" s="30">
        <v>2886</v>
      </c>
      <c r="B587" s="30" t="s">
        <v>1250</v>
      </c>
      <c r="C587" s="30" t="s">
        <v>13</v>
      </c>
      <c r="D587" s="30">
        <v>0.01</v>
      </c>
      <c r="E587" s="30">
        <v>3.75</v>
      </c>
      <c r="F587" s="30">
        <v>0.5</v>
      </c>
      <c r="G587" s="30" t="s">
        <v>14</v>
      </c>
      <c r="H587" s="30" t="s">
        <v>15</v>
      </c>
      <c r="I587" s="30" t="s">
        <v>24</v>
      </c>
      <c r="J587" s="30" t="s">
        <v>128</v>
      </c>
      <c r="K587" s="30" t="s">
        <v>49</v>
      </c>
      <c r="L587" s="30" t="s">
        <v>1248</v>
      </c>
      <c r="M587" s="30">
        <v>0.37</v>
      </c>
      <c r="N587" s="30" t="s">
        <v>8</v>
      </c>
      <c r="O587" s="30" t="s">
        <v>87</v>
      </c>
      <c r="P587" s="30" t="s">
        <v>293</v>
      </c>
      <c r="Q587" s="30" t="s">
        <v>1251</v>
      </c>
      <c r="R587" s="30">
        <v>44134</v>
      </c>
      <c r="S587" s="32">
        <v>42055</v>
      </c>
      <c r="T587" s="32">
        <v>42056</v>
      </c>
      <c r="U587" s="53">
        <v>31.1328</v>
      </c>
      <c r="V587" s="30">
        <v>12</v>
      </c>
      <c r="W587" s="30">
        <v>45.12</v>
      </c>
      <c r="X587" s="30">
        <v>87630</v>
      </c>
      <c r="Y587" s="30" t="s">
        <v>3218</v>
      </c>
      <c r="Z587" s="30">
        <v>-36.074464423056916</v>
      </c>
    </row>
    <row r="588" spans="1:26" x14ac:dyDescent="0.2">
      <c r="A588" s="30">
        <v>2886</v>
      </c>
      <c r="B588" s="30" t="s">
        <v>1250</v>
      </c>
      <c r="C588" s="30" t="s">
        <v>13</v>
      </c>
      <c r="D588" s="30">
        <v>0.02</v>
      </c>
      <c r="E588" s="30">
        <v>10.68</v>
      </c>
      <c r="F588" s="30">
        <v>13.04</v>
      </c>
      <c r="G588" s="30" t="s">
        <v>14</v>
      </c>
      <c r="H588" s="30" t="s">
        <v>15</v>
      </c>
      <c r="I588" s="30" t="s">
        <v>4</v>
      </c>
      <c r="J588" s="30" t="s">
        <v>102</v>
      </c>
      <c r="K588" s="30" t="s">
        <v>40</v>
      </c>
      <c r="L588" s="30" t="s">
        <v>1249</v>
      </c>
      <c r="M588" s="30">
        <v>0.6</v>
      </c>
      <c r="N588" s="30" t="s">
        <v>8</v>
      </c>
      <c r="O588" s="30" t="s">
        <v>87</v>
      </c>
      <c r="P588" s="30" t="s">
        <v>293</v>
      </c>
      <c r="Q588" s="30" t="s">
        <v>1251</v>
      </c>
      <c r="R588" s="30">
        <v>44134</v>
      </c>
      <c r="S588" s="32">
        <v>42055</v>
      </c>
      <c r="T588" s="32">
        <v>42057</v>
      </c>
      <c r="U588" s="53">
        <v>-231.05</v>
      </c>
      <c r="V588" s="30">
        <v>8</v>
      </c>
      <c r="W588" s="30">
        <v>90.45</v>
      </c>
      <c r="X588" s="30">
        <v>87630</v>
      </c>
      <c r="Y588" s="30" t="s">
        <v>3218</v>
      </c>
      <c r="Z588" s="30">
        <v>248.31779830689771</v>
      </c>
    </row>
    <row r="589" spans="1:26" x14ac:dyDescent="0.2">
      <c r="A589" s="30">
        <v>3284</v>
      </c>
      <c r="B589" s="30" t="s">
        <v>1252</v>
      </c>
      <c r="C589" s="30" t="s">
        <v>13</v>
      </c>
      <c r="D589" s="30">
        <v>0.05</v>
      </c>
      <c r="E589" s="30">
        <v>19.23</v>
      </c>
      <c r="F589" s="30">
        <v>6.15</v>
      </c>
      <c r="G589" s="30" t="s">
        <v>63</v>
      </c>
      <c r="H589" s="30" t="s">
        <v>70</v>
      </c>
      <c r="I589" s="30" t="s">
        <v>4</v>
      </c>
      <c r="J589" s="30" t="s">
        <v>102</v>
      </c>
      <c r="K589" s="30" t="s">
        <v>18</v>
      </c>
      <c r="L589" s="30" t="s">
        <v>1253</v>
      </c>
      <c r="M589" s="30">
        <v>0.44</v>
      </c>
      <c r="N589" s="30" t="s">
        <v>8</v>
      </c>
      <c r="O589" s="30" t="s">
        <v>9</v>
      </c>
      <c r="P589" s="30" t="s">
        <v>99</v>
      </c>
      <c r="Q589" s="30" t="s">
        <v>1254</v>
      </c>
      <c r="R589" s="30">
        <v>34741</v>
      </c>
      <c r="S589" s="32">
        <v>42055</v>
      </c>
      <c r="T589" s="32">
        <v>42057</v>
      </c>
      <c r="U589" s="53">
        <v>-2133.2779999999998</v>
      </c>
      <c r="V589" s="30">
        <v>6</v>
      </c>
      <c r="W589" s="30">
        <v>119.78</v>
      </c>
      <c r="X589" s="30">
        <v>90751</v>
      </c>
      <c r="Y589" s="30" t="s">
        <v>3215</v>
      </c>
      <c r="Z589" s="30">
        <v>-2069.3537704583446</v>
      </c>
    </row>
    <row r="590" spans="1:26" x14ac:dyDescent="0.2">
      <c r="A590" s="30">
        <v>233</v>
      </c>
      <c r="B590" s="30" t="s">
        <v>1255</v>
      </c>
      <c r="C590" s="30" t="s">
        <v>92</v>
      </c>
      <c r="D590" s="30">
        <v>7.0000000000000007E-2</v>
      </c>
      <c r="E590" s="30">
        <v>5.81</v>
      </c>
      <c r="F590" s="30">
        <v>8.49</v>
      </c>
      <c r="G590" s="30" t="s">
        <v>14</v>
      </c>
      <c r="H590" s="30" t="s">
        <v>3</v>
      </c>
      <c r="I590" s="30" t="s">
        <v>24</v>
      </c>
      <c r="J590" s="30" t="s">
        <v>48</v>
      </c>
      <c r="K590" s="30" t="s">
        <v>49</v>
      </c>
      <c r="L590" s="30" t="s">
        <v>306</v>
      </c>
      <c r="M590" s="30">
        <v>0.39</v>
      </c>
      <c r="N590" s="30" t="s">
        <v>8</v>
      </c>
      <c r="O590" s="30" t="s">
        <v>28</v>
      </c>
      <c r="P590" s="30" t="s">
        <v>79</v>
      </c>
      <c r="Q590" s="30" t="s">
        <v>1256</v>
      </c>
      <c r="R590" s="30">
        <v>60462</v>
      </c>
      <c r="S590" s="32">
        <v>42055</v>
      </c>
      <c r="T590" s="32">
        <v>42057</v>
      </c>
      <c r="U590" s="53">
        <v>-243.23650000000001</v>
      </c>
      <c r="V590" s="30">
        <v>10</v>
      </c>
      <c r="W590" s="30">
        <v>58.8</v>
      </c>
      <c r="X590" s="30">
        <v>90237</v>
      </c>
      <c r="Y590" s="30" t="s">
        <v>3216</v>
      </c>
      <c r="Z590" s="30">
        <v>-77.618908999990637</v>
      </c>
    </row>
    <row r="591" spans="1:26" x14ac:dyDescent="0.2">
      <c r="A591" s="30">
        <v>233</v>
      </c>
      <c r="B591" s="30" t="s">
        <v>1255</v>
      </c>
      <c r="C591" s="30" t="s">
        <v>92</v>
      </c>
      <c r="D591" s="30">
        <v>0.04</v>
      </c>
      <c r="E591" s="30">
        <v>9.65</v>
      </c>
      <c r="F591" s="30">
        <v>6.22</v>
      </c>
      <c r="G591" s="30" t="s">
        <v>14</v>
      </c>
      <c r="H591" s="30" t="s">
        <v>3</v>
      </c>
      <c r="I591" s="30" t="s">
        <v>4</v>
      </c>
      <c r="J591" s="30" t="s">
        <v>102</v>
      </c>
      <c r="K591" s="30" t="s">
        <v>49</v>
      </c>
      <c r="L591" s="30" t="s">
        <v>1257</v>
      </c>
      <c r="M591" s="30">
        <v>0.55000000000000004</v>
      </c>
      <c r="N591" s="30" t="s">
        <v>8</v>
      </c>
      <c r="O591" s="30" t="s">
        <v>28</v>
      </c>
      <c r="P591" s="30" t="s">
        <v>79</v>
      </c>
      <c r="Q591" s="30" t="s">
        <v>1256</v>
      </c>
      <c r="R591" s="30">
        <v>60462</v>
      </c>
      <c r="S591" s="32">
        <v>42055</v>
      </c>
      <c r="T591" s="32">
        <v>42056</v>
      </c>
      <c r="U591" s="53">
        <v>-53.62</v>
      </c>
      <c r="V591" s="30">
        <v>12</v>
      </c>
      <c r="W591" s="30">
        <v>120.47</v>
      </c>
      <c r="X591" s="30">
        <v>90237</v>
      </c>
      <c r="Y591" s="30" t="s">
        <v>3216</v>
      </c>
      <c r="Z591" s="30">
        <v>218.65793085657273</v>
      </c>
    </row>
    <row r="592" spans="1:26" x14ac:dyDescent="0.2">
      <c r="A592" s="30">
        <v>1485</v>
      </c>
      <c r="B592" s="30" t="s">
        <v>1258</v>
      </c>
      <c r="C592" s="30" t="s">
        <v>46</v>
      </c>
      <c r="D592" s="30">
        <v>0.04</v>
      </c>
      <c r="E592" s="30">
        <v>11.5</v>
      </c>
      <c r="F592" s="30">
        <v>7.19</v>
      </c>
      <c r="G592" s="30" t="s">
        <v>14</v>
      </c>
      <c r="H592" s="30" t="s">
        <v>47</v>
      </c>
      <c r="I592" s="30" t="s">
        <v>24</v>
      </c>
      <c r="J592" s="30" t="s">
        <v>48</v>
      </c>
      <c r="K592" s="30" t="s">
        <v>49</v>
      </c>
      <c r="L592" s="30" t="s">
        <v>1259</v>
      </c>
      <c r="M592" s="30">
        <v>0.4</v>
      </c>
      <c r="N592" s="30" t="s">
        <v>8</v>
      </c>
      <c r="O592" s="30" t="s">
        <v>28</v>
      </c>
      <c r="P592" s="30" t="s">
        <v>79</v>
      </c>
      <c r="Q592" s="30" t="s">
        <v>1260</v>
      </c>
      <c r="R592" s="30">
        <v>60516</v>
      </c>
      <c r="S592" s="32">
        <v>42055</v>
      </c>
      <c r="T592" s="32">
        <v>42058</v>
      </c>
      <c r="U592" s="53">
        <v>-23.357880000000002</v>
      </c>
      <c r="V592" s="30">
        <v>14</v>
      </c>
      <c r="W592" s="30">
        <v>157.81</v>
      </c>
      <c r="X592" s="30">
        <v>91236</v>
      </c>
      <c r="Y592" s="30" t="s">
        <v>3216</v>
      </c>
      <c r="Z592" s="30">
        <v>385.31788663833652</v>
      </c>
    </row>
    <row r="593" spans="1:26" x14ac:dyDescent="0.2">
      <c r="A593" s="30">
        <v>1485</v>
      </c>
      <c r="B593" s="30" t="s">
        <v>1258</v>
      </c>
      <c r="C593" s="30" t="s">
        <v>46</v>
      </c>
      <c r="D593" s="30">
        <v>0.02</v>
      </c>
      <c r="E593" s="30">
        <v>15.7</v>
      </c>
      <c r="F593" s="30">
        <v>11.25</v>
      </c>
      <c r="G593" s="30" t="s">
        <v>14</v>
      </c>
      <c r="H593" s="30" t="s">
        <v>47</v>
      </c>
      <c r="I593" s="30" t="s">
        <v>24</v>
      </c>
      <c r="J593" s="30" t="s">
        <v>54</v>
      </c>
      <c r="K593" s="30" t="s">
        <v>49</v>
      </c>
      <c r="L593" s="30" t="s">
        <v>1261</v>
      </c>
      <c r="M593" s="30">
        <v>0.6</v>
      </c>
      <c r="N593" s="30" t="s">
        <v>8</v>
      </c>
      <c r="O593" s="30" t="s">
        <v>28</v>
      </c>
      <c r="P593" s="30" t="s">
        <v>79</v>
      </c>
      <c r="Q593" s="30" t="s">
        <v>1260</v>
      </c>
      <c r="R593" s="30">
        <v>60516</v>
      </c>
      <c r="S593" s="32">
        <v>42055</v>
      </c>
      <c r="T593" s="32">
        <v>42056</v>
      </c>
      <c r="U593" s="53">
        <v>-18.241599999999998</v>
      </c>
      <c r="V593" s="30">
        <v>1</v>
      </c>
      <c r="W593" s="30">
        <v>19.440000000000001</v>
      </c>
      <c r="X593" s="30">
        <v>91236</v>
      </c>
      <c r="Y593" s="30" t="s">
        <v>3216</v>
      </c>
      <c r="Z593" s="30">
        <v>695.38571849534935</v>
      </c>
    </row>
    <row r="594" spans="1:26" x14ac:dyDescent="0.2">
      <c r="A594" s="30">
        <v>1485</v>
      </c>
      <c r="B594" s="30" t="s">
        <v>1258</v>
      </c>
      <c r="C594" s="30" t="s">
        <v>46</v>
      </c>
      <c r="D594" s="30">
        <v>0.05</v>
      </c>
      <c r="E594" s="30">
        <v>225.02</v>
      </c>
      <c r="F594" s="30">
        <v>28.66</v>
      </c>
      <c r="G594" s="30" t="s">
        <v>2</v>
      </c>
      <c r="H594" s="30" t="s">
        <v>47</v>
      </c>
      <c r="I594" s="30" t="s">
        <v>24</v>
      </c>
      <c r="J594" s="30" t="s">
        <v>54</v>
      </c>
      <c r="K594" s="30" t="s">
        <v>33</v>
      </c>
      <c r="L594" s="30" t="s">
        <v>1262</v>
      </c>
      <c r="M594" s="30">
        <v>0.72</v>
      </c>
      <c r="N594" s="30" t="s">
        <v>8</v>
      </c>
      <c r="O594" s="30" t="s">
        <v>28</v>
      </c>
      <c r="P594" s="30" t="s">
        <v>79</v>
      </c>
      <c r="Q594" s="30" t="s">
        <v>1260</v>
      </c>
      <c r="R594" s="30">
        <v>60516</v>
      </c>
      <c r="S594" s="32">
        <v>42055</v>
      </c>
      <c r="T594" s="32">
        <v>42057</v>
      </c>
      <c r="U594" s="53">
        <v>1428.9104</v>
      </c>
      <c r="V594" s="30">
        <v>21</v>
      </c>
      <c r="W594" s="30">
        <v>4636.63</v>
      </c>
      <c r="X594" s="30">
        <v>91236</v>
      </c>
      <c r="Y594" s="30" t="s">
        <v>3216</v>
      </c>
      <c r="Z594" s="30">
        <v>3590.69318881956</v>
      </c>
    </row>
    <row r="595" spans="1:26" x14ac:dyDescent="0.2">
      <c r="A595" s="30">
        <v>181</v>
      </c>
      <c r="B595" s="30" t="s">
        <v>1263</v>
      </c>
      <c r="C595" s="30" t="s">
        <v>1</v>
      </c>
      <c r="D595" s="30">
        <v>0.02</v>
      </c>
      <c r="E595" s="30">
        <v>49.99</v>
      </c>
      <c r="F595" s="30">
        <v>19.989999999999998</v>
      </c>
      <c r="G595" s="30" t="s">
        <v>14</v>
      </c>
      <c r="H595" s="30" t="s">
        <v>3</v>
      </c>
      <c r="I595" s="30" t="s">
        <v>16</v>
      </c>
      <c r="J595" s="30" t="s">
        <v>17</v>
      </c>
      <c r="K595" s="30" t="s">
        <v>49</v>
      </c>
      <c r="L595" s="30" t="s">
        <v>1264</v>
      </c>
      <c r="M595" s="30">
        <v>0.41</v>
      </c>
      <c r="N595" s="30" t="s">
        <v>8</v>
      </c>
      <c r="O595" s="30" t="s">
        <v>35</v>
      </c>
      <c r="P595" s="30" t="s">
        <v>66</v>
      </c>
      <c r="Q595" s="30" t="s">
        <v>917</v>
      </c>
      <c r="R595" s="30">
        <v>94122</v>
      </c>
      <c r="S595" s="32">
        <v>42056</v>
      </c>
      <c r="T595" s="32">
        <v>42056</v>
      </c>
      <c r="U595" s="53">
        <v>-76.89</v>
      </c>
      <c r="V595" s="30">
        <v>18</v>
      </c>
      <c r="W595" s="30">
        <v>901.81</v>
      </c>
      <c r="X595" s="30">
        <v>38087</v>
      </c>
      <c r="Y595" s="30" t="s">
        <v>3217</v>
      </c>
      <c r="Z595" s="30">
        <v>875.91407907759049</v>
      </c>
    </row>
    <row r="596" spans="1:26" x14ac:dyDescent="0.2">
      <c r="A596" s="30">
        <v>184</v>
      </c>
      <c r="B596" s="30" t="s">
        <v>1265</v>
      </c>
      <c r="C596" s="30" t="s">
        <v>1</v>
      </c>
      <c r="D596" s="30">
        <v>0.02</v>
      </c>
      <c r="E596" s="30">
        <v>49.99</v>
      </c>
      <c r="F596" s="30">
        <v>19.989999999999998</v>
      </c>
      <c r="G596" s="30" t="s">
        <v>14</v>
      </c>
      <c r="H596" s="30" t="s">
        <v>3</v>
      </c>
      <c r="I596" s="30" t="s">
        <v>16</v>
      </c>
      <c r="J596" s="30" t="s">
        <v>17</v>
      </c>
      <c r="K596" s="30" t="s">
        <v>49</v>
      </c>
      <c r="L596" s="30" t="s">
        <v>1264</v>
      </c>
      <c r="M596" s="30">
        <v>0.41</v>
      </c>
      <c r="N596" s="30" t="s">
        <v>8</v>
      </c>
      <c r="O596" s="30" t="s">
        <v>87</v>
      </c>
      <c r="P596" s="30" t="s">
        <v>379</v>
      </c>
      <c r="Q596" s="30" t="s">
        <v>1266</v>
      </c>
      <c r="R596" s="30">
        <v>2474</v>
      </c>
      <c r="S596" s="32">
        <v>42056</v>
      </c>
      <c r="T596" s="32">
        <v>42056</v>
      </c>
      <c r="U596" s="53">
        <v>-76.89</v>
      </c>
      <c r="V596" s="30">
        <v>5</v>
      </c>
      <c r="W596" s="30">
        <v>250.5</v>
      </c>
      <c r="X596" s="30">
        <v>88360</v>
      </c>
      <c r="Y596" s="30" t="s">
        <v>3218</v>
      </c>
      <c r="Z596" s="30">
        <v>875.91407907759049</v>
      </c>
    </row>
    <row r="597" spans="1:26" x14ac:dyDescent="0.2">
      <c r="A597" s="30">
        <v>2225</v>
      </c>
      <c r="B597" s="30" t="s">
        <v>1267</v>
      </c>
      <c r="C597" s="30" t="s">
        <v>1</v>
      </c>
      <c r="D597" s="30">
        <v>0</v>
      </c>
      <c r="E597" s="30">
        <v>100.89</v>
      </c>
      <c r="F597" s="30">
        <v>42</v>
      </c>
      <c r="G597" s="30" t="s">
        <v>2</v>
      </c>
      <c r="H597" s="30" t="s">
        <v>3</v>
      </c>
      <c r="I597" s="30" t="s">
        <v>4</v>
      </c>
      <c r="J597" s="30" t="s">
        <v>85</v>
      </c>
      <c r="K597" s="30" t="s">
        <v>33</v>
      </c>
      <c r="L597" s="30" t="s">
        <v>1268</v>
      </c>
      <c r="M597" s="30">
        <v>0.61</v>
      </c>
      <c r="N597" s="30" t="s">
        <v>8</v>
      </c>
      <c r="O597" s="30" t="s">
        <v>35</v>
      </c>
      <c r="P597" s="30" t="s">
        <v>616</v>
      </c>
      <c r="Q597" s="30" t="s">
        <v>1269</v>
      </c>
      <c r="R597" s="30">
        <v>88240</v>
      </c>
      <c r="S597" s="32">
        <v>42056</v>
      </c>
      <c r="T597" s="32">
        <v>42057</v>
      </c>
      <c r="U597" s="53">
        <v>1500.12</v>
      </c>
      <c r="V597" s="30">
        <v>15</v>
      </c>
      <c r="W597" s="30">
        <v>1608.11</v>
      </c>
      <c r="X597" s="30">
        <v>89970</v>
      </c>
      <c r="Y597" s="30" t="s">
        <v>3217</v>
      </c>
      <c r="Z597" s="30">
        <v>3634.5194451691982</v>
      </c>
    </row>
    <row r="598" spans="1:26" x14ac:dyDescent="0.2">
      <c r="A598" s="30">
        <v>875</v>
      </c>
      <c r="B598" s="30" t="s">
        <v>1270</v>
      </c>
      <c r="C598" s="30" t="s">
        <v>13</v>
      </c>
      <c r="D598" s="30">
        <v>0.04</v>
      </c>
      <c r="E598" s="30">
        <v>4.37</v>
      </c>
      <c r="F598" s="30">
        <v>5.15</v>
      </c>
      <c r="G598" s="30" t="s">
        <v>14</v>
      </c>
      <c r="H598" s="30" t="s">
        <v>3</v>
      </c>
      <c r="I598" s="30" t="s">
        <v>24</v>
      </c>
      <c r="J598" s="30" t="s">
        <v>71</v>
      </c>
      <c r="K598" s="30" t="s">
        <v>49</v>
      </c>
      <c r="L598" s="30" t="s">
        <v>1271</v>
      </c>
      <c r="M598" s="30">
        <v>0.59</v>
      </c>
      <c r="N598" s="30" t="s">
        <v>8</v>
      </c>
      <c r="O598" s="30" t="s">
        <v>35</v>
      </c>
      <c r="P598" s="30" t="s">
        <v>122</v>
      </c>
      <c r="Q598" s="30" t="s">
        <v>1272</v>
      </c>
      <c r="R598" s="30">
        <v>84106</v>
      </c>
      <c r="S598" s="32">
        <v>42056</v>
      </c>
      <c r="T598" s="32">
        <v>42057</v>
      </c>
      <c r="U598" s="53">
        <v>-74.479600000000005</v>
      </c>
      <c r="V598" s="30">
        <v>18</v>
      </c>
      <c r="W598" s="30">
        <v>78.59</v>
      </c>
      <c r="X598" s="30">
        <v>89059</v>
      </c>
      <c r="Y598" s="30" t="s">
        <v>3217</v>
      </c>
      <c r="Z598" s="30">
        <v>169.17567224658811</v>
      </c>
    </row>
    <row r="599" spans="1:26" x14ac:dyDescent="0.2">
      <c r="A599" s="30">
        <v>875</v>
      </c>
      <c r="B599" s="30" t="s">
        <v>1270</v>
      </c>
      <c r="C599" s="30" t="s">
        <v>13</v>
      </c>
      <c r="D599" s="30">
        <v>0.09</v>
      </c>
      <c r="E599" s="30">
        <v>155.99</v>
      </c>
      <c r="F599" s="30">
        <v>8.99</v>
      </c>
      <c r="G599" s="30" t="s">
        <v>14</v>
      </c>
      <c r="H599" s="30" t="s">
        <v>3</v>
      </c>
      <c r="I599" s="30" t="s">
        <v>16</v>
      </c>
      <c r="J599" s="30" t="s">
        <v>111</v>
      </c>
      <c r="K599" s="30" t="s">
        <v>49</v>
      </c>
      <c r="L599" s="30" t="s">
        <v>1273</v>
      </c>
      <c r="M599" s="30">
        <v>0.57999999999999996</v>
      </c>
      <c r="N599" s="30" t="s">
        <v>8</v>
      </c>
      <c r="O599" s="30" t="s">
        <v>35</v>
      </c>
      <c r="P599" s="30" t="s">
        <v>122</v>
      </c>
      <c r="Q599" s="30" t="s">
        <v>1272</v>
      </c>
      <c r="R599" s="30">
        <v>84106</v>
      </c>
      <c r="S599" s="32">
        <v>42056</v>
      </c>
      <c r="T599" s="32">
        <v>42058</v>
      </c>
      <c r="U599" s="53">
        <v>-232.22056000000001</v>
      </c>
      <c r="V599" s="30">
        <v>4</v>
      </c>
      <c r="W599" s="30">
        <v>497.11</v>
      </c>
      <c r="X599" s="30">
        <v>89059</v>
      </c>
      <c r="Y599" s="30" t="s">
        <v>3217</v>
      </c>
      <c r="Z599" s="30">
        <v>547.47825712306258</v>
      </c>
    </row>
    <row r="600" spans="1:26" x14ac:dyDescent="0.2">
      <c r="A600" s="30">
        <v>2472</v>
      </c>
      <c r="B600" s="30" t="s">
        <v>1274</v>
      </c>
      <c r="C600" s="30" t="s">
        <v>23</v>
      </c>
      <c r="D600" s="30">
        <v>0.1</v>
      </c>
      <c r="E600" s="30">
        <v>4.91</v>
      </c>
      <c r="F600" s="30">
        <v>0.5</v>
      </c>
      <c r="G600" s="30" t="s">
        <v>63</v>
      </c>
      <c r="H600" s="30" t="s">
        <v>47</v>
      </c>
      <c r="I600" s="30" t="s">
        <v>24</v>
      </c>
      <c r="J600" s="30" t="s">
        <v>128</v>
      </c>
      <c r="K600" s="30" t="s">
        <v>49</v>
      </c>
      <c r="L600" s="30" t="s">
        <v>949</v>
      </c>
      <c r="M600" s="30">
        <v>0.36</v>
      </c>
      <c r="N600" s="30" t="s">
        <v>8</v>
      </c>
      <c r="O600" s="30" t="s">
        <v>28</v>
      </c>
      <c r="P600" s="30" t="s">
        <v>79</v>
      </c>
      <c r="Q600" s="30" t="s">
        <v>1275</v>
      </c>
      <c r="R600" s="30">
        <v>60432</v>
      </c>
      <c r="S600" s="32">
        <v>42056</v>
      </c>
      <c r="T600" s="32">
        <v>42056</v>
      </c>
      <c r="U600" s="53">
        <v>35.279699999999998</v>
      </c>
      <c r="V600" s="30">
        <v>10</v>
      </c>
      <c r="W600" s="30">
        <v>51.13</v>
      </c>
      <c r="X600" s="30">
        <v>86514</v>
      </c>
      <c r="Y600" s="30" t="s">
        <v>3216</v>
      </c>
      <c r="Z600" s="30">
        <v>-36.565031280874422</v>
      </c>
    </row>
    <row r="601" spans="1:26" x14ac:dyDescent="0.2">
      <c r="A601" s="30">
        <v>553</v>
      </c>
      <c r="B601" s="30" t="s">
        <v>827</v>
      </c>
      <c r="C601" s="30" t="s">
        <v>46</v>
      </c>
      <c r="D601" s="30">
        <v>7.0000000000000007E-2</v>
      </c>
      <c r="E601" s="30">
        <v>2036.48</v>
      </c>
      <c r="F601" s="30">
        <v>14.7</v>
      </c>
      <c r="G601" s="30" t="s">
        <v>2</v>
      </c>
      <c r="H601" s="30" t="s">
        <v>70</v>
      </c>
      <c r="I601" s="30" t="s">
        <v>16</v>
      </c>
      <c r="J601" s="30" t="s">
        <v>32</v>
      </c>
      <c r="K601" s="30" t="s">
        <v>33</v>
      </c>
      <c r="L601" s="30" t="s">
        <v>34</v>
      </c>
      <c r="M601" s="30">
        <v>0.55000000000000004</v>
      </c>
      <c r="N601" s="30" t="s">
        <v>8</v>
      </c>
      <c r="O601" s="30" t="s">
        <v>35</v>
      </c>
      <c r="P601" s="30" t="s">
        <v>66</v>
      </c>
      <c r="Q601" s="30" t="s">
        <v>76</v>
      </c>
      <c r="R601" s="30">
        <v>90008</v>
      </c>
      <c r="S601" s="32">
        <v>42056</v>
      </c>
      <c r="T601" s="32">
        <v>42056</v>
      </c>
      <c r="U601" s="53">
        <v>4073.25</v>
      </c>
      <c r="V601" s="30">
        <v>25</v>
      </c>
      <c r="W601" s="30">
        <v>23939.200000000001</v>
      </c>
      <c r="X601" s="30">
        <v>2433</v>
      </c>
      <c r="Y601" s="30" t="s">
        <v>3217</v>
      </c>
      <c r="Z601" s="30">
        <v>11403.384818915732</v>
      </c>
    </row>
    <row r="602" spans="1:26" x14ac:dyDescent="0.2">
      <c r="A602" s="30">
        <v>555</v>
      </c>
      <c r="B602" s="30" t="s">
        <v>1276</v>
      </c>
      <c r="C602" s="30" t="s">
        <v>46</v>
      </c>
      <c r="D602" s="30">
        <v>7.0000000000000007E-2</v>
      </c>
      <c r="E602" s="30">
        <v>2036.48</v>
      </c>
      <c r="F602" s="30">
        <v>14.7</v>
      </c>
      <c r="G602" s="30" t="s">
        <v>2</v>
      </c>
      <c r="H602" s="30" t="s">
        <v>70</v>
      </c>
      <c r="I602" s="30" t="s">
        <v>16</v>
      </c>
      <c r="J602" s="30" t="s">
        <v>32</v>
      </c>
      <c r="K602" s="30" t="s">
        <v>33</v>
      </c>
      <c r="L602" s="30" t="s">
        <v>34</v>
      </c>
      <c r="M602" s="30">
        <v>0.55000000000000004</v>
      </c>
      <c r="N602" s="30" t="s">
        <v>8</v>
      </c>
      <c r="O602" s="30" t="s">
        <v>35</v>
      </c>
      <c r="P602" s="30" t="s">
        <v>122</v>
      </c>
      <c r="Q602" s="30" t="s">
        <v>1277</v>
      </c>
      <c r="R602" s="30">
        <v>84062</v>
      </c>
      <c r="S602" s="32">
        <v>42056</v>
      </c>
      <c r="T602" s="32">
        <v>42056</v>
      </c>
      <c r="U602" s="53">
        <v>6028.41</v>
      </c>
      <c r="V602" s="30">
        <v>6</v>
      </c>
      <c r="W602" s="30">
        <v>10331.09</v>
      </c>
      <c r="X602" s="30">
        <v>86190</v>
      </c>
      <c r="Y602" s="30" t="s">
        <v>3217</v>
      </c>
      <c r="Z602" s="30">
        <v>13405.518950288835</v>
      </c>
    </row>
    <row r="603" spans="1:26" x14ac:dyDescent="0.2">
      <c r="A603" s="30">
        <v>3136</v>
      </c>
      <c r="B603" s="30" t="s">
        <v>1278</v>
      </c>
      <c r="C603" s="30" t="s">
        <v>1</v>
      </c>
      <c r="D603" s="30">
        <v>0.03</v>
      </c>
      <c r="E603" s="30">
        <v>150.88999999999999</v>
      </c>
      <c r="F603" s="30">
        <v>60.2</v>
      </c>
      <c r="G603" s="30" t="s">
        <v>2</v>
      </c>
      <c r="H603" s="30" t="s">
        <v>15</v>
      </c>
      <c r="I603" s="30" t="s">
        <v>4</v>
      </c>
      <c r="J603" s="30" t="s">
        <v>85</v>
      </c>
      <c r="K603" s="30" t="s">
        <v>33</v>
      </c>
      <c r="L603" s="30" t="s">
        <v>1279</v>
      </c>
      <c r="M603" s="30">
        <v>0.77</v>
      </c>
      <c r="N603" s="30" t="s">
        <v>8</v>
      </c>
      <c r="O603" s="30" t="s">
        <v>87</v>
      </c>
      <c r="P603" s="30" t="s">
        <v>307</v>
      </c>
      <c r="Q603" s="30" t="s">
        <v>308</v>
      </c>
      <c r="R603" s="30">
        <v>4073</v>
      </c>
      <c r="S603" s="32">
        <v>42057</v>
      </c>
      <c r="T603" s="32">
        <v>42057</v>
      </c>
      <c r="U603" s="53">
        <v>-677.87199999999996</v>
      </c>
      <c r="V603" s="30">
        <v>23</v>
      </c>
      <c r="W603" s="30">
        <v>3596.03</v>
      </c>
      <c r="X603" s="30">
        <v>86791</v>
      </c>
      <c r="Y603" s="30" t="s">
        <v>3218</v>
      </c>
      <c r="Z603" s="30">
        <v>2157.1595809895975</v>
      </c>
    </row>
    <row r="604" spans="1:26" x14ac:dyDescent="0.2">
      <c r="A604" s="30">
        <v>32</v>
      </c>
      <c r="B604" s="30" t="s">
        <v>620</v>
      </c>
      <c r="C604" s="30" t="s">
        <v>13</v>
      </c>
      <c r="D604" s="30">
        <v>0.08</v>
      </c>
      <c r="E604" s="30">
        <v>34.99</v>
      </c>
      <c r="F604" s="30">
        <v>7.73</v>
      </c>
      <c r="G604" s="30" t="s">
        <v>14</v>
      </c>
      <c r="H604" s="30" t="s">
        <v>70</v>
      </c>
      <c r="I604" s="30" t="s">
        <v>24</v>
      </c>
      <c r="J604" s="30" t="s">
        <v>25</v>
      </c>
      <c r="K604" s="30" t="s">
        <v>49</v>
      </c>
      <c r="L604" s="30" t="s">
        <v>1280</v>
      </c>
      <c r="M604" s="30">
        <v>0.59</v>
      </c>
      <c r="N604" s="30" t="s">
        <v>8</v>
      </c>
      <c r="O604" s="30" t="s">
        <v>35</v>
      </c>
      <c r="P604" s="30" t="s">
        <v>115</v>
      </c>
      <c r="Q604" s="30" t="s">
        <v>622</v>
      </c>
      <c r="R604" s="30">
        <v>97526</v>
      </c>
      <c r="S604" s="32">
        <v>42057</v>
      </c>
      <c r="T604" s="32">
        <v>42058</v>
      </c>
      <c r="U604" s="53">
        <v>144.69</v>
      </c>
      <c r="V604" s="30">
        <v>13</v>
      </c>
      <c r="W604" s="30">
        <v>424.68</v>
      </c>
      <c r="X604" s="30">
        <v>89199</v>
      </c>
      <c r="Y604" s="30" t="s">
        <v>3217</v>
      </c>
      <c r="Z604" s="30">
        <v>543.4613671650892</v>
      </c>
    </row>
    <row r="605" spans="1:26" x14ac:dyDescent="0.2">
      <c r="A605" s="30">
        <v>1728</v>
      </c>
      <c r="B605" s="30" t="s">
        <v>1281</v>
      </c>
      <c r="C605" s="30" t="s">
        <v>13</v>
      </c>
      <c r="D605" s="30">
        <v>0.04</v>
      </c>
      <c r="E605" s="30">
        <v>55.48</v>
      </c>
      <c r="F605" s="30">
        <v>6.79</v>
      </c>
      <c r="G605" s="30" t="s">
        <v>14</v>
      </c>
      <c r="H605" s="30" t="s">
        <v>70</v>
      </c>
      <c r="I605" s="30" t="s">
        <v>24</v>
      </c>
      <c r="J605" s="30" t="s">
        <v>64</v>
      </c>
      <c r="K605" s="30" t="s">
        <v>49</v>
      </c>
      <c r="L605" s="30" t="s">
        <v>1282</v>
      </c>
      <c r="M605" s="30">
        <v>0.37</v>
      </c>
      <c r="N605" s="30" t="s">
        <v>8</v>
      </c>
      <c r="O605" s="30" t="s">
        <v>87</v>
      </c>
      <c r="P605" s="30" t="s">
        <v>293</v>
      </c>
      <c r="Q605" s="30" t="s">
        <v>1283</v>
      </c>
      <c r="R605" s="30">
        <v>45429</v>
      </c>
      <c r="S605" s="32">
        <v>42057</v>
      </c>
      <c r="T605" s="32">
        <v>42059</v>
      </c>
      <c r="U605" s="53">
        <v>376.88490000000002</v>
      </c>
      <c r="V605" s="30">
        <v>10</v>
      </c>
      <c r="W605" s="30">
        <v>546.21</v>
      </c>
      <c r="X605" s="30">
        <v>87195</v>
      </c>
      <c r="Y605" s="30" t="s">
        <v>3218</v>
      </c>
      <c r="Z605" s="30">
        <v>663.02580720447327</v>
      </c>
    </row>
    <row r="606" spans="1:26" x14ac:dyDescent="0.2">
      <c r="A606" s="30">
        <v>1991</v>
      </c>
      <c r="B606" s="30" t="s">
        <v>1284</v>
      </c>
      <c r="C606" s="30" t="s">
        <v>92</v>
      </c>
      <c r="D606" s="30">
        <v>0</v>
      </c>
      <c r="E606" s="30">
        <v>47.9</v>
      </c>
      <c r="F606" s="30">
        <v>5.86</v>
      </c>
      <c r="G606" s="30" t="s">
        <v>14</v>
      </c>
      <c r="H606" s="30" t="s">
        <v>47</v>
      </c>
      <c r="I606" s="30" t="s">
        <v>24</v>
      </c>
      <c r="J606" s="30" t="s">
        <v>64</v>
      </c>
      <c r="K606" s="30" t="s">
        <v>49</v>
      </c>
      <c r="L606" s="30" t="s">
        <v>1285</v>
      </c>
      <c r="M606" s="30">
        <v>0.37</v>
      </c>
      <c r="N606" s="30" t="s">
        <v>8</v>
      </c>
      <c r="O606" s="30" t="s">
        <v>35</v>
      </c>
      <c r="P606" s="30" t="s">
        <v>122</v>
      </c>
      <c r="Q606" s="30" t="s">
        <v>1286</v>
      </c>
      <c r="R606" s="30">
        <v>84118</v>
      </c>
      <c r="S606" s="32">
        <v>42057</v>
      </c>
      <c r="T606" s="32">
        <v>42059</v>
      </c>
      <c r="U606" s="53">
        <v>638.38109999999995</v>
      </c>
      <c r="V606" s="30">
        <v>18</v>
      </c>
      <c r="W606" s="30">
        <v>925.19</v>
      </c>
      <c r="X606" s="30">
        <v>90002</v>
      </c>
      <c r="Y606" s="30" t="s">
        <v>3217</v>
      </c>
      <c r="Z606" s="30">
        <v>953.47483351932203</v>
      </c>
    </row>
    <row r="607" spans="1:26" x14ac:dyDescent="0.2">
      <c r="A607" s="30">
        <v>236</v>
      </c>
      <c r="B607" s="30" t="s">
        <v>1287</v>
      </c>
      <c r="C607" s="30" t="s">
        <v>46</v>
      </c>
      <c r="D607" s="30">
        <v>0</v>
      </c>
      <c r="E607" s="30">
        <v>442.14</v>
      </c>
      <c r="F607" s="30">
        <v>14.7</v>
      </c>
      <c r="G607" s="30" t="s">
        <v>2</v>
      </c>
      <c r="H607" s="30" t="s">
        <v>70</v>
      </c>
      <c r="I607" s="30" t="s">
        <v>16</v>
      </c>
      <c r="J607" s="30" t="s">
        <v>32</v>
      </c>
      <c r="K607" s="30" t="s">
        <v>33</v>
      </c>
      <c r="L607" s="30" t="s">
        <v>1288</v>
      </c>
      <c r="M607" s="30">
        <v>0.56000000000000005</v>
      </c>
      <c r="N607" s="30" t="s">
        <v>8</v>
      </c>
      <c r="O607" s="30" t="s">
        <v>35</v>
      </c>
      <c r="P607" s="30" t="s">
        <v>36</v>
      </c>
      <c r="Q607" s="30" t="s">
        <v>1289</v>
      </c>
      <c r="R607" s="30">
        <v>80027</v>
      </c>
      <c r="S607" s="32">
        <v>42057</v>
      </c>
      <c r="T607" s="32">
        <v>42057</v>
      </c>
      <c r="U607" s="53">
        <v>3294.8258999999998</v>
      </c>
      <c r="V607" s="30">
        <v>10</v>
      </c>
      <c r="W607" s="30">
        <v>4775.1099999999997</v>
      </c>
      <c r="X607" s="30">
        <v>86621</v>
      </c>
      <c r="Y607" s="30" t="s">
        <v>3217</v>
      </c>
      <c r="Z607" s="30">
        <v>5665.4818953949807</v>
      </c>
    </row>
    <row r="608" spans="1:26" x14ac:dyDescent="0.2">
      <c r="A608" s="30">
        <v>829</v>
      </c>
      <c r="B608" s="30" t="s">
        <v>1290</v>
      </c>
      <c r="C608" s="30" t="s">
        <v>46</v>
      </c>
      <c r="D608" s="30">
        <v>0.01</v>
      </c>
      <c r="E608" s="30">
        <v>5.18</v>
      </c>
      <c r="F608" s="30">
        <v>2.04</v>
      </c>
      <c r="G608" s="30" t="s">
        <v>14</v>
      </c>
      <c r="H608" s="30" t="s">
        <v>70</v>
      </c>
      <c r="I608" s="30" t="s">
        <v>24</v>
      </c>
      <c r="J608" s="30" t="s">
        <v>64</v>
      </c>
      <c r="K608" s="30" t="s">
        <v>26</v>
      </c>
      <c r="L608" s="30" t="s">
        <v>809</v>
      </c>
      <c r="M608" s="30">
        <v>0.36</v>
      </c>
      <c r="N608" s="30" t="s">
        <v>8</v>
      </c>
      <c r="O608" s="30" t="s">
        <v>9</v>
      </c>
      <c r="P608" s="30" t="s">
        <v>20</v>
      </c>
      <c r="Q608" s="30" t="s">
        <v>1291</v>
      </c>
      <c r="R608" s="30">
        <v>71854</v>
      </c>
      <c r="S608" s="32">
        <v>42057</v>
      </c>
      <c r="T608" s="32">
        <v>42059</v>
      </c>
      <c r="U608" s="53">
        <v>-17.654</v>
      </c>
      <c r="V608" s="30">
        <v>5</v>
      </c>
      <c r="W608" s="30">
        <v>28.46</v>
      </c>
      <c r="X608" s="30">
        <v>90271</v>
      </c>
      <c r="Y608" s="30" t="s">
        <v>3215</v>
      </c>
      <c r="Z608" s="30">
        <v>185.15320514438869</v>
      </c>
    </row>
    <row r="609" spans="1:26" x14ac:dyDescent="0.2">
      <c r="A609" s="30">
        <v>2653</v>
      </c>
      <c r="B609" s="30" t="s">
        <v>1292</v>
      </c>
      <c r="C609" s="30" t="s">
        <v>46</v>
      </c>
      <c r="D609" s="30">
        <v>0.05</v>
      </c>
      <c r="E609" s="30">
        <v>4.9800000000000004</v>
      </c>
      <c r="F609" s="30">
        <v>4.62</v>
      </c>
      <c r="G609" s="30" t="s">
        <v>14</v>
      </c>
      <c r="H609" s="30" t="s">
        <v>15</v>
      </c>
      <c r="I609" s="30" t="s">
        <v>16</v>
      </c>
      <c r="J609" s="30" t="s">
        <v>17</v>
      </c>
      <c r="K609" s="30" t="s">
        <v>18</v>
      </c>
      <c r="L609" s="30" t="s">
        <v>1197</v>
      </c>
      <c r="M609" s="30">
        <v>0.64</v>
      </c>
      <c r="N609" s="30" t="s">
        <v>8</v>
      </c>
      <c r="O609" s="30" t="s">
        <v>28</v>
      </c>
      <c r="P609" s="30" t="s">
        <v>513</v>
      </c>
      <c r="Q609" s="30" t="s">
        <v>1293</v>
      </c>
      <c r="R609" s="30">
        <v>67037</v>
      </c>
      <c r="S609" s="32">
        <v>42057</v>
      </c>
      <c r="T609" s="32">
        <v>42058</v>
      </c>
      <c r="U609" s="53">
        <v>-98.35</v>
      </c>
      <c r="V609" s="30">
        <v>7</v>
      </c>
      <c r="W609" s="30">
        <v>34.32</v>
      </c>
      <c r="X609" s="30">
        <v>89360</v>
      </c>
      <c r="Y609" s="30" t="s">
        <v>3216</v>
      </c>
      <c r="Z609" s="30">
        <v>350.56348570033401</v>
      </c>
    </row>
    <row r="610" spans="1:26" x14ac:dyDescent="0.2">
      <c r="A610" s="30">
        <v>2653</v>
      </c>
      <c r="B610" s="30" t="s">
        <v>1292</v>
      </c>
      <c r="C610" s="30" t="s">
        <v>46</v>
      </c>
      <c r="D610" s="30">
        <v>0.02</v>
      </c>
      <c r="E610" s="30">
        <v>34.229999999999997</v>
      </c>
      <c r="F610" s="30">
        <v>5.0199999999999996</v>
      </c>
      <c r="G610" s="30" t="s">
        <v>14</v>
      </c>
      <c r="H610" s="30" t="s">
        <v>15</v>
      </c>
      <c r="I610" s="30" t="s">
        <v>4</v>
      </c>
      <c r="J610" s="30" t="s">
        <v>102</v>
      </c>
      <c r="K610" s="30" t="s">
        <v>49</v>
      </c>
      <c r="L610" s="30" t="s">
        <v>1294</v>
      </c>
      <c r="M610" s="30">
        <v>0.55000000000000004</v>
      </c>
      <c r="N610" s="30" t="s">
        <v>8</v>
      </c>
      <c r="O610" s="30" t="s">
        <v>28</v>
      </c>
      <c r="P610" s="30" t="s">
        <v>513</v>
      </c>
      <c r="Q610" s="30" t="s">
        <v>1293</v>
      </c>
      <c r="R610" s="30">
        <v>67037</v>
      </c>
      <c r="S610" s="32">
        <v>42057</v>
      </c>
      <c r="T610" s="32">
        <v>42059</v>
      </c>
      <c r="U610" s="53">
        <v>270.79050000000001</v>
      </c>
      <c r="V610" s="30">
        <v>11</v>
      </c>
      <c r="W610" s="30">
        <v>392.45</v>
      </c>
      <c r="X610" s="30">
        <v>89360</v>
      </c>
      <c r="Y610" s="30" t="s">
        <v>3216</v>
      </c>
      <c r="Z610" s="30">
        <v>776.29259662848369</v>
      </c>
    </row>
    <row r="611" spans="1:26" x14ac:dyDescent="0.2">
      <c r="A611" s="30">
        <v>2968</v>
      </c>
      <c r="B611" s="30" t="s">
        <v>1295</v>
      </c>
      <c r="C611" s="30" t="s">
        <v>46</v>
      </c>
      <c r="D611" s="30">
        <v>0.08</v>
      </c>
      <c r="E611" s="30">
        <v>9.68</v>
      </c>
      <c r="F611" s="30">
        <v>2.0299999999999998</v>
      </c>
      <c r="G611" s="30" t="s">
        <v>14</v>
      </c>
      <c r="H611" s="30" t="s">
        <v>3</v>
      </c>
      <c r="I611" s="30" t="s">
        <v>24</v>
      </c>
      <c r="J611" s="30" t="s">
        <v>64</v>
      </c>
      <c r="K611" s="30" t="s">
        <v>26</v>
      </c>
      <c r="L611" s="30" t="s">
        <v>1296</v>
      </c>
      <c r="M611" s="30">
        <v>0.37</v>
      </c>
      <c r="N611" s="30" t="s">
        <v>8</v>
      </c>
      <c r="O611" s="30" t="s">
        <v>9</v>
      </c>
      <c r="P611" s="30" t="s">
        <v>99</v>
      </c>
      <c r="Q611" s="30" t="s">
        <v>1297</v>
      </c>
      <c r="R611" s="30">
        <v>33021</v>
      </c>
      <c r="S611" s="32">
        <v>42057</v>
      </c>
      <c r="T611" s="32">
        <v>42059</v>
      </c>
      <c r="U611" s="53">
        <v>-536.24199999999996</v>
      </c>
      <c r="V611" s="30">
        <v>1</v>
      </c>
      <c r="W611" s="30">
        <v>10.94</v>
      </c>
      <c r="X611" s="30">
        <v>86085</v>
      </c>
      <c r="Y611" s="30" t="s">
        <v>3215</v>
      </c>
      <c r="Z611" s="30">
        <v>-379.05483044418531</v>
      </c>
    </row>
    <row r="612" spans="1:26" x14ac:dyDescent="0.2">
      <c r="A612" s="30">
        <v>2968</v>
      </c>
      <c r="B612" s="30" t="s">
        <v>1295</v>
      </c>
      <c r="C612" s="30" t="s">
        <v>46</v>
      </c>
      <c r="D612" s="30">
        <v>0.04</v>
      </c>
      <c r="E612" s="30">
        <v>150.97999999999999</v>
      </c>
      <c r="F612" s="30">
        <v>16.010000000000002</v>
      </c>
      <c r="G612" s="30" t="s">
        <v>2</v>
      </c>
      <c r="H612" s="30" t="s">
        <v>3</v>
      </c>
      <c r="I612" s="30" t="s">
        <v>4</v>
      </c>
      <c r="J612" s="30" t="s">
        <v>5</v>
      </c>
      <c r="K612" s="30" t="s">
        <v>6</v>
      </c>
      <c r="L612" s="30" t="s">
        <v>1298</v>
      </c>
      <c r="M612" s="30">
        <v>0.7</v>
      </c>
      <c r="N612" s="30" t="s">
        <v>8</v>
      </c>
      <c r="O612" s="30" t="s">
        <v>9</v>
      </c>
      <c r="P612" s="30" t="s">
        <v>99</v>
      </c>
      <c r="Q612" s="30" t="s">
        <v>1297</v>
      </c>
      <c r="R612" s="30">
        <v>33021</v>
      </c>
      <c r="S612" s="32">
        <v>42057</v>
      </c>
      <c r="T612" s="32">
        <v>42058</v>
      </c>
      <c r="U612" s="53">
        <v>-125.86</v>
      </c>
      <c r="V612" s="30">
        <v>5</v>
      </c>
      <c r="W612" s="30">
        <v>731.38</v>
      </c>
      <c r="X612" s="30">
        <v>86085</v>
      </c>
      <c r="Y612" s="30" t="s">
        <v>3215</v>
      </c>
      <c r="Z612" s="30">
        <v>1367.4592688402699</v>
      </c>
    </row>
    <row r="613" spans="1:26" x14ac:dyDescent="0.2">
      <c r="A613" s="30">
        <v>2697</v>
      </c>
      <c r="B613" s="30" t="s">
        <v>1299</v>
      </c>
      <c r="C613" s="30" t="s">
        <v>1</v>
      </c>
      <c r="D613" s="30">
        <v>0.04</v>
      </c>
      <c r="E613" s="30">
        <v>1.74</v>
      </c>
      <c r="F613" s="30">
        <v>4.08</v>
      </c>
      <c r="G613" s="30" t="s">
        <v>14</v>
      </c>
      <c r="H613" s="30" t="s">
        <v>70</v>
      </c>
      <c r="I613" s="30" t="s">
        <v>4</v>
      </c>
      <c r="J613" s="30" t="s">
        <v>102</v>
      </c>
      <c r="K613" s="30" t="s">
        <v>18</v>
      </c>
      <c r="L613" s="30" t="s">
        <v>746</v>
      </c>
      <c r="M613" s="30">
        <v>0.53</v>
      </c>
      <c r="N613" s="30" t="s">
        <v>8</v>
      </c>
      <c r="O613" s="30" t="s">
        <v>9</v>
      </c>
      <c r="P613" s="30" t="s">
        <v>140</v>
      </c>
      <c r="Q613" s="30" t="s">
        <v>1300</v>
      </c>
      <c r="R613" s="30">
        <v>35216</v>
      </c>
      <c r="S613" s="32">
        <v>42058</v>
      </c>
      <c r="T613" s="32">
        <v>42060</v>
      </c>
      <c r="U613" s="53">
        <v>9.2520000000000007</v>
      </c>
      <c r="V613" s="30">
        <v>16</v>
      </c>
      <c r="W613" s="30">
        <v>29.08</v>
      </c>
      <c r="X613" s="30">
        <v>87678</v>
      </c>
      <c r="Y613" s="30" t="s">
        <v>3215</v>
      </c>
      <c r="Z613" s="30">
        <v>468.76988164059389</v>
      </c>
    </row>
    <row r="614" spans="1:26" x14ac:dyDescent="0.2">
      <c r="A614" s="30">
        <v>2697</v>
      </c>
      <c r="B614" s="30" t="s">
        <v>1299</v>
      </c>
      <c r="C614" s="30" t="s">
        <v>1</v>
      </c>
      <c r="D614" s="30">
        <v>0.01</v>
      </c>
      <c r="E614" s="30">
        <v>119.99</v>
      </c>
      <c r="F614" s="30">
        <v>56.14</v>
      </c>
      <c r="G614" s="30" t="s">
        <v>2</v>
      </c>
      <c r="H614" s="30" t="s">
        <v>70</v>
      </c>
      <c r="I614" s="30" t="s">
        <v>16</v>
      </c>
      <c r="J614" s="30" t="s">
        <v>32</v>
      </c>
      <c r="K614" s="30" t="s">
        <v>6</v>
      </c>
      <c r="L614" s="30" t="s">
        <v>563</v>
      </c>
      <c r="M614" s="30">
        <v>0.39</v>
      </c>
      <c r="N614" s="30" t="s">
        <v>8</v>
      </c>
      <c r="O614" s="30" t="s">
        <v>9</v>
      </c>
      <c r="P614" s="30" t="s">
        <v>140</v>
      </c>
      <c r="Q614" s="30" t="s">
        <v>1300</v>
      </c>
      <c r="R614" s="30">
        <v>35216</v>
      </c>
      <c r="S614" s="32">
        <v>42058</v>
      </c>
      <c r="T614" s="32">
        <v>42059</v>
      </c>
      <c r="U614" s="53">
        <v>-1197.0419999999999</v>
      </c>
      <c r="V614" s="30">
        <v>21</v>
      </c>
      <c r="W614" s="30">
        <v>2569.5700000000002</v>
      </c>
      <c r="X614" s="30">
        <v>87678</v>
      </c>
      <c r="Y614" s="30" t="s">
        <v>3215</v>
      </c>
      <c r="Z614" s="30">
        <v>1142.7879300325012</v>
      </c>
    </row>
    <row r="615" spans="1:26" x14ac:dyDescent="0.2">
      <c r="A615" s="30">
        <v>2865</v>
      </c>
      <c r="B615" s="30" t="s">
        <v>1301</v>
      </c>
      <c r="C615" s="30" t="s">
        <v>1</v>
      </c>
      <c r="D615" s="30">
        <v>0.01</v>
      </c>
      <c r="E615" s="30">
        <v>13.79</v>
      </c>
      <c r="F615" s="30">
        <v>8.7799999999999994</v>
      </c>
      <c r="G615" s="30" t="s">
        <v>14</v>
      </c>
      <c r="H615" s="30" t="s">
        <v>70</v>
      </c>
      <c r="I615" s="30" t="s">
        <v>4</v>
      </c>
      <c r="J615" s="30" t="s">
        <v>102</v>
      </c>
      <c r="K615" s="30" t="s">
        <v>49</v>
      </c>
      <c r="L615" s="30" t="s">
        <v>1302</v>
      </c>
      <c r="M615" s="30">
        <v>0.43</v>
      </c>
      <c r="N615" s="30" t="s">
        <v>8</v>
      </c>
      <c r="O615" s="30" t="s">
        <v>28</v>
      </c>
      <c r="P615" s="30" t="s">
        <v>163</v>
      </c>
      <c r="Q615" s="30" t="s">
        <v>1303</v>
      </c>
      <c r="R615" s="30">
        <v>75460</v>
      </c>
      <c r="S615" s="32">
        <v>42058</v>
      </c>
      <c r="T615" s="32">
        <v>42060</v>
      </c>
      <c r="U615" s="53">
        <v>-36.770000000000003</v>
      </c>
      <c r="V615" s="30">
        <v>4</v>
      </c>
      <c r="W615" s="30">
        <v>56.68</v>
      </c>
      <c r="X615" s="30">
        <v>90871</v>
      </c>
      <c r="Y615" s="30" t="s">
        <v>3216</v>
      </c>
      <c r="Z615" s="30">
        <v>526.00863850311373</v>
      </c>
    </row>
    <row r="616" spans="1:26" x14ac:dyDescent="0.2">
      <c r="A616" s="30">
        <v>2865</v>
      </c>
      <c r="B616" s="30" t="s">
        <v>1301</v>
      </c>
      <c r="C616" s="30" t="s">
        <v>1</v>
      </c>
      <c r="D616" s="30">
        <v>0.04</v>
      </c>
      <c r="E616" s="30">
        <v>33.29</v>
      </c>
      <c r="F616" s="30">
        <v>8.74</v>
      </c>
      <c r="G616" s="30" t="s">
        <v>14</v>
      </c>
      <c r="H616" s="30" t="s">
        <v>70</v>
      </c>
      <c r="I616" s="30" t="s">
        <v>24</v>
      </c>
      <c r="J616" s="30" t="s">
        <v>54</v>
      </c>
      <c r="K616" s="30" t="s">
        <v>49</v>
      </c>
      <c r="L616" s="30" t="s">
        <v>1304</v>
      </c>
      <c r="M616" s="30">
        <v>0.61</v>
      </c>
      <c r="N616" s="30" t="s">
        <v>8</v>
      </c>
      <c r="O616" s="30" t="s">
        <v>28</v>
      </c>
      <c r="P616" s="30" t="s">
        <v>163</v>
      </c>
      <c r="Q616" s="30" t="s">
        <v>1303</v>
      </c>
      <c r="R616" s="30">
        <v>75460</v>
      </c>
      <c r="S616" s="32">
        <v>42058</v>
      </c>
      <c r="T616" s="32">
        <v>42059</v>
      </c>
      <c r="U616" s="53">
        <v>87.03</v>
      </c>
      <c r="V616" s="30">
        <v>8</v>
      </c>
      <c r="W616" s="30">
        <v>273.33999999999997</v>
      </c>
      <c r="X616" s="30">
        <v>90871</v>
      </c>
      <c r="Y616" s="30" t="s">
        <v>3216</v>
      </c>
      <c r="Z616" s="30">
        <v>842.56230163214195</v>
      </c>
    </row>
    <row r="617" spans="1:26" x14ac:dyDescent="0.2">
      <c r="A617" s="30">
        <v>508</v>
      </c>
      <c r="B617" s="30" t="s">
        <v>1305</v>
      </c>
      <c r="C617" s="30" t="s">
        <v>13</v>
      </c>
      <c r="D617" s="30">
        <v>0.01</v>
      </c>
      <c r="E617" s="30">
        <v>20.98</v>
      </c>
      <c r="F617" s="30">
        <v>53.03</v>
      </c>
      <c r="G617" s="30" t="s">
        <v>2</v>
      </c>
      <c r="H617" s="30" t="s">
        <v>70</v>
      </c>
      <c r="I617" s="30" t="s">
        <v>24</v>
      </c>
      <c r="J617" s="30" t="s">
        <v>54</v>
      </c>
      <c r="K617" s="30" t="s">
        <v>33</v>
      </c>
      <c r="L617" s="30" t="s">
        <v>1066</v>
      </c>
      <c r="M617" s="30">
        <v>0.78</v>
      </c>
      <c r="N617" s="30" t="s">
        <v>8</v>
      </c>
      <c r="O617" s="30" t="s">
        <v>9</v>
      </c>
      <c r="P617" s="30" t="s">
        <v>364</v>
      </c>
      <c r="Q617" s="30" t="s">
        <v>1306</v>
      </c>
      <c r="R617" s="30">
        <v>41011</v>
      </c>
      <c r="S617" s="32">
        <v>42058</v>
      </c>
      <c r="T617" s="32">
        <v>42058</v>
      </c>
      <c r="U617" s="53">
        <v>-282.08179999999999</v>
      </c>
      <c r="V617" s="30">
        <v>5</v>
      </c>
      <c r="W617" s="30">
        <v>123</v>
      </c>
      <c r="X617" s="30">
        <v>87356</v>
      </c>
      <c r="Y617" s="30" t="s">
        <v>3215</v>
      </c>
      <c r="Z617" s="30">
        <v>1715.2186535581802</v>
      </c>
    </row>
    <row r="618" spans="1:26" x14ac:dyDescent="0.2">
      <c r="A618" s="30">
        <v>2892</v>
      </c>
      <c r="B618" s="30" t="s">
        <v>1307</v>
      </c>
      <c r="C618" s="30" t="s">
        <v>13</v>
      </c>
      <c r="D618" s="30">
        <v>0.1</v>
      </c>
      <c r="E618" s="30">
        <v>209.37</v>
      </c>
      <c r="F618" s="30">
        <v>69</v>
      </c>
      <c r="G618" s="30" t="s">
        <v>14</v>
      </c>
      <c r="H618" s="30" t="s">
        <v>15</v>
      </c>
      <c r="I618" s="30" t="s">
        <v>4</v>
      </c>
      <c r="J618" s="30" t="s">
        <v>5</v>
      </c>
      <c r="K618" s="30" t="s">
        <v>40</v>
      </c>
      <c r="L618" s="30" t="s">
        <v>1200</v>
      </c>
      <c r="M618" s="30">
        <v>0.79</v>
      </c>
      <c r="N618" s="30" t="s">
        <v>8</v>
      </c>
      <c r="O618" s="30" t="s">
        <v>28</v>
      </c>
      <c r="P618" s="30" t="s">
        <v>265</v>
      </c>
      <c r="Q618" s="30" t="s">
        <v>1308</v>
      </c>
      <c r="R618" s="30">
        <v>48154</v>
      </c>
      <c r="S618" s="32">
        <v>42058</v>
      </c>
      <c r="T618" s="32">
        <v>42060</v>
      </c>
      <c r="U618" s="53">
        <v>-165.59492040000001</v>
      </c>
      <c r="V618" s="30">
        <v>11</v>
      </c>
      <c r="W618" s="30">
        <v>2125.12</v>
      </c>
      <c r="X618" s="30">
        <v>90011</v>
      </c>
      <c r="Y618" s="30" t="s">
        <v>3216</v>
      </c>
      <c r="Z618" s="30">
        <v>2589.631715511362</v>
      </c>
    </row>
    <row r="619" spans="1:26" x14ac:dyDescent="0.2">
      <c r="A619" s="30">
        <v>2893</v>
      </c>
      <c r="B619" s="30" t="s">
        <v>1309</v>
      </c>
      <c r="C619" s="30" t="s">
        <v>13</v>
      </c>
      <c r="D619" s="30">
        <v>7.0000000000000007E-2</v>
      </c>
      <c r="E619" s="30">
        <v>4.9800000000000004</v>
      </c>
      <c r="F619" s="30">
        <v>4.7</v>
      </c>
      <c r="G619" s="30" t="s">
        <v>14</v>
      </c>
      <c r="H619" s="30" t="s">
        <v>15</v>
      </c>
      <c r="I619" s="30" t="s">
        <v>24</v>
      </c>
      <c r="J619" s="30" t="s">
        <v>64</v>
      </c>
      <c r="K619" s="30" t="s">
        <v>49</v>
      </c>
      <c r="L619" s="30" t="s">
        <v>1310</v>
      </c>
      <c r="M619" s="30">
        <v>0.38</v>
      </c>
      <c r="N619" s="30" t="s">
        <v>8</v>
      </c>
      <c r="O619" s="30" t="s">
        <v>28</v>
      </c>
      <c r="P619" s="30" t="s">
        <v>265</v>
      </c>
      <c r="Q619" s="30" t="s">
        <v>486</v>
      </c>
      <c r="R619" s="30">
        <v>48071</v>
      </c>
      <c r="S619" s="32">
        <v>42058</v>
      </c>
      <c r="T619" s="32">
        <v>42059</v>
      </c>
      <c r="U619" s="53">
        <v>-21.684000000000001</v>
      </c>
      <c r="V619" s="30">
        <v>9</v>
      </c>
      <c r="W619" s="30">
        <v>45.05</v>
      </c>
      <c r="X619" s="30">
        <v>90011</v>
      </c>
      <c r="Y619" s="30" t="s">
        <v>3216</v>
      </c>
      <c r="Z619" s="30">
        <v>-1.5596666929959113</v>
      </c>
    </row>
    <row r="620" spans="1:26" x14ac:dyDescent="0.2">
      <c r="A620" s="30">
        <v>247</v>
      </c>
      <c r="B620" s="30" t="s">
        <v>1311</v>
      </c>
      <c r="C620" s="30" t="s">
        <v>92</v>
      </c>
      <c r="D620" s="30">
        <v>0.02</v>
      </c>
      <c r="E620" s="30">
        <v>146.05000000000001</v>
      </c>
      <c r="F620" s="30">
        <v>80.2</v>
      </c>
      <c r="G620" s="30" t="s">
        <v>2</v>
      </c>
      <c r="H620" s="30" t="s">
        <v>70</v>
      </c>
      <c r="I620" s="30" t="s">
        <v>4</v>
      </c>
      <c r="J620" s="30" t="s">
        <v>5</v>
      </c>
      <c r="K620" s="30" t="s">
        <v>6</v>
      </c>
      <c r="L620" s="30" t="s">
        <v>947</v>
      </c>
      <c r="M620" s="30">
        <v>0.71</v>
      </c>
      <c r="N620" s="30" t="s">
        <v>8</v>
      </c>
      <c r="O620" s="30" t="s">
        <v>9</v>
      </c>
      <c r="P620" s="30" t="s">
        <v>376</v>
      </c>
      <c r="Q620" s="30" t="s">
        <v>1312</v>
      </c>
      <c r="R620" s="30">
        <v>37804</v>
      </c>
      <c r="S620" s="32">
        <v>42058</v>
      </c>
      <c r="T620" s="32">
        <v>42058</v>
      </c>
      <c r="U620" s="53">
        <v>-101.19199999999999</v>
      </c>
      <c r="V620" s="30">
        <v>5</v>
      </c>
      <c r="W620" s="30">
        <v>798.69</v>
      </c>
      <c r="X620" s="30">
        <v>89139</v>
      </c>
      <c r="Y620" s="30" t="s">
        <v>3215</v>
      </c>
      <c r="Z620" s="30">
        <v>2993.742059919342</v>
      </c>
    </row>
    <row r="621" spans="1:26" x14ac:dyDescent="0.2">
      <c r="A621" s="30">
        <v>247</v>
      </c>
      <c r="B621" s="30" t="s">
        <v>1311</v>
      </c>
      <c r="C621" s="30" t="s">
        <v>92</v>
      </c>
      <c r="D621" s="30">
        <v>0.06</v>
      </c>
      <c r="E621" s="30">
        <v>65.989999999999995</v>
      </c>
      <c r="F621" s="30">
        <v>5.92</v>
      </c>
      <c r="G621" s="30" t="s">
        <v>14</v>
      </c>
      <c r="H621" s="30" t="s">
        <v>70</v>
      </c>
      <c r="I621" s="30" t="s">
        <v>16</v>
      </c>
      <c r="J621" s="30" t="s">
        <v>111</v>
      </c>
      <c r="K621" s="30" t="s">
        <v>49</v>
      </c>
      <c r="L621" s="30" t="s">
        <v>240</v>
      </c>
      <c r="M621" s="30">
        <v>0.55000000000000004</v>
      </c>
      <c r="N621" s="30" t="s">
        <v>8</v>
      </c>
      <c r="O621" s="30" t="s">
        <v>9</v>
      </c>
      <c r="P621" s="30" t="s">
        <v>376</v>
      </c>
      <c r="Q621" s="30" t="s">
        <v>1312</v>
      </c>
      <c r="R621" s="30">
        <v>37804</v>
      </c>
      <c r="S621" s="32">
        <v>42058</v>
      </c>
      <c r="T621" s="32">
        <v>42059</v>
      </c>
      <c r="U621" s="53">
        <v>-3.3319999999999999</v>
      </c>
      <c r="V621" s="30">
        <v>14</v>
      </c>
      <c r="W621" s="30">
        <v>792.11</v>
      </c>
      <c r="X621" s="30">
        <v>89139</v>
      </c>
      <c r="Y621" s="30" t="s">
        <v>3215</v>
      </c>
      <c r="Z621" s="30">
        <v>434.20526406453178</v>
      </c>
    </row>
    <row r="622" spans="1:26" x14ac:dyDescent="0.2">
      <c r="A622" s="30">
        <v>1649</v>
      </c>
      <c r="B622" s="30" t="s">
        <v>1313</v>
      </c>
      <c r="C622" s="30" t="s">
        <v>1</v>
      </c>
      <c r="D622" s="30">
        <v>0.03</v>
      </c>
      <c r="E622" s="30">
        <v>48.58</v>
      </c>
      <c r="F622" s="30">
        <v>3.99</v>
      </c>
      <c r="G622" s="30" t="s">
        <v>63</v>
      </c>
      <c r="H622" s="30" t="s">
        <v>70</v>
      </c>
      <c r="I622" s="30" t="s">
        <v>24</v>
      </c>
      <c r="J622" s="30" t="s">
        <v>71</v>
      </c>
      <c r="K622" s="30" t="s">
        <v>49</v>
      </c>
      <c r="L622" s="30" t="s">
        <v>1314</v>
      </c>
      <c r="M622" s="30">
        <v>0.56000000000000005</v>
      </c>
      <c r="N622" s="30" t="s">
        <v>8</v>
      </c>
      <c r="O622" s="30" t="s">
        <v>87</v>
      </c>
      <c r="P622" s="30" t="s">
        <v>88</v>
      </c>
      <c r="Q622" s="30" t="s">
        <v>518</v>
      </c>
      <c r="R622" s="30">
        <v>11598</v>
      </c>
      <c r="S622" s="32">
        <v>42059</v>
      </c>
      <c r="T622" s="32">
        <v>42061</v>
      </c>
      <c r="U622" s="53">
        <v>100.1328</v>
      </c>
      <c r="V622" s="30">
        <v>3</v>
      </c>
      <c r="W622" s="30">
        <v>145.12</v>
      </c>
      <c r="X622" s="30">
        <v>91041</v>
      </c>
      <c r="Y622" s="30" t="s">
        <v>3218</v>
      </c>
      <c r="Z622" s="30">
        <v>655.43258171355512</v>
      </c>
    </row>
    <row r="623" spans="1:26" x14ac:dyDescent="0.2">
      <c r="A623" s="30">
        <v>1894</v>
      </c>
      <c r="B623" s="30" t="s">
        <v>1315</v>
      </c>
      <c r="C623" s="30" t="s">
        <v>1</v>
      </c>
      <c r="D623" s="30">
        <v>0</v>
      </c>
      <c r="E623" s="30">
        <v>300.98</v>
      </c>
      <c r="F623" s="30">
        <v>164.73</v>
      </c>
      <c r="G623" s="30" t="s">
        <v>2</v>
      </c>
      <c r="H623" s="30" t="s">
        <v>47</v>
      </c>
      <c r="I623" s="30" t="s">
        <v>4</v>
      </c>
      <c r="J623" s="30" t="s">
        <v>85</v>
      </c>
      <c r="K623" s="30" t="s">
        <v>33</v>
      </c>
      <c r="L623" s="30" t="s">
        <v>1316</v>
      </c>
      <c r="M623" s="30">
        <v>0.56000000000000005</v>
      </c>
      <c r="N623" s="30" t="s">
        <v>8</v>
      </c>
      <c r="O623" s="30" t="s">
        <v>28</v>
      </c>
      <c r="P623" s="30" t="s">
        <v>333</v>
      </c>
      <c r="Q623" s="30" t="s">
        <v>1317</v>
      </c>
      <c r="R623" s="30">
        <v>54915</v>
      </c>
      <c r="S623" s="32">
        <v>42059</v>
      </c>
      <c r="T623" s="32">
        <v>42060</v>
      </c>
      <c r="U623" s="53">
        <v>2653.2914999999998</v>
      </c>
      <c r="V623" s="30">
        <v>12</v>
      </c>
      <c r="W623" s="30">
        <v>3845.35</v>
      </c>
      <c r="X623" s="30">
        <v>91261</v>
      </c>
      <c r="Y623" s="30" t="s">
        <v>3216</v>
      </c>
      <c r="Z623" s="30">
        <v>8832.4071707588646</v>
      </c>
    </row>
    <row r="624" spans="1:26" x14ac:dyDescent="0.2">
      <c r="A624" s="30">
        <v>1894</v>
      </c>
      <c r="B624" s="30" t="s">
        <v>1315</v>
      </c>
      <c r="C624" s="30" t="s">
        <v>1</v>
      </c>
      <c r="D624" s="30">
        <v>0.09</v>
      </c>
      <c r="E624" s="30">
        <v>2.94</v>
      </c>
      <c r="F624" s="30">
        <v>0.96</v>
      </c>
      <c r="G624" s="30" t="s">
        <v>14</v>
      </c>
      <c r="H624" s="30" t="s">
        <v>47</v>
      </c>
      <c r="I624" s="30" t="s">
        <v>24</v>
      </c>
      <c r="J624" s="30" t="s">
        <v>25</v>
      </c>
      <c r="K624" s="30" t="s">
        <v>26</v>
      </c>
      <c r="L624" s="30" t="s">
        <v>805</v>
      </c>
      <c r="M624" s="30">
        <v>0.57999999999999996</v>
      </c>
      <c r="N624" s="30" t="s">
        <v>8</v>
      </c>
      <c r="O624" s="30" t="s">
        <v>28</v>
      </c>
      <c r="P624" s="30" t="s">
        <v>333</v>
      </c>
      <c r="Q624" s="30" t="s">
        <v>1317</v>
      </c>
      <c r="R624" s="30">
        <v>54915</v>
      </c>
      <c r="S624" s="32">
        <v>42059</v>
      </c>
      <c r="T624" s="32">
        <v>42061</v>
      </c>
      <c r="U624" s="53">
        <v>-1.84</v>
      </c>
      <c r="V624" s="30">
        <v>1</v>
      </c>
      <c r="W624" s="30">
        <v>3.77</v>
      </c>
      <c r="X624" s="30">
        <v>91261</v>
      </c>
      <c r="Y624" s="30" t="s">
        <v>3216</v>
      </c>
      <c r="Z624" s="30">
        <v>413.89280726456616</v>
      </c>
    </row>
    <row r="625" spans="1:26" x14ac:dyDescent="0.2">
      <c r="A625" s="30">
        <v>1919</v>
      </c>
      <c r="B625" s="30" t="s">
        <v>1318</v>
      </c>
      <c r="C625" s="30" t="s">
        <v>13</v>
      </c>
      <c r="D625" s="30">
        <v>0</v>
      </c>
      <c r="E625" s="30">
        <v>195.99</v>
      </c>
      <c r="F625" s="30">
        <v>8.99</v>
      </c>
      <c r="G625" s="30" t="s">
        <v>14</v>
      </c>
      <c r="H625" s="30" t="s">
        <v>47</v>
      </c>
      <c r="I625" s="30" t="s">
        <v>16</v>
      </c>
      <c r="J625" s="30" t="s">
        <v>111</v>
      </c>
      <c r="K625" s="30" t="s">
        <v>49</v>
      </c>
      <c r="L625" s="30" t="s">
        <v>1319</v>
      </c>
      <c r="M625" s="30">
        <v>0.6</v>
      </c>
      <c r="N625" s="30" t="s">
        <v>8</v>
      </c>
      <c r="O625" s="30" t="s">
        <v>9</v>
      </c>
      <c r="P625" s="30" t="s">
        <v>20</v>
      </c>
      <c r="Q625" s="30" t="s">
        <v>1320</v>
      </c>
      <c r="R625" s="30">
        <v>71603</v>
      </c>
      <c r="S625" s="32">
        <v>42059</v>
      </c>
      <c r="T625" s="32">
        <v>42060</v>
      </c>
      <c r="U625" s="53">
        <v>114.88200000000001</v>
      </c>
      <c r="V625" s="30">
        <v>5</v>
      </c>
      <c r="W625" s="30">
        <v>882.93</v>
      </c>
      <c r="X625" s="30">
        <v>85896</v>
      </c>
      <c r="Y625" s="30" t="s">
        <v>3215</v>
      </c>
      <c r="Z625" s="30">
        <v>1143.8221229638957</v>
      </c>
    </row>
    <row r="626" spans="1:26" x14ac:dyDescent="0.2">
      <c r="A626" s="30">
        <v>1127</v>
      </c>
      <c r="B626" s="30" t="s">
        <v>1321</v>
      </c>
      <c r="C626" s="30" t="s">
        <v>92</v>
      </c>
      <c r="D626" s="30">
        <v>0.02</v>
      </c>
      <c r="E626" s="30">
        <v>4.0599999999999996</v>
      </c>
      <c r="F626" s="30">
        <v>6.89</v>
      </c>
      <c r="G626" s="30" t="s">
        <v>14</v>
      </c>
      <c r="H626" s="30" t="s">
        <v>15</v>
      </c>
      <c r="I626" s="30" t="s">
        <v>24</v>
      </c>
      <c r="J626" s="30" t="s">
        <v>71</v>
      </c>
      <c r="K626" s="30" t="s">
        <v>49</v>
      </c>
      <c r="L626" s="30" t="s">
        <v>1247</v>
      </c>
      <c r="M626" s="30">
        <v>0.6</v>
      </c>
      <c r="N626" s="30" t="s">
        <v>8</v>
      </c>
      <c r="O626" s="30" t="s">
        <v>28</v>
      </c>
      <c r="P626" s="30" t="s">
        <v>163</v>
      </c>
      <c r="Q626" s="30" t="s">
        <v>1322</v>
      </c>
      <c r="R626" s="30">
        <v>78852</v>
      </c>
      <c r="S626" s="32">
        <v>42059</v>
      </c>
      <c r="T626" s="32">
        <v>42061</v>
      </c>
      <c r="U626" s="53">
        <v>-93.735200000000006</v>
      </c>
      <c r="V626" s="30">
        <v>16</v>
      </c>
      <c r="W626" s="30">
        <v>66.81</v>
      </c>
      <c r="X626" s="30">
        <v>87221</v>
      </c>
      <c r="Y626" s="30" t="s">
        <v>3216</v>
      </c>
      <c r="Z626" s="30">
        <v>213.45967068111239</v>
      </c>
    </row>
    <row r="627" spans="1:26" x14ac:dyDescent="0.2">
      <c r="A627" s="30">
        <v>961</v>
      </c>
      <c r="B627" s="30" t="s">
        <v>1323</v>
      </c>
      <c r="C627" s="30" t="s">
        <v>46</v>
      </c>
      <c r="D627" s="30">
        <v>0.05</v>
      </c>
      <c r="E627" s="30">
        <v>124.49</v>
      </c>
      <c r="F627" s="30">
        <v>51.94</v>
      </c>
      <c r="G627" s="30" t="s">
        <v>2</v>
      </c>
      <c r="H627" s="30" t="s">
        <v>47</v>
      </c>
      <c r="I627" s="30" t="s">
        <v>4</v>
      </c>
      <c r="J627" s="30" t="s">
        <v>5</v>
      </c>
      <c r="K627" s="30" t="s">
        <v>6</v>
      </c>
      <c r="L627" s="30" t="s">
        <v>1125</v>
      </c>
      <c r="M627" s="30">
        <v>0.63</v>
      </c>
      <c r="N627" s="30" t="s">
        <v>8</v>
      </c>
      <c r="O627" s="30" t="s">
        <v>35</v>
      </c>
      <c r="P627" s="30" t="s">
        <v>66</v>
      </c>
      <c r="Q627" s="30" t="s">
        <v>1324</v>
      </c>
      <c r="R627" s="30">
        <v>94061</v>
      </c>
      <c r="S627" s="32">
        <v>42059</v>
      </c>
      <c r="T627" s="32">
        <v>42059</v>
      </c>
      <c r="U627" s="53">
        <v>-44.163600000000002</v>
      </c>
      <c r="V627" s="30">
        <v>1</v>
      </c>
      <c r="W627" s="30">
        <v>120.12</v>
      </c>
      <c r="X627" s="30">
        <v>89402</v>
      </c>
      <c r="Y627" s="30" t="s">
        <v>3217</v>
      </c>
      <c r="Z627" s="30">
        <v>2335.8867845850991</v>
      </c>
    </row>
    <row r="628" spans="1:26" x14ac:dyDescent="0.2">
      <c r="A628" s="30">
        <v>2398</v>
      </c>
      <c r="B628" s="30" t="s">
        <v>1325</v>
      </c>
      <c r="C628" s="30" t="s">
        <v>46</v>
      </c>
      <c r="D628" s="30">
        <v>0.03</v>
      </c>
      <c r="E628" s="30">
        <v>7.64</v>
      </c>
      <c r="F628" s="30">
        <v>5.83</v>
      </c>
      <c r="G628" s="30" t="s">
        <v>14</v>
      </c>
      <c r="H628" s="30" t="s">
        <v>70</v>
      </c>
      <c r="I628" s="30" t="s">
        <v>24</v>
      </c>
      <c r="J628" s="30" t="s">
        <v>64</v>
      </c>
      <c r="K628" s="30" t="s">
        <v>26</v>
      </c>
      <c r="L628" s="30" t="s">
        <v>208</v>
      </c>
      <c r="M628" s="30">
        <v>0.36</v>
      </c>
      <c r="N628" s="30" t="s">
        <v>8</v>
      </c>
      <c r="O628" s="30" t="s">
        <v>28</v>
      </c>
      <c r="P628" s="30" t="s">
        <v>79</v>
      </c>
      <c r="Q628" s="30" t="s">
        <v>1326</v>
      </c>
      <c r="R628" s="30">
        <v>60103</v>
      </c>
      <c r="S628" s="32">
        <v>42059</v>
      </c>
      <c r="T628" s="32">
        <v>42061</v>
      </c>
      <c r="U628" s="53">
        <v>-15.090400000000001</v>
      </c>
      <c r="V628" s="30">
        <v>12</v>
      </c>
      <c r="W628" s="30">
        <v>96.86</v>
      </c>
      <c r="X628" s="30">
        <v>86373</v>
      </c>
      <c r="Y628" s="30" t="s">
        <v>3216</v>
      </c>
      <c r="Z628" s="30">
        <v>287.02234916054022</v>
      </c>
    </row>
    <row r="629" spans="1:26" x14ac:dyDescent="0.2">
      <c r="A629" s="30">
        <v>1193</v>
      </c>
      <c r="B629" s="30" t="s">
        <v>1327</v>
      </c>
      <c r="C629" s="30" t="s">
        <v>13</v>
      </c>
      <c r="D629" s="30">
        <v>0.05</v>
      </c>
      <c r="E629" s="30">
        <v>52.4</v>
      </c>
      <c r="F629" s="30">
        <v>16.11</v>
      </c>
      <c r="G629" s="30" t="s">
        <v>14</v>
      </c>
      <c r="H629" s="30" t="s">
        <v>15</v>
      </c>
      <c r="I629" s="30" t="s">
        <v>24</v>
      </c>
      <c r="J629" s="30" t="s">
        <v>48</v>
      </c>
      <c r="K629" s="30" t="s">
        <v>49</v>
      </c>
      <c r="L629" s="30" t="s">
        <v>1328</v>
      </c>
      <c r="M629" s="30">
        <v>0.39</v>
      </c>
      <c r="N629" s="30" t="s">
        <v>8</v>
      </c>
      <c r="O629" s="30" t="s">
        <v>87</v>
      </c>
      <c r="P629" s="30" t="s">
        <v>350</v>
      </c>
      <c r="Q629" s="30" t="s">
        <v>42</v>
      </c>
      <c r="R629" s="30">
        <v>20016</v>
      </c>
      <c r="S629" s="32">
        <v>42060</v>
      </c>
      <c r="T629" s="32">
        <v>42062</v>
      </c>
      <c r="U629" s="53">
        <v>592.52650000000006</v>
      </c>
      <c r="V629" s="30">
        <v>85</v>
      </c>
      <c r="W629" s="30">
        <v>4556.63</v>
      </c>
      <c r="X629" s="30">
        <v>29350</v>
      </c>
      <c r="Y629" s="30" t="s">
        <v>3218</v>
      </c>
      <c r="Z629" s="30">
        <v>1112.8764153298621</v>
      </c>
    </row>
    <row r="630" spans="1:26" x14ac:dyDescent="0.2">
      <c r="A630" s="30">
        <v>1193</v>
      </c>
      <c r="B630" s="30" t="s">
        <v>1327</v>
      </c>
      <c r="C630" s="30" t="s">
        <v>13</v>
      </c>
      <c r="D630" s="30">
        <v>0.05</v>
      </c>
      <c r="E630" s="30">
        <v>36.549999999999997</v>
      </c>
      <c r="F630" s="30">
        <v>13.89</v>
      </c>
      <c r="G630" s="30" t="s">
        <v>63</v>
      </c>
      <c r="H630" s="30" t="s">
        <v>15</v>
      </c>
      <c r="I630" s="30" t="s">
        <v>24</v>
      </c>
      <c r="J630" s="30" t="s">
        <v>25</v>
      </c>
      <c r="K630" s="30" t="s">
        <v>26</v>
      </c>
      <c r="L630" s="30" t="s">
        <v>1329</v>
      </c>
      <c r="M630" s="30">
        <v>0.41</v>
      </c>
      <c r="N630" s="30" t="s">
        <v>8</v>
      </c>
      <c r="O630" s="30" t="s">
        <v>87</v>
      </c>
      <c r="P630" s="30" t="s">
        <v>350</v>
      </c>
      <c r="Q630" s="30" t="s">
        <v>42</v>
      </c>
      <c r="R630" s="30">
        <v>20016</v>
      </c>
      <c r="S630" s="32">
        <v>42060</v>
      </c>
      <c r="T630" s="32">
        <v>42061</v>
      </c>
      <c r="U630" s="53">
        <v>232.8</v>
      </c>
      <c r="V630" s="30">
        <v>83</v>
      </c>
      <c r="W630" s="30">
        <v>2948.61</v>
      </c>
      <c r="X630" s="30">
        <v>29350</v>
      </c>
      <c r="Y630" s="30" t="s">
        <v>3218</v>
      </c>
      <c r="Z630" s="30">
        <v>567.89483847284612</v>
      </c>
    </row>
    <row r="631" spans="1:26" x14ac:dyDescent="0.2">
      <c r="A631" s="30">
        <v>1199</v>
      </c>
      <c r="B631" s="30" t="s">
        <v>1330</v>
      </c>
      <c r="C631" s="30" t="s">
        <v>13</v>
      </c>
      <c r="D631" s="30">
        <v>0.1</v>
      </c>
      <c r="E631" s="30">
        <v>15.14</v>
      </c>
      <c r="F631" s="30">
        <v>4.53</v>
      </c>
      <c r="G631" s="30" t="s">
        <v>14</v>
      </c>
      <c r="H631" s="30" t="s">
        <v>15</v>
      </c>
      <c r="I631" s="30" t="s">
        <v>24</v>
      </c>
      <c r="J631" s="30" t="s">
        <v>54</v>
      </c>
      <c r="K631" s="30" t="s">
        <v>49</v>
      </c>
      <c r="L631" s="30" t="s">
        <v>1331</v>
      </c>
      <c r="M631" s="30">
        <v>0.81</v>
      </c>
      <c r="N631" s="30" t="s">
        <v>8</v>
      </c>
      <c r="O631" s="30" t="s">
        <v>87</v>
      </c>
      <c r="P631" s="30" t="s">
        <v>1332</v>
      </c>
      <c r="Q631" s="30" t="s">
        <v>1333</v>
      </c>
      <c r="R631" s="30">
        <v>3060</v>
      </c>
      <c r="S631" s="32">
        <v>42060</v>
      </c>
      <c r="T631" s="32">
        <v>42063</v>
      </c>
      <c r="U631" s="53">
        <v>-24.897600000000001</v>
      </c>
      <c r="V631" s="30">
        <v>5</v>
      </c>
      <c r="W631" s="30">
        <v>75.17</v>
      </c>
      <c r="X631" s="30">
        <v>87585</v>
      </c>
      <c r="Y631" s="30" t="s">
        <v>3218</v>
      </c>
      <c r="Z631" s="30">
        <v>359.86779403616612</v>
      </c>
    </row>
    <row r="632" spans="1:26" x14ac:dyDescent="0.2">
      <c r="A632" s="30">
        <v>1200</v>
      </c>
      <c r="B632" s="30" t="s">
        <v>1334</v>
      </c>
      <c r="C632" s="30" t="s">
        <v>13</v>
      </c>
      <c r="D632" s="30">
        <v>0.05</v>
      </c>
      <c r="E632" s="30">
        <v>52.4</v>
      </c>
      <c r="F632" s="30">
        <v>16.11</v>
      </c>
      <c r="G632" s="30" t="s">
        <v>14</v>
      </c>
      <c r="H632" s="30" t="s">
        <v>15</v>
      </c>
      <c r="I632" s="30" t="s">
        <v>24</v>
      </c>
      <c r="J632" s="30" t="s">
        <v>48</v>
      </c>
      <c r="K632" s="30" t="s">
        <v>49</v>
      </c>
      <c r="L632" s="30" t="s">
        <v>1328</v>
      </c>
      <c r="M632" s="30">
        <v>0.39</v>
      </c>
      <c r="N632" s="30" t="s">
        <v>8</v>
      </c>
      <c r="O632" s="30" t="s">
        <v>87</v>
      </c>
      <c r="P632" s="30" t="s">
        <v>373</v>
      </c>
      <c r="Q632" s="30" t="s">
        <v>1335</v>
      </c>
      <c r="R632" s="30">
        <v>7407</v>
      </c>
      <c r="S632" s="32">
        <v>42060</v>
      </c>
      <c r="T632" s="32">
        <v>42062</v>
      </c>
      <c r="U632" s="53">
        <v>776.77440000000001</v>
      </c>
      <c r="V632" s="30">
        <v>21</v>
      </c>
      <c r="W632" s="30">
        <v>1125.76</v>
      </c>
      <c r="X632" s="30">
        <v>87585</v>
      </c>
      <c r="Y632" s="30" t="s">
        <v>3218</v>
      </c>
      <c r="Z632" s="30">
        <v>1301.5510042247956</v>
      </c>
    </row>
    <row r="633" spans="1:26" x14ac:dyDescent="0.2">
      <c r="A633" s="30">
        <v>1202</v>
      </c>
      <c r="B633" s="30" t="s">
        <v>1336</v>
      </c>
      <c r="C633" s="30" t="s">
        <v>13</v>
      </c>
      <c r="D633" s="30">
        <v>0.05</v>
      </c>
      <c r="E633" s="30">
        <v>36.549999999999997</v>
      </c>
      <c r="F633" s="30">
        <v>13.89</v>
      </c>
      <c r="G633" s="30" t="s">
        <v>63</v>
      </c>
      <c r="H633" s="30" t="s">
        <v>15</v>
      </c>
      <c r="I633" s="30" t="s">
        <v>24</v>
      </c>
      <c r="J633" s="30" t="s">
        <v>25</v>
      </c>
      <c r="K633" s="30" t="s">
        <v>26</v>
      </c>
      <c r="L633" s="30" t="s">
        <v>1329</v>
      </c>
      <c r="M633" s="30">
        <v>0.41</v>
      </c>
      <c r="N633" s="30" t="s">
        <v>8</v>
      </c>
      <c r="O633" s="30" t="s">
        <v>87</v>
      </c>
      <c r="P633" s="30" t="s">
        <v>373</v>
      </c>
      <c r="Q633" s="30" t="s">
        <v>1337</v>
      </c>
      <c r="R633" s="30">
        <v>7079</v>
      </c>
      <c r="S633" s="32">
        <v>42060</v>
      </c>
      <c r="T633" s="32">
        <v>42061</v>
      </c>
      <c r="U633" s="53">
        <v>344.54399999999998</v>
      </c>
      <c r="V633" s="30">
        <v>21</v>
      </c>
      <c r="W633" s="30">
        <v>746.03</v>
      </c>
      <c r="X633" s="30">
        <v>87585</v>
      </c>
      <c r="Y633" s="30" t="s">
        <v>3218</v>
      </c>
      <c r="Z633" s="30">
        <v>682.32356879474094</v>
      </c>
    </row>
    <row r="634" spans="1:26" x14ac:dyDescent="0.2">
      <c r="A634" s="30">
        <v>2361</v>
      </c>
      <c r="B634" s="30" t="s">
        <v>1338</v>
      </c>
      <c r="C634" s="30" t="s">
        <v>13</v>
      </c>
      <c r="D634" s="30">
        <v>0.06</v>
      </c>
      <c r="E634" s="30">
        <v>8.33</v>
      </c>
      <c r="F634" s="30">
        <v>1.99</v>
      </c>
      <c r="G634" s="30" t="s">
        <v>14</v>
      </c>
      <c r="H634" s="30" t="s">
        <v>70</v>
      </c>
      <c r="I634" s="30" t="s">
        <v>16</v>
      </c>
      <c r="J634" s="30" t="s">
        <v>17</v>
      </c>
      <c r="K634" s="30" t="s">
        <v>18</v>
      </c>
      <c r="L634" s="30" t="s">
        <v>1150</v>
      </c>
      <c r="M634" s="30">
        <v>0.52</v>
      </c>
      <c r="N634" s="30" t="s">
        <v>8</v>
      </c>
      <c r="O634" s="30" t="s">
        <v>9</v>
      </c>
      <c r="P634" s="30" t="s">
        <v>99</v>
      </c>
      <c r="Q634" s="30" t="s">
        <v>1339</v>
      </c>
      <c r="R634" s="30">
        <v>32259</v>
      </c>
      <c r="S634" s="32">
        <v>42060</v>
      </c>
      <c r="T634" s="32">
        <v>42061</v>
      </c>
      <c r="U634" s="53">
        <v>-344.82</v>
      </c>
      <c r="V634" s="30">
        <v>1</v>
      </c>
      <c r="W634" s="30">
        <v>8.49</v>
      </c>
      <c r="X634" s="30">
        <v>88266</v>
      </c>
      <c r="Y634" s="30" t="s">
        <v>3215</v>
      </c>
      <c r="Z634" s="30">
        <v>-244.95585876652132</v>
      </c>
    </row>
    <row r="635" spans="1:26" x14ac:dyDescent="0.2">
      <c r="A635" s="30">
        <v>851</v>
      </c>
      <c r="B635" s="30" t="s">
        <v>1340</v>
      </c>
      <c r="C635" s="30" t="s">
        <v>23</v>
      </c>
      <c r="D635" s="30">
        <v>0.1</v>
      </c>
      <c r="E635" s="30">
        <v>50.98</v>
      </c>
      <c r="F635" s="30">
        <v>22.24</v>
      </c>
      <c r="G635" s="30" t="s">
        <v>14</v>
      </c>
      <c r="H635" s="30" t="s">
        <v>70</v>
      </c>
      <c r="I635" s="30" t="s">
        <v>4</v>
      </c>
      <c r="J635" s="30" t="s">
        <v>102</v>
      </c>
      <c r="K635" s="30" t="s">
        <v>40</v>
      </c>
      <c r="L635" s="30" t="s">
        <v>1341</v>
      </c>
      <c r="M635" s="30">
        <v>0.55000000000000004</v>
      </c>
      <c r="N635" s="30" t="s">
        <v>8</v>
      </c>
      <c r="O635" s="30" t="s">
        <v>35</v>
      </c>
      <c r="P635" s="30" t="s">
        <v>66</v>
      </c>
      <c r="Q635" s="30" t="s">
        <v>1342</v>
      </c>
      <c r="R635" s="30">
        <v>91745</v>
      </c>
      <c r="S635" s="32">
        <v>42060</v>
      </c>
      <c r="T635" s="32">
        <v>42062</v>
      </c>
      <c r="U635" s="53">
        <v>98.12</v>
      </c>
      <c r="V635" s="30">
        <v>6</v>
      </c>
      <c r="W635" s="30">
        <v>300.63</v>
      </c>
      <c r="X635" s="30">
        <v>88568</v>
      </c>
      <c r="Y635" s="30" t="s">
        <v>3217</v>
      </c>
      <c r="Z635" s="30">
        <v>982.71151716078839</v>
      </c>
    </row>
    <row r="636" spans="1:26" x14ac:dyDescent="0.2">
      <c r="A636" s="30">
        <v>2980</v>
      </c>
      <c r="B636" s="30" t="s">
        <v>797</v>
      </c>
      <c r="C636" s="30" t="s">
        <v>92</v>
      </c>
      <c r="D636" s="30">
        <v>7.0000000000000007E-2</v>
      </c>
      <c r="E636" s="30">
        <v>2.61</v>
      </c>
      <c r="F636" s="30">
        <v>0.5</v>
      </c>
      <c r="G636" s="30" t="s">
        <v>14</v>
      </c>
      <c r="H636" s="30" t="s">
        <v>70</v>
      </c>
      <c r="I636" s="30" t="s">
        <v>24</v>
      </c>
      <c r="J636" s="30" t="s">
        <v>128</v>
      </c>
      <c r="K636" s="30" t="s">
        <v>49</v>
      </c>
      <c r="L636" s="30" t="s">
        <v>1343</v>
      </c>
      <c r="M636" s="30">
        <v>0.39</v>
      </c>
      <c r="N636" s="30" t="s">
        <v>8</v>
      </c>
      <c r="O636" s="30" t="s">
        <v>87</v>
      </c>
      <c r="P636" s="30" t="s">
        <v>293</v>
      </c>
      <c r="Q636" s="30" t="s">
        <v>799</v>
      </c>
      <c r="R636" s="30">
        <v>44870</v>
      </c>
      <c r="S636" s="32">
        <v>42060</v>
      </c>
      <c r="T636" s="32">
        <v>42062</v>
      </c>
      <c r="U636" s="53">
        <v>10.798500000000001</v>
      </c>
      <c r="V636" s="30">
        <v>6</v>
      </c>
      <c r="W636" s="30">
        <v>15.65</v>
      </c>
      <c r="X636" s="30">
        <v>86547</v>
      </c>
      <c r="Y636" s="30" t="s">
        <v>3218</v>
      </c>
      <c r="Z636" s="30">
        <v>-39.308467608336926</v>
      </c>
    </row>
    <row r="637" spans="1:26" x14ac:dyDescent="0.2">
      <c r="A637" s="30">
        <v>868</v>
      </c>
      <c r="B637" s="30" t="s">
        <v>1344</v>
      </c>
      <c r="C637" s="30" t="s">
        <v>46</v>
      </c>
      <c r="D637" s="30">
        <v>0.04</v>
      </c>
      <c r="E637" s="30">
        <v>29.18</v>
      </c>
      <c r="F637" s="30">
        <v>8.5500000000000007</v>
      </c>
      <c r="G637" s="30" t="s">
        <v>63</v>
      </c>
      <c r="H637" s="30" t="s">
        <v>70</v>
      </c>
      <c r="I637" s="30" t="s">
        <v>4</v>
      </c>
      <c r="J637" s="30" t="s">
        <v>102</v>
      </c>
      <c r="K637" s="30" t="s">
        <v>49</v>
      </c>
      <c r="L637" s="30" t="s">
        <v>1345</v>
      </c>
      <c r="M637" s="30">
        <v>0.42</v>
      </c>
      <c r="N637" s="30" t="s">
        <v>8</v>
      </c>
      <c r="O637" s="30" t="s">
        <v>28</v>
      </c>
      <c r="P637" s="30" t="s">
        <v>60</v>
      </c>
      <c r="Q637" s="30" t="s">
        <v>1346</v>
      </c>
      <c r="R637" s="30">
        <v>55126</v>
      </c>
      <c r="S637" s="32">
        <v>42060</v>
      </c>
      <c r="T637" s="32">
        <v>42062</v>
      </c>
      <c r="U637" s="53">
        <v>201.7353</v>
      </c>
      <c r="V637" s="30">
        <v>10</v>
      </c>
      <c r="W637" s="30">
        <v>292.37</v>
      </c>
      <c r="X637" s="30">
        <v>91194</v>
      </c>
      <c r="Y637" s="30" t="s">
        <v>3216</v>
      </c>
      <c r="Z637" s="30">
        <v>612.77182123136458</v>
      </c>
    </row>
    <row r="638" spans="1:26" x14ac:dyDescent="0.2">
      <c r="A638" s="30">
        <v>868</v>
      </c>
      <c r="B638" s="30" t="s">
        <v>1344</v>
      </c>
      <c r="C638" s="30" t="s">
        <v>46</v>
      </c>
      <c r="D638" s="30">
        <v>0</v>
      </c>
      <c r="E638" s="30">
        <v>80.98</v>
      </c>
      <c r="F638" s="30">
        <v>35</v>
      </c>
      <c r="G638" s="30" t="s">
        <v>14</v>
      </c>
      <c r="H638" s="30" t="s">
        <v>70</v>
      </c>
      <c r="I638" s="30" t="s">
        <v>24</v>
      </c>
      <c r="J638" s="30" t="s">
        <v>54</v>
      </c>
      <c r="K638" s="30" t="s">
        <v>40</v>
      </c>
      <c r="L638" s="30" t="s">
        <v>683</v>
      </c>
      <c r="M638" s="30">
        <v>0.83</v>
      </c>
      <c r="N638" s="30" t="s">
        <v>8</v>
      </c>
      <c r="O638" s="30" t="s">
        <v>28</v>
      </c>
      <c r="P638" s="30" t="s">
        <v>60</v>
      </c>
      <c r="Q638" s="30" t="s">
        <v>1346</v>
      </c>
      <c r="R638" s="30">
        <v>55126</v>
      </c>
      <c r="S638" s="32">
        <v>42060</v>
      </c>
      <c r="T638" s="32">
        <v>42062</v>
      </c>
      <c r="U638" s="53">
        <v>-684.78</v>
      </c>
      <c r="V638" s="30">
        <v>8</v>
      </c>
      <c r="W638" s="30">
        <v>682.79</v>
      </c>
      <c r="X638" s="30">
        <v>91194</v>
      </c>
      <c r="Y638" s="30" t="s">
        <v>3216</v>
      </c>
      <c r="Z638" s="30">
        <v>1047.7513505714301</v>
      </c>
    </row>
    <row r="639" spans="1:26" x14ac:dyDescent="0.2">
      <c r="A639" s="30">
        <v>907</v>
      </c>
      <c r="B639" s="30" t="s">
        <v>1347</v>
      </c>
      <c r="C639" s="30" t="s">
        <v>1</v>
      </c>
      <c r="D639" s="30">
        <v>0.09</v>
      </c>
      <c r="E639" s="30">
        <v>35.99</v>
      </c>
      <c r="F639" s="30">
        <v>5.99</v>
      </c>
      <c r="G639" s="30" t="s">
        <v>14</v>
      </c>
      <c r="H639" s="30" t="s">
        <v>47</v>
      </c>
      <c r="I639" s="30" t="s">
        <v>16</v>
      </c>
      <c r="J639" s="30" t="s">
        <v>111</v>
      </c>
      <c r="K639" s="30" t="s">
        <v>26</v>
      </c>
      <c r="L639" s="30" t="s">
        <v>1348</v>
      </c>
      <c r="M639" s="30">
        <v>0.38</v>
      </c>
      <c r="N639" s="30" t="s">
        <v>8</v>
      </c>
      <c r="O639" s="30" t="s">
        <v>9</v>
      </c>
      <c r="P639" s="30" t="s">
        <v>364</v>
      </c>
      <c r="Q639" s="30" t="s">
        <v>442</v>
      </c>
      <c r="R639" s="30">
        <v>42420</v>
      </c>
      <c r="S639" s="32">
        <v>42061</v>
      </c>
      <c r="T639" s="32">
        <v>42062</v>
      </c>
      <c r="U639" s="53">
        <v>114.3165</v>
      </c>
      <c r="V639" s="30">
        <v>5</v>
      </c>
      <c r="W639" s="30">
        <v>151.6</v>
      </c>
      <c r="X639" s="30">
        <v>86459</v>
      </c>
      <c r="Y639" s="30" t="s">
        <v>3215</v>
      </c>
      <c r="Z639" s="30">
        <v>609.18063754822117</v>
      </c>
    </row>
    <row r="640" spans="1:26" x14ac:dyDescent="0.2">
      <c r="A640" s="30">
        <v>1639</v>
      </c>
      <c r="B640" s="30" t="s">
        <v>1349</v>
      </c>
      <c r="C640" s="30" t="s">
        <v>1</v>
      </c>
      <c r="D640" s="30">
        <v>0.08</v>
      </c>
      <c r="E640" s="30">
        <v>55.48</v>
      </c>
      <c r="F640" s="30">
        <v>6.79</v>
      </c>
      <c r="G640" s="30" t="s">
        <v>14</v>
      </c>
      <c r="H640" s="30" t="s">
        <v>47</v>
      </c>
      <c r="I640" s="30" t="s">
        <v>24</v>
      </c>
      <c r="J640" s="30" t="s">
        <v>64</v>
      </c>
      <c r="K640" s="30" t="s">
        <v>49</v>
      </c>
      <c r="L640" s="30" t="s">
        <v>1282</v>
      </c>
      <c r="M640" s="30">
        <v>0.37</v>
      </c>
      <c r="N640" s="30" t="s">
        <v>8</v>
      </c>
      <c r="O640" s="30" t="s">
        <v>87</v>
      </c>
      <c r="P640" s="30" t="s">
        <v>224</v>
      </c>
      <c r="Q640" s="30" t="s">
        <v>1350</v>
      </c>
      <c r="R640" s="30">
        <v>6901</v>
      </c>
      <c r="S640" s="32">
        <v>42061</v>
      </c>
      <c r="T640" s="32">
        <v>42063</v>
      </c>
      <c r="U640" s="53">
        <v>147.75659999999999</v>
      </c>
      <c r="V640" s="30">
        <v>4</v>
      </c>
      <c r="W640" s="30">
        <v>214.14</v>
      </c>
      <c r="X640" s="30">
        <v>89705</v>
      </c>
      <c r="Y640" s="30" t="s">
        <v>3218</v>
      </c>
      <c r="Z640" s="30">
        <v>724.89777902984395</v>
      </c>
    </row>
    <row r="641" spans="1:26" x14ac:dyDescent="0.2">
      <c r="A641" s="30">
        <v>2114</v>
      </c>
      <c r="B641" s="30" t="s">
        <v>1351</v>
      </c>
      <c r="C641" s="30" t="s">
        <v>1</v>
      </c>
      <c r="D641" s="30">
        <v>7.0000000000000007E-2</v>
      </c>
      <c r="E641" s="30">
        <v>226.67</v>
      </c>
      <c r="F641" s="30">
        <v>28.16</v>
      </c>
      <c r="G641" s="30" t="s">
        <v>2</v>
      </c>
      <c r="H641" s="30" t="s">
        <v>70</v>
      </c>
      <c r="I641" s="30" t="s">
        <v>4</v>
      </c>
      <c r="J641" s="30" t="s">
        <v>85</v>
      </c>
      <c r="K641" s="30" t="s">
        <v>33</v>
      </c>
      <c r="L641" s="30" t="s">
        <v>1352</v>
      </c>
      <c r="M641" s="30">
        <v>0.59</v>
      </c>
      <c r="N641" s="30" t="s">
        <v>8</v>
      </c>
      <c r="O641" s="30" t="s">
        <v>9</v>
      </c>
      <c r="P641" s="30" t="s">
        <v>218</v>
      </c>
      <c r="Q641" s="30" t="s">
        <v>1353</v>
      </c>
      <c r="R641" s="30">
        <v>23518</v>
      </c>
      <c r="S641" s="32">
        <v>42061</v>
      </c>
      <c r="T641" s="32">
        <v>42062</v>
      </c>
      <c r="U641" s="53">
        <v>53.114400000000003</v>
      </c>
      <c r="V641" s="30">
        <v>1</v>
      </c>
      <c r="W641" s="30">
        <v>255.83</v>
      </c>
      <c r="X641" s="30">
        <v>88405</v>
      </c>
      <c r="Y641" s="30" t="s">
        <v>3215</v>
      </c>
      <c r="Z641" s="30">
        <v>2110.4649765480526</v>
      </c>
    </row>
    <row r="642" spans="1:26" x14ac:dyDescent="0.2">
      <c r="A642" s="30">
        <v>2114</v>
      </c>
      <c r="B642" s="30" t="s">
        <v>1351</v>
      </c>
      <c r="C642" s="30" t="s">
        <v>1</v>
      </c>
      <c r="D642" s="30">
        <v>0.08</v>
      </c>
      <c r="E642" s="30">
        <v>20.98</v>
      </c>
      <c r="F642" s="30">
        <v>53.03</v>
      </c>
      <c r="G642" s="30" t="s">
        <v>2</v>
      </c>
      <c r="H642" s="30" t="s">
        <v>70</v>
      </c>
      <c r="I642" s="30" t="s">
        <v>24</v>
      </c>
      <c r="J642" s="30" t="s">
        <v>54</v>
      </c>
      <c r="K642" s="30" t="s">
        <v>33</v>
      </c>
      <c r="L642" s="30" t="s">
        <v>1066</v>
      </c>
      <c r="M642" s="30">
        <v>0.78</v>
      </c>
      <c r="N642" s="30" t="s">
        <v>8</v>
      </c>
      <c r="O642" s="30" t="s">
        <v>9</v>
      </c>
      <c r="P642" s="30" t="s">
        <v>218</v>
      </c>
      <c r="Q642" s="30" t="s">
        <v>1353</v>
      </c>
      <c r="R642" s="30">
        <v>23518</v>
      </c>
      <c r="S642" s="32">
        <v>42061</v>
      </c>
      <c r="T642" s="32">
        <v>42063</v>
      </c>
      <c r="U642" s="53">
        <v>8.7420000000000009</v>
      </c>
      <c r="V642" s="30">
        <v>20</v>
      </c>
      <c r="W642" s="30">
        <v>421.18</v>
      </c>
      <c r="X642" s="30">
        <v>88405</v>
      </c>
      <c r="Y642" s="30" t="s">
        <v>3215</v>
      </c>
      <c r="Z642" s="30">
        <v>2259.2706659135465</v>
      </c>
    </row>
    <row r="643" spans="1:26" x14ac:dyDescent="0.2">
      <c r="A643" s="30">
        <v>2979</v>
      </c>
      <c r="B643" s="30" t="s">
        <v>794</v>
      </c>
      <c r="C643" s="30" t="s">
        <v>1</v>
      </c>
      <c r="D643" s="30">
        <v>0.02</v>
      </c>
      <c r="E643" s="30">
        <v>5.34</v>
      </c>
      <c r="F643" s="30">
        <v>2.99</v>
      </c>
      <c r="G643" s="30" t="s">
        <v>14</v>
      </c>
      <c r="H643" s="30" t="s">
        <v>70</v>
      </c>
      <c r="I643" s="30" t="s">
        <v>24</v>
      </c>
      <c r="J643" s="30" t="s">
        <v>48</v>
      </c>
      <c r="K643" s="30" t="s">
        <v>49</v>
      </c>
      <c r="L643" s="30" t="s">
        <v>1354</v>
      </c>
      <c r="M643" s="30">
        <v>0.38</v>
      </c>
      <c r="N643" s="30" t="s">
        <v>8</v>
      </c>
      <c r="O643" s="30" t="s">
        <v>28</v>
      </c>
      <c r="P643" s="30" t="s">
        <v>541</v>
      </c>
      <c r="Q643" s="30" t="s">
        <v>796</v>
      </c>
      <c r="R643" s="30">
        <v>58601</v>
      </c>
      <c r="S643" s="32">
        <v>42061</v>
      </c>
      <c r="T643" s="32">
        <v>42063</v>
      </c>
      <c r="U643" s="53">
        <v>5.2954999999999997</v>
      </c>
      <c r="V643" s="30">
        <v>6</v>
      </c>
      <c r="W643" s="30">
        <v>34.729999999999997</v>
      </c>
      <c r="X643" s="30">
        <v>86545</v>
      </c>
      <c r="Y643" s="30" t="s">
        <v>3216</v>
      </c>
      <c r="Z643" s="30">
        <v>334.41006841444323</v>
      </c>
    </row>
    <row r="644" spans="1:26" x14ac:dyDescent="0.2">
      <c r="A644" s="30">
        <v>2979</v>
      </c>
      <c r="B644" s="30" t="s">
        <v>794</v>
      </c>
      <c r="C644" s="30" t="s">
        <v>1</v>
      </c>
      <c r="D644" s="30">
        <v>0.03</v>
      </c>
      <c r="E644" s="30">
        <v>40.98</v>
      </c>
      <c r="F644" s="30">
        <v>7.47</v>
      </c>
      <c r="G644" s="30" t="s">
        <v>14</v>
      </c>
      <c r="H644" s="30" t="s">
        <v>70</v>
      </c>
      <c r="I644" s="30" t="s">
        <v>24</v>
      </c>
      <c r="J644" s="30" t="s">
        <v>48</v>
      </c>
      <c r="K644" s="30" t="s">
        <v>49</v>
      </c>
      <c r="L644" s="30" t="s">
        <v>1355</v>
      </c>
      <c r="M644" s="30">
        <v>0.37</v>
      </c>
      <c r="N644" s="30" t="s">
        <v>8</v>
      </c>
      <c r="O644" s="30" t="s">
        <v>28</v>
      </c>
      <c r="P644" s="30" t="s">
        <v>541</v>
      </c>
      <c r="Q644" s="30" t="s">
        <v>796</v>
      </c>
      <c r="R644" s="30">
        <v>58601</v>
      </c>
      <c r="S644" s="32">
        <v>42061</v>
      </c>
      <c r="T644" s="32">
        <v>42062</v>
      </c>
      <c r="U644" s="53">
        <v>170.79570000000001</v>
      </c>
      <c r="V644" s="30">
        <v>6</v>
      </c>
      <c r="W644" s="30">
        <v>247.53</v>
      </c>
      <c r="X644" s="30">
        <v>86545</v>
      </c>
      <c r="Y644" s="30" t="s">
        <v>3216</v>
      </c>
      <c r="Z644" s="30">
        <v>724.45694686104628</v>
      </c>
    </row>
    <row r="645" spans="1:26" x14ac:dyDescent="0.2">
      <c r="A645" s="30">
        <v>573</v>
      </c>
      <c r="B645" s="30" t="s">
        <v>1356</v>
      </c>
      <c r="C645" s="30" t="s">
        <v>13</v>
      </c>
      <c r="D645" s="30">
        <v>0.08</v>
      </c>
      <c r="E645" s="30">
        <v>415.88</v>
      </c>
      <c r="F645" s="30">
        <v>11.37</v>
      </c>
      <c r="G645" s="30" t="s">
        <v>14</v>
      </c>
      <c r="H645" s="30" t="s">
        <v>70</v>
      </c>
      <c r="I645" s="30" t="s">
        <v>24</v>
      </c>
      <c r="J645" s="30" t="s">
        <v>54</v>
      </c>
      <c r="K645" s="30" t="s">
        <v>49</v>
      </c>
      <c r="L645" s="30" t="s">
        <v>1357</v>
      </c>
      <c r="M645" s="30">
        <v>0.56999999999999995</v>
      </c>
      <c r="N645" s="30" t="s">
        <v>8</v>
      </c>
      <c r="O645" s="30" t="s">
        <v>28</v>
      </c>
      <c r="P645" s="30" t="s">
        <v>79</v>
      </c>
      <c r="Q645" s="30" t="s">
        <v>1358</v>
      </c>
      <c r="R645" s="30">
        <v>61554</v>
      </c>
      <c r="S645" s="32">
        <v>42061</v>
      </c>
      <c r="T645" s="32">
        <v>42062</v>
      </c>
      <c r="U645" s="53">
        <v>-269.08440000000002</v>
      </c>
      <c r="V645" s="30">
        <v>1</v>
      </c>
      <c r="W645" s="30">
        <v>405.57</v>
      </c>
      <c r="X645" s="30">
        <v>86556</v>
      </c>
      <c r="Y645" s="30" t="s">
        <v>3216</v>
      </c>
      <c r="Z645" s="30">
        <v>1397.1245309832502</v>
      </c>
    </row>
    <row r="646" spans="1:26" x14ac:dyDescent="0.2">
      <c r="A646" s="30">
        <v>1665</v>
      </c>
      <c r="B646" s="30" t="s">
        <v>1359</v>
      </c>
      <c r="C646" s="30" t="s">
        <v>13</v>
      </c>
      <c r="D646" s="30">
        <v>0.1</v>
      </c>
      <c r="E646" s="30">
        <v>3.6</v>
      </c>
      <c r="F646" s="30">
        <v>2.2000000000000002</v>
      </c>
      <c r="G646" s="30" t="s">
        <v>14</v>
      </c>
      <c r="H646" s="30" t="s">
        <v>15</v>
      </c>
      <c r="I646" s="30" t="s">
        <v>24</v>
      </c>
      <c r="J646" s="30" t="s">
        <v>64</v>
      </c>
      <c r="K646" s="30" t="s">
        <v>26</v>
      </c>
      <c r="L646" s="30" t="s">
        <v>1360</v>
      </c>
      <c r="M646" s="30">
        <v>0.39</v>
      </c>
      <c r="N646" s="30" t="s">
        <v>8</v>
      </c>
      <c r="O646" s="30" t="s">
        <v>35</v>
      </c>
      <c r="P646" s="30" t="s">
        <v>66</v>
      </c>
      <c r="Q646" s="30" t="s">
        <v>1361</v>
      </c>
      <c r="R646" s="30">
        <v>92653</v>
      </c>
      <c r="S646" s="32">
        <v>42061</v>
      </c>
      <c r="T646" s="32">
        <v>42062</v>
      </c>
      <c r="U646" s="53">
        <v>-8.2799999999999994</v>
      </c>
      <c r="V646" s="30">
        <v>2</v>
      </c>
      <c r="W646" s="30">
        <v>6.97</v>
      </c>
      <c r="X646" s="30">
        <v>90678</v>
      </c>
      <c r="Y646" s="30" t="s">
        <v>3217</v>
      </c>
      <c r="Z646" s="30">
        <v>-72.769099527465954</v>
      </c>
    </row>
    <row r="647" spans="1:26" x14ac:dyDescent="0.2">
      <c r="A647" s="30">
        <v>865</v>
      </c>
      <c r="B647" s="30" t="s">
        <v>1362</v>
      </c>
      <c r="C647" s="30" t="s">
        <v>23</v>
      </c>
      <c r="D647" s="30">
        <v>0.04</v>
      </c>
      <c r="E647" s="30">
        <v>6.48</v>
      </c>
      <c r="F647" s="30">
        <v>5.16</v>
      </c>
      <c r="G647" s="30" t="s">
        <v>63</v>
      </c>
      <c r="H647" s="30" t="s">
        <v>70</v>
      </c>
      <c r="I647" s="30" t="s">
        <v>24</v>
      </c>
      <c r="J647" s="30" t="s">
        <v>64</v>
      </c>
      <c r="K647" s="30" t="s">
        <v>49</v>
      </c>
      <c r="L647" s="30" t="s">
        <v>1363</v>
      </c>
      <c r="M647" s="30">
        <v>0.37</v>
      </c>
      <c r="N647" s="30" t="s">
        <v>8</v>
      </c>
      <c r="O647" s="30" t="s">
        <v>28</v>
      </c>
      <c r="P647" s="30" t="s">
        <v>29</v>
      </c>
      <c r="Q647" s="30" t="s">
        <v>1018</v>
      </c>
      <c r="R647" s="30">
        <v>46312</v>
      </c>
      <c r="S647" s="32">
        <v>42061</v>
      </c>
      <c r="T647" s="32">
        <v>42065</v>
      </c>
      <c r="U647" s="53">
        <v>-11.1332</v>
      </c>
      <c r="V647" s="30">
        <v>12</v>
      </c>
      <c r="W647" s="30">
        <v>86.79</v>
      </c>
      <c r="X647" s="30">
        <v>90675</v>
      </c>
      <c r="Y647" s="30" t="s">
        <v>3216</v>
      </c>
      <c r="Z647" s="30">
        <v>67.148455093499962</v>
      </c>
    </row>
    <row r="648" spans="1:26" x14ac:dyDescent="0.2">
      <c r="A648" s="30">
        <v>621</v>
      </c>
      <c r="B648" s="30" t="s">
        <v>1364</v>
      </c>
      <c r="C648" s="30" t="s">
        <v>92</v>
      </c>
      <c r="D648" s="30">
        <v>0.1</v>
      </c>
      <c r="E648" s="30">
        <v>6.88</v>
      </c>
      <c r="F648" s="30">
        <v>2</v>
      </c>
      <c r="G648" s="30" t="s">
        <v>14</v>
      </c>
      <c r="H648" s="30" t="s">
        <v>47</v>
      </c>
      <c r="I648" s="30" t="s">
        <v>24</v>
      </c>
      <c r="J648" s="30" t="s">
        <v>64</v>
      </c>
      <c r="K648" s="30" t="s">
        <v>26</v>
      </c>
      <c r="L648" s="30" t="s">
        <v>828</v>
      </c>
      <c r="M648" s="30">
        <v>0.39</v>
      </c>
      <c r="N648" s="30" t="s">
        <v>8</v>
      </c>
      <c r="O648" s="30" t="s">
        <v>87</v>
      </c>
      <c r="P648" s="30" t="s">
        <v>224</v>
      </c>
      <c r="Q648" s="30" t="s">
        <v>1365</v>
      </c>
      <c r="R648" s="30">
        <v>6111</v>
      </c>
      <c r="S648" s="32">
        <v>42061</v>
      </c>
      <c r="T648" s="32">
        <v>42062</v>
      </c>
      <c r="U648" s="53">
        <v>18.420000000000002</v>
      </c>
      <c r="V648" s="30">
        <v>5</v>
      </c>
      <c r="W648" s="30">
        <v>31.46</v>
      </c>
      <c r="X648" s="30">
        <v>91432</v>
      </c>
      <c r="Y648" s="30" t="s">
        <v>3218</v>
      </c>
      <c r="Z648" s="30">
        <v>33.947771676963683</v>
      </c>
    </row>
    <row r="649" spans="1:26" x14ac:dyDescent="0.2">
      <c r="A649" s="30">
        <v>622</v>
      </c>
      <c r="B649" s="30" t="s">
        <v>1366</v>
      </c>
      <c r="C649" s="30" t="s">
        <v>92</v>
      </c>
      <c r="D649" s="30">
        <v>0.06</v>
      </c>
      <c r="E649" s="30">
        <v>195.99</v>
      </c>
      <c r="F649" s="30">
        <v>8.99</v>
      </c>
      <c r="G649" s="30" t="s">
        <v>14</v>
      </c>
      <c r="H649" s="30" t="s">
        <v>47</v>
      </c>
      <c r="I649" s="30" t="s">
        <v>16</v>
      </c>
      <c r="J649" s="30" t="s">
        <v>111</v>
      </c>
      <c r="K649" s="30" t="s">
        <v>49</v>
      </c>
      <c r="L649" s="30" t="s">
        <v>1319</v>
      </c>
      <c r="M649" s="30">
        <v>0.6</v>
      </c>
      <c r="N649" s="30" t="s">
        <v>8</v>
      </c>
      <c r="O649" s="30" t="s">
        <v>87</v>
      </c>
      <c r="P649" s="30" t="s">
        <v>307</v>
      </c>
      <c r="Q649" s="30" t="s">
        <v>1180</v>
      </c>
      <c r="R649" s="30">
        <v>4210</v>
      </c>
      <c r="S649" s="32">
        <v>42061</v>
      </c>
      <c r="T649" s="32">
        <v>42063</v>
      </c>
      <c r="U649" s="53">
        <v>349.47</v>
      </c>
      <c r="V649" s="30">
        <v>6</v>
      </c>
      <c r="W649" s="30">
        <v>948.97</v>
      </c>
      <c r="X649" s="30">
        <v>91432</v>
      </c>
      <c r="Y649" s="30" t="s">
        <v>3218</v>
      </c>
      <c r="Z649" s="30">
        <v>1359.6475144838423</v>
      </c>
    </row>
    <row r="650" spans="1:26" x14ac:dyDescent="0.2">
      <c r="A650" s="30">
        <v>3063</v>
      </c>
      <c r="B650" s="30" t="s">
        <v>1367</v>
      </c>
      <c r="C650" s="30" t="s">
        <v>92</v>
      </c>
      <c r="D650" s="30">
        <v>7.0000000000000007E-2</v>
      </c>
      <c r="E650" s="30">
        <v>8.33</v>
      </c>
      <c r="F650" s="30">
        <v>1.99</v>
      </c>
      <c r="G650" s="30" t="s">
        <v>14</v>
      </c>
      <c r="H650" s="30" t="s">
        <v>15</v>
      </c>
      <c r="I650" s="30" t="s">
        <v>16</v>
      </c>
      <c r="J650" s="30" t="s">
        <v>17</v>
      </c>
      <c r="K650" s="30" t="s">
        <v>18</v>
      </c>
      <c r="L650" s="30" t="s">
        <v>1150</v>
      </c>
      <c r="M650" s="30">
        <v>0.52</v>
      </c>
      <c r="N650" s="30" t="s">
        <v>8</v>
      </c>
      <c r="O650" s="30" t="s">
        <v>35</v>
      </c>
      <c r="P650" s="30" t="s">
        <v>42</v>
      </c>
      <c r="Q650" s="30" t="s">
        <v>1368</v>
      </c>
      <c r="R650" s="30">
        <v>98034</v>
      </c>
      <c r="S650" s="32">
        <v>42061</v>
      </c>
      <c r="T650" s="32">
        <v>42063</v>
      </c>
      <c r="U650" s="53">
        <v>11.95</v>
      </c>
      <c r="V650" s="30">
        <v>6</v>
      </c>
      <c r="W650" s="30">
        <v>50.28</v>
      </c>
      <c r="X650" s="30">
        <v>88447</v>
      </c>
      <c r="Y650" s="30" t="s">
        <v>3217</v>
      </c>
      <c r="Z650" s="30">
        <v>100.09324834848698</v>
      </c>
    </row>
    <row r="651" spans="1:26" x14ac:dyDescent="0.2">
      <c r="A651" s="30">
        <v>3063</v>
      </c>
      <c r="B651" s="30" t="s">
        <v>1367</v>
      </c>
      <c r="C651" s="30" t="s">
        <v>92</v>
      </c>
      <c r="D651" s="30">
        <v>0.03</v>
      </c>
      <c r="E651" s="30">
        <v>499.99</v>
      </c>
      <c r="F651" s="30">
        <v>24.49</v>
      </c>
      <c r="G651" s="30" t="s">
        <v>14</v>
      </c>
      <c r="H651" s="30" t="s">
        <v>15</v>
      </c>
      <c r="I651" s="30" t="s">
        <v>16</v>
      </c>
      <c r="J651" s="30" t="s">
        <v>39</v>
      </c>
      <c r="K651" s="30" t="s">
        <v>40</v>
      </c>
      <c r="L651" s="30" t="s">
        <v>1369</v>
      </c>
      <c r="M651" s="30">
        <v>0.36</v>
      </c>
      <c r="N651" s="30" t="s">
        <v>8</v>
      </c>
      <c r="O651" s="30" t="s">
        <v>35</v>
      </c>
      <c r="P651" s="30" t="s">
        <v>42</v>
      </c>
      <c r="Q651" s="30" t="s">
        <v>1368</v>
      </c>
      <c r="R651" s="30">
        <v>98034</v>
      </c>
      <c r="S651" s="32">
        <v>42061</v>
      </c>
      <c r="T651" s="32">
        <v>42062</v>
      </c>
      <c r="U651" s="53">
        <v>1773.6105</v>
      </c>
      <c r="V651" s="30">
        <v>5</v>
      </c>
      <c r="W651" s="30">
        <v>2570.4499999999998</v>
      </c>
      <c r="X651" s="30">
        <v>88447</v>
      </c>
      <c r="Y651" s="30" t="s">
        <v>3217</v>
      </c>
      <c r="Z651" s="30">
        <v>3959.8654317679316</v>
      </c>
    </row>
    <row r="652" spans="1:26" x14ac:dyDescent="0.2">
      <c r="A652" s="30">
        <v>1916</v>
      </c>
      <c r="B652" s="30" t="s">
        <v>1370</v>
      </c>
      <c r="C652" s="30" t="s">
        <v>1</v>
      </c>
      <c r="D652" s="30">
        <v>0.03</v>
      </c>
      <c r="E652" s="30">
        <v>11.99</v>
      </c>
      <c r="F652" s="30">
        <v>5.99</v>
      </c>
      <c r="G652" s="30" t="s">
        <v>14</v>
      </c>
      <c r="H652" s="30" t="s">
        <v>47</v>
      </c>
      <c r="I652" s="30" t="s">
        <v>16</v>
      </c>
      <c r="J652" s="30" t="s">
        <v>32</v>
      </c>
      <c r="K652" s="30" t="s">
        <v>120</v>
      </c>
      <c r="L652" s="30" t="s">
        <v>1371</v>
      </c>
      <c r="M652" s="30">
        <v>0.36</v>
      </c>
      <c r="N652" s="30" t="s">
        <v>8</v>
      </c>
      <c r="O652" s="30" t="s">
        <v>9</v>
      </c>
      <c r="P652" s="30" t="s">
        <v>20</v>
      </c>
      <c r="Q652" s="30" t="s">
        <v>1372</v>
      </c>
      <c r="R652" s="30">
        <v>72209</v>
      </c>
      <c r="S652" s="32">
        <v>42062</v>
      </c>
      <c r="T652" s="32">
        <v>42063</v>
      </c>
      <c r="U652" s="53">
        <v>-216.02979999999999</v>
      </c>
      <c r="V652" s="30">
        <v>7</v>
      </c>
      <c r="W652" s="30">
        <v>83.72</v>
      </c>
      <c r="X652" s="30">
        <v>85893</v>
      </c>
      <c r="Y652" s="30" t="s">
        <v>3215</v>
      </c>
      <c r="Z652" s="30">
        <v>218.72797185930361</v>
      </c>
    </row>
    <row r="653" spans="1:26" x14ac:dyDescent="0.2">
      <c r="A653" s="30">
        <v>1005</v>
      </c>
      <c r="B653" s="30" t="s">
        <v>1373</v>
      </c>
      <c r="C653" s="30" t="s">
        <v>13</v>
      </c>
      <c r="D653" s="30">
        <v>0.02</v>
      </c>
      <c r="E653" s="30">
        <v>40.99</v>
      </c>
      <c r="F653" s="30">
        <v>17.48</v>
      </c>
      <c r="G653" s="30" t="s">
        <v>14</v>
      </c>
      <c r="H653" s="30" t="s">
        <v>3</v>
      </c>
      <c r="I653" s="30" t="s">
        <v>24</v>
      </c>
      <c r="J653" s="30" t="s">
        <v>64</v>
      </c>
      <c r="K653" s="30" t="s">
        <v>49</v>
      </c>
      <c r="L653" s="30" t="s">
        <v>1374</v>
      </c>
      <c r="M653" s="30">
        <v>0.36</v>
      </c>
      <c r="N653" s="30" t="s">
        <v>8</v>
      </c>
      <c r="O653" s="30" t="s">
        <v>28</v>
      </c>
      <c r="P653" s="30" t="s">
        <v>79</v>
      </c>
      <c r="Q653" s="30" t="s">
        <v>1375</v>
      </c>
      <c r="R653" s="30">
        <v>60089</v>
      </c>
      <c r="S653" s="32">
        <v>42062</v>
      </c>
      <c r="T653" s="32">
        <v>42063</v>
      </c>
      <c r="U653" s="53">
        <v>551.09280000000001</v>
      </c>
      <c r="V653" s="30">
        <v>23</v>
      </c>
      <c r="W653" s="30">
        <v>950.43</v>
      </c>
      <c r="X653" s="30">
        <v>90044</v>
      </c>
      <c r="Y653" s="30" t="s">
        <v>3216</v>
      </c>
      <c r="Z653" s="30">
        <v>1087.352405725323</v>
      </c>
    </row>
    <row r="654" spans="1:26" x14ac:dyDescent="0.2">
      <c r="A654" s="30">
        <v>1044</v>
      </c>
      <c r="B654" s="30" t="s">
        <v>1376</v>
      </c>
      <c r="C654" s="30" t="s">
        <v>13</v>
      </c>
      <c r="D654" s="30">
        <v>0</v>
      </c>
      <c r="E654" s="30">
        <v>6.68</v>
      </c>
      <c r="F654" s="30">
        <v>5.66</v>
      </c>
      <c r="G654" s="30" t="s">
        <v>14</v>
      </c>
      <c r="H654" s="30" t="s">
        <v>47</v>
      </c>
      <c r="I654" s="30" t="s">
        <v>24</v>
      </c>
      <c r="J654" s="30" t="s">
        <v>64</v>
      </c>
      <c r="K654" s="30" t="s">
        <v>49</v>
      </c>
      <c r="L654" s="30" t="s">
        <v>1026</v>
      </c>
      <c r="M654" s="30">
        <v>0.37</v>
      </c>
      <c r="N654" s="30" t="s">
        <v>8</v>
      </c>
      <c r="O654" s="30" t="s">
        <v>35</v>
      </c>
      <c r="P654" s="30" t="s">
        <v>66</v>
      </c>
      <c r="Q654" s="30" t="s">
        <v>76</v>
      </c>
      <c r="R654" s="30">
        <v>90004</v>
      </c>
      <c r="S654" s="32">
        <v>42062</v>
      </c>
      <c r="T654" s="32">
        <v>42063</v>
      </c>
      <c r="U654" s="53">
        <v>-76.94</v>
      </c>
      <c r="V654" s="30">
        <v>90</v>
      </c>
      <c r="W654" s="30">
        <v>617.4</v>
      </c>
      <c r="X654" s="30">
        <v>47813</v>
      </c>
      <c r="Y654" s="30" t="s">
        <v>3217</v>
      </c>
      <c r="Z654" s="30">
        <v>71.038680332503958</v>
      </c>
    </row>
    <row r="655" spans="1:26" x14ac:dyDescent="0.2">
      <c r="A655" s="30">
        <v>1047</v>
      </c>
      <c r="B655" s="30" t="s">
        <v>1377</v>
      </c>
      <c r="C655" s="30" t="s">
        <v>13</v>
      </c>
      <c r="D655" s="30">
        <v>0</v>
      </c>
      <c r="E655" s="30">
        <v>6.68</v>
      </c>
      <c r="F655" s="30">
        <v>5.66</v>
      </c>
      <c r="G655" s="30" t="s">
        <v>14</v>
      </c>
      <c r="H655" s="30" t="s">
        <v>47</v>
      </c>
      <c r="I655" s="30" t="s">
        <v>24</v>
      </c>
      <c r="J655" s="30" t="s">
        <v>64</v>
      </c>
      <c r="K655" s="30" t="s">
        <v>49</v>
      </c>
      <c r="L655" s="30" t="s">
        <v>1026</v>
      </c>
      <c r="M655" s="30">
        <v>0.37</v>
      </c>
      <c r="N655" s="30" t="s">
        <v>8</v>
      </c>
      <c r="O655" s="30" t="s">
        <v>87</v>
      </c>
      <c r="P655" s="30" t="s">
        <v>379</v>
      </c>
      <c r="Q655" s="30" t="s">
        <v>764</v>
      </c>
      <c r="R655" s="30">
        <v>2109</v>
      </c>
      <c r="S655" s="32">
        <v>42062</v>
      </c>
      <c r="T655" s="32">
        <v>42063</v>
      </c>
      <c r="U655" s="53">
        <v>-40.008800000000001</v>
      </c>
      <c r="V655" s="30">
        <v>23</v>
      </c>
      <c r="W655" s="30">
        <v>157.78</v>
      </c>
      <c r="X655" s="30">
        <v>89389</v>
      </c>
      <c r="Y655" s="30" t="s">
        <v>3218</v>
      </c>
      <c r="Z655" s="30">
        <v>108.85717909095149</v>
      </c>
    </row>
    <row r="656" spans="1:26" x14ac:dyDescent="0.2">
      <c r="A656" s="30">
        <v>751</v>
      </c>
      <c r="B656" s="30" t="s">
        <v>1378</v>
      </c>
      <c r="C656" s="30" t="s">
        <v>23</v>
      </c>
      <c r="D656" s="30">
        <v>0.06</v>
      </c>
      <c r="E656" s="30">
        <v>130.97999999999999</v>
      </c>
      <c r="F656" s="30">
        <v>54.74</v>
      </c>
      <c r="G656" s="30" t="s">
        <v>2</v>
      </c>
      <c r="H656" s="30" t="s">
        <v>70</v>
      </c>
      <c r="I656" s="30" t="s">
        <v>4</v>
      </c>
      <c r="J656" s="30" t="s">
        <v>93</v>
      </c>
      <c r="K656" s="30" t="s">
        <v>6</v>
      </c>
      <c r="L656" s="30" t="s">
        <v>1379</v>
      </c>
      <c r="M656" s="30">
        <v>0.69</v>
      </c>
      <c r="N656" s="30" t="s">
        <v>8</v>
      </c>
      <c r="O656" s="30" t="s">
        <v>9</v>
      </c>
      <c r="P656" s="30" t="s">
        <v>364</v>
      </c>
      <c r="Q656" s="30" t="s">
        <v>1380</v>
      </c>
      <c r="R656" s="30">
        <v>40324</v>
      </c>
      <c r="S656" s="32">
        <v>42062</v>
      </c>
      <c r="T656" s="32">
        <v>42069</v>
      </c>
      <c r="U656" s="53">
        <v>14.76</v>
      </c>
      <c r="V656" s="30">
        <v>3</v>
      </c>
      <c r="W656" s="30">
        <v>411.64</v>
      </c>
      <c r="X656" s="30">
        <v>91201</v>
      </c>
      <c r="Y656" s="30" t="s">
        <v>3215</v>
      </c>
      <c r="Z656" s="30">
        <v>2385.5131807065227</v>
      </c>
    </row>
    <row r="657" spans="1:26" x14ac:dyDescent="0.2">
      <c r="A657" s="30">
        <v>1754</v>
      </c>
      <c r="B657" s="30" t="s">
        <v>1381</v>
      </c>
      <c r="C657" s="30" t="s">
        <v>23</v>
      </c>
      <c r="D657" s="30">
        <v>0.04</v>
      </c>
      <c r="E657" s="30">
        <v>8.5</v>
      </c>
      <c r="F657" s="30">
        <v>1.99</v>
      </c>
      <c r="G657" s="30" t="s">
        <v>14</v>
      </c>
      <c r="H657" s="30" t="s">
        <v>15</v>
      </c>
      <c r="I657" s="30" t="s">
        <v>16</v>
      </c>
      <c r="J657" s="30" t="s">
        <v>17</v>
      </c>
      <c r="K657" s="30" t="s">
        <v>18</v>
      </c>
      <c r="L657" s="30" t="s">
        <v>1382</v>
      </c>
      <c r="M657" s="30">
        <v>0.49</v>
      </c>
      <c r="N657" s="30" t="s">
        <v>8</v>
      </c>
      <c r="O657" s="30" t="s">
        <v>35</v>
      </c>
      <c r="P657" s="30" t="s">
        <v>66</v>
      </c>
      <c r="Q657" s="30" t="s">
        <v>1383</v>
      </c>
      <c r="R657" s="30">
        <v>90503</v>
      </c>
      <c r="S657" s="32">
        <v>42062</v>
      </c>
      <c r="T657" s="32">
        <v>42063</v>
      </c>
      <c r="U657" s="53">
        <v>43.275199999999998</v>
      </c>
      <c r="V657" s="30">
        <v>14</v>
      </c>
      <c r="W657" s="30">
        <v>118.57</v>
      </c>
      <c r="X657" s="30">
        <v>90178</v>
      </c>
      <c r="Y657" s="30" t="s">
        <v>3217</v>
      </c>
      <c r="Z657" s="30">
        <v>194.59855590817384</v>
      </c>
    </row>
    <row r="658" spans="1:26" x14ac:dyDescent="0.2">
      <c r="A658" s="30">
        <v>1754</v>
      </c>
      <c r="B658" s="30" t="s">
        <v>1381</v>
      </c>
      <c r="C658" s="30" t="s">
        <v>23</v>
      </c>
      <c r="D658" s="30">
        <v>0.1</v>
      </c>
      <c r="E658" s="30">
        <v>15.99</v>
      </c>
      <c r="F658" s="30">
        <v>9.4</v>
      </c>
      <c r="G658" s="30" t="s">
        <v>14</v>
      </c>
      <c r="H658" s="30" t="s">
        <v>15</v>
      </c>
      <c r="I658" s="30" t="s">
        <v>16</v>
      </c>
      <c r="J658" s="30" t="s">
        <v>32</v>
      </c>
      <c r="K658" s="30" t="s">
        <v>49</v>
      </c>
      <c r="L658" s="30" t="s">
        <v>604</v>
      </c>
      <c r="M658" s="30">
        <v>0.49</v>
      </c>
      <c r="N658" s="30" t="s">
        <v>8</v>
      </c>
      <c r="O658" s="30" t="s">
        <v>35</v>
      </c>
      <c r="P658" s="30" t="s">
        <v>66</v>
      </c>
      <c r="Q658" s="30" t="s">
        <v>1383</v>
      </c>
      <c r="R658" s="30">
        <v>90503</v>
      </c>
      <c r="S658" s="32">
        <v>42062</v>
      </c>
      <c r="T658" s="32">
        <v>42062</v>
      </c>
      <c r="U658" s="53">
        <v>-36.214619999999996</v>
      </c>
      <c r="V658" s="30">
        <v>5</v>
      </c>
      <c r="W658" s="30">
        <v>79.47</v>
      </c>
      <c r="X658" s="30">
        <v>90178</v>
      </c>
      <c r="Y658" s="30" t="s">
        <v>3217</v>
      </c>
      <c r="Z658" s="30">
        <v>301.82363338042609</v>
      </c>
    </row>
    <row r="659" spans="1:26" x14ac:dyDescent="0.2">
      <c r="A659" s="30">
        <v>1754</v>
      </c>
      <c r="B659" s="30" t="s">
        <v>1381</v>
      </c>
      <c r="C659" s="30" t="s">
        <v>23</v>
      </c>
      <c r="D659" s="30">
        <v>0.09</v>
      </c>
      <c r="E659" s="30">
        <v>95.99</v>
      </c>
      <c r="F659" s="30">
        <v>8.99</v>
      </c>
      <c r="G659" s="30" t="s">
        <v>14</v>
      </c>
      <c r="H659" s="30" t="s">
        <v>15</v>
      </c>
      <c r="I659" s="30" t="s">
        <v>16</v>
      </c>
      <c r="J659" s="30" t="s">
        <v>111</v>
      </c>
      <c r="K659" s="30" t="s">
        <v>49</v>
      </c>
      <c r="L659" s="30" t="s">
        <v>1384</v>
      </c>
      <c r="M659" s="30">
        <v>0.56999999999999995</v>
      </c>
      <c r="N659" s="30" t="s">
        <v>8</v>
      </c>
      <c r="O659" s="30" t="s">
        <v>35</v>
      </c>
      <c r="P659" s="30" t="s">
        <v>66</v>
      </c>
      <c r="Q659" s="30" t="s">
        <v>1383</v>
      </c>
      <c r="R659" s="30">
        <v>90503</v>
      </c>
      <c r="S659" s="32">
        <v>42062</v>
      </c>
      <c r="T659" s="32">
        <v>42066</v>
      </c>
      <c r="U659" s="53">
        <v>7.0329600000000001</v>
      </c>
      <c r="V659" s="30">
        <v>8</v>
      </c>
      <c r="W659" s="30">
        <v>627.28</v>
      </c>
      <c r="X659" s="30">
        <v>90178</v>
      </c>
      <c r="Y659" s="30" t="s">
        <v>3217</v>
      </c>
      <c r="Z659" s="30">
        <v>658.53528237382875</v>
      </c>
    </row>
    <row r="660" spans="1:26" x14ac:dyDescent="0.2">
      <c r="A660" s="30">
        <v>2466</v>
      </c>
      <c r="B660" s="30" t="s">
        <v>1385</v>
      </c>
      <c r="C660" s="30" t="s">
        <v>92</v>
      </c>
      <c r="D660" s="30">
        <v>0.04</v>
      </c>
      <c r="E660" s="30">
        <v>2.08</v>
      </c>
      <c r="F660" s="30">
        <v>1.49</v>
      </c>
      <c r="G660" s="30" t="s">
        <v>14</v>
      </c>
      <c r="H660" s="30" t="s">
        <v>70</v>
      </c>
      <c r="I660" s="30" t="s">
        <v>24</v>
      </c>
      <c r="J660" s="30" t="s">
        <v>48</v>
      </c>
      <c r="K660" s="30" t="s">
        <v>49</v>
      </c>
      <c r="L660" s="30" t="s">
        <v>1386</v>
      </c>
      <c r="M660" s="30">
        <v>0.36</v>
      </c>
      <c r="N660" s="30" t="s">
        <v>8</v>
      </c>
      <c r="O660" s="30" t="s">
        <v>28</v>
      </c>
      <c r="P660" s="30" t="s">
        <v>265</v>
      </c>
      <c r="Q660" s="30" t="s">
        <v>1387</v>
      </c>
      <c r="R660" s="30">
        <v>49783</v>
      </c>
      <c r="S660" s="32">
        <v>42062</v>
      </c>
      <c r="T660" s="32">
        <v>42063</v>
      </c>
      <c r="U660" s="53">
        <v>-3.71956</v>
      </c>
      <c r="V660" s="30">
        <v>7</v>
      </c>
      <c r="W660" s="30">
        <v>14.77</v>
      </c>
      <c r="X660" s="30">
        <v>88136</v>
      </c>
      <c r="Y660" s="30" t="s">
        <v>3216</v>
      </c>
      <c r="Z660" s="30">
        <v>-33.583314619408313</v>
      </c>
    </row>
    <row r="661" spans="1:26" x14ac:dyDescent="0.2">
      <c r="A661" s="30">
        <v>2466</v>
      </c>
      <c r="B661" s="30" t="s">
        <v>1385</v>
      </c>
      <c r="C661" s="30" t="s">
        <v>92</v>
      </c>
      <c r="D661" s="30">
        <v>0.02</v>
      </c>
      <c r="E661" s="30">
        <v>53.98</v>
      </c>
      <c r="F661" s="30">
        <v>5.5</v>
      </c>
      <c r="G661" s="30" t="s">
        <v>63</v>
      </c>
      <c r="H661" s="30" t="s">
        <v>70</v>
      </c>
      <c r="I661" s="30" t="s">
        <v>16</v>
      </c>
      <c r="J661" s="30" t="s">
        <v>17</v>
      </c>
      <c r="K661" s="30" t="s">
        <v>49</v>
      </c>
      <c r="L661" s="30" t="s">
        <v>1388</v>
      </c>
      <c r="M661" s="30">
        <v>0.62</v>
      </c>
      <c r="N661" s="30" t="s">
        <v>8</v>
      </c>
      <c r="O661" s="30" t="s">
        <v>28</v>
      </c>
      <c r="P661" s="30" t="s">
        <v>265</v>
      </c>
      <c r="Q661" s="30" t="s">
        <v>1387</v>
      </c>
      <c r="R661" s="30">
        <v>49783</v>
      </c>
      <c r="S661" s="32">
        <v>42062</v>
      </c>
      <c r="T661" s="32">
        <v>42063</v>
      </c>
      <c r="U661" s="53">
        <v>101.97199999999999</v>
      </c>
      <c r="V661" s="30">
        <v>8</v>
      </c>
      <c r="W661" s="30">
        <v>438.33</v>
      </c>
      <c r="X661" s="30">
        <v>88136</v>
      </c>
      <c r="Y661" s="30" t="s">
        <v>3216</v>
      </c>
      <c r="Z661" s="30">
        <v>495.20184586248342</v>
      </c>
    </row>
    <row r="662" spans="1:26" x14ac:dyDescent="0.2">
      <c r="A662" s="30">
        <v>2466</v>
      </c>
      <c r="B662" s="30" t="s">
        <v>1385</v>
      </c>
      <c r="C662" s="30" t="s">
        <v>92</v>
      </c>
      <c r="D662" s="30">
        <v>0.05</v>
      </c>
      <c r="E662" s="30">
        <v>4.9800000000000004</v>
      </c>
      <c r="F662" s="30">
        <v>5.0199999999999996</v>
      </c>
      <c r="G662" s="30" t="s">
        <v>14</v>
      </c>
      <c r="H662" s="30" t="s">
        <v>70</v>
      </c>
      <c r="I662" s="30" t="s">
        <v>24</v>
      </c>
      <c r="J662" s="30" t="s">
        <v>64</v>
      </c>
      <c r="K662" s="30" t="s">
        <v>49</v>
      </c>
      <c r="L662" s="30" t="s">
        <v>1389</v>
      </c>
      <c r="M662" s="30">
        <v>0.38</v>
      </c>
      <c r="N662" s="30" t="s">
        <v>8</v>
      </c>
      <c r="O662" s="30" t="s">
        <v>28</v>
      </c>
      <c r="P662" s="30" t="s">
        <v>265</v>
      </c>
      <c r="Q662" s="30" t="s">
        <v>1387</v>
      </c>
      <c r="R662" s="30">
        <v>49783</v>
      </c>
      <c r="S662" s="32">
        <v>42062</v>
      </c>
      <c r="T662" s="32">
        <v>42062</v>
      </c>
      <c r="U662" s="53">
        <v>-16.634799999999998</v>
      </c>
      <c r="V662" s="30">
        <v>7</v>
      </c>
      <c r="W662" s="30">
        <v>38.11</v>
      </c>
      <c r="X662" s="30">
        <v>88136</v>
      </c>
      <c r="Y662" s="30" t="s">
        <v>3216</v>
      </c>
      <c r="Z662" s="30">
        <v>69.85953298756408</v>
      </c>
    </row>
    <row r="663" spans="1:26" x14ac:dyDescent="0.2">
      <c r="A663" s="30">
        <v>972</v>
      </c>
      <c r="B663" s="30" t="s">
        <v>1390</v>
      </c>
      <c r="C663" s="30" t="s">
        <v>23</v>
      </c>
      <c r="D663" s="30">
        <v>0.03</v>
      </c>
      <c r="E663" s="30">
        <v>284.98</v>
      </c>
      <c r="F663" s="30">
        <v>69.55</v>
      </c>
      <c r="G663" s="30" t="s">
        <v>2</v>
      </c>
      <c r="H663" s="30" t="s">
        <v>70</v>
      </c>
      <c r="I663" s="30" t="s">
        <v>4</v>
      </c>
      <c r="J663" s="30" t="s">
        <v>85</v>
      </c>
      <c r="K663" s="30" t="s">
        <v>33</v>
      </c>
      <c r="L663" s="30" t="s">
        <v>1391</v>
      </c>
      <c r="M663" s="30">
        <v>0.6</v>
      </c>
      <c r="N663" s="30" t="s">
        <v>8</v>
      </c>
      <c r="O663" s="30" t="s">
        <v>35</v>
      </c>
      <c r="P663" s="30" t="s">
        <v>66</v>
      </c>
      <c r="Q663" s="30" t="s">
        <v>1392</v>
      </c>
      <c r="R663" s="30">
        <v>92503</v>
      </c>
      <c r="S663" s="32">
        <v>42063</v>
      </c>
      <c r="T663" s="32">
        <v>42068</v>
      </c>
      <c r="U663" s="53">
        <v>-116.584</v>
      </c>
      <c r="V663" s="30">
        <v>2</v>
      </c>
      <c r="W663" s="30">
        <v>619.38</v>
      </c>
      <c r="X663" s="30">
        <v>87259</v>
      </c>
      <c r="Y663" s="30" t="s">
        <v>3217</v>
      </c>
      <c r="Z663" s="30">
        <v>3087.8799085563383</v>
      </c>
    </row>
    <row r="664" spans="1:26" x14ac:dyDescent="0.2">
      <c r="A664" s="30">
        <v>972</v>
      </c>
      <c r="B664" s="30" t="s">
        <v>1390</v>
      </c>
      <c r="C664" s="30" t="s">
        <v>23</v>
      </c>
      <c r="D664" s="30">
        <v>0</v>
      </c>
      <c r="E664" s="30">
        <v>12.99</v>
      </c>
      <c r="F664" s="30">
        <v>14.37</v>
      </c>
      <c r="G664" s="30" t="s">
        <v>14</v>
      </c>
      <c r="H664" s="30" t="s">
        <v>70</v>
      </c>
      <c r="I664" s="30" t="s">
        <v>4</v>
      </c>
      <c r="J664" s="30" t="s">
        <v>102</v>
      </c>
      <c r="K664" s="30" t="s">
        <v>40</v>
      </c>
      <c r="L664" s="30" t="s">
        <v>382</v>
      </c>
      <c r="M664" s="30">
        <v>0.73</v>
      </c>
      <c r="N664" s="30" t="s">
        <v>8</v>
      </c>
      <c r="O664" s="30" t="s">
        <v>35</v>
      </c>
      <c r="P664" s="30" t="s">
        <v>66</v>
      </c>
      <c r="Q664" s="30" t="s">
        <v>1392</v>
      </c>
      <c r="R664" s="30">
        <v>92503</v>
      </c>
      <c r="S664" s="32">
        <v>42063</v>
      </c>
      <c r="T664" s="32">
        <v>42063</v>
      </c>
      <c r="U664" s="53">
        <v>12.896100000000001</v>
      </c>
      <c r="V664" s="30">
        <v>1</v>
      </c>
      <c r="W664" s="30">
        <v>18.690000000000001</v>
      </c>
      <c r="X664" s="30">
        <v>87259</v>
      </c>
      <c r="Y664" s="30" t="s">
        <v>3217</v>
      </c>
      <c r="Z664" s="30">
        <v>774.58605093743222</v>
      </c>
    </row>
    <row r="665" spans="1:26" x14ac:dyDescent="0.2">
      <c r="A665" s="30">
        <v>2220</v>
      </c>
      <c r="B665" s="30" t="s">
        <v>1393</v>
      </c>
      <c r="C665" s="30" t="s">
        <v>23</v>
      </c>
      <c r="D665" s="30">
        <v>0.09</v>
      </c>
      <c r="E665" s="30">
        <v>14.2</v>
      </c>
      <c r="F665" s="30">
        <v>5.3</v>
      </c>
      <c r="G665" s="30" t="s">
        <v>14</v>
      </c>
      <c r="H665" s="30" t="s">
        <v>15</v>
      </c>
      <c r="I665" s="30" t="s">
        <v>4</v>
      </c>
      <c r="J665" s="30" t="s">
        <v>102</v>
      </c>
      <c r="K665" s="30" t="s">
        <v>26</v>
      </c>
      <c r="L665" s="30" t="s">
        <v>264</v>
      </c>
      <c r="M665" s="30">
        <v>0.46</v>
      </c>
      <c r="N665" s="30" t="s">
        <v>8</v>
      </c>
      <c r="O665" s="30" t="s">
        <v>9</v>
      </c>
      <c r="P665" s="30" t="s">
        <v>99</v>
      </c>
      <c r="Q665" s="30" t="s">
        <v>1394</v>
      </c>
      <c r="R665" s="30">
        <v>34787</v>
      </c>
      <c r="S665" s="32">
        <v>42063</v>
      </c>
      <c r="T665" s="32">
        <v>42064</v>
      </c>
      <c r="U665" s="53">
        <v>-324.73</v>
      </c>
      <c r="V665" s="30">
        <v>4</v>
      </c>
      <c r="W665" s="30">
        <v>55.08</v>
      </c>
      <c r="X665" s="30">
        <v>91036</v>
      </c>
      <c r="Y665" s="30" t="s">
        <v>3215</v>
      </c>
      <c r="Z665" s="30">
        <v>-130.88036304317964</v>
      </c>
    </row>
    <row r="666" spans="1:26" x14ac:dyDescent="0.2">
      <c r="A666" s="30">
        <v>3075</v>
      </c>
      <c r="B666" s="30" t="s">
        <v>1395</v>
      </c>
      <c r="C666" s="30" t="s">
        <v>23</v>
      </c>
      <c r="D666" s="30">
        <v>0.06</v>
      </c>
      <c r="E666" s="30">
        <v>19.23</v>
      </c>
      <c r="F666" s="30">
        <v>6.15</v>
      </c>
      <c r="G666" s="30" t="s">
        <v>14</v>
      </c>
      <c r="H666" s="30" t="s">
        <v>70</v>
      </c>
      <c r="I666" s="30" t="s">
        <v>4</v>
      </c>
      <c r="J666" s="30" t="s">
        <v>102</v>
      </c>
      <c r="K666" s="30" t="s">
        <v>18</v>
      </c>
      <c r="L666" s="30" t="s">
        <v>1253</v>
      </c>
      <c r="M666" s="30">
        <v>0.44</v>
      </c>
      <c r="N666" s="30" t="s">
        <v>8</v>
      </c>
      <c r="O666" s="30" t="s">
        <v>35</v>
      </c>
      <c r="P666" s="30" t="s">
        <v>66</v>
      </c>
      <c r="Q666" s="30" t="s">
        <v>76</v>
      </c>
      <c r="R666" s="30">
        <v>90061</v>
      </c>
      <c r="S666" s="32">
        <v>42063</v>
      </c>
      <c r="T666" s="32">
        <v>42063</v>
      </c>
      <c r="U666" s="53">
        <v>-25.38</v>
      </c>
      <c r="V666" s="30">
        <v>4</v>
      </c>
      <c r="W666" s="30">
        <v>84.6</v>
      </c>
      <c r="X666" s="30">
        <v>14756</v>
      </c>
      <c r="Y666" s="30" t="s">
        <v>3217</v>
      </c>
      <c r="Z666" s="30">
        <v>247.05228408325544</v>
      </c>
    </row>
    <row r="667" spans="1:26" x14ac:dyDescent="0.2">
      <c r="A667" s="30">
        <v>3098</v>
      </c>
      <c r="B667" s="30" t="s">
        <v>1396</v>
      </c>
      <c r="C667" s="30" t="s">
        <v>23</v>
      </c>
      <c r="D667" s="30">
        <v>0.06</v>
      </c>
      <c r="E667" s="30">
        <v>2.89</v>
      </c>
      <c r="F667" s="30">
        <v>0.5</v>
      </c>
      <c r="G667" s="30" t="s">
        <v>14</v>
      </c>
      <c r="H667" s="30" t="s">
        <v>15</v>
      </c>
      <c r="I667" s="30" t="s">
        <v>24</v>
      </c>
      <c r="J667" s="30" t="s">
        <v>128</v>
      </c>
      <c r="K667" s="30" t="s">
        <v>49</v>
      </c>
      <c r="L667" s="30" t="s">
        <v>705</v>
      </c>
      <c r="M667" s="30">
        <v>0.38</v>
      </c>
      <c r="N667" s="30" t="s">
        <v>8</v>
      </c>
      <c r="O667" s="30" t="s">
        <v>87</v>
      </c>
      <c r="P667" s="30" t="s">
        <v>88</v>
      </c>
      <c r="Q667" s="30" t="s">
        <v>1397</v>
      </c>
      <c r="R667" s="30">
        <v>11967</v>
      </c>
      <c r="S667" s="32">
        <v>42063</v>
      </c>
      <c r="T667" s="32">
        <v>42063</v>
      </c>
      <c r="U667" s="53">
        <v>9.6117000000000008</v>
      </c>
      <c r="V667" s="30">
        <v>5</v>
      </c>
      <c r="W667" s="30">
        <v>13.93</v>
      </c>
      <c r="X667" s="30">
        <v>89316</v>
      </c>
      <c r="Y667" s="30" t="s">
        <v>3218</v>
      </c>
      <c r="Z667" s="30">
        <v>-3.2804764920187566</v>
      </c>
    </row>
    <row r="668" spans="1:26" x14ac:dyDescent="0.2">
      <c r="A668" s="30">
        <v>3355</v>
      </c>
      <c r="B668" s="30" t="s">
        <v>1398</v>
      </c>
      <c r="C668" s="30" t="s">
        <v>23</v>
      </c>
      <c r="D668" s="30">
        <v>0.1</v>
      </c>
      <c r="E668" s="30">
        <v>120.98</v>
      </c>
      <c r="F668" s="30">
        <v>9.07</v>
      </c>
      <c r="G668" s="30" t="s">
        <v>14</v>
      </c>
      <c r="H668" s="30" t="s">
        <v>70</v>
      </c>
      <c r="I668" s="30" t="s">
        <v>24</v>
      </c>
      <c r="J668" s="30" t="s">
        <v>48</v>
      </c>
      <c r="K668" s="30" t="s">
        <v>49</v>
      </c>
      <c r="L668" s="30" t="s">
        <v>1399</v>
      </c>
      <c r="M668" s="30">
        <v>0.35</v>
      </c>
      <c r="N668" s="30" t="s">
        <v>8</v>
      </c>
      <c r="O668" s="30" t="s">
        <v>35</v>
      </c>
      <c r="P668" s="30" t="s">
        <v>66</v>
      </c>
      <c r="Q668" s="30" t="s">
        <v>1400</v>
      </c>
      <c r="R668" s="30">
        <v>93010</v>
      </c>
      <c r="S668" s="32">
        <v>42063</v>
      </c>
      <c r="T668" s="32">
        <v>42072</v>
      </c>
      <c r="U668" s="53">
        <v>379.3965</v>
      </c>
      <c r="V668" s="30">
        <v>5</v>
      </c>
      <c r="W668" s="30">
        <v>549.85</v>
      </c>
      <c r="X668" s="30">
        <v>88587</v>
      </c>
      <c r="Y668" s="30" t="s">
        <v>3217</v>
      </c>
      <c r="Z668" s="30">
        <v>959.82123263888673</v>
      </c>
    </row>
    <row r="669" spans="1:26" x14ac:dyDescent="0.2">
      <c r="A669" s="30">
        <v>3355</v>
      </c>
      <c r="B669" s="30" t="s">
        <v>1398</v>
      </c>
      <c r="C669" s="30" t="s">
        <v>23</v>
      </c>
      <c r="D669" s="30">
        <v>0.08</v>
      </c>
      <c r="E669" s="30">
        <v>8.32</v>
      </c>
      <c r="F669" s="30">
        <v>2.38</v>
      </c>
      <c r="G669" s="30" t="s">
        <v>63</v>
      </c>
      <c r="H669" s="30" t="s">
        <v>70</v>
      </c>
      <c r="I669" s="30" t="s">
        <v>16</v>
      </c>
      <c r="J669" s="30" t="s">
        <v>17</v>
      </c>
      <c r="K669" s="30" t="s">
        <v>18</v>
      </c>
      <c r="L669" s="30" t="s">
        <v>1401</v>
      </c>
      <c r="M669" s="30">
        <v>0.74</v>
      </c>
      <c r="N669" s="30" t="s">
        <v>8</v>
      </c>
      <c r="O669" s="30" t="s">
        <v>35</v>
      </c>
      <c r="P669" s="30" t="s">
        <v>66</v>
      </c>
      <c r="Q669" s="30" t="s">
        <v>1400</v>
      </c>
      <c r="R669" s="30">
        <v>93010</v>
      </c>
      <c r="S669" s="32">
        <v>42063</v>
      </c>
      <c r="T669" s="32">
        <v>42067</v>
      </c>
      <c r="U669" s="53">
        <v>-41.83</v>
      </c>
      <c r="V669" s="30">
        <v>6</v>
      </c>
      <c r="W669" s="30">
        <v>48.99</v>
      </c>
      <c r="X669" s="30">
        <v>88587</v>
      </c>
      <c r="Y669" s="30" t="s">
        <v>3217</v>
      </c>
      <c r="Z669" s="30">
        <v>245.7462795177602</v>
      </c>
    </row>
    <row r="670" spans="1:26" x14ac:dyDescent="0.2">
      <c r="A670" s="30">
        <v>3355</v>
      </c>
      <c r="B670" s="30" t="s">
        <v>1398</v>
      </c>
      <c r="C670" s="30" t="s">
        <v>23</v>
      </c>
      <c r="D670" s="30">
        <v>0.1</v>
      </c>
      <c r="E670" s="30">
        <v>125.99</v>
      </c>
      <c r="F670" s="30">
        <v>4.2</v>
      </c>
      <c r="G670" s="30" t="s">
        <v>14</v>
      </c>
      <c r="H670" s="30" t="s">
        <v>70</v>
      </c>
      <c r="I670" s="30" t="s">
        <v>16</v>
      </c>
      <c r="J670" s="30" t="s">
        <v>111</v>
      </c>
      <c r="K670" s="30" t="s">
        <v>49</v>
      </c>
      <c r="L670" s="30" t="s">
        <v>1402</v>
      </c>
      <c r="M670" s="30">
        <v>0.59</v>
      </c>
      <c r="N670" s="30" t="s">
        <v>8</v>
      </c>
      <c r="O670" s="30" t="s">
        <v>35</v>
      </c>
      <c r="P670" s="30" t="s">
        <v>66</v>
      </c>
      <c r="Q670" s="30" t="s">
        <v>1400</v>
      </c>
      <c r="R670" s="30">
        <v>93010</v>
      </c>
      <c r="S670" s="32">
        <v>42063</v>
      </c>
      <c r="T670" s="32">
        <v>42063</v>
      </c>
      <c r="U670" s="53">
        <v>372.40199999999999</v>
      </c>
      <c r="V670" s="30">
        <v>7</v>
      </c>
      <c r="W670" s="30">
        <v>681.42</v>
      </c>
      <c r="X670" s="30">
        <v>88587</v>
      </c>
      <c r="Y670" s="30" t="s">
        <v>3217</v>
      </c>
      <c r="Z670" s="30">
        <v>1033.2364113371673</v>
      </c>
    </row>
    <row r="671" spans="1:26" x14ac:dyDescent="0.2">
      <c r="A671" s="30">
        <v>2587</v>
      </c>
      <c r="B671" s="30" t="s">
        <v>1403</v>
      </c>
      <c r="C671" s="30" t="s">
        <v>92</v>
      </c>
      <c r="D671" s="30">
        <v>0.01</v>
      </c>
      <c r="E671" s="30">
        <v>6.48</v>
      </c>
      <c r="F671" s="30">
        <v>6.57</v>
      </c>
      <c r="G671" s="30" t="s">
        <v>63</v>
      </c>
      <c r="H671" s="30" t="s">
        <v>47</v>
      </c>
      <c r="I671" s="30" t="s">
        <v>24</v>
      </c>
      <c r="J671" s="30" t="s">
        <v>64</v>
      </c>
      <c r="K671" s="30" t="s">
        <v>49</v>
      </c>
      <c r="L671" s="30" t="s">
        <v>1404</v>
      </c>
      <c r="M671" s="30">
        <v>0.37</v>
      </c>
      <c r="N671" s="30" t="s">
        <v>8</v>
      </c>
      <c r="O671" s="30" t="s">
        <v>28</v>
      </c>
      <c r="P671" s="30" t="s">
        <v>333</v>
      </c>
      <c r="Q671" s="30" t="s">
        <v>1405</v>
      </c>
      <c r="R671" s="30">
        <v>54220</v>
      </c>
      <c r="S671" s="32">
        <v>42063</v>
      </c>
      <c r="T671" s="32">
        <v>42063</v>
      </c>
      <c r="U671" s="53">
        <v>-46.5244</v>
      </c>
      <c r="V671" s="30">
        <v>18</v>
      </c>
      <c r="W671" s="30">
        <v>127.83</v>
      </c>
      <c r="X671" s="30">
        <v>91166</v>
      </c>
      <c r="Y671" s="30" t="s">
        <v>3216</v>
      </c>
      <c r="Z671" s="30">
        <v>53.137510944417016</v>
      </c>
    </row>
    <row r="672" spans="1:26" x14ac:dyDescent="0.2">
      <c r="A672" s="30">
        <v>2861</v>
      </c>
      <c r="B672" s="30" t="s">
        <v>1406</v>
      </c>
      <c r="C672" s="30" t="s">
        <v>92</v>
      </c>
      <c r="D672" s="30">
        <v>0.05</v>
      </c>
      <c r="E672" s="30">
        <v>20.99</v>
      </c>
      <c r="F672" s="30">
        <v>4.8099999999999996</v>
      </c>
      <c r="G672" s="30" t="s">
        <v>14</v>
      </c>
      <c r="H672" s="30" t="s">
        <v>70</v>
      </c>
      <c r="I672" s="30" t="s">
        <v>16</v>
      </c>
      <c r="J672" s="30" t="s">
        <v>111</v>
      </c>
      <c r="K672" s="30" t="s">
        <v>120</v>
      </c>
      <c r="L672" s="30" t="s">
        <v>1407</v>
      </c>
      <c r="M672" s="30">
        <v>0.57999999999999996</v>
      </c>
      <c r="N672" s="30" t="s">
        <v>8</v>
      </c>
      <c r="O672" s="30" t="s">
        <v>28</v>
      </c>
      <c r="P672" s="30" t="s">
        <v>513</v>
      </c>
      <c r="Q672" s="30" t="s">
        <v>1186</v>
      </c>
      <c r="R672" s="30">
        <v>67601</v>
      </c>
      <c r="S672" s="32">
        <v>42063</v>
      </c>
      <c r="T672" s="32">
        <v>42063</v>
      </c>
      <c r="U672" s="53">
        <v>4.9017600000000003</v>
      </c>
      <c r="V672" s="30">
        <v>11</v>
      </c>
      <c r="W672" s="30">
        <v>199.43</v>
      </c>
      <c r="X672" s="30">
        <v>88280</v>
      </c>
      <c r="Y672" s="30" t="s">
        <v>3216</v>
      </c>
      <c r="Z672" s="30">
        <v>302.50817610848571</v>
      </c>
    </row>
    <row r="673" spans="1:26" x14ac:dyDescent="0.2">
      <c r="A673" s="30">
        <v>2923</v>
      </c>
      <c r="B673" s="30" t="s">
        <v>1408</v>
      </c>
      <c r="C673" s="30" t="s">
        <v>92</v>
      </c>
      <c r="D673" s="30">
        <v>0</v>
      </c>
      <c r="E673" s="30">
        <v>6.37</v>
      </c>
      <c r="F673" s="30">
        <v>5.19</v>
      </c>
      <c r="G673" s="30" t="s">
        <v>14</v>
      </c>
      <c r="H673" s="30" t="s">
        <v>15</v>
      </c>
      <c r="I673" s="30" t="s">
        <v>24</v>
      </c>
      <c r="J673" s="30" t="s">
        <v>48</v>
      </c>
      <c r="K673" s="30" t="s">
        <v>49</v>
      </c>
      <c r="L673" s="30" t="s">
        <v>883</v>
      </c>
      <c r="M673" s="30">
        <v>0.38</v>
      </c>
      <c r="N673" s="30" t="s">
        <v>8</v>
      </c>
      <c r="O673" s="30" t="s">
        <v>87</v>
      </c>
      <c r="P673" s="30" t="s">
        <v>394</v>
      </c>
      <c r="Q673" s="30" t="s">
        <v>1409</v>
      </c>
      <c r="R673" s="30">
        <v>21740</v>
      </c>
      <c r="S673" s="32">
        <v>42063</v>
      </c>
      <c r="T673" s="32">
        <v>42065</v>
      </c>
      <c r="U673" s="53">
        <v>-27.1492</v>
      </c>
      <c r="V673" s="30">
        <v>15</v>
      </c>
      <c r="W673" s="30">
        <v>99.75</v>
      </c>
      <c r="X673" s="30">
        <v>86592</v>
      </c>
      <c r="Y673" s="30" t="s">
        <v>3218</v>
      </c>
      <c r="Z673" s="30">
        <v>72.252524461271747</v>
      </c>
    </row>
    <row r="674" spans="1:26" x14ac:dyDescent="0.2">
      <c r="A674" s="30">
        <v>3151</v>
      </c>
      <c r="B674" s="30" t="s">
        <v>929</v>
      </c>
      <c r="C674" s="30" t="s">
        <v>92</v>
      </c>
      <c r="D674" s="30">
        <v>0.04</v>
      </c>
      <c r="E674" s="30">
        <v>17.239999999999998</v>
      </c>
      <c r="F674" s="30">
        <v>3.26</v>
      </c>
      <c r="G674" s="30" t="s">
        <v>14</v>
      </c>
      <c r="H674" s="30" t="s">
        <v>47</v>
      </c>
      <c r="I674" s="30" t="s">
        <v>24</v>
      </c>
      <c r="J674" s="30" t="s">
        <v>544</v>
      </c>
      <c r="K674" s="30" t="s">
        <v>18</v>
      </c>
      <c r="L674" s="30" t="s">
        <v>1410</v>
      </c>
      <c r="M674" s="30">
        <v>0.56000000000000005</v>
      </c>
      <c r="N674" s="30" t="s">
        <v>8</v>
      </c>
      <c r="O674" s="30" t="s">
        <v>35</v>
      </c>
      <c r="P674" s="30" t="s">
        <v>66</v>
      </c>
      <c r="Q674" s="30" t="s">
        <v>930</v>
      </c>
      <c r="R674" s="30">
        <v>92277</v>
      </c>
      <c r="S674" s="32">
        <v>42063</v>
      </c>
      <c r="T674" s="32">
        <v>42063</v>
      </c>
      <c r="U674" s="53">
        <v>47.73</v>
      </c>
      <c r="V674" s="30">
        <v>7</v>
      </c>
      <c r="W674" s="30">
        <v>119.6</v>
      </c>
      <c r="X674" s="30">
        <v>88546</v>
      </c>
      <c r="Y674" s="30" t="s">
        <v>3217</v>
      </c>
      <c r="Z674" s="30">
        <v>312.19883098084608</v>
      </c>
    </row>
    <row r="675" spans="1:26" x14ac:dyDescent="0.2">
      <c r="A675" s="30">
        <v>719</v>
      </c>
      <c r="B675" s="30" t="s">
        <v>1411</v>
      </c>
      <c r="C675" s="30" t="s">
        <v>46</v>
      </c>
      <c r="D675" s="30">
        <v>0</v>
      </c>
      <c r="E675" s="30">
        <v>8.5</v>
      </c>
      <c r="F675" s="30">
        <v>1.99</v>
      </c>
      <c r="G675" s="30" t="s">
        <v>14</v>
      </c>
      <c r="H675" s="30" t="s">
        <v>70</v>
      </c>
      <c r="I675" s="30" t="s">
        <v>16</v>
      </c>
      <c r="J675" s="30" t="s">
        <v>17</v>
      </c>
      <c r="K675" s="30" t="s">
        <v>18</v>
      </c>
      <c r="L675" s="30" t="s">
        <v>1382</v>
      </c>
      <c r="M675" s="30">
        <v>0.49</v>
      </c>
      <c r="N675" s="30" t="s">
        <v>8</v>
      </c>
      <c r="O675" s="30" t="s">
        <v>35</v>
      </c>
      <c r="P675" s="30" t="s">
        <v>272</v>
      </c>
      <c r="Q675" s="30" t="s">
        <v>1412</v>
      </c>
      <c r="R675" s="30">
        <v>89041</v>
      </c>
      <c r="S675" s="32">
        <v>42063</v>
      </c>
      <c r="T675" s="32">
        <v>42065</v>
      </c>
      <c r="U675" s="53">
        <v>71.735600000000005</v>
      </c>
      <c r="V675" s="30">
        <v>14</v>
      </c>
      <c r="W675" s="30">
        <v>122.25</v>
      </c>
      <c r="X675" s="30">
        <v>89344</v>
      </c>
      <c r="Y675" s="30" t="s">
        <v>3217</v>
      </c>
      <c r="Z675" s="30">
        <v>400.37292201374572</v>
      </c>
    </row>
    <row r="676" spans="1:26" x14ac:dyDescent="0.2">
      <c r="A676" s="30">
        <v>719</v>
      </c>
      <c r="B676" s="30" t="s">
        <v>1411</v>
      </c>
      <c r="C676" s="30" t="s">
        <v>46</v>
      </c>
      <c r="D676" s="30">
        <v>0.03</v>
      </c>
      <c r="E676" s="30">
        <v>95.43</v>
      </c>
      <c r="F676" s="30">
        <v>19.989999999999998</v>
      </c>
      <c r="G676" s="30" t="s">
        <v>14</v>
      </c>
      <c r="H676" s="30" t="s">
        <v>70</v>
      </c>
      <c r="I676" s="30" t="s">
        <v>24</v>
      </c>
      <c r="J676" s="30" t="s">
        <v>54</v>
      </c>
      <c r="K676" s="30" t="s">
        <v>49</v>
      </c>
      <c r="L676" s="30" t="s">
        <v>1413</v>
      </c>
      <c r="M676" s="30">
        <v>0.79</v>
      </c>
      <c r="N676" s="30" t="s">
        <v>8</v>
      </c>
      <c r="O676" s="30" t="s">
        <v>35</v>
      </c>
      <c r="P676" s="30" t="s">
        <v>272</v>
      </c>
      <c r="Q676" s="30" t="s">
        <v>1412</v>
      </c>
      <c r="R676" s="30">
        <v>89041</v>
      </c>
      <c r="S676" s="32">
        <v>42063</v>
      </c>
      <c r="T676" s="32">
        <v>42065</v>
      </c>
      <c r="U676" s="53">
        <v>-79.320800000000006</v>
      </c>
      <c r="V676" s="30">
        <v>2</v>
      </c>
      <c r="W676" s="30">
        <v>206.09</v>
      </c>
      <c r="X676" s="30">
        <v>89344</v>
      </c>
      <c r="Y676" s="30" t="s">
        <v>3217</v>
      </c>
      <c r="Z676" s="30">
        <v>1245.0924411714536</v>
      </c>
    </row>
    <row r="677" spans="1:26" x14ac:dyDescent="0.2">
      <c r="A677" s="30">
        <v>1482</v>
      </c>
      <c r="B677" s="30" t="s">
        <v>1414</v>
      </c>
      <c r="C677" s="30" t="s">
        <v>46</v>
      </c>
      <c r="D677" s="30">
        <v>0.05</v>
      </c>
      <c r="E677" s="30">
        <v>9.65</v>
      </c>
      <c r="F677" s="30">
        <v>6.22</v>
      </c>
      <c r="G677" s="30" t="s">
        <v>14</v>
      </c>
      <c r="H677" s="30" t="s">
        <v>70</v>
      </c>
      <c r="I677" s="30" t="s">
        <v>4</v>
      </c>
      <c r="J677" s="30" t="s">
        <v>102</v>
      </c>
      <c r="K677" s="30" t="s">
        <v>49</v>
      </c>
      <c r="L677" s="30" t="s">
        <v>1257</v>
      </c>
      <c r="M677" s="30">
        <v>0.55000000000000004</v>
      </c>
      <c r="N677" s="30" t="s">
        <v>8</v>
      </c>
      <c r="O677" s="30" t="s">
        <v>28</v>
      </c>
      <c r="P677" s="30" t="s">
        <v>265</v>
      </c>
      <c r="Q677" s="30" t="s">
        <v>970</v>
      </c>
      <c r="R677" s="30">
        <v>48708</v>
      </c>
      <c r="S677" s="32">
        <v>42063</v>
      </c>
      <c r="T677" s="32">
        <v>42063</v>
      </c>
      <c r="U677" s="53">
        <v>-14.6432</v>
      </c>
      <c r="V677" s="30">
        <v>15</v>
      </c>
      <c r="W677" s="30">
        <v>151.34</v>
      </c>
      <c r="X677" s="30">
        <v>91363</v>
      </c>
      <c r="Y677" s="30" t="s">
        <v>3216</v>
      </c>
      <c r="Z677" s="30">
        <v>449.26547704020982</v>
      </c>
    </row>
    <row r="678" spans="1:26" x14ac:dyDescent="0.2">
      <c r="A678" s="30">
        <v>2908</v>
      </c>
      <c r="B678" s="30" t="s">
        <v>301</v>
      </c>
      <c r="C678" s="30" t="s">
        <v>46</v>
      </c>
      <c r="D678" s="30">
        <v>0.05</v>
      </c>
      <c r="E678" s="30">
        <v>34.979999999999997</v>
      </c>
      <c r="F678" s="30">
        <v>7.53</v>
      </c>
      <c r="G678" s="30" t="s">
        <v>63</v>
      </c>
      <c r="H678" s="30" t="s">
        <v>47</v>
      </c>
      <c r="I678" s="30" t="s">
        <v>16</v>
      </c>
      <c r="J678" s="30" t="s">
        <v>17</v>
      </c>
      <c r="K678" s="30" t="s">
        <v>49</v>
      </c>
      <c r="L678" s="30" t="s">
        <v>1415</v>
      </c>
      <c r="M678" s="30">
        <v>0.76</v>
      </c>
      <c r="N678" s="30" t="s">
        <v>8</v>
      </c>
      <c r="O678" s="30" t="s">
        <v>87</v>
      </c>
      <c r="P678" s="30" t="s">
        <v>293</v>
      </c>
      <c r="Q678" s="30" t="s">
        <v>303</v>
      </c>
      <c r="R678" s="30">
        <v>44125</v>
      </c>
      <c r="S678" s="32">
        <v>42063</v>
      </c>
      <c r="T678" s="32">
        <v>42066</v>
      </c>
      <c r="U678" s="53">
        <v>-32.666400000000003</v>
      </c>
      <c r="V678" s="30">
        <v>16</v>
      </c>
      <c r="W678" s="30">
        <v>581.08000000000004</v>
      </c>
      <c r="X678" s="30">
        <v>88157</v>
      </c>
      <c r="Y678" s="30" t="s">
        <v>3218</v>
      </c>
      <c r="Z678" s="30">
        <v>669.15197934482842</v>
      </c>
    </row>
    <row r="679" spans="1:26" x14ac:dyDescent="0.2">
      <c r="A679" s="30">
        <v>2908</v>
      </c>
      <c r="B679" s="30" t="s">
        <v>301</v>
      </c>
      <c r="C679" s="30" t="s">
        <v>46</v>
      </c>
      <c r="D679" s="30">
        <v>0</v>
      </c>
      <c r="E679" s="30">
        <v>3.14</v>
      </c>
      <c r="F679" s="30">
        <v>1.92</v>
      </c>
      <c r="G679" s="30" t="s">
        <v>14</v>
      </c>
      <c r="H679" s="30" t="s">
        <v>47</v>
      </c>
      <c r="I679" s="30" t="s">
        <v>24</v>
      </c>
      <c r="J679" s="30" t="s">
        <v>544</v>
      </c>
      <c r="K679" s="30" t="s">
        <v>26</v>
      </c>
      <c r="L679" s="30" t="s">
        <v>1416</v>
      </c>
      <c r="M679" s="30">
        <v>0.84</v>
      </c>
      <c r="N679" s="30" t="s">
        <v>8</v>
      </c>
      <c r="O679" s="30" t="s">
        <v>87</v>
      </c>
      <c r="P679" s="30" t="s">
        <v>293</v>
      </c>
      <c r="Q679" s="30" t="s">
        <v>303</v>
      </c>
      <c r="R679" s="30">
        <v>44125</v>
      </c>
      <c r="S679" s="32">
        <v>42063</v>
      </c>
      <c r="T679" s="32">
        <v>42065</v>
      </c>
      <c r="U679" s="53">
        <v>-13.135199999999999</v>
      </c>
      <c r="V679" s="30">
        <v>8</v>
      </c>
      <c r="W679" s="30">
        <v>27.53</v>
      </c>
      <c r="X679" s="30">
        <v>88157</v>
      </c>
      <c r="Y679" s="30" t="s">
        <v>3218</v>
      </c>
      <c r="Z679" s="30">
        <v>616.08793387974708</v>
      </c>
    </row>
    <row r="680" spans="1:26" x14ac:dyDescent="0.2">
      <c r="A680" s="30">
        <v>2931</v>
      </c>
      <c r="B680" s="30" t="s">
        <v>1417</v>
      </c>
      <c r="C680" s="30" t="s">
        <v>46</v>
      </c>
      <c r="D680" s="30">
        <v>0.1</v>
      </c>
      <c r="E680" s="30">
        <v>11.55</v>
      </c>
      <c r="F680" s="30">
        <v>2.36</v>
      </c>
      <c r="G680" s="30" t="s">
        <v>14</v>
      </c>
      <c r="H680" s="30" t="s">
        <v>3</v>
      </c>
      <c r="I680" s="30" t="s">
        <v>24</v>
      </c>
      <c r="J680" s="30" t="s">
        <v>25</v>
      </c>
      <c r="K680" s="30" t="s">
        <v>26</v>
      </c>
      <c r="L680" s="30" t="s">
        <v>356</v>
      </c>
      <c r="M680" s="30">
        <v>0.55000000000000004</v>
      </c>
      <c r="N680" s="30" t="s">
        <v>8</v>
      </c>
      <c r="O680" s="30" t="s">
        <v>35</v>
      </c>
      <c r="P680" s="30" t="s">
        <v>66</v>
      </c>
      <c r="Q680" s="30" t="s">
        <v>1418</v>
      </c>
      <c r="R680" s="30">
        <v>95630</v>
      </c>
      <c r="S680" s="32">
        <v>42063</v>
      </c>
      <c r="T680" s="32">
        <v>42063</v>
      </c>
      <c r="U680" s="53">
        <v>69.767200000000003</v>
      </c>
      <c r="V680" s="30">
        <v>12</v>
      </c>
      <c r="W680" s="30">
        <v>135.77000000000001</v>
      </c>
      <c r="X680" s="30">
        <v>87619</v>
      </c>
      <c r="Y680" s="30" t="s">
        <v>3217</v>
      </c>
      <c r="Z680" s="30">
        <v>392.89051800223837</v>
      </c>
    </row>
    <row r="681" spans="1:26" x14ac:dyDescent="0.2">
      <c r="A681" s="30">
        <v>946</v>
      </c>
      <c r="B681" s="30" t="s">
        <v>1419</v>
      </c>
      <c r="C681" s="30" t="s">
        <v>1</v>
      </c>
      <c r="D681" s="30">
        <v>0.09</v>
      </c>
      <c r="E681" s="30">
        <v>90.98</v>
      </c>
      <c r="F681" s="30">
        <v>56.2</v>
      </c>
      <c r="G681" s="30" t="s">
        <v>63</v>
      </c>
      <c r="H681" s="30" t="s">
        <v>47</v>
      </c>
      <c r="I681" s="30" t="s">
        <v>4</v>
      </c>
      <c r="J681" s="30" t="s">
        <v>102</v>
      </c>
      <c r="K681" s="30" t="s">
        <v>120</v>
      </c>
      <c r="L681" s="30" t="s">
        <v>783</v>
      </c>
      <c r="M681" s="30">
        <v>0.74</v>
      </c>
      <c r="N681" s="30" t="s">
        <v>8</v>
      </c>
      <c r="O681" s="30" t="s">
        <v>87</v>
      </c>
      <c r="P681" s="30" t="s">
        <v>307</v>
      </c>
      <c r="Q681" s="30" t="s">
        <v>1180</v>
      </c>
      <c r="R681" s="30">
        <v>4210</v>
      </c>
      <c r="S681" s="32">
        <v>42064</v>
      </c>
      <c r="T681" s="32">
        <v>42065</v>
      </c>
      <c r="U681" s="53">
        <v>-1570.32</v>
      </c>
      <c r="V681" s="30">
        <v>20</v>
      </c>
      <c r="W681" s="30">
        <v>1782.44</v>
      </c>
      <c r="X681" s="30">
        <v>86566</v>
      </c>
      <c r="Y681" s="30" t="s">
        <v>3218</v>
      </c>
      <c r="Z681" s="30">
        <v>661.14467667218162</v>
      </c>
    </row>
    <row r="682" spans="1:26" x14ac:dyDescent="0.2">
      <c r="A682" s="30">
        <v>1014</v>
      </c>
      <c r="B682" s="30" t="s">
        <v>1420</v>
      </c>
      <c r="C682" s="30" t="s">
        <v>1</v>
      </c>
      <c r="D682" s="30">
        <v>0.09</v>
      </c>
      <c r="E682" s="30">
        <v>28.48</v>
      </c>
      <c r="F682" s="30">
        <v>1.99</v>
      </c>
      <c r="G682" s="30" t="s">
        <v>14</v>
      </c>
      <c r="H682" s="30" t="s">
        <v>47</v>
      </c>
      <c r="I682" s="30" t="s">
        <v>16</v>
      </c>
      <c r="J682" s="30" t="s">
        <v>17</v>
      </c>
      <c r="K682" s="30" t="s">
        <v>18</v>
      </c>
      <c r="L682" s="30" t="s">
        <v>188</v>
      </c>
      <c r="M682" s="30">
        <v>0.4</v>
      </c>
      <c r="N682" s="30" t="s">
        <v>8</v>
      </c>
      <c r="O682" s="30" t="s">
        <v>9</v>
      </c>
      <c r="P682" s="30" t="s">
        <v>20</v>
      </c>
      <c r="Q682" s="30" t="s">
        <v>1421</v>
      </c>
      <c r="R682" s="30">
        <v>72022</v>
      </c>
      <c r="S682" s="32">
        <v>42064</v>
      </c>
      <c r="T682" s="32">
        <v>42065</v>
      </c>
      <c r="U682" s="53">
        <v>-17.149999999999999</v>
      </c>
      <c r="V682" s="30">
        <v>6</v>
      </c>
      <c r="W682" s="30">
        <v>160.16999999999999</v>
      </c>
      <c r="X682" s="30">
        <v>88387</v>
      </c>
      <c r="Y682" s="30" t="s">
        <v>3215</v>
      </c>
      <c r="Z682" s="30">
        <v>357.0917081304496</v>
      </c>
    </row>
    <row r="683" spans="1:26" x14ac:dyDescent="0.2">
      <c r="A683" s="30">
        <v>1014</v>
      </c>
      <c r="B683" s="30" t="s">
        <v>1420</v>
      </c>
      <c r="C683" s="30" t="s">
        <v>1</v>
      </c>
      <c r="D683" s="30">
        <v>0</v>
      </c>
      <c r="E683" s="30">
        <v>2.08</v>
      </c>
      <c r="F683" s="30">
        <v>5.33</v>
      </c>
      <c r="G683" s="30" t="s">
        <v>14</v>
      </c>
      <c r="H683" s="30" t="s">
        <v>47</v>
      </c>
      <c r="I683" s="30" t="s">
        <v>4</v>
      </c>
      <c r="J683" s="30" t="s">
        <v>102</v>
      </c>
      <c r="K683" s="30" t="s">
        <v>49</v>
      </c>
      <c r="L683" s="30" t="s">
        <v>435</v>
      </c>
      <c r="M683" s="30">
        <v>0.43</v>
      </c>
      <c r="N683" s="30" t="s">
        <v>8</v>
      </c>
      <c r="O683" s="30" t="s">
        <v>9</v>
      </c>
      <c r="P683" s="30" t="s">
        <v>20</v>
      </c>
      <c r="Q683" s="30" t="s">
        <v>1421</v>
      </c>
      <c r="R683" s="30">
        <v>72022</v>
      </c>
      <c r="S683" s="32">
        <v>42064</v>
      </c>
      <c r="T683" s="32">
        <v>42066</v>
      </c>
      <c r="U683" s="53">
        <v>-29.54</v>
      </c>
      <c r="V683" s="30">
        <v>3</v>
      </c>
      <c r="W683" s="30">
        <v>7.47</v>
      </c>
      <c r="X683" s="30">
        <v>88387</v>
      </c>
      <c r="Y683" s="30" t="s">
        <v>3215</v>
      </c>
      <c r="Z683" s="30">
        <v>438.41462380731161</v>
      </c>
    </row>
    <row r="684" spans="1:26" x14ac:dyDescent="0.2">
      <c r="A684" s="30">
        <v>1014</v>
      </c>
      <c r="B684" s="30" t="s">
        <v>1420</v>
      </c>
      <c r="C684" s="30" t="s">
        <v>1</v>
      </c>
      <c r="D684" s="30">
        <v>0.06</v>
      </c>
      <c r="E684" s="30">
        <v>45.99</v>
      </c>
      <c r="F684" s="30">
        <v>4.99</v>
      </c>
      <c r="G684" s="30" t="s">
        <v>63</v>
      </c>
      <c r="H684" s="30" t="s">
        <v>47</v>
      </c>
      <c r="I684" s="30" t="s">
        <v>16</v>
      </c>
      <c r="J684" s="30" t="s">
        <v>111</v>
      </c>
      <c r="K684" s="30" t="s">
        <v>49</v>
      </c>
      <c r="L684" s="30" t="s">
        <v>1422</v>
      </c>
      <c r="M684" s="30">
        <v>0.56000000000000005</v>
      </c>
      <c r="N684" s="30" t="s">
        <v>8</v>
      </c>
      <c r="O684" s="30" t="s">
        <v>9</v>
      </c>
      <c r="P684" s="30" t="s">
        <v>20</v>
      </c>
      <c r="Q684" s="30" t="s">
        <v>1421</v>
      </c>
      <c r="R684" s="30">
        <v>72022</v>
      </c>
      <c r="S684" s="32">
        <v>42064</v>
      </c>
      <c r="T684" s="32">
        <v>42065</v>
      </c>
      <c r="U684" s="53">
        <v>-329.78399999999999</v>
      </c>
      <c r="V684" s="30">
        <v>10</v>
      </c>
      <c r="W684" s="30">
        <v>370.81</v>
      </c>
      <c r="X684" s="30">
        <v>88387</v>
      </c>
      <c r="Y684" s="30" t="s">
        <v>3215</v>
      </c>
      <c r="Z684" s="30">
        <v>245.32509012256392</v>
      </c>
    </row>
    <row r="685" spans="1:26" x14ac:dyDescent="0.2">
      <c r="A685" s="30">
        <v>1279</v>
      </c>
      <c r="B685" s="30" t="s">
        <v>1423</v>
      </c>
      <c r="C685" s="30" t="s">
        <v>1</v>
      </c>
      <c r="D685" s="30">
        <v>7.0000000000000007E-2</v>
      </c>
      <c r="E685" s="30">
        <v>40.98</v>
      </c>
      <c r="F685" s="30">
        <v>7.47</v>
      </c>
      <c r="G685" s="30" t="s">
        <v>14</v>
      </c>
      <c r="H685" s="30" t="s">
        <v>70</v>
      </c>
      <c r="I685" s="30" t="s">
        <v>24</v>
      </c>
      <c r="J685" s="30" t="s">
        <v>48</v>
      </c>
      <c r="K685" s="30" t="s">
        <v>49</v>
      </c>
      <c r="L685" s="30" t="s">
        <v>1355</v>
      </c>
      <c r="M685" s="30">
        <v>0.37</v>
      </c>
      <c r="N685" s="30" t="s">
        <v>8</v>
      </c>
      <c r="O685" s="30" t="s">
        <v>28</v>
      </c>
      <c r="P685" s="30" t="s">
        <v>29</v>
      </c>
      <c r="Q685" s="30" t="s">
        <v>1424</v>
      </c>
      <c r="R685" s="30">
        <v>46324</v>
      </c>
      <c r="S685" s="32">
        <v>42064</v>
      </c>
      <c r="T685" s="32">
        <v>42065</v>
      </c>
      <c r="U685" s="53">
        <v>54.901499999999999</v>
      </c>
      <c r="V685" s="30">
        <v>2</v>
      </c>
      <c r="W685" s="30">
        <v>81.900000000000006</v>
      </c>
      <c r="X685" s="30">
        <v>90114</v>
      </c>
      <c r="Y685" s="30" t="s">
        <v>3216</v>
      </c>
      <c r="Z685" s="30">
        <v>579.34474867763697</v>
      </c>
    </row>
    <row r="686" spans="1:26" x14ac:dyDescent="0.2">
      <c r="A686" s="30">
        <v>1280</v>
      </c>
      <c r="B686" s="30" t="s">
        <v>1425</v>
      </c>
      <c r="C686" s="30" t="s">
        <v>1</v>
      </c>
      <c r="D686" s="30">
        <v>7.0000000000000007E-2</v>
      </c>
      <c r="E686" s="30">
        <v>40.98</v>
      </c>
      <c r="F686" s="30">
        <v>7.47</v>
      </c>
      <c r="G686" s="30" t="s">
        <v>14</v>
      </c>
      <c r="H686" s="30" t="s">
        <v>70</v>
      </c>
      <c r="I686" s="30" t="s">
        <v>24</v>
      </c>
      <c r="J686" s="30" t="s">
        <v>48</v>
      </c>
      <c r="K686" s="30" t="s">
        <v>49</v>
      </c>
      <c r="L686" s="30" t="s">
        <v>1355</v>
      </c>
      <c r="M686" s="30">
        <v>0.37</v>
      </c>
      <c r="N686" s="30" t="s">
        <v>8</v>
      </c>
      <c r="O686" s="30" t="s">
        <v>35</v>
      </c>
      <c r="P686" s="30" t="s">
        <v>42</v>
      </c>
      <c r="Q686" s="30" t="s">
        <v>118</v>
      </c>
      <c r="R686" s="30">
        <v>98119</v>
      </c>
      <c r="S686" s="32">
        <v>42064</v>
      </c>
      <c r="T686" s="32">
        <v>42065</v>
      </c>
      <c r="U686" s="53">
        <v>54.901499999999999</v>
      </c>
      <c r="V686" s="30">
        <v>8</v>
      </c>
      <c r="W686" s="30">
        <v>327.61</v>
      </c>
      <c r="X686" s="30">
        <v>19042</v>
      </c>
      <c r="Y686" s="30" t="s">
        <v>3217</v>
      </c>
      <c r="Z686" s="30">
        <v>579.34474867763697</v>
      </c>
    </row>
    <row r="687" spans="1:26" x14ac:dyDescent="0.2">
      <c r="A687" s="30">
        <v>2718</v>
      </c>
      <c r="B687" s="30" t="s">
        <v>1426</v>
      </c>
      <c r="C687" s="30" t="s">
        <v>1</v>
      </c>
      <c r="D687" s="30">
        <v>0.1</v>
      </c>
      <c r="E687" s="30">
        <v>6.74</v>
      </c>
      <c r="F687" s="30">
        <v>1.72</v>
      </c>
      <c r="G687" s="30" t="s">
        <v>14</v>
      </c>
      <c r="H687" s="30" t="s">
        <v>15</v>
      </c>
      <c r="I687" s="30" t="s">
        <v>24</v>
      </c>
      <c r="J687" s="30" t="s">
        <v>64</v>
      </c>
      <c r="K687" s="30" t="s">
        <v>26</v>
      </c>
      <c r="L687" s="30" t="s">
        <v>1427</v>
      </c>
      <c r="M687" s="30">
        <v>0.35</v>
      </c>
      <c r="N687" s="30" t="s">
        <v>8</v>
      </c>
      <c r="O687" s="30" t="s">
        <v>28</v>
      </c>
      <c r="P687" s="30" t="s">
        <v>79</v>
      </c>
      <c r="Q687" s="30" t="s">
        <v>420</v>
      </c>
      <c r="R687" s="30">
        <v>60438</v>
      </c>
      <c r="S687" s="32">
        <v>42064</v>
      </c>
      <c r="T687" s="32">
        <v>42066</v>
      </c>
      <c r="U687" s="53">
        <v>65.41</v>
      </c>
      <c r="V687" s="30">
        <v>15</v>
      </c>
      <c r="W687" s="30">
        <v>98.17</v>
      </c>
      <c r="X687" s="30">
        <v>89394</v>
      </c>
      <c r="Y687" s="30" t="s">
        <v>3216</v>
      </c>
      <c r="Z687" s="30">
        <v>258.51497114357318</v>
      </c>
    </row>
    <row r="688" spans="1:26" x14ac:dyDescent="0.2">
      <c r="A688" s="30">
        <v>1561</v>
      </c>
      <c r="B688" s="30" t="s">
        <v>1428</v>
      </c>
      <c r="C688" s="30" t="s">
        <v>13</v>
      </c>
      <c r="D688" s="30">
        <v>0.02</v>
      </c>
      <c r="E688" s="30">
        <v>11.34</v>
      </c>
      <c r="F688" s="30">
        <v>11.25</v>
      </c>
      <c r="G688" s="30" t="s">
        <v>14</v>
      </c>
      <c r="H688" s="30" t="s">
        <v>70</v>
      </c>
      <c r="I688" s="30" t="s">
        <v>24</v>
      </c>
      <c r="J688" s="30" t="s">
        <v>64</v>
      </c>
      <c r="K688" s="30" t="s">
        <v>49</v>
      </c>
      <c r="L688" s="30" t="s">
        <v>1429</v>
      </c>
      <c r="M688" s="30">
        <v>0.36</v>
      </c>
      <c r="N688" s="30" t="s">
        <v>8</v>
      </c>
      <c r="O688" s="30" t="s">
        <v>28</v>
      </c>
      <c r="P688" s="30" t="s">
        <v>163</v>
      </c>
      <c r="Q688" s="30" t="s">
        <v>1430</v>
      </c>
      <c r="R688" s="30">
        <v>76063</v>
      </c>
      <c r="S688" s="32">
        <v>42064</v>
      </c>
      <c r="T688" s="32">
        <v>42065</v>
      </c>
      <c r="U688" s="53">
        <v>-155.21</v>
      </c>
      <c r="V688" s="30">
        <v>9</v>
      </c>
      <c r="W688" s="30">
        <v>105.75</v>
      </c>
      <c r="X688" s="30">
        <v>88093</v>
      </c>
      <c r="Y688" s="30" t="s">
        <v>3216</v>
      </c>
      <c r="Z688" s="30">
        <v>108.02499049119245</v>
      </c>
    </row>
    <row r="689" spans="1:26" x14ac:dyDescent="0.2">
      <c r="A689" s="30">
        <v>1764</v>
      </c>
      <c r="B689" s="30" t="s">
        <v>687</v>
      </c>
      <c r="C689" s="30" t="s">
        <v>13</v>
      </c>
      <c r="D689" s="30">
        <v>0.06</v>
      </c>
      <c r="E689" s="30">
        <v>19.98</v>
      </c>
      <c r="F689" s="30">
        <v>10.49</v>
      </c>
      <c r="G689" s="30" t="s">
        <v>14</v>
      </c>
      <c r="H689" s="30" t="s">
        <v>15</v>
      </c>
      <c r="I689" s="30" t="s">
        <v>4</v>
      </c>
      <c r="J689" s="30" t="s">
        <v>102</v>
      </c>
      <c r="K689" s="30" t="s">
        <v>49</v>
      </c>
      <c r="L689" s="30" t="s">
        <v>1431</v>
      </c>
      <c r="M689" s="30">
        <v>0.49</v>
      </c>
      <c r="N689" s="30" t="s">
        <v>8</v>
      </c>
      <c r="O689" s="30" t="s">
        <v>9</v>
      </c>
      <c r="P689" s="30" t="s">
        <v>99</v>
      </c>
      <c r="Q689" s="30" t="s">
        <v>689</v>
      </c>
      <c r="R689" s="30">
        <v>34698</v>
      </c>
      <c r="S689" s="32">
        <v>42064</v>
      </c>
      <c r="T689" s="32">
        <v>42066</v>
      </c>
      <c r="U689" s="53">
        <v>514.17719999999997</v>
      </c>
      <c r="V689" s="30">
        <v>5</v>
      </c>
      <c r="W689" s="30">
        <v>103.37</v>
      </c>
      <c r="X689" s="30">
        <v>89776</v>
      </c>
      <c r="Y689" s="30" t="s">
        <v>3215</v>
      </c>
      <c r="Z689" s="30">
        <v>852.24404187140101</v>
      </c>
    </row>
    <row r="690" spans="1:26" x14ac:dyDescent="0.2">
      <c r="A690" s="30">
        <v>1764</v>
      </c>
      <c r="B690" s="30" t="s">
        <v>687</v>
      </c>
      <c r="C690" s="30" t="s">
        <v>13</v>
      </c>
      <c r="D690" s="30">
        <v>0.08</v>
      </c>
      <c r="E690" s="30">
        <v>1.76</v>
      </c>
      <c r="F690" s="30">
        <v>4.8600000000000003</v>
      </c>
      <c r="G690" s="30" t="s">
        <v>14</v>
      </c>
      <c r="H690" s="30" t="s">
        <v>15</v>
      </c>
      <c r="I690" s="30" t="s">
        <v>4</v>
      </c>
      <c r="J690" s="30" t="s">
        <v>102</v>
      </c>
      <c r="K690" s="30" t="s">
        <v>49</v>
      </c>
      <c r="L690" s="30" t="s">
        <v>582</v>
      </c>
      <c r="M690" s="30">
        <v>0.41</v>
      </c>
      <c r="N690" s="30" t="s">
        <v>8</v>
      </c>
      <c r="O690" s="30" t="s">
        <v>9</v>
      </c>
      <c r="P690" s="30" t="s">
        <v>99</v>
      </c>
      <c r="Q690" s="30" t="s">
        <v>689</v>
      </c>
      <c r="R690" s="30">
        <v>34698</v>
      </c>
      <c r="S690" s="32">
        <v>42064</v>
      </c>
      <c r="T690" s="32">
        <v>42065</v>
      </c>
      <c r="U690" s="53">
        <v>235.65600000000001</v>
      </c>
      <c r="V690" s="30">
        <v>23</v>
      </c>
      <c r="W690" s="30">
        <v>40.22</v>
      </c>
      <c r="X690" s="30">
        <v>89776</v>
      </c>
      <c r="Y690" s="30" t="s">
        <v>3215</v>
      </c>
      <c r="Z690" s="30">
        <v>274.62370933775134</v>
      </c>
    </row>
    <row r="691" spans="1:26" x14ac:dyDescent="0.2">
      <c r="A691" s="30">
        <v>1917</v>
      </c>
      <c r="B691" s="30" t="s">
        <v>1432</v>
      </c>
      <c r="C691" s="30" t="s">
        <v>13</v>
      </c>
      <c r="D691" s="30">
        <v>0.08</v>
      </c>
      <c r="E691" s="30">
        <v>22.23</v>
      </c>
      <c r="F691" s="30">
        <v>3.63</v>
      </c>
      <c r="G691" s="30" t="s">
        <v>14</v>
      </c>
      <c r="H691" s="30" t="s">
        <v>47</v>
      </c>
      <c r="I691" s="30" t="s">
        <v>4</v>
      </c>
      <c r="J691" s="30" t="s">
        <v>102</v>
      </c>
      <c r="K691" s="30" t="s">
        <v>18</v>
      </c>
      <c r="L691" s="30" t="s">
        <v>1433</v>
      </c>
      <c r="M691" s="30">
        <v>0.52</v>
      </c>
      <c r="N691" s="30" t="s">
        <v>8</v>
      </c>
      <c r="O691" s="30" t="s">
        <v>9</v>
      </c>
      <c r="P691" s="30" t="s">
        <v>20</v>
      </c>
      <c r="Q691" s="30" t="s">
        <v>1434</v>
      </c>
      <c r="R691" s="30">
        <v>72113</v>
      </c>
      <c r="S691" s="32">
        <v>42064</v>
      </c>
      <c r="T691" s="32">
        <v>42066</v>
      </c>
      <c r="U691" s="53">
        <v>-29.61</v>
      </c>
      <c r="V691" s="30">
        <v>10</v>
      </c>
      <c r="W691" s="30">
        <v>210.33</v>
      </c>
      <c r="X691" s="30">
        <v>85897</v>
      </c>
      <c r="Y691" s="30" t="s">
        <v>3215</v>
      </c>
      <c r="Z691" s="30">
        <v>183.9292948337677</v>
      </c>
    </row>
    <row r="692" spans="1:26" x14ac:dyDescent="0.2">
      <c r="A692" s="30">
        <v>2437</v>
      </c>
      <c r="B692" s="30" t="s">
        <v>1435</v>
      </c>
      <c r="C692" s="30" t="s">
        <v>23</v>
      </c>
      <c r="D692" s="30">
        <v>0.09</v>
      </c>
      <c r="E692" s="30">
        <v>90.97</v>
      </c>
      <c r="F692" s="30">
        <v>14</v>
      </c>
      <c r="G692" s="30" t="s">
        <v>2</v>
      </c>
      <c r="H692" s="30" t="s">
        <v>47</v>
      </c>
      <c r="I692" s="30" t="s">
        <v>16</v>
      </c>
      <c r="J692" s="30" t="s">
        <v>32</v>
      </c>
      <c r="K692" s="30" t="s">
        <v>33</v>
      </c>
      <c r="L692" s="30" t="s">
        <v>1086</v>
      </c>
      <c r="M692" s="30">
        <v>0.36</v>
      </c>
      <c r="N692" s="30" t="s">
        <v>8</v>
      </c>
      <c r="O692" s="30" t="s">
        <v>28</v>
      </c>
      <c r="P692" s="30" t="s">
        <v>333</v>
      </c>
      <c r="Q692" s="30" t="s">
        <v>1436</v>
      </c>
      <c r="R692" s="30">
        <v>53150</v>
      </c>
      <c r="S692" s="32">
        <v>42064</v>
      </c>
      <c r="T692" s="32">
        <v>42066</v>
      </c>
      <c r="U692" s="53">
        <v>35.29</v>
      </c>
      <c r="V692" s="30">
        <v>3</v>
      </c>
      <c r="W692" s="30">
        <v>260</v>
      </c>
      <c r="X692" s="30">
        <v>90301</v>
      </c>
      <c r="Y692" s="30" t="s">
        <v>3216</v>
      </c>
      <c r="Z692" s="30">
        <v>891.47442912621125</v>
      </c>
    </row>
    <row r="693" spans="1:26" x14ac:dyDescent="0.2">
      <c r="A693" s="30">
        <v>2454</v>
      </c>
      <c r="B693" s="30" t="s">
        <v>1437</v>
      </c>
      <c r="C693" s="30" t="s">
        <v>92</v>
      </c>
      <c r="D693" s="30">
        <v>0.06</v>
      </c>
      <c r="E693" s="30">
        <v>3174.835</v>
      </c>
      <c r="F693" s="30">
        <v>24.49</v>
      </c>
      <c r="G693" s="30" t="s">
        <v>63</v>
      </c>
      <c r="H693" s="30" t="s">
        <v>70</v>
      </c>
      <c r="I693" s="30" t="s">
        <v>16</v>
      </c>
      <c r="J693" s="30" t="s">
        <v>39</v>
      </c>
      <c r="K693" s="30" t="s">
        <v>40</v>
      </c>
      <c r="L693" s="30" t="s">
        <v>494</v>
      </c>
      <c r="M693" s="30">
        <v>0.37</v>
      </c>
      <c r="N693" s="30" t="s">
        <v>8</v>
      </c>
      <c r="O693" s="30" t="s">
        <v>9</v>
      </c>
      <c r="P693" s="30" t="s">
        <v>140</v>
      </c>
      <c r="Q693" s="30" t="s">
        <v>1438</v>
      </c>
      <c r="R693" s="30">
        <v>35244</v>
      </c>
      <c r="S693" s="32">
        <v>42064</v>
      </c>
      <c r="T693" s="32">
        <v>42067</v>
      </c>
      <c r="U693" s="53">
        <v>-68.432000000000002</v>
      </c>
      <c r="V693" s="30">
        <v>1</v>
      </c>
      <c r="W693" s="30">
        <v>3550.28</v>
      </c>
      <c r="X693" s="30">
        <v>89219</v>
      </c>
      <c r="Y693" s="30" t="s">
        <v>3215</v>
      </c>
      <c r="Z693" s="30">
        <v>11408.29985301928</v>
      </c>
    </row>
    <row r="694" spans="1:26" x14ac:dyDescent="0.2">
      <c r="A694" s="30">
        <v>1882</v>
      </c>
      <c r="B694" s="30" t="s">
        <v>1439</v>
      </c>
      <c r="C694" s="30" t="s">
        <v>46</v>
      </c>
      <c r="D694" s="30">
        <v>0.09</v>
      </c>
      <c r="E694" s="30">
        <v>5.78</v>
      </c>
      <c r="F694" s="30">
        <v>5.67</v>
      </c>
      <c r="G694" s="30" t="s">
        <v>14</v>
      </c>
      <c r="H694" s="30" t="s">
        <v>47</v>
      </c>
      <c r="I694" s="30" t="s">
        <v>24</v>
      </c>
      <c r="J694" s="30" t="s">
        <v>64</v>
      </c>
      <c r="K694" s="30" t="s">
        <v>49</v>
      </c>
      <c r="L694" s="30" t="s">
        <v>591</v>
      </c>
      <c r="M694" s="30">
        <v>0.36</v>
      </c>
      <c r="N694" s="30" t="s">
        <v>8</v>
      </c>
      <c r="O694" s="30" t="s">
        <v>87</v>
      </c>
      <c r="P694" s="30" t="s">
        <v>373</v>
      </c>
      <c r="Q694" s="30" t="s">
        <v>1440</v>
      </c>
      <c r="R694" s="30">
        <v>7036</v>
      </c>
      <c r="S694" s="32">
        <v>42064</v>
      </c>
      <c r="T694" s="32">
        <v>42066</v>
      </c>
      <c r="U694" s="53">
        <v>-7.96</v>
      </c>
      <c r="V694" s="30">
        <v>1</v>
      </c>
      <c r="W694" s="30">
        <v>11.35</v>
      </c>
      <c r="X694" s="30">
        <v>87378</v>
      </c>
      <c r="Y694" s="30" t="s">
        <v>3218</v>
      </c>
      <c r="Z694" s="30">
        <v>274.86284292718904</v>
      </c>
    </row>
    <row r="695" spans="1:26" x14ac:dyDescent="0.2">
      <c r="A695" s="30">
        <v>1885</v>
      </c>
      <c r="B695" s="30" t="s">
        <v>1441</v>
      </c>
      <c r="C695" s="30" t="s">
        <v>46</v>
      </c>
      <c r="D695" s="30">
        <v>0.05</v>
      </c>
      <c r="E695" s="30">
        <v>535.64</v>
      </c>
      <c r="F695" s="30">
        <v>14.7</v>
      </c>
      <c r="G695" s="30" t="s">
        <v>2</v>
      </c>
      <c r="H695" s="30" t="s">
        <v>47</v>
      </c>
      <c r="I695" s="30" t="s">
        <v>16</v>
      </c>
      <c r="J695" s="30" t="s">
        <v>32</v>
      </c>
      <c r="K695" s="30" t="s">
        <v>33</v>
      </c>
      <c r="L695" s="30" t="s">
        <v>1442</v>
      </c>
      <c r="M695" s="30">
        <v>0.59</v>
      </c>
      <c r="N695" s="30" t="s">
        <v>8</v>
      </c>
      <c r="O695" s="30" t="s">
        <v>87</v>
      </c>
      <c r="P695" s="30" t="s">
        <v>560</v>
      </c>
      <c r="Q695" s="30" t="s">
        <v>1443</v>
      </c>
      <c r="R695" s="30">
        <v>2806</v>
      </c>
      <c r="S695" s="32">
        <v>42064</v>
      </c>
      <c r="T695" s="32">
        <v>42066</v>
      </c>
      <c r="U695" s="53">
        <v>4407.4399999999996</v>
      </c>
      <c r="V695" s="30">
        <v>15</v>
      </c>
      <c r="W695" s="30">
        <v>7029.1</v>
      </c>
      <c r="X695" s="30">
        <v>87378</v>
      </c>
      <c r="Y695" s="30" t="s">
        <v>3218</v>
      </c>
      <c r="Z695" s="30">
        <v>7120.1119589645805</v>
      </c>
    </row>
    <row r="696" spans="1:26" x14ac:dyDescent="0.2">
      <c r="A696" s="30">
        <v>3187</v>
      </c>
      <c r="B696" s="30" t="s">
        <v>1444</v>
      </c>
      <c r="C696" s="30" t="s">
        <v>13</v>
      </c>
      <c r="D696" s="30">
        <v>0.08</v>
      </c>
      <c r="E696" s="30">
        <v>170.98</v>
      </c>
      <c r="F696" s="30">
        <v>35.89</v>
      </c>
      <c r="G696" s="30" t="s">
        <v>2</v>
      </c>
      <c r="H696" s="30" t="s">
        <v>3</v>
      </c>
      <c r="I696" s="30" t="s">
        <v>4</v>
      </c>
      <c r="J696" s="30" t="s">
        <v>93</v>
      </c>
      <c r="K696" s="30" t="s">
        <v>6</v>
      </c>
      <c r="L696" s="30" t="s">
        <v>1445</v>
      </c>
      <c r="M696" s="30">
        <v>0.66</v>
      </c>
      <c r="N696" s="30" t="s">
        <v>8</v>
      </c>
      <c r="O696" s="30" t="s">
        <v>9</v>
      </c>
      <c r="P696" s="30" t="s">
        <v>99</v>
      </c>
      <c r="Q696" s="30" t="s">
        <v>1446</v>
      </c>
      <c r="R696" s="30">
        <v>33569</v>
      </c>
      <c r="S696" s="32">
        <v>42065</v>
      </c>
      <c r="T696" s="32">
        <v>42067</v>
      </c>
      <c r="U696" s="53">
        <v>-119.812</v>
      </c>
      <c r="V696" s="30">
        <v>1</v>
      </c>
      <c r="W696" s="30">
        <v>199.48</v>
      </c>
      <c r="X696" s="30">
        <v>89025</v>
      </c>
      <c r="Y696" s="30" t="s">
        <v>3215</v>
      </c>
      <c r="Z696" s="30">
        <v>1722.5876845233422</v>
      </c>
    </row>
    <row r="697" spans="1:26" x14ac:dyDescent="0.2">
      <c r="A697" s="30">
        <v>64</v>
      </c>
      <c r="B697" s="30" t="s">
        <v>1447</v>
      </c>
      <c r="C697" s="30" t="s">
        <v>46</v>
      </c>
      <c r="D697" s="30">
        <v>0</v>
      </c>
      <c r="E697" s="30">
        <v>3.69</v>
      </c>
      <c r="F697" s="30">
        <v>0.5</v>
      </c>
      <c r="G697" s="30" t="s">
        <v>14</v>
      </c>
      <c r="H697" s="30" t="s">
        <v>3</v>
      </c>
      <c r="I697" s="30" t="s">
        <v>24</v>
      </c>
      <c r="J697" s="30" t="s">
        <v>128</v>
      </c>
      <c r="K697" s="30" t="s">
        <v>49</v>
      </c>
      <c r="L697" s="30" t="s">
        <v>1448</v>
      </c>
      <c r="M697" s="30">
        <v>0.38</v>
      </c>
      <c r="N697" s="30" t="s">
        <v>8</v>
      </c>
      <c r="O697" s="30" t="s">
        <v>9</v>
      </c>
      <c r="P697" s="30" t="s">
        <v>218</v>
      </c>
      <c r="Q697" s="30" t="s">
        <v>1449</v>
      </c>
      <c r="R697" s="30">
        <v>24153</v>
      </c>
      <c r="S697" s="32">
        <v>42065</v>
      </c>
      <c r="T697" s="32">
        <v>42067</v>
      </c>
      <c r="U697" s="53">
        <v>-37.5291</v>
      </c>
      <c r="V697" s="30">
        <v>1</v>
      </c>
      <c r="W697" s="30">
        <v>4</v>
      </c>
      <c r="X697" s="30">
        <v>87406</v>
      </c>
      <c r="Y697" s="30" t="s">
        <v>3215</v>
      </c>
      <c r="Z697" s="30">
        <v>131.76303868784791</v>
      </c>
    </row>
    <row r="698" spans="1:26" x14ac:dyDescent="0.2">
      <c r="A698" s="30">
        <v>64</v>
      </c>
      <c r="B698" s="30" t="s">
        <v>1447</v>
      </c>
      <c r="C698" s="30" t="s">
        <v>46</v>
      </c>
      <c r="D698" s="30">
        <v>0.02</v>
      </c>
      <c r="E698" s="30">
        <v>175.99</v>
      </c>
      <c r="F698" s="30">
        <v>4.99</v>
      </c>
      <c r="G698" s="30" t="s">
        <v>63</v>
      </c>
      <c r="H698" s="30" t="s">
        <v>3</v>
      </c>
      <c r="I698" s="30" t="s">
        <v>16</v>
      </c>
      <c r="J698" s="30" t="s">
        <v>111</v>
      </c>
      <c r="K698" s="30" t="s">
        <v>49</v>
      </c>
      <c r="L698" s="30" t="s">
        <v>1225</v>
      </c>
      <c r="M698" s="30">
        <v>0.59</v>
      </c>
      <c r="N698" s="30" t="s">
        <v>8</v>
      </c>
      <c r="O698" s="30" t="s">
        <v>9</v>
      </c>
      <c r="P698" s="30" t="s">
        <v>218</v>
      </c>
      <c r="Q698" s="30" t="s">
        <v>1449</v>
      </c>
      <c r="R698" s="30">
        <v>24153</v>
      </c>
      <c r="S698" s="32">
        <v>42065</v>
      </c>
      <c r="T698" s="32">
        <v>42065</v>
      </c>
      <c r="U698" s="53">
        <v>101.49</v>
      </c>
      <c r="V698" s="30">
        <v>4</v>
      </c>
      <c r="W698" s="30">
        <v>589.79999999999995</v>
      </c>
      <c r="X698" s="30">
        <v>87406</v>
      </c>
      <c r="Y698" s="30" t="s">
        <v>3215</v>
      </c>
      <c r="Z698" s="30">
        <v>1017.1849356240723</v>
      </c>
    </row>
    <row r="699" spans="1:26" x14ac:dyDescent="0.2">
      <c r="A699" s="30">
        <v>2877</v>
      </c>
      <c r="B699" s="30" t="s">
        <v>1450</v>
      </c>
      <c r="C699" s="30" t="s">
        <v>46</v>
      </c>
      <c r="D699" s="30">
        <v>0</v>
      </c>
      <c r="E699" s="30">
        <v>8.33</v>
      </c>
      <c r="F699" s="30">
        <v>1.99</v>
      </c>
      <c r="G699" s="30" t="s">
        <v>63</v>
      </c>
      <c r="H699" s="30" t="s">
        <v>15</v>
      </c>
      <c r="I699" s="30" t="s">
        <v>16</v>
      </c>
      <c r="J699" s="30" t="s">
        <v>17</v>
      </c>
      <c r="K699" s="30" t="s">
        <v>18</v>
      </c>
      <c r="L699" s="30" t="s">
        <v>1150</v>
      </c>
      <c r="M699" s="30">
        <v>0.52</v>
      </c>
      <c r="N699" s="30" t="s">
        <v>8</v>
      </c>
      <c r="O699" s="30" t="s">
        <v>87</v>
      </c>
      <c r="P699" s="30" t="s">
        <v>293</v>
      </c>
      <c r="Q699" s="30" t="s">
        <v>1451</v>
      </c>
      <c r="R699" s="30">
        <v>44070</v>
      </c>
      <c r="S699" s="32">
        <v>42065</v>
      </c>
      <c r="T699" s="32">
        <v>42067</v>
      </c>
      <c r="U699" s="53">
        <v>74.181899999999999</v>
      </c>
      <c r="V699" s="30">
        <v>12</v>
      </c>
      <c r="W699" s="30">
        <v>107.51</v>
      </c>
      <c r="X699" s="30">
        <v>91492</v>
      </c>
      <c r="Y699" s="30" t="s">
        <v>3218</v>
      </c>
      <c r="Z699" s="30">
        <v>316.12924581297483</v>
      </c>
    </row>
    <row r="700" spans="1:26" x14ac:dyDescent="0.2">
      <c r="A700" s="30">
        <v>2878</v>
      </c>
      <c r="B700" s="30" t="s">
        <v>1452</v>
      </c>
      <c r="C700" s="30" t="s">
        <v>46</v>
      </c>
      <c r="D700" s="30">
        <v>0</v>
      </c>
      <c r="E700" s="30">
        <v>8.33</v>
      </c>
      <c r="F700" s="30">
        <v>1.99</v>
      </c>
      <c r="G700" s="30" t="s">
        <v>63</v>
      </c>
      <c r="H700" s="30" t="s">
        <v>15</v>
      </c>
      <c r="I700" s="30" t="s">
        <v>16</v>
      </c>
      <c r="J700" s="30" t="s">
        <v>17</v>
      </c>
      <c r="K700" s="30" t="s">
        <v>18</v>
      </c>
      <c r="L700" s="30" t="s">
        <v>1150</v>
      </c>
      <c r="M700" s="30">
        <v>0.52</v>
      </c>
      <c r="N700" s="30" t="s">
        <v>8</v>
      </c>
      <c r="O700" s="30" t="s">
        <v>35</v>
      </c>
      <c r="P700" s="30" t="s">
        <v>42</v>
      </c>
      <c r="Q700" s="30" t="s">
        <v>118</v>
      </c>
      <c r="R700" s="30">
        <v>98107</v>
      </c>
      <c r="S700" s="32">
        <v>42065</v>
      </c>
      <c r="T700" s="32">
        <v>42067</v>
      </c>
      <c r="U700" s="53">
        <v>82.31</v>
      </c>
      <c r="V700" s="30">
        <v>47</v>
      </c>
      <c r="W700" s="30">
        <v>421.08</v>
      </c>
      <c r="X700" s="30">
        <v>54369</v>
      </c>
      <c r="Y700" s="30" t="s">
        <v>3217</v>
      </c>
      <c r="Z700" s="30">
        <v>324.45262928707092</v>
      </c>
    </row>
    <row r="701" spans="1:26" x14ac:dyDescent="0.2">
      <c r="A701" s="30">
        <v>3067</v>
      </c>
      <c r="B701" s="30" t="s">
        <v>1453</v>
      </c>
      <c r="C701" s="30" t="s">
        <v>46</v>
      </c>
      <c r="D701" s="30">
        <v>0.06</v>
      </c>
      <c r="E701" s="30">
        <v>355.98</v>
      </c>
      <c r="F701" s="30">
        <v>58.92</v>
      </c>
      <c r="G701" s="30" t="s">
        <v>2</v>
      </c>
      <c r="H701" s="30" t="s">
        <v>15</v>
      </c>
      <c r="I701" s="30" t="s">
        <v>4</v>
      </c>
      <c r="J701" s="30" t="s">
        <v>85</v>
      </c>
      <c r="K701" s="30" t="s">
        <v>33</v>
      </c>
      <c r="L701" s="30" t="s">
        <v>670</v>
      </c>
      <c r="M701" s="30">
        <v>0.64</v>
      </c>
      <c r="N701" s="30" t="s">
        <v>8</v>
      </c>
      <c r="O701" s="30" t="s">
        <v>87</v>
      </c>
      <c r="P701" s="30" t="s">
        <v>293</v>
      </c>
      <c r="Q701" s="30" t="s">
        <v>1454</v>
      </c>
      <c r="R701" s="30">
        <v>44515</v>
      </c>
      <c r="S701" s="32">
        <v>42065</v>
      </c>
      <c r="T701" s="32">
        <v>42066</v>
      </c>
      <c r="U701" s="53">
        <v>1660.92</v>
      </c>
      <c r="V701" s="30">
        <v>14</v>
      </c>
      <c r="W701" s="30">
        <v>5086.08</v>
      </c>
      <c r="X701" s="30">
        <v>91376</v>
      </c>
      <c r="Y701" s="30" t="s">
        <v>3218</v>
      </c>
      <c r="Z701" s="30">
        <v>4942.4862897698422</v>
      </c>
    </row>
    <row r="702" spans="1:26" x14ac:dyDescent="0.2">
      <c r="A702" s="30">
        <v>1686</v>
      </c>
      <c r="B702" s="30" t="s">
        <v>1455</v>
      </c>
      <c r="C702" s="30" t="s">
        <v>23</v>
      </c>
      <c r="D702" s="30">
        <v>0.08</v>
      </c>
      <c r="E702" s="30">
        <v>2.08</v>
      </c>
      <c r="F702" s="30">
        <v>5.33</v>
      </c>
      <c r="G702" s="30" t="s">
        <v>14</v>
      </c>
      <c r="H702" s="30" t="s">
        <v>70</v>
      </c>
      <c r="I702" s="30" t="s">
        <v>4</v>
      </c>
      <c r="J702" s="30" t="s">
        <v>102</v>
      </c>
      <c r="K702" s="30" t="s">
        <v>49</v>
      </c>
      <c r="L702" s="30" t="s">
        <v>435</v>
      </c>
      <c r="M702" s="30">
        <v>0.43</v>
      </c>
      <c r="N702" s="30" t="s">
        <v>8</v>
      </c>
      <c r="O702" s="30" t="s">
        <v>28</v>
      </c>
      <c r="P702" s="30" t="s">
        <v>79</v>
      </c>
      <c r="Q702" s="30" t="s">
        <v>1456</v>
      </c>
      <c r="R702" s="30">
        <v>60123</v>
      </c>
      <c r="S702" s="32">
        <v>42066</v>
      </c>
      <c r="T702" s="32">
        <v>42073</v>
      </c>
      <c r="U702" s="53">
        <v>-129.01</v>
      </c>
      <c r="V702" s="30">
        <v>9</v>
      </c>
      <c r="W702" s="30">
        <v>19.670000000000002</v>
      </c>
      <c r="X702" s="30">
        <v>86973</v>
      </c>
      <c r="Y702" s="30" t="s">
        <v>3216</v>
      </c>
      <c r="Z702" s="30">
        <v>43.005657189174826</v>
      </c>
    </row>
    <row r="703" spans="1:26" x14ac:dyDescent="0.2">
      <c r="A703" s="30">
        <v>428</v>
      </c>
      <c r="B703" s="30" t="s">
        <v>487</v>
      </c>
      <c r="C703" s="30" t="s">
        <v>46</v>
      </c>
      <c r="D703" s="30">
        <v>0.05</v>
      </c>
      <c r="E703" s="30">
        <v>10.98</v>
      </c>
      <c r="F703" s="30">
        <v>4.8</v>
      </c>
      <c r="G703" s="30" t="s">
        <v>14</v>
      </c>
      <c r="H703" s="30" t="s">
        <v>70</v>
      </c>
      <c r="I703" s="30" t="s">
        <v>24</v>
      </c>
      <c r="J703" s="30" t="s">
        <v>321</v>
      </c>
      <c r="K703" s="30" t="s">
        <v>49</v>
      </c>
      <c r="L703" s="30" t="s">
        <v>1457</v>
      </c>
      <c r="M703" s="30">
        <v>0.36</v>
      </c>
      <c r="N703" s="30" t="s">
        <v>8</v>
      </c>
      <c r="O703" s="30" t="s">
        <v>35</v>
      </c>
      <c r="P703" s="30" t="s">
        <v>272</v>
      </c>
      <c r="Q703" s="30" t="s">
        <v>489</v>
      </c>
      <c r="R703" s="30">
        <v>89701</v>
      </c>
      <c r="S703" s="32">
        <v>42066</v>
      </c>
      <c r="T703" s="32">
        <v>42068</v>
      </c>
      <c r="U703" s="53">
        <v>90.62</v>
      </c>
      <c r="V703" s="30">
        <v>22</v>
      </c>
      <c r="W703" s="30">
        <v>243.11</v>
      </c>
      <c r="X703" s="30">
        <v>88480</v>
      </c>
      <c r="Y703" s="30" t="s">
        <v>3217</v>
      </c>
      <c r="Z703" s="30">
        <v>364.05202079708511</v>
      </c>
    </row>
    <row r="704" spans="1:26" x14ac:dyDescent="0.2">
      <c r="A704" s="30">
        <v>568</v>
      </c>
      <c r="B704" s="30" t="s">
        <v>1458</v>
      </c>
      <c r="C704" s="30" t="s">
        <v>1</v>
      </c>
      <c r="D704" s="30">
        <v>0.02</v>
      </c>
      <c r="E704" s="30">
        <v>280.98</v>
      </c>
      <c r="F704" s="30">
        <v>57</v>
      </c>
      <c r="G704" s="30" t="s">
        <v>2</v>
      </c>
      <c r="H704" s="30" t="s">
        <v>15</v>
      </c>
      <c r="I704" s="30" t="s">
        <v>4</v>
      </c>
      <c r="J704" s="30" t="s">
        <v>85</v>
      </c>
      <c r="K704" s="30" t="s">
        <v>33</v>
      </c>
      <c r="L704" s="30" t="s">
        <v>838</v>
      </c>
      <c r="M704" s="30">
        <v>0.78</v>
      </c>
      <c r="N704" s="30" t="s">
        <v>8</v>
      </c>
      <c r="O704" s="30" t="s">
        <v>9</v>
      </c>
      <c r="P704" s="30" t="s">
        <v>10</v>
      </c>
      <c r="Q704" s="30" t="s">
        <v>1459</v>
      </c>
      <c r="R704" s="30">
        <v>39701</v>
      </c>
      <c r="S704" s="32">
        <v>42067</v>
      </c>
      <c r="T704" s="32">
        <v>42068</v>
      </c>
      <c r="U704" s="53">
        <v>1141.7940000000001</v>
      </c>
      <c r="V704" s="30">
        <v>4</v>
      </c>
      <c r="W704" s="30">
        <v>1128.74</v>
      </c>
      <c r="X704" s="30">
        <v>88879</v>
      </c>
      <c r="Y704" s="30" t="s">
        <v>3215</v>
      </c>
      <c r="Z704" s="30">
        <v>4354.6135082589117</v>
      </c>
    </row>
    <row r="705" spans="1:26" x14ac:dyDescent="0.2">
      <c r="A705" s="30">
        <v>3133</v>
      </c>
      <c r="B705" s="30" t="s">
        <v>537</v>
      </c>
      <c r="C705" s="30" t="s">
        <v>1</v>
      </c>
      <c r="D705" s="30">
        <v>0.08</v>
      </c>
      <c r="E705" s="30">
        <v>5.4</v>
      </c>
      <c r="F705" s="30">
        <v>7.78</v>
      </c>
      <c r="G705" s="30" t="s">
        <v>14</v>
      </c>
      <c r="H705" s="30" t="s">
        <v>70</v>
      </c>
      <c r="I705" s="30" t="s">
        <v>24</v>
      </c>
      <c r="J705" s="30" t="s">
        <v>48</v>
      </c>
      <c r="K705" s="30" t="s">
        <v>49</v>
      </c>
      <c r="L705" s="30" t="s">
        <v>1460</v>
      </c>
      <c r="M705" s="30">
        <v>0.37</v>
      </c>
      <c r="N705" s="30" t="s">
        <v>8</v>
      </c>
      <c r="O705" s="30" t="s">
        <v>28</v>
      </c>
      <c r="P705" s="30" t="s">
        <v>79</v>
      </c>
      <c r="Q705" s="30" t="s">
        <v>538</v>
      </c>
      <c r="R705" s="30">
        <v>60540</v>
      </c>
      <c r="S705" s="32">
        <v>42067</v>
      </c>
      <c r="T705" s="32">
        <v>42067</v>
      </c>
      <c r="U705" s="53">
        <v>-44.067999999999998</v>
      </c>
      <c r="V705" s="30">
        <v>4</v>
      </c>
      <c r="W705" s="30">
        <v>25.35</v>
      </c>
      <c r="X705" s="30">
        <v>86792</v>
      </c>
      <c r="Y705" s="30" t="s">
        <v>3216</v>
      </c>
      <c r="Z705" s="30">
        <v>368.47885503462538</v>
      </c>
    </row>
    <row r="706" spans="1:26" x14ac:dyDescent="0.2">
      <c r="A706" s="30">
        <v>3133</v>
      </c>
      <c r="B706" s="30" t="s">
        <v>537</v>
      </c>
      <c r="C706" s="30" t="s">
        <v>1</v>
      </c>
      <c r="D706" s="30">
        <v>0.09</v>
      </c>
      <c r="E706" s="30">
        <v>8.4600000000000009</v>
      </c>
      <c r="F706" s="30">
        <v>8.99</v>
      </c>
      <c r="G706" s="30" t="s">
        <v>63</v>
      </c>
      <c r="H706" s="30" t="s">
        <v>70</v>
      </c>
      <c r="I706" s="30" t="s">
        <v>16</v>
      </c>
      <c r="J706" s="30" t="s">
        <v>17</v>
      </c>
      <c r="K706" s="30" t="s">
        <v>18</v>
      </c>
      <c r="L706" s="30" t="s">
        <v>1461</v>
      </c>
      <c r="M706" s="30">
        <v>0.79</v>
      </c>
      <c r="N706" s="30" t="s">
        <v>8</v>
      </c>
      <c r="O706" s="30" t="s">
        <v>28</v>
      </c>
      <c r="P706" s="30" t="s">
        <v>79</v>
      </c>
      <c r="Q706" s="30" t="s">
        <v>538</v>
      </c>
      <c r="R706" s="30">
        <v>60540</v>
      </c>
      <c r="S706" s="32">
        <v>42067</v>
      </c>
      <c r="T706" s="32">
        <v>42070</v>
      </c>
      <c r="U706" s="53">
        <v>-100.51</v>
      </c>
      <c r="V706" s="30">
        <v>5</v>
      </c>
      <c r="W706" s="30">
        <v>45.03</v>
      </c>
      <c r="X706" s="30">
        <v>86792</v>
      </c>
      <c r="Y706" s="30" t="s">
        <v>3216</v>
      </c>
      <c r="Z706" s="30">
        <v>613.98486817710295</v>
      </c>
    </row>
    <row r="707" spans="1:26" x14ac:dyDescent="0.2">
      <c r="A707" s="30">
        <v>3133</v>
      </c>
      <c r="B707" s="30" t="s">
        <v>537</v>
      </c>
      <c r="C707" s="30" t="s">
        <v>1</v>
      </c>
      <c r="D707" s="30">
        <v>0.21</v>
      </c>
      <c r="E707" s="30">
        <v>14.98</v>
      </c>
      <c r="F707" s="30">
        <v>8.99</v>
      </c>
      <c r="G707" s="30" t="s">
        <v>14</v>
      </c>
      <c r="H707" s="30" t="s">
        <v>70</v>
      </c>
      <c r="I707" s="30" t="s">
        <v>4</v>
      </c>
      <c r="J707" s="30" t="s">
        <v>102</v>
      </c>
      <c r="K707" s="30" t="s">
        <v>18</v>
      </c>
      <c r="L707" s="30" t="s">
        <v>1462</v>
      </c>
      <c r="M707" s="30">
        <v>0.39</v>
      </c>
      <c r="N707" s="30" t="s">
        <v>8</v>
      </c>
      <c r="O707" s="30" t="s">
        <v>28</v>
      </c>
      <c r="P707" s="30" t="s">
        <v>79</v>
      </c>
      <c r="Q707" s="30" t="s">
        <v>538</v>
      </c>
      <c r="R707" s="30">
        <v>60540</v>
      </c>
      <c r="S707" s="32">
        <v>42067</v>
      </c>
      <c r="T707" s="32">
        <v>42068</v>
      </c>
      <c r="U707" s="53">
        <v>-17.75</v>
      </c>
      <c r="V707" s="30">
        <v>10</v>
      </c>
      <c r="W707" s="30">
        <v>153.87</v>
      </c>
      <c r="X707" s="30">
        <v>86792</v>
      </c>
      <c r="Y707" s="30" t="s">
        <v>3216</v>
      </c>
      <c r="Z707" s="30">
        <v>389.60321306253087</v>
      </c>
    </row>
    <row r="708" spans="1:26" x14ac:dyDescent="0.2">
      <c r="A708" s="30">
        <v>3133</v>
      </c>
      <c r="B708" s="30" t="s">
        <v>537</v>
      </c>
      <c r="C708" s="30" t="s">
        <v>1</v>
      </c>
      <c r="D708" s="30">
        <v>0.04</v>
      </c>
      <c r="E708" s="30">
        <v>155.99</v>
      </c>
      <c r="F708" s="30">
        <v>8.08</v>
      </c>
      <c r="G708" s="30" t="s">
        <v>14</v>
      </c>
      <c r="H708" s="30" t="s">
        <v>70</v>
      </c>
      <c r="I708" s="30" t="s">
        <v>16</v>
      </c>
      <c r="J708" s="30" t="s">
        <v>111</v>
      </c>
      <c r="K708" s="30" t="s">
        <v>49</v>
      </c>
      <c r="L708" s="30" t="s">
        <v>1463</v>
      </c>
      <c r="M708" s="30">
        <v>0.6</v>
      </c>
      <c r="N708" s="30" t="s">
        <v>8</v>
      </c>
      <c r="O708" s="30" t="s">
        <v>28</v>
      </c>
      <c r="P708" s="30" t="s">
        <v>79</v>
      </c>
      <c r="Q708" s="30" t="s">
        <v>538</v>
      </c>
      <c r="R708" s="30">
        <v>60540</v>
      </c>
      <c r="S708" s="32">
        <v>42067</v>
      </c>
      <c r="T708" s="32">
        <v>42068</v>
      </c>
      <c r="U708" s="53">
        <v>1374.9480000000001</v>
      </c>
      <c r="V708" s="30">
        <v>22</v>
      </c>
      <c r="W708" s="30">
        <v>2800.33</v>
      </c>
      <c r="X708" s="30">
        <v>86792</v>
      </c>
      <c r="Y708" s="30" t="s">
        <v>3216</v>
      </c>
      <c r="Z708" s="30">
        <v>2519.3103015437073</v>
      </c>
    </row>
    <row r="709" spans="1:26" x14ac:dyDescent="0.2">
      <c r="A709" s="30">
        <v>1005</v>
      </c>
      <c r="B709" s="30" t="s">
        <v>1373</v>
      </c>
      <c r="C709" s="30" t="s">
        <v>23</v>
      </c>
      <c r="D709" s="30">
        <v>0.06</v>
      </c>
      <c r="E709" s="30">
        <v>10.14</v>
      </c>
      <c r="F709" s="30">
        <v>2.27</v>
      </c>
      <c r="G709" s="30" t="s">
        <v>14</v>
      </c>
      <c r="H709" s="30" t="s">
        <v>3</v>
      </c>
      <c r="I709" s="30" t="s">
        <v>24</v>
      </c>
      <c r="J709" s="30" t="s">
        <v>64</v>
      </c>
      <c r="K709" s="30" t="s">
        <v>26</v>
      </c>
      <c r="L709" s="30" t="s">
        <v>147</v>
      </c>
      <c r="M709" s="30">
        <v>0.36</v>
      </c>
      <c r="N709" s="30" t="s">
        <v>8</v>
      </c>
      <c r="O709" s="30" t="s">
        <v>28</v>
      </c>
      <c r="P709" s="30" t="s">
        <v>79</v>
      </c>
      <c r="Q709" s="30" t="s">
        <v>1375</v>
      </c>
      <c r="R709" s="30">
        <v>60089</v>
      </c>
      <c r="S709" s="32">
        <v>42067</v>
      </c>
      <c r="T709" s="32">
        <v>42067</v>
      </c>
      <c r="U709" s="53">
        <v>-3.88</v>
      </c>
      <c r="V709" s="30">
        <v>1</v>
      </c>
      <c r="W709" s="30">
        <v>12.18</v>
      </c>
      <c r="X709" s="30">
        <v>90043</v>
      </c>
      <c r="Y709" s="30" t="s">
        <v>3216</v>
      </c>
      <c r="Z709" s="30">
        <v>57.816306756793082</v>
      </c>
    </row>
    <row r="710" spans="1:26" x14ac:dyDescent="0.2">
      <c r="A710" s="30">
        <v>2358</v>
      </c>
      <c r="B710" s="30" t="s">
        <v>1142</v>
      </c>
      <c r="C710" s="30" t="s">
        <v>23</v>
      </c>
      <c r="D710" s="30">
        <v>0.1</v>
      </c>
      <c r="E710" s="30">
        <v>205.99</v>
      </c>
      <c r="F710" s="30">
        <v>8.99</v>
      </c>
      <c r="G710" s="30" t="s">
        <v>14</v>
      </c>
      <c r="H710" s="30" t="s">
        <v>70</v>
      </c>
      <c r="I710" s="30" t="s">
        <v>16</v>
      </c>
      <c r="J710" s="30" t="s">
        <v>111</v>
      </c>
      <c r="K710" s="30" t="s">
        <v>49</v>
      </c>
      <c r="L710" s="30" t="s">
        <v>639</v>
      </c>
      <c r="M710" s="30">
        <v>0.56000000000000005</v>
      </c>
      <c r="N710" s="30" t="s">
        <v>8</v>
      </c>
      <c r="O710" s="30" t="s">
        <v>9</v>
      </c>
      <c r="P710" s="30" t="s">
        <v>99</v>
      </c>
      <c r="Q710" s="30" t="s">
        <v>1072</v>
      </c>
      <c r="R710" s="30">
        <v>33311</v>
      </c>
      <c r="S710" s="32">
        <v>42067</v>
      </c>
      <c r="T710" s="32">
        <v>42071</v>
      </c>
      <c r="U710" s="53">
        <v>147</v>
      </c>
      <c r="V710" s="30">
        <v>2</v>
      </c>
      <c r="W710" s="30">
        <v>324.62</v>
      </c>
      <c r="X710" s="30">
        <v>88267</v>
      </c>
      <c r="Y710" s="30" t="s">
        <v>3215</v>
      </c>
      <c r="Z710" s="30">
        <v>1160.5299603842809</v>
      </c>
    </row>
    <row r="711" spans="1:26" x14ac:dyDescent="0.2">
      <c r="A711" s="30">
        <v>91</v>
      </c>
      <c r="B711" s="30" t="s">
        <v>1222</v>
      </c>
      <c r="C711" s="30" t="s">
        <v>92</v>
      </c>
      <c r="D711" s="30">
        <v>0.06</v>
      </c>
      <c r="E711" s="30">
        <v>175.99</v>
      </c>
      <c r="F711" s="30">
        <v>8.99</v>
      </c>
      <c r="G711" s="30" t="s">
        <v>14</v>
      </c>
      <c r="H711" s="30" t="s">
        <v>70</v>
      </c>
      <c r="I711" s="30" t="s">
        <v>16</v>
      </c>
      <c r="J711" s="30" t="s">
        <v>111</v>
      </c>
      <c r="K711" s="30" t="s">
        <v>49</v>
      </c>
      <c r="L711" s="30" t="s">
        <v>1155</v>
      </c>
      <c r="M711" s="30">
        <v>0.56999999999999995</v>
      </c>
      <c r="N711" s="30" t="s">
        <v>8</v>
      </c>
      <c r="O711" s="30" t="s">
        <v>35</v>
      </c>
      <c r="P711" s="30" t="s">
        <v>66</v>
      </c>
      <c r="Q711" s="30" t="s">
        <v>1223</v>
      </c>
      <c r="R711" s="30">
        <v>94591</v>
      </c>
      <c r="S711" s="32">
        <v>42067</v>
      </c>
      <c r="T711" s="32">
        <v>42069</v>
      </c>
      <c r="U711" s="53">
        <v>2031.5070000000001</v>
      </c>
      <c r="V711" s="30">
        <v>23</v>
      </c>
      <c r="W711" s="30">
        <v>3363.53</v>
      </c>
      <c r="X711" s="30">
        <v>87177</v>
      </c>
      <c r="Y711" s="30" t="s">
        <v>3217</v>
      </c>
      <c r="Z711" s="30">
        <v>2964.0585235333356</v>
      </c>
    </row>
    <row r="712" spans="1:26" x14ac:dyDescent="0.2">
      <c r="A712" s="30">
        <v>679</v>
      </c>
      <c r="B712" s="30" t="s">
        <v>1464</v>
      </c>
      <c r="C712" s="30" t="s">
        <v>92</v>
      </c>
      <c r="D712" s="30">
        <v>0.01</v>
      </c>
      <c r="E712" s="30">
        <v>3.95</v>
      </c>
      <c r="F712" s="30">
        <v>5.13</v>
      </c>
      <c r="G712" s="30" t="s">
        <v>14</v>
      </c>
      <c r="H712" s="30" t="s">
        <v>70</v>
      </c>
      <c r="I712" s="30" t="s">
        <v>24</v>
      </c>
      <c r="J712" s="30" t="s">
        <v>71</v>
      </c>
      <c r="K712" s="30" t="s">
        <v>49</v>
      </c>
      <c r="L712" s="30" t="s">
        <v>1465</v>
      </c>
      <c r="M712" s="30">
        <v>0.59</v>
      </c>
      <c r="N712" s="30" t="s">
        <v>8</v>
      </c>
      <c r="O712" s="30" t="s">
        <v>35</v>
      </c>
      <c r="P712" s="30" t="s">
        <v>42</v>
      </c>
      <c r="Q712" s="30" t="s">
        <v>1466</v>
      </c>
      <c r="R712" s="30">
        <v>98387</v>
      </c>
      <c r="S712" s="32">
        <v>42067</v>
      </c>
      <c r="T712" s="32">
        <v>42068</v>
      </c>
      <c r="U712" s="53">
        <v>-19.93</v>
      </c>
      <c r="V712" s="30">
        <v>2</v>
      </c>
      <c r="W712" s="30">
        <v>10.11</v>
      </c>
      <c r="X712" s="30">
        <v>88890</v>
      </c>
      <c r="Y712" s="30" t="s">
        <v>3217</v>
      </c>
      <c r="Z712" s="30">
        <v>267.28048830700811</v>
      </c>
    </row>
    <row r="713" spans="1:26" x14ac:dyDescent="0.2">
      <c r="A713" s="30">
        <v>679</v>
      </c>
      <c r="B713" s="30" t="s">
        <v>1464</v>
      </c>
      <c r="C713" s="30" t="s">
        <v>92</v>
      </c>
      <c r="D713" s="30">
        <v>0.02</v>
      </c>
      <c r="E713" s="30">
        <v>367.99</v>
      </c>
      <c r="F713" s="30">
        <v>19.989999999999998</v>
      </c>
      <c r="G713" s="30" t="s">
        <v>14</v>
      </c>
      <c r="H713" s="30" t="s">
        <v>70</v>
      </c>
      <c r="I713" s="30" t="s">
        <v>24</v>
      </c>
      <c r="J713" s="30" t="s">
        <v>48</v>
      </c>
      <c r="K713" s="30" t="s">
        <v>49</v>
      </c>
      <c r="L713" s="30" t="s">
        <v>1467</v>
      </c>
      <c r="M713" s="30">
        <v>0.4</v>
      </c>
      <c r="N713" s="30" t="s">
        <v>8</v>
      </c>
      <c r="O713" s="30" t="s">
        <v>35</v>
      </c>
      <c r="P713" s="30" t="s">
        <v>42</v>
      </c>
      <c r="Q713" s="30" t="s">
        <v>1466</v>
      </c>
      <c r="R713" s="30">
        <v>98387</v>
      </c>
      <c r="S713" s="32">
        <v>42067</v>
      </c>
      <c r="T713" s="32">
        <v>42068</v>
      </c>
      <c r="U713" s="53">
        <v>4568.6072999999997</v>
      </c>
      <c r="V713" s="30">
        <v>17</v>
      </c>
      <c r="W713" s="30">
        <v>6621.17</v>
      </c>
      <c r="X713" s="30">
        <v>88890</v>
      </c>
      <c r="Y713" s="30" t="s">
        <v>3217</v>
      </c>
      <c r="Z713" s="30">
        <v>6352.8493012720182</v>
      </c>
    </row>
    <row r="714" spans="1:26" x14ac:dyDescent="0.2">
      <c r="A714" s="30">
        <v>680</v>
      </c>
      <c r="B714" s="30" t="s">
        <v>1468</v>
      </c>
      <c r="C714" s="30" t="s">
        <v>92</v>
      </c>
      <c r="D714" s="30">
        <v>0.04</v>
      </c>
      <c r="E714" s="30">
        <v>95.99</v>
      </c>
      <c r="F714" s="30">
        <v>4.9000000000000004</v>
      </c>
      <c r="G714" s="30" t="s">
        <v>14</v>
      </c>
      <c r="H714" s="30" t="s">
        <v>70</v>
      </c>
      <c r="I714" s="30" t="s">
        <v>16</v>
      </c>
      <c r="J714" s="30" t="s">
        <v>111</v>
      </c>
      <c r="K714" s="30" t="s">
        <v>49</v>
      </c>
      <c r="L714" s="30" t="s">
        <v>744</v>
      </c>
      <c r="M714" s="30">
        <v>0.56000000000000005</v>
      </c>
      <c r="N714" s="30" t="s">
        <v>8</v>
      </c>
      <c r="O714" s="30" t="s">
        <v>35</v>
      </c>
      <c r="P714" s="30" t="s">
        <v>42</v>
      </c>
      <c r="Q714" s="30" t="s">
        <v>1469</v>
      </c>
      <c r="R714" s="30">
        <v>99207</v>
      </c>
      <c r="S714" s="32">
        <v>42067</v>
      </c>
      <c r="T714" s="32">
        <v>42069</v>
      </c>
      <c r="U714" s="53">
        <v>-258.22500000000002</v>
      </c>
      <c r="V714" s="30">
        <v>3</v>
      </c>
      <c r="W714" s="30">
        <v>253.78</v>
      </c>
      <c r="X714" s="30">
        <v>88890</v>
      </c>
      <c r="Y714" s="30" t="s">
        <v>3217</v>
      </c>
      <c r="Z714" s="30">
        <v>260.52002839087777</v>
      </c>
    </row>
    <row r="715" spans="1:26" x14ac:dyDescent="0.2">
      <c r="A715" s="30">
        <v>2696</v>
      </c>
      <c r="B715" s="30" t="s">
        <v>1470</v>
      </c>
      <c r="C715" s="30" t="s">
        <v>1</v>
      </c>
      <c r="D715" s="30">
        <v>0.05</v>
      </c>
      <c r="E715" s="30">
        <v>107.53</v>
      </c>
      <c r="F715" s="30">
        <v>5.81</v>
      </c>
      <c r="G715" s="30" t="s">
        <v>14</v>
      </c>
      <c r="H715" s="30" t="s">
        <v>47</v>
      </c>
      <c r="I715" s="30" t="s">
        <v>4</v>
      </c>
      <c r="J715" s="30" t="s">
        <v>102</v>
      </c>
      <c r="K715" s="30" t="s">
        <v>120</v>
      </c>
      <c r="L715" s="30" t="s">
        <v>1471</v>
      </c>
      <c r="M715" s="30">
        <v>0.65</v>
      </c>
      <c r="N715" s="30" t="s">
        <v>8</v>
      </c>
      <c r="O715" s="30" t="s">
        <v>9</v>
      </c>
      <c r="P715" s="30" t="s">
        <v>140</v>
      </c>
      <c r="Q715" s="30" t="s">
        <v>1472</v>
      </c>
      <c r="R715" s="30">
        <v>35401</v>
      </c>
      <c r="S715" s="32">
        <v>42068</v>
      </c>
      <c r="T715" s="32">
        <v>42069</v>
      </c>
      <c r="U715" s="53">
        <v>-89.418000000000006</v>
      </c>
      <c r="V715" s="30">
        <v>6</v>
      </c>
      <c r="W715" s="30">
        <v>612.91999999999996</v>
      </c>
      <c r="X715" s="30">
        <v>87676</v>
      </c>
      <c r="Y715" s="30" t="s">
        <v>3215</v>
      </c>
      <c r="Z715" s="30">
        <v>870.57676888278741</v>
      </c>
    </row>
    <row r="716" spans="1:26" x14ac:dyDescent="0.2">
      <c r="A716" s="30">
        <v>2376</v>
      </c>
      <c r="B716" s="30" t="s">
        <v>1473</v>
      </c>
      <c r="C716" s="30" t="s">
        <v>13</v>
      </c>
      <c r="D716" s="30">
        <v>0.05</v>
      </c>
      <c r="E716" s="30">
        <v>3.28</v>
      </c>
      <c r="F716" s="30">
        <v>3.97</v>
      </c>
      <c r="G716" s="30" t="s">
        <v>14</v>
      </c>
      <c r="H716" s="30" t="s">
        <v>70</v>
      </c>
      <c r="I716" s="30" t="s">
        <v>24</v>
      </c>
      <c r="J716" s="30" t="s">
        <v>25</v>
      </c>
      <c r="K716" s="30" t="s">
        <v>26</v>
      </c>
      <c r="L716" s="30" t="s">
        <v>221</v>
      </c>
      <c r="M716" s="30">
        <v>0.56000000000000005</v>
      </c>
      <c r="N716" s="30" t="s">
        <v>8</v>
      </c>
      <c r="O716" s="30" t="s">
        <v>35</v>
      </c>
      <c r="P716" s="30" t="s">
        <v>466</v>
      </c>
      <c r="Q716" s="30" t="s">
        <v>1474</v>
      </c>
      <c r="R716" s="30">
        <v>83843</v>
      </c>
      <c r="S716" s="32">
        <v>42068</v>
      </c>
      <c r="T716" s="32">
        <v>42069</v>
      </c>
      <c r="U716" s="53">
        <v>-100.24</v>
      </c>
      <c r="V716" s="30">
        <v>18</v>
      </c>
      <c r="W716" s="30">
        <v>61.29</v>
      </c>
      <c r="X716" s="30">
        <v>91321</v>
      </c>
      <c r="Y716" s="30" t="s">
        <v>3217</v>
      </c>
      <c r="Z716" s="30">
        <v>84.25946254326081</v>
      </c>
    </row>
    <row r="717" spans="1:26" x14ac:dyDescent="0.2">
      <c r="A717" s="30">
        <v>2376</v>
      </c>
      <c r="B717" s="30" t="s">
        <v>1473</v>
      </c>
      <c r="C717" s="30" t="s">
        <v>13</v>
      </c>
      <c r="D717" s="30">
        <v>0.03</v>
      </c>
      <c r="E717" s="30">
        <v>6.98</v>
      </c>
      <c r="F717" s="30">
        <v>9.69</v>
      </c>
      <c r="G717" s="30" t="s">
        <v>14</v>
      </c>
      <c r="H717" s="30" t="s">
        <v>70</v>
      </c>
      <c r="I717" s="30" t="s">
        <v>24</v>
      </c>
      <c r="J717" s="30" t="s">
        <v>54</v>
      </c>
      <c r="K717" s="30" t="s">
        <v>49</v>
      </c>
      <c r="L717" s="30" t="s">
        <v>1475</v>
      </c>
      <c r="M717" s="30">
        <v>0.83</v>
      </c>
      <c r="N717" s="30" t="s">
        <v>8</v>
      </c>
      <c r="O717" s="30" t="s">
        <v>35</v>
      </c>
      <c r="P717" s="30" t="s">
        <v>466</v>
      </c>
      <c r="Q717" s="30" t="s">
        <v>1474</v>
      </c>
      <c r="R717" s="30">
        <v>83843</v>
      </c>
      <c r="S717" s="32">
        <v>42068</v>
      </c>
      <c r="T717" s="32">
        <v>42070</v>
      </c>
      <c r="U717" s="53">
        <v>-262.62</v>
      </c>
      <c r="V717" s="30">
        <v>15</v>
      </c>
      <c r="W717" s="30">
        <v>109.15</v>
      </c>
      <c r="X717" s="30">
        <v>91321</v>
      </c>
      <c r="Y717" s="30" t="s">
        <v>3217</v>
      </c>
      <c r="Z717" s="30">
        <v>325.30439080423946</v>
      </c>
    </row>
    <row r="718" spans="1:26" x14ac:dyDescent="0.2">
      <c r="A718" s="30">
        <v>670</v>
      </c>
      <c r="B718" s="30" t="s">
        <v>1476</v>
      </c>
      <c r="C718" s="30" t="s">
        <v>23</v>
      </c>
      <c r="D718" s="30">
        <v>0.08</v>
      </c>
      <c r="E718" s="30">
        <v>296.18</v>
      </c>
      <c r="F718" s="30">
        <v>54.12</v>
      </c>
      <c r="G718" s="30" t="s">
        <v>2</v>
      </c>
      <c r="H718" s="30" t="s">
        <v>47</v>
      </c>
      <c r="I718" s="30" t="s">
        <v>4</v>
      </c>
      <c r="J718" s="30" t="s">
        <v>5</v>
      </c>
      <c r="K718" s="30" t="s">
        <v>6</v>
      </c>
      <c r="L718" s="30" t="s">
        <v>1055</v>
      </c>
      <c r="M718" s="30">
        <v>0.76</v>
      </c>
      <c r="N718" s="30" t="s">
        <v>8</v>
      </c>
      <c r="O718" s="30" t="s">
        <v>9</v>
      </c>
      <c r="P718" s="30" t="s">
        <v>218</v>
      </c>
      <c r="Q718" s="30" t="s">
        <v>1477</v>
      </c>
      <c r="R718" s="30">
        <v>22025</v>
      </c>
      <c r="S718" s="32">
        <v>42068</v>
      </c>
      <c r="T718" s="32">
        <v>42075</v>
      </c>
      <c r="U718" s="53">
        <v>-187.22200000000001</v>
      </c>
      <c r="V718" s="30">
        <v>5</v>
      </c>
      <c r="W718" s="30">
        <v>1429.81</v>
      </c>
      <c r="X718" s="30">
        <v>88474</v>
      </c>
      <c r="Y718" s="30" t="s">
        <v>3215</v>
      </c>
      <c r="Z718" s="30">
        <v>2754.547841624003</v>
      </c>
    </row>
    <row r="719" spans="1:26" x14ac:dyDescent="0.2">
      <c r="A719" s="30">
        <v>2944</v>
      </c>
      <c r="B719" s="30" t="s">
        <v>1478</v>
      </c>
      <c r="C719" s="30" t="s">
        <v>23</v>
      </c>
      <c r="D719" s="30">
        <v>0.04</v>
      </c>
      <c r="E719" s="30">
        <v>4.55</v>
      </c>
      <c r="F719" s="30">
        <v>1.49</v>
      </c>
      <c r="G719" s="30" t="s">
        <v>14</v>
      </c>
      <c r="H719" s="30" t="s">
        <v>70</v>
      </c>
      <c r="I719" s="30" t="s">
        <v>24</v>
      </c>
      <c r="J719" s="30" t="s">
        <v>48</v>
      </c>
      <c r="K719" s="30" t="s">
        <v>49</v>
      </c>
      <c r="L719" s="30" t="s">
        <v>1479</v>
      </c>
      <c r="M719" s="30">
        <v>0.35</v>
      </c>
      <c r="N719" s="30" t="s">
        <v>8</v>
      </c>
      <c r="O719" s="30" t="s">
        <v>28</v>
      </c>
      <c r="P719" s="30" t="s">
        <v>265</v>
      </c>
      <c r="Q719" s="30" t="s">
        <v>1480</v>
      </c>
      <c r="R719" s="30">
        <v>48640</v>
      </c>
      <c r="S719" s="32">
        <v>42068</v>
      </c>
      <c r="T719" s="32">
        <v>42070</v>
      </c>
      <c r="U719" s="53">
        <v>28.288</v>
      </c>
      <c r="V719" s="30">
        <v>13</v>
      </c>
      <c r="W719" s="30">
        <v>59.75</v>
      </c>
      <c r="X719" s="30">
        <v>90309</v>
      </c>
      <c r="Y719" s="30" t="s">
        <v>3216</v>
      </c>
      <c r="Z719" s="30">
        <v>65.625561062105191</v>
      </c>
    </row>
    <row r="720" spans="1:26" x14ac:dyDescent="0.2">
      <c r="A720" s="30">
        <v>392</v>
      </c>
      <c r="B720" s="30" t="s">
        <v>1481</v>
      </c>
      <c r="C720" s="30" t="s">
        <v>92</v>
      </c>
      <c r="D720" s="30">
        <v>0.02</v>
      </c>
      <c r="E720" s="30">
        <v>34.979999999999997</v>
      </c>
      <c r="F720" s="30">
        <v>7.53</v>
      </c>
      <c r="G720" s="30" t="s">
        <v>14</v>
      </c>
      <c r="H720" s="30" t="s">
        <v>70</v>
      </c>
      <c r="I720" s="30" t="s">
        <v>16</v>
      </c>
      <c r="J720" s="30" t="s">
        <v>17</v>
      </c>
      <c r="K720" s="30" t="s">
        <v>49</v>
      </c>
      <c r="L720" s="30" t="s">
        <v>1415</v>
      </c>
      <c r="M720" s="30">
        <v>0.76</v>
      </c>
      <c r="N720" s="30" t="s">
        <v>8</v>
      </c>
      <c r="O720" s="30" t="s">
        <v>28</v>
      </c>
      <c r="P720" s="30" t="s">
        <v>56</v>
      </c>
      <c r="Q720" s="30" t="s">
        <v>1482</v>
      </c>
      <c r="R720" s="30">
        <v>63105</v>
      </c>
      <c r="S720" s="32">
        <v>42068</v>
      </c>
      <c r="T720" s="32">
        <v>42070</v>
      </c>
      <c r="U720" s="53">
        <v>-159.68</v>
      </c>
      <c r="V720" s="30">
        <v>1</v>
      </c>
      <c r="W720" s="30">
        <v>37.159999999999997</v>
      </c>
      <c r="X720" s="30">
        <v>86383</v>
      </c>
      <c r="Y720" s="30" t="s">
        <v>3216</v>
      </c>
      <c r="Z720" s="30">
        <v>422.42262846652113</v>
      </c>
    </row>
    <row r="721" spans="1:26" x14ac:dyDescent="0.2">
      <c r="A721" s="30">
        <v>392</v>
      </c>
      <c r="B721" s="30" t="s">
        <v>1481</v>
      </c>
      <c r="C721" s="30" t="s">
        <v>92</v>
      </c>
      <c r="D721" s="30">
        <v>0.01</v>
      </c>
      <c r="E721" s="30">
        <v>19.989999999999998</v>
      </c>
      <c r="F721" s="30">
        <v>11.17</v>
      </c>
      <c r="G721" s="30" t="s">
        <v>14</v>
      </c>
      <c r="H721" s="30" t="s">
        <v>70</v>
      </c>
      <c r="I721" s="30" t="s">
        <v>4</v>
      </c>
      <c r="J721" s="30" t="s">
        <v>102</v>
      </c>
      <c r="K721" s="30" t="s">
        <v>40</v>
      </c>
      <c r="L721" s="30" t="s">
        <v>465</v>
      </c>
      <c r="M721" s="30">
        <v>0.6</v>
      </c>
      <c r="N721" s="30" t="s">
        <v>8</v>
      </c>
      <c r="O721" s="30" t="s">
        <v>28</v>
      </c>
      <c r="P721" s="30" t="s">
        <v>56</v>
      </c>
      <c r="Q721" s="30" t="s">
        <v>1482</v>
      </c>
      <c r="R721" s="30">
        <v>63105</v>
      </c>
      <c r="S721" s="32">
        <v>42068</v>
      </c>
      <c r="T721" s="32">
        <v>42071</v>
      </c>
      <c r="U721" s="53">
        <v>27.91</v>
      </c>
      <c r="V721" s="30">
        <v>2</v>
      </c>
      <c r="W721" s="30">
        <v>43.65</v>
      </c>
      <c r="X721" s="30">
        <v>86383</v>
      </c>
      <c r="Y721" s="30" t="s">
        <v>3216</v>
      </c>
      <c r="Z721" s="30">
        <v>541.77949840062593</v>
      </c>
    </row>
    <row r="722" spans="1:26" x14ac:dyDescent="0.2">
      <c r="A722" s="30">
        <v>3003</v>
      </c>
      <c r="B722" s="30" t="s">
        <v>1483</v>
      </c>
      <c r="C722" s="30" t="s">
        <v>92</v>
      </c>
      <c r="D722" s="30">
        <v>0.03</v>
      </c>
      <c r="E722" s="30">
        <v>85.99</v>
      </c>
      <c r="F722" s="30">
        <v>0.99</v>
      </c>
      <c r="G722" s="30" t="s">
        <v>14</v>
      </c>
      <c r="H722" s="30" t="s">
        <v>47</v>
      </c>
      <c r="I722" s="30" t="s">
        <v>16</v>
      </c>
      <c r="J722" s="30" t="s">
        <v>111</v>
      </c>
      <c r="K722" s="30" t="s">
        <v>26</v>
      </c>
      <c r="L722" s="30" t="s">
        <v>1152</v>
      </c>
      <c r="M722" s="30">
        <v>0.55000000000000004</v>
      </c>
      <c r="N722" s="30" t="s">
        <v>8</v>
      </c>
      <c r="O722" s="30" t="s">
        <v>35</v>
      </c>
      <c r="P722" s="30" t="s">
        <v>466</v>
      </c>
      <c r="Q722" s="30" t="s">
        <v>1484</v>
      </c>
      <c r="R722" s="30">
        <v>83814</v>
      </c>
      <c r="S722" s="32">
        <v>42068</v>
      </c>
      <c r="T722" s="32">
        <v>42069</v>
      </c>
      <c r="U722" s="53">
        <v>1037.1044999999999</v>
      </c>
      <c r="V722" s="30">
        <v>20</v>
      </c>
      <c r="W722" s="30">
        <v>1503.05</v>
      </c>
      <c r="X722" s="30">
        <v>91586</v>
      </c>
      <c r="Y722" s="30" t="s">
        <v>3217</v>
      </c>
      <c r="Z722" s="30">
        <v>1476.3048275781762</v>
      </c>
    </row>
    <row r="723" spans="1:26" x14ac:dyDescent="0.2">
      <c r="A723" s="30">
        <v>1014</v>
      </c>
      <c r="B723" s="30" t="s">
        <v>1420</v>
      </c>
      <c r="C723" s="30" t="s">
        <v>46</v>
      </c>
      <c r="D723" s="30">
        <v>0.08</v>
      </c>
      <c r="E723" s="30">
        <v>10.91</v>
      </c>
      <c r="F723" s="30">
        <v>2.99</v>
      </c>
      <c r="G723" s="30" t="s">
        <v>14</v>
      </c>
      <c r="H723" s="30" t="s">
        <v>47</v>
      </c>
      <c r="I723" s="30" t="s">
        <v>24</v>
      </c>
      <c r="J723" s="30" t="s">
        <v>48</v>
      </c>
      <c r="K723" s="30" t="s">
        <v>49</v>
      </c>
      <c r="L723" s="30" t="s">
        <v>1485</v>
      </c>
      <c r="M723" s="30">
        <v>0.38</v>
      </c>
      <c r="N723" s="30" t="s">
        <v>8</v>
      </c>
      <c r="O723" s="30" t="s">
        <v>9</v>
      </c>
      <c r="P723" s="30" t="s">
        <v>20</v>
      </c>
      <c r="Q723" s="30" t="s">
        <v>1421</v>
      </c>
      <c r="R723" s="30">
        <v>72022</v>
      </c>
      <c r="S723" s="32">
        <v>42068</v>
      </c>
      <c r="T723" s="32">
        <v>42069</v>
      </c>
      <c r="U723" s="53">
        <v>-2.1</v>
      </c>
      <c r="V723" s="30">
        <v>11</v>
      </c>
      <c r="W723" s="30">
        <v>119.99</v>
      </c>
      <c r="X723" s="30">
        <v>88388</v>
      </c>
      <c r="Y723" s="30" t="s">
        <v>3215</v>
      </c>
      <c r="Z723" s="30">
        <v>246.0954460278933</v>
      </c>
    </row>
    <row r="724" spans="1:26" x14ac:dyDescent="0.2">
      <c r="A724" s="30">
        <v>1279</v>
      </c>
      <c r="B724" s="30" t="s">
        <v>1423</v>
      </c>
      <c r="C724" s="30" t="s">
        <v>46</v>
      </c>
      <c r="D724" s="30">
        <v>0</v>
      </c>
      <c r="E724" s="30">
        <v>442.14</v>
      </c>
      <c r="F724" s="30">
        <v>14.7</v>
      </c>
      <c r="G724" s="30" t="s">
        <v>2</v>
      </c>
      <c r="H724" s="30" t="s">
        <v>70</v>
      </c>
      <c r="I724" s="30" t="s">
        <v>16</v>
      </c>
      <c r="J724" s="30" t="s">
        <v>32</v>
      </c>
      <c r="K724" s="30" t="s">
        <v>33</v>
      </c>
      <c r="L724" s="30" t="s">
        <v>1288</v>
      </c>
      <c r="M724" s="30">
        <v>0.56000000000000005</v>
      </c>
      <c r="N724" s="30" t="s">
        <v>8</v>
      </c>
      <c r="O724" s="30" t="s">
        <v>28</v>
      </c>
      <c r="P724" s="30" t="s">
        <v>29</v>
      </c>
      <c r="Q724" s="30" t="s">
        <v>1424</v>
      </c>
      <c r="R724" s="30">
        <v>46324</v>
      </c>
      <c r="S724" s="32">
        <v>42068</v>
      </c>
      <c r="T724" s="32">
        <v>42068</v>
      </c>
      <c r="U724" s="53">
        <v>501.51</v>
      </c>
      <c r="V724" s="30">
        <v>5</v>
      </c>
      <c r="W724" s="30">
        <v>2343.34</v>
      </c>
      <c r="X724" s="30">
        <v>90115</v>
      </c>
      <c r="Y724" s="30" t="s">
        <v>3216</v>
      </c>
      <c r="Z724" s="30">
        <v>2805.0545630553379</v>
      </c>
    </row>
    <row r="725" spans="1:26" x14ac:dyDescent="0.2">
      <c r="A725" s="30">
        <v>1432</v>
      </c>
      <c r="B725" s="30" t="s">
        <v>1486</v>
      </c>
      <c r="C725" s="30" t="s">
        <v>46</v>
      </c>
      <c r="D725" s="30">
        <v>0.05</v>
      </c>
      <c r="E725" s="30">
        <v>9.7799999999999994</v>
      </c>
      <c r="F725" s="30">
        <v>1.39</v>
      </c>
      <c r="G725" s="30" t="s">
        <v>14</v>
      </c>
      <c r="H725" s="30" t="s">
        <v>70</v>
      </c>
      <c r="I725" s="30" t="s">
        <v>24</v>
      </c>
      <c r="J725" s="30" t="s">
        <v>321</v>
      </c>
      <c r="K725" s="30" t="s">
        <v>49</v>
      </c>
      <c r="L725" s="30" t="s">
        <v>1487</v>
      </c>
      <c r="M725" s="30">
        <v>0.39</v>
      </c>
      <c r="N725" s="30" t="s">
        <v>8</v>
      </c>
      <c r="O725" s="30" t="s">
        <v>28</v>
      </c>
      <c r="P725" s="30" t="s">
        <v>29</v>
      </c>
      <c r="Q725" s="30" t="s">
        <v>1488</v>
      </c>
      <c r="R725" s="30">
        <v>46203</v>
      </c>
      <c r="S725" s="32">
        <v>42068</v>
      </c>
      <c r="T725" s="32">
        <v>42069</v>
      </c>
      <c r="U725" s="53">
        <v>74.278499999999994</v>
      </c>
      <c r="V725" s="30">
        <v>11</v>
      </c>
      <c r="W725" s="30">
        <v>107.65</v>
      </c>
      <c r="X725" s="30">
        <v>86826</v>
      </c>
      <c r="Y725" s="30" t="s">
        <v>3216</v>
      </c>
      <c r="Z725" s="30">
        <v>274.24344293714</v>
      </c>
    </row>
    <row r="726" spans="1:26" x14ac:dyDescent="0.2">
      <c r="A726" s="30">
        <v>1433</v>
      </c>
      <c r="B726" s="30" t="s">
        <v>1489</v>
      </c>
      <c r="C726" s="30" t="s">
        <v>46</v>
      </c>
      <c r="D726" s="30">
        <v>0.02</v>
      </c>
      <c r="E726" s="30">
        <v>3.28</v>
      </c>
      <c r="F726" s="30">
        <v>3.97</v>
      </c>
      <c r="G726" s="30" t="s">
        <v>63</v>
      </c>
      <c r="H726" s="30" t="s">
        <v>70</v>
      </c>
      <c r="I726" s="30" t="s">
        <v>24</v>
      </c>
      <c r="J726" s="30" t="s">
        <v>25</v>
      </c>
      <c r="K726" s="30" t="s">
        <v>26</v>
      </c>
      <c r="L726" s="30" t="s">
        <v>343</v>
      </c>
      <c r="M726" s="30">
        <v>0.56000000000000005</v>
      </c>
      <c r="N726" s="30" t="s">
        <v>8</v>
      </c>
      <c r="O726" s="30" t="s">
        <v>28</v>
      </c>
      <c r="P726" s="30" t="s">
        <v>29</v>
      </c>
      <c r="Q726" s="30" t="s">
        <v>1490</v>
      </c>
      <c r="R726" s="30">
        <v>47130</v>
      </c>
      <c r="S726" s="32">
        <v>42068</v>
      </c>
      <c r="T726" s="32">
        <v>42069</v>
      </c>
      <c r="U726" s="53">
        <v>-66.349999999999994</v>
      </c>
      <c r="V726" s="30">
        <v>7</v>
      </c>
      <c r="W726" s="30">
        <v>25.15</v>
      </c>
      <c r="X726" s="30">
        <v>86826</v>
      </c>
      <c r="Y726" s="30" t="s">
        <v>3216</v>
      </c>
      <c r="Z726" s="30">
        <v>260.09064889851368</v>
      </c>
    </row>
    <row r="727" spans="1:26" x14ac:dyDescent="0.2">
      <c r="A727" s="30">
        <v>2006</v>
      </c>
      <c r="B727" s="30" t="s">
        <v>1491</v>
      </c>
      <c r="C727" s="30" t="s">
        <v>46</v>
      </c>
      <c r="D727" s="30">
        <v>0.03</v>
      </c>
      <c r="E727" s="30">
        <v>5.78</v>
      </c>
      <c r="F727" s="30">
        <v>5.37</v>
      </c>
      <c r="G727" s="30" t="s">
        <v>14</v>
      </c>
      <c r="H727" s="30" t="s">
        <v>47</v>
      </c>
      <c r="I727" s="30" t="s">
        <v>24</v>
      </c>
      <c r="J727" s="30" t="s">
        <v>64</v>
      </c>
      <c r="K727" s="30" t="s">
        <v>49</v>
      </c>
      <c r="L727" s="30" t="s">
        <v>1492</v>
      </c>
      <c r="M727" s="30">
        <v>0.36</v>
      </c>
      <c r="N727" s="30" t="s">
        <v>8</v>
      </c>
      <c r="O727" s="30" t="s">
        <v>35</v>
      </c>
      <c r="P727" s="30" t="s">
        <v>36</v>
      </c>
      <c r="Q727" s="30" t="s">
        <v>1219</v>
      </c>
      <c r="R727" s="30">
        <v>81301</v>
      </c>
      <c r="S727" s="32">
        <v>42068</v>
      </c>
      <c r="T727" s="32">
        <v>42069</v>
      </c>
      <c r="U727" s="53">
        <v>-63.35</v>
      </c>
      <c r="V727" s="30">
        <v>15</v>
      </c>
      <c r="W727" s="30">
        <v>88.22</v>
      </c>
      <c r="X727" s="30">
        <v>88798</v>
      </c>
      <c r="Y727" s="30" t="s">
        <v>3217</v>
      </c>
      <c r="Z727" s="30">
        <v>249.50058910299981</v>
      </c>
    </row>
    <row r="728" spans="1:26" x14ac:dyDescent="0.2">
      <c r="A728" s="30">
        <v>868</v>
      </c>
      <c r="B728" s="30" t="s">
        <v>1344</v>
      </c>
      <c r="C728" s="30" t="s">
        <v>1</v>
      </c>
      <c r="D728" s="30">
        <v>0.06</v>
      </c>
      <c r="E728" s="30">
        <v>6.48</v>
      </c>
      <c r="F728" s="30">
        <v>8.8800000000000008</v>
      </c>
      <c r="G728" s="30" t="s">
        <v>14</v>
      </c>
      <c r="H728" s="30" t="s">
        <v>70</v>
      </c>
      <c r="I728" s="30" t="s">
        <v>24</v>
      </c>
      <c r="J728" s="30" t="s">
        <v>64</v>
      </c>
      <c r="K728" s="30" t="s">
        <v>49</v>
      </c>
      <c r="L728" s="30" t="s">
        <v>1493</v>
      </c>
      <c r="M728" s="30">
        <v>0.37</v>
      </c>
      <c r="N728" s="30" t="s">
        <v>8</v>
      </c>
      <c r="O728" s="30" t="s">
        <v>28</v>
      </c>
      <c r="P728" s="30" t="s">
        <v>60</v>
      </c>
      <c r="Q728" s="30" t="s">
        <v>1346</v>
      </c>
      <c r="R728" s="30">
        <v>55126</v>
      </c>
      <c r="S728" s="32">
        <v>42069</v>
      </c>
      <c r="T728" s="32">
        <v>42070</v>
      </c>
      <c r="U728" s="53">
        <v>-237.47</v>
      </c>
      <c r="V728" s="30">
        <v>20</v>
      </c>
      <c r="W728" s="30">
        <v>125.77</v>
      </c>
      <c r="X728" s="30">
        <v>91195</v>
      </c>
      <c r="Y728" s="30" t="s">
        <v>3216</v>
      </c>
      <c r="Z728" s="30">
        <v>217.43411966407211</v>
      </c>
    </row>
    <row r="729" spans="1:26" x14ac:dyDescent="0.2">
      <c r="A729" s="30">
        <v>3008</v>
      </c>
      <c r="B729" s="30" t="s">
        <v>1494</v>
      </c>
      <c r="C729" s="30" t="s">
        <v>1</v>
      </c>
      <c r="D729" s="30">
        <v>0.05</v>
      </c>
      <c r="E729" s="30">
        <v>9.99</v>
      </c>
      <c r="F729" s="30">
        <v>4.78</v>
      </c>
      <c r="G729" s="30" t="s">
        <v>14</v>
      </c>
      <c r="H729" s="30" t="s">
        <v>47</v>
      </c>
      <c r="I729" s="30" t="s">
        <v>24</v>
      </c>
      <c r="J729" s="30" t="s">
        <v>64</v>
      </c>
      <c r="K729" s="30" t="s">
        <v>49</v>
      </c>
      <c r="L729" s="30" t="s">
        <v>1495</v>
      </c>
      <c r="M729" s="30">
        <v>0.4</v>
      </c>
      <c r="N729" s="30" t="s">
        <v>8</v>
      </c>
      <c r="O729" s="30" t="s">
        <v>28</v>
      </c>
      <c r="P729" s="30" t="s">
        <v>60</v>
      </c>
      <c r="Q729" s="30" t="s">
        <v>1496</v>
      </c>
      <c r="R729" s="30">
        <v>55343</v>
      </c>
      <c r="S729" s="32">
        <v>42069</v>
      </c>
      <c r="T729" s="32">
        <v>42070</v>
      </c>
      <c r="U729" s="53">
        <v>41.3</v>
      </c>
      <c r="V729" s="30">
        <v>20</v>
      </c>
      <c r="W729" s="30">
        <v>203.37</v>
      </c>
      <c r="X729" s="30">
        <v>89414</v>
      </c>
      <c r="Y729" s="30" t="s">
        <v>3216</v>
      </c>
      <c r="Z729" s="30">
        <v>462.56092386281199</v>
      </c>
    </row>
    <row r="730" spans="1:26" x14ac:dyDescent="0.2">
      <c r="A730" s="30">
        <v>688</v>
      </c>
      <c r="B730" s="30" t="s">
        <v>1497</v>
      </c>
      <c r="C730" s="30" t="s">
        <v>23</v>
      </c>
      <c r="D730" s="30">
        <v>0.06</v>
      </c>
      <c r="E730" s="30">
        <v>4.18</v>
      </c>
      <c r="F730" s="30">
        <v>2.99</v>
      </c>
      <c r="G730" s="30" t="s">
        <v>14</v>
      </c>
      <c r="H730" s="30" t="s">
        <v>3</v>
      </c>
      <c r="I730" s="30" t="s">
        <v>24</v>
      </c>
      <c r="J730" s="30" t="s">
        <v>48</v>
      </c>
      <c r="K730" s="30" t="s">
        <v>49</v>
      </c>
      <c r="L730" s="30" t="s">
        <v>1498</v>
      </c>
      <c r="M730" s="30">
        <v>0.37</v>
      </c>
      <c r="N730" s="30" t="s">
        <v>8</v>
      </c>
      <c r="O730" s="30" t="s">
        <v>28</v>
      </c>
      <c r="P730" s="30" t="s">
        <v>56</v>
      </c>
      <c r="Q730" s="30" t="s">
        <v>1499</v>
      </c>
      <c r="R730" s="30">
        <v>63116</v>
      </c>
      <c r="S730" s="32">
        <v>42069</v>
      </c>
      <c r="T730" s="32">
        <v>42071</v>
      </c>
      <c r="U730" s="53">
        <v>-12.718999999999999</v>
      </c>
      <c r="V730" s="30">
        <v>5</v>
      </c>
      <c r="W730" s="30">
        <v>21.34</v>
      </c>
      <c r="X730" s="30">
        <v>88504</v>
      </c>
      <c r="Y730" s="30" t="s">
        <v>3216</v>
      </c>
      <c r="Z730" s="30">
        <v>58.303383926946125</v>
      </c>
    </row>
    <row r="731" spans="1:26" x14ac:dyDescent="0.2">
      <c r="A731" s="30">
        <v>797</v>
      </c>
      <c r="B731" s="30" t="s">
        <v>1500</v>
      </c>
      <c r="C731" s="30" t="s">
        <v>23</v>
      </c>
      <c r="D731" s="30">
        <v>0.09</v>
      </c>
      <c r="E731" s="30">
        <v>6.48</v>
      </c>
      <c r="F731" s="30">
        <v>6.86</v>
      </c>
      <c r="G731" s="30" t="s">
        <v>14</v>
      </c>
      <c r="H731" s="30" t="s">
        <v>70</v>
      </c>
      <c r="I731" s="30" t="s">
        <v>24</v>
      </c>
      <c r="J731" s="30" t="s">
        <v>64</v>
      </c>
      <c r="K731" s="30" t="s">
        <v>49</v>
      </c>
      <c r="L731" s="30" t="s">
        <v>1501</v>
      </c>
      <c r="M731" s="30">
        <v>0.37</v>
      </c>
      <c r="N731" s="30" t="s">
        <v>8</v>
      </c>
      <c r="O731" s="30" t="s">
        <v>35</v>
      </c>
      <c r="P731" s="30" t="s">
        <v>122</v>
      </c>
      <c r="Q731" s="30" t="s">
        <v>1502</v>
      </c>
      <c r="R731" s="30">
        <v>84067</v>
      </c>
      <c r="S731" s="32">
        <v>42069</v>
      </c>
      <c r="T731" s="32">
        <v>42071</v>
      </c>
      <c r="U731" s="53">
        <v>-62.23</v>
      </c>
      <c r="V731" s="30">
        <v>8</v>
      </c>
      <c r="W731" s="30">
        <v>50.88</v>
      </c>
      <c r="X731" s="30">
        <v>86870</v>
      </c>
      <c r="Y731" s="30" t="s">
        <v>3217</v>
      </c>
      <c r="Z731" s="30">
        <v>110.98484460992663</v>
      </c>
    </row>
    <row r="732" spans="1:26" x14ac:dyDescent="0.2">
      <c r="A732" s="30">
        <v>2729</v>
      </c>
      <c r="B732" s="30" t="s">
        <v>1503</v>
      </c>
      <c r="C732" s="30" t="s">
        <v>23</v>
      </c>
      <c r="D732" s="30">
        <v>0.08</v>
      </c>
      <c r="E732" s="30">
        <v>230.98</v>
      </c>
      <c r="F732" s="30">
        <v>23.78</v>
      </c>
      <c r="G732" s="30" t="s">
        <v>2</v>
      </c>
      <c r="H732" s="30" t="s">
        <v>15</v>
      </c>
      <c r="I732" s="30" t="s">
        <v>4</v>
      </c>
      <c r="J732" s="30" t="s">
        <v>5</v>
      </c>
      <c r="K732" s="30" t="s">
        <v>6</v>
      </c>
      <c r="L732" s="30" t="s">
        <v>1504</v>
      </c>
      <c r="M732" s="30">
        <v>0.6</v>
      </c>
      <c r="N732" s="30" t="s">
        <v>8</v>
      </c>
      <c r="O732" s="30" t="s">
        <v>35</v>
      </c>
      <c r="P732" s="30" t="s">
        <v>42</v>
      </c>
      <c r="Q732" s="30" t="s">
        <v>380</v>
      </c>
      <c r="R732" s="30">
        <v>98226</v>
      </c>
      <c r="S732" s="32">
        <v>42069</v>
      </c>
      <c r="T732" s="32">
        <v>42073</v>
      </c>
      <c r="U732" s="53">
        <v>501.69</v>
      </c>
      <c r="V732" s="30">
        <v>4</v>
      </c>
      <c r="W732" s="30">
        <v>924.8</v>
      </c>
      <c r="X732" s="30">
        <v>88114</v>
      </c>
      <c r="Y732" s="30" t="s">
        <v>3217</v>
      </c>
      <c r="Z732" s="30">
        <v>2224.7863953715005</v>
      </c>
    </row>
    <row r="733" spans="1:26" x14ac:dyDescent="0.2">
      <c r="A733" s="30">
        <v>1771</v>
      </c>
      <c r="B733" s="30" t="s">
        <v>1505</v>
      </c>
      <c r="C733" s="30" t="s">
        <v>92</v>
      </c>
      <c r="D733" s="30">
        <v>7.0000000000000007E-2</v>
      </c>
      <c r="E733" s="30">
        <v>60.98</v>
      </c>
      <c r="F733" s="30">
        <v>49</v>
      </c>
      <c r="G733" s="30" t="s">
        <v>14</v>
      </c>
      <c r="H733" s="30" t="s">
        <v>47</v>
      </c>
      <c r="I733" s="30" t="s">
        <v>24</v>
      </c>
      <c r="J733" s="30" t="s">
        <v>71</v>
      </c>
      <c r="K733" s="30" t="s">
        <v>40</v>
      </c>
      <c r="L733" s="30" t="s">
        <v>1506</v>
      </c>
      <c r="M733" s="30">
        <v>0.59</v>
      </c>
      <c r="N733" s="30" t="s">
        <v>8</v>
      </c>
      <c r="O733" s="30" t="s">
        <v>28</v>
      </c>
      <c r="P733" s="30" t="s">
        <v>79</v>
      </c>
      <c r="Q733" s="30" t="s">
        <v>1013</v>
      </c>
      <c r="R733" s="30">
        <v>61032</v>
      </c>
      <c r="S733" s="32">
        <v>42069</v>
      </c>
      <c r="T733" s="32">
        <v>42070</v>
      </c>
      <c r="U733" s="53">
        <v>-807.89</v>
      </c>
      <c r="V733" s="30">
        <v>7</v>
      </c>
      <c r="W733" s="30">
        <v>410.17</v>
      </c>
      <c r="X733" s="30">
        <v>89106</v>
      </c>
      <c r="Y733" s="30" t="s">
        <v>3216</v>
      </c>
      <c r="Z733" s="30">
        <v>842.40103576979413</v>
      </c>
    </row>
    <row r="734" spans="1:26" x14ac:dyDescent="0.2">
      <c r="A734" s="30">
        <v>945</v>
      </c>
      <c r="B734" s="30" t="s">
        <v>1507</v>
      </c>
      <c r="C734" s="30" t="s">
        <v>46</v>
      </c>
      <c r="D734" s="30">
        <v>0.03</v>
      </c>
      <c r="E734" s="30">
        <v>31.74</v>
      </c>
      <c r="F734" s="30">
        <v>12.62</v>
      </c>
      <c r="G734" s="30" t="s">
        <v>14</v>
      </c>
      <c r="H734" s="30" t="s">
        <v>47</v>
      </c>
      <c r="I734" s="30" t="s">
        <v>24</v>
      </c>
      <c r="J734" s="30" t="s">
        <v>48</v>
      </c>
      <c r="K734" s="30" t="s">
        <v>49</v>
      </c>
      <c r="L734" s="30" t="s">
        <v>1508</v>
      </c>
      <c r="M734" s="30">
        <v>0.37</v>
      </c>
      <c r="N734" s="30" t="s">
        <v>8</v>
      </c>
      <c r="O734" s="30" t="s">
        <v>35</v>
      </c>
      <c r="P734" s="30" t="s">
        <v>66</v>
      </c>
      <c r="Q734" s="30" t="s">
        <v>1509</v>
      </c>
      <c r="R734" s="30">
        <v>95070</v>
      </c>
      <c r="S734" s="32">
        <v>42069</v>
      </c>
      <c r="T734" s="32">
        <v>42069</v>
      </c>
      <c r="U734" s="53">
        <v>-4.3010000000000002</v>
      </c>
      <c r="V734" s="30">
        <v>3</v>
      </c>
      <c r="W734" s="30">
        <v>98.7</v>
      </c>
      <c r="X734" s="30">
        <v>86567</v>
      </c>
      <c r="Y734" s="30" t="s">
        <v>3217</v>
      </c>
      <c r="Z734" s="30">
        <v>600.00261300749912</v>
      </c>
    </row>
    <row r="735" spans="1:26" x14ac:dyDescent="0.2">
      <c r="A735" s="30">
        <v>3327</v>
      </c>
      <c r="B735" s="30" t="s">
        <v>1510</v>
      </c>
      <c r="C735" s="30" t="s">
        <v>46</v>
      </c>
      <c r="D735" s="30">
        <v>0.06</v>
      </c>
      <c r="E735" s="30">
        <v>113.98</v>
      </c>
      <c r="F735" s="30">
        <v>30</v>
      </c>
      <c r="G735" s="30" t="s">
        <v>2</v>
      </c>
      <c r="H735" s="30" t="s">
        <v>3</v>
      </c>
      <c r="I735" s="30" t="s">
        <v>4</v>
      </c>
      <c r="J735" s="30" t="s">
        <v>85</v>
      </c>
      <c r="K735" s="30" t="s">
        <v>33</v>
      </c>
      <c r="L735" s="30" t="s">
        <v>1511</v>
      </c>
      <c r="M735" s="30">
        <v>0.69</v>
      </c>
      <c r="N735" s="30" t="s">
        <v>8</v>
      </c>
      <c r="O735" s="30" t="s">
        <v>28</v>
      </c>
      <c r="P735" s="30" t="s">
        <v>265</v>
      </c>
      <c r="Q735" s="30" t="s">
        <v>1512</v>
      </c>
      <c r="R735" s="30">
        <v>48060</v>
      </c>
      <c r="S735" s="32">
        <v>42069</v>
      </c>
      <c r="T735" s="32">
        <v>42071</v>
      </c>
      <c r="U735" s="53">
        <v>-127.3</v>
      </c>
      <c r="V735" s="30">
        <v>3</v>
      </c>
      <c r="W735" s="30">
        <v>356.14</v>
      </c>
      <c r="X735" s="30">
        <v>87272</v>
      </c>
      <c r="Y735" s="30" t="s">
        <v>3216</v>
      </c>
      <c r="Z735" s="30">
        <v>1615.2029955203395</v>
      </c>
    </row>
    <row r="736" spans="1:26" x14ac:dyDescent="0.2">
      <c r="A736" s="30">
        <v>3327</v>
      </c>
      <c r="B736" s="30" t="s">
        <v>1510</v>
      </c>
      <c r="C736" s="30" t="s">
        <v>46</v>
      </c>
      <c r="D736" s="30">
        <v>0.05</v>
      </c>
      <c r="E736" s="30">
        <v>6.48</v>
      </c>
      <c r="F736" s="30">
        <v>6.86</v>
      </c>
      <c r="G736" s="30" t="s">
        <v>14</v>
      </c>
      <c r="H736" s="30" t="s">
        <v>3</v>
      </c>
      <c r="I736" s="30" t="s">
        <v>24</v>
      </c>
      <c r="J736" s="30" t="s">
        <v>64</v>
      </c>
      <c r="K736" s="30" t="s">
        <v>49</v>
      </c>
      <c r="L736" s="30" t="s">
        <v>1501</v>
      </c>
      <c r="M736" s="30">
        <v>0.37</v>
      </c>
      <c r="N736" s="30" t="s">
        <v>8</v>
      </c>
      <c r="O736" s="30" t="s">
        <v>28</v>
      </c>
      <c r="P736" s="30" t="s">
        <v>265</v>
      </c>
      <c r="Q736" s="30" t="s">
        <v>1512</v>
      </c>
      <c r="R736" s="30">
        <v>48060</v>
      </c>
      <c r="S736" s="32">
        <v>42069</v>
      </c>
      <c r="T736" s="32">
        <v>42071</v>
      </c>
      <c r="U736" s="53">
        <v>-52.77</v>
      </c>
      <c r="V736" s="30">
        <v>4</v>
      </c>
      <c r="W736" s="30">
        <v>27.08</v>
      </c>
      <c r="X736" s="30">
        <v>87272</v>
      </c>
      <c r="Y736" s="30" t="s">
        <v>3216</v>
      </c>
      <c r="Z736" s="30">
        <v>259.32997566117263</v>
      </c>
    </row>
    <row r="737" spans="1:26" x14ac:dyDescent="0.2">
      <c r="A737" s="30">
        <v>1020</v>
      </c>
      <c r="B737" s="30" t="s">
        <v>994</v>
      </c>
      <c r="C737" s="30" t="s">
        <v>1</v>
      </c>
      <c r="D737" s="30">
        <v>0.09</v>
      </c>
      <c r="E737" s="30">
        <v>517.48</v>
      </c>
      <c r="F737" s="30">
        <v>16.63</v>
      </c>
      <c r="G737" s="30" t="s">
        <v>2</v>
      </c>
      <c r="H737" s="30" t="s">
        <v>3</v>
      </c>
      <c r="I737" s="30" t="s">
        <v>16</v>
      </c>
      <c r="J737" s="30" t="s">
        <v>32</v>
      </c>
      <c r="K737" s="30" t="s">
        <v>6</v>
      </c>
      <c r="L737" s="30" t="s">
        <v>1513</v>
      </c>
      <c r="M737" s="30">
        <v>0.59</v>
      </c>
      <c r="N737" s="30" t="s">
        <v>8</v>
      </c>
      <c r="O737" s="30" t="s">
        <v>28</v>
      </c>
      <c r="P737" s="30" t="s">
        <v>513</v>
      </c>
      <c r="Q737" s="30" t="s">
        <v>996</v>
      </c>
      <c r="R737" s="30">
        <v>66762</v>
      </c>
      <c r="S737" s="32">
        <v>42070</v>
      </c>
      <c r="T737" s="32">
        <v>42070</v>
      </c>
      <c r="U737" s="53">
        <v>909.36</v>
      </c>
      <c r="V737" s="30">
        <v>5</v>
      </c>
      <c r="W737" s="30">
        <v>2354.54</v>
      </c>
      <c r="X737" s="30">
        <v>88632</v>
      </c>
      <c r="Y737" s="30" t="s">
        <v>3216</v>
      </c>
      <c r="Z737" s="30">
        <v>3557.5062684976438</v>
      </c>
    </row>
    <row r="738" spans="1:26" x14ac:dyDescent="0.2">
      <c r="A738" s="30">
        <v>850</v>
      </c>
      <c r="B738" s="30" t="s">
        <v>1514</v>
      </c>
      <c r="C738" s="30" t="s">
        <v>46</v>
      </c>
      <c r="D738" s="30">
        <v>7.0000000000000007E-2</v>
      </c>
      <c r="E738" s="30">
        <v>6.08</v>
      </c>
      <c r="F738" s="30">
        <v>0.91</v>
      </c>
      <c r="G738" s="30" t="s">
        <v>14</v>
      </c>
      <c r="H738" s="30" t="s">
        <v>70</v>
      </c>
      <c r="I738" s="30" t="s">
        <v>24</v>
      </c>
      <c r="J738" s="30" t="s">
        <v>25</v>
      </c>
      <c r="K738" s="30" t="s">
        <v>26</v>
      </c>
      <c r="L738" s="30" t="s">
        <v>1515</v>
      </c>
      <c r="M738" s="30">
        <v>0.51</v>
      </c>
      <c r="N738" s="30" t="s">
        <v>8</v>
      </c>
      <c r="O738" s="30" t="s">
        <v>35</v>
      </c>
      <c r="P738" s="30" t="s">
        <v>66</v>
      </c>
      <c r="Q738" s="30" t="s">
        <v>1516</v>
      </c>
      <c r="R738" s="30">
        <v>93117</v>
      </c>
      <c r="S738" s="32">
        <v>42070</v>
      </c>
      <c r="T738" s="32">
        <v>42071</v>
      </c>
      <c r="U738" s="53">
        <v>19.57</v>
      </c>
      <c r="V738" s="30">
        <v>7</v>
      </c>
      <c r="W738" s="30">
        <v>41.96</v>
      </c>
      <c r="X738" s="30">
        <v>88569</v>
      </c>
      <c r="Y738" s="30" t="s">
        <v>3217</v>
      </c>
      <c r="Z738" s="30">
        <v>279.88618189780186</v>
      </c>
    </row>
    <row r="739" spans="1:26" x14ac:dyDescent="0.2">
      <c r="A739" s="30">
        <v>851</v>
      </c>
      <c r="B739" s="30" t="s">
        <v>1340</v>
      </c>
      <c r="C739" s="30" t="s">
        <v>46</v>
      </c>
      <c r="D739" s="30">
        <v>0.08</v>
      </c>
      <c r="E739" s="30">
        <v>19.899999999999999</v>
      </c>
      <c r="F739" s="30">
        <v>5.29</v>
      </c>
      <c r="G739" s="30" t="s">
        <v>14</v>
      </c>
      <c r="H739" s="30" t="s">
        <v>70</v>
      </c>
      <c r="I739" s="30" t="s">
        <v>24</v>
      </c>
      <c r="J739" s="30" t="s">
        <v>71</v>
      </c>
      <c r="K739" s="30" t="s">
        <v>120</v>
      </c>
      <c r="L739" s="30" t="s">
        <v>1517</v>
      </c>
      <c r="M739" s="30">
        <v>0.4</v>
      </c>
      <c r="N739" s="30" t="s">
        <v>8</v>
      </c>
      <c r="O739" s="30" t="s">
        <v>35</v>
      </c>
      <c r="P739" s="30" t="s">
        <v>66</v>
      </c>
      <c r="Q739" s="30" t="s">
        <v>1342</v>
      </c>
      <c r="R739" s="30">
        <v>91745</v>
      </c>
      <c r="S739" s="32">
        <v>42070</v>
      </c>
      <c r="T739" s="32">
        <v>42072</v>
      </c>
      <c r="U739" s="53">
        <v>107.11</v>
      </c>
      <c r="V739" s="30">
        <v>13</v>
      </c>
      <c r="W739" s="30">
        <v>240.46</v>
      </c>
      <c r="X739" s="30">
        <v>88569</v>
      </c>
      <c r="Y739" s="30" t="s">
        <v>3217</v>
      </c>
      <c r="Z739" s="30">
        <v>435.85159772711785</v>
      </c>
    </row>
    <row r="740" spans="1:26" x14ac:dyDescent="0.2">
      <c r="A740" s="30">
        <v>851</v>
      </c>
      <c r="B740" s="30" t="s">
        <v>1340</v>
      </c>
      <c r="C740" s="30" t="s">
        <v>46</v>
      </c>
      <c r="D740" s="30">
        <v>0.02</v>
      </c>
      <c r="E740" s="30">
        <v>3.36</v>
      </c>
      <c r="F740" s="30">
        <v>6.27</v>
      </c>
      <c r="G740" s="30" t="s">
        <v>14</v>
      </c>
      <c r="H740" s="30" t="s">
        <v>70</v>
      </c>
      <c r="I740" s="30" t="s">
        <v>24</v>
      </c>
      <c r="J740" s="30" t="s">
        <v>48</v>
      </c>
      <c r="K740" s="30" t="s">
        <v>49</v>
      </c>
      <c r="L740" s="30" t="s">
        <v>162</v>
      </c>
      <c r="M740" s="30">
        <v>0.4</v>
      </c>
      <c r="N740" s="30" t="s">
        <v>8</v>
      </c>
      <c r="O740" s="30" t="s">
        <v>35</v>
      </c>
      <c r="P740" s="30" t="s">
        <v>66</v>
      </c>
      <c r="Q740" s="30" t="s">
        <v>1342</v>
      </c>
      <c r="R740" s="30">
        <v>91745</v>
      </c>
      <c r="S740" s="32">
        <v>42070</v>
      </c>
      <c r="T740" s="32">
        <v>42072</v>
      </c>
      <c r="U740" s="53">
        <v>-216.154</v>
      </c>
      <c r="V740" s="30">
        <v>21</v>
      </c>
      <c r="W740" s="30">
        <v>74.08</v>
      </c>
      <c r="X740" s="30">
        <v>88569</v>
      </c>
      <c r="Y740" s="30" t="s">
        <v>3217</v>
      </c>
      <c r="Z740" s="30">
        <v>119.73511484241874</v>
      </c>
    </row>
    <row r="741" spans="1:26" x14ac:dyDescent="0.2">
      <c r="A741" s="30">
        <v>2750</v>
      </c>
      <c r="B741" s="30" t="s">
        <v>1518</v>
      </c>
      <c r="C741" s="30" t="s">
        <v>1</v>
      </c>
      <c r="D741" s="30">
        <v>0.02</v>
      </c>
      <c r="E741" s="30">
        <v>161.55000000000001</v>
      </c>
      <c r="F741" s="30">
        <v>19.989999999999998</v>
      </c>
      <c r="G741" s="30" t="s">
        <v>14</v>
      </c>
      <c r="H741" s="30" t="s">
        <v>3</v>
      </c>
      <c r="I741" s="30" t="s">
        <v>24</v>
      </c>
      <c r="J741" s="30" t="s">
        <v>54</v>
      </c>
      <c r="K741" s="30" t="s">
        <v>49</v>
      </c>
      <c r="L741" s="30" t="s">
        <v>55</v>
      </c>
      <c r="M741" s="30">
        <v>0.66</v>
      </c>
      <c r="N741" s="30" t="s">
        <v>8</v>
      </c>
      <c r="O741" s="30" t="s">
        <v>9</v>
      </c>
      <c r="P741" s="30" t="s">
        <v>218</v>
      </c>
      <c r="Q741" s="30" t="s">
        <v>1519</v>
      </c>
      <c r="R741" s="30">
        <v>22980</v>
      </c>
      <c r="S741" s="32">
        <v>42071</v>
      </c>
      <c r="T741" s="32">
        <v>42071</v>
      </c>
      <c r="U741" s="53">
        <v>664.51800000000003</v>
      </c>
      <c r="V741" s="30">
        <v>4</v>
      </c>
      <c r="W741" s="30">
        <v>657.61</v>
      </c>
      <c r="X741" s="30">
        <v>91424</v>
      </c>
      <c r="Y741" s="30" t="s">
        <v>3215</v>
      </c>
      <c r="Z741" s="30">
        <v>2192.4679777199171</v>
      </c>
    </row>
    <row r="742" spans="1:26" x14ac:dyDescent="0.2">
      <c r="A742" s="30">
        <v>2770</v>
      </c>
      <c r="B742" s="30" t="s">
        <v>1520</v>
      </c>
      <c r="C742" s="30" t="s">
        <v>1</v>
      </c>
      <c r="D742" s="30">
        <v>0.02</v>
      </c>
      <c r="E742" s="30">
        <v>11.55</v>
      </c>
      <c r="F742" s="30">
        <v>2.36</v>
      </c>
      <c r="G742" s="30" t="s">
        <v>14</v>
      </c>
      <c r="H742" s="30" t="s">
        <v>70</v>
      </c>
      <c r="I742" s="30" t="s">
        <v>24</v>
      </c>
      <c r="J742" s="30" t="s">
        <v>25</v>
      </c>
      <c r="K742" s="30" t="s">
        <v>26</v>
      </c>
      <c r="L742" s="30" t="s">
        <v>356</v>
      </c>
      <c r="M742" s="30">
        <v>0.55000000000000004</v>
      </c>
      <c r="N742" s="30" t="s">
        <v>8</v>
      </c>
      <c r="O742" s="30" t="s">
        <v>9</v>
      </c>
      <c r="P742" s="30" t="s">
        <v>51</v>
      </c>
      <c r="Q742" s="30" t="s">
        <v>1521</v>
      </c>
      <c r="R742" s="30">
        <v>30338</v>
      </c>
      <c r="S742" s="32">
        <v>42071</v>
      </c>
      <c r="T742" s="32">
        <v>42073</v>
      </c>
      <c r="U742" s="53">
        <v>1289.3820000000001</v>
      </c>
      <c r="V742" s="30">
        <v>14</v>
      </c>
      <c r="W742" s="30">
        <v>159.53</v>
      </c>
      <c r="X742" s="30">
        <v>88975</v>
      </c>
      <c r="Y742" s="30" t="s">
        <v>3215</v>
      </c>
      <c r="Z742" s="30">
        <v>1792.6931641588285</v>
      </c>
    </row>
    <row r="743" spans="1:26" x14ac:dyDescent="0.2">
      <c r="A743" s="30">
        <v>2837</v>
      </c>
      <c r="B743" s="30" t="s">
        <v>1522</v>
      </c>
      <c r="C743" s="30" t="s">
        <v>13</v>
      </c>
      <c r="D743" s="30">
        <v>7.0000000000000007E-2</v>
      </c>
      <c r="E743" s="30">
        <v>51.98</v>
      </c>
      <c r="F743" s="30">
        <v>10.17</v>
      </c>
      <c r="G743" s="30" t="s">
        <v>14</v>
      </c>
      <c r="H743" s="30" t="s">
        <v>47</v>
      </c>
      <c r="I743" s="30" t="s">
        <v>16</v>
      </c>
      <c r="J743" s="30" t="s">
        <v>32</v>
      </c>
      <c r="K743" s="30" t="s">
        <v>120</v>
      </c>
      <c r="L743" s="30" t="s">
        <v>1523</v>
      </c>
      <c r="M743" s="30">
        <v>0.37</v>
      </c>
      <c r="N743" s="30" t="s">
        <v>8</v>
      </c>
      <c r="O743" s="30" t="s">
        <v>28</v>
      </c>
      <c r="P743" s="30" t="s">
        <v>183</v>
      </c>
      <c r="Q743" s="30" t="s">
        <v>1524</v>
      </c>
      <c r="R743" s="30">
        <v>74133</v>
      </c>
      <c r="S743" s="32">
        <v>42071</v>
      </c>
      <c r="T743" s="32">
        <v>42073</v>
      </c>
      <c r="U743" s="53">
        <v>439.78530000000001</v>
      </c>
      <c r="V743" s="30">
        <v>13</v>
      </c>
      <c r="W743" s="30">
        <v>637.37</v>
      </c>
      <c r="X743" s="30">
        <v>89801</v>
      </c>
      <c r="Y743" s="30" t="s">
        <v>3216</v>
      </c>
      <c r="Z743" s="30">
        <v>820.50625634254664</v>
      </c>
    </row>
    <row r="744" spans="1:26" x14ac:dyDescent="0.2">
      <c r="A744" s="30">
        <v>2837</v>
      </c>
      <c r="B744" s="30" t="s">
        <v>1522</v>
      </c>
      <c r="C744" s="30" t="s">
        <v>13</v>
      </c>
      <c r="D744" s="30">
        <v>0.1</v>
      </c>
      <c r="E744" s="30">
        <v>80.97</v>
      </c>
      <c r="F744" s="30">
        <v>33.6</v>
      </c>
      <c r="G744" s="30" t="s">
        <v>2</v>
      </c>
      <c r="H744" s="30" t="s">
        <v>47</v>
      </c>
      <c r="I744" s="30" t="s">
        <v>16</v>
      </c>
      <c r="J744" s="30" t="s">
        <v>32</v>
      </c>
      <c r="K744" s="30" t="s">
        <v>33</v>
      </c>
      <c r="L744" s="30" t="s">
        <v>885</v>
      </c>
      <c r="M744" s="30">
        <v>0.37</v>
      </c>
      <c r="N744" s="30" t="s">
        <v>8</v>
      </c>
      <c r="O744" s="30" t="s">
        <v>28</v>
      </c>
      <c r="P744" s="30" t="s">
        <v>183</v>
      </c>
      <c r="Q744" s="30" t="s">
        <v>1524</v>
      </c>
      <c r="R744" s="30">
        <v>74133</v>
      </c>
      <c r="S744" s="32">
        <v>42071</v>
      </c>
      <c r="T744" s="32">
        <v>42074</v>
      </c>
      <c r="U744" s="53">
        <v>-149.4573</v>
      </c>
      <c r="V744" s="30">
        <v>3</v>
      </c>
      <c r="W744" s="30">
        <v>232.16</v>
      </c>
      <c r="X744" s="30">
        <v>89801</v>
      </c>
      <c r="Y744" s="30" t="s">
        <v>3216</v>
      </c>
      <c r="Z744" s="30">
        <v>1132.13451327539</v>
      </c>
    </row>
    <row r="745" spans="1:26" x14ac:dyDescent="0.2">
      <c r="A745" s="30">
        <v>693</v>
      </c>
      <c r="B745" s="30" t="s">
        <v>1525</v>
      </c>
      <c r="C745" s="30" t="s">
        <v>23</v>
      </c>
      <c r="D745" s="30">
        <v>0.09</v>
      </c>
      <c r="E745" s="30">
        <v>5.34</v>
      </c>
      <c r="F745" s="30">
        <v>2.99</v>
      </c>
      <c r="G745" s="30" t="s">
        <v>63</v>
      </c>
      <c r="H745" s="30" t="s">
        <v>3</v>
      </c>
      <c r="I745" s="30" t="s">
        <v>24</v>
      </c>
      <c r="J745" s="30" t="s">
        <v>48</v>
      </c>
      <c r="K745" s="30" t="s">
        <v>49</v>
      </c>
      <c r="L745" s="30" t="s">
        <v>1354</v>
      </c>
      <c r="M745" s="30">
        <v>0.38</v>
      </c>
      <c r="N745" s="30" t="s">
        <v>8</v>
      </c>
      <c r="O745" s="30" t="s">
        <v>35</v>
      </c>
      <c r="P745" s="30" t="s">
        <v>36</v>
      </c>
      <c r="Q745" s="30" t="s">
        <v>1526</v>
      </c>
      <c r="R745" s="30">
        <v>80229</v>
      </c>
      <c r="S745" s="32">
        <v>42071</v>
      </c>
      <c r="T745" s="32">
        <v>42078</v>
      </c>
      <c r="U745" s="53">
        <v>9.4860000000000007</v>
      </c>
      <c r="V745" s="30">
        <v>17</v>
      </c>
      <c r="W745" s="30">
        <v>95.1</v>
      </c>
      <c r="X745" s="30">
        <v>87812</v>
      </c>
      <c r="Y745" s="30" t="s">
        <v>3217</v>
      </c>
      <c r="Z745" s="30">
        <v>-9.0528555988757837</v>
      </c>
    </row>
    <row r="746" spans="1:26" x14ac:dyDescent="0.2">
      <c r="A746" s="30">
        <v>693</v>
      </c>
      <c r="B746" s="30" t="s">
        <v>1525</v>
      </c>
      <c r="C746" s="30" t="s">
        <v>23</v>
      </c>
      <c r="D746" s="30">
        <v>7.0000000000000007E-2</v>
      </c>
      <c r="E746" s="30">
        <v>140.97999999999999</v>
      </c>
      <c r="F746" s="30">
        <v>53.48</v>
      </c>
      <c r="G746" s="30" t="s">
        <v>2</v>
      </c>
      <c r="H746" s="30" t="s">
        <v>3</v>
      </c>
      <c r="I746" s="30" t="s">
        <v>4</v>
      </c>
      <c r="J746" s="30" t="s">
        <v>93</v>
      </c>
      <c r="K746" s="30" t="s">
        <v>6</v>
      </c>
      <c r="L746" s="30" t="s">
        <v>1527</v>
      </c>
      <c r="M746" s="30">
        <v>0.65</v>
      </c>
      <c r="N746" s="30" t="s">
        <v>8</v>
      </c>
      <c r="O746" s="30" t="s">
        <v>35</v>
      </c>
      <c r="P746" s="30" t="s">
        <v>36</v>
      </c>
      <c r="Q746" s="30" t="s">
        <v>1526</v>
      </c>
      <c r="R746" s="30">
        <v>80229</v>
      </c>
      <c r="S746" s="32">
        <v>42071</v>
      </c>
      <c r="T746" s="32">
        <v>42078</v>
      </c>
      <c r="U746" s="53">
        <v>-263.64999999999998</v>
      </c>
      <c r="V746" s="30">
        <v>5</v>
      </c>
      <c r="W746" s="30">
        <v>734.74</v>
      </c>
      <c r="X746" s="30">
        <v>87812</v>
      </c>
      <c r="Y746" s="30" t="s">
        <v>3217</v>
      </c>
      <c r="Z746" s="30">
        <v>2048.0280207650558</v>
      </c>
    </row>
    <row r="747" spans="1:26" x14ac:dyDescent="0.2">
      <c r="A747" s="30">
        <v>693</v>
      </c>
      <c r="B747" s="30" t="s">
        <v>1525</v>
      </c>
      <c r="C747" s="30" t="s">
        <v>23</v>
      </c>
      <c r="D747" s="30">
        <v>0.06</v>
      </c>
      <c r="E747" s="30">
        <v>205.99</v>
      </c>
      <c r="F747" s="30">
        <v>5.26</v>
      </c>
      <c r="G747" s="30" t="s">
        <v>14</v>
      </c>
      <c r="H747" s="30" t="s">
        <v>3</v>
      </c>
      <c r="I747" s="30" t="s">
        <v>16</v>
      </c>
      <c r="J747" s="30" t="s">
        <v>111</v>
      </c>
      <c r="K747" s="30" t="s">
        <v>49</v>
      </c>
      <c r="L747" s="30" t="s">
        <v>1528</v>
      </c>
      <c r="M747" s="30">
        <v>0.56000000000000005</v>
      </c>
      <c r="N747" s="30" t="s">
        <v>8</v>
      </c>
      <c r="O747" s="30" t="s">
        <v>35</v>
      </c>
      <c r="P747" s="30" t="s">
        <v>36</v>
      </c>
      <c r="Q747" s="30" t="s">
        <v>1526</v>
      </c>
      <c r="R747" s="30">
        <v>80229</v>
      </c>
      <c r="S747" s="32">
        <v>42071</v>
      </c>
      <c r="T747" s="32">
        <v>42078</v>
      </c>
      <c r="U747" s="53">
        <v>890.18100000000004</v>
      </c>
      <c r="V747" s="30">
        <v>11</v>
      </c>
      <c r="W747" s="30">
        <v>1882.87</v>
      </c>
      <c r="X747" s="30">
        <v>87812</v>
      </c>
      <c r="Y747" s="30" t="s">
        <v>3217</v>
      </c>
      <c r="Z747" s="30">
        <v>1835.8686238121811</v>
      </c>
    </row>
    <row r="748" spans="1:26" x14ac:dyDescent="0.2">
      <c r="A748" s="30">
        <v>1718</v>
      </c>
      <c r="B748" s="30" t="s">
        <v>1529</v>
      </c>
      <c r="C748" s="30" t="s">
        <v>23</v>
      </c>
      <c r="D748" s="30">
        <v>0.01</v>
      </c>
      <c r="E748" s="30">
        <v>300.98</v>
      </c>
      <c r="F748" s="30">
        <v>64.73</v>
      </c>
      <c r="G748" s="30" t="s">
        <v>2</v>
      </c>
      <c r="H748" s="30" t="s">
        <v>15</v>
      </c>
      <c r="I748" s="30" t="s">
        <v>4</v>
      </c>
      <c r="J748" s="30" t="s">
        <v>85</v>
      </c>
      <c r="K748" s="30" t="s">
        <v>33</v>
      </c>
      <c r="L748" s="30" t="s">
        <v>1316</v>
      </c>
      <c r="M748" s="30">
        <v>0.56000000000000005</v>
      </c>
      <c r="N748" s="30" t="s">
        <v>8</v>
      </c>
      <c r="O748" s="30" t="s">
        <v>9</v>
      </c>
      <c r="P748" s="30" t="s">
        <v>73</v>
      </c>
      <c r="Q748" s="30" t="s">
        <v>1530</v>
      </c>
      <c r="R748" s="30">
        <v>27529</v>
      </c>
      <c r="S748" s="32">
        <v>42071</v>
      </c>
      <c r="T748" s="32">
        <v>42078</v>
      </c>
      <c r="U748" s="53">
        <v>-48.874000000000002</v>
      </c>
      <c r="V748" s="30">
        <v>3</v>
      </c>
      <c r="W748" s="30">
        <v>974.14</v>
      </c>
      <c r="X748" s="30">
        <v>90621</v>
      </c>
      <c r="Y748" s="30" t="s">
        <v>3215</v>
      </c>
      <c r="Z748" s="30">
        <v>3025.1595394975402</v>
      </c>
    </row>
    <row r="749" spans="1:26" x14ac:dyDescent="0.2">
      <c r="A749" s="30">
        <v>1075</v>
      </c>
      <c r="B749" s="30" t="s">
        <v>1531</v>
      </c>
      <c r="C749" s="30" t="s">
        <v>13</v>
      </c>
      <c r="D749" s="30">
        <v>0.04</v>
      </c>
      <c r="E749" s="30">
        <v>19.23</v>
      </c>
      <c r="F749" s="30">
        <v>6.15</v>
      </c>
      <c r="G749" s="30" t="s">
        <v>14</v>
      </c>
      <c r="H749" s="30" t="s">
        <v>47</v>
      </c>
      <c r="I749" s="30" t="s">
        <v>4</v>
      </c>
      <c r="J749" s="30" t="s">
        <v>102</v>
      </c>
      <c r="K749" s="30" t="s">
        <v>18</v>
      </c>
      <c r="L749" s="30" t="s">
        <v>1253</v>
      </c>
      <c r="M749" s="30">
        <v>0.44</v>
      </c>
      <c r="N749" s="30" t="s">
        <v>8</v>
      </c>
      <c r="O749" s="30" t="s">
        <v>28</v>
      </c>
      <c r="P749" s="30" t="s">
        <v>79</v>
      </c>
      <c r="Q749" s="30" t="s">
        <v>1532</v>
      </c>
      <c r="R749" s="30">
        <v>60441</v>
      </c>
      <c r="S749" s="32">
        <v>42072</v>
      </c>
      <c r="T749" s="32">
        <v>42073</v>
      </c>
      <c r="U749" s="53">
        <v>152.4348</v>
      </c>
      <c r="V749" s="30">
        <v>11</v>
      </c>
      <c r="W749" s="30">
        <v>220.92</v>
      </c>
      <c r="X749" s="30">
        <v>86422</v>
      </c>
      <c r="Y749" s="30" t="s">
        <v>3216</v>
      </c>
      <c r="Z749" s="30">
        <v>390.53832263934237</v>
      </c>
    </row>
    <row r="750" spans="1:26" x14ac:dyDescent="0.2">
      <c r="A750" s="30">
        <v>2258</v>
      </c>
      <c r="B750" s="30" t="s">
        <v>1533</v>
      </c>
      <c r="C750" s="30" t="s">
        <v>23</v>
      </c>
      <c r="D750" s="30">
        <v>0.01</v>
      </c>
      <c r="E750" s="30">
        <v>7.64</v>
      </c>
      <c r="F750" s="30">
        <v>1.39</v>
      </c>
      <c r="G750" s="30" t="s">
        <v>63</v>
      </c>
      <c r="H750" s="30" t="s">
        <v>70</v>
      </c>
      <c r="I750" s="30" t="s">
        <v>24</v>
      </c>
      <c r="J750" s="30" t="s">
        <v>321</v>
      </c>
      <c r="K750" s="30" t="s">
        <v>49</v>
      </c>
      <c r="L750" s="30" t="s">
        <v>1534</v>
      </c>
      <c r="M750" s="30">
        <v>0.36</v>
      </c>
      <c r="N750" s="30" t="s">
        <v>8</v>
      </c>
      <c r="O750" s="30" t="s">
        <v>9</v>
      </c>
      <c r="P750" s="30" t="s">
        <v>73</v>
      </c>
      <c r="Q750" s="30" t="s">
        <v>1535</v>
      </c>
      <c r="R750" s="30">
        <v>27801</v>
      </c>
      <c r="S750" s="32">
        <v>42072</v>
      </c>
      <c r="T750" s="32">
        <v>42076</v>
      </c>
      <c r="U750" s="53">
        <v>-1676.6120000000001</v>
      </c>
      <c r="V750" s="30">
        <v>9</v>
      </c>
      <c r="W750" s="30">
        <v>73.290000000000006</v>
      </c>
      <c r="X750" s="30">
        <v>87962</v>
      </c>
      <c r="Y750" s="30" t="s">
        <v>3215</v>
      </c>
      <c r="Z750" s="30">
        <v>-1727.3971948583232</v>
      </c>
    </row>
    <row r="751" spans="1:26" x14ac:dyDescent="0.2">
      <c r="A751" s="30">
        <v>2258</v>
      </c>
      <c r="B751" s="30" t="s">
        <v>1533</v>
      </c>
      <c r="C751" s="30" t="s">
        <v>23</v>
      </c>
      <c r="D751" s="30">
        <v>7.0000000000000007E-2</v>
      </c>
      <c r="E751" s="30">
        <v>400.97</v>
      </c>
      <c r="F751" s="30">
        <v>48.26</v>
      </c>
      <c r="G751" s="30" t="s">
        <v>2</v>
      </c>
      <c r="H751" s="30" t="s">
        <v>70</v>
      </c>
      <c r="I751" s="30" t="s">
        <v>16</v>
      </c>
      <c r="J751" s="30" t="s">
        <v>32</v>
      </c>
      <c r="K751" s="30" t="s">
        <v>6</v>
      </c>
      <c r="L751" s="30" t="s">
        <v>1536</v>
      </c>
      <c r="M751" s="30">
        <v>0.36</v>
      </c>
      <c r="N751" s="30" t="s">
        <v>8</v>
      </c>
      <c r="O751" s="30" t="s">
        <v>9</v>
      </c>
      <c r="P751" s="30" t="s">
        <v>73</v>
      </c>
      <c r="Q751" s="30" t="s">
        <v>1535</v>
      </c>
      <c r="R751" s="30">
        <v>27801</v>
      </c>
      <c r="S751" s="32">
        <v>42072</v>
      </c>
      <c r="T751" s="32">
        <v>42076</v>
      </c>
      <c r="U751" s="53">
        <v>45.127800000000001</v>
      </c>
      <c r="V751" s="30">
        <v>8</v>
      </c>
      <c r="W751" s="30">
        <v>2961.32</v>
      </c>
      <c r="X751" s="30">
        <v>87962</v>
      </c>
      <c r="Y751" s="30" t="s">
        <v>3215</v>
      </c>
      <c r="Z751" s="30">
        <v>2802.5346486100093</v>
      </c>
    </row>
    <row r="752" spans="1:26" x14ac:dyDescent="0.2">
      <c r="A752" s="30">
        <v>2855</v>
      </c>
      <c r="B752" s="30" t="s">
        <v>654</v>
      </c>
      <c r="C752" s="30" t="s">
        <v>23</v>
      </c>
      <c r="D752" s="30">
        <v>0.09</v>
      </c>
      <c r="E752" s="30">
        <v>3174.835</v>
      </c>
      <c r="F752" s="30">
        <v>24.49</v>
      </c>
      <c r="G752" s="30" t="s">
        <v>14</v>
      </c>
      <c r="H752" s="30" t="s">
        <v>15</v>
      </c>
      <c r="I752" s="30" t="s">
        <v>16</v>
      </c>
      <c r="J752" s="30" t="s">
        <v>32</v>
      </c>
      <c r="K752" s="30" t="s">
        <v>40</v>
      </c>
      <c r="L752" s="30" t="s">
        <v>290</v>
      </c>
      <c r="M752" s="30">
        <v>0.39</v>
      </c>
      <c r="N752" s="30" t="s">
        <v>8</v>
      </c>
      <c r="O752" s="30" t="s">
        <v>35</v>
      </c>
      <c r="P752" s="30" t="s">
        <v>42</v>
      </c>
      <c r="Q752" s="30" t="s">
        <v>656</v>
      </c>
      <c r="R752" s="30">
        <v>98198</v>
      </c>
      <c r="S752" s="32">
        <v>42073</v>
      </c>
      <c r="T752" s="32">
        <v>42077</v>
      </c>
      <c r="U752" s="53">
        <v>-10388.68835</v>
      </c>
      <c r="V752" s="30">
        <v>1</v>
      </c>
      <c r="W752" s="30">
        <v>6296</v>
      </c>
      <c r="X752" s="30">
        <v>87317</v>
      </c>
      <c r="Y752" s="30" t="s">
        <v>3217</v>
      </c>
      <c r="Z752" s="30">
        <v>7401.3271579278216</v>
      </c>
    </row>
    <row r="753" spans="1:26" x14ac:dyDescent="0.2">
      <c r="A753" s="30">
        <v>2545</v>
      </c>
      <c r="B753" s="30" t="s">
        <v>1537</v>
      </c>
      <c r="C753" s="30" t="s">
        <v>92</v>
      </c>
      <c r="D753" s="30">
        <v>0.01</v>
      </c>
      <c r="E753" s="30">
        <v>99.99</v>
      </c>
      <c r="F753" s="30">
        <v>19.989999999999998</v>
      </c>
      <c r="G753" s="30" t="s">
        <v>63</v>
      </c>
      <c r="H753" s="30" t="s">
        <v>47</v>
      </c>
      <c r="I753" s="30" t="s">
        <v>16</v>
      </c>
      <c r="J753" s="30" t="s">
        <v>32</v>
      </c>
      <c r="K753" s="30" t="s">
        <v>49</v>
      </c>
      <c r="L753" s="30" t="s">
        <v>1538</v>
      </c>
      <c r="M753" s="30">
        <v>0.52</v>
      </c>
      <c r="N753" s="30" t="s">
        <v>8</v>
      </c>
      <c r="O753" s="30" t="s">
        <v>9</v>
      </c>
      <c r="P753" s="30" t="s">
        <v>218</v>
      </c>
      <c r="Q753" s="30" t="s">
        <v>854</v>
      </c>
      <c r="R753" s="30">
        <v>22153</v>
      </c>
      <c r="S753" s="32">
        <v>42073</v>
      </c>
      <c r="T753" s="32">
        <v>42075</v>
      </c>
      <c r="U753" s="53">
        <v>90.024000000000001</v>
      </c>
      <c r="V753" s="30">
        <v>2</v>
      </c>
      <c r="W753" s="30">
        <v>202.98</v>
      </c>
      <c r="X753" s="30">
        <v>87915</v>
      </c>
      <c r="Y753" s="30" t="s">
        <v>3215</v>
      </c>
      <c r="Z753" s="30">
        <v>981.54742575811474</v>
      </c>
    </row>
    <row r="754" spans="1:26" x14ac:dyDescent="0.2">
      <c r="A754" s="30">
        <v>3194</v>
      </c>
      <c r="B754" s="30" t="s">
        <v>1539</v>
      </c>
      <c r="C754" s="30" t="s">
        <v>92</v>
      </c>
      <c r="D754" s="30">
        <v>0.1</v>
      </c>
      <c r="E754" s="30">
        <v>4.9800000000000004</v>
      </c>
      <c r="F754" s="30">
        <v>7.54</v>
      </c>
      <c r="G754" s="30" t="s">
        <v>14</v>
      </c>
      <c r="H754" s="30" t="s">
        <v>15</v>
      </c>
      <c r="I754" s="30" t="s">
        <v>24</v>
      </c>
      <c r="J754" s="30" t="s">
        <v>64</v>
      </c>
      <c r="K754" s="30" t="s">
        <v>49</v>
      </c>
      <c r="L754" s="30" t="s">
        <v>1540</v>
      </c>
      <c r="M754" s="30">
        <v>0.38</v>
      </c>
      <c r="N754" s="30" t="s">
        <v>8</v>
      </c>
      <c r="O754" s="30" t="s">
        <v>9</v>
      </c>
      <c r="P754" s="30" t="s">
        <v>99</v>
      </c>
      <c r="Q754" s="30" t="s">
        <v>412</v>
      </c>
      <c r="R754" s="30">
        <v>34609</v>
      </c>
      <c r="S754" s="32">
        <v>42073</v>
      </c>
      <c r="T754" s="32">
        <v>42074</v>
      </c>
      <c r="U754" s="53">
        <v>45.078000000000003</v>
      </c>
      <c r="V754" s="30">
        <v>9</v>
      </c>
      <c r="W754" s="30">
        <v>43.84</v>
      </c>
      <c r="X754" s="30">
        <v>89805</v>
      </c>
      <c r="Y754" s="30" t="s">
        <v>3215</v>
      </c>
      <c r="Z754" s="30">
        <v>140.72849120243379</v>
      </c>
    </row>
    <row r="755" spans="1:26" x14ac:dyDescent="0.2">
      <c r="A755" s="30">
        <v>3194</v>
      </c>
      <c r="B755" s="30" t="s">
        <v>1539</v>
      </c>
      <c r="C755" s="30" t="s">
        <v>92</v>
      </c>
      <c r="D755" s="30">
        <v>0</v>
      </c>
      <c r="E755" s="30">
        <v>22.84</v>
      </c>
      <c r="F755" s="30">
        <v>8.18</v>
      </c>
      <c r="G755" s="30" t="s">
        <v>14</v>
      </c>
      <c r="H755" s="30" t="s">
        <v>15</v>
      </c>
      <c r="I755" s="30" t="s">
        <v>24</v>
      </c>
      <c r="J755" s="30" t="s">
        <v>64</v>
      </c>
      <c r="K755" s="30" t="s">
        <v>49</v>
      </c>
      <c r="L755" s="30" t="s">
        <v>581</v>
      </c>
      <c r="M755" s="30">
        <v>0.39</v>
      </c>
      <c r="N755" s="30" t="s">
        <v>8</v>
      </c>
      <c r="O755" s="30" t="s">
        <v>9</v>
      </c>
      <c r="P755" s="30" t="s">
        <v>99</v>
      </c>
      <c r="Q755" s="30" t="s">
        <v>412</v>
      </c>
      <c r="R755" s="30">
        <v>34609</v>
      </c>
      <c r="S755" s="32">
        <v>42073</v>
      </c>
      <c r="T755" s="32">
        <v>42075</v>
      </c>
      <c r="U755" s="53">
        <v>-110.376</v>
      </c>
      <c r="V755" s="30">
        <v>6</v>
      </c>
      <c r="W755" s="30">
        <v>141.74</v>
      </c>
      <c r="X755" s="30">
        <v>89805</v>
      </c>
      <c r="Y755" s="30" t="s">
        <v>3215</v>
      </c>
      <c r="Z755" s="30">
        <v>129.58302301650772</v>
      </c>
    </row>
    <row r="756" spans="1:26" x14ac:dyDescent="0.2">
      <c r="A756" s="30">
        <v>52</v>
      </c>
      <c r="B756" s="30" t="s">
        <v>1541</v>
      </c>
      <c r="C756" s="30" t="s">
        <v>46</v>
      </c>
      <c r="D756" s="30">
        <v>0</v>
      </c>
      <c r="E756" s="30">
        <v>115.99</v>
      </c>
      <c r="F756" s="30">
        <v>2.5</v>
      </c>
      <c r="G756" s="30" t="s">
        <v>14</v>
      </c>
      <c r="H756" s="30" t="s">
        <v>70</v>
      </c>
      <c r="I756" s="30" t="s">
        <v>16</v>
      </c>
      <c r="J756" s="30" t="s">
        <v>111</v>
      </c>
      <c r="K756" s="30" t="s">
        <v>49</v>
      </c>
      <c r="L756" s="30" t="s">
        <v>1542</v>
      </c>
      <c r="M756" s="30">
        <v>0.56999999999999995</v>
      </c>
      <c r="N756" s="30" t="s">
        <v>8</v>
      </c>
      <c r="O756" s="30" t="s">
        <v>35</v>
      </c>
      <c r="P756" s="30" t="s">
        <v>42</v>
      </c>
      <c r="Q756" s="30" t="s">
        <v>1543</v>
      </c>
      <c r="R756" s="30">
        <v>98373</v>
      </c>
      <c r="S756" s="32">
        <v>42073</v>
      </c>
      <c r="T756" s="32">
        <v>42073</v>
      </c>
      <c r="U756" s="53">
        <v>162.666</v>
      </c>
      <c r="V756" s="30">
        <v>6</v>
      </c>
      <c r="W756" s="30">
        <v>627.04</v>
      </c>
      <c r="X756" s="30">
        <v>88426</v>
      </c>
      <c r="Y756" s="30" t="s">
        <v>3217</v>
      </c>
      <c r="Z756" s="30">
        <v>910.86381081410673</v>
      </c>
    </row>
    <row r="757" spans="1:26" x14ac:dyDescent="0.2">
      <c r="A757" s="30">
        <v>53</v>
      </c>
      <c r="B757" s="30" t="s">
        <v>816</v>
      </c>
      <c r="C757" s="30" t="s">
        <v>46</v>
      </c>
      <c r="D757" s="30">
        <v>0.02</v>
      </c>
      <c r="E757" s="30">
        <v>5.98</v>
      </c>
      <c r="F757" s="30">
        <v>5.79</v>
      </c>
      <c r="G757" s="30" t="s">
        <v>14</v>
      </c>
      <c r="H757" s="30" t="s">
        <v>70</v>
      </c>
      <c r="I757" s="30" t="s">
        <v>24</v>
      </c>
      <c r="J757" s="30" t="s">
        <v>64</v>
      </c>
      <c r="K757" s="30" t="s">
        <v>49</v>
      </c>
      <c r="L757" s="30" t="s">
        <v>447</v>
      </c>
      <c r="M757" s="30">
        <v>0.36</v>
      </c>
      <c r="N757" s="30" t="s">
        <v>8</v>
      </c>
      <c r="O757" s="30" t="s">
        <v>35</v>
      </c>
      <c r="P757" s="30" t="s">
        <v>42</v>
      </c>
      <c r="Q757" s="30" t="s">
        <v>818</v>
      </c>
      <c r="R757" s="30">
        <v>98052</v>
      </c>
      <c r="S757" s="32">
        <v>42073</v>
      </c>
      <c r="T757" s="32">
        <v>42074</v>
      </c>
      <c r="U757" s="53">
        <v>-67.489999999999995</v>
      </c>
      <c r="V757" s="30">
        <v>17</v>
      </c>
      <c r="W757" s="30">
        <v>110.19</v>
      </c>
      <c r="X757" s="30">
        <v>88426</v>
      </c>
      <c r="Y757" s="30" t="s">
        <v>3217</v>
      </c>
      <c r="Z757" s="30">
        <v>233.66555469768832</v>
      </c>
    </row>
    <row r="758" spans="1:26" x14ac:dyDescent="0.2">
      <c r="A758" s="30">
        <v>753</v>
      </c>
      <c r="B758" s="30" t="s">
        <v>1544</v>
      </c>
      <c r="C758" s="30" t="s">
        <v>1</v>
      </c>
      <c r="D758" s="30">
        <v>0.06</v>
      </c>
      <c r="E758" s="30">
        <v>2.61</v>
      </c>
      <c r="F758" s="30">
        <v>0.5</v>
      </c>
      <c r="G758" s="30" t="s">
        <v>63</v>
      </c>
      <c r="H758" s="30" t="s">
        <v>70</v>
      </c>
      <c r="I758" s="30" t="s">
        <v>24</v>
      </c>
      <c r="J758" s="30" t="s">
        <v>128</v>
      </c>
      <c r="K758" s="30" t="s">
        <v>49</v>
      </c>
      <c r="L758" s="30" t="s">
        <v>1545</v>
      </c>
      <c r="M758" s="30">
        <v>0.39</v>
      </c>
      <c r="N758" s="30" t="s">
        <v>8</v>
      </c>
      <c r="O758" s="30" t="s">
        <v>35</v>
      </c>
      <c r="P758" s="30" t="s">
        <v>564</v>
      </c>
      <c r="Q758" s="30" t="s">
        <v>1546</v>
      </c>
      <c r="R758" s="30">
        <v>86301</v>
      </c>
      <c r="S758" s="32">
        <v>42074</v>
      </c>
      <c r="T758" s="32">
        <v>42074</v>
      </c>
      <c r="U758" s="53">
        <v>10.85</v>
      </c>
      <c r="V758" s="30">
        <v>1</v>
      </c>
      <c r="W758" s="30">
        <v>17.59</v>
      </c>
      <c r="X758" s="30">
        <v>90438</v>
      </c>
      <c r="Y758" s="30" t="s">
        <v>3217</v>
      </c>
      <c r="Z758" s="30">
        <v>162.38487719069553</v>
      </c>
    </row>
    <row r="759" spans="1:26" x14ac:dyDescent="0.2">
      <c r="A759" s="30">
        <v>753</v>
      </c>
      <c r="B759" s="30" t="s">
        <v>1544</v>
      </c>
      <c r="C759" s="30" t="s">
        <v>1</v>
      </c>
      <c r="D759" s="30">
        <v>0.01</v>
      </c>
      <c r="E759" s="30">
        <v>6.35</v>
      </c>
      <c r="F759" s="30">
        <v>1.02</v>
      </c>
      <c r="G759" s="30" t="s">
        <v>14</v>
      </c>
      <c r="H759" s="30" t="s">
        <v>70</v>
      </c>
      <c r="I759" s="30" t="s">
        <v>24</v>
      </c>
      <c r="J759" s="30" t="s">
        <v>64</v>
      </c>
      <c r="K759" s="30" t="s">
        <v>26</v>
      </c>
      <c r="L759" s="30" t="s">
        <v>503</v>
      </c>
      <c r="M759" s="30">
        <v>0.39</v>
      </c>
      <c r="N759" s="30" t="s">
        <v>8</v>
      </c>
      <c r="O759" s="30" t="s">
        <v>35</v>
      </c>
      <c r="P759" s="30" t="s">
        <v>564</v>
      </c>
      <c r="Q759" s="30" t="s">
        <v>1546</v>
      </c>
      <c r="R759" s="30">
        <v>86301</v>
      </c>
      <c r="S759" s="32">
        <v>42074</v>
      </c>
      <c r="T759" s="32">
        <v>42076</v>
      </c>
      <c r="U759" s="53">
        <v>97.662599999999998</v>
      </c>
      <c r="V759" s="30">
        <v>22</v>
      </c>
      <c r="W759" s="30">
        <v>141.54</v>
      </c>
      <c r="X759" s="30">
        <v>90438</v>
      </c>
      <c r="Y759" s="30" t="s">
        <v>3217</v>
      </c>
      <c r="Z759" s="30">
        <v>392.63157998159602</v>
      </c>
    </row>
    <row r="760" spans="1:26" x14ac:dyDescent="0.2">
      <c r="A760" s="30">
        <v>1494</v>
      </c>
      <c r="B760" s="30" t="s">
        <v>1547</v>
      </c>
      <c r="C760" s="30" t="s">
        <v>1</v>
      </c>
      <c r="D760" s="30">
        <v>0.06</v>
      </c>
      <c r="E760" s="30">
        <v>8.3699999999999992</v>
      </c>
      <c r="F760" s="30">
        <v>10.16</v>
      </c>
      <c r="G760" s="30" t="s">
        <v>14</v>
      </c>
      <c r="H760" s="30" t="s">
        <v>70</v>
      </c>
      <c r="I760" s="30" t="s">
        <v>4</v>
      </c>
      <c r="J760" s="30" t="s">
        <v>102</v>
      </c>
      <c r="K760" s="30" t="s">
        <v>40</v>
      </c>
      <c r="L760" s="30" t="s">
        <v>1548</v>
      </c>
      <c r="M760" s="30">
        <v>0.59</v>
      </c>
      <c r="N760" s="30" t="s">
        <v>8</v>
      </c>
      <c r="O760" s="30" t="s">
        <v>87</v>
      </c>
      <c r="P760" s="30" t="s">
        <v>394</v>
      </c>
      <c r="Q760" s="30" t="s">
        <v>1549</v>
      </c>
      <c r="R760" s="30">
        <v>21222</v>
      </c>
      <c r="S760" s="32">
        <v>42074</v>
      </c>
      <c r="T760" s="32">
        <v>42076</v>
      </c>
      <c r="U760" s="53">
        <v>-255.65</v>
      </c>
      <c r="V760" s="30">
        <v>18</v>
      </c>
      <c r="W760" s="30">
        <v>157.63999999999999</v>
      </c>
      <c r="X760" s="30">
        <v>85880</v>
      </c>
      <c r="Y760" s="30" t="s">
        <v>3218</v>
      </c>
      <c r="Z760" s="30">
        <v>422.97784573743741</v>
      </c>
    </row>
    <row r="761" spans="1:26" x14ac:dyDescent="0.2">
      <c r="A761" s="30">
        <v>1494</v>
      </c>
      <c r="B761" s="30" t="s">
        <v>1547</v>
      </c>
      <c r="C761" s="30" t="s">
        <v>1</v>
      </c>
      <c r="D761" s="30">
        <v>0.09</v>
      </c>
      <c r="E761" s="30">
        <v>6.48</v>
      </c>
      <c r="F761" s="30">
        <v>9.17</v>
      </c>
      <c r="G761" s="30" t="s">
        <v>63</v>
      </c>
      <c r="H761" s="30" t="s">
        <v>70</v>
      </c>
      <c r="I761" s="30" t="s">
        <v>24</v>
      </c>
      <c r="J761" s="30" t="s">
        <v>64</v>
      </c>
      <c r="K761" s="30" t="s">
        <v>49</v>
      </c>
      <c r="L761" s="30" t="s">
        <v>370</v>
      </c>
      <c r="M761" s="30">
        <v>0.37</v>
      </c>
      <c r="N761" s="30" t="s">
        <v>8</v>
      </c>
      <c r="O761" s="30" t="s">
        <v>87</v>
      </c>
      <c r="P761" s="30" t="s">
        <v>394</v>
      </c>
      <c r="Q761" s="30" t="s">
        <v>1549</v>
      </c>
      <c r="R761" s="30">
        <v>21222</v>
      </c>
      <c r="S761" s="32">
        <v>42074</v>
      </c>
      <c r="T761" s="32">
        <v>42076</v>
      </c>
      <c r="U761" s="53">
        <v>-76.540000000000006</v>
      </c>
      <c r="V761" s="30">
        <v>6</v>
      </c>
      <c r="W761" s="30">
        <v>42.16</v>
      </c>
      <c r="X761" s="30">
        <v>85880</v>
      </c>
      <c r="Y761" s="30" t="s">
        <v>3218</v>
      </c>
      <c r="Z761" s="30">
        <v>288.20493621247186</v>
      </c>
    </row>
    <row r="762" spans="1:26" x14ac:dyDescent="0.2">
      <c r="A762" s="30">
        <v>1497</v>
      </c>
      <c r="B762" s="30" t="s">
        <v>1550</v>
      </c>
      <c r="C762" s="30" t="s">
        <v>1</v>
      </c>
      <c r="D762" s="30">
        <v>0.09</v>
      </c>
      <c r="E762" s="30">
        <v>6.28</v>
      </c>
      <c r="F762" s="30">
        <v>5.29</v>
      </c>
      <c r="G762" s="30" t="s">
        <v>14</v>
      </c>
      <c r="H762" s="30" t="s">
        <v>70</v>
      </c>
      <c r="I762" s="30" t="s">
        <v>4</v>
      </c>
      <c r="J762" s="30" t="s">
        <v>102</v>
      </c>
      <c r="K762" s="30" t="s">
        <v>49</v>
      </c>
      <c r="L762" s="30" t="s">
        <v>1551</v>
      </c>
      <c r="M762" s="30">
        <v>0.43</v>
      </c>
      <c r="N762" s="30" t="s">
        <v>8</v>
      </c>
      <c r="O762" s="30" t="s">
        <v>87</v>
      </c>
      <c r="P762" s="30" t="s">
        <v>88</v>
      </c>
      <c r="Q762" s="30" t="s">
        <v>1552</v>
      </c>
      <c r="R762" s="30">
        <v>14901</v>
      </c>
      <c r="S762" s="32">
        <v>42074</v>
      </c>
      <c r="T762" s="32">
        <v>42075</v>
      </c>
      <c r="U762" s="53">
        <v>-10.09</v>
      </c>
      <c r="V762" s="30">
        <v>2</v>
      </c>
      <c r="W762" s="30">
        <v>14.08</v>
      </c>
      <c r="X762" s="30">
        <v>85880</v>
      </c>
      <c r="Y762" s="30" t="s">
        <v>3218</v>
      </c>
      <c r="Z762" s="30">
        <v>380.47106908043054</v>
      </c>
    </row>
    <row r="763" spans="1:26" x14ac:dyDescent="0.2">
      <c r="A763" s="30">
        <v>1497</v>
      </c>
      <c r="B763" s="30" t="s">
        <v>1550</v>
      </c>
      <c r="C763" s="30" t="s">
        <v>1</v>
      </c>
      <c r="D763" s="30">
        <v>0.03</v>
      </c>
      <c r="E763" s="30">
        <v>15.14</v>
      </c>
      <c r="F763" s="30">
        <v>4.53</v>
      </c>
      <c r="G763" s="30" t="s">
        <v>14</v>
      </c>
      <c r="H763" s="30" t="s">
        <v>70</v>
      </c>
      <c r="I763" s="30" t="s">
        <v>24</v>
      </c>
      <c r="J763" s="30" t="s">
        <v>54</v>
      </c>
      <c r="K763" s="30" t="s">
        <v>49</v>
      </c>
      <c r="L763" s="30" t="s">
        <v>1331</v>
      </c>
      <c r="M763" s="30">
        <v>0.81</v>
      </c>
      <c r="N763" s="30" t="s">
        <v>8</v>
      </c>
      <c r="O763" s="30" t="s">
        <v>87</v>
      </c>
      <c r="P763" s="30" t="s">
        <v>88</v>
      </c>
      <c r="Q763" s="30" t="s">
        <v>1552</v>
      </c>
      <c r="R763" s="30">
        <v>14901</v>
      </c>
      <c r="S763" s="32">
        <v>42074</v>
      </c>
      <c r="T763" s="32">
        <v>42076</v>
      </c>
      <c r="U763" s="53">
        <v>-92.87</v>
      </c>
      <c r="V763" s="30">
        <v>17</v>
      </c>
      <c r="W763" s="30">
        <v>256.73</v>
      </c>
      <c r="X763" s="30">
        <v>85880</v>
      </c>
      <c r="Y763" s="30" t="s">
        <v>3218</v>
      </c>
      <c r="Z763" s="30">
        <v>657.95645618083938</v>
      </c>
    </row>
    <row r="764" spans="1:26" x14ac:dyDescent="0.2">
      <c r="A764" s="30">
        <v>2616</v>
      </c>
      <c r="B764" s="30" t="s">
        <v>1553</v>
      </c>
      <c r="C764" s="30" t="s">
        <v>1</v>
      </c>
      <c r="D764" s="30">
        <v>0</v>
      </c>
      <c r="E764" s="30">
        <v>2.6</v>
      </c>
      <c r="F764" s="30">
        <v>2.4</v>
      </c>
      <c r="G764" s="30" t="s">
        <v>14</v>
      </c>
      <c r="H764" s="30" t="s">
        <v>70</v>
      </c>
      <c r="I764" s="30" t="s">
        <v>24</v>
      </c>
      <c r="J764" s="30" t="s">
        <v>25</v>
      </c>
      <c r="K764" s="30" t="s">
        <v>26</v>
      </c>
      <c r="L764" s="30" t="s">
        <v>332</v>
      </c>
      <c r="M764" s="30">
        <v>0.57999999999999996</v>
      </c>
      <c r="N764" s="30" t="s">
        <v>8</v>
      </c>
      <c r="O764" s="30" t="s">
        <v>28</v>
      </c>
      <c r="P764" s="30" t="s">
        <v>265</v>
      </c>
      <c r="Q764" s="30" t="s">
        <v>1554</v>
      </c>
      <c r="R764" s="30">
        <v>49002</v>
      </c>
      <c r="S764" s="32">
        <v>42074</v>
      </c>
      <c r="T764" s="32">
        <v>42076</v>
      </c>
      <c r="U764" s="53">
        <v>-45.21</v>
      </c>
      <c r="V764" s="30">
        <v>16</v>
      </c>
      <c r="W764" s="30">
        <v>44.75</v>
      </c>
      <c r="X764" s="30">
        <v>91495</v>
      </c>
      <c r="Y764" s="30" t="s">
        <v>3216</v>
      </c>
      <c r="Z764" s="30">
        <v>437.25257354587018</v>
      </c>
    </row>
    <row r="765" spans="1:26" x14ac:dyDescent="0.2">
      <c r="A765" s="30">
        <v>1484</v>
      </c>
      <c r="B765" s="30" t="s">
        <v>1555</v>
      </c>
      <c r="C765" s="30" t="s">
        <v>13</v>
      </c>
      <c r="D765" s="30">
        <v>0.06</v>
      </c>
      <c r="E765" s="30">
        <v>99.99</v>
      </c>
      <c r="F765" s="30">
        <v>19.989999999999998</v>
      </c>
      <c r="G765" s="30" t="s">
        <v>14</v>
      </c>
      <c r="H765" s="30" t="s">
        <v>47</v>
      </c>
      <c r="I765" s="30" t="s">
        <v>16</v>
      </c>
      <c r="J765" s="30" t="s">
        <v>17</v>
      </c>
      <c r="K765" s="30" t="s">
        <v>49</v>
      </c>
      <c r="L765" s="30" t="s">
        <v>1556</v>
      </c>
      <c r="M765" s="30">
        <v>0.52</v>
      </c>
      <c r="N765" s="30" t="s">
        <v>8</v>
      </c>
      <c r="O765" s="30" t="s">
        <v>28</v>
      </c>
      <c r="P765" s="30" t="s">
        <v>79</v>
      </c>
      <c r="Q765" s="30" t="s">
        <v>1557</v>
      </c>
      <c r="R765" s="30">
        <v>60016</v>
      </c>
      <c r="S765" s="32">
        <v>42074</v>
      </c>
      <c r="T765" s="32">
        <v>42077</v>
      </c>
      <c r="U765" s="53">
        <v>-127.56</v>
      </c>
      <c r="V765" s="30">
        <v>3</v>
      </c>
      <c r="W765" s="30">
        <v>290.24</v>
      </c>
      <c r="X765" s="30">
        <v>91235</v>
      </c>
      <c r="Y765" s="30" t="s">
        <v>3216</v>
      </c>
      <c r="Z765" s="30">
        <v>792.65817356981154</v>
      </c>
    </row>
    <row r="766" spans="1:26" x14ac:dyDescent="0.2">
      <c r="A766" s="30">
        <v>1484</v>
      </c>
      <c r="B766" s="30" t="s">
        <v>1555</v>
      </c>
      <c r="C766" s="30" t="s">
        <v>13</v>
      </c>
      <c r="D766" s="30">
        <v>0</v>
      </c>
      <c r="E766" s="30">
        <v>193.17</v>
      </c>
      <c r="F766" s="30">
        <v>19.989999999999998</v>
      </c>
      <c r="G766" s="30" t="s">
        <v>14</v>
      </c>
      <c r="H766" s="30" t="s">
        <v>47</v>
      </c>
      <c r="I766" s="30" t="s">
        <v>24</v>
      </c>
      <c r="J766" s="30" t="s">
        <v>54</v>
      </c>
      <c r="K766" s="30" t="s">
        <v>49</v>
      </c>
      <c r="L766" s="30" t="s">
        <v>1558</v>
      </c>
      <c r="M766" s="30">
        <v>0.71</v>
      </c>
      <c r="N766" s="30" t="s">
        <v>8</v>
      </c>
      <c r="O766" s="30" t="s">
        <v>28</v>
      </c>
      <c r="P766" s="30" t="s">
        <v>79</v>
      </c>
      <c r="Q766" s="30" t="s">
        <v>1557</v>
      </c>
      <c r="R766" s="30">
        <v>60016</v>
      </c>
      <c r="S766" s="32">
        <v>42074</v>
      </c>
      <c r="T766" s="32">
        <v>42075</v>
      </c>
      <c r="U766" s="53">
        <v>282.18</v>
      </c>
      <c r="V766" s="30">
        <v>5</v>
      </c>
      <c r="W766" s="30">
        <v>971.4</v>
      </c>
      <c r="X766" s="30">
        <v>91235</v>
      </c>
      <c r="Y766" s="30" t="s">
        <v>3216</v>
      </c>
      <c r="Z766" s="30">
        <v>1701.7670440243692</v>
      </c>
    </row>
    <row r="767" spans="1:26" x14ac:dyDescent="0.2">
      <c r="A767" s="30">
        <v>1484</v>
      </c>
      <c r="B767" s="30" t="s">
        <v>1555</v>
      </c>
      <c r="C767" s="30" t="s">
        <v>13</v>
      </c>
      <c r="D767" s="30">
        <v>0.08</v>
      </c>
      <c r="E767" s="30">
        <v>20.99</v>
      </c>
      <c r="F767" s="30">
        <v>3.3</v>
      </c>
      <c r="G767" s="30" t="s">
        <v>63</v>
      </c>
      <c r="H767" s="30" t="s">
        <v>47</v>
      </c>
      <c r="I767" s="30" t="s">
        <v>16</v>
      </c>
      <c r="J767" s="30" t="s">
        <v>111</v>
      </c>
      <c r="K767" s="30" t="s">
        <v>18</v>
      </c>
      <c r="L767" s="30" t="s">
        <v>1559</v>
      </c>
      <c r="M767" s="30">
        <v>0.81</v>
      </c>
      <c r="N767" s="30" t="s">
        <v>8</v>
      </c>
      <c r="O767" s="30" t="s">
        <v>28</v>
      </c>
      <c r="P767" s="30" t="s">
        <v>79</v>
      </c>
      <c r="Q767" s="30" t="s">
        <v>1557</v>
      </c>
      <c r="R767" s="30">
        <v>60016</v>
      </c>
      <c r="S767" s="32">
        <v>42074</v>
      </c>
      <c r="T767" s="32">
        <v>42074</v>
      </c>
      <c r="U767" s="53">
        <v>-96.337999999999994</v>
      </c>
      <c r="V767" s="30">
        <v>11</v>
      </c>
      <c r="W767" s="30">
        <v>193.51</v>
      </c>
      <c r="X767" s="30">
        <v>91235</v>
      </c>
      <c r="Y767" s="30" t="s">
        <v>3216</v>
      </c>
      <c r="Z767" s="30">
        <v>261.41941962921533</v>
      </c>
    </row>
    <row r="768" spans="1:26" x14ac:dyDescent="0.2">
      <c r="A768" s="30">
        <v>3397</v>
      </c>
      <c r="B768" s="30" t="s">
        <v>1560</v>
      </c>
      <c r="C768" s="30" t="s">
        <v>13</v>
      </c>
      <c r="D768" s="30">
        <v>0.01</v>
      </c>
      <c r="E768" s="30">
        <v>10.9</v>
      </c>
      <c r="F768" s="30">
        <v>7.46</v>
      </c>
      <c r="G768" s="30" t="s">
        <v>14</v>
      </c>
      <c r="H768" s="30" t="s">
        <v>3</v>
      </c>
      <c r="I768" s="30" t="s">
        <v>24</v>
      </c>
      <c r="J768" s="30" t="s">
        <v>54</v>
      </c>
      <c r="K768" s="30" t="s">
        <v>49</v>
      </c>
      <c r="L768" s="30" t="s">
        <v>1561</v>
      </c>
      <c r="M768" s="30">
        <v>0.59</v>
      </c>
      <c r="N768" s="30" t="s">
        <v>8</v>
      </c>
      <c r="O768" s="30" t="s">
        <v>28</v>
      </c>
      <c r="P768" s="30" t="s">
        <v>79</v>
      </c>
      <c r="Q768" s="30" t="s">
        <v>1562</v>
      </c>
      <c r="R768" s="30">
        <v>61832</v>
      </c>
      <c r="S768" s="32">
        <v>42074</v>
      </c>
      <c r="T768" s="32">
        <v>42075</v>
      </c>
      <c r="U768" s="53">
        <v>-116.76</v>
      </c>
      <c r="V768" s="30">
        <v>18</v>
      </c>
      <c r="W768" s="30">
        <v>207.31</v>
      </c>
      <c r="X768" s="30">
        <v>87536</v>
      </c>
      <c r="Y768" s="30" t="s">
        <v>3216</v>
      </c>
      <c r="Z768" s="30">
        <v>230.01114612226516</v>
      </c>
    </row>
    <row r="769" spans="1:26" x14ac:dyDescent="0.2">
      <c r="A769" s="30">
        <v>3397</v>
      </c>
      <c r="B769" s="30" t="s">
        <v>1560</v>
      </c>
      <c r="C769" s="30" t="s">
        <v>13</v>
      </c>
      <c r="D769" s="30">
        <v>0.1</v>
      </c>
      <c r="E769" s="30">
        <v>7.99</v>
      </c>
      <c r="F769" s="30">
        <v>5.03</v>
      </c>
      <c r="G769" s="30" t="s">
        <v>14</v>
      </c>
      <c r="H769" s="30" t="s">
        <v>3</v>
      </c>
      <c r="I769" s="30" t="s">
        <v>16</v>
      </c>
      <c r="J769" s="30" t="s">
        <v>111</v>
      </c>
      <c r="K769" s="30" t="s">
        <v>120</v>
      </c>
      <c r="L769" s="30" t="s">
        <v>441</v>
      </c>
      <c r="M769" s="30">
        <v>0.6</v>
      </c>
      <c r="N769" s="30" t="s">
        <v>8</v>
      </c>
      <c r="O769" s="30" t="s">
        <v>28</v>
      </c>
      <c r="P769" s="30" t="s">
        <v>79</v>
      </c>
      <c r="Q769" s="30" t="s">
        <v>1562</v>
      </c>
      <c r="R769" s="30">
        <v>61832</v>
      </c>
      <c r="S769" s="32">
        <v>42074</v>
      </c>
      <c r="T769" s="32">
        <v>42075</v>
      </c>
      <c r="U769" s="53">
        <v>-160.952</v>
      </c>
      <c r="V769" s="30">
        <v>22</v>
      </c>
      <c r="W769" s="30">
        <v>143.12</v>
      </c>
      <c r="X769" s="30">
        <v>87536</v>
      </c>
      <c r="Y769" s="30" t="s">
        <v>3216</v>
      </c>
      <c r="Z769" s="30">
        <v>57.312588808026376</v>
      </c>
    </row>
    <row r="770" spans="1:26" x14ac:dyDescent="0.2">
      <c r="A770" s="30">
        <v>3151</v>
      </c>
      <c r="B770" s="30" t="s">
        <v>929</v>
      </c>
      <c r="C770" s="30" t="s">
        <v>92</v>
      </c>
      <c r="D770" s="30">
        <v>0.02</v>
      </c>
      <c r="E770" s="30">
        <v>5.98</v>
      </c>
      <c r="F770" s="30">
        <v>1.49</v>
      </c>
      <c r="G770" s="30" t="s">
        <v>14</v>
      </c>
      <c r="H770" s="30" t="s">
        <v>70</v>
      </c>
      <c r="I770" s="30" t="s">
        <v>24</v>
      </c>
      <c r="J770" s="30" t="s">
        <v>48</v>
      </c>
      <c r="K770" s="30" t="s">
        <v>49</v>
      </c>
      <c r="L770" s="30" t="s">
        <v>1563</v>
      </c>
      <c r="M770" s="30">
        <v>0.39</v>
      </c>
      <c r="N770" s="30" t="s">
        <v>8</v>
      </c>
      <c r="O770" s="30" t="s">
        <v>35</v>
      </c>
      <c r="P770" s="30" t="s">
        <v>66</v>
      </c>
      <c r="Q770" s="30" t="s">
        <v>930</v>
      </c>
      <c r="R770" s="30">
        <v>92277</v>
      </c>
      <c r="S770" s="32">
        <v>42074</v>
      </c>
      <c r="T770" s="32">
        <v>42075</v>
      </c>
      <c r="U770" s="53">
        <v>28.526</v>
      </c>
      <c r="V770" s="30">
        <v>10</v>
      </c>
      <c r="W770" s="30">
        <v>59.9</v>
      </c>
      <c r="X770" s="30">
        <v>88547</v>
      </c>
      <c r="Y770" s="30" t="s">
        <v>3217</v>
      </c>
      <c r="Z770" s="30">
        <v>49.808647168866628</v>
      </c>
    </row>
    <row r="771" spans="1:26" x14ac:dyDescent="0.2">
      <c r="A771" s="30">
        <v>796</v>
      </c>
      <c r="B771" s="30" t="s">
        <v>1564</v>
      </c>
      <c r="C771" s="30" t="s">
        <v>46</v>
      </c>
      <c r="D771" s="30">
        <v>0.06</v>
      </c>
      <c r="E771" s="30">
        <v>8.6</v>
      </c>
      <c r="F771" s="30">
        <v>6.19</v>
      </c>
      <c r="G771" s="30" t="s">
        <v>14</v>
      </c>
      <c r="H771" s="30" t="s">
        <v>70</v>
      </c>
      <c r="I771" s="30" t="s">
        <v>24</v>
      </c>
      <c r="J771" s="30" t="s">
        <v>48</v>
      </c>
      <c r="K771" s="30" t="s">
        <v>49</v>
      </c>
      <c r="L771" s="30" t="s">
        <v>508</v>
      </c>
      <c r="M771" s="30">
        <v>0.38</v>
      </c>
      <c r="N771" s="30" t="s">
        <v>8</v>
      </c>
      <c r="O771" s="30" t="s">
        <v>28</v>
      </c>
      <c r="P771" s="30" t="s">
        <v>109</v>
      </c>
      <c r="Q771" s="30" t="s">
        <v>1565</v>
      </c>
      <c r="R771" s="30">
        <v>68046</v>
      </c>
      <c r="S771" s="32">
        <v>42074</v>
      </c>
      <c r="T771" s="32">
        <v>42075</v>
      </c>
      <c r="U771" s="53">
        <v>-46.115000000000002</v>
      </c>
      <c r="V771" s="30">
        <v>9</v>
      </c>
      <c r="W771" s="30">
        <v>79.400000000000006</v>
      </c>
      <c r="X771" s="30">
        <v>86867</v>
      </c>
      <c r="Y771" s="30" t="s">
        <v>3216</v>
      </c>
      <c r="Z771" s="30">
        <v>265.00888359025254</v>
      </c>
    </row>
    <row r="772" spans="1:26" x14ac:dyDescent="0.2">
      <c r="A772" s="30">
        <v>1254</v>
      </c>
      <c r="B772" s="30" t="s">
        <v>1566</v>
      </c>
      <c r="C772" s="30" t="s">
        <v>1</v>
      </c>
      <c r="D772" s="30">
        <v>0.06</v>
      </c>
      <c r="E772" s="30">
        <v>80.98</v>
      </c>
      <c r="F772" s="30">
        <v>35</v>
      </c>
      <c r="G772" s="30" t="s">
        <v>14</v>
      </c>
      <c r="H772" s="30" t="s">
        <v>47</v>
      </c>
      <c r="I772" s="30" t="s">
        <v>24</v>
      </c>
      <c r="J772" s="30" t="s">
        <v>54</v>
      </c>
      <c r="K772" s="30" t="s">
        <v>40</v>
      </c>
      <c r="L772" s="30" t="s">
        <v>200</v>
      </c>
      <c r="M772" s="30">
        <v>0.81</v>
      </c>
      <c r="N772" s="30" t="s">
        <v>8</v>
      </c>
      <c r="O772" s="30" t="s">
        <v>28</v>
      </c>
      <c r="P772" s="30" t="s">
        <v>163</v>
      </c>
      <c r="Q772" s="30" t="s">
        <v>1567</v>
      </c>
      <c r="R772" s="30">
        <v>77530</v>
      </c>
      <c r="S772" s="32">
        <v>42075</v>
      </c>
      <c r="T772" s="32">
        <v>42076</v>
      </c>
      <c r="U772" s="53">
        <v>-218.77</v>
      </c>
      <c r="V772" s="30">
        <v>2</v>
      </c>
      <c r="W772" s="30">
        <v>172.79</v>
      </c>
      <c r="X772" s="30">
        <v>89983</v>
      </c>
      <c r="Y772" s="30" t="s">
        <v>3216</v>
      </c>
      <c r="Z772" s="30">
        <v>1588.1046935830232</v>
      </c>
    </row>
    <row r="773" spans="1:26" x14ac:dyDescent="0.2">
      <c r="A773" s="30">
        <v>2896</v>
      </c>
      <c r="B773" s="30" t="s">
        <v>699</v>
      </c>
      <c r="C773" s="30" t="s">
        <v>1</v>
      </c>
      <c r="D773" s="30">
        <v>0</v>
      </c>
      <c r="E773" s="30">
        <v>22.84</v>
      </c>
      <c r="F773" s="30">
        <v>16.920000000000002</v>
      </c>
      <c r="G773" s="30" t="s">
        <v>14</v>
      </c>
      <c r="H773" s="30" t="s">
        <v>47</v>
      </c>
      <c r="I773" s="30" t="s">
        <v>24</v>
      </c>
      <c r="J773" s="30" t="s">
        <v>64</v>
      </c>
      <c r="K773" s="30" t="s">
        <v>49</v>
      </c>
      <c r="L773" s="30" t="s">
        <v>1568</v>
      </c>
      <c r="M773" s="30">
        <v>0.39</v>
      </c>
      <c r="N773" s="30" t="s">
        <v>8</v>
      </c>
      <c r="O773" s="30" t="s">
        <v>28</v>
      </c>
      <c r="P773" s="30" t="s">
        <v>60</v>
      </c>
      <c r="Q773" s="30" t="s">
        <v>700</v>
      </c>
      <c r="R773" s="30">
        <v>56001</v>
      </c>
      <c r="S773" s="32">
        <v>42075</v>
      </c>
      <c r="T773" s="32">
        <v>42077</v>
      </c>
      <c r="U773" s="53">
        <v>-83.75</v>
      </c>
      <c r="V773" s="30">
        <v>15</v>
      </c>
      <c r="W773" s="30">
        <v>370.62</v>
      </c>
      <c r="X773" s="30">
        <v>86927</v>
      </c>
      <c r="Y773" s="30" t="s">
        <v>3216</v>
      </c>
      <c r="Z773" s="30">
        <v>735.03956974618916</v>
      </c>
    </row>
    <row r="774" spans="1:26" x14ac:dyDescent="0.2">
      <c r="A774" s="30">
        <v>1027</v>
      </c>
      <c r="B774" s="30" t="s">
        <v>1569</v>
      </c>
      <c r="C774" s="30" t="s">
        <v>13</v>
      </c>
      <c r="D774" s="30">
        <v>0.1</v>
      </c>
      <c r="E774" s="30">
        <v>73.98</v>
      </c>
      <c r="F774" s="30">
        <v>4</v>
      </c>
      <c r="G774" s="30" t="s">
        <v>14</v>
      </c>
      <c r="H774" s="30" t="s">
        <v>3</v>
      </c>
      <c r="I774" s="30" t="s">
        <v>16</v>
      </c>
      <c r="J774" s="30" t="s">
        <v>17</v>
      </c>
      <c r="K774" s="30" t="s">
        <v>49</v>
      </c>
      <c r="L774" s="30" t="s">
        <v>284</v>
      </c>
      <c r="M774" s="30">
        <v>0.79</v>
      </c>
      <c r="N774" s="30" t="s">
        <v>8</v>
      </c>
      <c r="O774" s="30" t="s">
        <v>87</v>
      </c>
      <c r="P774" s="30" t="s">
        <v>88</v>
      </c>
      <c r="Q774" s="30" t="s">
        <v>1570</v>
      </c>
      <c r="R774" s="30">
        <v>14225</v>
      </c>
      <c r="S774" s="32">
        <v>42075</v>
      </c>
      <c r="T774" s="32">
        <v>42076</v>
      </c>
      <c r="U774" s="53">
        <v>-229.87</v>
      </c>
      <c r="V774" s="30">
        <v>5</v>
      </c>
      <c r="W774" s="30">
        <v>347.23</v>
      </c>
      <c r="X774" s="30">
        <v>89004</v>
      </c>
      <c r="Y774" s="30" t="s">
        <v>3218</v>
      </c>
      <c r="Z774" s="30">
        <v>322.95345060823053</v>
      </c>
    </row>
    <row r="775" spans="1:26" x14ac:dyDescent="0.2">
      <c r="A775" s="30">
        <v>1027</v>
      </c>
      <c r="B775" s="30" t="s">
        <v>1569</v>
      </c>
      <c r="C775" s="30" t="s">
        <v>13</v>
      </c>
      <c r="D775" s="30">
        <v>0.05</v>
      </c>
      <c r="E775" s="30">
        <v>51.98</v>
      </c>
      <c r="F775" s="30">
        <v>10.17</v>
      </c>
      <c r="G775" s="30" t="s">
        <v>14</v>
      </c>
      <c r="H775" s="30" t="s">
        <v>3</v>
      </c>
      <c r="I775" s="30" t="s">
        <v>16</v>
      </c>
      <c r="J775" s="30" t="s">
        <v>32</v>
      </c>
      <c r="K775" s="30" t="s">
        <v>120</v>
      </c>
      <c r="L775" s="30" t="s">
        <v>1523</v>
      </c>
      <c r="M775" s="30">
        <v>0.37</v>
      </c>
      <c r="N775" s="30" t="s">
        <v>8</v>
      </c>
      <c r="O775" s="30" t="s">
        <v>87</v>
      </c>
      <c r="P775" s="30" t="s">
        <v>88</v>
      </c>
      <c r="Q775" s="30" t="s">
        <v>1570</v>
      </c>
      <c r="R775" s="30">
        <v>14225</v>
      </c>
      <c r="S775" s="32">
        <v>42075</v>
      </c>
      <c r="T775" s="32">
        <v>42076</v>
      </c>
      <c r="U775" s="53">
        <v>329.9787</v>
      </c>
      <c r="V775" s="30">
        <v>9</v>
      </c>
      <c r="W775" s="30">
        <v>478.23</v>
      </c>
      <c r="X775" s="30">
        <v>89004</v>
      </c>
      <c r="Y775" s="30" t="s">
        <v>3218</v>
      </c>
      <c r="Z775" s="30">
        <v>681.80253844795925</v>
      </c>
    </row>
    <row r="776" spans="1:26" x14ac:dyDescent="0.2">
      <c r="A776" s="30">
        <v>32</v>
      </c>
      <c r="B776" s="30" t="s">
        <v>620</v>
      </c>
      <c r="C776" s="30" t="s">
        <v>23</v>
      </c>
      <c r="D776" s="30">
        <v>0.06</v>
      </c>
      <c r="E776" s="30">
        <v>205.99</v>
      </c>
      <c r="F776" s="30">
        <v>8.99</v>
      </c>
      <c r="G776" s="30" t="s">
        <v>14</v>
      </c>
      <c r="H776" s="30" t="s">
        <v>70</v>
      </c>
      <c r="I776" s="30" t="s">
        <v>16</v>
      </c>
      <c r="J776" s="30" t="s">
        <v>111</v>
      </c>
      <c r="K776" s="30" t="s">
        <v>49</v>
      </c>
      <c r="L776" s="30" t="s">
        <v>639</v>
      </c>
      <c r="M776" s="30">
        <v>0.56000000000000005</v>
      </c>
      <c r="N776" s="30" t="s">
        <v>8</v>
      </c>
      <c r="O776" s="30" t="s">
        <v>35</v>
      </c>
      <c r="P776" s="30" t="s">
        <v>115</v>
      </c>
      <c r="Q776" s="30" t="s">
        <v>622</v>
      </c>
      <c r="R776" s="30">
        <v>97526</v>
      </c>
      <c r="S776" s="32">
        <v>42075</v>
      </c>
      <c r="T776" s="32">
        <v>42082</v>
      </c>
      <c r="U776" s="53">
        <v>3568.096</v>
      </c>
      <c r="V776" s="30">
        <v>22</v>
      </c>
      <c r="W776" s="30">
        <v>3838.14</v>
      </c>
      <c r="X776" s="30">
        <v>89203</v>
      </c>
      <c r="Y776" s="30" t="s">
        <v>3217</v>
      </c>
      <c r="Z776" s="30">
        <v>4690.2538194321787</v>
      </c>
    </row>
    <row r="777" spans="1:26" x14ac:dyDescent="0.2">
      <c r="A777" s="30">
        <v>2593</v>
      </c>
      <c r="B777" s="30" t="s">
        <v>1571</v>
      </c>
      <c r="C777" s="30" t="s">
        <v>23</v>
      </c>
      <c r="D777" s="30">
        <v>0.01</v>
      </c>
      <c r="E777" s="30">
        <v>85.99</v>
      </c>
      <c r="F777" s="30">
        <v>0.99</v>
      </c>
      <c r="G777" s="30" t="s">
        <v>14</v>
      </c>
      <c r="H777" s="30" t="s">
        <v>70</v>
      </c>
      <c r="I777" s="30" t="s">
        <v>16</v>
      </c>
      <c r="J777" s="30" t="s">
        <v>111</v>
      </c>
      <c r="K777" s="30" t="s">
        <v>26</v>
      </c>
      <c r="L777" s="30" t="s">
        <v>1572</v>
      </c>
      <c r="M777" s="30">
        <v>0.85</v>
      </c>
      <c r="N777" s="30" t="s">
        <v>8</v>
      </c>
      <c r="O777" s="30" t="s">
        <v>9</v>
      </c>
      <c r="P777" s="30" t="s">
        <v>51</v>
      </c>
      <c r="Q777" s="30" t="s">
        <v>1573</v>
      </c>
      <c r="R777" s="30">
        <v>30605</v>
      </c>
      <c r="S777" s="32">
        <v>42075</v>
      </c>
      <c r="T777" s="32">
        <v>42080</v>
      </c>
      <c r="U777" s="53">
        <v>311.73</v>
      </c>
      <c r="V777" s="30">
        <v>2</v>
      </c>
      <c r="W777" s="30">
        <v>146.16999999999999</v>
      </c>
      <c r="X777" s="30">
        <v>87773</v>
      </c>
      <c r="Y777" s="30" t="s">
        <v>3215</v>
      </c>
      <c r="Z777" s="30">
        <v>1032.6407074264293</v>
      </c>
    </row>
    <row r="778" spans="1:26" x14ac:dyDescent="0.2">
      <c r="A778" s="30">
        <v>2741</v>
      </c>
      <c r="B778" s="30" t="s">
        <v>1574</v>
      </c>
      <c r="C778" s="30" t="s">
        <v>23</v>
      </c>
      <c r="D778" s="30">
        <v>0.01</v>
      </c>
      <c r="E778" s="30">
        <v>35.99</v>
      </c>
      <c r="F778" s="30">
        <v>5.99</v>
      </c>
      <c r="G778" s="30" t="s">
        <v>14</v>
      </c>
      <c r="H778" s="30" t="s">
        <v>3</v>
      </c>
      <c r="I778" s="30" t="s">
        <v>16</v>
      </c>
      <c r="J778" s="30" t="s">
        <v>111</v>
      </c>
      <c r="K778" s="30" t="s">
        <v>26</v>
      </c>
      <c r="L778" s="30" t="s">
        <v>1348</v>
      </c>
      <c r="M778" s="30">
        <v>0.38</v>
      </c>
      <c r="N778" s="30" t="s">
        <v>8</v>
      </c>
      <c r="O778" s="30" t="s">
        <v>35</v>
      </c>
      <c r="P778" s="30" t="s">
        <v>466</v>
      </c>
      <c r="Q778" s="30" t="s">
        <v>1575</v>
      </c>
      <c r="R778" s="30">
        <v>83605</v>
      </c>
      <c r="S778" s="32">
        <v>42075</v>
      </c>
      <c r="T778" s="32">
        <v>42082</v>
      </c>
      <c r="U778" s="53">
        <v>218.23320000000001</v>
      </c>
      <c r="V778" s="30">
        <v>10</v>
      </c>
      <c r="W778" s="30">
        <v>316.27999999999997</v>
      </c>
      <c r="X778" s="30">
        <v>89481</v>
      </c>
      <c r="Y778" s="30" t="s">
        <v>3217</v>
      </c>
      <c r="Z778" s="30">
        <v>518.74251243837364</v>
      </c>
    </row>
    <row r="779" spans="1:26" x14ac:dyDescent="0.2">
      <c r="A779" s="30">
        <v>146</v>
      </c>
      <c r="B779" s="30" t="s">
        <v>1576</v>
      </c>
      <c r="C779" s="30" t="s">
        <v>46</v>
      </c>
      <c r="D779" s="30">
        <v>0.01</v>
      </c>
      <c r="E779" s="30">
        <v>45.98</v>
      </c>
      <c r="F779" s="30">
        <v>4.8</v>
      </c>
      <c r="G779" s="30" t="s">
        <v>14</v>
      </c>
      <c r="H779" s="30" t="s">
        <v>3</v>
      </c>
      <c r="I779" s="30" t="s">
        <v>4</v>
      </c>
      <c r="J779" s="30" t="s">
        <v>102</v>
      </c>
      <c r="K779" s="30" t="s">
        <v>26</v>
      </c>
      <c r="L779" s="30" t="s">
        <v>1577</v>
      </c>
      <c r="M779" s="30">
        <v>0.68</v>
      </c>
      <c r="N779" s="30" t="s">
        <v>8</v>
      </c>
      <c r="O779" s="30" t="s">
        <v>28</v>
      </c>
      <c r="P779" s="30" t="s">
        <v>163</v>
      </c>
      <c r="Q779" s="30" t="s">
        <v>1578</v>
      </c>
      <c r="R779" s="30">
        <v>76148</v>
      </c>
      <c r="S779" s="32">
        <v>42075</v>
      </c>
      <c r="T779" s="32">
        <v>42076</v>
      </c>
      <c r="U779" s="53">
        <v>133.5771</v>
      </c>
      <c r="V779" s="30">
        <v>4</v>
      </c>
      <c r="W779" s="30">
        <v>193.59</v>
      </c>
      <c r="X779" s="30">
        <v>91088</v>
      </c>
      <c r="Y779" s="30" t="s">
        <v>3216</v>
      </c>
      <c r="Z779" s="30">
        <v>801.07813885058329</v>
      </c>
    </row>
    <row r="780" spans="1:26" x14ac:dyDescent="0.2">
      <c r="A780" s="30">
        <v>903</v>
      </c>
      <c r="B780" s="30" t="s">
        <v>1579</v>
      </c>
      <c r="C780" s="30" t="s">
        <v>46</v>
      </c>
      <c r="D780" s="30">
        <v>0</v>
      </c>
      <c r="E780" s="30">
        <v>5.98</v>
      </c>
      <c r="F780" s="30">
        <v>1.49</v>
      </c>
      <c r="G780" s="30" t="s">
        <v>14</v>
      </c>
      <c r="H780" s="30" t="s">
        <v>15</v>
      </c>
      <c r="I780" s="30" t="s">
        <v>24</v>
      </c>
      <c r="J780" s="30" t="s">
        <v>48</v>
      </c>
      <c r="K780" s="30" t="s">
        <v>49</v>
      </c>
      <c r="L780" s="30" t="s">
        <v>1563</v>
      </c>
      <c r="M780" s="30">
        <v>0.39</v>
      </c>
      <c r="N780" s="30" t="s">
        <v>8</v>
      </c>
      <c r="O780" s="30" t="s">
        <v>87</v>
      </c>
      <c r="P780" s="30" t="s">
        <v>379</v>
      </c>
      <c r="Q780" s="30" t="s">
        <v>1084</v>
      </c>
      <c r="R780" s="30">
        <v>1887</v>
      </c>
      <c r="S780" s="32">
        <v>42075</v>
      </c>
      <c r="T780" s="32">
        <v>42077</v>
      </c>
      <c r="U780" s="53">
        <v>80.674800000000005</v>
      </c>
      <c r="V780" s="30">
        <v>18</v>
      </c>
      <c r="W780" s="30">
        <v>116.92</v>
      </c>
      <c r="X780" s="30">
        <v>90806</v>
      </c>
      <c r="Y780" s="30" t="s">
        <v>3218</v>
      </c>
      <c r="Z780" s="30">
        <v>275.75749068031462</v>
      </c>
    </row>
    <row r="781" spans="1:26" x14ac:dyDescent="0.2">
      <c r="A781" s="30">
        <v>2037</v>
      </c>
      <c r="B781" s="30" t="s">
        <v>1580</v>
      </c>
      <c r="C781" s="30" t="s">
        <v>46</v>
      </c>
      <c r="D781" s="30">
        <v>0</v>
      </c>
      <c r="E781" s="30">
        <v>73.98</v>
      </c>
      <c r="F781" s="30">
        <v>14.52</v>
      </c>
      <c r="G781" s="30" t="s">
        <v>14</v>
      </c>
      <c r="H781" s="30" t="s">
        <v>3</v>
      </c>
      <c r="I781" s="30" t="s">
        <v>16</v>
      </c>
      <c r="J781" s="30" t="s">
        <v>17</v>
      </c>
      <c r="K781" s="30" t="s">
        <v>49</v>
      </c>
      <c r="L781" s="30" t="s">
        <v>284</v>
      </c>
      <c r="M781" s="30">
        <v>0.65</v>
      </c>
      <c r="N781" s="30" t="s">
        <v>8</v>
      </c>
      <c r="O781" s="30" t="s">
        <v>35</v>
      </c>
      <c r="P781" s="30" t="s">
        <v>253</v>
      </c>
      <c r="Q781" s="30" t="s">
        <v>892</v>
      </c>
      <c r="R781" s="30">
        <v>59715</v>
      </c>
      <c r="S781" s="32">
        <v>42075</v>
      </c>
      <c r="T781" s="32">
        <v>42077</v>
      </c>
      <c r="U781" s="53">
        <v>-88.61</v>
      </c>
      <c r="V781" s="30">
        <v>4</v>
      </c>
      <c r="W781" s="30">
        <v>305.70999999999998</v>
      </c>
      <c r="X781" s="30">
        <v>89333</v>
      </c>
      <c r="Y781" s="30" t="s">
        <v>3217</v>
      </c>
      <c r="Z781" s="30">
        <v>911.6090573728701</v>
      </c>
    </row>
    <row r="782" spans="1:26" x14ac:dyDescent="0.2">
      <c r="A782" s="30">
        <v>2787</v>
      </c>
      <c r="B782" s="30" t="s">
        <v>1581</v>
      </c>
      <c r="C782" s="30" t="s">
        <v>46</v>
      </c>
      <c r="D782" s="30">
        <v>0.01</v>
      </c>
      <c r="E782" s="30">
        <v>47.98</v>
      </c>
      <c r="F782" s="30">
        <v>3.61</v>
      </c>
      <c r="G782" s="30" t="s">
        <v>63</v>
      </c>
      <c r="H782" s="30" t="s">
        <v>15</v>
      </c>
      <c r="I782" s="30" t="s">
        <v>16</v>
      </c>
      <c r="J782" s="30" t="s">
        <v>17</v>
      </c>
      <c r="K782" s="30" t="s">
        <v>18</v>
      </c>
      <c r="L782" s="30" t="s">
        <v>1215</v>
      </c>
      <c r="M782" s="30">
        <v>0.71</v>
      </c>
      <c r="N782" s="30" t="s">
        <v>8</v>
      </c>
      <c r="O782" s="30" t="s">
        <v>9</v>
      </c>
      <c r="P782" s="30" t="s">
        <v>144</v>
      </c>
      <c r="Q782" s="30" t="s">
        <v>1582</v>
      </c>
      <c r="R782" s="30">
        <v>70003</v>
      </c>
      <c r="S782" s="32">
        <v>42075</v>
      </c>
      <c r="T782" s="32">
        <v>42076</v>
      </c>
      <c r="U782" s="53">
        <v>-44.436</v>
      </c>
      <c r="V782" s="30">
        <v>8</v>
      </c>
      <c r="W782" s="30">
        <v>393.98</v>
      </c>
      <c r="X782" s="30">
        <v>91316</v>
      </c>
      <c r="Y782" s="30" t="s">
        <v>3215</v>
      </c>
      <c r="Z782" s="30">
        <v>514.98416172407258</v>
      </c>
    </row>
    <row r="783" spans="1:26" x14ac:dyDescent="0.2">
      <c r="A783" s="30">
        <v>573</v>
      </c>
      <c r="B783" s="30" t="s">
        <v>1356</v>
      </c>
      <c r="C783" s="30" t="s">
        <v>1</v>
      </c>
      <c r="D783" s="30">
        <v>0.05</v>
      </c>
      <c r="E783" s="30">
        <v>4.13</v>
      </c>
      <c r="F783" s="30">
        <v>5.04</v>
      </c>
      <c r="G783" s="30" t="s">
        <v>14</v>
      </c>
      <c r="H783" s="30" t="s">
        <v>47</v>
      </c>
      <c r="I783" s="30" t="s">
        <v>24</v>
      </c>
      <c r="J783" s="30" t="s">
        <v>48</v>
      </c>
      <c r="K783" s="30" t="s">
        <v>49</v>
      </c>
      <c r="L783" s="30" t="s">
        <v>995</v>
      </c>
      <c r="M783" s="30">
        <v>0.38</v>
      </c>
      <c r="N783" s="30" t="s">
        <v>8</v>
      </c>
      <c r="O783" s="30" t="s">
        <v>28</v>
      </c>
      <c r="P783" s="30" t="s">
        <v>79</v>
      </c>
      <c r="Q783" s="30" t="s">
        <v>1358</v>
      </c>
      <c r="R783" s="30">
        <v>61554</v>
      </c>
      <c r="S783" s="32">
        <v>42076</v>
      </c>
      <c r="T783" s="32">
        <v>42077</v>
      </c>
      <c r="U783" s="53">
        <v>-12.1555</v>
      </c>
      <c r="V783" s="30">
        <v>1</v>
      </c>
      <c r="W783" s="30">
        <v>5.84</v>
      </c>
      <c r="X783" s="30">
        <v>86555</v>
      </c>
      <c r="Y783" s="30" t="s">
        <v>3216</v>
      </c>
      <c r="Z783" s="30">
        <v>380.02326028752071</v>
      </c>
    </row>
    <row r="784" spans="1:26" x14ac:dyDescent="0.2">
      <c r="A784" s="30">
        <v>1035</v>
      </c>
      <c r="B784" s="30" t="s">
        <v>1583</v>
      </c>
      <c r="C784" s="30" t="s">
        <v>1</v>
      </c>
      <c r="D784" s="30">
        <v>7.0000000000000007E-2</v>
      </c>
      <c r="E784" s="30">
        <v>125.99</v>
      </c>
      <c r="F784" s="30">
        <v>2.5</v>
      </c>
      <c r="G784" s="30" t="s">
        <v>14</v>
      </c>
      <c r="H784" s="30" t="s">
        <v>47</v>
      </c>
      <c r="I784" s="30" t="s">
        <v>16</v>
      </c>
      <c r="J784" s="30" t="s">
        <v>111</v>
      </c>
      <c r="K784" s="30" t="s">
        <v>49</v>
      </c>
      <c r="L784" s="30" t="s">
        <v>924</v>
      </c>
      <c r="M784" s="30">
        <v>0.6</v>
      </c>
      <c r="N784" s="30" t="s">
        <v>8</v>
      </c>
      <c r="O784" s="30" t="s">
        <v>87</v>
      </c>
      <c r="P784" s="30" t="s">
        <v>293</v>
      </c>
      <c r="Q784" s="30" t="s">
        <v>1584</v>
      </c>
      <c r="R784" s="30">
        <v>43015</v>
      </c>
      <c r="S784" s="32">
        <v>42076</v>
      </c>
      <c r="T784" s="32">
        <v>42076</v>
      </c>
      <c r="U784" s="53">
        <v>-604.40599999999995</v>
      </c>
      <c r="V784" s="30">
        <v>1</v>
      </c>
      <c r="W784" s="30">
        <v>100.59</v>
      </c>
      <c r="X784" s="30">
        <v>90710</v>
      </c>
      <c r="Y784" s="30" t="s">
        <v>3218</v>
      </c>
      <c r="Z784" s="30">
        <v>254.79202814045388</v>
      </c>
    </row>
    <row r="785" spans="1:26" x14ac:dyDescent="0.2">
      <c r="A785" s="30">
        <v>1036</v>
      </c>
      <c r="B785" s="30" t="s">
        <v>1585</v>
      </c>
      <c r="C785" s="30" t="s">
        <v>1</v>
      </c>
      <c r="D785" s="30">
        <v>0.03</v>
      </c>
      <c r="E785" s="30">
        <v>99.99</v>
      </c>
      <c r="F785" s="30">
        <v>19.989999999999998</v>
      </c>
      <c r="G785" s="30" t="s">
        <v>14</v>
      </c>
      <c r="H785" s="30" t="s">
        <v>47</v>
      </c>
      <c r="I785" s="30" t="s">
        <v>16</v>
      </c>
      <c r="J785" s="30" t="s">
        <v>17</v>
      </c>
      <c r="K785" s="30" t="s">
        <v>49</v>
      </c>
      <c r="L785" s="30" t="s">
        <v>1556</v>
      </c>
      <c r="M785" s="30">
        <v>0.52</v>
      </c>
      <c r="N785" s="30" t="s">
        <v>8</v>
      </c>
      <c r="O785" s="30" t="s">
        <v>87</v>
      </c>
      <c r="P785" s="30" t="s">
        <v>293</v>
      </c>
      <c r="Q785" s="30" t="s">
        <v>1586</v>
      </c>
      <c r="R785" s="30">
        <v>43017</v>
      </c>
      <c r="S785" s="32">
        <v>42076</v>
      </c>
      <c r="T785" s="32">
        <v>42077</v>
      </c>
      <c r="U785" s="53">
        <v>293.66000000000003</v>
      </c>
      <c r="V785" s="30">
        <v>6</v>
      </c>
      <c r="W785" s="30">
        <v>598.38</v>
      </c>
      <c r="X785" s="30">
        <v>90710</v>
      </c>
      <c r="Y785" s="30" t="s">
        <v>3218</v>
      </c>
      <c r="Z785" s="30">
        <v>1536.3231395973003</v>
      </c>
    </row>
    <row r="786" spans="1:26" x14ac:dyDescent="0.2">
      <c r="A786" s="30">
        <v>2468</v>
      </c>
      <c r="B786" s="30" t="s">
        <v>1587</v>
      </c>
      <c r="C786" s="30" t="s">
        <v>1</v>
      </c>
      <c r="D786" s="30">
        <v>0.04</v>
      </c>
      <c r="E786" s="30">
        <v>65.989999999999995</v>
      </c>
      <c r="F786" s="30">
        <v>8.99</v>
      </c>
      <c r="G786" s="30" t="s">
        <v>14</v>
      </c>
      <c r="H786" s="30" t="s">
        <v>70</v>
      </c>
      <c r="I786" s="30" t="s">
        <v>16</v>
      </c>
      <c r="J786" s="30" t="s">
        <v>111</v>
      </c>
      <c r="K786" s="30" t="s">
        <v>49</v>
      </c>
      <c r="L786" s="30" t="s">
        <v>1588</v>
      </c>
      <c r="M786" s="30">
        <v>0.55000000000000004</v>
      </c>
      <c r="N786" s="30" t="s">
        <v>8</v>
      </c>
      <c r="O786" s="30" t="s">
        <v>9</v>
      </c>
      <c r="P786" s="30" t="s">
        <v>73</v>
      </c>
      <c r="Q786" s="30" t="s">
        <v>1589</v>
      </c>
      <c r="R786" s="30">
        <v>28144</v>
      </c>
      <c r="S786" s="32">
        <v>42076</v>
      </c>
      <c r="T786" s="32">
        <v>42077</v>
      </c>
      <c r="U786" s="53">
        <v>-335.041</v>
      </c>
      <c r="V786" s="30">
        <v>13</v>
      </c>
      <c r="W786" s="30">
        <v>724.57</v>
      </c>
      <c r="X786" s="30">
        <v>88137</v>
      </c>
      <c r="Y786" s="30" t="s">
        <v>3215</v>
      </c>
      <c r="Z786" s="30">
        <v>469.84438746401452</v>
      </c>
    </row>
    <row r="787" spans="1:26" x14ac:dyDescent="0.2">
      <c r="A787" s="30">
        <v>3036</v>
      </c>
      <c r="B787" s="30" t="s">
        <v>540</v>
      </c>
      <c r="C787" s="30" t="s">
        <v>1</v>
      </c>
      <c r="D787" s="30">
        <v>0.08</v>
      </c>
      <c r="E787" s="30">
        <v>178.47</v>
      </c>
      <c r="F787" s="30">
        <v>19.989999999999998</v>
      </c>
      <c r="G787" s="30" t="s">
        <v>14</v>
      </c>
      <c r="H787" s="30" t="s">
        <v>47</v>
      </c>
      <c r="I787" s="30" t="s">
        <v>24</v>
      </c>
      <c r="J787" s="30" t="s">
        <v>54</v>
      </c>
      <c r="K787" s="30" t="s">
        <v>49</v>
      </c>
      <c r="L787" s="30" t="s">
        <v>987</v>
      </c>
      <c r="M787" s="30">
        <v>0.55000000000000004</v>
      </c>
      <c r="N787" s="30" t="s">
        <v>8</v>
      </c>
      <c r="O787" s="30" t="s">
        <v>28</v>
      </c>
      <c r="P787" s="30" t="s">
        <v>541</v>
      </c>
      <c r="Q787" s="30" t="s">
        <v>542</v>
      </c>
      <c r="R787" s="30">
        <v>58554</v>
      </c>
      <c r="S787" s="32">
        <v>42076</v>
      </c>
      <c r="T787" s="32">
        <v>42079</v>
      </c>
      <c r="U787" s="53">
        <v>2267.2199999999998</v>
      </c>
      <c r="V787" s="30">
        <v>22</v>
      </c>
      <c r="W787" s="30">
        <v>3802.01</v>
      </c>
      <c r="X787" s="30">
        <v>89130</v>
      </c>
      <c r="Y787" s="30" t="s">
        <v>3216</v>
      </c>
      <c r="Z787" s="30">
        <v>3795.0845358054048</v>
      </c>
    </row>
    <row r="788" spans="1:26" x14ac:dyDescent="0.2">
      <c r="A788" s="30">
        <v>600</v>
      </c>
      <c r="B788" s="30" t="s">
        <v>1590</v>
      </c>
      <c r="C788" s="30" t="s">
        <v>92</v>
      </c>
      <c r="D788" s="30">
        <v>0.06</v>
      </c>
      <c r="E788" s="30">
        <v>6.48</v>
      </c>
      <c r="F788" s="30">
        <v>7.37</v>
      </c>
      <c r="G788" s="30" t="s">
        <v>14</v>
      </c>
      <c r="H788" s="30" t="s">
        <v>70</v>
      </c>
      <c r="I788" s="30" t="s">
        <v>24</v>
      </c>
      <c r="J788" s="30" t="s">
        <v>64</v>
      </c>
      <c r="K788" s="30" t="s">
        <v>49</v>
      </c>
      <c r="L788" s="30" t="s">
        <v>1591</v>
      </c>
      <c r="M788" s="30">
        <v>0.37</v>
      </c>
      <c r="N788" s="30" t="s">
        <v>8</v>
      </c>
      <c r="O788" s="30" t="s">
        <v>87</v>
      </c>
      <c r="P788" s="30" t="s">
        <v>394</v>
      </c>
      <c r="Q788" s="30" t="s">
        <v>1592</v>
      </c>
      <c r="R788" s="30">
        <v>21136</v>
      </c>
      <c r="S788" s="32">
        <v>42076</v>
      </c>
      <c r="T788" s="32">
        <v>42077</v>
      </c>
      <c r="U788" s="53">
        <v>-75.44</v>
      </c>
      <c r="V788" s="30">
        <v>5</v>
      </c>
      <c r="W788" s="30">
        <v>32.39</v>
      </c>
      <c r="X788" s="30">
        <v>87579</v>
      </c>
      <c r="Y788" s="30" t="s">
        <v>3218</v>
      </c>
      <c r="Z788" s="30">
        <v>64.373492196317841</v>
      </c>
    </row>
    <row r="789" spans="1:26" x14ac:dyDescent="0.2">
      <c r="A789" s="30">
        <v>2285</v>
      </c>
      <c r="B789" s="30" t="s">
        <v>1593</v>
      </c>
      <c r="C789" s="30" t="s">
        <v>92</v>
      </c>
      <c r="D789" s="30">
        <v>0.02</v>
      </c>
      <c r="E789" s="30">
        <v>17.7</v>
      </c>
      <c r="F789" s="30">
        <v>9.4700000000000006</v>
      </c>
      <c r="G789" s="30" t="s">
        <v>63</v>
      </c>
      <c r="H789" s="30" t="s">
        <v>70</v>
      </c>
      <c r="I789" s="30" t="s">
        <v>24</v>
      </c>
      <c r="J789" s="30" t="s">
        <v>54</v>
      </c>
      <c r="K789" s="30" t="s">
        <v>49</v>
      </c>
      <c r="L789" s="30" t="s">
        <v>1027</v>
      </c>
      <c r="M789" s="30">
        <v>0.59</v>
      </c>
      <c r="N789" s="30" t="s">
        <v>8</v>
      </c>
      <c r="O789" s="30" t="s">
        <v>9</v>
      </c>
      <c r="P789" s="30" t="s">
        <v>247</v>
      </c>
      <c r="Q789" s="30" t="s">
        <v>1594</v>
      </c>
      <c r="R789" s="30">
        <v>29730</v>
      </c>
      <c r="S789" s="32">
        <v>42076</v>
      </c>
      <c r="T789" s="32">
        <v>42078</v>
      </c>
      <c r="U789" s="53">
        <v>-85.022000000000006</v>
      </c>
      <c r="V789" s="30">
        <v>21</v>
      </c>
      <c r="W789" s="30">
        <v>374.6</v>
      </c>
      <c r="X789" s="30">
        <v>90148</v>
      </c>
      <c r="Y789" s="30" t="s">
        <v>3215</v>
      </c>
      <c r="Z789" s="30">
        <v>274.83625324656305</v>
      </c>
    </row>
    <row r="790" spans="1:26" x14ac:dyDescent="0.2">
      <c r="A790" s="30">
        <v>2484</v>
      </c>
      <c r="B790" s="30" t="s">
        <v>1595</v>
      </c>
      <c r="C790" s="30" t="s">
        <v>92</v>
      </c>
      <c r="D790" s="30">
        <v>0.05</v>
      </c>
      <c r="E790" s="30">
        <v>6.48</v>
      </c>
      <c r="F790" s="30">
        <v>7.91</v>
      </c>
      <c r="G790" s="30" t="s">
        <v>14</v>
      </c>
      <c r="H790" s="30" t="s">
        <v>70</v>
      </c>
      <c r="I790" s="30" t="s">
        <v>24</v>
      </c>
      <c r="J790" s="30" t="s">
        <v>64</v>
      </c>
      <c r="K790" s="30" t="s">
        <v>49</v>
      </c>
      <c r="L790" s="30" t="s">
        <v>1596</v>
      </c>
      <c r="M790" s="30">
        <v>0.37</v>
      </c>
      <c r="N790" s="30" t="s">
        <v>8</v>
      </c>
      <c r="O790" s="30" t="s">
        <v>9</v>
      </c>
      <c r="P790" s="30" t="s">
        <v>99</v>
      </c>
      <c r="Q790" s="30" t="s">
        <v>1597</v>
      </c>
      <c r="R790" s="30">
        <v>33881</v>
      </c>
      <c r="S790" s="32">
        <v>42076</v>
      </c>
      <c r="T790" s="32">
        <v>42077</v>
      </c>
      <c r="U790" s="53">
        <v>322.12200000000001</v>
      </c>
      <c r="V790" s="30">
        <v>16</v>
      </c>
      <c r="W790" s="30">
        <v>109.99</v>
      </c>
      <c r="X790" s="30">
        <v>88998</v>
      </c>
      <c r="Y790" s="30" t="s">
        <v>3215</v>
      </c>
      <c r="Z790" s="30">
        <v>493.02084185869421</v>
      </c>
    </row>
    <row r="791" spans="1:26" x14ac:dyDescent="0.2">
      <c r="A791" s="30">
        <v>2484</v>
      </c>
      <c r="B791" s="30" t="s">
        <v>1595</v>
      </c>
      <c r="C791" s="30" t="s">
        <v>92</v>
      </c>
      <c r="D791" s="30">
        <v>0.03</v>
      </c>
      <c r="E791" s="30">
        <v>111.03</v>
      </c>
      <c r="F791" s="30">
        <v>8.64</v>
      </c>
      <c r="G791" s="30" t="s">
        <v>14</v>
      </c>
      <c r="H791" s="30" t="s">
        <v>70</v>
      </c>
      <c r="I791" s="30" t="s">
        <v>24</v>
      </c>
      <c r="J791" s="30" t="s">
        <v>54</v>
      </c>
      <c r="K791" s="30" t="s">
        <v>49</v>
      </c>
      <c r="L791" s="30" t="s">
        <v>1598</v>
      </c>
      <c r="M791" s="30">
        <v>0.78</v>
      </c>
      <c r="N791" s="30" t="s">
        <v>8</v>
      </c>
      <c r="O791" s="30" t="s">
        <v>9</v>
      </c>
      <c r="P791" s="30" t="s">
        <v>99</v>
      </c>
      <c r="Q791" s="30" t="s">
        <v>1597</v>
      </c>
      <c r="R791" s="30">
        <v>33881</v>
      </c>
      <c r="S791" s="32">
        <v>42076</v>
      </c>
      <c r="T791" s="32">
        <v>42077</v>
      </c>
      <c r="U791" s="53">
        <v>366.54</v>
      </c>
      <c r="V791" s="30">
        <v>8</v>
      </c>
      <c r="W791" s="30">
        <v>900.12</v>
      </c>
      <c r="X791" s="30">
        <v>88998</v>
      </c>
      <c r="Y791" s="30" t="s">
        <v>3215</v>
      </c>
      <c r="Z791" s="30">
        <v>1240.2584096423425</v>
      </c>
    </row>
    <row r="792" spans="1:26" x14ac:dyDescent="0.2">
      <c r="A792" s="30">
        <v>604</v>
      </c>
      <c r="B792" s="30" t="s">
        <v>717</v>
      </c>
      <c r="C792" s="30" t="s">
        <v>1</v>
      </c>
      <c r="D792" s="30">
        <v>0.09</v>
      </c>
      <c r="E792" s="30">
        <v>154.13</v>
      </c>
      <c r="F792" s="30">
        <v>69</v>
      </c>
      <c r="G792" s="30" t="s">
        <v>63</v>
      </c>
      <c r="H792" s="30" t="s">
        <v>70</v>
      </c>
      <c r="I792" s="30" t="s">
        <v>4</v>
      </c>
      <c r="J792" s="30" t="s">
        <v>5</v>
      </c>
      <c r="K792" s="30" t="s">
        <v>40</v>
      </c>
      <c r="L792" s="30" t="s">
        <v>900</v>
      </c>
      <c r="M792" s="30">
        <v>0.68</v>
      </c>
      <c r="N792" s="30" t="s">
        <v>8</v>
      </c>
      <c r="O792" s="30" t="s">
        <v>35</v>
      </c>
      <c r="P792" s="30" t="s">
        <v>66</v>
      </c>
      <c r="Q792" s="30" t="s">
        <v>76</v>
      </c>
      <c r="R792" s="30">
        <v>90045</v>
      </c>
      <c r="S792" s="32">
        <v>42077</v>
      </c>
      <c r="T792" s="32">
        <v>42078</v>
      </c>
      <c r="U792" s="53">
        <v>-1763.7476999999999</v>
      </c>
      <c r="V792" s="30">
        <v>38</v>
      </c>
      <c r="W792" s="30">
        <v>5679.59</v>
      </c>
      <c r="X792" s="30">
        <v>28647</v>
      </c>
      <c r="Y792" s="30" t="s">
        <v>3217</v>
      </c>
      <c r="Z792" s="30">
        <v>934.40324365661741</v>
      </c>
    </row>
    <row r="793" spans="1:26" x14ac:dyDescent="0.2">
      <c r="A793" s="30">
        <v>605</v>
      </c>
      <c r="B793" s="30" t="s">
        <v>1599</v>
      </c>
      <c r="C793" s="30" t="s">
        <v>1</v>
      </c>
      <c r="D793" s="30">
        <v>0.09</v>
      </c>
      <c r="E793" s="30">
        <v>154.13</v>
      </c>
      <c r="F793" s="30">
        <v>69</v>
      </c>
      <c r="G793" s="30" t="s">
        <v>63</v>
      </c>
      <c r="H793" s="30" t="s">
        <v>70</v>
      </c>
      <c r="I793" s="30" t="s">
        <v>4</v>
      </c>
      <c r="J793" s="30" t="s">
        <v>5</v>
      </c>
      <c r="K793" s="30" t="s">
        <v>40</v>
      </c>
      <c r="L793" s="30" t="s">
        <v>900</v>
      </c>
      <c r="M793" s="30">
        <v>0.68</v>
      </c>
      <c r="N793" s="30" t="s">
        <v>8</v>
      </c>
      <c r="O793" s="30" t="s">
        <v>87</v>
      </c>
      <c r="P793" s="30" t="s">
        <v>88</v>
      </c>
      <c r="Q793" s="30" t="s">
        <v>1600</v>
      </c>
      <c r="R793" s="30">
        <v>11795</v>
      </c>
      <c r="S793" s="32">
        <v>42077</v>
      </c>
      <c r="T793" s="32">
        <v>42078</v>
      </c>
      <c r="U793" s="53">
        <v>-1763.7476999999999</v>
      </c>
      <c r="V793" s="30">
        <v>10</v>
      </c>
      <c r="W793" s="30">
        <v>1494.63</v>
      </c>
      <c r="X793" s="30">
        <v>91144</v>
      </c>
      <c r="Y793" s="30" t="s">
        <v>3218</v>
      </c>
      <c r="Z793" s="30">
        <v>934.40324365661741</v>
      </c>
    </row>
    <row r="794" spans="1:26" x14ac:dyDescent="0.2">
      <c r="A794" s="30">
        <v>994</v>
      </c>
      <c r="B794" s="30" t="s">
        <v>1601</v>
      </c>
      <c r="C794" s="30" t="s">
        <v>13</v>
      </c>
      <c r="D794" s="30">
        <v>0.1</v>
      </c>
      <c r="E794" s="30">
        <v>400.98</v>
      </c>
      <c r="F794" s="30">
        <v>76.37</v>
      </c>
      <c r="G794" s="30" t="s">
        <v>2</v>
      </c>
      <c r="H794" s="30" t="s">
        <v>3</v>
      </c>
      <c r="I794" s="30" t="s">
        <v>4</v>
      </c>
      <c r="J794" s="30" t="s">
        <v>5</v>
      </c>
      <c r="K794" s="30" t="s">
        <v>6</v>
      </c>
      <c r="L794" s="30" t="s">
        <v>978</v>
      </c>
      <c r="M794" s="30">
        <v>0.6</v>
      </c>
      <c r="N794" s="30" t="s">
        <v>8</v>
      </c>
      <c r="O794" s="30" t="s">
        <v>87</v>
      </c>
      <c r="P794" s="30" t="s">
        <v>307</v>
      </c>
      <c r="Q794" s="30" t="s">
        <v>308</v>
      </c>
      <c r="R794" s="30">
        <v>4073</v>
      </c>
      <c r="S794" s="32">
        <v>42077</v>
      </c>
      <c r="T794" s="32">
        <v>42078</v>
      </c>
      <c r="U794" s="53">
        <v>-969.04836599999999</v>
      </c>
      <c r="V794" s="30">
        <v>2</v>
      </c>
      <c r="W794" s="30">
        <v>810.47</v>
      </c>
      <c r="X794" s="30">
        <v>89433</v>
      </c>
      <c r="Y794" s="30" t="s">
        <v>3218</v>
      </c>
      <c r="Z794" s="30">
        <v>2629.3310679619021</v>
      </c>
    </row>
    <row r="795" spans="1:26" x14ac:dyDescent="0.2">
      <c r="A795" s="30">
        <v>999</v>
      </c>
      <c r="B795" s="30" t="s">
        <v>1602</v>
      </c>
      <c r="C795" s="30" t="s">
        <v>13</v>
      </c>
      <c r="D795" s="30">
        <v>0.08</v>
      </c>
      <c r="E795" s="30">
        <v>45.19</v>
      </c>
      <c r="F795" s="30">
        <v>1.99</v>
      </c>
      <c r="G795" s="30" t="s">
        <v>14</v>
      </c>
      <c r="H795" s="30" t="s">
        <v>3</v>
      </c>
      <c r="I795" s="30" t="s">
        <v>16</v>
      </c>
      <c r="J795" s="30" t="s">
        <v>17</v>
      </c>
      <c r="K795" s="30" t="s">
        <v>18</v>
      </c>
      <c r="L795" s="30" t="s">
        <v>19</v>
      </c>
      <c r="M795" s="30">
        <v>0.55000000000000004</v>
      </c>
      <c r="N795" s="30" t="s">
        <v>8</v>
      </c>
      <c r="O795" s="30" t="s">
        <v>87</v>
      </c>
      <c r="P795" s="30" t="s">
        <v>373</v>
      </c>
      <c r="Q795" s="30" t="s">
        <v>1603</v>
      </c>
      <c r="R795" s="30">
        <v>7450</v>
      </c>
      <c r="S795" s="32">
        <v>42077</v>
      </c>
      <c r="T795" s="32">
        <v>42078</v>
      </c>
      <c r="U795" s="53">
        <v>-71.83</v>
      </c>
      <c r="V795" s="30">
        <v>3</v>
      </c>
      <c r="W795" s="30">
        <v>127.22</v>
      </c>
      <c r="X795" s="30">
        <v>89433</v>
      </c>
      <c r="Y795" s="30" t="s">
        <v>3218</v>
      </c>
      <c r="Z795" s="30">
        <v>152.76391741806245</v>
      </c>
    </row>
    <row r="796" spans="1:26" x14ac:dyDescent="0.2">
      <c r="A796" s="30">
        <v>1000</v>
      </c>
      <c r="B796" s="30" t="s">
        <v>1604</v>
      </c>
      <c r="C796" s="30" t="s">
        <v>13</v>
      </c>
      <c r="D796" s="30">
        <v>0.03</v>
      </c>
      <c r="E796" s="30">
        <v>33.979999999999997</v>
      </c>
      <c r="F796" s="30">
        <v>19.989999999999998</v>
      </c>
      <c r="G796" s="30" t="s">
        <v>14</v>
      </c>
      <c r="H796" s="30" t="s">
        <v>3</v>
      </c>
      <c r="I796" s="30" t="s">
        <v>4</v>
      </c>
      <c r="J796" s="30" t="s">
        <v>102</v>
      </c>
      <c r="K796" s="30" t="s">
        <v>49</v>
      </c>
      <c r="L796" s="30" t="s">
        <v>1605</v>
      </c>
      <c r="M796" s="30">
        <v>0.55000000000000004</v>
      </c>
      <c r="N796" s="30" t="s">
        <v>8</v>
      </c>
      <c r="O796" s="30" t="s">
        <v>87</v>
      </c>
      <c r="P796" s="30" t="s">
        <v>609</v>
      </c>
      <c r="Q796" s="30" t="s">
        <v>1606</v>
      </c>
      <c r="R796" s="30">
        <v>5201</v>
      </c>
      <c r="S796" s="32">
        <v>42077</v>
      </c>
      <c r="T796" s="32">
        <v>42078</v>
      </c>
      <c r="U796" s="53">
        <v>-0.74</v>
      </c>
      <c r="V796" s="30">
        <v>12</v>
      </c>
      <c r="W796" s="30">
        <v>432.44</v>
      </c>
      <c r="X796" s="30">
        <v>89433</v>
      </c>
      <c r="Y796" s="30" t="s">
        <v>3218</v>
      </c>
      <c r="Z796" s="30">
        <v>720.98916439322682</v>
      </c>
    </row>
    <row r="797" spans="1:26" x14ac:dyDescent="0.2">
      <c r="A797" s="30">
        <v>2345</v>
      </c>
      <c r="B797" s="30" t="s">
        <v>1607</v>
      </c>
      <c r="C797" s="30" t="s">
        <v>92</v>
      </c>
      <c r="D797" s="30">
        <v>7.0000000000000007E-2</v>
      </c>
      <c r="E797" s="30">
        <v>200.98</v>
      </c>
      <c r="F797" s="30">
        <v>23.76</v>
      </c>
      <c r="G797" s="30" t="s">
        <v>2</v>
      </c>
      <c r="H797" s="30" t="s">
        <v>70</v>
      </c>
      <c r="I797" s="30" t="s">
        <v>4</v>
      </c>
      <c r="J797" s="30" t="s">
        <v>85</v>
      </c>
      <c r="K797" s="30" t="s">
        <v>33</v>
      </c>
      <c r="L797" s="30" t="s">
        <v>1608</v>
      </c>
      <c r="M797" s="30">
        <v>0.57999999999999996</v>
      </c>
      <c r="N797" s="30" t="s">
        <v>8</v>
      </c>
      <c r="O797" s="30" t="s">
        <v>9</v>
      </c>
      <c r="P797" s="30" t="s">
        <v>364</v>
      </c>
      <c r="Q797" s="30" t="s">
        <v>803</v>
      </c>
      <c r="R797" s="30">
        <v>42003</v>
      </c>
      <c r="S797" s="32">
        <v>42077</v>
      </c>
      <c r="T797" s="32">
        <v>42078</v>
      </c>
      <c r="U797" s="53">
        <v>-132.42599999999999</v>
      </c>
      <c r="V797" s="30">
        <v>9</v>
      </c>
      <c r="W797" s="30">
        <v>1805.9</v>
      </c>
      <c r="X797" s="30">
        <v>89504</v>
      </c>
      <c r="Y797" s="30" t="s">
        <v>3215</v>
      </c>
      <c r="Z797" s="30">
        <v>1432.8024920807832</v>
      </c>
    </row>
    <row r="798" spans="1:26" x14ac:dyDescent="0.2">
      <c r="A798" s="30">
        <v>2345</v>
      </c>
      <c r="B798" s="30" t="s">
        <v>1607</v>
      </c>
      <c r="C798" s="30" t="s">
        <v>92</v>
      </c>
      <c r="D798" s="30">
        <v>0.02</v>
      </c>
      <c r="E798" s="30">
        <v>179.29</v>
      </c>
      <c r="F798" s="30">
        <v>29.21</v>
      </c>
      <c r="G798" s="30" t="s">
        <v>2</v>
      </c>
      <c r="H798" s="30" t="s">
        <v>70</v>
      </c>
      <c r="I798" s="30" t="s">
        <v>4</v>
      </c>
      <c r="J798" s="30" t="s">
        <v>5</v>
      </c>
      <c r="K798" s="30" t="s">
        <v>6</v>
      </c>
      <c r="L798" s="30" t="s">
        <v>519</v>
      </c>
      <c r="M798" s="30">
        <v>0.76</v>
      </c>
      <c r="N798" s="30" t="s">
        <v>8</v>
      </c>
      <c r="O798" s="30" t="s">
        <v>9</v>
      </c>
      <c r="P798" s="30" t="s">
        <v>364</v>
      </c>
      <c r="Q798" s="30" t="s">
        <v>803</v>
      </c>
      <c r="R798" s="30">
        <v>42003</v>
      </c>
      <c r="S798" s="32">
        <v>42077</v>
      </c>
      <c r="T798" s="32">
        <v>42077</v>
      </c>
      <c r="U798" s="53">
        <v>-411.23599999999999</v>
      </c>
      <c r="V798" s="30">
        <v>2</v>
      </c>
      <c r="W798" s="30">
        <v>311.41000000000003</v>
      </c>
      <c r="X798" s="30">
        <v>89504</v>
      </c>
      <c r="Y798" s="30" t="s">
        <v>3215</v>
      </c>
      <c r="Z798" s="30">
        <v>1412.6247733109801</v>
      </c>
    </row>
    <row r="799" spans="1:26" x14ac:dyDescent="0.2">
      <c r="A799" s="30">
        <v>2417</v>
      </c>
      <c r="B799" s="30" t="s">
        <v>1609</v>
      </c>
      <c r="C799" s="30" t="s">
        <v>92</v>
      </c>
      <c r="D799" s="30">
        <v>0</v>
      </c>
      <c r="E799" s="30">
        <v>65.989999999999995</v>
      </c>
      <c r="F799" s="30">
        <v>3.99</v>
      </c>
      <c r="G799" s="30" t="s">
        <v>14</v>
      </c>
      <c r="H799" s="30" t="s">
        <v>15</v>
      </c>
      <c r="I799" s="30" t="s">
        <v>16</v>
      </c>
      <c r="J799" s="30" t="s">
        <v>111</v>
      </c>
      <c r="K799" s="30" t="s">
        <v>49</v>
      </c>
      <c r="L799" s="30" t="s">
        <v>1610</v>
      </c>
      <c r="M799" s="30">
        <v>0.59</v>
      </c>
      <c r="N799" s="30" t="s">
        <v>8</v>
      </c>
      <c r="O799" s="30" t="s">
        <v>9</v>
      </c>
      <c r="P799" s="30" t="s">
        <v>218</v>
      </c>
      <c r="Q799" s="30" t="s">
        <v>1611</v>
      </c>
      <c r="R799" s="30">
        <v>22124</v>
      </c>
      <c r="S799" s="32">
        <v>42077</v>
      </c>
      <c r="T799" s="32">
        <v>42078</v>
      </c>
      <c r="U799" s="53">
        <v>-60.564</v>
      </c>
      <c r="V799" s="30">
        <v>13</v>
      </c>
      <c r="W799" s="30">
        <v>765.65</v>
      </c>
      <c r="X799" s="30">
        <v>86754</v>
      </c>
      <c r="Y799" s="30" t="s">
        <v>3215</v>
      </c>
      <c r="Z799" s="30">
        <v>366.21623634331212</v>
      </c>
    </row>
    <row r="800" spans="1:26" x14ac:dyDescent="0.2">
      <c r="A800" s="30">
        <v>3279</v>
      </c>
      <c r="B800" s="30" t="s">
        <v>1612</v>
      </c>
      <c r="C800" s="30" t="s">
        <v>92</v>
      </c>
      <c r="D800" s="30">
        <v>0.01</v>
      </c>
      <c r="E800" s="30">
        <v>45.99</v>
      </c>
      <c r="F800" s="30">
        <v>4.99</v>
      </c>
      <c r="G800" s="30" t="s">
        <v>14</v>
      </c>
      <c r="H800" s="30" t="s">
        <v>47</v>
      </c>
      <c r="I800" s="30" t="s">
        <v>16</v>
      </c>
      <c r="J800" s="30" t="s">
        <v>111</v>
      </c>
      <c r="K800" s="30" t="s">
        <v>49</v>
      </c>
      <c r="L800" s="30" t="s">
        <v>1422</v>
      </c>
      <c r="M800" s="30">
        <v>0.56000000000000005</v>
      </c>
      <c r="N800" s="30" t="s">
        <v>8</v>
      </c>
      <c r="O800" s="30" t="s">
        <v>9</v>
      </c>
      <c r="P800" s="30" t="s">
        <v>247</v>
      </c>
      <c r="Q800" s="30" t="s">
        <v>1613</v>
      </c>
      <c r="R800" s="30">
        <v>29203</v>
      </c>
      <c r="S800" s="32">
        <v>42077</v>
      </c>
      <c r="T800" s="32">
        <v>42079</v>
      </c>
      <c r="U800" s="53">
        <v>24.018000000000001</v>
      </c>
      <c r="V800" s="30">
        <v>3</v>
      </c>
      <c r="W800" s="30">
        <v>125.19</v>
      </c>
      <c r="X800" s="30">
        <v>90767</v>
      </c>
      <c r="Y800" s="30" t="s">
        <v>3215</v>
      </c>
      <c r="Z800" s="30">
        <v>445.63716574128364</v>
      </c>
    </row>
    <row r="801" spans="1:26" x14ac:dyDescent="0.2">
      <c r="A801" s="30">
        <v>373</v>
      </c>
      <c r="B801" s="30" t="s">
        <v>1614</v>
      </c>
      <c r="C801" s="30" t="s">
        <v>46</v>
      </c>
      <c r="D801" s="30">
        <v>0.02</v>
      </c>
      <c r="E801" s="30">
        <v>200.98</v>
      </c>
      <c r="F801" s="30">
        <v>55.96</v>
      </c>
      <c r="G801" s="30" t="s">
        <v>2</v>
      </c>
      <c r="H801" s="30" t="s">
        <v>3</v>
      </c>
      <c r="I801" s="30" t="s">
        <v>4</v>
      </c>
      <c r="J801" s="30" t="s">
        <v>93</v>
      </c>
      <c r="K801" s="30" t="s">
        <v>6</v>
      </c>
      <c r="L801" s="30" t="s">
        <v>1615</v>
      </c>
      <c r="M801" s="30">
        <v>0.75</v>
      </c>
      <c r="N801" s="30" t="s">
        <v>8</v>
      </c>
      <c r="O801" s="30" t="s">
        <v>28</v>
      </c>
      <c r="P801" s="30" t="s">
        <v>265</v>
      </c>
      <c r="Q801" s="30" t="s">
        <v>1139</v>
      </c>
      <c r="R801" s="30">
        <v>48234</v>
      </c>
      <c r="S801" s="32">
        <v>42077</v>
      </c>
      <c r="T801" s="32">
        <v>42079</v>
      </c>
      <c r="U801" s="53">
        <v>-163.63</v>
      </c>
      <c r="V801" s="30">
        <v>45</v>
      </c>
      <c r="W801" s="30">
        <v>9539.6</v>
      </c>
      <c r="X801" s="30">
        <v>24193</v>
      </c>
      <c r="Y801" s="30" t="s">
        <v>3216</v>
      </c>
      <c r="Z801" s="30">
        <v>2644.4084045820359</v>
      </c>
    </row>
    <row r="802" spans="1:26" x14ac:dyDescent="0.2">
      <c r="A802" s="30">
        <v>373</v>
      </c>
      <c r="B802" s="30" t="s">
        <v>1614</v>
      </c>
      <c r="C802" s="30" t="s">
        <v>46</v>
      </c>
      <c r="D802" s="30">
        <v>0.02</v>
      </c>
      <c r="E802" s="30">
        <v>4.28</v>
      </c>
      <c r="F802" s="30">
        <v>5.17</v>
      </c>
      <c r="G802" s="30" t="s">
        <v>14</v>
      </c>
      <c r="H802" s="30" t="s">
        <v>3</v>
      </c>
      <c r="I802" s="30" t="s">
        <v>24</v>
      </c>
      <c r="J802" s="30" t="s">
        <v>64</v>
      </c>
      <c r="K802" s="30" t="s">
        <v>49</v>
      </c>
      <c r="L802" s="30" t="s">
        <v>1230</v>
      </c>
      <c r="M802" s="30">
        <v>0.4</v>
      </c>
      <c r="N802" s="30" t="s">
        <v>8</v>
      </c>
      <c r="O802" s="30" t="s">
        <v>28</v>
      </c>
      <c r="P802" s="30" t="s">
        <v>265</v>
      </c>
      <c r="Q802" s="30" t="s">
        <v>1139</v>
      </c>
      <c r="R802" s="30">
        <v>48234</v>
      </c>
      <c r="S802" s="32">
        <v>42077</v>
      </c>
      <c r="T802" s="32">
        <v>42078</v>
      </c>
      <c r="U802" s="53">
        <v>-63.87</v>
      </c>
      <c r="V802" s="30">
        <v>24</v>
      </c>
      <c r="W802" s="30">
        <v>109.86</v>
      </c>
      <c r="X802" s="30">
        <v>24193</v>
      </c>
      <c r="Y802" s="30" t="s">
        <v>3216</v>
      </c>
      <c r="Z802" s="30">
        <v>239.12049379602485</v>
      </c>
    </row>
    <row r="803" spans="1:26" x14ac:dyDescent="0.2">
      <c r="A803" s="30">
        <v>373</v>
      </c>
      <c r="B803" s="30" t="s">
        <v>1614</v>
      </c>
      <c r="C803" s="30" t="s">
        <v>46</v>
      </c>
      <c r="D803" s="30">
        <v>0.04</v>
      </c>
      <c r="E803" s="30">
        <v>85.99</v>
      </c>
      <c r="F803" s="30">
        <v>0.99</v>
      </c>
      <c r="G803" s="30" t="s">
        <v>14</v>
      </c>
      <c r="H803" s="30" t="s">
        <v>3</v>
      </c>
      <c r="I803" s="30" t="s">
        <v>16</v>
      </c>
      <c r="J803" s="30" t="s">
        <v>111</v>
      </c>
      <c r="K803" s="30" t="s">
        <v>26</v>
      </c>
      <c r="L803" s="30" t="s">
        <v>1572</v>
      </c>
      <c r="M803" s="30">
        <v>0.85</v>
      </c>
      <c r="N803" s="30" t="s">
        <v>8</v>
      </c>
      <c r="O803" s="30" t="s">
        <v>28</v>
      </c>
      <c r="P803" s="30" t="s">
        <v>265</v>
      </c>
      <c r="Q803" s="30" t="s">
        <v>1139</v>
      </c>
      <c r="R803" s="30">
        <v>48234</v>
      </c>
      <c r="S803" s="32">
        <v>42077</v>
      </c>
      <c r="T803" s="32">
        <v>42079</v>
      </c>
      <c r="U803" s="53">
        <v>-175.17500000000001</v>
      </c>
      <c r="V803" s="30">
        <v>19</v>
      </c>
      <c r="W803" s="30">
        <v>1426.51</v>
      </c>
      <c r="X803" s="30">
        <v>24193</v>
      </c>
      <c r="Y803" s="30" t="s">
        <v>3216</v>
      </c>
      <c r="Z803" s="30">
        <v>626.43658724750776</v>
      </c>
    </row>
    <row r="804" spans="1:26" x14ac:dyDescent="0.2">
      <c r="A804" s="30">
        <v>375</v>
      </c>
      <c r="B804" s="30" t="s">
        <v>1616</v>
      </c>
      <c r="C804" s="30" t="s">
        <v>46</v>
      </c>
      <c r="D804" s="30">
        <v>0.02</v>
      </c>
      <c r="E804" s="30">
        <v>200.98</v>
      </c>
      <c r="F804" s="30">
        <v>55.96</v>
      </c>
      <c r="G804" s="30" t="s">
        <v>2</v>
      </c>
      <c r="H804" s="30" t="s">
        <v>3</v>
      </c>
      <c r="I804" s="30" t="s">
        <v>4</v>
      </c>
      <c r="J804" s="30" t="s">
        <v>93</v>
      </c>
      <c r="K804" s="30" t="s">
        <v>6</v>
      </c>
      <c r="L804" s="30" t="s">
        <v>1615</v>
      </c>
      <c r="M804" s="30">
        <v>0.75</v>
      </c>
      <c r="N804" s="30" t="s">
        <v>8</v>
      </c>
      <c r="O804" s="30" t="s">
        <v>9</v>
      </c>
      <c r="P804" s="30" t="s">
        <v>376</v>
      </c>
      <c r="Q804" s="30" t="s">
        <v>1617</v>
      </c>
      <c r="R804" s="30">
        <v>37814</v>
      </c>
      <c r="S804" s="32">
        <v>42077</v>
      </c>
      <c r="T804" s="32">
        <v>42079</v>
      </c>
      <c r="U804" s="53">
        <v>-224.9478</v>
      </c>
      <c r="V804" s="30">
        <v>11</v>
      </c>
      <c r="W804" s="30">
        <v>2331.9</v>
      </c>
      <c r="X804" s="30">
        <v>90917</v>
      </c>
      <c r="Y804" s="30" t="s">
        <v>3215</v>
      </c>
      <c r="Z804" s="30">
        <v>2581.6174001421386</v>
      </c>
    </row>
    <row r="805" spans="1:26" x14ac:dyDescent="0.2">
      <c r="A805" s="30">
        <v>375</v>
      </c>
      <c r="B805" s="30" t="s">
        <v>1616</v>
      </c>
      <c r="C805" s="30" t="s">
        <v>46</v>
      </c>
      <c r="D805" s="30">
        <v>0.02</v>
      </c>
      <c r="E805" s="30">
        <v>4.28</v>
      </c>
      <c r="F805" s="30">
        <v>5.17</v>
      </c>
      <c r="G805" s="30" t="s">
        <v>14</v>
      </c>
      <c r="H805" s="30" t="s">
        <v>3</v>
      </c>
      <c r="I805" s="30" t="s">
        <v>24</v>
      </c>
      <c r="J805" s="30" t="s">
        <v>64</v>
      </c>
      <c r="K805" s="30" t="s">
        <v>49</v>
      </c>
      <c r="L805" s="30" t="s">
        <v>1230</v>
      </c>
      <c r="M805" s="30">
        <v>0.4</v>
      </c>
      <c r="N805" s="30" t="s">
        <v>8</v>
      </c>
      <c r="O805" s="30" t="s">
        <v>9</v>
      </c>
      <c r="P805" s="30" t="s">
        <v>376</v>
      </c>
      <c r="Q805" s="30" t="s">
        <v>1617</v>
      </c>
      <c r="R805" s="30">
        <v>37814</v>
      </c>
      <c r="S805" s="32">
        <v>42077</v>
      </c>
      <c r="T805" s="32">
        <v>42078</v>
      </c>
      <c r="U805" s="53">
        <v>196.8</v>
      </c>
      <c r="V805" s="30">
        <v>6</v>
      </c>
      <c r="W805" s="30">
        <v>27.47</v>
      </c>
      <c r="X805" s="30">
        <v>90917</v>
      </c>
      <c r="Y805" s="30" t="s">
        <v>3215</v>
      </c>
      <c r="Z805" s="30">
        <v>506.05327884943557</v>
      </c>
    </row>
    <row r="806" spans="1:26" x14ac:dyDescent="0.2">
      <c r="A806" s="30">
        <v>1682</v>
      </c>
      <c r="B806" s="30" t="s">
        <v>1162</v>
      </c>
      <c r="C806" s="30" t="s">
        <v>46</v>
      </c>
      <c r="D806" s="30">
        <v>0.08</v>
      </c>
      <c r="E806" s="30">
        <v>4.9800000000000004</v>
      </c>
      <c r="F806" s="30">
        <v>4.7</v>
      </c>
      <c r="G806" s="30" t="s">
        <v>14</v>
      </c>
      <c r="H806" s="30" t="s">
        <v>15</v>
      </c>
      <c r="I806" s="30" t="s">
        <v>24</v>
      </c>
      <c r="J806" s="30" t="s">
        <v>64</v>
      </c>
      <c r="K806" s="30" t="s">
        <v>49</v>
      </c>
      <c r="L806" s="30" t="s">
        <v>1310</v>
      </c>
      <c r="M806" s="30">
        <v>0.38</v>
      </c>
      <c r="N806" s="30" t="s">
        <v>8</v>
      </c>
      <c r="O806" s="30" t="s">
        <v>28</v>
      </c>
      <c r="P806" s="30" t="s">
        <v>79</v>
      </c>
      <c r="Q806" s="30" t="s">
        <v>509</v>
      </c>
      <c r="R806" s="30">
        <v>60611</v>
      </c>
      <c r="S806" s="32">
        <v>42077</v>
      </c>
      <c r="T806" s="32">
        <v>42078</v>
      </c>
      <c r="U806" s="53">
        <v>-56.35</v>
      </c>
      <c r="V806" s="30">
        <v>47</v>
      </c>
      <c r="W806" s="30">
        <v>225.98</v>
      </c>
      <c r="X806" s="30">
        <v>38080</v>
      </c>
      <c r="Y806" s="30" t="s">
        <v>3216</v>
      </c>
      <c r="Z806" s="30">
        <v>159.85074172670994</v>
      </c>
    </row>
    <row r="807" spans="1:26" x14ac:dyDescent="0.2">
      <c r="A807" s="30">
        <v>1683</v>
      </c>
      <c r="B807" s="30" t="s">
        <v>1163</v>
      </c>
      <c r="C807" s="30" t="s">
        <v>46</v>
      </c>
      <c r="D807" s="30">
        <v>0.08</v>
      </c>
      <c r="E807" s="30">
        <v>4.9800000000000004</v>
      </c>
      <c r="F807" s="30">
        <v>4.7</v>
      </c>
      <c r="G807" s="30" t="s">
        <v>14</v>
      </c>
      <c r="H807" s="30" t="s">
        <v>15</v>
      </c>
      <c r="I807" s="30" t="s">
        <v>24</v>
      </c>
      <c r="J807" s="30" t="s">
        <v>64</v>
      </c>
      <c r="K807" s="30" t="s">
        <v>49</v>
      </c>
      <c r="L807" s="30" t="s">
        <v>1310</v>
      </c>
      <c r="M807" s="30">
        <v>0.38</v>
      </c>
      <c r="N807" s="30" t="s">
        <v>8</v>
      </c>
      <c r="O807" s="30" t="s">
        <v>28</v>
      </c>
      <c r="P807" s="30" t="s">
        <v>163</v>
      </c>
      <c r="Q807" s="30" t="s">
        <v>1164</v>
      </c>
      <c r="R807" s="30">
        <v>77301</v>
      </c>
      <c r="S807" s="32">
        <v>42077</v>
      </c>
      <c r="T807" s="32">
        <v>42078</v>
      </c>
      <c r="U807" s="53">
        <v>-56.35</v>
      </c>
      <c r="V807" s="30">
        <v>12</v>
      </c>
      <c r="W807" s="30">
        <v>57.7</v>
      </c>
      <c r="X807" s="30">
        <v>90613</v>
      </c>
      <c r="Y807" s="30" t="s">
        <v>3216</v>
      </c>
      <c r="Z807" s="30">
        <v>159.85074172670994</v>
      </c>
    </row>
    <row r="808" spans="1:26" x14ac:dyDescent="0.2">
      <c r="A808" s="30">
        <v>3177</v>
      </c>
      <c r="B808" s="30" t="s">
        <v>1618</v>
      </c>
      <c r="C808" s="30" t="s">
        <v>46</v>
      </c>
      <c r="D808" s="30">
        <v>0.1</v>
      </c>
      <c r="E808" s="30">
        <v>62.18</v>
      </c>
      <c r="F808" s="30">
        <v>10.84</v>
      </c>
      <c r="G808" s="30" t="s">
        <v>14</v>
      </c>
      <c r="H808" s="30" t="s">
        <v>15</v>
      </c>
      <c r="I808" s="30" t="s">
        <v>4</v>
      </c>
      <c r="J808" s="30" t="s">
        <v>102</v>
      </c>
      <c r="K808" s="30" t="s">
        <v>120</v>
      </c>
      <c r="L808" s="30" t="s">
        <v>1207</v>
      </c>
      <c r="M808" s="30">
        <v>0.63</v>
      </c>
      <c r="N808" s="30" t="s">
        <v>8</v>
      </c>
      <c r="O808" s="30" t="s">
        <v>9</v>
      </c>
      <c r="P808" s="30" t="s">
        <v>99</v>
      </c>
      <c r="Q808" s="30" t="s">
        <v>1619</v>
      </c>
      <c r="R808" s="30">
        <v>33458</v>
      </c>
      <c r="S808" s="32">
        <v>42077</v>
      </c>
      <c r="T808" s="32">
        <v>42079</v>
      </c>
      <c r="U808" s="53">
        <v>-29.666</v>
      </c>
      <c r="V808" s="30">
        <v>9</v>
      </c>
      <c r="W808" s="30">
        <v>511.57</v>
      </c>
      <c r="X808" s="30">
        <v>90818</v>
      </c>
      <c r="Y808" s="30" t="s">
        <v>3215</v>
      </c>
      <c r="Z808" s="30">
        <v>730.67825504792381</v>
      </c>
    </row>
    <row r="809" spans="1:26" x14ac:dyDescent="0.2">
      <c r="A809" s="30">
        <v>594</v>
      </c>
      <c r="B809" s="30" t="s">
        <v>1620</v>
      </c>
      <c r="C809" s="30" t="s">
        <v>1</v>
      </c>
      <c r="D809" s="30">
        <v>0.09</v>
      </c>
      <c r="E809" s="30">
        <v>13.79</v>
      </c>
      <c r="F809" s="30">
        <v>8.7799999999999994</v>
      </c>
      <c r="G809" s="30" t="s">
        <v>14</v>
      </c>
      <c r="H809" s="30" t="s">
        <v>15</v>
      </c>
      <c r="I809" s="30" t="s">
        <v>4</v>
      </c>
      <c r="J809" s="30" t="s">
        <v>102</v>
      </c>
      <c r="K809" s="30" t="s">
        <v>49</v>
      </c>
      <c r="L809" s="30" t="s">
        <v>1302</v>
      </c>
      <c r="M809" s="30">
        <v>0.43</v>
      </c>
      <c r="N809" s="30" t="s">
        <v>8</v>
      </c>
      <c r="O809" s="30" t="s">
        <v>28</v>
      </c>
      <c r="P809" s="30" t="s">
        <v>29</v>
      </c>
      <c r="Q809" s="30" t="s">
        <v>1621</v>
      </c>
      <c r="R809" s="30">
        <v>46016</v>
      </c>
      <c r="S809" s="32">
        <v>42078</v>
      </c>
      <c r="T809" s="32">
        <v>42080</v>
      </c>
      <c r="U809" s="53">
        <v>-22.12</v>
      </c>
      <c r="V809" s="30">
        <v>1</v>
      </c>
      <c r="W809" s="30">
        <v>17.440000000000001</v>
      </c>
      <c r="X809" s="30">
        <v>86309</v>
      </c>
      <c r="Y809" s="30" t="s">
        <v>3216</v>
      </c>
      <c r="Z809" s="30">
        <v>459.20776211638554</v>
      </c>
    </row>
    <row r="810" spans="1:26" x14ac:dyDescent="0.2">
      <c r="A810" s="30">
        <v>83</v>
      </c>
      <c r="B810" s="30" t="s">
        <v>1622</v>
      </c>
      <c r="C810" s="30" t="s">
        <v>13</v>
      </c>
      <c r="D810" s="30">
        <v>0.04</v>
      </c>
      <c r="E810" s="30">
        <v>296.18</v>
      </c>
      <c r="F810" s="30">
        <v>54.12</v>
      </c>
      <c r="G810" s="30" t="s">
        <v>2</v>
      </c>
      <c r="H810" s="30" t="s">
        <v>70</v>
      </c>
      <c r="I810" s="30" t="s">
        <v>4</v>
      </c>
      <c r="J810" s="30" t="s">
        <v>5</v>
      </c>
      <c r="K810" s="30" t="s">
        <v>6</v>
      </c>
      <c r="L810" s="30" t="s">
        <v>1055</v>
      </c>
      <c r="M810" s="30">
        <v>0.76</v>
      </c>
      <c r="N810" s="30" t="s">
        <v>8</v>
      </c>
      <c r="O810" s="30" t="s">
        <v>87</v>
      </c>
      <c r="P810" s="30" t="s">
        <v>293</v>
      </c>
      <c r="Q810" s="30" t="s">
        <v>973</v>
      </c>
      <c r="R810" s="30">
        <v>44708</v>
      </c>
      <c r="S810" s="32">
        <v>42078</v>
      </c>
      <c r="T810" s="32">
        <v>42078</v>
      </c>
      <c r="U810" s="53">
        <v>-715.77820599999995</v>
      </c>
      <c r="V810" s="30">
        <v>6</v>
      </c>
      <c r="W810" s="30">
        <v>1821.89</v>
      </c>
      <c r="X810" s="30">
        <v>87365</v>
      </c>
      <c r="Y810" s="30" t="s">
        <v>3218</v>
      </c>
      <c r="Z810" s="30">
        <v>2127.0303445544855</v>
      </c>
    </row>
    <row r="811" spans="1:26" x14ac:dyDescent="0.2">
      <c r="A811" s="30">
        <v>1123</v>
      </c>
      <c r="B811" s="30" t="s">
        <v>1623</v>
      </c>
      <c r="C811" s="30" t="s">
        <v>13</v>
      </c>
      <c r="D811" s="30">
        <v>0.03</v>
      </c>
      <c r="E811" s="30">
        <v>7.3</v>
      </c>
      <c r="F811" s="30">
        <v>7.72</v>
      </c>
      <c r="G811" s="30" t="s">
        <v>14</v>
      </c>
      <c r="H811" s="30" t="s">
        <v>3</v>
      </c>
      <c r="I811" s="30" t="s">
        <v>24</v>
      </c>
      <c r="J811" s="30" t="s">
        <v>48</v>
      </c>
      <c r="K811" s="30" t="s">
        <v>49</v>
      </c>
      <c r="L811" s="30" t="s">
        <v>1624</v>
      </c>
      <c r="M811" s="30">
        <v>0.38</v>
      </c>
      <c r="N811" s="30" t="s">
        <v>8</v>
      </c>
      <c r="O811" s="30" t="s">
        <v>35</v>
      </c>
      <c r="P811" s="30" t="s">
        <v>66</v>
      </c>
      <c r="Q811" s="30" t="s">
        <v>1625</v>
      </c>
      <c r="R811" s="30">
        <v>95661</v>
      </c>
      <c r="S811" s="32">
        <v>42078</v>
      </c>
      <c r="T811" s="32">
        <v>42081</v>
      </c>
      <c r="U811" s="53">
        <v>-127.05200000000001</v>
      </c>
      <c r="V811" s="30">
        <v>14</v>
      </c>
      <c r="W811" s="30">
        <v>103.61</v>
      </c>
      <c r="X811" s="30">
        <v>87015</v>
      </c>
      <c r="Y811" s="30" t="s">
        <v>3217</v>
      </c>
      <c r="Z811" s="30">
        <v>27.613281318705969</v>
      </c>
    </row>
    <row r="812" spans="1:26" x14ac:dyDescent="0.2">
      <c r="A812" s="30">
        <v>2426</v>
      </c>
      <c r="B812" s="30" t="s">
        <v>1626</v>
      </c>
      <c r="C812" s="30" t="s">
        <v>13</v>
      </c>
      <c r="D812" s="30">
        <v>0.08</v>
      </c>
      <c r="E812" s="30">
        <v>30.93</v>
      </c>
      <c r="F812" s="30">
        <v>3.92</v>
      </c>
      <c r="G812" s="30" t="s">
        <v>14</v>
      </c>
      <c r="H812" s="30" t="s">
        <v>3</v>
      </c>
      <c r="I812" s="30" t="s">
        <v>4</v>
      </c>
      <c r="J812" s="30" t="s">
        <v>102</v>
      </c>
      <c r="K812" s="30" t="s">
        <v>18</v>
      </c>
      <c r="L812" s="30" t="s">
        <v>1627</v>
      </c>
      <c r="M812" s="30">
        <v>0.44</v>
      </c>
      <c r="N812" s="30" t="s">
        <v>8</v>
      </c>
      <c r="O812" s="30" t="s">
        <v>28</v>
      </c>
      <c r="P812" s="30" t="s">
        <v>163</v>
      </c>
      <c r="Q812" s="30" t="s">
        <v>1628</v>
      </c>
      <c r="R812" s="30">
        <v>75061</v>
      </c>
      <c r="S812" s="32">
        <v>42078</v>
      </c>
      <c r="T812" s="32">
        <v>42079</v>
      </c>
      <c r="U812" s="53">
        <v>63.059100000000001</v>
      </c>
      <c r="V812" s="30">
        <v>3</v>
      </c>
      <c r="W812" s="30">
        <v>91.39</v>
      </c>
      <c r="X812" s="30">
        <v>90859</v>
      </c>
      <c r="Y812" s="30" t="s">
        <v>3216</v>
      </c>
      <c r="Z812" s="30">
        <v>208.12845239125247</v>
      </c>
    </row>
    <row r="813" spans="1:26" x14ac:dyDescent="0.2">
      <c r="A813" s="30">
        <v>724</v>
      </c>
      <c r="B813" s="30" t="s">
        <v>1629</v>
      </c>
      <c r="C813" s="30" t="s">
        <v>92</v>
      </c>
      <c r="D813" s="30">
        <v>0.09</v>
      </c>
      <c r="E813" s="30">
        <v>125.99</v>
      </c>
      <c r="F813" s="30">
        <v>8.99</v>
      </c>
      <c r="G813" s="30" t="s">
        <v>14</v>
      </c>
      <c r="H813" s="30" t="s">
        <v>15</v>
      </c>
      <c r="I813" s="30" t="s">
        <v>16</v>
      </c>
      <c r="J813" s="30" t="s">
        <v>111</v>
      </c>
      <c r="K813" s="30" t="s">
        <v>49</v>
      </c>
      <c r="L813" s="30" t="s">
        <v>1630</v>
      </c>
      <c r="M813" s="30">
        <v>0.55000000000000004</v>
      </c>
      <c r="N813" s="30" t="s">
        <v>8</v>
      </c>
      <c r="O813" s="30" t="s">
        <v>87</v>
      </c>
      <c r="P813" s="30" t="s">
        <v>224</v>
      </c>
      <c r="Q813" s="30" t="s">
        <v>1631</v>
      </c>
      <c r="R813" s="30">
        <v>6614</v>
      </c>
      <c r="S813" s="32">
        <v>42078</v>
      </c>
      <c r="T813" s="32">
        <v>42079</v>
      </c>
      <c r="U813" s="53">
        <v>-605.37400000000002</v>
      </c>
      <c r="V813" s="30">
        <v>1</v>
      </c>
      <c r="W813" s="30">
        <v>100.38</v>
      </c>
      <c r="X813" s="30">
        <v>90359</v>
      </c>
      <c r="Y813" s="30" t="s">
        <v>3218</v>
      </c>
      <c r="Z813" s="30">
        <v>41.781187608290303</v>
      </c>
    </row>
    <row r="814" spans="1:26" x14ac:dyDescent="0.2">
      <c r="A814" s="30">
        <v>727</v>
      </c>
      <c r="B814" s="30" t="s">
        <v>1632</v>
      </c>
      <c r="C814" s="30" t="s">
        <v>92</v>
      </c>
      <c r="D814" s="30">
        <v>0.1</v>
      </c>
      <c r="E814" s="30">
        <v>17.98</v>
      </c>
      <c r="F814" s="30">
        <v>4</v>
      </c>
      <c r="G814" s="30" t="s">
        <v>14</v>
      </c>
      <c r="H814" s="30" t="s">
        <v>15</v>
      </c>
      <c r="I814" s="30" t="s">
        <v>16</v>
      </c>
      <c r="J814" s="30" t="s">
        <v>17</v>
      </c>
      <c r="K814" s="30" t="s">
        <v>49</v>
      </c>
      <c r="L814" s="30" t="s">
        <v>1633</v>
      </c>
      <c r="M814" s="30">
        <v>0.79</v>
      </c>
      <c r="N814" s="30" t="s">
        <v>8</v>
      </c>
      <c r="O814" s="30" t="s">
        <v>87</v>
      </c>
      <c r="P814" s="30" t="s">
        <v>307</v>
      </c>
      <c r="Q814" s="30" t="s">
        <v>1634</v>
      </c>
      <c r="R814" s="30">
        <v>4240</v>
      </c>
      <c r="S814" s="32">
        <v>42078</v>
      </c>
      <c r="T814" s="32">
        <v>42079</v>
      </c>
      <c r="U814" s="53">
        <v>-99.55</v>
      </c>
      <c r="V814" s="30">
        <v>4</v>
      </c>
      <c r="W814" s="30">
        <v>66.319999999999993</v>
      </c>
      <c r="X814" s="30">
        <v>90359</v>
      </c>
      <c r="Y814" s="30" t="s">
        <v>3218</v>
      </c>
      <c r="Z814" s="30">
        <v>276.29908454353102</v>
      </c>
    </row>
    <row r="815" spans="1:26" x14ac:dyDescent="0.2">
      <c r="A815" s="30">
        <v>2356</v>
      </c>
      <c r="B815" s="30" t="s">
        <v>1635</v>
      </c>
      <c r="C815" s="30" t="s">
        <v>92</v>
      </c>
      <c r="D815" s="30">
        <v>0</v>
      </c>
      <c r="E815" s="30">
        <v>29.34</v>
      </c>
      <c r="F815" s="30">
        <v>7.87</v>
      </c>
      <c r="G815" s="30" t="s">
        <v>14</v>
      </c>
      <c r="H815" s="30" t="s">
        <v>15</v>
      </c>
      <c r="I815" s="30" t="s">
        <v>4</v>
      </c>
      <c r="J815" s="30" t="s">
        <v>102</v>
      </c>
      <c r="K815" s="30" t="s">
        <v>49</v>
      </c>
      <c r="L815" s="30" t="s">
        <v>1636</v>
      </c>
      <c r="M815" s="30">
        <v>0.54</v>
      </c>
      <c r="N815" s="30" t="s">
        <v>8</v>
      </c>
      <c r="O815" s="30" t="s">
        <v>35</v>
      </c>
      <c r="P815" s="30" t="s">
        <v>1036</v>
      </c>
      <c r="Q815" s="30" t="s">
        <v>1637</v>
      </c>
      <c r="R815" s="30">
        <v>82901</v>
      </c>
      <c r="S815" s="32">
        <v>42078</v>
      </c>
      <c r="T815" s="32">
        <v>42080</v>
      </c>
      <c r="U815" s="53">
        <v>385.37</v>
      </c>
      <c r="V815" s="30">
        <v>22</v>
      </c>
      <c r="W815" s="30">
        <v>668.38</v>
      </c>
      <c r="X815" s="30">
        <v>91305</v>
      </c>
      <c r="Y815" s="30" t="s">
        <v>3217</v>
      </c>
      <c r="Z815" s="30">
        <v>773.71470283081919</v>
      </c>
    </row>
    <row r="816" spans="1:26" x14ac:dyDescent="0.2">
      <c r="A816" s="30">
        <v>2372</v>
      </c>
      <c r="B816" s="30" t="s">
        <v>1638</v>
      </c>
      <c r="C816" s="30" t="s">
        <v>92</v>
      </c>
      <c r="D816" s="30">
        <v>0.01</v>
      </c>
      <c r="E816" s="30">
        <v>1.76</v>
      </c>
      <c r="F816" s="30">
        <v>0.7</v>
      </c>
      <c r="G816" s="30" t="s">
        <v>14</v>
      </c>
      <c r="H816" s="30" t="s">
        <v>70</v>
      </c>
      <c r="I816" s="30" t="s">
        <v>24</v>
      </c>
      <c r="J816" s="30" t="s">
        <v>25</v>
      </c>
      <c r="K816" s="30" t="s">
        <v>26</v>
      </c>
      <c r="L816" s="30" t="s">
        <v>1639</v>
      </c>
      <c r="M816" s="30">
        <v>0.56000000000000005</v>
      </c>
      <c r="N816" s="30" t="s">
        <v>8</v>
      </c>
      <c r="O816" s="30" t="s">
        <v>28</v>
      </c>
      <c r="P816" s="30" t="s">
        <v>60</v>
      </c>
      <c r="Q816" s="30" t="s">
        <v>1640</v>
      </c>
      <c r="R816" s="30">
        <v>55803</v>
      </c>
      <c r="S816" s="32">
        <v>42078</v>
      </c>
      <c r="T816" s="32">
        <v>42079</v>
      </c>
      <c r="U816" s="53">
        <v>-1.56</v>
      </c>
      <c r="V816" s="30">
        <v>4</v>
      </c>
      <c r="W816" s="30">
        <v>7.2</v>
      </c>
      <c r="X816" s="30">
        <v>90714</v>
      </c>
      <c r="Y816" s="30" t="s">
        <v>3216</v>
      </c>
      <c r="Z816" s="30">
        <v>131.85237163323038</v>
      </c>
    </row>
    <row r="817" spans="1:26" x14ac:dyDescent="0.2">
      <c r="A817" s="30">
        <v>871</v>
      </c>
      <c r="B817" s="30" t="s">
        <v>1641</v>
      </c>
      <c r="C817" s="30" t="s">
        <v>46</v>
      </c>
      <c r="D817" s="30">
        <v>0.03</v>
      </c>
      <c r="E817" s="30">
        <v>14.2</v>
      </c>
      <c r="F817" s="30">
        <v>5.3</v>
      </c>
      <c r="G817" s="30" t="s">
        <v>14</v>
      </c>
      <c r="H817" s="30" t="s">
        <v>47</v>
      </c>
      <c r="I817" s="30" t="s">
        <v>4</v>
      </c>
      <c r="J817" s="30" t="s">
        <v>102</v>
      </c>
      <c r="K817" s="30" t="s">
        <v>26</v>
      </c>
      <c r="L817" s="30" t="s">
        <v>264</v>
      </c>
      <c r="M817" s="30">
        <v>0.46</v>
      </c>
      <c r="N817" s="30" t="s">
        <v>8</v>
      </c>
      <c r="O817" s="30" t="s">
        <v>35</v>
      </c>
      <c r="P817" s="30" t="s">
        <v>272</v>
      </c>
      <c r="Q817" s="30" t="s">
        <v>1642</v>
      </c>
      <c r="R817" s="30">
        <v>89502</v>
      </c>
      <c r="S817" s="32">
        <v>42078</v>
      </c>
      <c r="T817" s="32">
        <v>42080</v>
      </c>
      <c r="U817" s="53">
        <v>21.555599999999998</v>
      </c>
      <c r="V817" s="30">
        <v>2</v>
      </c>
      <c r="W817" s="30">
        <v>31.24</v>
      </c>
      <c r="X817" s="30">
        <v>90577</v>
      </c>
      <c r="Y817" s="30" t="s">
        <v>3217</v>
      </c>
      <c r="Z817" s="30">
        <v>444.01107828332238</v>
      </c>
    </row>
    <row r="818" spans="1:26" x14ac:dyDescent="0.2">
      <c r="A818" s="30">
        <v>1646</v>
      </c>
      <c r="B818" s="30" t="s">
        <v>1643</v>
      </c>
      <c r="C818" s="30" t="s">
        <v>46</v>
      </c>
      <c r="D818" s="30">
        <v>0.06</v>
      </c>
      <c r="E818" s="30">
        <v>3.29</v>
      </c>
      <c r="F818" s="30">
        <v>1.35</v>
      </c>
      <c r="G818" s="30" t="s">
        <v>14</v>
      </c>
      <c r="H818" s="30" t="s">
        <v>3</v>
      </c>
      <c r="I818" s="30" t="s">
        <v>24</v>
      </c>
      <c r="J818" s="30" t="s">
        <v>152</v>
      </c>
      <c r="K818" s="30" t="s">
        <v>26</v>
      </c>
      <c r="L818" s="30" t="s">
        <v>1644</v>
      </c>
      <c r="M818" s="30">
        <v>0.4</v>
      </c>
      <c r="N818" s="30" t="s">
        <v>8</v>
      </c>
      <c r="O818" s="30" t="s">
        <v>87</v>
      </c>
      <c r="P818" s="30" t="s">
        <v>88</v>
      </c>
      <c r="Q818" s="30" t="s">
        <v>1645</v>
      </c>
      <c r="R818" s="30">
        <v>11714</v>
      </c>
      <c r="S818" s="32">
        <v>42078</v>
      </c>
      <c r="T818" s="32">
        <v>42080</v>
      </c>
      <c r="U818" s="53">
        <v>8.5299999999999994</v>
      </c>
      <c r="V818" s="30">
        <v>11</v>
      </c>
      <c r="W818" s="30">
        <v>35.97</v>
      </c>
      <c r="X818" s="30">
        <v>90932</v>
      </c>
      <c r="Y818" s="30" t="s">
        <v>3218</v>
      </c>
      <c r="Z818" s="30">
        <v>178.14225773752645</v>
      </c>
    </row>
    <row r="819" spans="1:26" x14ac:dyDescent="0.2">
      <c r="A819" s="30">
        <v>853</v>
      </c>
      <c r="B819" s="30" t="s">
        <v>1646</v>
      </c>
      <c r="C819" s="30" t="s">
        <v>13</v>
      </c>
      <c r="D819" s="30">
        <v>0.05</v>
      </c>
      <c r="E819" s="30">
        <v>4.24</v>
      </c>
      <c r="F819" s="30">
        <v>5.41</v>
      </c>
      <c r="G819" s="30" t="s">
        <v>14</v>
      </c>
      <c r="H819" s="30" t="s">
        <v>3</v>
      </c>
      <c r="I819" s="30" t="s">
        <v>24</v>
      </c>
      <c r="J819" s="30" t="s">
        <v>48</v>
      </c>
      <c r="K819" s="30" t="s">
        <v>49</v>
      </c>
      <c r="L819" s="30" t="s">
        <v>1647</v>
      </c>
      <c r="M819" s="30">
        <v>0.35</v>
      </c>
      <c r="N819" s="30" t="s">
        <v>8</v>
      </c>
      <c r="O819" s="30" t="s">
        <v>35</v>
      </c>
      <c r="P819" s="30" t="s">
        <v>66</v>
      </c>
      <c r="Q819" s="30" t="s">
        <v>1648</v>
      </c>
      <c r="R819" s="30">
        <v>92345</v>
      </c>
      <c r="S819" s="32">
        <v>42079</v>
      </c>
      <c r="T819" s="32">
        <v>42081</v>
      </c>
      <c r="U819" s="53">
        <v>-89.216999999999999</v>
      </c>
      <c r="V819" s="30">
        <v>12</v>
      </c>
      <c r="W819" s="30">
        <v>50.83</v>
      </c>
      <c r="X819" s="30">
        <v>88570</v>
      </c>
      <c r="Y819" s="30" t="s">
        <v>3217</v>
      </c>
      <c r="Z819" s="30">
        <v>-45.229404023507328</v>
      </c>
    </row>
    <row r="820" spans="1:26" x14ac:dyDescent="0.2">
      <c r="A820" s="30">
        <v>2272</v>
      </c>
      <c r="B820" s="30" t="s">
        <v>1649</v>
      </c>
      <c r="C820" s="30" t="s">
        <v>13</v>
      </c>
      <c r="D820" s="30">
        <v>0.08</v>
      </c>
      <c r="E820" s="30">
        <v>15.73</v>
      </c>
      <c r="F820" s="30">
        <v>7.42</v>
      </c>
      <c r="G820" s="30" t="s">
        <v>63</v>
      </c>
      <c r="H820" s="30" t="s">
        <v>70</v>
      </c>
      <c r="I820" s="30" t="s">
        <v>24</v>
      </c>
      <c r="J820" s="30" t="s">
        <v>544</v>
      </c>
      <c r="K820" s="30" t="s">
        <v>18</v>
      </c>
      <c r="L820" s="30" t="s">
        <v>931</v>
      </c>
      <c r="M820" s="30">
        <v>0.56000000000000005</v>
      </c>
      <c r="N820" s="30" t="s">
        <v>8</v>
      </c>
      <c r="O820" s="30" t="s">
        <v>28</v>
      </c>
      <c r="P820" s="30" t="s">
        <v>163</v>
      </c>
      <c r="Q820" s="30" t="s">
        <v>1650</v>
      </c>
      <c r="R820" s="30">
        <v>76543</v>
      </c>
      <c r="S820" s="32">
        <v>42079</v>
      </c>
      <c r="T820" s="32">
        <v>42081</v>
      </c>
      <c r="U820" s="53">
        <v>-37.6</v>
      </c>
      <c r="V820" s="30">
        <v>5</v>
      </c>
      <c r="W820" s="30">
        <v>78.08</v>
      </c>
      <c r="X820" s="30">
        <v>90110</v>
      </c>
      <c r="Y820" s="30" t="s">
        <v>3216</v>
      </c>
      <c r="Z820" s="30">
        <v>180.72715749966525</v>
      </c>
    </row>
    <row r="821" spans="1:26" x14ac:dyDescent="0.2">
      <c r="A821" s="30">
        <v>2323</v>
      </c>
      <c r="B821" s="30" t="s">
        <v>1651</v>
      </c>
      <c r="C821" s="30" t="s">
        <v>13</v>
      </c>
      <c r="D821" s="30">
        <v>0.08</v>
      </c>
      <c r="E821" s="30">
        <v>68.81</v>
      </c>
      <c r="F821" s="30">
        <v>60</v>
      </c>
      <c r="G821" s="30" t="s">
        <v>2</v>
      </c>
      <c r="H821" s="30" t="s">
        <v>3</v>
      </c>
      <c r="I821" s="30" t="s">
        <v>24</v>
      </c>
      <c r="J821" s="30" t="s">
        <v>71</v>
      </c>
      <c r="K821" s="30" t="s">
        <v>33</v>
      </c>
      <c r="L821" s="30" t="s">
        <v>1652</v>
      </c>
      <c r="M821" s="30">
        <v>0.41</v>
      </c>
      <c r="N821" s="30" t="s">
        <v>8</v>
      </c>
      <c r="O821" s="30" t="s">
        <v>35</v>
      </c>
      <c r="P821" s="30" t="s">
        <v>66</v>
      </c>
      <c r="Q821" s="30" t="s">
        <v>1190</v>
      </c>
      <c r="R821" s="30">
        <v>92236</v>
      </c>
      <c r="S821" s="32">
        <v>42079</v>
      </c>
      <c r="T821" s="32">
        <v>42080</v>
      </c>
      <c r="U821" s="53">
        <v>-550.42999999999995</v>
      </c>
      <c r="V821" s="30">
        <v>5</v>
      </c>
      <c r="W821" s="30">
        <v>337.86</v>
      </c>
      <c r="X821" s="30">
        <v>88721</v>
      </c>
      <c r="Y821" s="30" t="s">
        <v>3217</v>
      </c>
      <c r="Z821" s="30">
        <v>1420.0958689053036</v>
      </c>
    </row>
    <row r="822" spans="1:26" x14ac:dyDescent="0.2">
      <c r="A822" s="30">
        <v>2323</v>
      </c>
      <c r="B822" s="30" t="s">
        <v>1651</v>
      </c>
      <c r="C822" s="30" t="s">
        <v>13</v>
      </c>
      <c r="D822" s="30">
        <v>0.04</v>
      </c>
      <c r="E822" s="30">
        <v>21.38</v>
      </c>
      <c r="F822" s="30">
        <v>8.99</v>
      </c>
      <c r="G822" s="30" t="s">
        <v>14</v>
      </c>
      <c r="H822" s="30" t="s">
        <v>3</v>
      </c>
      <c r="I822" s="30" t="s">
        <v>24</v>
      </c>
      <c r="J822" s="30" t="s">
        <v>25</v>
      </c>
      <c r="K822" s="30" t="s">
        <v>18</v>
      </c>
      <c r="L822" s="30" t="s">
        <v>1653</v>
      </c>
      <c r="M822" s="30">
        <v>0.59</v>
      </c>
      <c r="N822" s="30" t="s">
        <v>8</v>
      </c>
      <c r="O822" s="30" t="s">
        <v>35</v>
      </c>
      <c r="P822" s="30" t="s">
        <v>66</v>
      </c>
      <c r="Q822" s="30" t="s">
        <v>1190</v>
      </c>
      <c r="R822" s="30">
        <v>92236</v>
      </c>
      <c r="S822" s="32">
        <v>42079</v>
      </c>
      <c r="T822" s="32">
        <v>42081</v>
      </c>
      <c r="U822" s="53">
        <v>-52.12</v>
      </c>
      <c r="V822" s="30">
        <v>4</v>
      </c>
      <c r="W822" s="30">
        <v>84.21</v>
      </c>
      <c r="X822" s="30">
        <v>88721</v>
      </c>
      <c r="Y822" s="30" t="s">
        <v>3217</v>
      </c>
      <c r="Z822" s="30">
        <v>351.50287983555603</v>
      </c>
    </row>
    <row r="823" spans="1:26" x14ac:dyDescent="0.2">
      <c r="A823" s="30">
        <v>145</v>
      </c>
      <c r="B823" s="30" t="s">
        <v>504</v>
      </c>
      <c r="C823" s="30" t="s">
        <v>23</v>
      </c>
      <c r="D823" s="30">
        <v>7.0000000000000007E-2</v>
      </c>
      <c r="E823" s="30">
        <v>154.13</v>
      </c>
      <c r="F823" s="30">
        <v>69</v>
      </c>
      <c r="G823" s="30" t="s">
        <v>63</v>
      </c>
      <c r="H823" s="30" t="s">
        <v>47</v>
      </c>
      <c r="I823" s="30" t="s">
        <v>4</v>
      </c>
      <c r="J823" s="30" t="s">
        <v>5</v>
      </c>
      <c r="K823" s="30" t="s">
        <v>40</v>
      </c>
      <c r="L823" s="30" t="s">
        <v>900</v>
      </c>
      <c r="M823" s="30">
        <v>0.68</v>
      </c>
      <c r="N823" s="30" t="s">
        <v>8</v>
      </c>
      <c r="O823" s="30" t="s">
        <v>87</v>
      </c>
      <c r="P823" s="30" t="s">
        <v>296</v>
      </c>
      <c r="Q823" s="30" t="s">
        <v>506</v>
      </c>
      <c r="R823" s="30">
        <v>15122</v>
      </c>
      <c r="S823" s="32">
        <v>42079</v>
      </c>
      <c r="T823" s="32">
        <v>42079</v>
      </c>
      <c r="U823" s="53">
        <v>-634.73410000000001</v>
      </c>
      <c r="V823" s="30">
        <v>3</v>
      </c>
      <c r="W823" s="30">
        <v>453.62</v>
      </c>
      <c r="X823" s="30">
        <v>91089</v>
      </c>
      <c r="Y823" s="30" t="s">
        <v>3218</v>
      </c>
      <c r="Z823" s="30">
        <v>1923.9552078253141</v>
      </c>
    </row>
    <row r="824" spans="1:26" x14ac:dyDescent="0.2">
      <c r="A824" s="30">
        <v>1068</v>
      </c>
      <c r="B824" s="30" t="s">
        <v>1654</v>
      </c>
      <c r="C824" s="30" t="s">
        <v>23</v>
      </c>
      <c r="D824" s="30">
        <v>0.04</v>
      </c>
      <c r="E824" s="30">
        <v>22.84</v>
      </c>
      <c r="F824" s="30">
        <v>16.87</v>
      </c>
      <c r="G824" s="30" t="s">
        <v>14</v>
      </c>
      <c r="H824" s="30" t="s">
        <v>47</v>
      </c>
      <c r="I824" s="30" t="s">
        <v>24</v>
      </c>
      <c r="J824" s="30" t="s">
        <v>64</v>
      </c>
      <c r="K824" s="30" t="s">
        <v>49</v>
      </c>
      <c r="L824" s="30" t="s">
        <v>1655</v>
      </c>
      <c r="M824" s="30">
        <v>0.39</v>
      </c>
      <c r="N824" s="30" t="s">
        <v>8</v>
      </c>
      <c r="O824" s="30" t="s">
        <v>28</v>
      </c>
      <c r="P824" s="30" t="s">
        <v>79</v>
      </c>
      <c r="Q824" s="30" t="s">
        <v>1656</v>
      </c>
      <c r="R824" s="30">
        <v>60409</v>
      </c>
      <c r="S824" s="32">
        <v>42079</v>
      </c>
      <c r="T824" s="32">
        <v>42079</v>
      </c>
      <c r="U824" s="53">
        <v>-97.28</v>
      </c>
      <c r="V824" s="30">
        <v>12</v>
      </c>
      <c r="W824" s="30">
        <v>286.39999999999998</v>
      </c>
      <c r="X824" s="30">
        <v>87109</v>
      </c>
      <c r="Y824" s="30" t="s">
        <v>3216</v>
      </c>
      <c r="Z824" s="30">
        <v>483.12607980941937</v>
      </c>
    </row>
    <row r="825" spans="1:26" x14ac:dyDescent="0.2">
      <c r="A825" s="30">
        <v>2157</v>
      </c>
      <c r="B825" s="30" t="s">
        <v>1657</v>
      </c>
      <c r="C825" s="30" t="s">
        <v>23</v>
      </c>
      <c r="D825" s="30">
        <v>0.05</v>
      </c>
      <c r="E825" s="30">
        <v>55.5</v>
      </c>
      <c r="F825" s="30">
        <v>52.2</v>
      </c>
      <c r="G825" s="30" t="s">
        <v>14</v>
      </c>
      <c r="H825" s="30" t="s">
        <v>47</v>
      </c>
      <c r="I825" s="30" t="s">
        <v>4</v>
      </c>
      <c r="J825" s="30" t="s">
        <v>102</v>
      </c>
      <c r="K825" s="30" t="s">
        <v>120</v>
      </c>
      <c r="L825" s="30" t="s">
        <v>1658</v>
      </c>
      <c r="M825" s="30">
        <v>0.72</v>
      </c>
      <c r="N825" s="30" t="s">
        <v>8</v>
      </c>
      <c r="O825" s="30" t="s">
        <v>28</v>
      </c>
      <c r="P825" s="30" t="s">
        <v>265</v>
      </c>
      <c r="Q825" s="30" t="s">
        <v>1659</v>
      </c>
      <c r="R825" s="30">
        <v>48093</v>
      </c>
      <c r="S825" s="32">
        <v>42079</v>
      </c>
      <c r="T825" s="32">
        <v>42079</v>
      </c>
      <c r="U825" s="53">
        <v>-118.54</v>
      </c>
      <c r="V825" s="30">
        <v>4</v>
      </c>
      <c r="W825" s="30">
        <v>253.87</v>
      </c>
      <c r="X825" s="30">
        <v>90385</v>
      </c>
      <c r="Y825" s="30" t="s">
        <v>3216</v>
      </c>
      <c r="Z825" s="30">
        <v>1807.8651558116371</v>
      </c>
    </row>
    <row r="826" spans="1:26" x14ac:dyDescent="0.2">
      <c r="A826" s="30">
        <v>2157</v>
      </c>
      <c r="B826" s="30" t="s">
        <v>1657</v>
      </c>
      <c r="C826" s="30" t="s">
        <v>23</v>
      </c>
      <c r="D826" s="30">
        <v>0.05</v>
      </c>
      <c r="E826" s="30">
        <v>442.14</v>
      </c>
      <c r="F826" s="30">
        <v>14.7</v>
      </c>
      <c r="G826" s="30" t="s">
        <v>2</v>
      </c>
      <c r="H826" s="30" t="s">
        <v>47</v>
      </c>
      <c r="I826" s="30" t="s">
        <v>16</v>
      </c>
      <c r="J826" s="30" t="s">
        <v>32</v>
      </c>
      <c r="K826" s="30" t="s">
        <v>33</v>
      </c>
      <c r="L826" s="30" t="s">
        <v>1288</v>
      </c>
      <c r="M826" s="30">
        <v>0.56000000000000005</v>
      </c>
      <c r="N826" s="30" t="s">
        <v>8</v>
      </c>
      <c r="O826" s="30" t="s">
        <v>28</v>
      </c>
      <c r="P826" s="30" t="s">
        <v>265</v>
      </c>
      <c r="Q826" s="30" t="s">
        <v>1659</v>
      </c>
      <c r="R826" s="30">
        <v>48093</v>
      </c>
      <c r="S826" s="32">
        <v>42079</v>
      </c>
      <c r="T826" s="32">
        <v>42088</v>
      </c>
      <c r="U826" s="53">
        <v>2963.48</v>
      </c>
      <c r="V826" s="30">
        <v>14</v>
      </c>
      <c r="W826" s="30">
        <v>5880.46</v>
      </c>
      <c r="X826" s="30">
        <v>90385</v>
      </c>
      <c r="Y826" s="30" t="s">
        <v>3216</v>
      </c>
      <c r="Z826" s="30">
        <v>5202.311454923677</v>
      </c>
    </row>
    <row r="827" spans="1:26" x14ac:dyDescent="0.2">
      <c r="A827" s="30">
        <v>1241</v>
      </c>
      <c r="B827" s="30" t="s">
        <v>1660</v>
      </c>
      <c r="C827" s="30" t="s">
        <v>46</v>
      </c>
      <c r="D827" s="30">
        <v>0</v>
      </c>
      <c r="E827" s="30">
        <v>387.99</v>
      </c>
      <c r="F827" s="30">
        <v>19.989999999999998</v>
      </c>
      <c r="G827" s="30" t="s">
        <v>14</v>
      </c>
      <c r="H827" s="30" t="s">
        <v>70</v>
      </c>
      <c r="I827" s="30" t="s">
        <v>24</v>
      </c>
      <c r="J827" s="30" t="s">
        <v>48</v>
      </c>
      <c r="K827" s="30" t="s">
        <v>49</v>
      </c>
      <c r="L827" s="30" t="s">
        <v>1661</v>
      </c>
      <c r="M827" s="30">
        <v>0.38</v>
      </c>
      <c r="N827" s="30" t="s">
        <v>8</v>
      </c>
      <c r="O827" s="30" t="s">
        <v>9</v>
      </c>
      <c r="P827" s="30" t="s">
        <v>140</v>
      </c>
      <c r="Q827" s="30" t="s">
        <v>1180</v>
      </c>
      <c r="R827" s="30">
        <v>36830</v>
      </c>
      <c r="S827" s="32">
        <v>42079</v>
      </c>
      <c r="T827" s="32">
        <v>42080</v>
      </c>
      <c r="U827" s="53">
        <v>-70.14</v>
      </c>
      <c r="V827" s="30">
        <v>23</v>
      </c>
      <c r="W827" s="30">
        <v>9280.7199999999993</v>
      </c>
      <c r="X827" s="30">
        <v>90880</v>
      </c>
      <c r="Y827" s="30" t="s">
        <v>3215</v>
      </c>
      <c r="Z827" s="30">
        <v>1850.1754526576406</v>
      </c>
    </row>
    <row r="828" spans="1:26" x14ac:dyDescent="0.2">
      <c r="A828" s="30">
        <v>1711</v>
      </c>
      <c r="B828" s="30" t="s">
        <v>1662</v>
      </c>
      <c r="C828" s="30" t="s">
        <v>46</v>
      </c>
      <c r="D828" s="30">
        <v>7.0000000000000007E-2</v>
      </c>
      <c r="E828" s="30">
        <v>7.59</v>
      </c>
      <c r="F828" s="30">
        <v>4</v>
      </c>
      <c r="G828" s="30" t="s">
        <v>14</v>
      </c>
      <c r="H828" s="30" t="s">
        <v>70</v>
      </c>
      <c r="I828" s="30" t="s">
        <v>4</v>
      </c>
      <c r="J828" s="30" t="s">
        <v>102</v>
      </c>
      <c r="K828" s="30" t="s">
        <v>26</v>
      </c>
      <c r="L828" s="30" t="s">
        <v>1663</v>
      </c>
      <c r="M828" s="30">
        <v>0.42</v>
      </c>
      <c r="N828" s="30" t="s">
        <v>8</v>
      </c>
      <c r="O828" s="30" t="s">
        <v>9</v>
      </c>
      <c r="P828" s="30" t="s">
        <v>51</v>
      </c>
      <c r="Q828" s="30" t="s">
        <v>1664</v>
      </c>
      <c r="R828" s="30">
        <v>30062</v>
      </c>
      <c r="S828" s="32">
        <v>42079</v>
      </c>
      <c r="T828" s="32">
        <v>42081</v>
      </c>
      <c r="U828" s="53">
        <v>-167.048</v>
      </c>
      <c r="V828" s="30">
        <v>3</v>
      </c>
      <c r="W828" s="30">
        <v>22.48</v>
      </c>
      <c r="X828" s="30">
        <v>87747</v>
      </c>
      <c r="Y828" s="30" t="s">
        <v>3215</v>
      </c>
      <c r="Z828" s="30">
        <v>104.11467331453059</v>
      </c>
    </row>
    <row r="829" spans="1:26" x14ac:dyDescent="0.2">
      <c r="A829" s="30">
        <v>2030</v>
      </c>
      <c r="B829" s="30" t="s">
        <v>1665</v>
      </c>
      <c r="C829" s="30" t="s">
        <v>1</v>
      </c>
      <c r="D829" s="30">
        <v>0.04</v>
      </c>
      <c r="E829" s="30">
        <v>120.97</v>
      </c>
      <c r="F829" s="30">
        <v>7.11</v>
      </c>
      <c r="G829" s="30" t="s">
        <v>14</v>
      </c>
      <c r="H829" s="30" t="s">
        <v>70</v>
      </c>
      <c r="I829" s="30" t="s">
        <v>16</v>
      </c>
      <c r="J829" s="30" t="s">
        <v>32</v>
      </c>
      <c r="K829" s="30" t="s">
        <v>120</v>
      </c>
      <c r="L829" s="30" t="s">
        <v>1666</v>
      </c>
      <c r="M829" s="30">
        <v>0.36</v>
      </c>
      <c r="N829" s="30" t="s">
        <v>8</v>
      </c>
      <c r="O829" s="30" t="s">
        <v>28</v>
      </c>
      <c r="P829" s="30" t="s">
        <v>163</v>
      </c>
      <c r="Q829" s="30" t="s">
        <v>1003</v>
      </c>
      <c r="R829" s="30">
        <v>75401</v>
      </c>
      <c r="S829" s="32">
        <v>42080</v>
      </c>
      <c r="T829" s="32">
        <v>42080</v>
      </c>
      <c r="U829" s="53">
        <v>1320.5496000000001</v>
      </c>
      <c r="V829" s="30">
        <v>16</v>
      </c>
      <c r="W829" s="30">
        <v>1913.84</v>
      </c>
      <c r="X829" s="30">
        <v>91059</v>
      </c>
      <c r="Y829" s="30" t="s">
        <v>3216</v>
      </c>
      <c r="Z829" s="30">
        <v>2127.586839080016</v>
      </c>
    </row>
    <row r="830" spans="1:26" x14ac:dyDescent="0.2">
      <c r="A830" s="30">
        <v>2030</v>
      </c>
      <c r="B830" s="30" t="s">
        <v>1665</v>
      </c>
      <c r="C830" s="30" t="s">
        <v>1</v>
      </c>
      <c r="D830" s="30">
        <v>0</v>
      </c>
      <c r="E830" s="30">
        <v>195.99</v>
      </c>
      <c r="F830" s="30">
        <v>4.2</v>
      </c>
      <c r="G830" s="30" t="s">
        <v>14</v>
      </c>
      <c r="H830" s="30" t="s">
        <v>70</v>
      </c>
      <c r="I830" s="30" t="s">
        <v>16</v>
      </c>
      <c r="J830" s="30" t="s">
        <v>111</v>
      </c>
      <c r="K830" s="30" t="s">
        <v>49</v>
      </c>
      <c r="L830" s="30" t="s">
        <v>1667</v>
      </c>
      <c r="M830" s="30">
        <v>0.6</v>
      </c>
      <c r="N830" s="30" t="s">
        <v>8</v>
      </c>
      <c r="O830" s="30" t="s">
        <v>28</v>
      </c>
      <c r="P830" s="30" t="s">
        <v>163</v>
      </c>
      <c r="Q830" s="30" t="s">
        <v>1003</v>
      </c>
      <c r="R830" s="30">
        <v>75401</v>
      </c>
      <c r="S830" s="32">
        <v>42080</v>
      </c>
      <c r="T830" s="32">
        <v>42082</v>
      </c>
      <c r="U830" s="53">
        <v>1585.5029999999999</v>
      </c>
      <c r="V830" s="30">
        <v>16</v>
      </c>
      <c r="W830" s="30">
        <v>2692.12</v>
      </c>
      <c r="X830" s="30">
        <v>91059</v>
      </c>
      <c r="Y830" s="30" t="s">
        <v>3216</v>
      </c>
      <c r="Z830" s="30">
        <v>2779.4439588727591</v>
      </c>
    </row>
    <row r="831" spans="1:26" x14ac:dyDescent="0.2">
      <c r="A831" s="30">
        <v>2647</v>
      </c>
      <c r="B831" s="30" t="s">
        <v>1668</v>
      </c>
      <c r="C831" s="30" t="s">
        <v>23</v>
      </c>
      <c r="D831" s="30">
        <v>0.1</v>
      </c>
      <c r="E831" s="30">
        <v>10.98</v>
      </c>
      <c r="F831" s="30">
        <v>3.99</v>
      </c>
      <c r="G831" s="30" t="s">
        <v>14</v>
      </c>
      <c r="H831" s="30" t="s">
        <v>70</v>
      </c>
      <c r="I831" s="30" t="s">
        <v>24</v>
      </c>
      <c r="J831" s="30" t="s">
        <v>71</v>
      </c>
      <c r="K831" s="30" t="s">
        <v>49</v>
      </c>
      <c r="L831" s="30" t="s">
        <v>1669</v>
      </c>
      <c r="M831" s="30">
        <v>0.57999999999999996</v>
      </c>
      <c r="N831" s="30" t="s">
        <v>8</v>
      </c>
      <c r="O831" s="30" t="s">
        <v>35</v>
      </c>
      <c r="P831" s="30" t="s">
        <v>66</v>
      </c>
      <c r="Q831" s="30" t="s">
        <v>1670</v>
      </c>
      <c r="R831" s="30">
        <v>93309</v>
      </c>
      <c r="S831" s="32">
        <v>42080</v>
      </c>
      <c r="T831" s="32">
        <v>42087</v>
      </c>
      <c r="U831" s="53">
        <v>-21.03</v>
      </c>
      <c r="V831" s="30">
        <v>5</v>
      </c>
      <c r="W831" s="30">
        <v>52.21</v>
      </c>
      <c r="X831" s="30">
        <v>91386</v>
      </c>
      <c r="Y831" s="30" t="s">
        <v>3217</v>
      </c>
      <c r="Z831" s="30">
        <v>255.88929658839933</v>
      </c>
    </row>
    <row r="832" spans="1:26" x14ac:dyDescent="0.2">
      <c r="A832" s="30">
        <v>2647</v>
      </c>
      <c r="B832" s="30" t="s">
        <v>1668</v>
      </c>
      <c r="C832" s="30" t="s">
        <v>23</v>
      </c>
      <c r="D832" s="30">
        <v>0.01</v>
      </c>
      <c r="E832" s="30">
        <v>39.979999999999997</v>
      </c>
      <c r="F832" s="30">
        <v>9.1999999999999993</v>
      </c>
      <c r="G832" s="30" t="s">
        <v>14</v>
      </c>
      <c r="H832" s="30" t="s">
        <v>70</v>
      </c>
      <c r="I832" s="30" t="s">
        <v>4</v>
      </c>
      <c r="J832" s="30" t="s">
        <v>102</v>
      </c>
      <c r="K832" s="30" t="s">
        <v>26</v>
      </c>
      <c r="L832" s="30" t="s">
        <v>1671</v>
      </c>
      <c r="M832" s="30">
        <v>0.65</v>
      </c>
      <c r="N832" s="30" t="s">
        <v>8</v>
      </c>
      <c r="O832" s="30" t="s">
        <v>35</v>
      </c>
      <c r="P832" s="30" t="s">
        <v>66</v>
      </c>
      <c r="Q832" s="30" t="s">
        <v>1670</v>
      </c>
      <c r="R832" s="30">
        <v>93309</v>
      </c>
      <c r="S832" s="32">
        <v>42080</v>
      </c>
      <c r="T832" s="32">
        <v>42082</v>
      </c>
      <c r="U832" s="53">
        <v>117.52079999999999</v>
      </c>
      <c r="V832" s="30">
        <v>4</v>
      </c>
      <c r="W832" s="30">
        <v>170.32</v>
      </c>
      <c r="X832" s="30">
        <v>91386</v>
      </c>
      <c r="Y832" s="30" t="s">
        <v>3217</v>
      </c>
      <c r="Z832" s="30">
        <v>750.29033207039822</v>
      </c>
    </row>
    <row r="833" spans="1:26" x14ac:dyDescent="0.2">
      <c r="A833" s="30">
        <v>339</v>
      </c>
      <c r="B833" s="30" t="s">
        <v>1672</v>
      </c>
      <c r="C833" s="30" t="s">
        <v>92</v>
      </c>
      <c r="D833" s="30">
        <v>0.08</v>
      </c>
      <c r="E833" s="30">
        <v>7.77</v>
      </c>
      <c r="F833" s="30">
        <v>9.23</v>
      </c>
      <c r="G833" s="30" t="s">
        <v>14</v>
      </c>
      <c r="H833" s="30" t="s">
        <v>70</v>
      </c>
      <c r="I833" s="30" t="s">
        <v>24</v>
      </c>
      <c r="J833" s="30" t="s">
        <v>71</v>
      </c>
      <c r="K833" s="30" t="s">
        <v>49</v>
      </c>
      <c r="L833" s="30" t="s">
        <v>453</v>
      </c>
      <c r="M833" s="30">
        <v>0.57999999999999996</v>
      </c>
      <c r="N833" s="30" t="s">
        <v>8</v>
      </c>
      <c r="O833" s="30" t="s">
        <v>87</v>
      </c>
      <c r="P833" s="30" t="s">
        <v>293</v>
      </c>
      <c r="Q833" s="30" t="s">
        <v>1459</v>
      </c>
      <c r="R833" s="30">
        <v>43229</v>
      </c>
      <c r="S833" s="32">
        <v>42080</v>
      </c>
      <c r="T833" s="32">
        <v>42081</v>
      </c>
      <c r="U833" s="53">
        <v>-83.65</v>
      </c>
      <c r="V833" s="30">
        <v>5</v>
      </c>
      <c r="W833" s="30">
        <v>40.299999999999997</v>
      </c>
      <c r="X833" s="30">
        <v>90583</v>
      </c>
      <c r="Y833" s="30" t="s">
        <v>3218</v>
      </c>
      <c r="Z833" s="30">
        <v>272.74905271306602</v>
      </c>
    </row>
    <row r="834" spans="1:26" x14ac:dyDescent="0.2">
      <c r="A834" s="30">
        <v>339</v>
      </c>
      <c r="B834" s="30" t="s">
        <v>1672</v>
      </c>
      <c r="C834" s="30" t="s">
        <v>92</v>
      </c>
      <c r="D834" s="30">
        <v>7.0000000000000007E-2</v>
      </c>
      <c r="E834" s="30">
        <v>7.59</v>
      </c>
      <c r="F834" s="30">
        <v>4</v>
      </c>
      <c r="G834" s="30" t="s">
        <v>14</v>
      </c>
      <c r="H834" s="30" t="s">
        <v>70</v>
      </c>
      <c r="I834" s="30" t="s">
        <v>4</v>
      </c>
      <c r="J834" s="30" t="s">
        <v>102</v>
      </c>
      <c r="K834" s="30" t="s">
        <v>26</v>
      </c>
      <c r="L834" s="30" t="s">
        <v>1663</v>
      </c>
      <c r="M834" s="30">
        <v>0.42</v>
      </c>
      <c r="N834" s="30" t="s">
        <v>8</v>
      </c>
      <c r="O834" s="30" t="s">
        <v>87</v>
      </c>
      <c r="P834" s="30" t="s">
        <v>293</v>
      </c>
      <c r="Q834" s="30" t="s">
        <v>1459</v>
      </c>
      <c r="R834" s="30">
        <v>43229</v>
      </c>
      <c r="S834" s="32">
        <v>42080</v>
      </c>
      <c r="T834" s="32">
        <v>42082</v>
      </c>
      <c r="U834" s="53">
        <v>24.39</v>
      </c>
      <c r="V834" s="30">
        <v>15</v>
      </c>
      <c r="W834" s="30">
        <v>111.88</v>
      </c>
      <c r="X834" s="30">
        <v>90583</v>
      </c>
      <c r="Y834" s="30" t="s">
        <v>3218</v>
      </c>
      <c r="Z834" s="30">
        <v>111.88601618746875</v>
      </c>
    </row>
    <row r="835" spans="1:26" x14ac:dyDescent="0.2">
      <c r="A835" s="30">
        <v>1808</v>
      </c>
      <c r="B835" s="30" t="s">
        <v>1673</v>
      </c>
      <c r="C835" s="30" t="s">
        <v>92</v>
      </c>
      <c r="D835" s="30">
        <v>0.01</v>
      </c>
      <c r="E835" s="30">
        <v>8.1199999999999992</v>
      </c>
      <c r="F835" s="30">
        <v>2.83</v>
      </c>
      <c r="G835" s="30" t="s">
        <v>63</v>
      </c>
      <c r="H835" s="30" t="s">
        <v>47</v>
      </c>
      <c r="I835" s="30" t="s">
        <v>16</v>
      </c>
      <c r="J835" s="30" t="s">
        <v>17</v>
      </c>
      <c r="K835" s="30" t="s">
        <v>18</v>
      </c>
      <c r="L835" s="30" t="s">
        <v>1674</v>
      </c>
      <c r="M835" s="30">
        <v>0.77</v>
      </c>
      <c r="N835" s="30" t="s">
        <v>8</v>
      </c>
      <c r="O835" s="30" t="s">
        <v>87</v>
      </c>
      <c r="P835" s="30" t="s">
        <v>879</v>
      </c>
      <c r="Q835" s="30" t="s">
        <v>1675</v>
      </c>
      <c r="R835" s="30">
        <v>26101</v>
      </c>
      <c r="S835" s="32">
        <v>42080</v>
      </c>
      <c r="T835" s="32">
        <v>42081</v>
      </c>
      <c r="U835" s="53">
        <v>-40.76</v>
      </c>
      <c r="V835" s="30">
        <v>10</v>
      </c>
      <c r="W835" s="30">
        <v>88.64</v>
      </c>
      <c r="X835" s="30">
        <v>89251</v>
      </c>
      <c r="Y835" s="30" t="s">
        <v>3218</v>
      </c>
      <c r="Z835" s="30">
        <v>293.28120787463581</v>
      </c>
    </row>
    <row r="836" spans="1:26" x14ac:dyDescent="0.2">
      <c r="A836" s="30">
        <v>1364</v>
      </c>
      <c r="B836" s="30" t="s">
        <v>1676</v>
      </c>
      <c r="C836" s="30" t="s">
        <v>46</v>
      </c>
      <c r="D836" s="30">
        <v>0.1</v>
      </c>
      <c r="E836" s="30">
        <v>5.98</v>
      </c>
      <c r="F836" s="30">
        <v>5.35</v>
      </c>
      <c r="G836" s="30" t="s">
        <v>14</v>
      </c>
      <c r="H836" s="30" t="s">
        <v>47</v>
      </c>
      <c r="I836" s="30" t="s">
        <v>24</v>
      </c>
      <c r="J836" s="30" t="s">
        <v>64</v>
      </c>
      <c r="K836" s="30" t="s">
        <v>49</v>
      </c>
      <c r="L836" s="30" t="s">
        <v>785</v>
      </c>
      <c r="M836" s="30">
        <v>0.4</v>
      </c>
      <c r="N836" s="30" t="s">
        <v>8</v>
      </c>
      <c r="O836" s="30" t="s">
        <v>87</v>
      </c>
      <c r="P836" s="30" t="s">
        <v>394</v>
      </c>
      <c r="Q836" s="30" t="s">
        <v>1677</v>
      </c>
      <c r="R836" s="30">
        <v>20746</v>
      </c>
      <c r="S836" s="32">
        <v>42080</v>
      </c>
      <c r="T836" s="32">
        <v>42080</v>
      </c>
      <c r="U836" s="53">
        <v>-90.26</v>
      </c>
      <c r="V836" s="30">
        <v>10</v>
      </c>
      <c r="W836" s="30">
        <v>57.34</v>
      </c>
      <c r="X836" s="30">
        <v>89994</v>
      </c>
      <c r="Y836" s="30" t="s">
        <v>3218</v>
      </c>
      <c r="Z836" s="30">
        <v>209.00653615952049</v>
      </c>
    </row>
    <row r="837" spans="1:26" x14ac:dyDescent="0.2">
      <c r="A837" s="30">
        <v>3001</v>
      </c>
      <c r="B837" s="30" t="s">
        <v>1678</v>
      </c>
      <c r="C837" s="30" t="s">
        <v>46</v>
      </c>
      <c r="D837" s="30">
        <v>0.03</v>
      </c>
      <c r="E837" s="30">
        <v>5.4</v>
      </c>
      <c r="F837" s="30">
        <v>7.78</v>
      </c>
      <c r="G837" s="30" t="s">
        <v>14</v>
      </c>
      <c r="H837" s="30" t="s">
        <v>15</v>
      </c>
      <c r="I837" s="30" t="s">
        <v>24</v>
      </c>
      <c r="J837" s="30" t="s">
        <v>48</v>
      </c>
      <c r="K837" s="30" t="s">
        <v>49</v>
      </c>
      <c r="L837" s="30" t="s">
        <v>1460</v>
      </c>
      <c r="M837" s="30">
        <v>0.37</v>
      </c>
      <c r="N837" s="30" t="s">
        <v>8</v>
      </c>
      <c r="O837" s="30" t="s">
        <v>28</v>
      </c>
      <c r="P837" s="30" t="s">
        <v>265</v>
      </c>
      <c r="Q837" s="30" t="s">
        <v>1512</v>
      </c>
      <c r="R837" s="30">
        <v>48060</v>
      </c>
      <c r="S837" s="32">
        <v>42080</v>
      </c>
      <c r="T837" s="32">
        <v>42082</v>
      </c>
      <c r="U837" s="53">
        <v>-237.54400000000001</v>
      </c>
      <c r="V837" s="30">
        <v>21</v>
      </c>
      <c r="W837" s="30">
        <v>117.87</v>
      </c>
      <c r="X837" s="30">
        <v>87043</v>
      </c>
      <c r="Y837" s="30" t="s">
        <v>3216</v>
      </c>
      <c r="Z837" s="30">
        <v>85.478648328621546</v>
      </c>
    </row>
    <row r="838" spans="1:26" x14ac:dyDescent="0.2">
      <c r="A838" s="30">
        <v>2127</v>
      </c>
      <c r="B838" s="30" t="s">
        <v>1679</v>
      </c>
      <c r="C838" s="30" t="s">
        <v>1</v>
      </c>
      <c r="D838" s="30">
        <v>0.1</v>
      </c>
      <c r="E838" s="30">
        <v>5.98</v>
      </c>
      <c r="F838" s="30">
        <v>5.14</v>
      </c>
      <c r="G838" s="30" t="s">
        <v>14</v>
      </c>
      <c r="H838" s="30" t="s">
        <v>47</v>
      </c>
      <c r="I838" s="30" t="s">
        <v>24</v>
      </c>
      <c r="J838" s="30" t="s">
        <v>64</v>
      </c>
      <c r="K838" s="30" t="s">
        <v>49</v>
      </c>
      <c r="L838" s="30" t="s">
        <v>1680</v>
      </c>
      <c r="M838" s="30">
        <v>0.36</v>
      </c>
      <c r="N838" s="30" t="s">
        <v>8</v>
      </c>
      <c r="O838" s="30" t="s">
        <v>28</v>
      </c>
      <c r="P838" s="30" t="s">
        <v>265</v>
      </c>
      <c r="Q838" s="30" t="s">
        <v>1681</v>
      </c>
      <c r="R838" s="30">
        <v>48310</v>
      </c>
      <c r="S838" s="32">
        <v>42081</v>
      </c>
      <c r="T838" s="32">
        <v>42083</v>
      </c>
      <c r="U838" s="53">
        <v>-49.53</v>
      </c>
      <c r="V838" s="30">
        <v>6</v>
      </c>
      <c r="W838" s="30">
        <v>33.950000000000003</v>
      </c>
      <c r="X838" s="30">
        <v>88418</v>
      </c>
      <c r="Y838" s="30" t="s">
        <v>3216</v>
      </c>
      <c r="Z838" s="30">
        <v>300.64549762303756</v>
      </c>
    </row>
    <row r="839" spans="1:26" x14ac:dyDescent="0.2">
      <c r="A839" s="30">
        <v>3191</v>
      </c>
      <c r="B839" s="30" t="s">
        <v>1682</v>
      </c>
      <c r="C839" s="30" t="s">
        <v>1</v>
      </c>
      <c r="D839" s="30">
        <v>0.01</v>
      </c>
      <c r="E839" s="30">
        <v>20.99</v>
      </c>
      <c r="F839" s="30">
        <v>4.8099999999999996</v>
      </c>
      <c r="G839" s="30" t="s">
        <v>14</v>
      </c>
      <c r="H839" s="30" t="s">
        <v>70</v>
      </c>
      <c r="I839" s="30" t="s">
        <v>16</v>
      </c>
      <c r="J839" s="30" t="s">
        <v>111</v>
      </c>
      <c r="K839" s="30" t="s">
        <v>120</v>
      </c>
      <c r="L839" s="30" t="s">
        <v>1407</v>
      </c>
      <c r="M839" s="30">
        <v>0.57999999999999996</v>
      </c>
      <c r="N839" s="30" t="s">
        <v>8</v>
      </c>
      <c r="O839" s="30" t="s">
        <v>28</v>
      </c>
      <c r="P839" s="30" t="s">
        <v>333</v>
      </c>
      <c r="Q839" s="30" t="s">
        <v>1683</v>
      </c>
      <c r="R839" s="30">
        <v>54481</v>
      </c>
      <c r="S839" s="32">
        <v>42081</v>
      </c>
      <c r="T839" s="32">
        <v>42081</v>
      </c>
      <c r="U839" s="53">
        <v>-9.1080000000000005</v>
      </c>
      <c r="V839" s="30">
        <v>5</v>
      </c>
      <c r="W839" s="30">
        <v>93.81</v>
      </c>
      <c r="X839" s="30">
        <v>86447</v>
      </c>
      <c r="Y839" s="30" t="s">
        <v>3216</v>
      </c>
      <c r="Z839" s="30">
        <v>591.84348200635566</v>
      </c>
    </row>
    <row r="840" spans="1:26" x14ac:dyDescent="0.2">
      <c r="A840" s="30">
        <v>1197</v>
      </c>
      <c r="B840" s="30" t="s">
        <v>1684</v>
      </c>
      <c r="C840" s="30" t="s">
        <v>13</v>
      </c>
      <c r="D840" s="30">
        <v>0.08</v>
      </c>
      <c r="E840" s="30">
        <v>355.98</v>
      </c>
      <c r="F840" s="30">
        <v>58.92</v>
      </c>
      <c r="G840" s="30" t="s">
        <v>2</v>
      </c>
      <c r="H840" s="30" t="s">
        <v>3</v>
      </c>
      <c r="I840" s="30" t="s">
        <v>4</v>
      </c>
      <c r="J840" s="30" t="s">
        <v>85</v>
      </c>
      <c r="K840" s="30" t="s">
        <v>33</v>
      </c>
      <c r="L840" s="30" t="s">
        <v>670</v>
      </c>
      <c r="M840" s="30">
        <v>0.64</v>
      </c>
      <c r="N840" s="30" t="s">
        <v>8</v>
      </c>
      <c r="O840" s="30" t="s">
        <v>87</v>
      </c>
      <c r="P840" s="30" t="s">
        <v>379</v>
      </c>
      <c r="Q840" s="30" t="s">
        <v>1685</v>
      </c>
      <c r="R840" s="30">
        <v>1776</v>
      </c>
      <c r="S840" s="32">
        <v>42081</v>
      </c>
      <c r="T840" s="32">
        <v>42083</v>
      </c>
      <c r="U840" s="53">
        <v>103.83</v>
      </c>
      <c r="V840" s="30">
        <v>4</v>
      </c>
      <c r="W840" s="30">
        <v>1350.94</v>
      </c>
      <c r="X840" s="30">
        <v>87583</v>
      </c>
      <c r="Y840" s="30" t="s">
        <v>3218</v>
      </c>
      <c r="Z840" s="30">
        <v>3151.1507708488675</v>
      </c>
    </row>
    <row r="841" spans="1:26" x14ac:dyDescent="0.2">
      <c r="A841" s="30">
        <v>1894</v>
      </c>
      <c r="B841" s="30" t="s">
        <v>1315</v>
      </c>
      <c r="C841" s="30" t="s">
        <v>13</v>
      </c>
      <c r="D841" s="30">
        <v>0.01</v>
      </c>
      <c r="E841" s="30">
        <v>26.17</v>
      </c>
      <c r="F841" s="30">
        <v>1.39</v>
      </c>
      <c r="G841" s="30" t="s">
        <v>14</v>
      </c>
      <c r="H841" s="30" t="s">
        <v>15</v>
      </c>
      <c r="I841" s="30" t="s">
        <v>24</v>
      </c>
      <c r="J841" s="30" t="s">
        <v>321</v>
      </c>
      <c r="K841" s="30" t="s">
        <v>49</v>
      </c>
      <c r="L841" s="30" t="s">
        <v>1686</v>
      </c>
      <c r="M841" s="30">
        <v>0.38</v>
      </c>
      <c r="N841" s="30" t="s">
        <v>8</v>
      </c>
      <c r="O841" s="30" t="s">
        <v>28</v>
      </c>
      <c r="P841" s="30" t="s">
        <v>333</v>
      </c>
      <c r="Q841" s="30" t="s">
        <v>1317</v>
      </c>
      <c r="R841" s="30">
        <v>54915</v>
      </c>
      <c r="S841" s="32">
        <v>42081</v>
      </c>
      <c r="T841" s="32">
        <v>42082</v>
      </c>
      <c r="U841" s="53">
        <v>237.04259999999999</v>
      </c>
      <c r="V841" s="30">
        <v>13</v>
      </c>
      <c r="W841" s="30">
        <v>343.54</v>
      </c>
      <c r="X841" s="30">
        <v>91263</v>
      </c>
      <c r="Y841" s="30" t="s">
        <v>3216</v>
      </c>
      <c r="Z841" s="30">
        <v>277.93911995884395</v>
      </c>
    </row>
    <row r="842" spans="1:26" x14ac:dyDescent="0.2">
      <c r="A842" s="30">
        <v>1015</v>
      </c>
      <c r="B842" s="30" t="s">
        <v>1687</v>
      </c>
      <c r="C842" s="30" t="s">
        <v>92</v>
      </c>
      <c r="D842" s="30">
        <v>0</v>
      </c>
      <c r="E842" s="30">
        <v>43.98</v>
      </c>
      <c r="F842" s="30">
        <v>8.99</v>
      </c>
      <c r="G842" s="30" t="s">
        <v>14</v>
      </c>
      <c r="H842" s="30" t="s">
        <v>47</v>
      </c>
      <c r="I842" s="30" t="s">
        <v>24</v>
      </c>
      <c r="J842" s="30" t="s">
        <v>25</v>
      </c>
      <c r="K842" s="30" t="s">
        <v>18</v>
      </c>
      <c r="L842" s="30" t="s">
        <v>798</v>
      </c>
      <c r="M842" s="30">
        <v>0.57999999999999996</v>
      </c>
      <c r="N842" s="30" t="s">
        <v>8</v>
      </c>
      <c r="O842" s="30" t="s">
        <v>9</v>
      </c>
      <c r="P842" s="30" t="s">
        <v>73</v>
      </c>
      <c r="Q842" s="30" t="s">
        <v>1688</v>
      </c>
      <c r="R842" s="30">
        <v>27502</v>
      </c>
      <c r="S842" s="32">
        <v>42081</v>
      </c>
      <c r="T842" s="32">
        <v>42081</v>
      </c>
      <c r="U842" s="53">
        <v>829.46699999999998</v>
      </c>
      <c r="V842" s="30">
        <v>14</v>
      </c>
      <c r="W842" s="30">
        <v>650.70000000000005</v>
      </c>
      <c r="X842" s="30">
        <v>88390</v>
      </c>
      <c r="Y842" s="30" t="s">
        <v>3215</v>
      </c>
      <c r="Z842" s="30">
        <v>1397.9294235375432</v>
      </c>
    </row>
    <row r="843" spans="1:26" x14ac:dyDescent="0.2">
      <c r="A843" s="30">
        <v>1967</v>
      </c>
      <c r="B843" s="30" t="s">
        <v>1689</v>
      </c>
      <c r="C843" s="30" t="s">
        <v>92</v>
      </c>
      <c r="D843" s="30">
        <v>0.01</v>
      </c>
      <c r="E843" s="30">
        <v>78.650000000000006</v>
      </c>
      <c r="F843" s="30">
        <v>13.99</v>
      </c>
      <c r="G843" s="30" t="s">
        <v>63</v>
      </c>
      <c r="H843" s="30" t="s">
        <v>3</v>
      </c>
      <c r="I843" s="30" t="s">
        <v>24</v>
      </c>
      <c r="J843" s="30" t="s">
        <v>71</v>
      </c>
      <c r="K843" s="30" t="s">
        <v>120</v>
      </c>
      <c r="L843" s="30" t="s">
        <v>1690</v>
      </c>
      <c r="M843" s="30">
        <v>0.52</v>
      </c>
      <c r="N843" s="30" t="s">
        <v>8</v>
      </c>
      <c r="O843" s="30" t="s">
        <v>28</v>
      </c>
      <c r="P843" s="30" t="s">
        <v>189</v>
      </c>
      <c r="Q843" s="30" t="s">
        <v>11</v>
      </c>
      <c r="R843" s="30">
        <v>52732</v>
      </c>
      <c r="S843" s="32">
        <v>42081</v>
      </c>
      <c r="T843" s="32">
        <v>42082</v>
      </c>
      <c r="U843" s="53">
        <v>442.36590000000001</v>
      </c>
      <c r="V843" s="30">
        <v>8</v>
      </c>
      <c r="W843" s="30">
        <v>641.11</v>
      </c>
      <c r="X843" s="30">
        <v>89456</v>
      </c>
      <c r="Y843" s="30" t="s">
        <v>3216</v>
      </c>
      <c r="Z843" s="30">
        <v>1070.1808435056932</v>
      </c>
    </row>
    <row r="844" spans="1:26" x14ac:dyDescent="0.2">
      <c r="A844" s="30">
        <v>2030</v>
      </c>
      <c r="B844" s="30" t="s">
        <v>1665</v>
      </c>
      <c r="C844" s="30" t="s">
        <v>92</v>
      </c>
      <c r="D844" s="30">
        <v>0.03</v>
      </c>
      <c r="E844" s="30">
        <v>55.98</v>
      </c>
      <c r="F844" s="30">
        <v>4.8600000000000003</v>
      </c>
      <c r="G844" s="30" t="s">
        <v>14</v>
      </c>
      <c r="H844" s="30" t="s">
        <v>70</v>
      </c>
      <c r="I844" s="30" t="s">
        <v>24</v>
      </c>
      <c r="J844" s="30" t="s">
        <v>64</v>
      </c>
      <c r="K844" s="30" t="s">
        <v>49</v>
      </c>
      <c r="L844" s="30" t="s">
        <v>1691</v>
      </c>
      <c r="M844" s="30">
        <v>0.36</v>
      </c>
      <c r="N844" s="30" t="s">
        <v>8</v>
      </c>
      <c r="O844" s="30" t="s">
        <v>28</v>
      </c>
      <c r="P844" s="30" t="s">
        <v>163</v>
      </c>
      <c r="Q844" s="30" t="s">
        <v>1003</v>
      </c>
      <c r="R844" s="30">
        <v>75401</v>
      </c>
      <c r="S844" s="32">
        <v>42081</v>
      </c>
      <c r="T844" s="32">
        <v>42083</v>
      </c>
      <c r="U844" s="53">
        <v>526.04219999999998</v>
      </c>
      <c r="V844" s="30">
        <v>13</v>
      </c>
      <c r="W844" s="30">
        <v>762.38</v>
      </c>
      <c r="X844" s="30">
        <v>91060</v>
      </c>
      <c r="Y844" s="30" t="s">
        <v>3216</v>
      </c>
      <c r="Z844" s="30">
        <v>777.53750113532283</v>
      </c>
    </row>
    <row r="845" spans="1:26" x14ac:dyDescent="0.2">
      <c r="A845" s="30">
        <v>2745</v>
      </c>
      <c r="B845" s="30" t="s">
        <v>1692</v>
      </c>
      <c r="C845" s="30" t="s">
        <v>92</v>
      </c>
      <c r="D845" s="30">
        <v>0.01</v>
      </c>
      <c r="E845" s="30">
        <v>220.98</v>
      </c>
      <c r="F845" s="30">
        <v>64.66</v>
      </c>
      <c r="G845" s="30" t="s">
        <v>2</v>
      </c>
      <c r="H845" s="30" t="s">
        <v>70</v>
      </c>
      <c r="I845" s="30" t="s">
        <v>4</v>
      </c>
      <c r="J845" s="30" t="s">
        <v>93</v>
      </c>
      <c r="K845" s="30" t="s">
        <v>6</v>
      </c>
      <c r="L845" s="30" t="s">
        <v>1693</v>
      </c>
      <c r="M845" s="30">
        <v>0.62</v>
      </c>
      <c r="N845" s="30" t="s">
        <v>8</v>
      </c>
      <c r="O845" s="30" t="s">
        <v>35</v>
      </c>
      <c r="P845" s="30" t="s">
        <v>564</v>
      </c>
      <c r="Q845" s="30" t="s">
        <v>1694</v>
      </c>
      <c r="R845" s="30">
        <v>85224</v>
      </c>
      <c r="S845" s="32">
        <v>42081</v>
      </c>
      <c r="T845" s="32">
        <v>42082</v>
      </c>
      <c r="U845" s="53">
        <v>1049.03</v>
      </c>
      <c r="V845" s="30">
        <v>11</v>
      </c>
      <c r="W845" s="30">
        <v>2591.09</v>
      </c>
      <c r="X845" s="30">
        <v>86184</v>
      </c>
      <c r="Y845" s="30" t="s">
        <v>3217</v>
      </c>
      <c r="Z845" s="30">
        <v>3908.6542407454435</v>
      </c>
    </row>
    <row r="846" spans="1:26" x14ac:dyDescent="0.2">
      <c r="A846" s="30">
        <v>2747</v>
      </c>
      <c r="B846" s="30" t="s">
        <v>982</v>
      </c>
      <c r="C846" s="30" t="s">
        <v>92</v>
      </c>
      <c r="D846" s="30">
        <v>0.01</v>
      </c>
      <c r="E846" s="30">
        <v>220.98</v>
      </c>
      <c r="F846" s="30">
        <v>64.66</v>
      </c>
      <c r="G846" s="30" t="s">
        <v>2</v>
      </c>
      <c r="H846" s="30" t="s">
        <v>70</v>
      </c>
      <c r="I846" s="30" t="s">
        <v>4</v>
      </c>
      <c r="J846" s="30" t="s">
        <v>93</v>
      </c>
      <c r="K846" s="30" t="s">
        <v>6</v>
      </c>
      <c r="L846" s="30" t="s">
        <v>1693</v>
      </c>
      <c r="M846" s="30">
        <v>0.62</v>
      </c>
      <c r="N846" s="30" t="s">
        <v>8</v>
      </c>
      <c r="O846" s="30" t="s">
        <v>87</v>
      </c>
      <c r="P846" s="30" t="s">
        <v>88</v>
      </c>
      <c r="Q846" s="30" t="s">
        <v>89</v>
      </c>
      <c r="R846" s="30">
        <v>10115</v>
      </c>
      <c r="S846" s="32">
        <v>42081</v>
      </c>
      <c r="T846" s="32">
        <v>42082</v>
      </c>
      <c r="U846" s="53">
        <v>1049.03</v>
      </c>
      <c r="V846" s="30">
        <v>44</v>
      </c>
      <c r="W846" s="30">
        <v>10364.36</v>
      </c>
      <c r="X846" s="30">
        <v>23751</v>
      </c>
      <c r="Y846" s="30" t="s">
        <v>3218</v>
      </c>
      <c r="Z846" s="30">
        <v>3908.6542407454435</v>
      </c>
    </row>
    <row r="847" spans="1:26" x14ac:dyDescent="0.2">
      <c r="A847" s="30">
        <v>485</v>
      </c>
      <c r="B847" s="30" t="s">
        <v>1695</v>
      </c>
      <c r="C847" s="30" t="s">
        <v>46</v>
      </c>
      <c r="D847" s="30">
        <v>0.05</v>
      </c>
      <c r="E847" s="30">
        <v>2.88</v>
      </c>
      <c r="F847" s="30">
        <v>0.5</v>
      </c>
      <c r="G847" s="30" t="s">
        <v>14</v>
      </c>
      <c r="H847" s="30" t="s">
        <v>70</v>
      </c>
      <c r="I847" s="30" t="s">
        <v>24</v>
      </c>
      <c r="J847" s="30" t="s">
        <v>128</v>
      </c>
      <c r="K847" s="30" t="s">
        <v>49</v>
      </c>
      <c r="L847" s="30" t="s">
        <v>1696</v>
      </c>
      <c r="M847" s="30">
        <v>0.36</v>
      </c>
      <c r="N847" s="30" t="s">
        <v>8</v>
      </c>
      <c r="O847" s="30" t="s">
        <v>35</v>
      </c>
      <c r="P847" s="30" t="s">
        <v>66</v>
      </c>
      <c r="Q847" s="30" t="s">
        <v>1697</v>
      </c>
      <c r="R847" s="30">
        <v>93727</v>
      </c>
      <c r="S847" s="32">
        <v>42081</v>
      </c>
      <c r="T847" s="32">
        <v>42083</v>
      </c>
      <c r="U847" s="53">
        <v>6.0513000000000003</v>
      </c>
      <c r="V847" s="30">
        <v>3</v>
      </c>
      <c r="W847" s="30">
        <v>8.77</v>
      </c>
      <c r="X847" s="30">
        <v>91062</v>
      </c>
      <c r="Y847" s="30" t="s">
        <v>3217</v>
      </c>
      <c r="Z847" s="30">
        <v>133.22359049118938</v>
      </c>
    </row>
    <row r="848" spans="1:26" x14ac:dyDescent="0.2">
      <c r="A848" s="30">
        <v>383</v>
      </c>
      <c r="B848" s="30" t="s">
        <v>1698</v>
      </c>
      <c r="C848" s="30" t="s">
        <v>1</v>
      </c>
      <c r="D848" s="30">
        <v>0.06</v>
      </c>
      <c r="E848" s="30">
        <v>5.34</v>
      </c>
      <c r="F848" s="30">
        <v>5.63</v>
      </c>
      <c r="G848" s="30" t="s">
        <v>14</v>
      </c>
      <c r="H848" s="30" t="s">
        <v>70</v>
      </c>
      <c r="I848" s="30" t="s">
        <v>24</v>
      </c>
      <c r="J848" s="30" t="s">
        <v>48</v>
      </c>
      <c r="K848" s="30" t="s">
        <v>49</v>
      </c>
      <c r="L848" s="30" t="s">
        <v>1699</v>
      </c>
      <c r="M848" s="30">
        <v>0.39</v>
      </c>
      <c r="N848" s="30" t="s">
        <v>8</v>
      </c>
      <c r="O848" s="30" t="s">
        <v>87</v>
      </c>
      <c r="P848" s="30" t="s">
        <v>296</v>
      </c>
      <c r="Q848" s="30" t="s">
        <v>1700</v>
      </c>
      <c r="R848" s="30">
        <v>19026</v>
      </c>
      <c r="S848" s="32">
        <v>42082</v>
      </c>
      <c r="T848" s="32">
        <v>42082</v>
      </c>
      <c r="U848" s="53">
        <v>-82.822999999999993</v>
      </c>
      <c r="V848" s="30">
        <v>7</v>
      </c>
      <c r="W848" s="30">
        <v>38.65</v>
      </c>
      <c r="X848" s="30">
        <v>88928</v>
      </c>
      <c r="Y848" s="30" t="s">
        <v>3218</v>
      </c>
      <c r="Z848" s="30">
        <v>299.02061114264603</v>
      </c>
    </row>
    <row r="849" spans="1:26" x14ac:dyDescent="0.2">
      <c r="A849" s="30">
        <v>383</v>
      </c>
      <c r="B849" s="30" t="s">
        <v>1698</v>
      </c>
      <c r="C849" s="30" t="s">
        <v>1</v>
      </c>
      <c r="D849" s="30">
        <v>7.0000000000000007E-2</v>
      </c>
      <c r="E849" s="30">
        <v>65.989999999999995</v>
      </c>
      <c r="F849" s="30">
        <v>5.26</v>
      </c>
      <c r="G849" s="30" t="s">
        <v>63</v>
      </c>
      <c r="H849" s="30" t="s">
        <v>70</v>
      </c>
      <c r="I849" s="30" t="s">
        <v>16</v>
      </c>
      <c r="J849" s="30" t="s">
        <v>111</v>
      </c>
      <c r="K849" s="30" t="s">
        <v>49</v>
      </c>
      <c r="L849" s="30" t="s">
        <v>1701</v>
      </c>
      <c r="M849" s="30">
        <v>0.56000000000000005</v>
      </c>
      <c r="N849" s="30" t="s">
        <v>8</v>
      </c>
      <c r="O849" s="30" t="s">
        <v>87</v>
      </c>
      <c r="P849" s="30" t="s">
        <v>296</v>
      </c>
      <c r="Q849" s="30" t="s">
        <v>1700</v>
      </c>
      <c r="R849" s="30">
        <v>19026</v>
      </c>
      <c r="S849" s="32">
        <v>42082</v>
      </c>
      <c r="T849" s="32">
        <v>42084</v>
      </c>
      <c r="U849" s="53">
        <v>107.08199999999999</v>
      </c>
      <c r="V849" s="30">
        <v>5</v>
      </c>
      <c r="W849" s="30">
        <v>279.83</v>
      </c>
      <c r="X849" s="30">
        <v>88928</v>
      </c>
      <c r="Y849" s="30" t="s">
        <v>3218</v>
      </c>
      <c r="Z849" s="30">
        <v>725.76574038448177</v>
      </c>
    </row>
    <row r="850" spans="1:26" x14ac:dyDescent="0.2">
      <c r="A850" s="30">
        <v>770</v>
      </c>
      <c r="B850" s="30" t="s">
        <v>1702</v>
      </c>
      <c r="C850" s="30" t="s">
        <v>1</v>
      </c>
      <c r="D850" s="30">
        <v>0.08</v>
      </c>
      <c r="E850" s="30">
        <v>30.73</v>
      </c>
      <c r="F850" s="30">
        <v>4</v>
      </c>
      <c r="G850" s="30" t="s">
        <v>14</v>
      </c>
      <c r="H850" s="30" t="s">
        <v>3</v>
      </c>
      <c r="I850" s="30" t="s">
        <v>16</v>
      </c>
      <c r="J850" s="30" t="s">
        <v>17</v>
      </c>
      <c r="K850" s="30" t="s">
        <v>49</v>
      </c>
      <c r="L850" s="30" t="s">
        <v>650</v>
      </c>
      <c r="M850" s="30">
        <v>0.75</v>
      </c>
      <c r="N850" s="30" t="s">
        <v>8</v>
      </c>
      <c r="O850" s="30" t="s">
        <v>35</v>
      </c>
      <c r="P850" s="30" t="s">
        <v>115</v>
      </c>
      <c r="Q850" s="30" t="s">
        <v>1090</v>
      </c>
      <c r="R850" s="30">
        <v>97062</v>
      </c>
      <c r="S850" s="32">
        <v>42082</v>
      </c>
      <c r="T850" s="32">
        <v>42082</v>
      </c>
      <c r="U850" s="53">
        <v>-45.07</v>
      </c>
      <c r="V850" s="30">
        <v>14</v>
      </c>
      <c r="W850" s="30">
        <v>429.33</v>
      </c>
      <c r="X850" s="30">
        <v>88667</v>
      </c>
      <c r="Y850" s="30" t="s">
        <v>3217</v>
      </c>
      <c r="Z850" s="30">
        <v>649.152667052222</v>
      </c>
    </row>
    <row r="851" spans="1:26" x14ac:dyDescent="0.2">
      <c r="A851" s="30">
        <v>771</v>
      </c>
      <c r="B851" s="30" t="s">
        <v>1703</v>
      </c>
      <c r="C851" s="30" t="s">
        <v>1</v>
      </c>
      <c r="D851" s="30">
        <v>0.05</v>
      </c>
      <c r="E851" s="30">
        <v>14.56</v>
      </c>
      <c r="F851" s="30">
        <v>3.5</v>
      </c>
      <c r="G851" s="30" t="s">
        <v>14</v>
      </c>
      <c r="H851" s="30" t="s">
        <v>3</v>
      </c>
      <c r="I851" s="30" t="s">
        <v>24</v>
      </c>
      <c r="J851" s="30" t="s">
        <v>71</v>
      </c>
      <c r="K851" s="30" t="s">
        <v>49</v>
      </c>
      <c r="L851" s="30" t="s">
        <v>310</v>
      </c>
      <c r="M851" s="30">
        <v>0.57999999999999996</v>
      </c>
      <c r="N851" s="30" t="s">
        <v>8</v>
      </c>
      <c r="O851" s="30" t="s">
        <v>35</v>
      </c>
      <c r="P851" s="30" t="s">
        <v>115</v>
      </c>
      <c r="Q851" s="30" t="s">
        <v>1704</v>
      </c>
      <c r="R851" s="30">
        <v>97068</v>
      </c>
      <c r="S851" s="32">
        <v>42082</v>
      </c>
      <c r="T851" s="32">
        <v>42084</v>
      </c>
      <c r="U851" s="53">
        <v>-8.5299999999999994</v>
      </c>
      <c r="V851" s="30">
        <v>3</v>
      </c>
      <c r="W851" s="30">
        <v>44.66</v>
      </c>
      <c r="X851" s="30">
        <v>88667</v>
      </c>
      <c r="Y851" s="30" t="s">
        <v>3217</v>
      </c>
      <c r="Z851" s="30">
        <v>500.61135529277863</v>
      </c>
    </row>
    <row r="852" spans="1:26" x14ac:dyDescent="0.2">
      <c r="A852" s="30">
        <v>771</v>
      </c>
      <c r="B852" s="30" t="s">
        <v>1703</v>
      </c>
      <c r="C852" s="30" t="s">
        <v>1</v>
      </c>
      <c r="D852" s="30">
        <v>0</v>
      </c>
      <c r="E852" s="30">
        <v>299.99</v>
      </c>
      <c r="F852" s="30">
        <v>11.64</v>
      </c>
      <c r="G852" s="30" t="s">
        <v>14</v>
      </c>
      <c r="H852" s="30" t="s">
        <v>3</v>
      </c>
      <c r="I852" s="30" t="s">
        <v>16</v>
      </c>
      <c r="J852" s="30" t="s">
        <v>39</v>
      </c>
      <c r="K852" s="30" t="s">
        <v>40</v>
      </c>
      <c r="L852" s="30" t="s">
        <v>1705</v>
      </c>
      <c r="M852" s="30">
        <v>0.5</v>
      </c>
      <c r="N852" s="30" t="s">
        <v>8</v>
      </c>
      <c r="O852" s="30" t="s">
        <v>35</v>
      </c>
      <c r="P852" s="30" t="s">
        <v>115</v>
      </c>
      <c r="Q852" s="30" t="s">
        <v>1704</v>
      </c>
      <c r="R852" s="30">
        <v>97068</v>
      </c>
      <c r="S852" s="32">
        <v>42082</v>
      </c>
      <c r="T852" s="32">
        <v>42084</v>
      </c>
      <c r="U852" s="53">
        <v>285.95</v>
      </c>
      <c r="V852" s="30">
        <v>5</v>
      </c>
      <c r="W852" s="30">
        <v>1619.95</v>
      </c>
      <c r="X852" s="30">
        <v>88667</v>
      </c>
      <c r="Y852" s="30" t="s">
        <v>3217</v>
      </c>
      <c r="Z852" s="30">
        <v>1888.0002664253136</v>
      </c>
    </row>
    <row r="853" spans="1:26" x14ac:dyDescent="0.2">
      <c r="A853" s="30">
        <v>2502</v>
      </c>
      <c r="B853" s="30" t="s">
        <v>1706</v>
      </c>
      <c r="C853" s="30" t="s">
        <v>13</v>
      </c>
      <c r="D853" s="30">
        <v>0.1</v>
      </c>
      <c r="E853" s="30">
        <v>24.92</v>
      </c>
      <c r="F853" s="30">
        <v>12.98</v>
      </c>
      <c r="G853" s="30" t="s">
        <v>14</v>
      </c>
      <c r="H853" s="30" t="s">
        <v>47</v>
      </c>
      <c r="I853" s="30" t="s">
        <v>24</v>
      </c>
      <c r="J853" s="30" t="s">
        <v>48</v>
      </c>
      <c r="K853" s="30" t="s">
        <v>49</v>
      </c>
      <c r="L853" s="30" t="s">
        <v>1707</v>
      </c>
      <c r="M853" s="30">
        <v>0.39</v>
      </c>
      <c r="N853" s="30" t="s">
        <v>8</v>
      </c>
      <c r="O853" s="30" t="s">
        <v>28</v>
      </c>
      <c r="P853" s="30" t="s">
        <v>29</v>
      </c>
      <c r="Q853" s="30" t="s">
        <v>1708</v>
      </c>
      <c r="R853" s="30">
        <v>46321</v>
      </c>
      <c r="S853" s="32">
        <v>42082</v>
      </c>
      <c r="T853" s="32">
        <v>42082</v>
      </c>
      <c r="U853" s="53">
        <v>-45.816000000000003</v>
      </c>
      <c r="V853" s="30">
        <v>3</v>
      </c>
      <c r="W853" s="30">
        <v>70.819999999999993</v>
      </c>
      <c r="X853" s="30">
        <v>91310</v>
      </c>
      <c r="Y853" s="30" t="s">
        <v>3216</v>
      </c>
      <c r="Z853" s="30">
        <v>312.91937234212708</v>
      </c>
    </row>
    <row r="854" spans="1:26" x14ac:dyDescent="0.2">
      <c r="A854" s="30">
        <v>2502</v>
      </c>
      <c r="B854" s="30" t="s">
        <v>1706</v>
      </c>
      <c r="C854" s="30" t="s">
        <v>13</v>
      </c>
      <c r="D854" s="30">
        <v>0</v>
      </c>
      <c r="E854" s="30">
        <v>12.28</v>
      </c>
      <c r="F854" s="30">
        <v>6.35</v>
      </c>
      <c r="G854" s="30" t="s">
        <v>63</v>
      </c>
      <c r="H854" s="30" t="s">
        <v>47</v>
      </c>
      <c r="I854" s="30" t="s">
        <v>24</v>
      </c>
      <c r="J854" s="30" t="s">
        <v>64</v>
      </c>
      <c r="K854" s="30" t="s">
        <v>49</v>
      </c>
      <c r="L854" s="30" t="s">
        <v>1709</v>
      </c>
      <c r="M854" s="30">
        <v>0.38</v>
      </c>
      <c r="N854" s="30" t="s">
        <v>8</v>
      </c>
      <c r="O854" s="30" t="s">
        <v>28</v>
      </c>
      <c r="P854" s="30" t="s">
        <v>29</v>
      </c>
      <c r="Q854" s="30" t="s">
        <v>1708</v>
      </c>
      <c r="R854" s="30">
        <v>46321</v>
      </c>
      <c r="S854" s="32">
        <v>42082</v>
      </c>
      <c r="T854" s="32">
        <v>42083</v>
      </c>
      <c r="U854" s="53">
        <v>30.63</v>
      </c>
      <c r="V854" s="30">
        <v>7</v>
      </c>
      <c r="W854" s="30">
        <v>90.44</v>
      </c>
      <c r="X854" s="30">
        <v>91310</v>
      </c>
      <c r="Y854" s="30" t="s">
        <v>3216</v>
      </c>
      <c r="Z854" s="30">
        <v>143.90601159396965</v>
      </c>
    </row>
    <row r="855" spans="1:26" x14ac:dyDescent="0.2">
      <c r="A855" s="30">
        <v>2621</v>
      </c>
      <c r="B855" s="30" t="s">
        <v>1710</v>
      </c>
      <c r="C855" s="30" t="s">
        <v>13</v>
      </c>
      <c r="D855" s="30">
        <v>0.03</v>
      </c>
      <c r="E855" s="30">
        <v>40.97</v>
      </c>
      <c r="F855" s="30">
        <v>8.99</v>
      </c>
      <c r="G855" s="30" t="s">
        <v>63</v>
      </c>
      <c r="H855" s="30" t="s">
        <v>70</v>
      </c>
      <c r="I855" s="30" t="s">
        <v>24</v>
      </c>
      <c r="J855" s="30" t="s">
        <v>25</v>
      </c>
      <c r="K855" s="30" t="s">
        <v>18</v>
      </c>
      <c r="L855" s="30" t="s">
        <v>1711</v>
      </c>
      <c r="M855" s="30">
        <v>0.59</v>
      </c>
      <c r="N855" s="30" t="s">
        <v>8</v>
      </c>
      <c r="O855" s="30" t="s">
        <v>9</v>
      </c>
      <c r="P855" s="30" t="s">
        <v>376</v>
      </c>
      <c r="Q855" s="30" t="s">
        <v>1712</v>
      </c>
      <c r="R855" s="30">
        <v>37027</v>
      </c>
      <c r="S855" s="32">
        <v>42082</v>
      </c>
      <c r="T855" s="32">
        <v>42083</v>
      </c>
      <c r="U855" s="53">
        <v>-177.05799999999999</v>
      </c>
      <c r="V855" s="30">
        <v>5</v>
      </c>
      <c r="W855" s="30">
        <v>207.22</v>
      </c>
      <c r="X855" s="30">
        <v>88016</v>
      </c>
      <c r="Y855" s="30" t="s">
        <v>3215</v>
      </c>
      <c r="Z855" s="30">
        <v>218.37116351201425</v>
      </c>
    </row>
    <row r="856" spans="1:26" x14ac:dyDescent="0.2">
      <c r="A856" s="30">
        <v>2840</v>
      </c>
      <c r="B856" s="30" t="s">
        <v>1713</v>
      </c>
      <c r="C856" s="30" t="s">
        <v>13</v>
      </c>
      <c r="D856" s="30">
        <v>0</v>
      </c>
      <c r="E856" s="30">
        <v>21.98</v>
      </c>
      <c r="F856" s="30">
        <v>2.87</v>
      </c>
      <c r="G856" s="30" t="s">
        <v>14</v>
      </c>
      <c r="H856" s="30" t="s">
        <v>70</v>
      </c>
      <c r="I856" s="30" t="s">
        <v>24</v>
      </c>
      <c r="J856" s="30" t="s">
        <v>25</v>
      </c>
      <c r="K856" s="30" t="s">
        <v>18</v>
      </c>
      <c r="L856" s="30" t="s">
        <v>1714</v>
      </c>
      <c r="M856" s="30">
        <v>0.55000000000000004</v>
      </c>
      <c r="N856" s="30" t="s">
        <v>8</v>
      </c>
      <c r="O856" s="30" t="s">
        <v>9</v>
      </c>
      <c r="P856" s="30" t="s">
        <v>99</v>
      </c>
      <c r="Q856" s="30" t="s">
        <v>1715</v>
      </c>
      <c r="R856" s="30">
        <v>33161</v>
      </c>
      <c r="S856" s="32">
        <v>42082</v>
      </c>
      <c r="T856" s="32">
        <v>42083</v>
      </c>
      <c r="U856" s="53">
        <v>21.096</v>
      </c>
      <c r="V856" s="30">
        <v>16</v>
      </c>
      <c r="W856" s="30">
        <v>360.03</v>
      </c>
      <c r="X856" s="30">
        <v>87884</v>
      </c>
      <c r="Y856" s="30" t="s">
        <v>3215</v>
      </c>
      <c r="Z856" s="30">
        <v>261.42785844918933</v>
      </c>
    </row>
    <row r="857" spans="1:26" x14ac:dyDescent="0.2">
      <c r="A857" s="30">
        <v>2882</v>
      </c>
      <c r="B857" s="30" t="s">
        <v>647</v>
      </c>
      <c r="C857" s="30" t="s">
        <v>13</v>
      </c>
      <c r="D857" s="30">
        <v>7.0000000000000007E-2</v>
      </c>
      <c r="E857" s="30">
        <v>28.99</v>
      </c>
      <c r="F857" s="30">
        <v>8.59</v>
      </c>
      <c r="G857" s="30" t="s">
        <v>14</v>
      </c>
      <c r="H857" s="30" t="s">
        <v>15</v>
      </c>
      <c r="I857" s="30" t="s">
        <v>16</v>
      </c>
      <c r="J857" s="30" t="s">
        <v>111</v>
      </c>
      <c r="K857" s="30" t="s">
        <v>120</v>
      </c>
      <c r="L857" s="30" t="s">
        <v>1005</v>
      </c>
      <c r="M857" s="30">
        <v>0.56000000000000005</v>
      </c>
      <c r="N857" s="30" t="s">
        <v>8</v>
      </c>
      <c r="O857" s="30" t="s">
        <v>9</v>
      </c>
      <c r="P857" s="30" t="s">
        <v>73</v>
      </c>
      <c r="Q857" s="30" t="s">
        <v>649</v>
      </c>
      <c r="R857" s="30">
        <v>28206</v>
      </c>
      <c r="S857" s="32">
        <v>42082</v>
      </c>
      <c r="T857" s="32">
        <v>42082</v>
      </c>
      <c r="U857" s="53">
        <v>-16.063739999999999</v>
      </c>
      <c r="V857" s="30">
        <v>39</v>
      </c>
      <c r="W857" s="30">
        <v>936.8</v>
      </c>
      <c r="X857" s="30">
        <v>16676</v>
      </c>
      <c r="Y857" s="30" t="s">
        <v>3215</v>
      </c>
      <c r="Z857" s="30">
        <v>336.55331816048368</v>
      </c>
    </row>
    <row r="858" spans="1:26" x14ac:dyDescent="0.2">
      <c r="A858" s="30">
        <v>2884</v>
      </c>
      <c r="B858" s="30" t="s">
        <v>1716</v>
      </c>
      <c r="C858" s="30" t="s">
        <v>13</v>
      </c>
      <c r="D858" s="30">
        <v>7.0000000000000007E-2</v>
      </c>
      <c r="E858" s="30">
        <v>28.99</v>
      </c>
      <c r="F858" s="30">
        <v>8.59</v>
      </c>
      <c r="G858" s="30" t="s">
        <v>14</v>
      </c>
      <c r="H858" s="30" t="s">
        <v>15</v>
      </c>
      <c r="I858" s="30" t="s">
        <v>16</v>
      </c>
      <c r="J858" s="30" t="s">
        <v>111</v>
      </c>
      <c r="K858" s="30" t="s">
        <v>120</v>
      </c>
      <c r="L858" s="30" t="s">
        <v>1005</v>
      </c>
      <c r="M858" s="30">
        <v>0.56000000000000005</v>
      </c>
      <c r="N858" s="30" t="s">
        <v>8</v>
      </c>
      <c r="O858" s="30" t="s">
        <v>87</v>
      </c>
      <c r="P858" s="30" t="s">
        <v>293</v>
      </c>
      <c r="Q858" s="30" t="s">
        <v>1717</v>
      </c>
      <c r="R858" s="30">
        <v>44039</v>
      </c>
      <c r="S858" s="32">
        <v>42082</v>
      </c>
      <c r="T858" s="32">
        <v>42082</v>
      </c>
      <c r="U858" s="53">
        <v>-12.077999999999999</v>
      </c>
      <c r="V858" s="30">
        <v>10</v>
      </c>
      <c r="W858" s="30">
        <v>240.21</v>
      </c>
      <c r="X858" s="30">
        <v>87631</v>
      </c>
      <c r="Y858" s="30" t="s">
        <v>3218</v>
      </c>
      <c r="Z858" s="30">
        <v>340.63481844321194</v>
      </c>
    </row>
    <row r="859" spans="1:26" x14ac:dyDescent="0.2">
      <c r="A859" s="30">
        <v>3222</v>
      </c>
      <c r="B859" s="30" t="s">
        <v>1718</v>
      </c>
      <c r="C859" s="30" t="s">
        <v>13</v>
      </c>
      <c r="D859" s="30">
        <v>0.04</v>
      </c>
      <c r="E859" s="30">
        <v>39.479999999999997</v>
      </c>
      <c r="F859" s="30">
        <v>1.99</v>
      </c>
      <c r="G859" s="30" t="s">
        <v>63</v>
      </c>
      <c r="H859" s="30" t="s">
        <v>70</v>
      </c>
      <c r="I859" s="30" t="s">
        <v>16</v>
      </c>
      <c r="J859" s="30" t="s">
        <v>17</v>
      </c>
      <c r="K859" s="30" t="s">
        <v>18</v>
      </c>
      <c r="L859" s="30" t="s">
        <v>1233</v>
      </c>
      <c r="M859" s="30">
        <v>0.54</v>
      </c>
      <c r="N859" s="30" t="s">
        <v>8</v>
      </c>
      <c r="O859" s="30" t="s">
        <v>9</v>
      </c>
      <c r="P859" s="30" t="s">
        <v>99</v>
      </c>
      <c r="Q859" s="30" t="s">
        <v>1719</v>
      </c>
      <c r="R859" s="30">
        <v>32303</v>
      </c>
      <c r="S859" s="32">
        <v>42082</v>
      </c>
      <c r="T859" s="32">
        <v>42082</v>
      </c>
      <c r="U859" s="53">
        <v>-1535.4864</v>
      </c>
      <c r="V859" s="30">
        <v>8</v>
      </c>
      <c r="W859" s="30">
        <v>332.16</v>
      </c>
      <c r="X859" s="30">
        <v>90814</v>
      </c>
      <c r="Y859" s="30" t="s">
        <v>3215</v>
      </c>
      <c r="Z859" s="30">
        <v>-1419.0058895951997</v>
      </c>
    </row>
    <row r="860" spans="1:26" x14ac:dyDescent="0.2">
      <c r="A860" s="30">
        <v>3222</v>
      </c>
      <c r="B860" s="30" t="s">
        <v>1718</v>
      </c>
      <c r="C860" s="30" t="s">
        <v>13</v>
      </c>
      <c r="D860" s="30">
        <v>0</v>
      </c>
      <c r="E860" s="30">
        <v>8.1199999999999992</v>
      </c>
      <c r="F860" s="30">
        <v>2.83</v>
      </c>
      <c r="G860" s="30" t="s">
        <v>14</v>
      </c>
      <c r="H860" s="30" t="s">
        <v>70</v>
      </c>
      <c r="I860" s="30" t="s">
        <v>16</v>
      </c>
      <c r="J860" s="30" t="s">
        <v>17</v>
      </c>
      <c r="K860" s="30" t="s">
        <v>18</v>
      </c>
      <c r="L860" s="30" t="s">
        <v>1674</v>
      </c>
      <c r="M860" s="30">
        <v>0.77</v>
      </c>
      <c r="N860" s="30" t="s">
        <v>8</v>
      </c>
      <c r="O860" s="30" t="s">
        <v>9</v>
      </c>
      <c r="P860" s="30" t="s">
        <v>99</v>
      </c>
      <c r="Q860" s="30" t="s">
        <v>1719</v>
      </c>
      <c r="R860" s="30">
        <v>32303</v>
      </c>
      <c r="S860" s="32">
        <v>42082</v>
      </c>
      <c r="T860" s="32">
        <v>42083</v>
      </c>
      <c r="U860" s="53">
        <v>-159.32</v>
      </c>
      <c r="V860" s="30">
        <v>17</v>
      </c>
      <c r="W860" s="30">
        <v>147.62</v>
      </c>
      <c r="X860" s="30">
        <v>90814</v>
      </c>
      <c r="Y860" s="30" t="s">
        <v>3215</v>
      </c>
      <c r="Z860" s="30">
        <v>215.00629623687863</v>
      </c>
    </row>
    <row r="861" spans="1:26" x14ac:dyDescent="0.2">
      <c r="A861" s="30">
        <v>1852</v>
      </c>
      <c r="B861" s="30" t="s">
        <v>1720</v>
      </c>
      <c r="C861" s="30" t="s">
        <v>46</v>
      </c>
      <c r="D861" s="30">
        <v>0.06</v>
      </c>
      <c r="E861" s="30">
        <v>6.48</v>
      </c>
      <c r="F861" s="30">
        <v>5.14</v>
      </c>
      <c r="G861" s="30" t="s">
        <v>63</v>
      </c>
      <c r="H861" s="30" t="s">
        <v>47</v>
      </c>
      <c r="I861" s="30" t="s">
        <v>24</v>
      </c>
      <c r="J861" s="30" t="s">
        <v>64</v>
      </c>
      <c r="K861" s="30" t="s">
        <v>49</v>
      </c>
      <c r="L861" s="30" t="s">
        <v>1721</v>
      </c>
      <c r="M861" s="30">
        <v>0.37</v>
      </c>
      <c r="N861" s="30" t="s">
        <v>8</v>
      </c>
      <c r="O861" s="30" t="s">
        <v>35</v>
      </c>
      <c r="P861" s="30" t="s">
        <v>66</v>
      </c>
      <c r="Q861" s="30" t="s">
        <v>1722</v>
      </c>
      <c r="R861" s="30">
        <v>92008</v>
      </c>
      <c r="S861" s="32">
        <v>42082</v>
      </c>
      <c r="T861" s="32">
        <v>42084</v>
      </c>
      <c r="U861" s="53">
        <v>-28.45</v>
      </c>
      <c r="V861" s="30">
        <v>10</v>
      </c>
      <c r="W861" s="30">
        <v>68.34</v>
      </c>
      <c r="X861" s="30">
        <v>86847</v>
      </c>
      <c r="Y861" s="30" t="s">
        <v>3217</v>
      </c>
      <c r="Z861" s="30">
        <v>187.34604597880067</v>
      </c>
    </row>
    <row r="862" spans="1:26" x14ac:dyDescent="0.2">
      <c r="A862" s="30">
        <v>1854</v>
      </c>
      <c r="B862" s="30" t="s">
        <v>1723</v>
      </c>
      <c r="C862" s="30" t="s">
        <v>46</v>
      </c>
      <c r="D862" s="30">
        <v>0.02</v>
      </c>
      <c r="E862" s="30">
        <v>30.73</v>
      </c>
      <c r="F862" s="30">
        <v>4</v>
      </c>
      <c r="G862" s="30" t="s">
        <v>14</v>
      </c>
      <c r="H862" s="30" t="s">
        <v>47</v>
      </c>
      <c r="I862" s="30" t="s">
        <v>16</v>
      </c>
      <c r="J862" s="30" t="s">
        <v>17</v>
      </c>
      <c r="K862" s="30" t="s">
        <v>49</v>
      </c>
      <c r="L862" s="30" t="s">
        <v>650</v>
      </c>
      <c r="M862" s="30">
        <v>0.75</v>
      </c>
      <c r="N862" s="30" t="s">
        <v>8</v>
      </c>
      <c r="O862" s="30" t="s">
        <v>87</v>
      </c>
      <c r="P862" s="30" t="s">
        <v>224</v>
      </c>
      <c r="Q862" s="30" t="s">
        <v>1724</v>
      </c>
      <c r="R862" s="30">
        <v>6478</v>
      </c>
      <c r="S862" s="32">
        <v>42082</v>
      </c>
      <c r="T862" s="32">
        <v>42085</v>
      </c>
      <c r="U862" s="53">
        <v>72.78</v>
      </c>
      <c r="V862" s="30">
        <v>16</v>
      </c>
      <c r="W862" s="30">
        <v>522.22</v>
      </c>
      <c r="X862" s="30">
        <v>86847</v>
      </c>
      <c r="Y862" s="30" t="s">
        <v>3218</v>
      </c>
      <c r="Z862" s="30">
        <v>759.97813523389209</v>
      </c>
    </row>
    <row r="863" spans="1:26" x14ac:dyDescent="0.2">
      <c r="A863" s="30">
        <v>2639</v>
      </c>
      <c r="B863" s="30" t="s">
        <v>1725</v>
      </c>
      <c r="C863" s="30" t="s">
        <v>46</v>
      </c>
      <c r="D863" s="30">
        <v>0.05</v>
      </c>
      <c r="E863" s="30">
        <v>4.9800000000000004</v>
      </c>
      <c r="F863" s="30">
        <v>0.49</v>
      </c>
      <c r="G863" s="30" t="s">
        <v>14</v>
      </c>
      <c r="H863" s="30" t="s">
        <v>15</v>
      </c>
      <c r="I863" s="30" t="s">
        <v>24</v>
      </c>
      <c r="J863" s="30" t="s">
        <v>128</v>
      </c>
      <c r="K863" s="30" t="s">
        <v>49</v>
      </c>
      <c r="L863" s="30" t="s">
        <v>1079</v>
      </c>
      <c r="M863" s="30">
        <v>0.39</v>
      </c>
      <c r="N863" s="30" t="s">
        <v>8</v>
      </c>
      <c r="O863" s="30" t="s">
        <v>35</v>
      </c>
      <c r="P863" s="30" t="s">
        <v>616</v>
      </c>
      <c r="Q863" s="30" t="s">
        <v>171</v>
      </c>
      <c r="R863" s="30">
        <v>88201</v>
      </c>
      <c r="S863" s="32">
        <v>42082</v>
      </c>
      <c r="T863" s="32">
        <v>42082</v>
      </c>
      <c r="U863" s="53">
        <v>3.84</v>
      </c>
      <c r="V863" s="30">
        <v>3</v>
      </c>
      <c r="W863" s="30">
        <v>14.2</v>
      </c>
      <c r="X863" s="30">
        <v>90952</v>
      </c>
      <c r="Y863" s="30" t="s">
        <v>3217</v>
      </c>
      <c r="Z863" s="30">
        <v>133.26221304117217</v>
      </c>
    </row>
    <row r="864" spans="1:26" x14ac:dyDescent="0.2">
      <c r="A864" s="30">
        <v>3105</v>
      </c>
      <c r="B864" s="30" t="s">
        <v>1726</v>
      </c>
      <c r="C864" s="30" t="s">
        <v>1</v>
      </c>
      <c r="D864" s="30">
        <v>0.04</v>
      </c>
      <c r="E864" s="30">
        <v>3.08</v>
      </c>
      <c r="F864" s="30">
        <v>0.99</v>
      </c>
      <c r="G864" s="30" t="s">
        <v>14</v>
      </c>
      <c r="H864" s="30" t="s">
        <v>47</v>
      </c>
      <c r="I864" s="30" t="s">
        <v>24</v>
      </c>
      <c r="J864" s="30" t="s">
        <v>128</v>
      </c>
      <c r="K864" s="30" t="s">
        <v>49</v>
      </c>
      <c r="L864" s="30" t="s">
        <v>634</v>
      </c>
      <c r="M864" s="30">
        <v>0.37</v>
      </c>
      <c r="N864" s="30" t="s">
        <v>8</v>
      </c>
      <c r="O864" s="30" t="s">
        <v>9</v>
      </c>
      <c r="P864" s="30" t="s">
        <v>364</v>
      </c>
      <c r="Q864" s="30" t="s">
        <v>925</v>
      </c>
      <c r="R864" s="30">
        <v>42071</v>
      </c>
      <c r="S864" s="32">
        <v>42083</v>
      </c>
      <c r="T864" s="32">
        <v>42084</v>
      </c>
      <c r="U864" s="53">
        <v>13.8</v>
      </c>
      <c r="V864" s="30">
        <v>19</v>
      </c>
      <c r="W864" s="30">
        <v>60.01</v>
      </c>
      <c r="X864" s="30">
        <v>86327</v>
      </c>
      <c r="Y864" s="30" t="s">
        <v>3215</v>
      </c>
      <c r="Z864" s="30">
        <v>289.6697284051092</v>
      </c>
    </row>
    <row r="865" spans="1:26" x14ac:dyDescent="0.2">
      <c r="A865" s="30">
        <v>3105</v>
      </c>
      <c r="B865" s="30" t="s">
        <v>1726</v>
      </c>
      <c r="C865" s="30" t="s">
        <v>1</v>
      </c>
      <c r="D865" s="30">
        <v>0.02</v>
      </c>
      <c r="E865" s="30">
        <v>6.48</v>
      </c>
      <c r="F865" s="30">
        <v>5.9</v>
      </c>
      <c r="G865" s="30" t="s">
        <v>14</v>
      </c>
      <c r="H865" s="30" t="s">
        <v>47</v>
      </c>
      <c r="I865" s="30" t="s">
        <v>24</v>
      </c>
      <c r="J865" s="30" t="s">
        <v>64</v>
      </c>
      <c r="K865" s="30" t="s">
        <v>49</v>
      </c>
      <c r="L865" s="30" t="s">
        <v>1727</v>
      </c>
      <c r="M865" s="30">
        <v>0.37</v>
      </c>
      <c r="N865" s="30" t="s">
        <v>8</v>
      </c>
      <c r="O865" s="30" t="s">
        <v>9</v>
      </c>
      <c r="P865" s="30" t="s">
        <v>364</v>
      </c>
      <c r="Q865" s="30" t="s">
        <v>925</v>
      </c>
      <c r="R865" s="30">
        <v>42071</v>
      </c>
      <c r="S865" s="32">
        <v>42083</v>
      </c>
      <c r="T865" s="32">
        <v>42084</v>
      </c>
      <c r="U865" s="53">
        <v>4.3920000000000003</v>
      </c>
      <c r="V865" s="30">
        <v>13</v>
      </c>
      <c r="W865" s="30">
        <v>90.98</v>
      </c>
      <c r="X865" s="30">
        <v>86327</v>
      </c>
      <c r="Y865" s="30" t="s">
        <v>3215</v>
      </c>
      <c r="Z865" s="30">
        <v>439.61445394483201</v>
      </c>
    </row>
    <row r="866" spans="1:26" x14ac:dyDescent="0.2">
      <c r="A866" s="30">
        <v>3105</v>
      </c>
      <c r="B866" s="30" t="s">
        <v>1726</v>
      </c>
      <c r="C866" s="30" t="s">
        <v>1</v>
      </c>
      <c r="D866" s="30">
        <v>0.04</v>
      </c>
      <c r="E866" s="30">
        <v>125.99</v>
      </c>
      <c r="F866" s="30">
        <v>4.2</v>
      </c>
      <c r="G866" s="30" t="s">
        <v>14</v>
      </c>
      <c r="H866" s="30" t="s">
        <v>47</v>
      </c>
      <c r="I866" s="30" t="s">
        <v>16</v>
      </c>
      <c r="J866" s="30" t="s">
        <v>111</v>
      </c>
      <c r="K866" s="30" t="s">
        <v>49</v>
      </c>
      <c r="L866" s="30" t="s">
        <v>1402</v>
      </c>
      <c r="M866" s="30">
        <v>0.59</v>
      </c>
      <c r="N866" s="30" t="s">
        <v>8</v>
      </c>
      <c r="O866" s="30" t="s">
        <v>9</v>
      </c>
      <c r="P866" s="30" t="s">
        <v>364</v>
      </c>
      <c r="Q866" s="30" t="s">
        <v>925</v>
      </c>
      <c r="R866" s="30">
        <v>42071</v>
      </c>
      <c r="S866" s="32">
        <v>42083</v>
      </c>
      <c r="T866" s="32">
        <v>42085</v>
      </c>
      <c r="U866" s="53">
        <v>-236.25</v>
      </c>
      <c r="V866" s="30">
        <v>12</v>
      </c>
      <c r="W866" s="30">
        <v>1270.7</v>
      </c>
      <c r="X866" s="30">
        <v>86327</v>
      </c>
      <c r="Y866" s="30" t="s">
        <v>3215</v>
      </c>
      <c r="Z866" s="30">
        <v>690.29345721621837</v>
      </c>
    </row>
    <row r="867" spans="1:26" x14ac:dyDescent="0.2">
      <c r="A867" s="30">
        <v>3106</v>
      </c>
      <c r="B867" s="30" t="s">
        <v>1728</v>
      </c>
      <c r="C867" s="30" t="s">
        <v>1</v>
      </c>
      <c r="D867" s="30">
        <v>0.04</v>
      </c>
      <c r="E867" s="30">
        <v>3.08</v>
      </c>
      <c r="F867" s="30">
        <v>0.99</v>
      </c>
      <c r="G867" s="30" t="s">
        <v>14</v>
      </c>
      <c r="H867" s="30" t="s">
        <v>47</v>
      </c>
      <c r="I867" s="30" t="s">
        <v>24</v>
      </c>
      <c r="J867" s="30" t="s">
        <v>128</v>
      </c>
      <c r="K867" s="30" t="s">
        <v>49</v>
      </c>
      <c r="L867" s="30" t="s">
        <v>634</v>
      </c>
      <c r="M867" s="30">
        <v>0.37</v>
      </c>
      <c r="N867" s="30" t="s">
        <v>8</v>
      </c>
      <c r="O867" s="30" t="s">
        <v>28</v>
      </c>
      <c r="P867" s="30" t="s">
        <v>163</v>
      </c>
      <c r="Q867" s="30" t="s">
        <v>1729</v>
      </c>
      <c r="R867" s="30">
        <v>77041</v>
      </c>
      <c r="S867" s="32">
        <v>42083</v>
      </c>
      <c r="T867" s="32">
        <v>42084</v>
      </c>
      <c r="U867" s="53">
        <v>36.020000000000003</v>
      </c>
      <c r="V867" s="30">
        <v>75</v>
      </c>
      <c r="W867" s="30">
        <v>236.87</v>
      </c>
      <c r="X867" s="30">
        <v>548</v>
      </c>
      <c r="Y867" s="30" t="s">
        <v>3216</v>
      </c>
      <c r="Z867" s="30">
        <v>312.42357995644534</v>
      </c>
    </row>
    <row r="868" spans="1:26" x14ac:dyDescent="0.2">
      <c r="A868" s="30">
        <v>3106</v>
      </c>
      <c r="B868" s="30" t="s">
        <v>1728</v>
      </c>
      <c r="C868" s="30" t="s">
        <v>1</v>
      </c>
      <c r="D868" s="30">
        <v>0.02</v>
      </c>
      <c r="E868" s="30">
        <v>6.48</v>
      </c>
      <c r="F868" s="30">
        <v>5.9</v>
      </c>
      <c r="G868" s="30" t="s">
        <v>14</v>
      </c>
      <c r="H868" s="30" t="s">
        <v>47</v>
      </c>
      <c r="I868" s="30" t="s">
        <v>24</v>
      </c>
      <c r="J868" s="30" t="s">
        <v>64</v>
      </c>
      <c r="K868" s="30" t="s">
        <v>49</v>
      </c>
      <c r="L868" s="30" t="s">
        <v>1727</v>
      </c>
      <c r="M868" s="30">
        <v>0.37</v>
      </c>
      <c r="N868" s="30" t="s">
        <v>8</v>
      </c>
      <c r="O868" s="30" t="s">
        <v>28</v>
      </c>
      <c r="P868" s="30" t="s">
        <v>163</v>
      </c>
      <c r="Q868" s="30" t="s">
        <v>1729</v>
      </c>
      <c r="R868" s="30">
        <v>77041</v>
      </c>
      <c r="S868" s="32">
        <v>42083</v>
      </c>
      <c r="T868" s="32">
        <v>42084</v>
      </c>
      <c r="U868" s="53">
        <v>-50.64</v>
      </c>
      <c r="V868" s="30">
        <v>53</v>
      </c>
      <c r="W868" s="30">
        <v>370.91</v>
      </c>
      <c r="X868" s="30">
        <v>548</v>
      </c>
      <c r="Y868" s="30" t="s">
        <v>3216</v>
      </c>
      <c r="Z868" s="30">
        <v>383.26027039068572</v>
      </c>
    </row>
    <row r="869" spans="1:26" x14ac:dyDescent="0.2">
      <c r="A869" s="30">
        <v>3106</v>
      </c>
      <c r="B869" s="30" t="s">
        <v>1728</v>
      </c>
      <c r="C869" s="30" t="s">
        <v>1</v>
      </c>
      <c r="D869" s="30">
        <v>0.04</v>
      </c>
      <c r="E869" s="30">
        <v>125.99</v>
      </c>
      <c r="F869" s="30">
        <v>4.2</v>
      </c>
      <c r="G869" s="30" t="s">
        <v>14</v>
      </c>
      <c r="H869" s="30" t="s">
        <v>47</v>
      </c>
      <c r="I869" s="30" t="s">
        <v>16</v>
      </c>
      <c r="J869" s="30" t="s">
        <v>111</v>
      </c>
      <c r="K869" s="30" t="s">
        <v>49</v>
      </c>
      <c r="L869" s="30" t="s">
        <v>1402</v>
      </c>
      <c r="M869" s="30">
        <v>0.59</v>
      </c>
      <c r="N869" s="30" t="s">
        <v>8</v>
      </c>
      <c r="O869" s="30" t="s">
        <v>28</v>
      </c>
      <c r="P869" s="30" t="s">
        <v>163</v>
      </c>
      <c r="Q869" s="30" t="s">
        <v>1729</v>
      </c>
      <c r="R869" s="30">
        <v>77041</v>
      </c>
      <c r="S869" s="32">
        <v>42083</v>
      </c>
      <c r="T869" s="32">
        <v>42085</v>
      </c>
      <c r="U869" s="53">
        <v>510.48899999999998</v>
      </c>
      <c r="V869" s="30">
        <v>47</v>
      </c>
      <c r="W869" s="30">
        <v>4976.92</v>
      </c>
      <c r="X869" s="30">
        <v>548</v>
      </c>
      <c r="Y869" s="30" t="s">
        <v>3216</v>
      </c>
      <c r="Z869" s="30">
        <v>1454.9734011223027</v>
      </c>
    </row>
    <row r="870" spans="1:26" x14ac:dyDescent="0.2">
      <c r="A870" s="30">
        <v>637</v>
      </c>
      <c r="B870" s="30" t="s">
        <v>1730</v>
      </c>
      <c r="C870" s="30" t="s">
        <v>23</v>
      </c>
      <c r="D870" s="30">
        <v>0.06</v>
      </c>
      <c r="E870" s="30">
        <v>160.97999999999999</v>
      </c>
      <c r="F870" s="30">
        <v>35.020000000000003</v>
      </c>
      <c r="G870" s="30" t="s">
        <v>2</v>
      </c>
      <c r="H870" s="30" t="s">
        <v>15</v>
      </c>
      <c r="I870" s="30" t="s">
        <v>4</v>
      </c>
      <c r="J870" s="30" t="s">
        <v>93</v>
      </c>
      <c r="K870" s="30" t="s">
        <v>6</v>
      </c>
      <c r="L870" s="30" t="s">
        <v>1731</v>
      </c>
      <c r="M870" s="30">
        <v>0.72</v>
      </c>
      <c r="N870" s="30" t="s">
        <v>8</v>
      </c>
      <c r="O870" s="30" t="s">
        <v>35</v>
      </c>
      <c r="P870" s="30" t="s">
        <v>66</v>
      </c>
      <c r="Q870" s="30" t="s">
        <v>1732</v>
      </c>
      <c r="R870" s="30">
        <v>95051</v>
      </c>
      <c r="S870" s="32">
        <v>42083</v>
      </c>
      <c r="T870" s="32">
        <v>42087</v>
      </c>
      <c r="U870" s="53">
        <v>-229.68</v>
      </c>
      <c r="V870" s="30">
        <v>8</v>
      </c>
      <c r="W870" s="30">
        <v>1232.01</v>
      </c>
      <c r="X870" s="30">
        <v>87953</v>
      </c>
      <c r="Y870" s="30" t="s">
        <v>3217</v>
      </c>
      <c r="Z870" s="30">
        <v>1680.1474914301386</v>
      </c>
    </row>
    <row r="871" spans="1:26" x14ac:dyDescent="0.2">
      <c r="A871" s="30">
        <v>640</v>
      </c>
      <c r="B871" s="30" t="s">
        <v>1161</v>
      </c>
      <c r="C871" s="30" t="s">
        <v>23</v>
      </c>
      <c r="D871" s="30">
        <v>0.06</v>
      </c>
      <c r="E871" s="30">
        <v>160.97999999999999</v>
      </c>
      <c r="F871" s="30">
        <v>35.020000000000003</v>
      </c>
      <c r="G871" s="30" t="s">
        <v>2</v>
      </c>
      <c r="H871" s="30" t="s">
        <v>15</v>
      </c>
      <c r="I871" s="30" t="s">
        <v>4</v>
      </c>
      <c r="J871" s="30" t="s">
        <v>93</v>
      </c>
      <c r="K871" s="30" t="s">
        <v>6</v>
      </c>
      <c r="L871" s="30" t="s">
        <v>1731</v>
      </c>
      <c r="M871" s="30">
        <v>0.72</v>
      </c>
      <c r="N871" s="30" t="s">
        <v>8</v>
      </c>
      <c r="O871" s="30" t="s">
        <v>35</v>
      </c>
      <c r="P871" s="30" t="s">
        <v>42</v>
      </c>
      <c r="Q871" s="30" t="s">
        <v>118</v>
      </c>
      <c r="R871" s="30">
        <v>98119</v>
      </c>
      <c r="S871" s="32">
        <v>42083</v>
      </c>
      <c r="T871" s="32">
        <v>42087</v>
      </c>
      <c r="U871" s="53">
        <v>-229.68</v>
      </c>
      <c r="V871" s="30">
        <v>30</v>
      </c>
      <c r="W871" s="30">
        <v>4620.05</v>
      </c>
      <c r="X871" s="30">
        <v>11077</v>
      </c>
      <c r="Y871" s="30" t="s">
        <v>3217</v>
      </c>
      <c r="Z871" s="30">
        <v>1680.1474914301386</v>
      </c>
    </row>
    <row r="872" spans="1:26" x14ac:dyDescent="0.2">
      <c r="A872" s="30">
        <v>314</v>
      </c>
      <c r="B872" s="30" t="s">
        <v>1733</v>
      </c>
      <c r="C872" s="30" t="s">
        <v>92</v>
      </c>
      <c r="D872" s="30">
        <v>0.04</v>
      </c>
      <c r="E872" s="30">
        <v>1637.53</v>
      </c>
      <c r="F872" s="30">
        <v>24.49</v>
      </c>
      <c r="G872" s="30" t="s">
        <v>14</v>
      </c>
      <c r="H872" s="30" t="s">
        <v>70</v>
      </c>
      <c r="I872" s="30" t="s">
        <v>24</v>
      </c>
      <c r="J872" s="30" t="s">
        <v>544</v>
      </c>
      <c r="K872" s="30" t="s">
        <v>120</v>
      </c>
      <c r="L872" s="30" t="s">
        <v>1734</v>
      </c>
      <c r="M872" s="30">
        <v>0.81</v>
      </c>
      <c r="N872" s="30" t="s">
        <v>8</v>
      </c>
      <c r="O872" s="30" t="s">
        <v>28</v>
      </c>
      <c r="P872" s="30" t="s">
        <v>79</v>
      </c>
      <c r="Q872" s="30" t="s">
        <v>1735</v>
      </c>
      <c r="R872" s="30">
        <v>60130</v>
      </c>
      <c r="S872" s="32">
        <v>42083</v>
      </c>
      <c r="T872" s="32">
        <v>42085</v>
      </c>
      <c r="U872" s="53">
        <v>-1759.58</v>
      </c>
      <c r="V872" s="30">
        <v>2</v>
      </c>
      <c r="W872" s="30">
        <v>3206.94</v>
      </c>
      <c r="X872" s="30">
        <v>89166</v>
      </c>
      <c r="Y872" s="30" t="s">
        <v>3216</v>
      </c>
      <c r="Z872" s="30">
        <v>4302.2601388949088</v>
      </c>
    </row>
    <row r="873" spans="1:26" x14ac:dyDescent="0.2">
      <c r="A873" s="30">
        <v>315</v>
      </c>
      <c r="B873" s="30" t="s">
        <v>1736</v>
      </c>
      <c r="C873" s="30" t="s">
        <v>92</v>
      </c>
      <c r="D873" s="30">
        <v>0.01</v>
      </c>
      <c r="E873" s="30">
        <v>19.98</v>
      </c>
      <c r="F873" s="30">
        <v>4</v>
      </c>
      <c r="G873" s="30" t="s">
        <v>14</v>
      </c>
      <c r="H873" s="30" t="s">
        <v>70</v>
      </c>
      <c r="I873" s="30" t="s">
        <v>16</v>
      </c>
      <c r="J873" s="30" t="s">
        <v>17</v>
      </c>
      <c r="K873" s="30" t="s">
        <v>49</v>
      </c>
      <c r="L873" s="30" t="s">
        <v>1737</v>
      </c>
      <c r="M873" s="30">
        <v>0.68</v>
      </c>
      <c r="N873" s="30" t="s">
        <v>8</v>
      </c>
      <c r="O873" s="30" t="s">
        <v>87</v>
      </c>
      <c r="P873" s="30" t="s">
        <v>379</v>
      </c>
      <c r="Q873" s="30" t="s">
        <v>1738</v>
      </c>
      <c r="R873" s="30">
        <v>1007</v>
      </c>
      <c r="S873" s="32">
        <v>42083</v>
      </c>
      <c r="T873" s="32">
        <v>42083</v>
      </c>
      <c r="U873" s="53">
        <v>-72.23</v>
      </c>
      <c r="V873" s="30">
        <v>2</v>
      </c>
      <c r="W873" s="30">
        <v>43.08</v>
      </c>
      <c r="X873" s="30">
        <v>89166</v>
      </c>
      <c r="Y873" s="30" t="s">
        <v>3218</v>
      </c>
      <c r="Z873" s="30">
        <v>307.52283571297505</v>
      </c>
    </row>
    <row r="874" spans="1:26" x14ac:dyDescent="0.2">
      <c r="A874" s="30">
        <v>669</v>
      </c>
      <c r="B874" s="30" t="s">
        <v>1739</v>
      </c>
      <c r="C874" s="30" t="s">
        <v>92</v>
      </c>
      <c r="D874" s="30">
        <v>0.09</v>
      </c>
      <c r="E874" s="30">
        <v>2.89</v>
      </c>
      <c r="F874" s="30">
        <v>0.5</v>
      </c>
      <c r="G874" s="30" t="s">
        <v>14</v>
      </c>
      <c r="H874" s="30" t="s">
        <v>47</v>
      </c>
      <c r="I874" s="30" t="s">
        <v>24</v>
      </c>
      <c r="J874" s="30" t="s">
        <v>128</v>
      </c>
      <c r="K874" s="30" t="s">
        <v>49</v>
      </c>
      <c r="L874" s="30" t="s">
        <v>705</v>
      </c>
      <c r="M874" s="30">
        <v>0.38</v>
      </c>
      <c r="N874" s="30" t="s">
        <v>8</v>
      </c>
      <c r="O874" s="30" t="s">
        <v>28</v>
      </c>
      <c r="P874" s="30" t="s">
        <v>189</v>
      </c>
      <c r="Q874" s="30" t="s">
        <v>1740</v>
      </c>
      <c r="R874" s="30">
        <v>52501</v>
      </c>
      <c r="S874" s="32">
        <v>42083</v>
      </c>
      <c r="T874" s="32">
        <v>42085</v>
      </c>
      <c r="U874" s="53">
        <v>40.482300000000002</v>
      </c>
      <c r="V874" s="30">
        <v>22</v>
      </c>
      <c r="W874" s="30">
        <v>58.67</v>
      </c>
      <c r="X874" s="30">
        <v>88475</v>
      </c>
      <c r="Y874" s="30" t="s">
        <v>3216</v>
      </c>
      <c r="Z874" s="30">
        <v>0.87629654666644896</v>
      </c>
    </row>
    <row r="875" spans="1:26" x14ac:dyDescent="0.2">
      <c r="A875" s="30">
        <v>669</v>
      </c>
      <c r="B875" s="30" t="s">
        <v>1739</v>
      </c>
      <c r="C875" s="30" t="s">
        <v>92</v>
      </c>
      <c r="D875" s="30">
        <v>0.02</v>
      </c>
      <c r="E875" s="30">
        <v>48.91</v>
      </c>
      <c r="F875" s="30">
        <v>5.81</v>
      </c>
      <c r="G875" s="30" t="s">
        <v>14</v>
      </c>
      <c r="H875" s="30" t="s">
        <v>47</v>
      </c>
      <c r="I875" s="30" t="s">
        <v>24</v>
      </c>
      <c r="J875" s="30" t="s">
        <v>64</v>
      </c>
      <c r="K875" s="30" t="s">
        <v>49</v>
      </c>
      <c r="L875" s="30" t="s">
        <v>1741</v>
      </c>
      <c r="M875" s="30">
        <v>0.38</v>
      </c>
      <c r="N875" s="30" t="s">
        <v>8</v>
      </c>
      <c r="O875" s="30" t="s">
        <v>28</v>
      </c>
      <c r="P875" s="30" t="s">
        <v>189</v>
      </c>
      <c r="Q875" s="30" t="s">
        <v>1740</v>
      </c>
      <c r="R875" s="30">
        <v>52501</v>
      </c>
      <c r="S875" s="32">
        <v>42083</v>
      </c>
      <c r="T875" s="32">
        <v>42084</v>
      </c>
      <c r="U875" s="53">
        <v>32.86</v>
      </c>
      <c r="V875" s="30">
        <v>2</v>
      </c>
      <c r="W875" s="30">
        <v>101.06</v>
      </c>
      <c r="X875" s="30">
        <v>88475</v>
      </c>
      <c r="Y875" s="30" t="s">
        <v>3216</v>
      </c>
      <c r="Z875" s="30">
        <v>330.28325226257471</v>
      </c>
    </row>
    <row r="876" spans="1:26" x14ac:dyDescent="0.2">
      <c r="A876" s="30">
        <v>1679</v>
      </c>
      <c r="B876" s="30" t="s">
        <v>1742</v>
      </c>
      <c r="C876" s="30" t="s">
        <v>92</v>
      </c>
      <c r="D876" s="30">
        <v>7.0000000000000007E-2</v>
      </c>
      <c r="E876" s="30">
        <v>13.73</v>
      </c>
      <c r="F876" s="30">
        <v>6.85</v>
      </c>
      <c r="G876" s="30" t="s">
        <v>14</v>
      </c>
      <c r="H876" s="30" t="s">
        <v>15</v>
      </c>
      <c r="I876" s="30" t="s">
        <v>4</v>
      </c>
      <c r="J876" s="30" t="s">
        <v>102</v>
      </c>
      <c r="K876" s="30" t="s">
        <v>26</v>
      </c>
      <c r="L876" s="30" t="s">
        <v>1743</v>
      </c>
      <c r="M876" s="30">
        <v>0.54</v>
      </c>
      <c r="N876" s="30" t="s">
        <v>8</v>
      </c>
      <c r="O876" s="30" t="s">
        <v>87</v>
      </c>
      <c r="P876" s="30" t="s">
        <v>293</v>
      </c>
      <c r="Q876" s="30" t="s">
        <v>1744</v>
      </c>
      <c r="R876" s="30">
        <v>45324</v>
      </c>
      <c r="S876" s="32">
        <v>42083</v>
      </c>
      <c r="T876" s="32">
        <v>42084</v>
      </c>
      <c r="U876" s="53">
        <v>-22.72</v>
      </c>
      <c r="V876" s="30">
        <v>21</v>
      </c>
      <c r="W876" s="30">
        <v>276.64</v>
      </c>
      <c r="X876" s="30">
        <v>86646</v>
      </c>
      <c r="Y876" s="30" t="s">
        <v>3218</v>
      </c>
      <c r="Z876" s="30">
        <v>232.46031916270766</v>
      </c>
    </row>
    <row r="877" spans="1:26" x14ac:dyDescent="0.2">
      <c r="A877" s="30">
        <v>2794</v>
      </c>
      <c r="B877" s="30" t="s">
        <v>1745</v>
      </c>
      <c r="C877" s="30" t="s">
        <v>92</v>
      </c>
      <c r="D877" s="30">
        <v>0.06</v>
      </c>
      <c r="E877" s="30">
        <v>2.61</v>
      </c>
      <c r="F877" s="30">
        <v>0.5</v>
      </c>
      <c r="G877" s="30" t="s">
        <v>14</v>
      </c>
      <c r="H877" s="30" t="s">
        <v>70</v>
      </c>
      <c r="I877" s="30" t="s">
        <v>24</v>
      </c>
      <c r="J877" s="30" t="s">
        <v>128</v>
      </c>
      <c r="K877" s="30" t="s">
        <v>49</v>
      </c>
      <c r="L877" s="30" t="s">
        <v>1545</v>
      </c>
      <c r="M877" s="30">
        <v>0.39</v>
      </c>
      <c r="N877" s="30" t="s">
        <v>8</v>
      </c>
      <c r="O877" s="30" t="s">
        <v>28</v>
      </c>
      <c r="P877" s="30" t="s">
        <v>189</v>
      </c>
      <c r="Q877" s="30" t="s">
        <v>1746</v>
      </c>
      <c r="R877" s="30">
        <v>50158</v>
      </c>
      <c r="S877" s="32">
        <v>42083</v>
      </c>
      <c r="T877" s="32">
        <v>42085</v>
      </c>
      <c r="U877" s="53">
        <v>3.5949</v>
      </c>
      <c r="V877" s="30">
        <v>2</v>
      </c>
      <c r="W877" s="30">
        <v>5.21</v>
      </c>
      <c r="X877" s="30">
        <v>87554</v>
      </c>
      <c r="Y877" s="30" t="s">
        <v>3216</v>
      </c>
      <c r="Z877" s="30">
        <v>-40.076750224969828</v>
      </c>
    </row>
    <row r="878" spans="1:26" x14ac:dyDescent="0.2">
      <c r="A878" s="30">
        <v>3360</v>
      </c>
      <c r="B878" s="30" t="s">
        <v>1747</v>
      </c>
      <c r="C878" s="30" t="s">
        <v>46</v>
      </c>
      <c r="D878" s="30">
        <v>0.02</v>
      </c>
      <c r="E878" s="30">
        <v>9.11</v>
      </c>
      <c r="F878" s="30">
        <v>2.15</v>
      </c>
      <c r="G878" s="30" t="s">
        <v>14</v>
      </c>
      <c r="H878" s="30" t="s">
        <v>47</v>
      </c>
      <c r="I878" s="30" t="s">
        <v>24</v>
      </c>
      <c r="J878" s="30" t="s">
        <v>64</v>
      </c>
      <c r="K878" s="30" t="s">
        <v>26</v>
      </c>
      <c r="L878" s="30" t="s">
        <v>65</v>
      </c>
      <c r="M878" s="30">
        <v>0.4</v>
      </c>
      <c r="N878" s="30" t="s">
        <v>8</v>
      </c>
      <c r="O878" s="30" t="s">
        <v>28</v>
      </c>
      <c r="P878" s="30" t="s">
        <v>333</v>
      </c>
      <c r="Q878" s="30" t="s">
        <v>1748</v>
      </c>
      <c r="R878" s="30">
        <v>53214</v>
      </c>
      <c r="S878" s="32">
        <v>42083</v>
      </c>
      <c r="T878" s="32">
        <v>42085</v>
      </c>
      <c r="U878" s="53">
        <v>18.41</v>
      </c>
      <c r="V878" s="30">
        <v>3</v>
      </c>
      <c r="W878" s="30">
        <v>27.37</v>
      </c>
      <c r="X878" s="30">
        <v>91435</v>
      </c>
      <c r="Y878" s="30" t="s">
        <v>3216</v>
      </c>
      <c r="Z878" s="30">
        <v>294.51545939474431</v>
      </c>
    </row>
    <row r="879" spans="1:26" x14ac:dyDescent="0.2">
      <c r="A879" s="30">
        <v>3361</v>
      </c>
      <c r="B879" s="30" t="s">
        <v>786</v>
      </c>
      <c r="C879" s="30" t="s">
        <v>46</v>
      </c>
      <c r="D879" s="30">
        <v>0.06</v>
      </c>
      <c r="E879" s="30">
        <v>12.64</v>
      </c>
      <c r="F879" s="30">
        <v>4.9800000000000004</v>
      </c>
      <c r="G879" s="30" t="s">
        <v>14</v>
      </c>
      <c r="H879" s="30" t="s">
        <v>47</v>
      </c>
      <c r="I879" s="30" t="s">
        <v>4</v>
      </c>
      <c r="J879" s="30" t="s">
        <v>102</v>
      </c>
      <c r="K879" s="30" t="s">
        <v>18</v>
      </c>
      <c r="L879" s="30" t="s">
        <v>1749</v>
      </c>
      <c r="M879" s="30">
        <v>0.48</v>
      </c>
      <c r="N879" s="30" t="s">
        <v>8</v>
      </c>
      <c r="O879" s="30" t="s">
        <v>28</v>
      </c>
      <c r="P879" s="30" t="s">
        <v>333</v>
      </c>
      <c r="Q879" s="30" t="s">
        <v>788</v>
      </c>
      <c r="R879" s="30">
        <v>53095</v>
      </c>
      <c r="S879" s="32">
        <v>42083</v>
      </c>
      <c r="T879" s="32">
        <v>42085</v>
      </c>
      <c r="U879" s="53">
        <v>65.63</v>
      </c>
      <c r="V879" s="30">
        <v>8</v>
      </c>
      <c r="W879" s="30">
        <v>98.16</v>
      </c>
      <c r="X879" s="30">
        <v>91435</v>
      </c>
      <c r="Y879" s="30" t="s">
        <v>3216</v>
      </c>
      <c r="Z879" s="30">
        <v>472.21056327420217</v>
      </c>
    </row>
    <row r="880" spans="1:26" x14ac:dyDescent="0.2">
      <c r="A880" s="30">
        <v>691</v>
      </c>
      <c r="B880" s="30" t="s">
        <v>1750</v>
      </c>
      <c r="C880" s="30" t="s">
        <v>13</v>
      </c>
      <c r="D880" s="30">
        <v>0.09</v>
      </c>
      <c r="E880" s="30">
        <v>6.48</v>
      </c>
      <c r="F880" s="30">
        <v>6.35</v>
      </c>
      <c r="G880" s="30" t="s">
        <v>14</v>
      </c>
      <c r="H880" s="30" t="s">
        <v>47</v>
      </c>
      <c r="I880" s="30" t="s">
        <v>24</v>
      </c>
      <c r="J880" s="30" t="s">
        <v>64</v>
      </c>
      <c r="K880" s="30" t="s">
        <v>49</v>
      </c>
      <c r="L880" s="30" t="s">
        <v>1751</v>
      </c>
      <c r="M880" s="30">
        <v>0.37</v>
      </c>
      <c r="N880" s="30" t="s">
        <v>8</v>
      </c>
      <c r="O880" s="30" t="s">
        <v>35</v>
      </c>
      <c r="P880" s="30" t="s">
        <v>42</v>
      </c>
      <c r="Q880" s="30" t="s">
        <v>1752</v>
      </c>
      <c r="R880" s="30">
        <v>98408</v>
      </c>
      <c r="S880" s="32">
        <v>42084</v>
      </c>
      <c r="T880" s="32">
        <v>42085</v>
      </c>
      <c r="U880" s="53">
        <v>-88.6</v>
      </c>
      <c r="V880" s="30">
        <v>8</v>
      </c>
      <c r="W880" s="30">
        <v>49.81</v>
      </c>
      <c r="X880" s="30">
        <v>89915</v>
      </c>
      <c r="Y880" s="30" t="s">
        <v>3217</v>
      </c>
      <c r="Z880" s="30">
        <v>18.067551701210657</v>
      </c>
    </row>
    <row r="881" spans="1:26" x14ac:dyDescent="0.2">
      <c r="A881" s="30">
        <v>1471</v>
      </c>
      <c r="B881" s="30" t="s">
        <v>1753</v>
      </c>
      <c r="C881" s="30" t="s">
        <v>13</v>
      </c>
      <c r="D881" s="30">
        <v>0.03</v>
      </c>
      <c r="E881" s="30">
        <v>420.98</v>
      </c>
      <c r="F881" s="30">
        <v>19.989999999999998</v>
      </c>
      <c r="G881" s="30" t="s">
        <v>14</v>
      </c>
      <c r="H881" s="30" t="s">
        <v>47</v>
      </c>
      <c r="I881" s="30" t="s">
        <v>24</v>
      </c>
      <c r="J881" s="30" t="s">
        <v>48</v>
      </c>
      <c r="K881" s="30" t="s">
        <v>49</v>
      </c>
      <c r="L881" s="30" t="s">
        <v>843</v>
      </c>
      <c r="M881" s="30">
        <v>0.35</v>
      </c>
      <c r="N881" s="30" t="s">
        <v>8</v>
      </c>
      <c r="O881" s="30" t="s">
        <v>87</v>
      </c>
      <c r="P881" s="30" t="s">
        <v>293</v>
      </c>
      <c r="Q881" s="30" t="s">
        <v>1114</v>
      </c>
      <c r="R881" s="30">
        <v>43081</v>
      </c>
      <c r="S881" s="32">
        <v>42084</v>
      </c>
      <c r="T881" s="32">
        <v>42085</v>
      </c>
      <c r="U881" s="53">
        <v>3043.0311000000002</v>
      </c>
      <c r="V881" s="30">
        <v>10</v>
      </c>
      <c r="W881" s="30">
        <v>4410.1899999999996</v>
      </c>
      <c r="X881" s="30">
        <v>87077</v>
      </c>
      <c r="Y881" s="30" t="s">
        <v>3218</v>
      </c>
      <c r="Z881" s="30">
        <v>4923.6669609428163</v>
      </c>
    </row>
    <row r="882" spans="1:26" x14ac:dyDescent="0.2">
      <c r="A882" s="30">
        <v>2601</v>
      </c>
      <c r="B882" s="30" t="s">
        <v>1754</v>
      </c>
      <c r="C882" s="30" t="s">
        <v>23</v>
      </c>
      <c r="D882" s="30">
        <v>0.05</v>
      </c>
      <c r="E882" s="30">
        <v>5.74</v>
      </c>
      <c r="F882" s="30">
        <v>5.3</v>
      </c>
      <c r="G882" s="30" t="s">
        <v>14</v>
      </c>
      <c r="H882" s="30" t="s">
        <v>70</v>
      </c>
      <c r="I882" s="30" t="s">
        <v>24</v>
      </c>
      <c r="J882" s="30" t="s">
        <v>544</v>
      </c>
      <c r="K882" s="30" t="s">
        <v>18</v>
      </c>
      <c r="L882" s="30" t="s">
        <v>1755</v>
      </c>
      <c r="M882" s="30">
        <v>0.55000000000000004</v>
      </c>
      <c r="N882" s="30" t="s">
        <v>8</v>
      </c>
      <c r="O882" s="30" t="s">
        <v>87</v>
      </c>
      <c r="P882" s="30" t="s">
        <v>1332</v>
      </c>
      <c r="Q882" s="30" t="s">
        <v>1756</v>
      </c>
      <c r="R882" s="30">
        <v>3054</v>
      </c>
      <c r="S882" s="32">
        <v>42084</v>
      </c>
      <c r="T882" s="32">
        <v>42089</v>
      </c>
      <c r="U882" s="53">
        <v>-50.75</v>
      </c>
      <c r="V882" s="30">
        <v>7</v>
      </c>
      <c r="W882" s="30">
        <v>42.02</v>
      </c>
      <c r="X882" s="30">
        <v>87382</v>
      </c>
      <c r="Y882" s="30" t="s">
        <v>3218</v>
      </c>
      <c r="Z882" s="30">
        <v>253.35138349631379</v>
      </c>
    </row>
    <row r="883" spans="1:26" x14ac:dyDescent="0.2">
      <c r="A883" s="30">
        <v>3275</v>
      </c>
      <c r="B883" s="30" t="s">
        <v>38</v>
      </c>
      <c r="C883" s="30" t="s">
        <v>23</v>
      </c>
      <c r="D883" s="30">
        <v>0.02</v>
      </c>
      <c r="E883" s="30">
        <v>13.48</v>
      </c>
      <c r="F883" s="30">
        <v>4.51</v>
      </c>
      <c r="G883" s="30" t="s">
        <v>14</v>
      </c>
      <c r="H883" s="30" t="s">
        <v>47</v>
      </c>
      <c r="I883" s="30" t="s">
        <v>24</v>
      </c>
      <c r="J883" s="30" t="s">
        <v>54</v>
      </c>
      <c r="K883" s="30" t="s">
        <v>49</v>
      </c>
      <c r="L883" s="30" t="s">
        <v>1757</v>
      </c>
      <c r="M883" s="30">
        <v>0.59</v>
      </c>
      <c r="N883" s="30" t="s">
        <v>8</v>
      </c>
      <c r="O883" s="30" t="s">
        <v>35</v>
      </c>
      <c r="P883" s="30" t="s">
        <v>42</v>
      </c>
      <c r="Q883" s="30" t="s">
        <v>43</v>
      </c>
      <c r="R883" s="30">
        <v>98273</v>
      </c>
      <c r="S883" s="32">
        <v>42084</v>
      </c>
      <c r="T883" s="32">
        <v>42086</v>
      </c>
      <c r="U883" s="53">
        <v>34.520000000000003</v>
      </c>
      <c r="V883" s="30">
        <v>9</v>
      </c>
      <c r="W883" s="30">
        <v>127.12</v>
      </c>
      <c r="X883" s="30">
        <v>86233</v>
      </c>
      <c r="Y883" s="30" t="s">
        <v>3217</v>
      </c>
      <c r="Z883" s="30">
        <v>426.59739221011557</v>
      </c>
    </row>
    <row r="884" spans="1:26" x14ac:dyDescent="0.2">
      <c r="A884" s="30">
        <v>247</v>
      </c>
      <c r="B884" s="30" t="s">
        <v>1311</v>
      </c>
      <c r="C884" s="30" t="s">
        <v>92</v>
      </c>
      <c r="D884" s="30">
        <v>0.09</v>
      </c>
      <c r="E884" s="30">
        <v>2.88</v>
      </c>
      <c r="F884" s="30">
        <v>0.99</v>
      </c>
      <c r="G884" s="30" t="s">
        <v>14</v>
      </c>
      <c r="H884" s="30" t="s">
        <v>70</v>
      </c>
      <c r="I884" s="30" t="s">
        <v>24</v>
      </c>
      <c r="J884" s="30" t="s">
        <v>128</v>
      </c>
      <c r="K884" s="30" t="s">
        <v>49</v>
      </c>
      <c r="L884" s="30" t="s">
        <v>198</v>
      </c>
      <c r="M884" s="30">
        <v>0.36</v>
      </c>
      <c r="N884" s="30" t="s">
        <v>8</v>
      </c>
      <c r="O884" s="30" t="s">
        <v>9</v>
      </c>
      <c r="P884" s="30" t="s">
        <v>376</v>
      </c>
      <c r="Q884" s="30" t="s">
        <v>1312</v>
      </c>
      <c r="R884" s="30">
        <v>37804</v>
      </c>
      <c r="S884" s="32">
        <v>42084</v>
      </c>
      <c r="T884" s="32">
        <v>42086</v>
      </c>
      <c r="U884" s="53">
        <v>-145.08199999999999</v>
      </c>
      <c r="V884" s="30">
        <v>10</v>
      </c>
      <c r="W884" s="30">
        <v>28.73</v>
      </c>
      <c r="X884" s="30">
        <v>89140</v>
      </c>
      <c r="Y884" s="30" t="s">
        <v>3215</v>
      </c>
      <c r="Z884" s="30">
        <v>-222.6971668048684</v>
      </c>
    </row>
    <row r="885" spans="1:26" x14ac:dyDescent="0.2">
      <c r="A885" s="30">
        <v>1185</v>
      </c>
      <c r="B885" s="30" t="s">
        <v>1758</v>
      </c>
      <c r="C885" s="30" t="s">
        <v>92</v>
      </c>
      <c r="D885" s="30">
        <v>0</v>
      </c>
      <c r="E885" s="30">
        <v>3174.835</v>
      </c>
      <c r="F885" s="30">
        <v>24.49</v>
      </c>
      <c r="G885" s="30" t="s">
        <v>14</v>
      </c>
      <c r="H885" s="30" t="s">
        <v>15</v>
      </c>
      <c r="I885" s="30" t="s">
        <v>16</v>
      </c>
      <c r="J885" s="30" t="s">
        <v>32</v>
      </c>
      <c r="K885" s="30" t="s">
        <v>40</v>
      </c>
      <c r="L885" s="30" t="s">
        <v>290</v>
      </c>
      <c r="M885" s="30">
        <v>0.39</v>
      </c>
      <c r="N885" s="30" t="s">
        <v>8</v>
      </c>
      <c r="O885" s="30" t="s">
        <v>9</v>
      </c>
      <c r="P885" s="30" t="s">
        <v>140</v>
      </c>
      <c r="Q885" s="30" t="s">
        <v>334</v>
      </c>
      <c r="R885" s="30">
        <v>35756</v>
      </c>
      <c r="S885" s="32">
        <v>42084</v>
      </c>
      <c r="T885" s="32">
        <v>42085</v>
      </c>
      <c r="U885" s="53">
        <v>4.1100000000000003</v>
      </c>
      <c r="V885" s="30">
        <v>3</v>
      </c>
      <c r="W885" s="30">
        <v>20552.55</v>
      </c>
      <c r="X885" s="30">
        <v>85938</v>
      </c>
      <c r="Y885" s="30" t="s">
        <v>3215</v>
      </c>
      <c r="Z885" s="30">
        <v>21878.448370430986</v>
      </c>
    </row>
    <row r="886" spans="1:26" x14ac:dyDescent="0.2">
      <c r="A886" s="30">
        <v>3258</v>
      </c>
      <c r="B886" s="30" t="s">
        <v>1759</v>
      </c>
      <c r="C886" s="30" t="s">
        <v>46</v>
      </c>
      <c r="D886" s="30">
        <v>0.02</v>
      </c>
      <c r="E886" s="30">
        <v>55.94</v>
      </c>
      <c r="F886" s="30">
        <v>6.55</v>
      </c>
      <c r="G886" s="30" t="s">
        <v>14</v>
      </c>
      <c r="H886" s="30" t="s">
        <v>15</v>
      </c>
      <c r="I886" s="30" t="s">
        <v>16</v>
      </c>
      <c r="J886" s="30" t="s">
        <v>17</v>
      </c>
      <c r="K886" s="30" t="s">
        <v>49</v>
      </c>
      <c r="L886" s="30" t="s">
        <v>1760</v>
      </c>
      <c r="M886" s="30">
        <v>0.68</v>
      </c>
      <c r="N886" s="30" t="s">
        <v>8</v>
      </c>
      <c r="O886" s="30" t="s">
        <v>35</v>
      </c>
      <c r="P886" s="30" t="s">
        <v>42</v>
      </c>
      <c r="Q886" s="30" t="s">
        <v>1761</v>
      </c>
      <c r="R886" s="30">
        <v>98037</v>
      </c>
      <c r="S886" s="32">
        <v>42084</v>
      </c>
      <c r="T886" s="32">
        <v>42086</v>
      </c>
      <c r="U886" s="53">
        <v>401.85</v>
      </c>
      <c r="V886" s="30">
        <v>11</v>
      </c>
      <c r="W886" s="30">
        <v>646.88</v>
      </c>
      <c r="X886" s="30">
        <v>88824</v>
      </c>
      <c r="Y886" s="30" t="s">
        <v>3217</v>
      </c>
      <c r="Z886" s="30">
        <v>1128.8642383611514</v>
      </c>
    </row>
    <row r="887" spans="1:26" x14ac:dyDescent="0.2">
      <c r="A887" s="30">
        <v>87</v>
      </c>
      <c r="B887" s="30" t="s">
        <v>1762</v>
      </c>
      <c r="C887" s="30" t="s">
        <v>13</v>
      </c>
      <c r="D887" s="30">
        <v>0.09</v>
      </c>
      <c r="E887" s="30">
        <v>4.91</v>
      </c>
      <c r="F887" s="30">
        <v>0.5</v>
      </c>
      <c r="G887" s="30" t="s">
        <v>14</v>
      </c>
      <c r="H887" s="30" t="s">
        <v>70</v>
      </c>
      <c r="I887" s="30" t="s">
        <v>24</v>
      </c>
      <c r="J887" s="30" t="s">
        <v>128</v>
      </c>
      <c r="K887" s="30" t="s">
        <v>49</v>
      </c>
      <c r="L887" s="30" t="s">
        <v>949</v>
      </c>
      <c r="M887" s="30">
        <v>0.36</v>
      </c>
      <c r="N887" s="30" t="s">
        <v>8</v>
      </c>
      <c r="O887" s="30" t="s">
        <v>35</v>
      </c>
      <c r="P887" s="30" t="s">
        <v>66</v>
      </c>
      <c r="Q887" s="30" t="s">
        <v>1763</v>
      </c>
      <c r="R887" s="30">
        <v>95687</v>
      </c>
      <c r="S887" s="32">
        <v>42085</v>
      </c>
      <c r="T887" s="32">
        <v>42086</v>
      </c>
      <c r="U887" s="53">
        <v>28.855799999999999</v>
      </c>
      <c r="V887" s="30">
        <v>9</v>
      </c>
      <c r="W887" s="30">
        <v>41.82</v>
      </c>
      <c r="X887" s="30">
        <v>90597</v>
      </c>
      <c r="Y887" s="30" t="s">
        <v>3217</v>
      </c>
      <c r="Z887" s="30">
        <v>-67.014897954353501</v>
      </c>
    </row>
    <row r="888" spans="1:26" x14ac:dyDescent="0.2">
      <c r="A888" s="30">
        <v>87</v>
      </c>
      <c r="B888" s="30" t="s">
        <v>1762</v>
      </c>
      <c r="C888" s="30" t="s">
        <v>13</v>
      </c>
      <c r="D888" s="30">
        <v>0.01</v>
      </c>
      <c r="E888" s="30">
        <v>296.18</v>
      </c>
      <c r="F888" s="30">
        <v>54.12</v>
      </c>
      <c r="G888" s="30" t="s">
        <v>2</v>
      </c>
      <c r="H888" s="30" t="s">
        <v>70</v>
      </c>
      <c r="I888" s="30" t="s">
        <v>4</v>
      </c>
      <c r="J888" s="30" t="s">
        <v>5</v>
      </c>
      <c r="K888" s="30" t="s">
        <v>6</v>
      </c>
      <c r="L888" s="30" t="s">
        <v>1055</v>
      </c>
      <c r="M888" s="30">
        <v>0.76</v>
      </c>
      <c r="N888" s="30" t="s">
        <v>8</v>
      </c>
      <c r="O888" s="30" t="s">
        <v>35</v>
      </c>
      <c r="P888" s="30" t="s">
        <v>66</v>
      </c>
      <c r="Q888" s="30" t="s">
        <v>1763</v>
      </c>
      <c r="R888" s="30">
        <v>95687</v>
      </c>
      <c r="S888" s="32">
        <v>42085</v>
      </c>
      <c r="T888" s="32">
        <v>42088</v>
      </c>
      <c r="U888" s="53">
        <v>173.48</v>
      </c>
      <c r="V888" s="30">
        <v>9</v>
      </c>
      <c r="W888" s="30">
        <v>2875.72</v>
      </c>
      <c r="X888" s="30">
        <v>90597</v>
      </c>
      <c r="Y888" s="30" t="s">
        <v>3217</v>
      </c>
      <c r="Z888" s="30">
        <v>3057.4787885694423</v>
      </c>
    </row>
    <row r="889" spans="1:26" x14ac:dyDescent="0.2">
      <c r="A889" s="30">
        <v>2014</v>
      </c>
      <c r="B889" s="30" t="s">
        <v>1764</v>
      </c>
      <c r="C889" s="30" t="s">
        <v>13</v>
      </c>
      <c r="D889" s="30">
        <v>7.0000000000000007E-2</v>
      </c>
      <c r="E889" s="30">
        <v>39.479999999999997</v>
      </c>
      <c r="F889" s="30">
        <v>1.99</v>
      </c>
      <c r="G889" s="30" t="s">
        <v>14</v>
      </c>
      <c r="H889" s="30" t="s">
        <v>47</v>
      </c>
      <c r="I889" s="30" t="s">
        <v>16</v>
      </c>
      <c r="J889" s="30" t="s">
        <v>17</v>
      </c>
      <c r="K889" s="30" t="s">
        <v>18</v>
      </c>
      <c r="L889" s="30" t="s">
        <v>1233</v>
      </c>
      <c r="M889" s="30">
        <v>0.54</v>
      </c>
      <c r="N889" s="30" t="s">
        <v>8</v>
      </c>
      <c r="O889" s="30" t="s">
        <v>28</v>
      </c>
      <c r="P889" s="30" t="s">
        <v>189</v>
      </c>
      <c r="Q889" s="30" t="s">
        <v>1765</v>
      </c>
      <c r="R889" s="30">
        <v>51503</v>
      </c>
      <c r="S889" s="32">
        <v>42085</v>
      </c>
      <c r="T889" s="32">
        <v>42087</v>
      </c>
      <c r="U889" s="53">
        <v>88.72</v>
      </c>
      <c r="V889" s="30">
        <v>4</v>
      </c>
      <c r="W889" s="30">
        <v>151.27000000000001</v>
      </c>
      <c r="X889" s="30">
        <v>88367</v>
      </c>
      <c r="Y889" s="30" t="s">
        <v>3216</v>
      </c>
      <c r="Z889" s="30">
        <v>337.05307807344775</v>
      </c>
    </row>
    <row r="890" spans="1:26" x14ac:dyDescent="0.2">
      <c r="A890" s="30">
        <v>2014</v>
      </c>
      <c r="B890" s="30" t="s">
        <v>1764</v>
      </c>
      <c r="C890" s="30" t="s">
        <v>13</v>
      </c>
      <c r="D890" s="30">
        <v>0</v>
      </c>
      <c r="E890" s="30">
        <v>4.91</v>
      </c>
      <c r="F890" s="30">
        <v>0.5</v>
      </c>
      <c r="G890" s="30" t="s">
        <v>14</v>
      </c>
      <c r="H890" s="30" t="s">
        <v>47</v>
      </c>
      <c r="I890" s="30" t="s">
        <v>24</v>
      </c>
      <c r="J890" s="30" t="s">
        <v>128</v>
      </c>
      <c r="K890" s="30" t="s">
        <v>49</v>
      </c>
      <c r="L890" s="30" t="s">
        <v>949</v>
      </c>
      <c r="M890" s="30">
        <v>0.36</v>
      </c>
      <c r="N890" s="30" t="s">
        <v>8</v>
      </c>
      <c r="O890" s="30" t="s">
        <v>28</v>
      </c>
      <c r="P890" s="30" t="s">
        <v>189</v>
      </c>
      <c r="Q890" s="30" t="s">
        <v>1765</v>
      </c>
      <c r="R890" s="30">
        <v>51503</v>
      </c>
      <c r="S890" s="32">
        <v>42085</v>
      </c>
      <c r="T890" s="32">
        <v>42087</v>
      </c>
      <c r="U890" s="53">
        <v>7.2519</v>
      </c>
      <c r="V890" s="30">
        <v>2</v>
      </c>
      <c r="W890" s="30">
        <v>10.51</v>
      </c>
      <c r="X890" s="30">
        <v>88367</v>
      </c>
      <c r="Y890" s="30" t="s">
        <v>3216</v>
      </c>
      <c r="Z890" s="30">
        <v>0.77677148132643126</v>
      </c>
    </row>
    <row r="891" spans="1:26" x14ac:dyDescent="0.2">
      <c r="A891" s="30">
        <v>949</v>
      </c>
      <c r="B891" s="30" t="s">
        <v>75</v>
      </c>
      <c r="C891" s="30" t="s">
        <v>23</v>
      </c>
      <c r="D891" s="30">
        <v>0.02</v>
      </c>
      <c r="E891" s="30">
        <v>48.04</v>
      </c>
      <c r="F891" s="30">
        <v>5.09</v>
      </c>
      <c r="G891" s="30" t="s">
        <v>14</v>
      </c>
      <c r="H891" s="30" t="s">
        <v>15</v>
      </c>
      <c r="I891" s="30" t="s">
        <v>24</v>
      </c>
      <c r="J891" s="30" t="s">
        <v>64</v>
      </c>
      <c r="K891" s="30" t="s">
        <v>49</v>
      </c>
      <c r="L891" s="30" t="s">
        <v>438</v>
      </c>
      <c r="M891" s="30">
        <v>0.37</v>
      </c>
      <c r="N891" s="30" t="s">
        <v>8</v>
      </c>
      <c r="O891" s="30" t="s">
        <v>35</v>
      </c>
      <c r="P891" s="30" t="s">
        <v>66</v>
      </c>
      <c r="Q891" s="30" t="s">
        <v>76</v>
      </c>
      <c r="R891" s="30">
        <v>90049</v>
      </c>
      <c r="S891" s="32">
        <v>42085</v>
      </c>
      <c r="T891" s="32">
        <v>42089</v>
      </c>
      <c r="U891" s="53">
        <v>373.67</v>
      </c>
      <c r="V891" s="30">
        <v>18</v>
      </c>
      <c r="W891" s="30">
        <v>881.32</v>
      </c>
      <c r="X891" s="30">
        <v>8257</v>
      </c>
      <c r="Y891" s="30" t="s">
        <v>3217</v>
      </c>
      <c r="Z891" s="30">
        <v>655.97377703213169</v>
      </c>
    </row>
    <row r="892" spans="1:26" x14ac:dyDescent="0.2">
      <c r="A892" s="30">
        <v>950</v>
      </c>
      <c r="B892" s="30" t="s">
        <v>58</v>
      </c>
      <c r="C892" s="30" t="s">
        <v>23</v>
      </c>
      <c r="D892" s="30">
        <v>0.05</v>
      </c>
      <c r="E892" s="30">
        <v>1500.97</v>
      </c>
      <c r="F892" s="30">
        <v>29.7</v>
      </c>
      <c r="G892" s="30" t="s">
        <v>2</v>
      </c>
      <c r="H892" s="30" t="s">
        <v>15</v>
      </c>
      <c r="I892" s="30" t="s">
        <v>16</v>
      </c>
      <c r="J892" s="30" t="s">
        <v>32</v>
      </c>
      <c r="K892" s="30" t="s">
        <v>33</v>
      </c>
      <c r="L892" s="30" t="s">
        <v>1766</v>
      </c>
      <c r="M892" s="30">
        <v>0.56999999999999995</v>
      </c>
      <c r="N892" s="30" t="s">
        <v>8</v>
      </c>
      <c r="O892" s="30" t="s">
        <v>28</v>
      </c>
      <c r="P892" s="30" t="s">
        <v>60</v>
      </c>
      <c r="Q892" s="30" t="s">
        <v>61</v>
      </c>
      <c r="R892" s="30">
        <v>55372</v>
      </c>
      <c r="S892" s="32">
        <v>42085</v>
      </c>
      <c r="T892" s="32">
        <v>42085</v>
      </c>
      <c r="U892" s="53">
        <v>-2561.3235</v>
      </c>
      <c r="V892" s="30">
        <v>1</v>
      </c>
      <c r="W892" s="30">
        <v>1497.22</v>
      </c>
      <c r="X892" s="30">
        <v>89084</v>
      </c>
      <c r="Y892" s="30" t="s">
        <v>3216</v>
      </c>
      <c r="Z892" s="30">
        <v>3225.7980364202863</v>
      </c>
    </row>
    <row r="893" spans="1:26" x14ac:dyDescent="0.2">
      <c r="A893" s="30">
        <v>950</v>
      </c>
      <c r="B893" s="30" t="s">
        <v>58</v>
      </c>
      <c r="C893" s="30" t="s">
        <v>23</v>
      </c>
      <c r="D893" s="30">
        <v>0.02</v>
      </c>
      <c r="E893" s="30">
        <v>48.04</v>
      </c>
      <c r="F893" s="30">
        <v>5.09</v>
      </c>
      <c r="G893" s="30" t="s">
        <v>14</v>
      </c>
      <c r="H893" s="30" t="s">
        <v>15</v>
      </c>
      <c r="I893" s="30" t="s">
        <v>24</v>
      </c>
      <c r="J893" s="30" t="s">
        <v>64</v>
      </c>
      <c r="K893" s="30" t="s">
        <v>49</v>
      </c>
      <c r="L893" s="30" t="s">
        <v>438</v>
      </c>
      <c r="M893" s="30">
        <v>0.37</v>
      </c>
      <c r="N893" s="30" t="s">
        <v>8</v>
      </c>
      <c r="O893" s="30" t="s">
        <v>28</v>
      </c>
      <c r="P893" s="30" t="s">
        <v>60</v>
      </c>
      <c r="Q893" s="30" t="s">
        <v>61</v>
      </c>
      <c r="R893" s="30">
        <v>55372</v>
      </c>
      <c r="S893" s="32">
        <v>42085</v>
      </c>
      <c r="T893" s="32">
        <v>42089</v>
      </c>
      <c r="U893" s="53">
        <v>168.91890000000001</v>
      </c>
      <c r="V893" s="30">
        <v>5</v>
      </c>
      <c r="W893" s="30">
        <v>244.81</v>
      </c>
      <c r="X893" s="30">
        <v>89084</v>
      </c>
      <c r="Y893" s="30" t="s">
        <v>3216</v>
      </c>
      <c r="Z893" s="30">
        <v>446.30338394604809</v>
      </c>
    </row>
    <row r="894" spans="1:26" x14ac:dyDescent="0.2">
      <c r="A894" s="30">
        <v>950</v>
      </c>
      <c r="B894" s="30" t="s">
        <v>58</v>
      </c>
      <c r="C894" s="30" t="s">
        <v>23</v>
      </c>
      <c r="D894" s="30">
        <v>0.03</v>
      </c>
      <c r="E894" s="30">
        <v>4.28</v>
      </c>
      <c r="F894" s="30">
        <v>1.6</v>
      </c>
      <c r="G894" s="30" t="s">
        <v>14</v>
      </c>
      <c r="H894" s="30" t="s">
        <v>15</v>
      </c>
      <c r="I894" s="30" t="s">
        <v>24</v>
      </c>
      <c r="J894" s="30" t="s">
        <v>25</v>
      </c>
      <c r="K894" s="30" t="s">
        <v>26</v>
      </c>
      <c r="L894" s="30" t="s">
        <v>1767</v>
      </c>
      <c r="M894" s="30">
        <v>0.57999999999999996</v>
      </c>
      <c r="N894" s="30" t="s">
        <v>8</v>
      </c>
      <c r="O894" s="30" t="s">
        <v>28</v>
      </c>
      <c r="P894" s="30" t="s">
        <v>60</v>
      </c>
      <c r="Q894" s="30" t="s">
        <v>61</v>
      </c>
      <c r="R894" s="30">
        <v>55372</v>
      </c>
      <c r="S894" s="32">
        <v>42085</v>
      </c>
      <c r="T894" s="32">
        <v>42092</v>
      </c>
      <c r="U894" s="53">
        <v>-6.2</v>
      </c>
      <c r="V894" s="30">
        <v>1</v>
      </c>
      <c r="W894" s="30">
        <v>4.55</v>
      </c>
      <c r="X894" s="30">
        <v>89084</v>
      </c>
      <c r="Y894" s="30" t="s">
        <v>3216</v>
      </c>
      <c r="Z894" s="30">
        <v>201.34826973332375</v>
      </c>
    </row>
    <row r="895" spans="1:26" x14ac:dyDescent="0.2">
      <c r="A895" s="30">
        <v>1938</v>
      </c>
      <c r="B895" s="30" t="s">
        <v>1768</v>
      </c>
      <c r="C895" s="30" t="s">
        <v>92</v>
      </c>
      <c r="D895" s="30">
        <v>0.1</v>
      </c>
      <c r="E895" s="30">
        <v>152.47999999999999</v>
      </c>
      <c r="F895" s="30">
        <v>4</v>
      </c>
      <c r="G895" s="30" t="s">
        <v>63</v>
      </c>
      <c r="H895" s="30" t="s">
        <v>70</v>
      </c>
      <c r="I895" s="30" t="s">
        <v>16</v>
      </c>
      <c r="J895" s="30" t="s">
        <v>17</v>
      </c>
      <c r="K895" s="30" t="s">
        <v>49</v>
      </c>
      <c r="L895" s="30" t="s">
        <v>1769</v>
      </c>
      <c r="M895" s="30">
        <v>0.79</v>
      </c>
      <c r="N895" s="30" t="s">
        <v>8</v>
      </c>
      <c r="O895" s="30" t="s">
        <v>28</v>
      </c>
      <c r="P895" s="30" t="s">
        <v>513</v>
      </c>
      <c r="Q895" s="30" t="s">
        <v>1770</v>
      </c>
      <c r="R895" s="30">
        <v>66801</v>
      </c>
      <c r="S895" s="32">
        <v>42085</v>
      </c>
      <c r="T895" s="32">
        <v>42086</v>
      </c>
      <c r="U895" s="53">
        <v>-521.09</v>
      </c>
      <c r="V895" s="30">
        <v>4</v>
      </c>
      <c r="W895" s="30">
        <v>558.16999999999996</v>
      </c>
      <c r="X895" s="30">
        <v>88870</v>
      </c>
      <c r="Y895" s="30" t="s">
        <v>3216</v>
      </c>
      <c r="Z895" s="30">
        <v>212.76325439112443</v>
      </c>
    </row>
    <row r="896" spans="1:26" x14ac:dyDescent="0.2">
      <c r="A896" s="30">
        <v>1940</v>
      </c>
      <c r="B896" s="30" t="s">
        <v>1771</v>
      </c>
      <c r="C896" s="30" t="s">
        <v>92</v>
      </c>
      <c r="D896" s="30">
        <v>0.08</v>
      </c>
      <c r="E896" s="30">
        <v>6.84</v>
      </c>
      <c r="F896" s="30">
        <v>8.3699999999999992</v>
      </c>
      <c r="G896" s="30" t="s">
        <v>14</v>
      </c>
      <c r="H896" s="30" t="s">
        <v>70</v>
      </c>
      <c r="I896" s="30" t="s">
        <v>24</v>
      </c>
      <c r="J896" s="30" t="s">
        <v>544</v>
      </c>
      <c r="K896" s="30" t="s">
        <v>18</v>
      </c>
      <c r="L896" s="30" t="s">
        <v>712</v>
      </c>
      <c r="M896" s="30">
        <v>0.57999999999999996</v>
      </c>
      <c r="N896" s="30" t="s">
        <v>8</v>
      </c>
      <c r="O896" s="30" t="s">
        <v>35</v>
      </c>
      <c r="P896" s="30" t="s">
        <v>122</v>
      </c>
      <c r="Q896" s="30" t="s">
        <v>123</v>
      </c>
      <c r="R896" s="30">
        <v>84020</v>
      </c>
      <c r="S896" s="32">
        <v>42085</v>
      </c>
      <c r="T896" s="32">
        <v>42087</v>
      </c>
      <c r="U896" s="53">
        <v>-29.49</v>
      </c>
      <c r="V896" s="30">
        <v>1</v>
      </c>
      <c r="W896" s="30">
        <v>8.39</v>
      </c>
      <c r="X896" s="30">
        <v>88870</v>
      </c>
      <c r="Y896" s="30" t="s">
        <v>3217</v>
      </c>
      <c r="Z896" s="30">
        <v>301.52659576105714</v>
      </c>
    </row>
    <row r="897" spans="1:26" x14ac:dyDescent="0.2">
      <c r="A897" s="30">
        <v>959</v>
      </c>
      <c r="B897" s="30" t="s">
        <v>1772</v>
      </c>
      <c r="C897" s="30" t="s">
        <v>46</v>
      </c>
      <c r="D897" s="30">
        <v>0.01</v>
      </c>
      <c r="E897" s="30">
        <v>145.44999999999999</v>
      </c>
      <c r="F897" s="30">
        <v>17.850000000000001</v>
      </c>
      <c r="G897" s="30" t="s">
        <v>2</v>
      </c>
      <c r="H897" s="30" t="s">
        <v>70</v>
      </c>
      <c r="I897" s="30" t="s">
        <v>16</v>
      </c>
      <c r="J897" s="30" t="s">
        <v>32</v>
      </c>
      <c r="K897" s="30" t="s">
        <v>33</v>
      </c>
      <c r="L897" s="30" t="s">
        <v>186</v>
      </c>
      <c r="M897" s="30">
        <v>0.56000000000000005</v>
      </c>
      <c r="N897" s="30" t="s">
        <v>8</v>
      </c>
      <c r="O897" s="30" t="s">
        <v>28</v>
      </c>
      <c r="P897" s="30" t="s">
        <v>163</v>
      </c>
      <c r="Q897" s="30" t="s">
        <v>173</v>
      </c>
      <c r="R897" s="30">
        <v>76028</v>
      </c>
      <c r="S897" s="32">
        <v>42085</v>
      </c>
      <c r="T897" s="32">
        <v>42086</v>
      </c>
      <c r="U897" s="53">
        <v>837.6807</v>
      </c>
      <c r="V897" s="30">
        <v>8</v>
      </c>
      <c r="W897" s="30">
        <v>1214.03</v>
      </c>
      <c r="X897" s="30">
        <v>91581</v>
      </c>
      <c r="Y897" s="30" t="s">
        <v>3216</v>
      </c>
      <c r="Z897" s="30">
        <v>2300.1756864499202</v>
      </c>
    </row>
    <row r="898" spans="1:26" x14ac:dyDescent="0.2">
      <c r="A898" s="30">
        <v>1553</v>
      </c>
      <c r="B898" s="30" t="s">
        <v>1773</v>
      </c>
      <c r="C898" s="30" t="s">
        <v>46</v>
      </c>
      <c r="D898" s="30">
        <v>0.03</v>
      </c>
      <c r="E898" s="30">
        <v>12.28</v>
      </c>
      <c r="F898" s="30">
        <v>6.35</v>
      </c>
      <c r="G898" s="30" t="s">
        <v>14</v>
      </c>
      <c r="H898" s="30" t="s">
        <v>3</v>
      </c>
      <c r="I898" s="30" t="s">
        <v>24</v>
      </c>
      <c r="J898" s="30" t="s">
        <v>64</v>
      </c>
      <c r="K898" s="30" t="s">
        <v>49</v>
      </c>
      <c r="L898" s="30" t="s">
        <v>1709</v>
      </c>
      <c r="M898" s="30">
        <v>0.38</v>
      </c>
      <c r="N898" s="30" t="s">
        <v>8</v>
      </c>
      <c r="O898" s="30" t="s">
        <v>9</v>
      </c>
      <c r="P898" s="30" t="s">
        <v>10</v>
      </c>
      <c r="Q898" s="30" t="s">
        <v>1003</v>
      </c>
      <c r="R898" s="30">
        <v>38701</v>
      </c>
      <c r="S898" s="32">
        <v>42085</v>
      </c>
      <c r="T898" s="32">
        <v>42087</v>
      </c>
      <c r="U898" s="53">
        <v>68.676000000000002</v>
      </c>
      <c r="V898" s="30">
        <v>7</v>
      </c>
      <c r="W898" s="30">
        <v>87.53</v>
      </c>
      <c r="X898" s="30">
        <v>87484</v>
      </c>
      <c r="Y898" s="30" t="s">
        <v>3215</v>
      </c>
      <c r="Z898" s="30">
        <v>409.29877282040417</v>
      </c>
    </row>
    <row r="899" spans="1:26" x14ac:dyDescent="0.2">
      <c r="A899" s="30">
        <v>2561</v>
      </c>
      <c r="B899" s="30" t="s">
        <v>1774</v>
      </c>
      <c r="C899" s="30" t="s">
        <v>46</v>
      </c>
      <c r="D899" s="30">
        <v>0.03</v>
      </c>
      <c r="E899" s="30">
        <v>160.97999999999999</v>
      </c>
      <c r="F899" s="30">
        <v>30</v>
      </c>
      <c r="G899" s="30" t="s">
        <v>2</v>
      </c>
      <c r="H899" s="30" t="s">
        <v>15</v>
      </c>
      <c r="I899" s="30" t="s">
        <v>4</v>
      </c>
      <c r="J899" s="30" t="s">
        <v>85</v>
      </c>
      <c r="K899" s="30" t="s">
        <v>33</v>
      </c>
      <c r="L899" s="30" t="s">
        <v>868</v>
      </c>
      <c r="M899" s="30">
        <v>0.62</v>
      </c>
      <c r="N899" s="30" t="s">
        <v>8</v>
      </c>
      <c r="O899" s="30" t="s">
        <v>87</v>
      </c>
      <c r="P899" s="30" t="s">
        <v>88</v>
      </c>
      <c r="Q899" s="30" t="s">
        <v>1775</v>
      </c>
      <c r="R899" s="30">
        <v>10562</v>
      </c>
      <c r="S899" s="32">
        <v>42085</v>
      </c>
      <c r="T899" s="32">
        <v>42088</v>
      </c>
      <c r="U899" s="53">
        <v>1261.4718</v>
      </c>
      <c r="V899" s="30">
        <v>11</v>
      </c>
      <c r="W899" s="30">
        <v>1828.22</v>
      </c>
      <c r="X899" s="30">
        <v>86465</v>
      </c>
      <c r="Y899" s="30" t="s">
        <v>3218</v>
      </c>
      <c r="Z899" s="30">
        <v>3126.3434466404547</v>
      </c>
    </row>
    <row r="900" spans="1:26" x14ac:dyDescent="0.2">
      <c r="A900" s="30">
        <v>1976</v>
      </c>
      <c r="B900" s="30" t="s">
        <v>353</v>
      </c>
      <c r="C900" s="30" t="s">
        <v>1</v>
      </c>
      <c r="D900" s="30">
        <v>0.06</v>
      </c>
      <c r="E900" s="30">
        <v>40.99</v>
      </c>
      <c r="F900" s="30">
        <v>17.48</v>
      </c>
      <c r="G900" s="30" t="s">
        <v>14</v>
      </c>
      <c r="H900" s="30" t="s">
        <v>15</v>
      </c>
      <c r="I900" s="30" t="s">
        <v>24</v>
      </c>
      <c r="J900" s="30" t="s">
        <v>64</v>
      </c>
      <c r="K900" s="30" t="s">
        <v>49</v>
      </c>
      <c r="L900" s="30" t="s">
        <v>1374</v>
      </c>
      <c r="M900" s="30">
        <v>0.36</v>
      </c>
      <c r="N900" s="30" t="s">
        <v>8</v>
      </c>
      <c r="O900" s="30" t="s">
        <v>28</v>
      </c>
      <c r="P900" s="30" t="s">
        <v>265</v>
      </c>
      <c r="Q900" s="30" t="s">
        <v>355</v>
      </c>
      <c r="R900" s="30">
        <v>48823</v>
      </c>
      <c r="S900" s="32">
        <v>42086</v>
      </c>
      <c r="T900" s="32">
        <v>42088</v>
      </c>
      <c r="U900" s="53">
        <v>214.23</v>
      </c>
      <c r="V900" s="30">
        <v>14</v>
      </c>
      <c r="W900" s="30">
        <v>585.08000000000004</v>
      </c>
      <c r="X900" s="30">
        <v>89041</v>
      </c>
      <c r="Y900" s="30" t="s">
        <v>3216</v>
      </c>
      <c r="Z900" s="30">
        <v>988.56321683076567</v>
      </c>
    </row>
    <row r="901" spans="1:26" x14ac:dyDescent="0.2">
      <c r="A901" s="30">
        <v>2618</v>
      </c>
      <c r="B901" s="30" t="s">
        <v>583</v>
      </c>
      <c r="C901" s="30" t="s">
        <v>1</v>
      </c>
      <c r="D901" s="30">
        <v>0.1</v>
      </c>
      <c r="E901" s="30">
        <v>20.27</v>
      </c>
      <c r="F901" s="30">
        <v>3.99</v>
      </c>
      <c r="G901" s="30" t="s">
        <v>14</v>
      </c>
      <c r="H901" s="30" t="s">
        <v>70</v>
      </c>
      <c r="I901" s="30" t="s">
        <v>24</v>
      </c>
      <c r="J901" s="30" t="s">
        <v>71</v>
      </c>
      <c r="K901" s="30" t="s">
        <v>49</v>
      </c>
      <c r="L901" s="30" t="s">
        <v>1776</v>
      </c>
      <c r="M901" s="30">
        <v>0.56999999999999995</v>
      </c>
      <c r="N901" s="30" t="s">
        <v>8</v>
      </c>
      <c r="O901" s="30" t="s">
        <v>87</v>
      </c>
      <c r="P901" s="30" t="s">
        <v>88</v>
      </c>
      <c r="Q901" s="30" t="s">
        <v>89</v>
      </c>
      <c r="R901" s="30">
        <v>10004</v>
      </c>
      <c r="S901" s="32">
        <v>42086</v>
      </c>
      <c r="T901" s="32">
        <v>42087</v>
      </c>
      <c r="U901" s="53">
        <v>84.05</v>
      </c>
      <c r="V901" s="30">
        <v>53</v>
      </c>
      <c r="W901" s="30">
        <v>1051.52</v>
      </c>
      <c r="X901" s="30">
        <v>53153</v>
      </c>
      <c r="Y901" s="30" t="s">
        <v>3218</v>
      </c>
      <c r="Z901" s="30">
        <v>594.53218051884551</v>
      </c>
    </row>
    <row r="902" spans="1:26" x14ac:dyDescent="0.2">
      <c r="A902" s="30">
        <v>2620</v>
      </c>
      <c r="B902" s="30" t="s">
        <v>1777</v>
      </c>
      <c r="C902" s="30" t="s">
        <v>1</v>
      </c>
      <c r="D902" s="30">
        <v>0.1</v>
      </c>
      <c r="E902" s="30">
        <v>20.27</v>
      </c>
      <c r="F902" s="30">
        <v>3.99</v>
      </c>
      <c r="G902" s="30" t="s">
        <v>14</v>
      </c>
      <c r="H902" s="30" t="s">
        <v>70</v>
      </c>
      <c r="I902" s="30" t="s">
        <v>24</v>
      </c>
      <c r="J902" s="30" t="s">
        <v>71</v>
      </c>
      <c r="K902" s="30" t="s">
        <v>49</v>
      </c>
      <c r="L902" s="30" t="s">
        <v>1776</v>
      </c>
      <c r="M902" s="30">
        <v>0.56999999999999995</v>
      </c>
      <c r="N902" s="30" t="s">
        <v>8</v>
      </c>
      <c r="O902" s="30" t="s">
        <v>9</v>
      </c>
      <c r="P902" s="30" t="s">
        <v>376</v>
      </c>
      <c r="Q902" s="30" t="s">
        <v>1778</v>
      </c>
      <c r="R902" s="30">
        <v>38134</v>
      </c>
      <c r="S902" s="32">
        <v>42086</v>
      </c>
      <c r="T902" s="32">
        <v>42087</v>
      </c>
      <c r="U902" s="53">
        <v>381.61799999999999</v>
      </c>
      <c r="V902" s="30">
        <v>13</v>
      </c>
      <c r="W902" s="30">
        <v>257.92</v>
      </c>
      <c r="X902" s="30">
        <v>88017</v>
      </c>
      <c r="Y902" s="30" t="s">
        <v>3215</v>
      </c>
      <c r="Z902" s="30">
        <v>899.24946667672077</v>
      </c>
    </row>
    <row r="903" spans="1:26" x14ac:dyDescent="0.2">
      <c r="A903" s="30">
        <v>2618</v>
      </c>
      <c r="B903" s="30" t="s">
        <v>583</v>
      </c>
      <c r="C903" s="30" t="s">
        <v>13</v>
      </c>
      <c r="D903" s="30">
        <v>0.05</v>
      </c>
      <c r="E903" s="30">
        <v>4.84</v>
      </c>
      <c r="F903" s="30">
        <v>0.71</v>
      </c>
      <c r="G903" s="30" t="s">
        <v>63</v>
      </c>
      <c r="H903" s="30" t="s">
        <v>70</v>
      </c>
      <c r="I903" s="30" t="s">
        <v>24</v>
      </c>
      <c r="J903" s="30" t="s">
        <v>25</v>
      </c>
      <c r="K903" s="30" t="s">
        <v>26</v>
      </c>
      <c r="L903" s="30" t="s">
        <v>27</v>
      </c>
      <c r="M903" s="30">
        <v>0.52</v>
      </c>
      <c r="N903" s="30" t="s">
        <v>8</v>
      </c>
      <c r="O903" s="30" t="s">
        <v>87</v>
      </c>
      <c r="P903" s="30" t="s">
        <v>88</v>
      </c>
      <c r="Q903" s="30" t="s">
        <v>89</v>
      </c>
      <c r="R903" s="30">
        <v>10004</v>
      </c>
      <c r="S903" s="32">
        <v>42086</v>
      </c>
      <c r="T903" s="32">
        <v>42086</v>
      </c>
      <c r="U903" s="53">
        <v>29.17</v>
      </c>
      <c r="V903" s="30">
        <v>20</v>
      </c>
      <c r="W903" s="30">
        <v>103.39</v>
      </c>
      <c r="X903" s="30">
        <v>34017</v>
      </c>
      <c r="Y903" s="30" t="s">
        <v>3218</v>
      </c>
      <c r="Z903" s="30">
        <v>16.098879884512201</v>
      </c>
    </row>
    <row r="904" spans="1:26" x14ac:dyDescent="0.2">
      <c r="A904" s="30">
        <v>2618</v>
      </c>
      <c r="B904" s="30" t="s">
        <v>583</v>
      </c>
      <c r="C904" s="30" t="s">
        <v>13</v>
      </c>
      <c r="D904" s="30">
        <v>0.01</v>
      </c>
      <c r="E904" s="30">
        <v>14.98</v>
      </c>
      <c r="F904" s="30">
        <v>7.69</v>
      </c>
      <c r="G904" s="30" t="s">
        <v>14</v>
      </c>
      <c r="H904" s="30" t="s">
        <v>70</v>
      </c>
      <c r="I904" s="30" t="s">
        <v>24</v>
      </c>
      <c r="J904" s="30" t="s">
        <v>54</v>
      </c>
      <c r="K904" s="30" t="s">
        <v>49</v>
      </c>
      <c r="L904" s="30" t="s">
        <v>664</v>
      </c>
      <c r="M904" s="30">
        <v>0.56999999999999995</v>
      </c>
      <c r="N904" s="30" t="s">
        <v>8</v>
      </c>
      <c r="O904" s="30" t="s">
        <v>87</v>
      </c>
      <c r="P904" s="30" t="s">
        <v>88</v>
      </c>
      <c r="Q904" s="30" t="s">
        <v>89</v>
      </c>
      <c r="R904" s="30">
        <v>10004</v>
      </c>
      <c r="S904" s="32">
        <v>42086</v>
      </c>
      <c r="T904" s="32">
        <v>42088</v>
      </c>
      <c r="U904" s="53">
        <v>-48.97</v>
      </c>
      <c r="V904" s="30">
        <v>28</v>
      </c>
      <c r="W904" s="30">
        <v>435.39</v>
      </c>
      <c r="X904" s="30">
        <v>34017</v>
      </c>
      <c r="Y904" s="30" t="s">
        <v>3218</v>
      </c>
      <c r="Z904" s="30">
        <v>310.98317448702983</v>
      </c>
    </row>
    <row r="905" spans="1:26" x14ac:dyDescent="0.2">
      <c r="A905" s="30">
        <v>2619</v>
      </c>
      <c r="B905" s="30" t="s">
        <v>1046</v>
      </c>
      <c r="C905" s="30" t="s">
        <v>13</v>
      </c>
      <c r="D905" s="30">
        <v>0.05</v>
      </c>
      <c r="E905" s="30">
        <v>4.84</v>
      </c>
      <c r="F905" s="30">
        <v>0.71</v>
      </c>
      <c r="G905" s="30" t="s">
        <v>63</v>
      </c>
      <c r="H905" s="30" t="s">
        <v>70</v>
      </c>
      <c r="I905" s="30" t="s">
        <v>24</v>
      </c>
      <c r="J905" s="30" t="s">
        <v>25</v>
      </c>
      <c r="K905" s="30" t="s">
        <v>26</v>
      </c>
      <c r="L905" s="30" t="s">
        <v>27</v>
      </c>
      <c r="M905" s="30">
        <v>0.52</v>
      </c>
      <c r="N905" s="30" t="s">
        <v>8</v>
      </c>
      <c r="O905" s="30" t="s">
        <v>28</v>
      </c>
      <c r="P905" s="30" t="s">
        <v>1047</v>
      </c>
      <c r="Q905" s="30" t="s">
        <v>1048</v>
      </c>
      <c r="R905" s="30">
        <v>57103</v>
      </c>
      <c r="S905" s="32">
        <v>42086</v>
      </c>
      <c r="T905" s="32">
        <v>42086</v>
      </c>
      <c r="U905" s="53">
        <v>17.836500000000001</v>
      </c>
      <c r="V905" s="30">
        <v>5</v>
      </c>
      <c r="W905" s="30">
        <v>25.85</v>
      </c>
      <c r="X905" s="30">
        <v>88014</v>
      </c>
      <c r="Y905" s="30" t="s">
        <v>3216</v>
      </c>
      <c r="Z905" s="30">
        <v>4.4930843598916965</v>
      </c>
    </row>
    <row r="906" spans="1:26" x14ac:dyDescent="0.2">
      <c r="A906" s="30">
        <v>2958</v>
      </c>
      <c r="B906" s="30" t="s">
        <v>1779</v>
      </c>
      <c r="C906" s="30" t="s">
        <v>23</v>
      </c>
      <c r="D906" s="30">
        <v>0.06</v>
      </c>
      <c r="E906" s="30">
        <v>20.99</v>
      </c>
      <c r="F906" s="30">
        <v>0.99</v>
      </c>
      <c r="G906" s="30" t="s">
        <v>14</v>
      </c>
      <c r="H906" s="30" t="s">
        <v>70</v>
      </c>
      <c r="I906" s="30" t="s">
        <v>16</v>
      </c>
      <c r="J906" s="30" t="s">
        <v>111</v>
      </c>
      <c r="K906" s="30" t="s">
        <v>26</v>
      </c>
      <c r="L906" s="30" t="s">
        <v>1780</v>
      </c>
      <c r="M906" s="30">
        <v>0.37</v>
      </c>
      <c r="N906" s="30" t="s">
        <v>8</v>
      </c>
      <c r="O906" s="30" t="s">
        <v>28</v>
      </c>
      <c r="P906" s="30" t="s">
        <v>333</v>
      </c>
      <c r="Q906" s="30" t="s">
        <v>1781</v>
      </c>
      <c r="R906" s="30">
        <v>54956</v>
      </c>
      <c r="S906" s="32">
        <v>42086</v>
      </c>
      <c r="T906" s="32">
        <v>42091</v>
      </c>
      <c r="U906" s="53">
        <v>224.9607</v>
      </c>
      <c r="V906" s="30">
        <v>18</v>
      </c>
      <c r="W906" s="30">
        <v>326.02999999999997</v>
      </c>
      <c r="X906" s="30">
        <v>90265</v>
      </c>
      <c r="Y906" s="30" t="s">
        <v>3216</v>
      </c>
      <c r="Z906" s="30">
        <v>308.12009818797117</v>
      </c>
    </row>
    <row r="907" spans="1:26" x14ac:dyDescent="0.2">
      <c r="A907" s="30">
        <v>1368</v>
      </c>
      <c r="B907" s="30" t="s">
        <v>1782</v>
      </c>
      <c r="C907" s="30" t="s">
        <v>92</v>
      </c>
      <c r="D907" s="30">
        <v>0.09</v>
      </c>
      <c r="E907" s="30">
        <v>4.55</v>
      </c>
      <c r="F907" s="30">
        <v>1.49</v>
      </c>
      <c r="G907" s="30" t="s">
        <v>14</v>
      </c>
      <c r="H907" s="30" t="s">
        <v>15</v>
      </c>
      <c r="I907" s="30" t="s">
        <v>24</v>
      </c>
      <c r="J907" s="30" t="s">
        <v>48</v>
      </c>
      <c r="K907" s="30" t="s">
        <v>49</v>
      </c>
      <c r="L907" s="30" t="s">
        <v>1479</v>
      </c>
      <c r="M907" s="30">
        <v>0.35</v>
      </c>
      <c r="N907" s="30" t="s">
        <v>8</v>
      </c>
      <c r="O907" s="30" t="s">
        <v>28</v>
      </c>
      <c r="P907" s="30" t="s">
        <v>163</v>
      </c>
      <c r="Q907" s="30" t="s">
        <v>1783</v>
      </c>
      <c r="R907" s="30">
        <v>75901</v>
      </c>
      <c r="S907" s="32">
        <v>42086</v>
      </c>
      <c r="T907" s="32">
        <v>42088</v>
      </c>
      <c r="U907" s="53">
        <v>16.898</v>
      </c>
      <c r="V907" s="30">
        <v>6</v>
      </c>
      <c r="W907" s="30">
        <v>25.45</v>
      </c>
      <c r="X907" s="30">
        <v>90514</v>
      </c>
      <c r="Y907" s="30" t="s">
        <v>3216</v>
      </c>
      <c r="Z907" s="30">
        <v>-75.020983747460292</v>
      </c>
    </row>
    <row r="908" spans="1:26" x14ac:dyDescent="0.2">
      <c r="A908" s="30">
        <v>1369</v>
      </c>
      <c r="B908" s="30" t="s">
        <v>1784</v>
      </c>
      <c r="C908" s="30" t="s">
        <v>92</v>
      </c>
      <c r="D908" s="30">
        <v>7.0000000000000007E-2</v>
      </c>
      <c r="E908" s="30">
        <v>9.7799999999999994</v>
      </c>
      <c r="F908" s="30">
        <v>5.76</v>
      </c>
      <c r="G908" s="30" t="s">
        <v>63</v>
      </c>
      <c r="H908" s="30" t="s">
        <v>15</v>
      </c>
      <c r="I908" s="30" t="s">
        <v>24</v>
      </c>
      <c r="J908" s="30" t="s">
        <v>321</v>
      </c>
      <c r="K908" s="30" t="s">
        <v>49</v>
      </c>
      <c r="L908" s="30" t="s">
        <v>1487</v>
      </c>
      <c r="M908" s="30">
        <v>0.35</v>
      </c>
      <c r="N908" s="30" t="s">
        <v>8</v>
      </c>
      <c r="O908" s="30" t="s">
        <v>28</v>
      </c>
      <c r="P908" s="30" t="s">
        <v>163</v>
      </c>
      <c r="Q908" s="30" t="s">
        <v>1430</v>
      </c>
      <c r="R908" s="30">
        <v>76063</v>
      </c>
      <c r="S908" s="32">
        <v>42086</v>
      </c>
      <c r="T908" s="32">
        <v>42088</v>
      </c>
      <c r="U908" s="53">
        <v>20.14</v>
      </c>
      <c r="V908" s="30">
        <v>11</v>
      </c>
      <c r="W908" s="30">
        <v>110.72</v>
      </c>
      <c r="X908" s="30">
        <v>90514</v>
      </c>
      <c r="Y908" s="30" t="s">
        <v>3216</v>
      </c>
      <c r="Z908" s="30">
        <v>-6.2936881216905718</v>
      </c>
    </row>
    <row r="909" spans="1:26" x14ac:dyDescent="0.2">
      <c r="A909" s="30">
        <v>2395</v>
      </c>
      <c r="B909" s="30" t="s">
        <v>1785</v>
      </c>
      <c r="C909" s="30" t="s">
        <v>46</v>
      </c>
      <c r="D909" s="30">
        <v>0.04</v>
      </c>
      <c r="E909" s="30">
        <v>60.97</v>
      </c>
      <c r="F909" s="30">
        <v>4.5</v>
      </c>
      <c r="G909" s="30" t="s">
        <v>14</v>
      </c>
      <c r="H909" s="30" t="s">
        <v>70</v>
      </c>
      <c r="I909" s="30" t="s">
        <v>24</v>
      </c>
      <c r="J909" s="30" t="s">
        <v>71</v>
      </c>
      <c r="K909" s="30" t="s">
        <v>49</v>
      </c>
      <c r="L909" s="30" t="s">
        <v>72</v>
      </c>
      <c r="M909" s="30">
        <v>0.56000000000000005</v>
      </c>
      <c r="N909" s="30" t="s">
        <v>8</v>
      </c>
      <c r="O909" s="30" t="s">
        <v>9</v>
      </c>
      <c r="P909" s="30" t="s">
        <v>51</v>
      </c>
      <c r="Q909" s="30" t="s">
        <v>1786</v>
      </c>
      <c r="R909" s="30">
        <v>31401</v>
      </c>
      <c r="S909" s="32">
        <v>42086</v>
      </c>
      <c r="T909" s="32">
        <v>42087</v>
      </c>
      <c r="U909" s="53">
        <v>79.423199999999994</v>
      </c>
      <c r="V909" s="30">
        <v>15</v>
      </c>
      <c r="W909" s="30">
        <v>904.31</v>
      </c>
      <c r="X909" s="30">
        <v>86952</v>
      </c>
      <c r="Y909" s="30" t="s">
        <v>3215</v>
      </c>
      <c r="Z909" s="30">
        <v>673.76701616913851</v>
      </c>
    </row>
    <row r="910" spans="1:26" x14ac:dyDescent="0.2">
      <c r="A910" s="30">
        <v>3381</v>
      </c>
      <c r="B910" s="30" t="s">
        <v>1787</v>
      </c>
      <c r="C910" s="30" t="s">
        <v>46</v>
      </c>
      <c r="D910" s="30">
        <v>0.05</v>
      </c>
      <c r="E910" s="30">
        <v>11.97</v>
      </c>
      <c r="F910" s="30">
        <v>5.81</v>
      </c>
      <c r="G910" s="30" t="s">
        <v>14</v>
      </c>
      <c r="H910" s="30" t="s">
        <v>70</v>
      </c>
      <c r="I910" s="30" t="s">
        <v>24</v>
      </c>
      <c r="J910" s="30" t="s">
        <v>25</v>
      </c>
      <c r="K910" s="30" t="s">
        <v>18</v>
      </c>
      <c r="L910" s="30" t="s">
        <v>1788</v>
      </c>
      <c r="M910" s="30">
        <v>0.6</v>
      </c>
      <c r="N910" s="30" t="s">
        <v>8</v>
      </c>
      <c r="O910" s="30" t="s">
        <v>9</v>
      </c>
      <c r="P910" s="30" t="s">
        <v>51</v>
      </c>
      <c r="Q910" s="30" t="s">
        <v>1789</v>
      </c>
      <c r="R910" s="30">
        <v>31204</v>
      </c>
      <c r="S910" s="32">
        <v>42086</v>
      </c>
      <c r="T910" s="32">
        <v>42088</v>
      </c>
      <c r="U910" s="53">
        <v>349.05930000000001</v>
      </c>
      <c r="V910" s="30">
        <v>2</v>
      </c>
      <c r="W910" s="30">
        <v>25.31</v>
      </c>
      <c r="X910" s="30">
        <v>88836</v>
      </c>
      <c r="Y910" s="30" t="s">
        <v>3215</v>
      </c>
      <c r="Z910" s="30">
        <v>859.20222145083903</v>
      </c>
    </row>
    <row r="911" spans="1:26" x14ac:dyDescent="0.2">
      <c r="A911" s="30">
        <v>618</v>
      </c>
      <c r="B911" s="30" t="s">
        <v>1790</v>
      </c>
      <c r="C911" s="30" t="s">
        <v>1</v>
      </c>
      <c r="D911" s="30">
        <v>0.06</v>
      </c>
      <c r="E911" s="30">
        <v>17.98</v>
      </c>
      <c r="F911" s="30">
        <v>4</v>
      </c>
      <c r="G911" s="30" t="s">
        <v>14</v>
      </c>
      <c r="H911" s="30" t="s">
        <v>15</v>
      </c>
      <c r="I911" s="30" t="s">
        <v>16</v>
      </c>
      <c r="J911" s="30" t="s">
        <v>17</v>
      </c>
      <c r="K911" s="30" t="s">
        <v>49</v>
      </c>
      <c r="L911" s="30" t="s">
        <v>1633</v>
      </c>
      <c r="M911" s="30">
        <v>0.79</v>
      </c>
      <c r="N911" s="30" t="s">
        <v>8</v>
      </c>
      <c r="O911" s="30" t="s">
        <v>35</v>
      </c>
      <c r="P911" s="30" t="s">
        <v>36</v>
      </c>
      <c r="Q911" s="30" t="s">
        <v>1791</v>
      </c>
      <c r="R911" s="30">
        <v>81007</v>
      </c>
      <c r="S911" s="32">
        <v>42087</v>
      </c>
      <c r="T911" s="32">
        <v>42088</v>
      </c>
      <c r="U911" s="53">
        <v>-78.13</v>
      </c>
      <c r="V911" s="30">
        <v>4</v>
      </c>
      <c r="W911" s="30">
        <v>70.06</v>
      </c>
      <c r="X911" s="30">
        <v>88197</v>
      </c>
      <c r="Y911" s="30" t="s">
        <v>3217</v>
      </c>
      <c r="Z911" s="30">
        <v>601.9153760192346</v>
      </c>
    </row>
    <row r="912" spans="1:26" x14ac:dyDescent="0.2">
      <c r="A912" s="30">
        <v>3309</v>
      </c>
      <c r="B912" s="30" t="s">
        <v>1792</v>
      </c>
      <c r="C912" s="30" t="s">
        <v>1</v>
      </c>
      <c r="D912" s="30">
        <v>0.1</v>
      </c>
      <c r="E912" s="30">
        <v>6.64</v>
      </c>
      <c r="F912" s="30">
        <v>54.95</v>
      </c>
      <c r="G912" s="30" t="s">
        <v>14</v>
      </c>
      <c r="H912" s="30" t="s">
        <v>3</v>
      </c>
      <c r="I912" s="30" t="s">
        <v>4</v>
      </c>
      <c r="J912" s="30" t="s">
        <v>102</v>
      </c>
      <c r="K912" s="30" t="s">
        <v>18</v>
      </c>
      <c r="L912" s="30" t="s">
        <v>244</v>
      </c>
      <c r="M912" s="30">
        <v>0.37</v>
      </c>
      <c r="N912" s="30" t="s">
        <v>8</v>
      </c>
      <c r="O912" s="30" t="s">
        <v>87</v>
      </c>
      <c r="P912" s="30" t="s">
        <v>379</v>
      </c>
      <c r="Q912" s="30" t="s">
        <v>1793</v>
      </c>
      <c r="R912" s="30">
        <v>1760</v>
      </c>
      <c r="S912" s="32">
        <v>42087</v>
      </c>
      <c r="T912" s="32">
        <v>42089</v>
      </c>
      <c r="U912" s="53">
        <v>-25</v>
      </c>
      <c r="V912" s="30">
        <v>4</v>
      </c>
      <c r="W912" s="30">
        <v>25.31</v>
      </c>
      <c r="X912" s="30">
        <v>90460</v>
      </c>
      <c r="Y912" s="30" t="s">
        <v>3218</v>
      </c>
      <c r="Z912" s="30">
        <v>1673.3846484292346</v>
      </c>
    </row>
    <row r="913" spans="1:26" x14ac:dyDescent="0.2">
      <c r="A913" s="30">
        <v>3310</v>
      </c>
      <c r="B913" s="30" t="s">
        <v>1794</v>
      </c>
      <c r="C913" s="30" t="s">
        <v>1</v>
      </c>
      <c r="D913" s="30">
        <v>0.05</v>
      </c>
      <c r="E913" s="30">
        <v>90.48</v>
      </c>
      <c r="F913" s="30">
        <v>19.989999999999998</v>
      </c>
      <c r="G913" s="30" t="s">
        <v>14</v>
      </c>
      <c r="H913" s="30" t="s">
        <v>3</v>
      </c>
      <c r="I913" s="30" t="s">
        <v>24</v>
      </c>
      <c r="J913" s="30" t="s">
        <v>321</v>
      </c>
      <c r="K913" s="30" t="s">
        <v>49</v>
      </c>
      <c r="L913" s="30" t="s">
        <v>478</v>
      </c>
      <c r="M913" s="30">
        <v>0.4</v>
      </c>
      <c r="N913" s="30" t="s">
        <v>8</v>
      </c>
      <c r="O913" s="30" t="s">
        <v>87</v>
      </c>
      <c r="P913" s="30" t="s">
        <v>379</v>
      </c>
      <c r="Q913" s="30" t="s">
        <v>1795</v>
      </c>
      <c r="R913" s="30">
        <v>2563</v>
      </c>
      <c r="S913" s="32">
        <v>42087</v>
      </c>
      <c r="T913" s="32">
        <v>42088</v>
      </c>
      <c r="U913" s="53">
        <v>255.1482</v>
      </c>
      <c r="V913" s="30">
        <v>4</v>
      </c>
      <c r="W913" s="30">
        <v>369.78</v>
      </c>
      <c r="X913" s="30">
        <v>90460</v>
      </c>
      <c r="Y913" s="30" t="s">
        <v>3218</v>
      </c>
      <c r="Z913" s="30">
        <v>1314.6550108181129</v>
      </c>
    </row>
    <row r="914" spans="1:26" x14ac:dyDescent="0.2">
      <c r="A914" s="30">
        <v>1689</v>
      </c>
      <c r="B914" s="30" t="s">
        <v>1796</v>
      </c>
      <c r="C914" s="30" t="s">
        <v>13</v>
      </c>
      <c r="D914" s="30">
        <v>0</v>
      </c>
      <c r="E914" s="30">
        <v>48.91</v>
      </c>
      <c r="F914" s="30">
        <v>35</v>
      </c>
      <c r="G914" s="30" t="s">
        <v>14</v>
      </c>
      <c r="H914" s="30" t="s">
        <v>70</v>
      </c>
      <c r="I914" s="30" t="s">
        <v>24</v>
      </c>
      <c r="J914" s="30" t="s">
        <v>54</v>
      </c>
      <c r="K914" s="30" t="s">
        <v>40</v>
      </c>
      <c r="L914" s="30" t="s">
        <v>1797</v>
      </c>
      <c r="M914" s="30">
        <v>0.83</v>
      </c>
      <c r="N914" s="30" t="s">
        <v>8</v>
      </c>
      <c r="O914" s="30" t="s">
        <v>28</v>
      </c>
      <c r="P914" s="30" t="s">
        <v>29</v>
      </c>
      <c r="Q914" s="30" t="s">
        <v>1798</v>
      </c>
      <c r="R914" s="30">
        <v>46322</v>
      </c>
      <c r="S914" s="32">
        <v>42087</v>
      </c>
      <c r="T914" s="32">
        <v>42088</v>
      </c>
      <c r="U914" s="53">
        <v>-628.38</v>
      </c>
      <c r="V914" s="30">
        <v>10</v>
      </c>
      <c r="W914" s="30">
        <v>514.79</v>
      </c>
      <c r="X914" s="30">
        <v>91077</v>
      </c>
      <c r="Y914" s="30" t="s">
        <v>3216</v>
      </c>
      <c r="Z914" s="30">
        <v>801.50778666753718</v>
      </c>
    </row>
    <row r="915" spans="1:26" x14ac:dyDescent="0.2">
      <c r="A915" s="30">
        <v>2308</v>
      </c>
      <c r="B915" s="30" t="s">
        <v>1799</v>
      </c>
      <c r="C915" s="30" t="s">
        <v>23</v>
      </c>
      <c r="D915" s="30">
        <v>0.08</v>
      </c>
      <c r="E915" s="30">
        <v>9.48</v>
      </c>
      <c r="F915" s="30">
        <v>7.29</v>
      </c>
      <c r="G915" s="30" t="s">
        <v>14</v>
      </c>
      <c r="H915" s="30" t="s">
        <v>3</v>
      </c>
      <c r="I915" s="30" t="s">
        <v>4</v>
      </c>
      <c r="J915" s="30" t="s">
        <v>102</v>
      </c>
      <c r="K915" s="30" t="s">
        <v>18</v>
      </c>
      <c r="L915" s="30" t="s">
        <v>480</v>
      </c>
      <c r="M915" s="30">
        <v>0.45</v>
      </c>
      <c r="N915" s="30" t="s">
        <v>8</v>
      </c>
      <c r="O915" s="30" t="s">
        <v>9</v>
      </c>
      <c r="P915" s="30" t="s">
        <v>99</v>
      </c>
      <c r="Q915" s="30" t="s">
        <v>1800</v>
      </c>
      <c r="R915" s="30">
        <v>33971</v>
      </c>
      <c r="S915" s="32">
        <v>42087</v>
      </c>
      <c r="T915" s="32">
        <v>42089</v>
      </c>
      <c r="U915" s="53">
        <v>-50.4</v>
      </c>
      <c r="V915" s="30">
        <v>2</v>
      </c>
      <c r="W915" s="30">
        <v>20.22</v>
      </c>
      <c r="X915" s="30">
        <v>90557</v>
      </c>
      <c r="Y915" s="30" t="s">
        <v>3215</v>
      </c>
      <c r="Z915" s="30">
        <v>208.45001618310434</v>
      </c>
    </row>
    <row r="916" spans="1:26" x14ac:dyDescent="0.2">
      <c r="A916" s="30">
        <v>2308</v>
      </c>
      <c r="B916" s="30" t="s">
        <v>1799</v>
      </c>
      <c r="C916" s="30" t="s">
        <v>23</v>
      </c>
      <c r="D916" s="30">
        <v>0.03</v>
      </c>
      <c r="E916" s="30">
        <v>193.17</v>
      </c>
      <c r="F916" s="30">
        <v>19.989999999999998</v>
      </c>
      <c r="G916" s="30" t="s">
        <v>14</v>
      </c>
      <c r="H916" s="30" t="s">
        <v>3</v>
      </c>
      <c r="I916" s="30" t="s">
        <v>24</v>
      </c>
      <c r="J916" s="30" t="s">
        <v>54</v>
      </c>
      <c r="K916" s="30" t="s">
        <v>49</v>
      </c>
      <c r="L916" s="30" t="s">
        <v>1558</v>
      </c>
      <c r="M916" s="30">
        <v>0.71</v>
      </c>
      <c r="N916" s="30" t="s">
        <v>8</v>
      </c>
      <c r="O916" s="30" t="s">
        <v>9</v>
      </c>
      <c r="P916" s="30" t="s">
        <v>99</v>
      </c>
      <c r="Q916" s="30" t="s">
        <v>1800</v>
      </c>
      <c r="R916" s="30">
        <v>33971</v>
      </c>
      <c r="S916" s="32">
        <v>42087</v>
      </c>
      <c r="T916" s="32">
        <v>42091</v>
      </c>
      <c r="U916" s="53">
        <v>-348.75400000000002</v>
      </c>
      <c r="V916" s="30">
        <v>8</v>
      </c>
      <c r="W916" s="30">
        <v>1548.97</v>
      </c>
      <c r="X916" s="30">
        <v>90557</v>
      </c>
      <c r="Y916" s="30" t="s">
        <v>3215</v>
      </c>
      <c r="Z916" s="30">
        <v>1078.6303041697345</v>
      </c>
    </row>
    <row r="917" spans="1:26" x14ac:dyDescent="0.2">
      <c r="A917" s="30">
        <v>1060</v>
      </c>
      <c r="B917" s="30" t="s">
        <v>1801</v>
      </c>
      <c r="C917" s="30" t="s">
        <v>92</v>
      </c>
      <c r="D917" s="30">
        <v>0.09</v>
      </c>
      <c r="E917" s="30">
        <v>138.75</v>
      </c>
      <c r="F917" s="30">
        <v>52.42</v>
      </c>
      <c r="G917" s="30" t="s">
        <v>2</v>
      </c>
      <c r="H917" s="30" t="s">
        <v>3</v>
      </c>
      <c r="I917" s="30" t="s">
        <v>4</v>
      </c>
      <c r="J917" s="30" t="s">
        <v>5</v>
      </c>
      <c r="K917" s="30" t="s">
        <v>6</v>
      </c>
      <c r="L917" s="30" t="s">
        <v>1802</v>
      </c>
      <c r="M917" s="30">
        <v>0.74</v>
      </c>
      <c r="N917" s="30" t="s">
        <v>8</v>
      </c>
      <c r="O917" s="30" t="s">
        <v>9</v>
      </c>
      <c r="P917" s="30" t="s">
        <v>51</v>
      </c>
      <c r="Q917" s="30" t="s">
        <v>337</v>
      </c>
      <c r="R917" s="30">
        <v>30318</v>
      </c>
      <c r="S917" s="32">
        <v>42087</v>
      </c>
      <c r="T917" s="32">
        <v>42088</v>
      </c>
      <c r="U917" s="53">
        <v>-445.97177625</v>
      </c>
      <c r="V917" s="30">
        <v>23</v>
      </c>
      <c r="W917" s="30">
        <v>2527.79</v>
      </c>
      <c r="X917" s="30">
        <v>58628</v>
      </c>
      <c r="Y917" s="30" t="s">
        <v>3215</v>
      </c>
      <c r="Z917" s="30">
        <v>1819.6257085429538</v>
      </c>
    </row>
    <row r="918" spans="1:26" x14ac:dyDescent="0.2">
      <c r="A918" s="30">
        <v>1062</v>
      </c>
      <c r="B918" s="30" t="s">
        <v>1803</v>
      </c>
      <c r="C918" s="30" t="s">
        <v>92</v>
      </c>
      <c r="D918" s="30">
        <v>0.09</v>
      </c>
      <c r="E918" s="30">
        <v>138.75</v>
      </c>
      <c r="F918" s="30">
        <v>52.42</v>
      </c>
      <c r="G918" s="30" t="s">
        <v>2</v>
      </c>
      <c r="H918" s="30" t="s">
        <v>3</v>
      </c>
      <c r="I918" s="30" t="s">
        <v>4</v>
      </c>
      <c r="J918" s="30" t="s">
        <v>5</v>
      </c>
      <c r="K918" s="30" t="s">
        <v>6</v>
      </c>
      <c r="L918" s="30" t="s">
        <v>1802</v>
      </c>
      <c r="M918" s="30">
        <v>0.74</v>
      </c>
      <c r="N918" s="30" t="s">
        <v>8</v>
      </c>
      <c r="O918" s="30" t="s">
        <v>87</v>
      </c>
      <c r="P918" s="30" t="s">
        <v>88</v>
      </c>
      <c r="Q918" s="30" t="s">
        <v>1804</v>
      </c>
      <c r="R918" s="30">
        <v>11727</v>
      </c>
      <c r="S918" s="32">
        <v>42087</v>
      </c>
      <c r="T918" s="32">
        <v>42088</v>
      </c>
      <c r="U918" s="53">
        <v>-335.31712499999998</v>
      </c>
      <c r="V918" s="30">
        <v>6</v>
      </c>
      <c r="W918" s="30">
        <v>659.42</v>
      </c>
      <c r="X918" s="30">
        <v>91354</v>
      </c>
      <c r="Y918" s="30" t="s">
        <v>3218</v>
      </c>
      <c r="Z918" s="30">
        <v>1932.9389177242035</v>
      </c>
    </row>
    <row r="919" spans="1:26" x14ac:dyDescent="0.2">
      <c r="A919" s="30">
        <v>1254</v>
      </c>
      <c r="B919" s="30" t="s">
        <v>1566</v>
      </c>
      <c r="C919" s="30" t="s">
        <v>92</v>
      </c>
      <c r="D919" s="30">
        <v>0.06</v>
      </c>
      <c r="E919" s="30">
        <v>3.95</v>
      </c>
      <c r="F919" s="30">
        <v>2</v>
      </c>
      <c r="G919" s="30" t="s">
        <v>14</v>
      </c>
      <c r="H919" s="30" t="s">
        <v>47</v>
      </c>
      <c r="I919" s="30" t="s">
        <v>24</v>
      </c>
      <c r="J919" s="30" t="s">
        <v>152</v>
      </c>
      <c r="K919" s="30" t="s">
        <v>26</v>
      </c>
      <c r="L919" s="30" t="s">
        <v>1805</v>
      </c>
      <c r="M919" s="30">
        <v>0.53</v>
      </c>
      <c r="N919" s="30" t="s">
        <v>8</v>
      </c>
      <c r="O919" s="30" t="s">
        <v>28</v>
      </c>
      <c r="P919" s="30" t="s">
        <v>163</v>
      </c>
      <c r="Q919" s="30" t="s">
        <v>1567</v>
      </c>
      <c r="R919" s="30">
        <v>77530</v>
      </c>
      <c r="S919" s="32">
        <v>42087</v>
      </c>
      <c r="T919" s="32">
        <v>42088</v>
      </c>
      <c r="U919" s="53">
        <v>-9.68</v>
      </c>
      <c r="V919" s="30">
        <v>5</v>
      </c>
      <c r="W919" s="30">
        <v>19.66</v>
      </c>
      <c r="X919" s="30">
        <v>89984</v>
      </c>
      <c r="Y919" s="30" t="s">
        <v>3216</v>
      </c>
      <c r="Z919" s="30">
        <v>138.79174166792691</v>
      </c>
    </row>
    <row r="920" spans="1:26" x14ac:dyDescent="0.2">
      <c r="A920" s="30">
        <v>2256</v>
      </c>
      <c r="B920" s="30" t="s">
        <v>69</v>
      </c>
      <c r="C920" s="30" t="s">
        <v>92</v>
      </c>
      <c r="D920" s="30">
        <v>7.0000000000000007E-2</v>
      </c>
      <c r="E920" s="30">
        <v>70.98</v>
      </c>
      <c r="F920" s="30">
        <v>30</v>
      </c>
      <c r="G920" s="30" t="s">
        <v>2</v>
      </c>
      <c r="H920" s="30" t="s">
        <v>70</v>
      </c>
      <c r="I920" s="30" t="s">
        <v>4</v>
      </c>
      <c r="J920" s="30" t="s">
        <v>85</v>
      </c>
      <c r="K920" s="30" t="s">
        <v>33</v>
      </c>
      <c r="L920" s="30" t="s">
        <v>1806</v>
      </c>
      <c r="M920" s="30">
        <v>0.73</v>
      </c>
      <c r="N920" s="30" t="s">
        <v>8</v>
      </c>
      <c r="O920" s="30" t="s">
        <v>9</v>
      </c>
      <c r="P920" s="30" t="s">
        <v>73</v>
      </c>
      <c r="Q920" s="30" t="s">
        <v>74</v>
      </c>
      <c r="R920" s="30">
        <v>28560</v>
      </c>
      <c r="S920" s="32">
        <v>42087</v>
      </c>
      <c r="T920" s="32">
        <v>42089</v>
      </c>
      <c r="U920" s="53">
        <v>-222.95</v>
      </c>
      <c r="V920" s="30">
        <v>20</v>
      </c>
      <c r="W920" s="30">
        <v>1373.47</v>
      </c>
      <c r="X920" s="30">
        <v>87964</v>
      </c>
      <c r="Y920" s="30" t="s">
        <v>3215</v>
      </c>
      <c r="Z920" s="30">
        <v>1229.9378526589521</v>
      </c>
    </row>
    <row r="921" spans="1:26" x14ac:dyDescent="0.2">
      <c r="A921" s="30">
        <v>2330</v>
      </c>
      <c r="B921" s="30" t="s">
        <v>1807</v>
      </c>
      <c r="C921" s="30" t="s">
        <v>92</v>
      </c>
      <c r="D921" s="30">
        <v>0.06</v>
      </c>
      <c r="E921" s="30">
        <v>28.53</v>
      </c>
      <c r="F921" s="30">
        <v>1.49</v>
      </c>
      <c r="G921" s="30" t="s">
        <v>14</v>
      </c>
      <c r="H921" s="30" t="s">
        <v>47</v>
      </c>
      <c r="I921" s="30" t="s">
        <v>24</v>
      </c>
      <c r="J921" s="30" t="s">
        <v>48</v>
      </c>
      <c r="K921" s="30" t="s">
        <v>49</v>
      </c>
      <c r="L921" s="30" t="s">
        <v>1808</v>
      </c>
      <c r="M921" s="30">
        <v>0.38</v>
      </c>
      <c r="N921" s="30" t="s">
        <v>8</v>
      </c>
      <c r="O921" s="30" t="s">
        <v>28</v>
      </c>
      <c r="P921" s="30" t="s">
        <v>189</v>
      </c>
      <c r="Q921" s="30" t="s">
        <v>1809</v>
      </c>
      <c r="R921" s="30">
        <v>52302</v>
      </c>
      <c r="S921" s="32">
        <v>42087</v>
      </c>
      <c r="T921" s="32">
        <v>42090</v>
      </c>
      <c r="U921" s="53">
        <v>74.638499999999993</v>
      </c>
      <c r="V921" s="30">
        <v>5</v>
      </c>
      <c r="W921" s="30">
        <v>134.09</v>
      </c>
      <c r="X921" s="30">
        <v>90964</v>
      </c>
      <c r="Y921" s="30" t="s">
        <v>3216</v>
      </c>
      <c r="Z921" s="30">
        <v>163.37586514285235</v>
      </c>
    </row>
    <row r="922" spans="1:26" x14ac:dyDescent="0.2">
      <c r="A922" s="30">
        <v>3143</v>
      </c>
      <c r="B922" s="30" t="s">
        <v>1810</v>
      </c>
      <c r="C922" s="30" t="s">
        <v>92</v>
      </c>
      <c r="D922" s="30">
        <v>0.02</v>
      </c>
      <c r="E922" s="30">
        <v>15.42</v>
      </c>
      <c r="F922" s="30">
        <v>5.41</v>
      </c>
      <c r="G922" s="30" t="s">
        <v>14</v>
      </c>
      <c r="H922" s="30" t="s">
        <v>15</v>
      </c>
      <c r="I922" s="30" t="s">
        <v>24</v>
      </c>
      <c r="J922" s="30" t="s">
        <v>54</v>
      </c>
      <c r="K922" s="30" t="s">
        <v>49</v>
      </c>
      <c r="L922" s="30" t="s">
        <v>1811</v>
      </c>
      <c r="M922" s="30">
        <v>0.59</v>
      </c>
      <c r="N922" s="30" t="s">
        <v>8</v>
      </c>
      <c r="O922" s="30" t="s">
        <v>28</v>
      </c>
      <c r="P922" s="30" t="s">
        <v>163</v>
      </c>
      <c r="Q922" s="30" t="s">
        <v>1812</v>
      </c>
      <c r="R922" s="30">
        <v>78660</v>
      </c>
      <c r="S922" s="32">
        <v>42087</v>
      </c>
      <c r="T922" s="32">
        <v>42088</v>
      </c>
      <c r="U922" s="53">
        <v>-16.37</v>
      </c>
      <c r="V922" s="30">
        <v>2</v>
      </c>
      <c r="W922" s="30">
        <v>33.840000000000003</v>
      </c>
      <c r="X922" s="30">
        <v>86368</v>
      </c>
      <c r="Y922" s="30" t="s">
        <v>3216</v>
      </c>
      <c r="Z922" s="30">
        <v>279.05843094104733</v>
      </c>
    </row>
    <row r="923" spans="1:26" x14ac:dyDescent="0.2">
      <c r="A923" s="30">
        <v>2430</v>
      </c>
      <c r="B923" s="30" t="s">
        <v>1813</v>
      </c>
      <c r="C923" s="30" t="s">
        <v>46</v>
      </c>
      <c r="D923" s="30">
        <v>0.1</v>
      </c>
      <c r="E923" s="30">
        <v>14.28</v>
      </c>
      <c r="F923" s="30">
        <v>2.99</v>
      </c>
      <c r="G923" s="30" t="s">
        <v>14</v>
      </c>
      <c r="H923" s="30" t="s">
        <v>47</v>
      </c>
      <c r="I923" s="30" t="s">
        <v>24</v>
      </c>
      <c r="J923" s="30" t="s">
        <v>48</v>
      </c>
      <c r="K923" s="30" t="s">
        <v>49</v>
      </c>
      <c r="L923" s="30" t="s">
        <v>661</v>
      </c>
      <c r="M923" s="30">
        <v>0.39</v>
      </c>
      <c r="N923" s="30" t="s">
        <v>8</v>
      </c>
      <c r="O923" s="30" t="s">
        <v>28</v>
      </c>
      <c r="P923" s="30" t="s">
        <v>163</v>
      </c>
      <c r="Q923" s="30" t="s">
        <v>1814</v>
      </c>
      <c r="R923" s="30">
        <v>76541</v>
      </c>
      <c r="S923" s="32">
        <v>42087</v>
      </c>
      <c r="T923" s="32">
        <v>42088</v>
      </c>
      <c r="U923" s="53">
        <v>104.9145</v>
      </c>
      <c r="V923" s="30">
        <v>11</v>
      </c>
      <c r="W923" s="30">
        <v>152.05000000000001</v>
      </c>
      <c r="X923" s="30">
        <v>91108</v>
      </c>
      <c r="Y923" s="30" t="s">
        <v>3216</v>
      </c>
      <c r="Z923" s="30">
        <v>361.3349089517709</v>
      </c>
    </row>
    <row r="924" spans="1:26" x14ac:dyDescent="0.2">
      <c r="A924" s="30">
        <v>880</v>
      </c>
      <c r="B924" s="30" t="s">
        <v>1815</v>
      </c>
      <c r="C924" s="30" t="s">
        <v>1</v>
      </c>
      <c r="D924" s="30">
        <v>7.0000000000000007E-2</v>
      </c>
      <c r="E924" s="30">
        <v>5.68</v>
      </c>
      <c r="F924" s="30">
        <v>1.39</v>
      </c>
      <c r="G924" s="30" t="s">
        <v>14</v>
      </c>
      <c r="H924" s="30" t="s">
        <v>3</v>
      </c>
      <c r="I924" s="30" t="s">
        <v>24</v>
      </c>
      <c r="J924" s="30" t="s">
        <v>321</v>
      </c>
      <c r="K924" s="30" t="s">
        <v>49</v>
      </c>
      <c r="L924" s="30" t="s">
        <v>574</v>
      </c>
      <c r="M924" s="30">
        <v>0.38</v>
      </c>
      <c r="N924" s="30" t="s">
        <v>8</v>
      </c>
      <c r="O924" s="30" t="s">
        <v>35</v>
      </c>
      <c r="P924" s="30" t="s">
        <v>564</v>
      </c>
      <c r="Q924" s="30" t="s">
        <v>1816</v>
      </c>
      <c r="R924" s="30">
        <v>85254</v>
      </c>
      <c r="S924" s="32">
        <v>42088</v>
      </c>
      <c r="T924" s="32">
        <v>42090</v>
      </c>
      <c r="U924" s="53">
        <v>18.643799999999999</v>
      </c>
      <c r="V924" s="30">
        <v>5</v>
      </c>
      <c r="W924" s="30">
        <v>27.02</v>
      </c>
      <c r="X924" s="30">
        <v>86153</v>
      </c>
      <c r="Y924" s="30" t="s">
        <v>3217</v>
      </c>
      <c r="Z924" s="30">
        <v>262.84285703761554</v>
      </c>
    </row>
    <row r="925" spans="1:26" x14ac:dyDescent="0.2">
      <c r="A925" s="30">
        <v>880</v>
      </c>
      <c r="B925" s="30" t="s">
        <v>1815</v>
      </c>
      <c r="C925" s="30" t="s">
        <v>1</v>
      </c>
      <c r="D925" s="30">
        <v>0.06</v>
      </c>
      <c r="E925" s="30">
        <v>22.84</v>
      </c>
      <c r="F925" s="30">
        <v>11.54</v>
      </c>
      <c r="G925" s="30" t="s">
        <v>14</v>
      </c>
      <c r="H925" s="30" t="s">
        <v>3</v>
      </c>
      <c r="I925" s="30" t="s">
        <v>24</v>
      </c>
      <c r="J925" s="30" t="s">
        <v>64</v>
      </c>
      <c r="K925" s="30" t="s">
        <v>49</v>
      </c>
      <c r="L925" s="30" t="s">
        <v>1817</v>
      </c>
      <c r="M925" s="30">
        <v>0.39</v>
      </c>
      <c r="N925" s="30" t="s">
        <v>8</v>
      </c>
      <c r="O925" s="30" t="s">
        <v>35</v>
      </c>
      <c r="P925" s="30" t="s">
        <v>564</v>
      </c>
      <c r="Q925" s="30" t="s">
        <v>1816</v>
      </c>
      <c r="R925" s="30">
        <v>85254</v>
      </c>
      <c r="S925" s="32">
        <v>42088</v>
      </c>
      <c r="T925" s="32">
        <v>42090</v>
      </c>
      <c r="U925" s="53">
        <v>-31.24</v>
      </c>
      <c r="V925" s="30">
        <v>1</v>
      </c>
      <c r="W925" s="30">
        <v>27.67</v>
      </c>
      <c r="X925" s="30">
        <v>86153</v>
      </c>
      <c r="Y925" s="30" t="s">
        <v>3217</v>
      </c>
      <c r="Z925" s="30">
        <v>560.98543627111178</v>
      </c>
    </row>
    <row r="926" spans="1:26" x14ac:dyDescent="0.2">
      <c r="A926" s="30">
        <v>1241</v>
      </c>
      <c r="B926" s="30" t="s">
        <v>1660</v>
      </c>
      <c r="C926" s="30" t="s">
        <v>1</v>
      </c>
      <c r="D926" s="30">
        <v>0.06</v>
      </c>
      <c r="E926" s="30">
        <v>200.97</v>
      </c>
      <c r="F926" s="30">
        <v>15.59</v>
      </c>
      <c r="G926" s="30" t="s">
        <v>2</v>
      </c>
      <c r="H926" s="30" t="s">
        <v>3</v>
      </c>
      <c r="I926" s="30" t="s">
        <v>16</v>
      </c>
      <c r="J926" s="30" t="s">
        <v>32</v>
      </c>
      <c r="K926" s="30" t="s">
        <v>33</v>
      </c>
      <c r="L926" s="30" t="s">
        <v>916</v>
      </c>
      <c r="M926" s="30">
        <v>0.36</v>
      </c>
      <c r="N926" s="30" t="s">
        <v>8</v>
      </c>
      <c r="O926" s="30" t="s">
        <v>9</v>
      </c>
      <c r="P926" s="30" t="s">
        <v>140</v>
      </c>
      <c r="Q926" s="30" t="s">
        <v>1180</v>
      </c>
      <c r="R926" s="30">
        <v>36830</v>
      </c>
      <c r="S926" s="32">
        <v>42088</v>
      </c>
      <c r="T926" s="32">
        <v>42088</v>
      </c>
      <c r="U926" s="53">
        <v>531.61800000000005</v>
      </c>
      <c r="V926" s="30">
        <v>7</v>
      </c>
      <c r="W926" s="30">
        <v>1348.83</v>
      </c>
      <c r="X926" s="30">
        <v>90881</v>
      </c>
      <c r="Y926" s="30" t="s">
        <v>3215</v>
      </c>
      <c r="Z926" s="30">
        <v>1978.9152948442002</v>
      </c>
    </row>
    <row r="927" spans="1:26" x14ac:dyDescent="0.2">
      <c r="A927" s="30">
        <v>1648</v>
      </c>
      <c r="B927" s="30" t="s">
        <v>1818</v>
      </c>
      <c r="C927" s="30" t="s">
        <v>1</v>
      </c>
      <c r="D927" s="30">
        <v>0.08</v>
      </c>
      <c r="E927" s="30">
        <v>46.89</v>
      </c>
      <c r="F927" s="30">
        <v>5.0999999999999996</v>
      </c>
      <c r="G927" s="30" t="s">
        <v>14</v>
      </c>
      <c r="H927" s="30" t="s">
        <v>70</v>
      </c>
      <c r="I927" s="30" t="s">
        <v>24</v>
      </c>
      <c r="J927" s="30" t="s">
        <v>71</v>
      </c>
      <c r="K927" s="30" t="s">
        <v>120</v>
      </c>
      <c r="L927" s="30" t="s">
        <v>1819</v>
      </c>
      <c r="M927" s="30">
        <v>0.46</v>
      </c>
      <c r="N927" s="30" t="s">
        <v>8</v>
      </c>
      <c r="O927" s="30" t="s">
        <v>28</v>
      </c>
      <c r="P927" s="30" t="s">
        <v>79</v>
      </c>
      <c r="Q927" s="30" t="s">
        <v>640</v>
      </c>
      <c r="R927" s="30">
        <v>60098</v>
      </c>
      <c r="S927" s="32">
        <v>42088</v>
      </c>
      <c r="T927" s="32">
        <v>42090</v>
      </c>
      <c r="U927" s="53">
        <v>507.63299999999998</v>
      </c>
      <c r="V927" s="30">
        <v>17</v>
      </c>
      <c r="W927" s="30">
        <v>735.7</v>
      </c>
      <c r="X927" s="30">
        <v>91043</v>
      </c>
      <c r="Y927" s="30" t="s">
        <v>3216</v>
      </c>
      <c r="Z927" s="30">
        <v>1064.1634286589351</v>
      </c>
    </row>
    <row r="928" spans="1:26" x14ac:dyDescent="0.2">
      <c r="A928" s="30">
        <v>1648</v>
      </c>
      <c r="B928" s="30" t="s">
        <v>1818</v>
      </c>
      <c r="C928" s="30" t="s">
        <v>1</v>
      </c>
      <c r="D928" s="30">
        <v>0.05</v>
      </c>
      <c r="E928" s="30">
        <v>12.98</v>
      </c>
      <c r="F928" s="30">
        <v>3.14</v>
      </c>
      <c r="G928" s="30" t="s">
        <v>14</v>
      </c>
      <c r="H928" s="30" t="s">
        <v>70</v>
      </c>
      <c r="I928" s="30" t="s">
        <v>24</v>
      </c>
      <c r="J928" s="30" t="s">
        <v>544</v>
      </c>
      <c r="K928" s="30" t="s">
        <v>18</v>
      </c>
      <c r="L928" s="30" t="s">
        <v>545</v>
      </c>
      <c r="M928" s="30">
        <v>0.6</v>
      </c>
      <c r="N928" s="30" t="s">
        <v>8</v>
      </c>
      <c r="O928" s="30" t="s">
        <v>28</v>
      </c>
      <c r="P928" s="30" t="s">
        <v>79</v>
      </c>
      <c r="Q928" s="30" t="s">
        <v>640</v>
      </c>
      <c r="R928" s="30">
        <v>60098</v>
      </c>
      <c r="S928" s="32">
        <v>42088</v>
      </c>
      <c r="T928" s="32">
        <v>42088</v>
      </c>
      <c r="U928" s="53">
        <v>38.229999999999997</v>
      </c>
      <c r="V928" s="30">
        <v>18</v>
      </c>
      <c r="W928" s="30">
        <v>225.59</v>
      </c>
      <c r="X928" s="30">
        <v>91043</v>
      </c>
      <c r="Y928" s="30" t="s">
        <v>3216</v>
      </c>
      <c r="Z928" s="30">
        <v>559.2544897959599</v>
      </c>
    </row>
    <row r="929" spans="1:26" x14ac:dyDescent="0.2">
      <c r="A929" s="30">
        <v>1829</v>
      </c>
      <c r="B929" s="30" t="s">
        <v>230</v>
      </c>
      <c r="C929" s="30" t="s">
        <v>1</v>
      </c>
      <c r="D929" s="30">
        <v>0.01</v>
      </c>
      <c r="E929" s="30">
        <v>10.64</v>
      </c>
      <c r="F929" s="30">
        <v>5.16</v>
      </c>
      <c r="G929" s="30" t="s">
        <v>63</v>
      </c>
      <c r="H929" s="30" t="s">
        <v>70</v>
      </c>
      <c r="I929" s="30" t="s">
        <v>4</v>
      </c>
      <c r="J929" s="30" t="s">
        <v>102</v>
      </c>
      <c r="K929" s="30" t="s">
        <v>49</v>
      </c>
      <c r="L929" s="30" t="s">
        <v>1820</v>
      </c>
      <c r="M929" s="30">
        <v>0.56999999999999995</v>
      </c>
      <c r="N929" s="30" t="s">
        <v>8</v>
      </c>
      <c r="O929" s="30" t="s">
        <v>28</v>
      </c>
      <c r="P929" s="30" t="s">
        <v>189</v>
      </c>
      <c r="Q929" s="30" t="s">
        <v>232</v>
      </c>
      <c r="R929" s="30">
        <v>52402</v>
      </c>
      <c r="S929" s="32">
        <v>42088</v>
      </c>
      <c r="T929" s="32">
        <v>42090</v>
      </c>
      <c r="U929" s="53">
        <v>-11.69</v>
      </c>
      <c r="V929" s="30">
        <v>5</v>
      </c>
      <c r="W929" s="30">
        <v>58.52</v>
      </c>
      <c r="X929" s="30">
        <v>86957</v>
      </c>
      <c r="Y929" s="30" t="s">
        <v>3216</v>
      </c>
      <c r="Z929" s="30">
        <v>475.9171264820788</v>
      </c>
    </row>
    <row r="930" spans="1:26" x14ac:dyDescent="0.2">
      <c r="A930" s="30">
        <v>2201</v>
      </c>
      <c r="B930" s="30" t="s">
        <v>1821</v>
      </c>
      <c r="C930" s="30" t="s">
        <v>1</v>
      </c>
      <c r="D930" s="30">
        <v>0.17</v>
      </c>
      <c r="E930" s="30">
        <v>14.89</v>
      </c>
      <c r="F930" s="30">
        <v>13.56</v>
      </c>
      <c r="G930" s="30" t="s">
        <v>14</v>
      </c>
      <c r="H930" s="30" t="s">
        <v>3</v>
      </c>
      <c r="I930" s="30" t="s">
        <v>4</v>
      </c>
      <c r="J930" s="30" t="s">
        <v>102</v>
      </c>
      <c r="K930" s="30" t="s">
        <v>40</v>
      </c>
      <c r="L930" s="30" t="s">
        <v>1822</v>
      </c>
      <c r="M930" s="30">
        <v>0.57999999999999996</v>
      </c>
      <c r="N930" s="30" t="s">
        <v>8</v>
      </c>
      <c r="O930" s="30" t="s">
        <v>28</v>
      </c>
      <c r="P930" s="30" t="s">
        <v>60</v>
      </c>
      <c r="Q930" s="30" t="s">
        <v>1823</v>
      </c>
      <c r="R930" s="30">
        <v>55420</v>
      </c>
      <c r="S930" s="32">
        <v>42088</v>
      </c>
      <c r="T930" s="32">
        <v>42090</v>
      </c>
      <c r="U930" s="53">
        <v>-9.1300000000000008</v>
      </c>
      <c r="V930" s="30">
        <v>1</v>
      </c>
      <c r="W930" s="30">
        <v>27.96</v>
      </c>
      <c r="X930" s="30">
        <v>86054</v>
      </c>
      <c r="Y930" s="30" t="s">
        <v>3216</v>
      </c>
      <c r="Z930" s="30">
        <v>699.78203039152868</v>
      </c>
    </row>
    <row r="931" spans="1:26" x14ac:dyDescent="0.2">
      <c r="A931" s="30">
        <v>3100</v>
      </c>
      <c r="B931" s="30" t="s">
        <v>1824</v>
      </c>
      <c r="C931" s="30" t="s">
        <v>1</v>
      </c>
      <c r="D931" s="30">
        <v>7.0000000000000007E-2</v>
      </c>
      <c r="E931" s="30">
        <v>35.99</v>
      </c>
      <c r="F931" s="30">
        <v>5</v>
      </c>
      <c r="G931" s="30" t="s">
        <v>14</v>
      </c>
      <c r="H931" s="30" t="s">
        <v>15</v>
      </c>
      <c r="I931" s="30" t="s">
        <v>16</v>
      </c>
      <c r="J931" s="30" t="s">
        <v>111</v>
      </c>
      <c r="K931" s="30" t="s">
        <v>26</v>
      </c>
      <c r="L931" s="30" t="s">
        <v>1825</v>
      </c>
      <c r="M931" s="30">
        <v>0.82</v>
      </c>
      <c r="N931" s="30" t="s">
        <v>8</v>
      </c>
      <c r="O931" s="30" t="s">
        <v>9</v>
      </c>
      <c r="P931" s="30" t="s">
        <v>99</v>
      </c>
      <c r="Q931" s="30" t="s">
        <v>1826</v>
      </c>
      <c r="R931" s="30">
        <v>33334</v>
      </c>
      <c r="S931" s="32">
        <v>42088</v>
      </c>
      <c r="T931" s="32">
        <v>42090</v>
      </c>
      <c r="U931" s="53">
        <v>-299.81420000000003</v>
      </c>
      <c r="V931" s="30">
        <v>1</v>
      </c>
      <c r="W931" s="30">
        <v>31.71</v>
      </c>
      <c r="X931" s="30">
        <v>89988</v>
      </c>
      <c r="Y931" s="30" t="s">
        <v>3215</v>
      </c>
      <c r="Z931" s="30">
        <v>477.30001743902596</v>
      </c>
    </row>
    <row r="932" spans="1:26" x14ac:dyDescent="0.2">
      <c r="A932" s="30">
        <v>693</v>
      </c>
      <c r="B932" s="30" t="s">
        <v>1525</v>
      </c>
      <c r="C932" s="30" t="s">
        <v>23</v>
      </c>
      <c r="D932" s="30">
        <v>0.02</v>
      </c>
      <c r="E932" s="30">
        <v>500.98</v>
      </c>
      <c r="F932" s="30">
        <v>41.44</v>
      </c>
      <c r="G932" s="30" t="s">
        <v>2</v>
      </c>
      <c r="H932" s="30" t="s">
        <v>3</v>
      </c>
      <c r="I932" s="30" t="s">
        <v>4</v>
      </c>
      <c r="J932" s="30" t="s">
        <v>93</v>
      </c>
      <c r="K932" s="30" t="s">
        <v>6</v>
      </c>
      <c r="L932" s="30" t="s">
        <v>1827</v>
      </c>
      <c r="M932" s="30">
        <v>0.66</v>
      </c>
      <c r="N932" s="30" t="s">
        <v>8</v>
      </c>
      <c r="O932" s="30" t="s">
        <v>35</v>
      </c>
      <c r="P932" s="30" t="s">
        <v>36</v>
      </c>
      <c r="Q932" s="30" t="s">
        <v>1526</v>
      </c>
      <c r="R932" s="30">
        <v>80229</v>
      </c>
      <c r="S932" s="32">
        <v>42088</v>
      </c>
      <c r="T932" s="32">
        <v>42088</v>
      </c>
      <c r="U932" s="53">
        <v>2568.4629</v>
      </c>
      <c r="V932" s="30">
        <v>7</v>
      </c>
      <c r="W932" s="30">
        <v>3722.41</v>
      </c>
      <c r="X932" s="30">
        <v>87811</v>
      </c>
      <c r="Y932" s="30" t="s">
        <v>3217</v>
      </c>
      <c r="Z932" s="30">
        <v>5784.7037639247928</v>
      </c>
    </row>
    <row r="933" spans="1:26" x14ac:dyDescent="0.2">
      <c r="A933" s="30">
        <v>1557</v>
      </c>
      <c r="B933" s="30" t="s">
        <v>1828</v>
      </c>
      <c r="C933" s="30" t="s">
        <v>23</v>
      </c>
      <c r="D933" s="30">
        <v>0.09</v>
      </c>
      <c r="E933" s="30">
        <v>60.98</v>
      </c>
      <c r="F933" s="30">
        <v>49</v>
      </c>
      <c r="G933" s="30" t="s">
        <v>14</v>
      </c>
      <c r="H933" s="30" t="s">
        <v>15</v>
      </c>
      <c r="I933" s="30" t="s">
        <v>24</v>
      </c>
      <c r="J933" s="30" t="s">
        <v>71</v>
      </c>
      <c r="K933" s="30" t="s">
        <v>40</v>
      </c>
      <c r="L933" s="30" t="s">
        <v>1506</v>
      </c>
      <c r="M933" s="30">
        <v>0.59</v>
      </c>
      <c r="N933" s="30" t="s">
        <v>8</v>
      </c>
      <c r="O933" s="30" t="s">
        <v>9</v>
      </c>
      <c r="P933" s="30" t="s">
        <v>218</v>
      </c>
      <c r="Q933" s="30" t="s">
        <v>1829</v>
      </c>
      <c r="R933" s="30">
        <v>22003</v>
      </c>
      <c r="S933" s="32">
        <v>42088</v>
      </c>
      <c r="T933" s="32">
        <v>42096</v>
      </c>
      <c r="U933" s="53">
        <v>-954.75800000000004</v>
      </c>
      <c r="V933" s="30">
        <v>15</v>
      </c>
      <c r="W933" s="30">
        <v>879.62</v>
      </c>
      <c r="X933" s="30">
        <v>87426</v>
      </c>
      <c r="Y933" s="30" t="s">
        <v>3215</v>
      </c>
      <c r="Z933" s="30">
        <v>686.41799601602895</v>
      </c>
    </row>
    <row r="934" spans="1:26" x14ac:dyDescent="0.2">
      <c r="A934" s="30">
        <v>1557</v>
      </c>
      <c r="B934" s="30" t="s">
        <v>1828</v>
      </c>
      <c r="C934" s="30" t="s">
        <v>23</v>
      </c>
      <c r="D934" s="30">
        <v>0.05</v>
      </c>
      <c r="E934" s="30">
        <v>29.89</v>
      </c>
      <c r="F934" s="30">
        <v>1.99</v>
      </c>
      <c r="G934" s="30" t="s">
        <v>14</v>
      </c>
      <c r="H934" s="30" t="s">
        <v>15</v>
      </c>
      <c r="I934" s="30" t="s">
        <v>16</v>
      </c>
      <c r="J934" s="30" t="s">
        <v>17</v>
      </c>
      <c r="K934" s="30" t="s">
        <v>18</v>
      </c>
      <c r="L934" s="30" t="s">
        <v>419</v>
      </c>
      <c r="M934" s="30">
        <v>0.5</v>
      </c>
      <c r="N934" s="30" t="s">
        <v>8</v>
      </c>
      <c r="O934" s="30" t="s">
        <v>9</v>
      </c>
      <c r="P934" s="30" t="s">
        <v>218</v>
      </c>
      <c r="Q934" s="30" t="s">
        <v>1829</v>
      </c>
      <c r="R934" s="30">
        <v>22003</v>
      </c>
      <c r="S934" s="32">
        <v>42088</v>
      </c>
      <c r="T934" s="32">
        <v>42090</v>
      </c>
      <c r="U934" s="53">
        <v>219.4734</v>
      </c>
      <c r="V934" s="30">
        <v>12</v>
      </c>
      <c r="W934" s="30">
        <v>361.19</v>
      </c>
      <c r="X934" s="30">
        <v>87426</v>
      </c>
      <c r="Y934" s="30" t="s">
        <v>3215</v>
      </c>
      <c r="Z934" s="30">
        <v>443.752120571273</v>
      </c>
    </row>
    <row r="935" spans="1:26" x14ac:dyDescent="0.2">
      <c r="A935" s="30">
        <v>1699</v>
      </c>
      <c r="B935" s="30" t="s">
        <v>1830</v>
      </c>
      <c r="C935" s="30" t="s">
        <v>23</v>
      </c>
      <c r="D935" s="30">
        <v>0.05</v>
      </c>
      <c r="E935" s="30">
        <v>3.98</v>
      </c>
      <c r="F935" s="30">
        <v>5.26</v>
      </c>
      <c r="G935" s="30" t="s">
        <v>14</v>
      </c>
      <c r="H935" s="30" t="s">
        <v>3</v>
      </c>
      <c r="I935" s="30" t="s">
        <v>24</v>
      </c>
      <c r="J935" s="30" t="s">
        <v>48</v>
      </c>
      <c r="K935" s="30" t="s">
        <v>49</v>
      </c>
      <c r="L935" s="30" t="s">
        <v>1831</v>
      </c>
      <c r="M935" s="30">
        <v>0.38</v>
      </c>
      <c r="N935" s="30" t="s">
        <v>8</v>
      </c>
      <c r="O935" s="30" t="s">
        <v>87</v>
      </c>
      <c r="P935" s="30" t="s">
        <v>296</v>
      </c>
      <c r="Q935" s="30" t="s">
        <v>1832</v>
      </c>
      <c r="R935" s="30">
        <v>19057</v>
      </c>
      <c r="S935" s="32">
        <v>42088</v>
      </c>
      <c r="T935" s="32">
        <v>42092</v>
      </c>
      <c r="U935" s="53">
        <v>-152.52449999999999</v>
      </c>
      <c r="V935" s="30">
        <v>12</v>
      </c>
      <c r="W935" s="30">
        <v>49.44</v>
      </c>
      <c r="X935" s="30">
        <v>87345</v>
      </c>
      <c r="Y935" s="30" t="s">
        <v>3218</v>
      </c>
      <c r="Z935" s="30">
        <v>-7.8261382715989392</v>
      </c>
    </row>
    <row r="936" spans="1:26" x14ac:dyDescent="0.2">
      <c r="A936" s="30">
        <v>1699</v>
      </c>
      <c r="B936" s="30" t="s">
        <v>1830</v>
      </c>
      <c r="C936" s="30" t="s">
        <v>23</v>
      </c>
      <c r="D936" s="30">
        <v>0.01</v>
      </c>
      <c r="E936" s="30">
        <v>6.48</v>
      </c>
      <c r="F936" s="30">
        <v>5.4</v>
      </c>
      <c r="G936" s="30" t="s">
        <v>14</v>
      </c>
      <c r="H936" s="30" t="s">
        <v>3</v>
      </c>
      <c r="I936" s="30" t="s">
        <v>24</v>
      </c>
      <c r="J936" s="30" t="s">
        <v>64</v>
      </c>
      <c r="K936" s="30" t="s">
        <v>49</v>
      </c>
      <c r="L936" s="30" t="s">
        <v>1833</v>
      </c>
      <c r="M936" s="30">
        <v>0.37</v>
      </c>
      <c r="N936" s="30" t="s">
        <v>8</v>
      </c>
      <c r="O936" s="30" t="s">
        <v>87</v>
      </c>
      <c r="P936" s="30" t="s">
        <v>296</v>
      </c>
      <c r="Q936" s="30" t="s">
        <v>1832</v>
      </c>
      <c r="R936" s="30">
        <v>19057</v>
      </c>
      <c r="S936" s="32">
        <v>42088</v>
      </c>
      <c r="T936" s="32">
        <v>42088</v>
      </c>
      <c r="U936" s="53">
        <v>-18.850000000000001</v>
      </c>
      <c r="V936" s="30">
        <v>2</v>
      </c>
      <c r="W936" s="30">
        <v>14.29</v>
      </c>
      <c r="X936" s="30">
        <v>87345</v>
      </c>
      <c r="Y936" s="30" t="s">
        <v>3218</v>
      </c>
      <c r="Z936" s="30">
        <v>158.88415313017899</v>
      </c>
    </row>
    <row r="937" spans="1:26" x14ac:dyDescent="0.2">
      <c r="A937" s="30">
        <v>290</v>
      </c>
      <c r="B937" s="30" t="s">
        <v>1834</v>
      </c>
      <c r="C937" s="30" t="s">
        <v>46</v>
      </c>
      <c r="D937" s="30">
        <v>0.04</v>
      </c>
      <c r="E937" s="30">
        <v>4.9800000000000004</v>
      </c>
      <c r="F937" s="30">
        <v>4.62</v>
      </c>
      <c r="G937" s="30" t="s">
        <v>14</v>
      </c>
      <c r="H937" s="30" t="s">
        <v>3</v>
      </c>
      <c r="I937" s="30" t="s">
        <v>16</v>
      </c>
      <c r="J937" s="30" t="s">
        <v>17</v>
      </c>
      <c r="K937" s="30" t="s">
        <v>18</v>
      </c>
      <c r="L937" s="30" t="s">
        <v>1197</v>
      </c>
      <c r="M937" s="30">
        <v>0.64</v>
      </c>
      <c r="N937" s="30" t="s">
        <v>8</v>
      </c>
      <c r="O937" s="30" t="s">
        <v>35</v>
      </c>
      <c r="P937" s="30" t="s">
        <v>36</v>
      </c>
      <c r="Q937" s="30" t="s">
        <v>1835</v>
      </c>
      <c r="R937" s="30">
        <v>80538</v>
      </c>
      <c r="S937" s="32">
        <v>42088</v>
      </c>
      <c r="T937" s="32">
        <v>42089</v>
      </c>
      <c r="U937" s="53">
        <v>-135.16</v>
      </c>
      <c r="V937" s="30">
        <v>20</v>
      </c>
      <c r="W937" s="30">
        <v>102.54</v>
      </c>
      <c r="X937" s="30">
        <v>90837</v>
      </c>
      <c r="Y937" s="30" t="s">
        <v>3217</v>
      </c>
      <c r="Z937" s="30">
        <v>339.37663242311561</v>
      </c>
    </row>
    <row r="938" spans="1:26" x14ac:dyDescent="0.2">
      <c r="A938" s="30">
        <v>2287</v>
      </c>
      <c r="B938" s="30" t="s">
        <v>1239</v>
      </c>
      <c r="C938" s="30" t="s">
        <v>46</v>
      </c>
      <c r="D938" s="30">
        <v>0.01</v>
      </c>
      <c r="E938" s="30">
        <v>18.97</v>
      </c>
      <c r="F938" s="30">
        <v>9.0299999999999994</v>
      </c>
      <c r="G938" s="30" t="s">
        <v>14</v>
      </c>
      <c r="H938" s="30" t="s">
        <v>70</v>
      </c>
      <c r="I938" s="30" t="s">
        <v>24</v>
      </c>
      <c r="J938" s="30" t="s">
        <v>64</v>
      </c>
      <c r="K938" s="30" t="s">
        <v>49</v>
      </c>
      <c r="L938" s="30" t="s">
        <v>606</v>
      </c>
      <c r="M938" s="30">
        <v>0.37</v>
      </c>
      <c r="N938" s="30" t="s">
        <v>8</v>
      </c>
      <c r="O938" s="30" t="s">
        <v>9</v>
      </c>
      <c r="P938" s="30" t="s">
        <v>247</v>
      </c>
      <c r="Q938" s="30" t="s">
        <v>1241</v>
      </c>
      <c r="R938" s="30">
        <v>29483</v>
      </c>
      <c r="S938" s="32">
        <v>42088</v>
      </c>
      <c r="T938" s="32">
        <v>42088</v>
      </c>
      <c r="U938" s="53">
        <v>-12.0267</v>
      </c>
      <c r="V938" s="30">
        <v>8</v>
      </c>
      <c r="W938" s="30">
        <v>164.67</v>
      </c>
      <c r="X938" s="30">
        <v>90146</v>
      </c>
      <c r="Y938" s="30" t="s">
        <v>3215</v>
      </c>
      <c r="Z938" s="30">
        <v>435.6330573557189</v>
      </c>
    </row>
    <row r="939" spans="1:26" x14ac:dyDescent="0.2">
      <c r="A939" s="30">
        <v>2287</v>
      </c>
      <c r="B939" s="30" t="s">
        <v>1239</v>
      </c>
      <c r="C939" s="30" t="s">
        <v>46</v>
      </c>
      <c r="D939" s="30">
        <v>0.03</v>
      </c>
      <c r="E939" s="30">
        <v>12.28</v>
      </c>
      <c r="F939" s="30">
        <v>4.8600000000000003</v>
      </c>
      <c r="G939" s="30" t="s">
        <v>14</v>
      </c>
      <c r="H939" s="30" t="s">
        <v>70</v>
      </c>
      <c r="I939" s="30" t="s">
        <v>24</v>
      </c>
      <c r="J939" s="30" t="s">
        <v>64</v>
      </c>
      <c r="K939" s="30" t="s">
        <v>49</v>
      </c>
      <c r="L939" s="30" t="s">
        <v>1836</v>
      </c>
      <c r="M939" s="30">
        <v>0.38</v>
      </c>
      <c r="N939" s="30" t="s">
        <v>8</v>
      </c>
      <c r="O939" s="30" t="s">
        <v>9</v>
      </c>
      <c r="P939" s="30" t="s">
        <v>247</v>
      </c>
      <c r="Q939" s="30" t="s">
        <v>1241</v>
      </c>
      <c r="R939" s="30">
        <v>29483</v>
      </c>
      <c r="S939" s="32">
        <v>42088</v>
      </c>
      <c r="T939" s="32">
        <v>42089</v>
      </c>
      <c r="U939" s="53">
        <v>122.508</v>
      </c>
      <c r="V939" s="30">
        <v>6</v>
      </c>
      <c r="W939" s="30">
        <v>72.739999999999995</v>
      </c>
      <c r="X939" s="30">
        <v>90146</v>
      </c>
      <c r="Y939" s="30" t="s">
        <v>3215</v>
      </c>
      <c r="Z939" s="30">
        <v>432.27809745383172</v>
      </c>
    </row>
    <row r="940" spans="1:26" x14ac:dyDescent="0.2">
      <c r="A940" s="30">
        <v>2287</v>
      </c>
      <c r="B940" s="30" t="s">
        <v>1239</v>
      </c>
      <c r="C940" s="30" t="s">
        <v>46</v>
      </c>
      <c r="D940" s="30">
        <v>0.05</v>
      </c>
      <c r="E940" s="30">
        <v>34.99</v>
      </c>
      <c r="F940" s="30">
        <v>7.73</v>
      </c>
      <c r="G940" s="30" t="s">
        <v>63</v>
      </c>
      <c r="H940" s="30" t="s">
        <v>70</v>
      </c>
      <c r="I940" s="30" t="s">
        <v>24</v>
      </c>
      <c r="J940" s="30" t="s">
        <v>25</v>
      </c>
      <c r="K940" s="30" t="s">
        <v>49</v>
      </c>
      <c r="L940" s="30" t="s">
        <v>1280</v>
      </c>
      <c r="M940" s="30">
        <v>0.59</v>
      </c>
      <c r="N940" s="30" t="s">
        <v>8</v>
      </c>
      <c r="O940" s="30" t="s">
        <v>9</v>
      </c>
      <c r="P940" s="30" t="s">
        <v>247</v>
      </c>
      <c r="Q940" s="30" t="s">
        <v>1241</v>
      </c>
      <c r="R940" s="30">
        <v>29483</v>
      </c>
      <c r="S940" s="32">
        <v>42088</v>
      </c>
      <c r="T940" s="32">
        <v>42090</v>
      </c>
      <c r="U940" s="53">
        <v>-12.0267</v>
      </c>
      <c r="V940" s="30">
        <v>12</v>
      </c>
      <c r="W940" s="30">
        <v>418.75</v>
      </c>
      <c r="X940" s="30">
        <v>90146</v>
      </c>
      <c r="Y940" s="30" t="s">
        <v>3215</v>
      </c>
      <c r="Z940" s="30">
        <v>524.1063898619235</v>
      </c>
    </row>
    <row r="941" spans="1:26" x14ac:dyDescent="0.2">
      <c r="A941" s="30">
        <v>2833</v>
      </c>
      <c r="B941" s="30" t="s">
        <v>1837</v>
      </c>
      <c r="C941" s="30" t="s">
        <v>46</v>
      </c>
      <c r="D941" s="30">
        <v>0.03</v>
      </c>
      <c r="E941" s="30">
        <v>140.97999999999999</v>
      </c>
      <c r="F941" s="30">
        <v>36.090000000000003</v>
      </c>
      <c r="G941" s="30" t="s">
        <v>2</v>
      </c>
      <c r="H941" s="30" t="s">
        <v>3</v>
      </c>
      <c r="I941" s="30" t="s">
        <v>4</v>
      </c>
      <c r="J941" s="30" t="s">
        <v>93</v>
      </c>
      <c r="K941" s="30" t="s">
        <v>6</v>
      </c>
      <c r="L941" s="30" t="s">
        <v>1838</v>
      </c>
      <c r="M941" s="30">
        <v>0.77</v>
      </c>
      <c r="N941" s="30" t="s">
        <v>8</v>
      </c>
      <c r="O941" s="30" t="s">
        <v>28</v>
      </c>
      <c r="P941" s="30" t="s">
        <v>60</v>
      </c>
      <c r="Q941" s="30" t="s">
        <v>1839</v>
      </c>
      <c r="R941" s="30">
        <v>55076</v>
      </c>
      <c r="S941" s="32">
        <v>42088</v>
      </c>
      <c r="T941" s="32">
        <v>42090</v>
      </c>
      <c r="U941" s="53">
        <v>-221.5</v>
      </c>
      <c r="V941" s="30">
        <v>4</v>
      </c>
      <c r="W941" s="30">
        <v>608.80999999999995</v>
      </c>
      <c r="X941" s="30">
        <v>91030</v>
      </c>
      <c r="Y941" s="30" t="s">
        <v>3216</v>
      </c>
      <c r="Z941" s="30">
        <v>1857.9790015494325</v>
      </c>
    </row>
    <row r="942" spans="1:26" x14ac:dyDescent="0.2">
      <c r="A942" s="30">
        <v>2833</v>
      </c>
      <c r="B942" s="30" t="s">
        <v>1837</v>
      </c>
      <c r="C942" s="30" t="s">
        <v>46</v>
      </c>
      <c r="D942" s="30">
        <v>0.08</v>
      </c>
      <c r="E942" s="30">
        <v>65.989999999999995</v>
      </c>
      <c r="F942" s="30">
        <v>8.99</v>
      </c>
      <c r="G942" s="30" t="s">
        <v>14</v>
      </c>
      <c r="H942" s="30" t="s">
        <v>3</v>
      </c>
      <c r="I942" s="30" t="s">
        <v>16</v>
      </c>
      <c r="J942" s="30" t="s">
        <v>111</v>
      </c>
      <c r="K942" s="30" t="s">
        <v>49</v>
      </c>
      <c r="L942" s="30" t="s">
        <v>1840</v>
      </c>
      <c r="M942" s="30">
        <v>0.56000000000000005</v>
      </c>
      <c r="N942" s="30" t="s">
        <v>8</v>
      </c>
      <c r="O942" s="30" t="s">
        <v>28</v>
      </c>
      <c r="P942" s="30" t="s">
        <v>60</v>
      </c>
      <c r="Q942" s="30" t="s">
        <v>1839</v>
      </c>
      <c r="R942" s="30">
        <v>55076</v>
      </c>
      <c r="S942" s="32">
        <v>42088</v>
      </c>
      <c r="T942" s="32">
        <v>42089</v>
      </c>
      <c r="U942" s="53">
        <v>206.352</v>
      </c>
      <c r="V942" s="30">
        <v>15</v>
      </c>
      <c r="W942" s="30">
        <v>808.61</v>
      </c>
      <c r="X942" s="30">
        <v>91030</v>
      </c>
      <c r="Y942" s="30" t="s">
        <v>3216</v>
      </c>
      <c r="Z942" s="30">
        <v>908.10442077376047</v>
      </c>
    </row>
    <row r="943" spans="1:26" x14ac:dyDescent="0.2">
      <c r="A943" s="30">
        <v>1767</v>
      </c>
      <c r="B943" s="30" t="s">
        <v>1841</v>
      </c>
      <c r="C943" s="30" t="s">
        <v>1</v>
      </c>
      <c r="D943" s="30">
        <v>0.01</v>
      </c>
      <c r="E943" s="30">
        <v>50.98</v>
      </c>
      <c r="F943" s="30">
        <v>6.5</v>
      </c>
      <c r="G943" s="30" t="s">
        <v>14</v>
      </c>
      <c r="H943" s="30" t="s">
        <v>47</v>
      </c>
      <c r="I943" s="30" t="s">
        <v>16</v>
      </c>
      <c r="J943" s="30" t="s">
        <v>17</v>
      </c>
      <c r="K943" s="30" t="s">
        <v>49</v>
      </c>
      <c r="L943" s="30" t="s">
        <v>1842</v>
      </c>
      <c r="M943" s="30">
        <v>0.73</v>
      </c>
      <c r="N943" s="30" t="s">
        <v>8</v>
      </c>
      <c r="O943" s="30" t="s">
        <v>9</v>
      </c>
      <c r="P943" s="30" t="s">
        <v>51</v>
      </c>
      <c r="Q943" s="30" t="s">
        <v>1843</v>
      </c>
      <c r="R943" s="30">
        <v>30265</v>
      </c>
      <c r="S943" s="32">
        <v>42089</v>
      </c>
      <c r="T943" s="32">
        <v>42090</v>
      </c>
      <c r="U943" s="53">
        <v>5.3396999999999997</v>
      </c>
      <c r="V943" s="30">
        <v>16</v>
      </c>
      <c r="W943" s="30">
        <v>818.49</v>
      </c>
      <c r="X943" s="30">
        <v>89211</v>
      </c>
      <c r="Y943" s="30" t="s">
        <v>3215</v>
      </c>
      <c r="Z943" s="30">
        <v>902.4294245067656</v>
      </c>
    </row>
    <row r="944" spans="1:26" x14ac:dyDescent="0.2">
      <c r="A944" s="30">
        <v>2114</v>
      </c>
      <c r="B944" s="30" t="s">
        <v>1351</v>
      </c>
      <c r="C944" s="30" t="s">
        <v>1</v>
      </c>
      <c r="D944" s="30">
        <v>0.08</v>
      </c>
      <c r="E944" s="30">
        <v>6.68</v>
      </c>
      <c r="F944" s="30">
        <v>1.5</v>
      </c>
      <c r="G944" s="30" t="s">
        <v>14</v>
      </c>
      <c r="H944" s="30" t="s">
        <v>70</v>
      </c>
      <c r="I944" s="30" t="s">
        <v>24</v>
      </c>
      <c r="J944" s="30" t="s">
        <v>25</v>
      </c>
      <c r="K944" s="30" t="s">
        <v>26</v>
      </c>
      <c r="L944" s="30" t="s">
        <v>1844</v>
      </c>
      <c r="M944" s="30">
        <v>0.48</v>
      </c>
      <c r="N944" s="30" t="s">
        <v>8</v>
      </c>
      <c r="O944" s="30" t="s">
        <v>9</v>
      </c>
      <c r="P944" s="30" t="s">
        <v>218</v>
      </c>
      <c r="Q944" s="30" t="s">
        <v>1353</v>
      </c>
      <c r="R944" s="30">
        <v>23518</v>
      </c>
      <c r="S944" s="32">
        <v>42089</v>
      </c>
      <c r="T944" s="32">
        <v>42091</v>
      </c>
      <c r="U944" s="53">
        <v>-601.80399999999997</v>
      </c>
      <c r="V944" s="30">
        <v>10</v>
      </c>
      <c r="W944" s="30">
        <v>66.12</v>
      </c>
      <c r="X944" s="30">
        <v>88403</v>
      </c>
      <c r="Y944" s="30" t="s">
        <v>3215</v>
      </c>
      <c r="Z944" s="30">
        <v>-280.79155254241533</v>
      </c>
    </row>
    <row r="945" spans="1:26" x14ac:dyDescent="0.2">
      <c r="A945" s="30">
        <v>3379</v>
      </c>
      <c r="B945" s="30" t="s">
        <v>1845</v>
      </c>
      <c r="C945" s="30" t="s">
        <v>1</v>
      </c>
      <c r="D945" s="30">
        <v>0</v>
      </c>
      <c r="E945" s="30">
        <v>19.98</v>
      </c>
      <c r="F945" s="30">
        <v>5.97</v>
      </c>
      <c r="G945" s="30" t="s">
        <v>63</v>
      </c>
      <c r="H945" s="30" t="s">
        <v>70</v>
      </c>
      <c r="I945" s="30" t="s">
        <v>24</v>
      </c>
      <c r="J945" s="30" t="s">
        <v>64</v>
      </c>
      <c r="K945" s="30" t="s">
        <v>49</v>
      </c>
      <c r="L945" s="30" t="s">
        <v>1846</v>
      </c>
      <c r="M945" s="30">
        <v>0.38</v>
      </c>
      <c r="N945" s="30" t="s">
        <v>8</v>
      </c>
      <c r="O945" s="30" t="s">
        <v>9</v>
      </c>
      <c r="P945" s="30" t="s">
        <v>51</v>
      </c>
      <c r="Q945" s="30" t="s">
        <v>1847</v>
      </c>
      <c r="R945" s="30">
        <v>30144</v>
      </c>
      <c r="S945" s="32">
        <v>42089</v>
      </c>
      <c r="T945" s="32">
        <v>42092</v>
      </c>
      <c r="U945" s="53">
        <v>-189.714</v>
      </c>
      <c r="V945" s="30">
        <v>12</v>
      </c>
      <c r="W945" s="30">
        <v>249.07</v>
      </c>
      <c r="X945" s="30">
        <v>88837</v>
      </c>
      <c r="Y945" s="30" t="s">
        <v>3215</v>
      </c>
      <c r="Z945" s="30">
        <v>193.95115577128638</v>
      </c>
    </row>
    <row r="946" spans="1:26" x14ac:dyDescent="0.2">
      <c r="A946" s="30">
        <v>2124</v>
      </c>
      <c r="B946" s="30" t="s">
        <v>12</v>
      </c>
      <c r="C946" s="30" t="s">
        <v>13</v>
      </c>
      <c r="D946" s="30">
        <v>0.03</v>
      </c>
      <c r="E946" s="30">
        <v>124.49</v>
      </c>
      <c r="F946" s="30">
        <v>51.94</v>
      </c>
      <c r="G946" s="30" t="s">
        <v>2</v>
      </c>
      <c r="H946" s="30" t="s">
        <v>70</v>
      </c>
      <c r="I946" s="30" t="s">
        <v>4</v>
      </c>
      <c r="J946" s="30" t="s">
        <v>5</v>
      </c>
      <c r="K946" s="30" t="s">
        <v>6</v>
      </c>
      <c r="L946" s="30" t="s">
        <v>1125</v>
      </c>
      <c r="M946" s="30">
        <v>0.63</v>
      </c>
      <c r="N946" s="30" t="s">
        <v>8</v>
      </c>
      <c r="O946" s="30" t="s">
        <v>9</v>
      </c>
      <c r="P946" s="30" t="s">
        <v>20</v>
      </c>
      <c r="Q946" s="30" t="s">
        <v>21</v>
      </c>
      <c r="R946" s="30">
        <v>72301</v>
      </c>
      <c r="S946" s="32">
        <v>42089</v>
      </c>
      <c r="T946" s="32">
        <v>42090</v>
      </c>
      <c r="U946" s="53">
        <v>18.173999999999999</v>
      </c>
      <c r="V946" s="30">
        <v>21</v>
      </c>
      <c r="W946" s="30">
        <v>2761.94</v>
      </c>
      <c r="X946" s="30">
        <v>89666</v>
      </c>
      <c r="Y946" s="30" t="s">
        <v>3215</v>
      </c>
      <c r="Z946" s="30">
        <v>2178.9820783766195</v>
      </c>
    </row>
    <row r="947" spans="1:26" x14ac:dyDescent="0.2">
      <c r="A947" s="30">
        <v>2066</v>
      </c>
      <c r="B947" s="30" t="s">
        <v>1848</v>
      </c>
      <c r="C947" s="30" t="s">
        <v>92</v>
      </c>
      <c r="D947" s="30">
        <v>0.09</v>
      </c>
      <c r="E947" s="30">
        <v>20.89</v>
      </c>
      <c r="F947" s="30">
        <v>11.52</v>
      </c>
      <c r="G947" s="30" t="s">
        <v>14</v>
      </c>
      <c r="H947" s="30" t="s">
        <v>47</v>
      </c>
      <c r="I947" s="30" t="s">
        <v>24</v>
      </c>
      <c r="J947" s="30" t="s">
        <v>54</v>
      </c>
      <c r="K947" s="30" t="s">
        <v>49</v>
      </c>
      <c r="L947" s="30" t="s">
        <v>1849</v>
      </c>
      <c r="M947" s="30">
        <v>0.83</v>
      </c>
      <c r="N947" s="30" t="s">
        <v>8</v>
      </c>
      <c r="O947" s="30" t="s">
        <v>9</v>
      </c>
      <c r="P947" s="30" t="s">
        <v>73</v>
      </c>
      <c r="Q947" s="30" t="s">
        <v>1850</v>
      </c>
      <c r="R947" s="30">
        <v>28079</v>
      </c>
      <c r="S947" s="32">
        <v>42089</v>
      </c>
      <c r="T947" s="32">
        <v>42090</v>
      </c>
      <c r="U947" s="53">
        <v>-133.54599999999999</v>
      </c>
      <c r="V947" s="30">
        <v>7</v>
      </c>
      <c r="W947" s="30">
        <v>146.5</v>
      </c>
      <c r="X947" s="30">
        <v>85833</v>
      </c>
      <c r="Y947" s="30" t="s">
        <v>3215</v>
      </c>
      <c r="Z947" s="30">
        <v>557.68232337640541</v>
      </c>
    </row>
    <row r="948" spans="1:26" x14ac:dyDescent="0.2">
      <c r="A948" s="30">
        <v>2419</v>
      </c>
      <c r="B948" s="30" t="s">
        <v>1851</v>
      </c>
      <c r="C948" s="30" t="s">
        <v>46</v>
      </c>
      <c r="D948" s="30">
        <v>7.0000000000000007E-2</v>
      </c>
      <c r="E948" s="30">
        <v>225.04</v>
      </c>
      <c r="F948" s="30">
        <v>11.79</v>
      </c>
      <c r="G948" s="30" t="s">
        <v>14</v>
      </c>
      <c r="H948" s="30" t="s">
        <v>15</v>
      </c>
      <c r="I948" s="30" t="s">
        <v>24</v>
      </c>
      <c r="J948" s="30" t="s">
        <v>71</v>
      </c>
      <c r="K948" s="30" t="s">
        <v>120</v>
      </c>
      <c r="L948" s="30" t="s">
        <v>1852</v>
      </c>
      <c r="M948" s="30">
        <v>0.42</v>
      </c>
      <c r="N948" s="30" t="s">
        <v>8</v>
      </c>
      <c r="O948" s="30" t="s">
        <v>9</v>
      </c>
      <c r="P948" s="30" t="s">
        <v>218</v>
      </c>
      <c r="Q948" s="30" t="s">
        <v>1853</v>
      </c>
      <c r="R948" s="30">
        <v>23701</v>
      </c>
      <c r="S948" s="32">
        <v>42089</v>
      </c>
      <c r="T948" s="32">
        <v>42089</v>
      </c>
      <c r="U948" s="53">
        <v>-162.91800000000001</v>
      </c>
      <c r="V948" s="30">
        <v>5</v>
      </c>
      <c r="W948" s="30">
        <v>1130.1500000000001</v>
      </c>
      <c r="X948" s="30">
        <v>86751</v>
      </c>
      <c r="Y948" s="30" t="s">
        <v>3215</v>
      </c>
      <c r="Z948" s="30">
        <v>976.02769110740451</v>
      </c>
    </row>
    <row r="949" spans="1:26" x14ac:dyDescent="0.2">
      <c r="A949" s="30">
        <v>2419</v>
      </c>
      <c r="B949" s="30" t="s">
        <v>1851</v>
      </c>
      <c r="C949" s="30" t="s">
        <v>46</v>
      </c>
      <c r="D949" s="30">
        <v>0.03</v>
      </c>
      <c r="E949" s="30">
        <v>7.84</v>
      </c>
      <c r="F949" s="30">
        <v>4.71</v>
      </c>
      <c r="G949" s="30" t="s">
        <v>14</v>
      </c>
      <c r="H949" s="30" t="s">
        <v>15</v>
      </c>
      <c r="I949" s="30" t="s">
        <v>24</v>
      </c>
      <c r="J949" s="30" t="s">
        <v>48</v>
      </c>
      <c r="K949" s="30" t="s">
        <v>49</v>
      </c>
      <c r="L949" s="30" t="s">
        <v>655</v>
      </c>
      <c r="M949" s="30">
        <v>0.35</v>
      </c>
      <c r="N949" s="30" t="s">
        <v>8</v>
      </c>
      <c r="O949" s="30" t="s">
        <v>9</v>
      </c>
      <c r="P949" s="30" t="s">
        <v>218</v>
      </c>
      <c r="Q949" s="30" t="s">
        <v>1853</v>
      </c>
      <c r="R949" s="30">
        <v>23701</v>
      </c>
      <c r="S949" s="32">
        <v>42089</v>
      </c>
      <c r="T949" s="32">
        <v>42092</v>
      </c>
      <c r="U949" s="53">
        <v>859.71780000000001</v>
      </c>
      <c r="V949" s="30">
        <v>7</v>
      </c>
      <c r="W949" s="30">
        <v>54.37</v>
      </c>
      <c r="X949" s="30">
        <v>86751</v>
      </c>
      <c r="Y949" s="30" t="s">
        <v>3215</v>
      </c>
      <c r="Z949" s="30">
        <v>1115.2714374966226</v>
      </c>
    </row>
    <row r="950" spans="1:26" x14ac:dyDescent="0.2">
      <c r="A950" s="30">
        <v>2773</v>
      </c>
      <c r="B950" s="30" t="s">
        <v>1854</v>
      </c>
      <c r="C950" s="30" t="s">
        <v>46</v>
      </c>
      <c r="D950" s="30">
        <v>0.1</v>
      </c>
      <c r="E950" s="30">
        <v>5.18</v>
      </c>
      <c r="F950" s="30">
        <v>5.74</v>
      </c>
      <c r="G950" s="30" t="s">
        <v>14</v>
      </c>
      <c r="H950" s="30" t="s">
        <v>70</v>
      </c>
      <c r="I950" s="30" t="s">
        <v>24</v>
      </c>
      <c r="J950" s="30" t="s">
        <v>48</v>
      </c>
      <c r="K950" s="30" t="s">
        <v>49</v>
      </c>
      <c r="L950" s="30" t="s">
        <v>826</v>
      </c>
      <c r="M950" s="30">
        <v>0.36</v>
      </c>
      <c r="N950" s="30" t="s">
        <v>8</v>
      </c>
      <c r="O950" s="30" t="s">
        <v>35</v>
      </c>
      <c r="P950" s="30" t="s">
        <v>66</v>
      </c>
      <c r="Q950" s="30" t="s">
        <v>1586</v>
      </c>
      <c r="R950" s="30">
        <v>94568</v>
      </c>
      <c r="S950" s="32">
        <v>42089</v>
      </c>
      <c r="T950" s="32">
        <v>42091</v>
      </c>
      <c r="U950" s="53">
        <v>-29.003</v>
      </c>
      <c r="V950" s="30">
        <v>2</v>
      </c>
      <c r="W950" s="30">
        <v>10.96</v>
      </c>
      <c r="X950" s="30">
        <v>91584</v>
      </c>
      <c r="Y950" s="30" t="s">
        <v>3217</v>
      </c>
      <c r="Z950" s="30">
        <v>216.32161232489153</v>
      </c>
    </row>
    <row r="951" spans="1:26" x14ac:dyDescent="0.2">
      <c r="A951" s="30">
        <v>2059</v>
      </c>
      <c r="B951" s="30" t="s">
        <v>592</v>
      </c>
      <c r="C951" s="30" t="s">
        <v>1</v>
      </c>
      <c r="D951" s="30">
        <v>0.1</v>
      </c>
      <c r="E951" s="30">
        <v>9.85</v>
      </c>
      <c r="F951" s="30">
        <v>4.82</v>
      </c>
      <c r="G951" s="30" t="s">
        <v>14</v>
      </c>
      <c r="H951" s="30" t="s">
        <v>70</v>
      </c>
      <c r="I951" s="30" t="s">
        <v>24</v>
      </c>
      <c r="J951" s="30" t="s">
        <v>25</v>
      </c>
      <c r="K951" s="30" t="s">
        <v>26</v>
      </c>
      <c r="L951" s="30" t="s">
        <v>1855</v>
      </c>
      <c r="M951" s="30">
        <v>0.47</v>
      </c>
      <c r="N951" s="30" t="s">
        <v>8</v>
      </c>
      <c r="O951" s="30" t="s">
        <v>9</v>
      </c>
      <c r="P951" s="30" t="s">
        <v>73</v>
      </c>
      <c r="Q951" s="30" t="s">
        <v>593</v>
      </c>
      <c r="R951" s="30">
        <v>27260</v>
      </c>
      <c r="S951" s="32">
        <v>42090</v>
      </c>
      <c r="T951" s="32">
        <v>42091</v>
      </c>
      <c r="U951" s="53">
        <v>374.904</v>
      </c>
      <c r="V951" s="30">
        <v>12</v>
      </c>
      <c r="W951" s="30">
        <v>114.91</v>
      </c>
      <c r="X951" s="30">
        <v>88041</v>
      </c>
      <c r="Y951" s="30" t="s">
        <v>3215</v>
      </c>
      <c r="Z951" s="30">
        <v>799.5487382339852</v>
      </c>
    </row>
    <row r="952" spans="1:26" x14ac:dyDescent="0.2">
      <c r="A952" s="30">
        <v>2059</v>
      </c>
      <c r="B952" s="30" t="s">
        <v>592</v>
      </c>
      <c r="C952" s="30" t="s">
        <v>1</v>
      </c>
      <c r="D952" s="30">
        <v>0.04</v>
      </c>
      <c r="E952" s="30">
        <v>125.99</v>
      </c>
      <c r="F952" s="30">
        <v>7.69</v>
      </c>
      <c r="G952" s="30" t="s">
        <v>14</v>
      </c>
      <c r="H952" s="30" t="s">
        <v>70</v>
      </c>
      <c r="I952" s="30" t="s">
        <v>16</v>
      </c>
      <c r="J952" s="30" t="s">
        <v>111</v>
      </c>
      <c r="K952" s="30" t="s">
        <v>49</v>
      </c>
      <c r="L952" s="30" t="s">
        <v>1025</v>
      </c>
      <c r="M952" s="30">
        <v>0.57999999999999996</v>
      </c>
      <c r="N952" s="30" t="s">
        <v>8</v>
      </c>
      <c r="O952" s="30" t="s">
        <v>9</v>
      </c>
      <c r="P952" s="30" t="s">
        <v>73</v>
      </c>
      <c r="Q952" s="30" t="s">
        <v>593</v>
      </c>
      <c r="R952" s="30">
        <v>27260</v>
      </c>
      <c r="S952" s="32">
        <v>42090</v>
      </c>
      <c r="T952" s="32">
        <v>42091</v>
      </c>
      <c r="U952" s="53">
        <v>-528.83600000000001</v>
      </c>
      <c r="V952" s="30">
        <v>9</v>
      </c>
      <c r="W952" s="30">
        <v>934.52</v>
      </c>
      <c r="X952" s="30">
        <v>88041</v>
      </c>
      <c r="Y952" s="30" t="s">
        <v>3215</v>
      </c>
      <c r="Z952" s="30">
        <v>448.38822585100598</v>
      </c>
    </row>
    <row r="953" spans="1:26" x14ac:dyDescent="0.2">
      <c r="A953" s="30">
        <v>32</v>
      </c>
      <c r="B953" s="30" t="s">
        <v>620</v>
      </c>
      <c r="C953" s="30" t="s">
        <v>13</v>
      </c>
      <c r="D953" s="30">
        <v>0.01</v>
      </c>
      <c r="E953" s="30">
        <v>17.98</v>
      </c>
      <c r="F953" s="30">
        <v>8.51</v>
      </c>
      <c r="G953" s="30" t="s">
        <v>14</v>
      </c>
      <c r="H953" s="30" t="s">
        <v>70</v>
      </c>
      <c r="I953" s="30" t="s">
        <v>16</v>
      </c>
      <c r="J953" s="30" t="s">
        <v>32</v>
      </c>
      <c r="K953" s="30" t="s">
        <v>120</v>
      </c>
      <c r="L953" s="30" t="s">
        <v>1856</v>
      </c>
      <c r="M953" s="30">
        <v>0.4</v>
      </c>
      <c r="N953" s="30" t="s">
        <v>8</v>
      </c>
      <c r="O953" s="30" t="s">
        <v>35</v>
      </c>
      <c r="P953" s="30" t="s">
        <v>115</v>
      </c>
      <c r="Q953" s="30" t="s">
        <v>622</v>
      </c>
      <c r="R953" s="30">
        <v>97526</v>
      </c>
      <c r="S953" s="32">
        <v>42090</v>
      </c>
      <c r="T953" s="32">
        <v>42091</v>
      </c>
      <c r="U953" s="53">
        <v>-35.878799999999998</v>
      </c>
      <c r="V953" s="30">
        <v>2</v>
      </c>
      <c r="W953" s="30">
        <v>40.17</v>
      </c>
      <c r="X953" s="30">
        <v>89200</v>
      </c>
      <c r="Y953" s="30" t="s">
        <v>3217</v>
      </c>
      <c r="Z953" s="30">
        <v>215.15143287477778</v>
      </c>
    </row>
    <row r="954" spans="1:26" x14ac:dyDescent="0.2">
      <c r="A954" s="30">
        <v>234</v>
      </c>
      <c r="B954" s="30" t="s">
        <v>961</v>
      </c>
      <c r="C954" s="30" t="s">
        <v>13</v>
      </c>
      <c r="D954" s="30">
        <v>0.03</v>
      </c>
      <c r="E954" s="30">
        <v>28.53</v>
      </c>
      <c r="F954" s="30">
        <v>1.49</v>
      </c>
      <c r="G954" s="30" t="s">
        <v>14</v>
      </c>
      <c r="H954" s="30" t="s">
        <v>3</v>
      </c>
      <c r="I954" s="30" t="s">
        <v>24</v>
      </c>
      <c r="J954" s="30" t="s">
        <v>48</v>
      </c>
      <c r="K954" s="30" t="s">
        <v>49</v>
      </c>
      <c r="L954" s="30" t="s">
        <v>1808</v>
      </c>
      <c r="M954" s="30">
        <v>0.38</v>
      </c>
      <c r="N954" s="30" t="s">
        <v>8</v>
      </c>
      <c r="O954" s="30" t="s">
        <v>28</v>
      </c>
      <c r="P954" s="30" t="s">
        <v>189</v>
      </c>
      <c r="Q954" s="30" t="s">
        <v>713</v>
      </c>
      <c r="R954" s="30">
        <v>50208</v>
      </c>
      <c r="S954" s="32">
        <v>42090</v>
      </c>
      <c r="T954" s="32">
        <v>42092</v>
      </c>
      <c r="U954" s="53">
        <v>136.33709999999999</v>
      </c>
      <c r="V954" s="30">
        <v>7</v>
      </c>
      <c r="W954" s="30">
        <v>197.59</v>
      </c>
      <c r="X954" s="30">
        <v>90238</v>
      </c>
      <c r="Y954" s="30" t="s">
        <v>3216</v>
      </c>
      <c r="Z954" s="30">
        <v>191.65469282728074</v>
      </c>
    </row>
    <row r="955" spans="1:26" x14ac:dyDescent="0.2">
      <c r="A955" s="30">
        <v>234</v>
      </c>
      <c r="B955" s="30" t="s">
        <v>961</v>
      </c>
      <c r="C955" s="30" t="s">
        <v>13</v>
      </c>
      <c r="D955" s="30">
        <v>0.01</v>
      </c>
      <c r="E955" s="30">
        <v>15.28</v>
      </c>
      <c r="F955" s="30">
        <v>1.99</v>
      </c>
      <c r="G955" s="30" t="s">
        <v>14</v>
      </c>
      <c r="H955" s="30" t="s">
        <v>3</v>
      </c>
      <c r="I955" s="30" t="s">
        <v>16</v>
      </c>
      <c r="J955" s="30" t="s">
        <v>17</v>
      </c>
      <c r="K955" s="30" t="s">
        <v>18</v>
      </c>
      <c r="L955" s="30" t="s">
        <v>488</v>
      </c>
      <c r="M955" s="30">
        <v>0.42</v>
      </c>
      <c r="N955" s="30" t="s">
        <v>8</v>
      </c>
      <c r="O955" s="30" t="s">
        <v>28</v>
      </c>
      <c r="P955" s="30" t="s">
        <v>189</v>
      </c>
      <c r="Q955" s="30" t="s">
        <v>713</v>
      </c>
      <c r="R955" s="30">
        <v>50208</v>
      </c>
      <c r="S955" s="32">
        <v>42090</v>
      </c>
      <c r="T955" s="32">
        <v>42092</v>
      </c>
      <c r="U955" s="53">
        <v>-12.46</v>
      </c>
      <c r="V955" s="30">
        <v>2</v>
      </c>
      <c r="W955" s="30">
        <v>33.04</v>
      </c>
      <c r="X955" s="30">
        <v>90238</v>
      </c>
      <c r="Y955" s="30" t="s">
        <v>3216</v>
      </c>
      <c r="Z955" s="30">
        <v>58.051863587707473</v>
      </c>
    </row>
    <row r="956" spans="1:26" x14ac:dyDescent="0.2">
      <c r="A956" s="30">
        <v>920</v>
      </c>
      <c r="B956" s="30" t="s">
        <v>1857</v>
      </c>
      <c r="C956" s="30" t="s">
        <v>23</v>
      </c>
      <c r="D956" s="30">
        <v>0.1</v>
      </c>
      <c r="E956" s="30">
        <v>15.98</v>
      </c>
      <c r="F956" s="30">
        <v>4</v>
      </c>
      <c r="G956" s="30" t="s">
        <v>14</v>
      </c>
      <c r="H956" s="30" t="s">
        <v>70</v>
      </c>
      <c r="I956" s="30" t="s">
        <v>16</v>
      </c>
      <c r="J956" s="30" t="s">
        <v>17</v>
      </c>
      <c r="K956" s="30" t="s">
        <v>49</v>
      </c>
      <c r="L956" s="30" t="s">
        <v>1858</v>
      </c>
      <c r="M956" s="30">
        <v>0.37</v>
      </c>
      <c r="N956" s="30" t="s">
        <v>8</v>
      </c>
      <c r="O956" s="30" t="s">
        <v>35</v>
      </c>
      <c r="P956" s="30" t="s">
        <v>66</v>
      </c>
      <c r="Q956" s="30" t="s">
        <v>1205</v>
      </c>
      <c r="R956" s="30">
        <v>92374</v>
      </c>
      <c r="S956" s="32">
        <v>42090</v>
      </c>
      <c r="T956" s="32">
        <v>42095</v>
      </c>
      <c r="U956" s="53">
        <v>92.722200000000001</v>
      </c>
      <c r="V956" s="30">
        <v>9</v>
      </c>
      <c r="W956" s="30">
        <v>134.38</v>
      </c>
      <c r="X956" s="30">
        <v>90491</v>
      </c>
      <c r="Y956" s="30" t="s">
        <v>3217</v>
      </c>
      <c r="Z956" s="30">
        <v>213.76813533199646</v>
      </c>
    </row>
    <row r="957" spans="1:26" x14ac:dyDescent="0.2">
      <c r="A957" s="30">
        <v>696</v>
      </c>
      <c r="B957" s="30" t="s">
        <v>1859</v>
      </c>
      <c r="C957" s="30" t="s">
        <v>92</v>
      </c>
      <c r="D957" s="30">
        <v>0.06</v>
      </c>
      <c r="E957" s="30">
        <v>8.1199999999999992</v>
      </c>
      <c r="F957" s="30">
        <v>2.83</v>
      </c>
      <c r="G957" s="30" t="s">
        <v>14</v>
      </c>
      <c r="H957" s="30" t="s">
        <v>70</v>
      </c>
      <c r="I957" s="30" t="s">
        <v>16</v>
      </c>
      <c r="J957" s="30" t="s">
        <v>17</v>
      </c>
      <c r="K957" s="30" t="s">
        <v>18</v>
      </c>
      <c r="L957" s="30" t="s">
        <v>1674</v>
      </c>
      <c r="M957" s="30">
        <v>0.77</v>
      </c>
      <c r="N957" s="30" t="s">
        <v>8</v>
      </c>
      <c r="O957" s="30" t="s">
        <v>28</v>
      </c>
      <c r="P957" s="30" t="s">
        <v>29</v>
      </c>
      <c r="Q957" s="30" t="s">
        <v>1860</v>
      </c>
      <c r="R957" s="30">
        <v>46307</v>
      </c>
      <c r="S957" s="32">
        <v>42090</v>
      </c>
      <c r="T957" s="32">
        <v>42091</v>
      </c>
      <c r="U957" s="53">
        <v>-82.83</v>
      </c>
      <c r="V957" s="30">
        <v>10</v>
      </c>
      <c r="W957" s="30">
        <v>78.540000000000006</v>
      </c>
      <c r="X957" s="30">
        <v>89847</v>
      </c>
      <c r="Y957" s="30" t="s">
        <v>3216</v>
      </c>
      <c r="Z957" s="30">
        <v>268.93526909961781</v>
      </c>
    </row>
    <row r="958" spans="1:26" x14ac:dyDescent="0.2">
      <c r="A958" s="30">
        <v>696</v>
      </c>
      <c r="B958" s="30" t="s">
        <v>1859</v>
      </c>
      <c r="C958" s="30" t="s">
        <v>92</v>
      </c>
      <c r="D958" s="30">
        <v>0.05</v>
      </c>
      <c r="E958" s="30">
        <v>51.65</v>
      </c>
      <c r="F958" s="30">
        <v>18.45</v>
      </c>
      <c r="G958" s="30" t="s">
        <v>14</v>
      </c>
      <c r="H958" s="30" t="s">
        <v>70</v>
      </c>
      <c r="I958" s="30" t="s">
        <v>4</v>
      </c>
      <c r="J958" s="30" t="s">
        <v>102</v>
      </c>
      <c r="K958" s="30" t="s">
        <v>120</v>
      </c>
      <c r="L958" s="30" t="s">
        <v>1861</v>
      </c>
      <c r="M958" s="30">
        <v>0.65</v>
      </c>
      <c r="N958" s="30" t="s">
        <v>8</v>
      </c>
      <c r="O958" s="30" t="s">
        <v>28</v>
      </c>
      <c r="P958" s="30" t="s">
        <v>29</v>
      </c>
      <c r="Q958" s="30" t="s">
        <v>1860</v>
      </c>
      <c r="R958" s="30">
        <v>46307</v>
      </c>
      <c r="S958" s="32">
        <v>42090</v>
      </c>
      <c r="T958" s="32">
        <v>42091</v>
      </c>
      <c r="U958" s="53">
        <v>25.04</v>
      </c>
      <c r="V958" s="30">
        <v>12</v>
      </c>
      <c r="W958" s="30">
        <v>605.1</v>
      </c>
      <c r="X958" s="30">
        <v>89847</v>
      </c>
      <c r="Y958" s="30" t="s">
        <v>3216</v>
      </c>
      <c r="Z958" s="30">
        <v>854.37695312620292</v>
      </c>
    </row>
    <row r="959" spans="1:26" x14ac:dyDescent="0.2">
      <c r="A959" s="30">
        <v>697</v>
      </c>
      <c r="B959" s="30" t="s">
        <v>1017</v>
      </c>
      <c r="C959" s="30" t="s">
        <v>92</v>
      </c>
      <c r="D959" s="30">
        <v>0.1</v>
      </c>
      <c r="E959" s="30">
        <v>175.99</v>
      </c>
      <c r="F959" s="30">
        <v>8.99</v>
      </c>
      <c r="G959" s="30" t="s">
        <v>14</v>
      </c>
      <c r="H959" s="30" t="s">
        <v>70</v>
      </c>
      <c r="I959" s="30" t="s">
        <v>16</v>
      </c>
      <c r="J959" s="30" t="s">
        <v>111</v>
      </c>
      <c r="K959" s="30" t="s">
        <v>49</v>
      </c>
      <c r="L959" s="30" t="s">
        <v>1155</v>
      </c>
      <c r="M959" s="30">
        <v>0.56999999999999995</v>
      </c>
      <c r="N959" s="30" t="s">
        <v>8</v>
      </c>
      <c r="O959" s="30" t="s">
        <v>28</v>
      </c>
      <c r="P959" s="30" t="s">
        <v>29</v>
      </c>
      <c r="Q959" s="30" t="s">
        <v>1018</v>
      </c>
      <c r="R959" s="30">
        <v>46312</v>
      </c>
      <c r="S959" s="32">
        <v>42090</v>
      </c>
      <c r="T959" s="32">
        <v>42091</v>
      </c>
      <c r="U959" s="53">
        <v>928.96079999999995</v>
      </c>
      <c r="V959" s="30">
        <v>10</v>
      </c>
      <c r="W959" s="30">
        <v>1346.32</v>
      </c>
      <c r="X959" s="30">
        <v>89847</v>
      </c>
      <c r="Y959" s="30" t="s">
        <v>3216</v>
      </c>
      <c r="Z959" s="30">
        <v>1808.589298309922</v>
      </c>
    </row>
    <row r="960" spans="1:26" x14ac:dyDescent="0.2">
      <c r="A960" s="30">
        <v>698</v>
      </c>
      <c r="B960" s="30" t="s">
        <v>1019</v>
      </c>
      <c r="C960" s="30" t="s">
        <v>92</v>
      </c>
      <c r="D960" s="30">
        <v>0.06</v>
      </c>
      <c r="E960" s="30">
        <v>8.1199999999999992</v>
      </c>
      <c r="F960" s="30">
        <v>2.83</v>
      </c>
      <c r="G960" s="30" t="s">
        <v>14</v>
      </c>
      <c r="H960" s="30" t="s">
        <v>70</v>
      </c>
      <c r="I960" s="30" t="s">
        <v>16</v>
      </c>
      <c r="J960" s="30" t="s">
        <v>17</v>
      </c>
      <c r="K960" s="30" t="s">
        <v>18</v>
      </c>
      <c r="L960" s="30" t="s">
        <v>1674</v>
      </c>
      <c r="M960" s="30">
        <v>0.77</v>
      </c>
      <c r="N960" s="30" t="s">
        <v>8</v>
      </c>
      <c r="O960" s="30" t="s">
        <v>35</v>
      </c>
      <c r="P960" s="30" t="s">
        <v>42</v>
      </c>
      <c r="Q960" s="30" t="s">
        <v>118</v>
      </c>
      <c r="R960" s="30">
        <v>98105</v>
      </c>
      <c r="S960" s="32">
        <v>42090</v>
      </c>
      <c r="T960" s="32">
        <v>42091</v>
      </c>
      <c r="U960" s="53">
        <v>-82.83</v>
      </c>
      <c r="V960" s="30">
        <v>41</v>
      </c>
      <c r="W960" s="30">
        <v>322.02999999999997</v>
      </c>
      <c r="X960" s="30">
        <v>32869</v>
      </c>
      <c r="Y960" s="30" t="s">
        <v>3217</v>
      </c>
      <c r="Z960" s="30">
        <v>268.93526909961781</v>
      </c>
    </row>
    <row r="961" spans="1:26" x14ac:dyDescent="0.2">
      <c r="A961" s="30">
        <v>698</v>
      </c>
      <c r="B961" s="30" t="s">
        <v>1019</v>
      </c>
      <c r="C961" s="30" t="s">
        <v>92</v>
      </c>
      <c r="D961" s="30">
        <v>0.05</v>
      </c>
      <c r="E961" s="30">
        <v>51.65</v>
      </c>
      <c r="F961" s="30">
        <v>18.45</v>
      </c>
      <c r="G961" s="30" t="s">
        <v>14</v>
      </c>
      <c r="H961" s="30" t="s">
        <v>70</v>
      </c>
      <c r="I961" s="30" t="s">
        <v>4</v>
      </c>
      <c r="J961" s="30" t="s">
        <v>102</v>
      </c>
      <c r="K961" s="30" t="s">
        <v>120</v>
      </c>
      <c r="L961" s="30" t="s">
        <v>1861</v>
      </c>
      <c r="M961" s="30">
        <v>0.65</v>
      </c>
      <c r="N961" s="30" t="s">
        <v>8</v>
      </c>
      <c r="O961" s="30" t="s">
        <v>35</v>
      </c>
      <c r="P961" s="30" t="s">
        <v>42</v>
      </c>
      <c r="Q961" s="30" t="s">
        <v>118</v>
      </c>
      <c r="R961" s="30">
        <v>98105</v>
      </c>
      <c r="S961" s="32">
        <v>42090</v>
      </c>
      <c r="T961" s="32">
        <v>42091</v>
      </c>
      <c r="U961" s="53">
        <v>25.04</v>
      </c>
      <c r="V961" s="30">
        <v>49</v>
      </c>
      <c r="W961" s="30">
        <v>2470.84</v>
      </c>
      <c r="X961" s="30">
        <v>32869</v>
      </c>
      <c r="Y961" s="30" t="s">
        <v>3217</v>
      </c>
      <c r="Z961" s="30">
        <v>854.37695312620292</v>
      </c>
    </row>
    <row r="962" spans="1:26" x14ac:dyDescent="0.2">
      <c r="A962" s="30">
        <v>698</v>
      </c>
      <c r="B962" s="30" t="s">
        <v>1019</v>
      </c>
      <c r="C962" s="30" t="s">
        <v>92</v>
      </c>
      <c r="D962" s="30">
        <v>0.1</v>
      </c>
      <c r="E962" s="30">
        <v>175.99</v>
      </c>
      <c r="F962" s="30">
        <v>8.99</v>
      </c>
      <c r="G962" s="30" t="s">
        <v>14</v>
      </c>
      <c r="H962" s="30" t="s">
        <v>70</v>
      </c>
      <c r="I962" s="30" t="s">
        <v>16</v>
      </c>
      <c r="J962" s="30" t="s">
        <v>111</v>
      </c>
      <c r="K962" s="30" t="s">
        <v>49</v>
      </c>
      <c r="L962" s="30" t="s">
        <v>1155</v>
      </c>
      <c r="M962" s="30">
        <v>0.56999999999999995</v>
      </c>
      <c r="N962" s="30" t="s">
        <v>8</v>
      </c>
      <c r="O962" s="30" t="s">
        <v>35</v>
      </c>
      <c r="P962" s="30" t="s">
        <v>42</v>
      </c>
      <c r="Q962" s="30" t="s">
        <v>118</v>
      </c>
      <c r="R962" s="30">
        <v>98105</v>
      </c>
      <c r="S962" s="32">
        <v>42090</v>
      </c>
      <c r="T962" s="32">
        <v>42091</v>
      </c>
      <c r="U962" s="53">
        <v>930.98699999999997</v>
      </c>
      <c r="V962" s="30">
        <v>39</v>
      </c>
      <c r="W962" s="30">
        <v>5250.66</v>
      </c>
      <c r="X962" s="30">
        <v>32869</v>
      </c>
      <c r="Y962" s="30" t="s">
        <v>3217</v>
      </c>
      <c r="Z962" s="30">
        <v>1810.6641792286132</v>
      </c>
    </row>
    <row r="963" spans="1:26" x14ac:dyDescent="0.2">
      <c r="A963" s="30">
        <v>1625</v>
      </c>
      <c r="B963" s="30" t="s">
        <v>1199</v>
      </c>
      <c r="C963" s="30" t="s">
        <v>92</v>
      </c>
      <c r="D963" s="30">
        <v>0.08</v>
      </c>
      <c r="E963" s="30">
        <v>213.45</v>
      </c>
      <c r="F963" s="30">
        <v>14.7</v>
      </c>
      <c r="G963" s="30" t="s">
        <v>2</v>
      </c>
      <c r="H963" s="30" t="s">
        <v>47</v>
      </c>
      <c r="I963" s="30" t="s">
        <v>16</v>
      </c>
      <c r="J963" s="30" t="s">
        <v>32</v>
      </c>
      <c r="K963" s="30" t="s">
        <v>33</v>
      </c>
      <c r="L963" s="30" t="s">
        <v>156</v>
      </c>
      <c r="M963" s="30">
        <v>0.59</v>
      </c>
      <c r="N963" s="30" t="s">
        <v>8</v>
      </c>
      <c r="O963" s="30" t="s">
        <v>87</v>
      </c>
      <c r="P963" s="30" t="s">
        <v>88</v>
      </c>
      <c r="Q963" s="30" t="s">
        <v>1201</v>
      </c>
      <c r="R963" s="30">
        <v>11542</v>
      </c>
      <c r="S963" s="32">
        <v>42090</v>
      </c>
      <c r="T963" s="32">
        <v>42092</v>
      </c>
      <c r="U963" s="53">
        <v>1674.7542000000001</v>
      </c>
      <c r="V963" s="30">
        <v>12</v>
      </c>
      <c r="W963" s="30">
        <v>2427.1799999999998</v>
      </c>
      <c r="X963" s="30">
        <v>90600</v>
      </c>
      <c r="Y963" s="30" t="s">
        <v>3218</v>
      </c>
      <c r="Z963" s="30">
        <v>3104.2023017600595</v>
      </c>
    </row>
    <row r="964" spans="1:26" x14ac:dyDescent="0.2">
      <c r="A964" s="30">
        <v>1625</v>
      </c>
      <c r="B964" s="30" t="s">
        <v>1199</v>
      </c>
      <c r="C964" s="30" t="s">
        <v>92</v>
      </c>
      <c r="D964" s="30">
        <v>0.1</v>
      </c>
      <c r="E964" s="30">
        <v>55.98</v>
      </c>
      <c r="F964" s="30">
        <v>13.88</v>
      </c>
      <c r="G964" s="30" t="s">
        <v>14</v>
      </c>
      <c r="H964" s="30" t="s">
        <v>47</v>
      </c>
      <c r="I964" s="30" t="s">
        <v>24</v>
      </c>
      <c r="J964" s="30" t="s">
        <v>64</v>
      </c>
      <c r="K964" s="30" t="s">
        <v>49</v>
      </c>
      <c r="L964" s="30" t="s">
        <v>1862</v>
      </c>
      <c r="M964" s="30">
        <v>0.36</v>
      </c>
      <c r="N964" s="30" t="s">
        <v>8</v>
      </c>
      <c r="O964" s="30" t="s">
        <v>87</v>
      </c>
      <c r="P964" s="30" t="s">
        <v>88</v>
      </c>
      <c r="Q964" s="30" t="s">
        <v>1201</v>
      </c>
      <c r="R964" s="30">
        <v>11542</v>
      </c>
      <c r="S964" s="32">
        <v>42090</v>
      </c>
      <c r="T964" s="32">
        <v>42092</v>
      </c>
      <c r="U964" s="53">
        <v>300.04649999999998</v>
      </c>
      <c r="V964" s="30">
        <v>8</v>
      </c>
      <c r="W964" s="30">
        <v>434.85</v>
      </c>
      <c r="X964" s="30">
        <v>90600</v>
      </c>
      <c r="Y964" s="30" t="s">
        <v>3218</v>
      </c>
      <c r="Z964" s="30">
        <v>779.59937731928824</v>
      </c>
    </row>
    <row r="965" spans="1:26" x14ac:dyDescent="0.2">
      <c r="A965" s="30">
        <v>1625</v>
      </c>
      <c r="B965" s="30" t="s">
        <v>1199</v>
      </c>
      <c r="C965" s="30" t="s">
        <v>92</v>
      </c>
      <c r="D965" s="30">
        <v>0</v>
      </c>
      <c r="E965" s="30">
        <v>16.059999999999999</v>
      </c>
      <c r="F965" s="30">
        <v>8.34</v>
      </c>
      <c r="G965" s="30" t="s">
        <v>14</v>
      </c>
      <c r="H965" s="30" t="s">
        <v>47</v>
      </c>
      <c r="I965" s="30" t="s">
        <v>24</v>
      </c>
      <c r="J965" s="30" t="s">
        <v>54</v>
      </c>
      <c r="K965" s="30" t="s">
        <v>49</v>
      </c>
      <c r="L965" s="30" t="s">
        <v>1863</v>
      </c>
      <c r="M965" s="30">
        <v>0.59</v>
      </c>
      <c r="N965" s="30" t="s">
        <v>8</v>
      </c>
      <c r="O965" s="30" t="s">
        <v>87</v>
      </c>
      <c r="P965" s="30" t="s">
        <v>88</v>
      </c>
      <c r="Q965" s="30" t="s">
        <v>1201</v>
      </c>
      <c r="R965" s="30">
        <v>11542</v>
      </c>
      <c r="S965" s="32">
        <v>42090</v>
      </c>
      <c r="T965" s="32">
        <v>42091</v>
      </c>
      <c r="U965" s="53">
        <v>-28.09</v>
      </c>
      <c r="V965" s="30">
        <v>1</v>
      </c>
      <c r="W965" s="30">
        <v>19.16</v>
      </c>
      <c r="X965" s="30">
        <v>90600</v>
      </c>
      <c r="Y965" s="30" t="s">
        <v>3218</v>
      </c>
      <c r="Z965" s="30">
        <v>422.63699874621898</v>
      </c>
    </row>
    <row r="966" spans="1:26" x14ac:dyDescent="0.2">
      <c r="A966" s="30">
        <v>1917</v>
      </c>
      <c r="B966" s="30" t="s">
        <v>1432</v>
      </c>
      <c r="C966" s="30" t="s">
        <v>92</v>
      </c>
      <c r="D966" s="30">
        <v>0.08</v>
      </c>
      <c r="E966" s="30">
        <v>18.7</v>
      </c>
      <c r="F966" s="30">
        <v>8.99</v>
      </c>
      <c r="G966" s="30" t="s">
        <v>14</v>
      </c>
      <c r="H966" s="30" t="s">
        <v>47</v>
      </c>
      <c r="I966" s="30" t="s">
        <v>4</v>
      </c>
      <c r="J966" s="30" t="s">
        <v>102</v>
      </c>
      <c r="K966" s="30" t="s">
        <v>18</v>
      </c>
      <c r="L966" s="30" t="s">
        <v>1864</v>
      </c>
      <c r="M966" s="30">
        <v>0.47</v>
      </c>
      <c r="N966" s="30" t="s">
        <v>8</v>
      </c>
      <c r="O966" s="30" t="s">
        <v>9</v>
      </c>
      <c r="P966" s="30" t="s">
        <v>20</v>
      </c>
      <c r="Q966" s="30" t="s">
        <v>1434</v>
      </c>
      <c r="R966" s="30">
        <v>72113</v>
      </c>
      <c r="S966" s="32">
        <v>42090</v>
      </c>
      <c r="T966" s="32">
        <v>42091</v>
      </c>
      <c r="U966" s="53">
        <v>16.136399999999998</v>
      </c>
      <c r="V966" s="30">
        <v>7</v>
      </c>
      <c r="W966" s="30">
        <v>132.22999999999999</v>
      </c>
      <c r="X966" s="30">
        <v>85894</v>
      </c>
      <c r="Y966" s="30" t="s">
        <v>3215</v>
      </c>
      <c r="Z966" s="30">
        <v>341.55395151859909</v>
      </c>
    </row>
    <row r="967" spans="1:26" x14ac:dyDescent="0.2">
      <c r="A967" s="30">
        <v>1072</v>
      </c>
      <c r="B967" s="30" t="s">
        <v>1865</v>
      </c>
      <c r="C967" s="30" t="s">
        <v>46</v>
      </c>
      <c r="D967" s="30">
        <v>0.01</v>
      </c>
      <c r="E967" s="30">
        <v>150.88999999999999</v>
      </c>
      <c r="F967" s="30">
        <v>60.2</v>
      </c>
      <c r="G967" s="30" t="s">
        <v>2</v>
      </c>
      <c r="H967" s="30" t="s">
        <v>70</v>
      </c>
      <c r="I967" s="30" t="s">
        <v>4</v>
      </c>
      <c r="J967" s="30" t="s">
        <v>85</v>
      </c>
      <c r="K967" s="30" t="s">
        <v>33</v>
      </c>
      <c r="L967" s="30" t="s">
        <v>1279</v>
      </c>
      <c r="M967" s="30">
        <v>0.77</v>
      </c>
      <c r="N967" s="30" t="s">
        <v>8</v>
      </c>
      <c r="O967" s="30" t="s">
        <v>87</v>
      </c>
      <c r="P967" s="30" t="s">
        <v>296</v>
      </c>
      <c r="Q967" s="30" t="s">
        <v>1866</v>
      </c>
      <c r="R967" s="30">
        <v>18018</v>
      </c>
      <c r="S967" s="32">
        <v>42090</v>
      </c>
      <c r="T967" s="32">
        <v>42093</v>
      </c>
      <c r="U967" s="53">
        <v>-505.76</v>
      </c>
      <c r="V967" s="30">
        <v>3</v>
      </c>
      <c r="W967" s="30">
        <v>473.53</v>
      </c>
      <c r="X967" s="30">
        <v>89631</v>
      </c>
      <c r="Y967" s="30" t="s">
        <v>3218</v>
      </c>
      <c r="Z967" s="30">
        <v>2286.5772040518827</v>
      </c>
    </row>
    <row r="968" spans="1:26" x14ac:dyDescent="0.2">
      <c r="A968" s="30">
        <v>1481</v>
      </c>
      <c r="B968" s="30" t="s">
        <v>1867</v>
      </c>
      <c r="C968" s="30" t="s">
        <v>46</v>
      </c>
      <c r="D968" s="30">
        <v>7.0000000000000007E-2</v>
      </c>
      <c r="E968" s="30">
        <v>8.9499999999999993</v>
      </c>
      <c r="F968" s="30">
        <v>2.0099999999999998</v>
      </c>
      <c r="G968" s="30" t="s">
        <v>14</v>
      </c>
      <c r="H968" s="30" t="s">
        <v>70</v>
      </c>
      <c r="I968" s="30" t="s">
        <v>24</v>
      </c>
      <c r="J968" s="30" t="s">
        <v>64</v>
      </c>
      <c r="K968" s="30" t="s">
        <v>26</v>
      </c>
      <c r="L968" s="30" t="s">
        <v>1868</v>
      </c>
      <c r="M968" s="30">
        <v>0.39</v>
      </c>
      <c r="N968" s="30" t="s">
        <v>8</v>
      </c>
      <c r="O968" s="30" t="s">
        <v>35</v>
      </c>
      <c r="P968" s="30" t="s">
        <v>66</v>
      </c>
      <c r="Q968" s="30" t="s">
        <v>76</v>
      </c>
      <c r="R968" s="30">
        <v>90049</v>
      </c>
      <c r="S968" s="32">
        <v>42090</v>
      </c>
      <c r="T968" s="32">
        <v>42091</v>
      </c>
      <c r="U968" s="53">
        <v>91.73</v>
      </c>
      <c r="V968" s="30">
        <v>36</v>
      </c>
      <c r="W968" s="30">
        <v>307.64999999999998</v>
      </c>
      <c r="X968" s="30">
        <v>53953</v>
      </c>
      <c r="Y968" s="30" t="s">
        <v>3217</v>
      </c>
      <c r="Z968" s="30">
        <v>293.43330787987134</v>
      </c>
    </row>
    <row r="969" spans="1:26" x14ac:dyDescent="0.2">
      <c r="A969" s="30">
        <v>1482</v>
      </c>
      <c r="B969" s="30" t="s">
        <v>1414</v>
      </c>
      <c r="C969" s="30" t="s">
        <v>46</v>
      </c>
      <c r="D969" s="30">
        <v>7.0000000000000007E-2</v>
      </c>
      <c r="E969" s="30">
        <v>8.9499999999999993</v>
      </c>
      <c r="F969" s="30">
        <v>2.0099999999999998</v>
      </c>
      <c r="G969" s="30" t="s">
        <v>14</v>
      </c>
      <c r="H969" s="30" t="s">
        <v>70</v>
      </c>
      <c r="I969" s="30" t="s">
        <v>24</v>
      </c>
      <c r="J969" s="30" t="s">
        <v>64</v>
      </c>
      <c r="K969" s="30" t="s">
        <v>26</v>
      </c>
      <c r="L969" s="30" t="s">
        <v>1868</v>
      </c>
      <c r="M969" s="30">
        <v>0.39</v>
      </c>
      <c r="N969" s="30" t="s">
        <v>8</v>
      </c>
      <c r="O969" s="30" t="s">
        <v>28</v>
      </c>
      <c r="P969" s="30" t="s">
        <v>265</v>
      </c>
      <c r="Q969" s="30" t="s">
        <v>970</v>
      </c>
      <c r="R969" s="30">
        <v>48708</v>
      </c>
      <c r="S969" s="32">
        <v>42090</v>
      </c>
      <c r="T969" s="32">
        <v>42091</v>
      </c>
      <c r="U969" s="53">
        <v>53.067900000000002</v>
      </c>
      <c r="V969" s="30">
        <v>9</v>
      </c>
      <c r="W969" s="30">
        <v>76.91</v>
      </c>
      <c r="X969" s="30">
        <v>91362</v>
      </c>
      <c r="Y969" s="30" t="s">
        <v>3216</v>
      </c>
      <c r="Z969" s="30">
        <v>253.84232299855211</v>
      </c>
    </row>
    <row r="970" spans="1:26" x14ac:dyDescent="0.2">
      <c r="A970" s="30">
        <v>3354</v>
      </c>
      <c r="B970" s="30" t="s">
        <v>1869</v>
      </c>
      <c r="C970" s="30" t="s">
        <v>46</v>
      </c>
      <c r="D970" s="30">
        <v>0.04</v>
      </c>
      <c r="E970" s="30">
        <v>3.69</v>
      </c>
      <c r="F970" s="30">
        <v>0.5</v>
      </c>
      <c r="G970" s="30" t="s">
        <v>14</v>
      </c>
      <c r="H970" s="30" t="s">
        <v>70</v>
      </c>
      <c r="I970" s="30" t="s">
        <v>24</v>
      </c>
      <c r="J970" s="30" t="s">
        <v>128</v>
      </c>
      <c r="K970" s="30" t="s">
        <v>49</v>
      </c>
      <c r="L970" s="30" t="s">
        <v>1870</v>
      </c>
      <c r="M970" s="30">
        <v>0.38</v>
      </c>
      <c r="N970" s="30" t="s">
        <v>8</v>
      </c>
      <c r="O970" s="30" t="s">
        <v>35</v>
      </c>
      <c r="P970" s="30" t="s">
        <v>66</v>
      </c>
      <c r="Q970" s="30" t="s">
        <v>1871</v>
      </c>
      <c r="R970" s="30">
        <v>92231</v>
      </c>
      <c r="S970" s="32">
        <v>42090</v>
      </c>
      <c r="T970" s="32">
        <v>42092</v>
      </c>
      <c r="U970" s="53">
        <v>47.527200000000001</v>
      </c>
      <c r="V970" s="30">
        <v>19</v>
      </c>
      <c r="W970" s="30">
        <v>68.88</v>
      </c>
      <c r="X970" s="30">
        <v>88590</v>
      </c>
      <c r="Y970" s="30" t="s">
        <v>3217</v>
      </c>
      <c r="Z970" s="30">
        <v>201.46591754614403</v>
      </c>
    </row>
    <row r="971" spans="1:26" x14ac:dyDescent="0.2">
      <c r="A971" s="30">
        <v>2668</v>
      </c>
      <c r="B971" s="30" t="s">
        <v>1872</v>
      </c>
      <c r="C971" s="30" t="s">
        <v>13</v>
      </c>
      <c r="D971" s="30">
        <v>0.04</v>
      </c>
      <c r="E971" s="30">
        <v>10.4</v>
      </c>
      <c r="F971" s="30">
        <v>5.4</v>
      </c>
      <c r="G971" s="30" t="s">
        <v>14</v>
      </c>
      <c r="H971" s="30" t="s">
        <v>70</v>
      </c>
      <c r="I971" s="30" t="s">
        <v>4</v>
      </c>
      <c r="J971" s="30" t="s">
        <v>102</v>
      </c>
      <c r="K971" s="30" t="s">
        <v>18</v>
      </c>
      <c r="L971" s="30" t="s">
        <v>1873</v>
      </c>
      <c r="M971" s="30">
        <v>0.51</v>
      </c>
      <c r="N971" s="30" t="s">
        <v>8</v>
      </c>
      <c r="O971" s="30" t="s">
        <v>28</v>
      </c>
      <c r="P971" s="30" t="s">
        <v>1047</v>
      </c>
      <c r="Q971" s="30" t="s">
        <v>1874</v>
      </c>
      <c r="R971" s="30">
        <v>57701</v>
      </c>
      <c r="S971" s="32">
        <v>42091</v>
      </c>
      <c r="T971" s="32">
        <v>42092</v>
      </c>
      <c r="U971" s="53">
        <v>29.98</v>
      </c>
      <c r="V971" s="30">
        <v>12</v>
      </c>
      <c r="W971" s="30">
        <v>130.74</v>
      </c>
      <c r="X971" s="30">
        <v>87830</v>
      </c>
      <c r="Y971" s="30" t="s">
        <v>3216</v>
      </c>
      <c r="Z971" s="30">
        <v>244.4897617090742</v>
      </c>
    </row>
    <row r="972" spans="1:26" x14ac:dyDescent="0.2">
      <c r="A972" s="30">
        <v>2668</v>
      </c>
      <c r="B972" s="30" t="s">
        <v>1872</v>
      </c>
      <c r="C972" s="30" t="s">
        <v>13</v>
      </c>
      <c r="D972" s="30">
        <v>0.08</v>
      </c>
      <c r="E972" s="30">
        <v>4.28</v>
      </c>
      <c r="F972" s="30">
        <v>4.79</v>
      </c>
      <c r="G972" s="30" t="s">
        <v>14</v>
      </c>
      <c r="H972" s="30" t="s">
        <v>70</v>
      </c>
      <c r="I972" s="30" t="s">
        <v>24</v>
      </c>
      <c r="J972" s="30" t="s">
        <v>64</v>
      </c>
      <c r="K972" s="30" t="s">
        <v>49</v>
      </c>
      <c r="L972" s="30" t="s">
        <v>1875</v>
      </c>
      <c r="M972" s="30">
        <v>0.4</v>
      </c>
      <c r="N972" s="30" t="s">
        <v>8</v>
      </c>
      <c r="O972" s="30" t="s">
        <v>28</v>
      </c>
      <c r="P972" s="30" t="s">
        <v>1047</v>
      </c>
      <c r="Q972" s="30" t="s">
        <v>1874</v>
      </c>
      <c r="R972" s="30">
        <v>57701</v>
      </c>
      <c r="S972" s="32">
        <v>42091</v>
      </c>
      <c r="T972" s="32">
        <v>42093</v>
      </c>
      <c r="U972" s="53">
        <v>-121.2</v>
      </c>
      <c r="V972" s="30">
        <v>12</v>
      </c>
      <c r="W972" s="30">
        <v>49.87</v>
      </c>
      <c r="X972" s="30">
        <v>87830</v>
      </c>
      <c r="Y972" s="30" t="s">
        <v>3216</v>
      </c>
      <c r="Z972" s="30">
        <v>-64.221263534301983</v>
      </c>
    </row>
    <row r="973" spans="1:26" x14ac:dyDescent="0.2">
      <c r="A973" s="30">
        <v>2968</v>
      </c>
      <c r="B973" s="30" t="s">
        <v>1295</v>
      </c>
      <c r="C973" s="30" t="s">
        <v>13</v>
      </c>
      <c r="D973" s="30">
        <v>0.06</v>
      </c>
      <c r="E973" s="30">
        <v>363.25</v>
      </c>
      <c r="F973" s="30">
        <v>19.989999999999998</v>
      </c>
      <c r="G973" s="30" t="s">
        <v>14</v>
      </c>
      <c r="H973" s="30" t="s">
        <v>3</v>
      </c>
      <c r="I973" s="30" t="s">
        <v>24</v>
      </c>
      <c r="J973" s="30" t="s">
        <v>71</v>
      </c>
      <c r="K973" s="30" t="s">
        <v>49</v>
      </c>
      <c r="L973" s="30" t="s">
        <v>175</v>
      </c>
      <c r="M973" s="30">
        <v>0.56999999999999995</v>
      </c>
      <c r="N973" s="30" t="s">
        <v>8</v>
      </c>
      <c r="O973" s="30" t="s">
        <v>9</v>
      </c>
      <c r="P973" s="30" t="s">
        <v>99</v>
      </c>
      <c r="Q973" s="30" t="s">
        <v>1297</v>
      </c>
      <c r="R973" s="30">
        <v>33021</v>
      </c>
      <c r="S973" s="32">
        <v>42091</v>
      </c>
      <c r="T973" s="32">
        <v>42093</v>
      </c>
      <c r="U973" s="53">
        <v>36.164099999999998</v>
      </c>
      <c r="V973" s="30">
        <v>1</v>
      </c>
      <c r="W973" s="30">
        <v>344.87</v>
      </c>
      <c r="X973" s="30">
        <v>86086</v>
      </c>
      <c r="Y973" s="30" t="s">
        <v>3215</v>
      </c>
      <c r="Z973" s="30">
        <v>1787.2391515629654</v>
      </c>
    </row>
    <row r="974" spans="1:26" x14ac:dyDescent="0.2">
      <c r="A974" s="30">
        <v>800</v>
      </c>
      <c r="B974" s="30" t="s">
        <v>1876</v>
      </c>
      <c r="C974" s="30" t="s">
        <v>23</v>
      </c>
      <c r="D974" s="30">
        <v>0.04</v>
      </c>
      <c r="E974" s="30">
        <v>50.98</v>
      </c>
      <c r="F974" s="30">
        <v>6.5</v>
      </c>
      <c r="G974" s="30" t="s">
        <v>14</v>
      </c>
      <c r="H974" s="30" t="s">
        <v>15</v>
      </c>
      <c r="I974" s="30" t="s">
        <v>16</v>
      </c>
      <c r="J974" s="30" t="s">
        <v>17</v>
      </c>
      <c r="K974" s="30" t="s">
        <v>49</v>
      </c>
      <c r="L974" s="30" t="s">
        <v>1842</v>
      </c>
      <c r="M974" s="30">
        <v>0.73</v>
      </c>
      <c r="N974" s="30" t="s">
        <v>8</v>
      </c>
      <c r="O974" s="30" t="s">
        <v>35</v>
      </c>
      <c r="P974" s="30" t="s">
        <v>122</v>
      </c>
      <c r="Q974" s="30" t="s">
        <v>1502</v>
      </c>
      <c r="R974" s="30">
        <v>84067</v>
      </c>
      <c r="S974" s="32">
        <v>42091</v>
      </c>
      <c r="T974" s="32">
        <v>42097</v>
      </c>
      <c r="U974" s="53">
        <v>-13.28</v>
      </c>
      <c r="V974" s="30">
        <v>11</v>
      </c>
      <c r="W974" s="30">
        <v>568.25</v>
      </c>
      <c r="X974" s="30">
        <v>89910</v>
      </c>
      <c r="Y974" s="30" t="s">
        <v>3217</v>
      </c>
      <c r="Z974" s="30">
        <v>593.91944953389952</v>
      </c>
    </row>
    <row r="975" spans="1:26" x14ac:dyDescent="0.2">
      <c r="A975" s="30">
        <v>800</v>
      </c>
      <c r="B975" s="30" t="s">
        <v>1876</v>
      </c>
      <c r="C975" s="30" t="s">
        <v>23</v>
      </c>
      <c r="D975" s="30">
        <v>0.02</v>
      </c>
      <c r="E975" s="30">
        <v>6.48</v>
      </c>
      <c r="F975" s="30">
        <v>5.14</v>
      </c>
      <c r="G975" s="30" t="s">
        <v>14</v>
      </c>
      <c r="H975" s="30" t="s">
        <v>15</v>
      </c>
      <c r="I975" s="30" t="s">
        <v>24</v>
      </c>
      <c r="J975" s="30" t="s">
        <v>64</v>
      </c>
      <c r="K975" s="30" t="s">
        <v>49</v>
      </c>
      <c r="L975" s="30" t="s">
        <v>1721</v>
      </c>
      <c r="M975" s="30">
        <v>0.37</v>
      </c>
      <c r="N975" s="30" t="s">
        <v>8</v>
      </c>
      <c r="O975" s="30" t="s">
        <v>35</v>
      </c>
      <c r="P975" s="30" t="s">
        <v>122</v>
      </c>
      <c r="Q975" s="30" t="s">
        <v>1502</v>
      </c>
      <c r="R975" s="30">
        <v>84067</v>
      </c>
      <c r="S975" s="32">
        <v>42091</v>
      </c>
      <c r="T975" s="32">
        <v>42093</v>
      </c>
      <c r="U975" s="53">
        <v>-48.68</v>
      </c>
      <c r="V975" s="30">
        <v>19</v>
      </c>
      <c r="W975" s="30">
        <v>126.66</v>
      </c>
      <c r="X975" s="30">
        <v>89910</v>
      </c>
      <c r="Y975" s="30" t="s">
        <v>3217</v>
      </c>
      <c r="Z975" s="30">
        <v>94.643702546902603</v>
      </c>
    </row>
    <row r="976" spans="1:26" x14ac:dyDescent="0.2">
      <c r="A976" s="30">
        <v>1738</v>
      </c>
      <c r="B976" s="30" t="s">
        <v>1877</v>
      </c>
      <c r="C976" s="30" t="s">
        <v>92</v>
      </c>
      <c r="D976" s="30">
        <v>0.08</v>
      </c>
      <c r="E976" s="30">
        <v>175.99</v>
      </c>
      <c r="F976" s="30">
        <v>4.99</v>
      </c>
      <c r="G976" s="30" t="s">
        <v>14</v>
      </c>
      <c r="H976" s="30" t="s">
        <v>70</v>
      </c>
      <c r="I976" s="30" t="s">
        <v>16</v>
      </c>
      <c r="J976" s="30" t="s">
        <v>111</v>
      </c>
      <c r="K976" s="30" t="s">
        <v>49</v>
      </c>
      <c r="L976" s="30" t="s">
        <v>1225</v>
      </c>
      <c r="M976" s="30">
        <v>0.59</v>
      </c>
      <c r="N976" s="30" t="s">
        <v>8</v>
      </c>
      <c r="O976" s="30" t="s">
        <v>9</v>
      </c>
      <c r="P976" s="30" t="s">
        <v>73</v>
      </c>
      <c r="Q976" s="30" t="s">
        <v>1878</v>
      </c>
      <c r="R976" s="30">
        <v>28052</v>
      </c>
      <c r="S976" s="32">
        <v>42091</v>
      </c>
      <c r="T976" s="32">
        <v>42091</v>
      </c>
      <c r="U976" s="53">
        <v>-16476.838</v>
      </c>
      <c r="V976" s="30">
        <v>10</v>
      </c>
      <c r="W976" s="30">
        <v>1486.34</v>
      </c>
      <c r="X976" s="30">
        <v>85865</v>
      </c>
      <c r="Y976" s="30" t="s">
        <v>3215</v>
      </c>
      <c r="Z976" s="30">
        <v>-16096.113316386231</v>
      </c>
    </row>
    <row r="977" spans="1:26" x14ac:dyDescent="0.2">
      <c r="A977" s="30">
        <v>2880</v>
      </c>
      <c r="B977" s="30" t="s">
        <v>1879</v>
      </c>
      <c r="C977" s="30" t="s">
        <v>92</v>
      </c>
      <c r="D977" s="30">
        <v>0.05</v>
      </c>
      <c r="E977" s="30">
        <v>6.68</v>
      </c>
      <c r="F977" s="30">
        <v>6.93</v>
      </c>
      <c r="G977" s="30" t="s">
        <v>14</v>
      </c>
      <c r="H977" s="30" t="s">
        <v>3</v>
      </c>
      <c r="I977" s="30" t="s">
        <v>24</v>
      </c>
      <c r="J977" s="30" t="s">
        <v>64</v>
      </c>
      <c r="K977" s="30" t="s">
        <v>49</v>
      </c>
      <c r="L977" s="30" t="s">
        <v>952</v>
      </c>
      <c r="M977" s="30">
        <v>0.37</v>
      </c>
      <c r="N977" s="30" t="s">
        <v>8</v>
      </c>
      <c r="O977" s="30" t="s">
        <v>9</v>
      </c>
      <c r="P977" s="30" t="s">
        <v>99</v>
      </c>
      <c r="Q977" s="30" t="s">
        <v>1880</v>
      </c>
      <c r="R977" s="30">
        <v>33160</v>
      </c>
      <c r="S977" s="32">
        <v>42091</v>
      </c>
      <c r="T977" s="32">
        <v>42092</v>
      </c>
      <c r="U977" s="53">
        <v>-2.3519999999999999</v>
      </c>
      <c r="V977" s="30">
        <v>11</v>
      </c>
      <c r="W977" s="30">
        <v>77.2</v>
      </c>
      <c r="X977" s="30">
        <v>88626</v>
      </c>
      <c r="Y977" s="30" t="s">
        <v>3215</v>
      </c>
      <c r="Z977" s="30">
        <v>125.25460043916969</v>
      </c>
    </row>
    <row r="978" spans="1:26" x14ac:dyDescent="0.2">
      <c r="A978" s="30">
        <v>152</v>
      </c>
      <c r="B978" s="30" t="s">
        <v>481</v>
      </c>
      <c r="C978" s="30" t="s">
        <v>13</v>
      </c>
      <c r="D978" s="30">
        <v>0.01</v>
      </c>
      <c r="E978" s="30">
        <v>65.989999999999995</v>
      </c>
      <c r="F978" s="30">
        <v>8.99</v>
      </c>
      <c r="G978" s="30" t="s">
        <v>14</v>
      </c>
      <c r="H978" s="30" t="s">
        <v>15</v>
      </c>
      <c r="I978" s="30" t="s">
        <v>16</v>
      </c>
      <c r="J978" s="30" t="s">
        <v>111</v>
      </c>
      <c r="K978" s="30" t="s">
        <v>49</v>
      </c>
      <c r="L978" s="30" t="s">
        <v>1881</v>
      </c>
      <c r="M978" s="30">
        <v>0.6</v>
      </c>
      <c r="N978" s="30" t="s">
        <v>8</v>
      </c>
      <c r="O978" s="30" t="s">
        <v>9</v>
      </c>
      <c r="P978" s="30" t="s">
        <v>376</v>
      </c>
      <c r="Q978" s="30" t="s">
        <v>483</v>
      </c>
      <c r="R978" s="30">
        <v>37918</v>
      </c>
      <c r="S978" s="32">
        <v>42092</v>
      </c>
      <c r="T978" s="32">
        <v>42095</v>
      </c>
      <c r="U978" s="53">
        <v>97.86</v>
      </c>
      <c r="V978" s="30">
        <v>5</v>
      </c>
      <c r="W978" s="30">
        <v>292.23</v>
      </c>
      <c r="X978" s="30">
        <v>89524</v>
      </c>
      <c r="Y978" s="30" t="s">
        <v>3215</v>
      </c>
      <c r="Z978" s="30">
        <v>653.09508253291074</v>
      </c>
    </row>
    <row r="979" spans="1:26" x14ac:dyDescent="0.2">
      <c r="A979" s="30">
        <v>2338</v>
      </c>
      <c r="B979" s="30" t="s">
        <v>434</v>
      </c>
      <c r="C979" s="30" t="s">
        <v>13</v>
      </c>
      <c r="D979" s="30">
        <v>0.1</v>
      </c>
      <c r="E979" s="30">
        <v>6.75</v>
      </c>
      <c r="F979" s="30">
        <v>2.99</v>
      </c>
      <c r="G979" s="30" t="s">
        <v>14</v>
      </c>
      <c r="H979" s="30" t="s">
        <v>47</v>
      </c>
      <c r="I979" s="30" t="s">
        <v>24</v>
      </c>
      <c r="J979" s="30" t="s">
        <v>48</v>
      </c>
      <c r="K979" s="30" t="s">
        <v>49</v>
      </c>
      <c r="L979" s="30" t="s">
        <v>1882</v>
      </c>
      <c r="M979" s="30">
        <v>0.35</v>
      </c>
      <c r="N979" s="30" t="s">
        <v>8</v>
      </c>
      <c r="O979" s="30" t="s">
        <v>87</v>
      </c>
      <c r="P979" s="30" t="s">
        <v>394</v>
      </c>
      <c r="Q979" s="30" t="s">
        <v>436</v>
      </c>
      <c r="R979" s="30">
        <v>20740</v>
      </c>
      <c r="S979" s="32">
        <v>42092</v>
      </c>
      <c r="T979" s="32">
        <v>42092</v>
      </c>
      <c r="U979" s="53">
        <v>18.147500000000001</v>
      </c>
      <c r="V979" s="30">
        <v>15</v>
      </c>
      <c r="W979" s="30">
        <v>96.13</v>
      </c>
      <c r="X979" s="30">
        <v>91481</v>
      </c>
      <c r="Y979" s="30" t="s">
        <v>3218</v>
      </c>
      <c r="Z979" s="30">
        <v>12.125429081526544</v>
      </c>
    </row>
    <row r="980" spans="1:26" x14ac:dyDescent="0.2">
      <c r="A980" s="30">
        <v>2530</v>
      </c>
      <c r="B980" s="30" t="s">
        <v>1883</v>
      </c>
      <c r="C980" s="30" t="s">
        <v>13</v>
      </c>
      <c r="D980" s="30">
        <v>0.04</v>
      </c>
      <c r="E980" s="30">
        <v>40.98</v>
      </c>
      <c r="F980" s="30">
        <v>6.5</v>
      </c>
      <c r="G980" s="30" t="s">
        <v>14</v>
      </c>
      <c r="H980" s="30" t="s">
        <v>3</v>
      </c>
      <c r="I980" s="30" t="s">
        <v>16</v>
      </c>
      <c r="J980" s="30" t="s">
        <v>17</v>
      </c>
      <c r="K980" s="30" t="s">
        <v>49</v>
      </c>
      <c r="L980" s="30" t="s">
        <v>422</v>
      </c>
      <c r="M980" s="30">
        <v>0.74</v>
      </c>
      <c r="N980" s="30" t="s">
        <v>8</v>
      </c>
      <c r="O980" s="30" t="s">
        <v>35</v>
      </c>
      <c r="P980" s="30" t="s">
        <v>66</v>
      </c>
      <c r="Q980" s="30" t="s">
        <v>1884</v>
      </c>
      <c r="R980" s="30">
        <v>92307</v>
      </c>
      <c r="S980" s="32">
        <v>42092</v>
      </c>
      <c r="T980" s="32">
        <v>42093</v>
      </c>
      <c r="U980" s="53">
        <v>-89.5</v>
      </c>
      <c r="V980" s="30">
        <v>7</v>
      </c>
      <c r="W980" s="30">
        <v>277.07</v>
      </c>
      <c r="X980" s="30">
        <v>87451</v>
      </c>
      <c r="Y980" s="30" t="s">
        <v>3217</v>
      </c>
      <c r="Z980" s="30">
        <v>430.49065044935963</v>
      </c>
    </row>
    <row r="981" spans="1:26" x14ac:dyDescent="0.2">
      <c r="A981" s="30">
        <v>2534</v>
      </c>
      <c r="B981" s="30" t="s">
        <v>1885</v>
      </c>
      <c r="C981" s="30" t="s">
        <v>13</v>
      </c>
      <c r="D981" s="30">
        <v>0.05</v>
      </c>
      <c r="E981" s="30">
        <v>35.99</v>
      </c>
      <c r="F981" s="30">
        <v>3.3</v>
      </c>
      <c r="G981" s="30" t="s">
        <v>14</v>
      </c>
      <c r="H981" s="30" t="s">
        <v>3</v>
      </c>
      <c r="I981" s="30" t="s">
        <v>16</v>
      </c>
      <c r="J981" s="30" t="s">
        <v>111</v>
      </c>
      <c r="K981" s="30" t="s">
        <v>18</v>
      </c>
      <c r="L981" s="30" t="s">
        <v>1886</v>
      </c>
      <c r="M981" s="30">
        <v>0.39</v>
      </c>
      <c r="N981" s="30" t="s">
        <v>8</v>
      </c>
      <c r="O981" s="30" t="s">
        <v>87</v>
      </c>
      <c r="P981" s="30" t="s">
        <v>307</v>
      </c>
      <c r="Q981" s="30" t="s">
        <v>863</v>
      </c>
      <c r="R981" s="30">
        <v>4401</v>
      </c>
      <c r="S981" s="32">
        <v>42092</v>
      </c>
      <c r="T981" s="32">
        <v>42094</v>
      </c>
      <c r="U981" s="53">
        <v>103.2723</v>
      </c>
      <c r="V981" s="30">
        <v>5</v>
      </c>
      <c r="W981" s="30">
        <v>149.66999999999999</v>
      </c>
      <c r="X981" s="30">
        <v>87451</v>
      </c>
      <c r="Y981" s="30" t="s">
        <v>3218</v>
      </c>
      <c r="Z981" s="30">
        <v>226.29125217315308</v>
      </c>
    </row>
    <row r="982" spans="1:26" x14ac:dyDescent="0.2">
      <c r="A982" s="30">
        <v>3151</v>
      </c>
      <c r="B982" s="30" t="s">
        <v>929</v>
      </c>
      <c r="C982" s="30" t="s">
        <v>13</v>
      </c>
      <c r="D982" s="30">
        <v>0.01</v>
      </c>
      <c r="E982" s="30">
        <v>99.23</v>
      </c>
      <c r="F982" s="30">
        <v>8.99</v>
      </c>
      <c r="G982" s="30" t="s">
        <v>14</v>
      </c>
      <c r="H982" s="30" t="s">
        <v>70</v>
      </c>
      <c r="I982" s="30" t="s">
        <v>4</v>
      </c>
      <c r="J982" s="30" t="s">
        <v>102</v>
      </c>
      <c r="K982" s="30" t="s">
        <v>18</v>
      </c>
      <c r="L982" s="30" t="s">
        <v>103</v>
      </c>
      <c r="M982" s="30">
        <v>0.35</v>
      </c>
      <c r="N982" s="30" t="s">
        <v>8</v>
      </c>
      <c r="O982" s="30" t="s">
        <v>35</v>
      </c>
      <c r="P982" s="30" t="s">
        <v>66</v>
      </c>
      <c r="Q982" s="30" t="s">
        <v>930</v>
      </c>
      <c r="R982" s="30">
        <v>92277</v>
      </c>
      <c r="S982" s="32">
        <v>42092</v>
      </c>
      <c r="T982" s="32">
        <v>42096</v>
      </c>
      <c r="U982" s="53">
        <v>-87.46</v>
      </c>
      <c r="V982" s="30">
        <v>1</v>
      </c>
      <c r="W982" s="30">
        <v>99.22</v>
      </c>
      <c r="X982" s="30">
        <v>88548</v>
      </c>
      <c r="Y982" s="30" t="s">
        <v>3217</v>
      </c>
      <c r="Z982" s="30">
        <v>388.60916712484754</v>
      </c>
    </row>
    <row r="983" spans="1:26" x14ac:dyDescent="0.2">
      <c r="A983" s="30">
        <v>2430</v>
      </c>
      <c r="B983" s="30" t="s">
        <v>1813</v>
      </c>
      <c r="C983" s="30" t="s">
        <v>23</v>
      </c>
      <c r="D983" s="30">
        <v>0.03</v>
      </c>
      <c r="E983" s="30">
        <v>140.99</v>
      </c>
      <c r="F983" s="30">
        <v>4.2</v>
      </c>
      <c r="G983" s="30" t="s">
        <v>14</v>
      </c>
      <c r="H983" s="30" t="s">
        <v>47</v>
      </c>
      <c r="I983" s="30" t="s">
        <v>16</v>
      </c>
      <c r="J983" s="30" t="s">
        <v>111</v>
      </c>
      <c r="K983" s="30" t="s">
        <v>49</v>
      </c>
      <c r="L983" s="30" t="s">
        <v>1887</v>
      </c>
      <c r="M983" s="30">
        <v>0.59</v>
      </c>
      <c r="N983" s="30" t="s">
        <v>8</v>
      </c>
      <c r="O983" s="30" t="s">
        <v>28</v>
      </c>
      <c r="P983" s="30" t="s">
        <v>163</v>
      </c>
      <c r="Q983" s="30" t="s">
        <v>1814</v>
      </c>
      <c r="R983" s="30">
        <v>76541</v>
      </c>
      <c r="S983" s="32">
        <v>42092</v>
      </c>
      <c r="T983" s="32">
        <v>42100</v>
      </c>
      <c r="U983" s="53">
        <v>-458.74400000000003</v>
      </c>
      <c r="V983" s="30">
        <v>2</v>
      </c>
      <c r="W983" s="30">
        <v>246.44</v>
      </c>
      <c r="X983" s="30">
        <v>91110</v>
      </c>
      <c r="Y983" s="30" t="s">
        <v>3216</v>
      </c>
      <c r="Z983" s="30">
        <v>305.81700285095133</v>
      </c>
    </row>
    <row r="984" spans="1:26" x14ac:dyDescent="0.2">
      <c r="A984" s="30">
        <v>1028</v>
      </c>
      <c r="B984" s="30" t="s">
        <v>1888</v>
      </c>
      <c r="C984" s="30" t="s">
        <v>92</v>
      </c>
      <c r="D984" s="30">
        <v>7.0000000000000007E-2</v>
      </c>
      <c r="E984" s="30">
        <v>7.08</v>
      </c>
      <c r="F984" s="30">
        <v>2.35</v>
      </c>
      <c r="G984" s="30" t="s">
        <v>63</v>
      </c>
      <c r="H984" s="30" t="s">
        <v>3</v>
      </c>
      <c r="I984" s="30" t="s">
        <v>24</v>
      </c>
      <c r="J984" s="30" t="s">
        <v>25</v>
      </c>
      <c r="K984" s="30" t="s">
        <v>26</v>
      </c>
      <c r="L984" s="30" t="s">
        <v>1889</v>
      </c>
      <c r="M984" s="30">
        <v>0.47</v>
      </c>
      <c r="N984" s="30" t="s">
        <v>8</v>
      </c>
      <c r="O984" s="30" t="s">
        <v>87</v>
      </c>
      <c r="P984" s="30" t="s">
        <v>88</v>
      </c>
      <c r="Q984" s="30" t="s">
        <v>1890</v>
      </c>
      <c r="R984" s="30">
        <v>11725</v>
      </c>
      <c r="S984" s="32">
        <v>42092</v>
      </c>
      <c r="T984" s="32">
        <v>42093</v>
      </c>
      <c r="U984" s="53">
        <v>30.49</v>
      </c>
      <c r="V984" s="30">
        <v>13</v>
      </c>
      <c r="W984" s="30">
        <v>93.82</v>
      </c>
      <c r="X984" s="30">
        <v>89006</v>
      </c>
      <c r="Y984" s="30" t="s">
        <v>3218</v>
      </c>
      <c r="Z984" s="30">
        <v>21.236445452390068</v>
      </c>
    </row>
    <row r="985" spans="1:26" x14ac:dyDescent="0.2">
      <c r="A985" s="30">
        <v>1129</v>
      </c>
      <c r="B985" s="30" t="s">
        <v>762</v>
      </c>
      <c r="C985" s="30" t="s">
        <v>46</v>
      </c>
      <c r="D985" s="30">
        <v>0.05</v>
      </c>
      <c r="E985" s="30">
        <v>5.78</v>
      </c>
      <c r="F985" s="30">
        <v>7.64</v>
      </c>
      <c r="G985" s="30" t="s">
        <v>63</v>
      </c>
      <c r="H985" s="30" t="s">
        <v>70</v>
      </c>
      <c r="I985" s="30" t="s">
        <v>24</v>
      </c>
      <c r="J985" s="30" t="s">
        <v>64</v>
      </c>
      <c r="K985" s="30" t="s">
        <v>49</v>
      </c>
      <c r="L985" s="30" t="s">
        <v>1891</v>
      </c>
      <c r="M985" s="30">
        <v>0.36</v>
      </c>
      <c r="N985" s="30" t="s">
        <v>8</v>
      </c>
      <c r="O985" s="30" t="s">
        <v>87</v>
      </c>
      <c r="P985" s="30" t="s">
        <v>379</v>
      </c>
      <c r="Q985" s="30" t="s">
        <v>764</v>
      </c>
      <c r="R985" s="30">
        <v>2118</v>
      </c>
      <c r="S985" s="32">
        <v>42092</v>
      </c>
      <c r="T985" s="32">
        <v>42094</v>
      </c>
      <c r="U985" s="53">
        <v>-116.05</v>
      </c>
      <c r="V985" s="30">
        <v>29</v>
      </c>
      <c r="W985" s="30">
        <v>177.41</v>
      </c>
      <c r="X985" s="30">
        <v>49125</v>
      </c>
      <c r="Y985" s="30" t="s">
        <v>3218</v>
      </c>
      <c r="Z985" s="30">
        <v>132.40396587002687</v>
      </c>
    </row>
    <row r="986" spans="1:26" x14ac:dyDescent="0.2">
      <c r="A986" s="30">
        <v>1237</v>
      </c>
      <c r="B986" s="30" t="s">
        <v>1892</v>
      </c>
      <c r="C986" s="30" t="s">
        <v>46</v>
      </c>
      <c r="D986" s="30">
        <v>0.02</v>
      </c>
      <c r="E986" s="30">
        <v>7.38</v>
      </c>
      <c r="F986" s="30">
        <v>5.21</v>
      </c>
      <c r="G986" s="30" t="s">
        <v>14</v>
      </c>
      <c r="H986" s="30" t="s">
        <v>70</v>
      </c>
      <c r="I986" s="30" t="s">
        <v>4</v>
      </c>
      <c r="J986" s="30" t="s">
        <v>102</v>
      </c>
      <c r="K986" s="30" t="s">
        <v>49</v>
      </c>
      <c r="L986" s="30" t="s">
        <v>1893</v>
      </c>
      <c r="M986" s="30">
        <v>0.56000000000000005</v>
      </c>
      <c r="N986" s="30" t="s">
        <v>8</v>
      </c>
      <c r="O986" s="30" t="s">
        <v>28</v>
      </c>
      <c r="P986" s="30" t="s">
        <v>163</v>
      </c>
      <c r="Q986" s="30" t="s">
        <v>1894</v>
      </c>
      <c r="R986" s="30">
        <v>75007</v>
      </c>
      <c r="S986" s="32">
        <v>42092</v>
      </c>
      <c r="T986" s="32">
        <v>42093</v>
      </c>
      <c r="U986" s="53">
        <v>7.74</v>
      </c>
      <c r="V986" s="30">
        <v>3</v>
      </c>
      <c r="W986" s="30">
        <v>24.52</v>
      </c>
      <c r="X986" s="30">
        <v>86076</v>
      </c>
      <c r="Y986" s="30" t="s">
        <v>3216</v>
      </c>
      <c r="Z986" s="30">
        <v>465.29540832181038</v>
      </c>
    </row>
    <row r="987" spans="1:26" x14ac:dyDescent="0.2">
      <c r="A987" s="30">
        <v>3399</v>
      </c>
      <c r="B987" s="30" t="s">
        <v>1895</v>
      </c>
      <c r="C987" s="30" t="s">
        <v>46</v>
      </c>
      <c r="D987" s="30">
        <v>0.08</v>
      </c>
      <c r="E987" s="30">
        <v>11.97</v>
      </c>
      <c r="F987" s="30">
        <v>5.81</v>
      </c>
      <c r="G987" s="30" t="s">
        <v>14</v>
      </c>
      <c r="H987" s="30" t="s">
        <v>3</v>
      </c>
      <c r="I987" s="30" t="s">
        <v>24</v>
      </c>
      <c r="J987" s="30" t="s">
        <v>25</v>
      </c>
      <c r="K987" s="30" t="s">
        <v>18</v>
      </c>
      <c r="L987" s="30" t="s">
        <v>1788</v>
      </c>
      <c r="M987" s="30">
        <v>0.6</v>
      </c>
      <c r="N987" s="30" t="s">
        <v>8</v>
      </c>
      <c r="O987" s="30" t="s">
        <v>28</v>
      </c>
      <c r="P987" s="30" t="s">
        <v>79</v>
      </c>
      <c r="Q987" s="30" t="s">
        <v>1557</v>
      </c>
      <c r="R987" s="30">
        <v>60016</v>
      </c>
      <c r="S987" s="32">
        <v>42092</v>
      </c>
      <c r="T987" s="32">
        <v>42094</v>
      </c>
      <c r="U987" s="53">
        <v>-41.87</v>
      </c>
      <c r="V987" s="30">
        <v>5</v>
      </c>
      <c r="W987" s="30">
        <v>59.98</v>
      </c>
      <c r="X987" s="30">
        <v>87534</v>
      </c>
      <c r="Y987" s="30" t="s">
        <v>3216</v>
      </c>
      <c r="Z987" s="30">
        <v>430.01879927043683</v>
      </c>
    </row>
    <row r="988" spans="1:26" x14ac:dyDescent="0.2">
      <c r="A988" s="30">
        <v>2351</v>
      </c>
      <c r="B988" s="30" t="s">
        <v>1896</v>
      </c>
      <c r="C988" s="30" t="s">
        <v>1</v>
      </c>
      <c r="D988" s="30">
        <v>0.08</v>
      </c>
      <c r="E988" s="30">
        <v>6.48</v>
      </c>
      <c r="F988" s="30">
        <v>7.49</v>
      </c>
      <c r="G988" s="30" t="s">
        <v>14</v>
      </c>
      <c r="H988" s="30" t="s">
        <v>70</v>
      </c>
      <c r="I988" s="30" t="s">
        <v>24</v>
      </c>
      <c r="J988" s="30" t="s">
        <v>64</v>
      </c>
      <c r="K988" s="30" t="s">
        <v>49</v>
      </c>
      <c r="L988" s="30" t="s">
        <v>1897</v>
      </c>
      <c r="M988" s="30">
        <v>0.37</v>
      </c>
      <c r="N988" s="30" t="s">
        <v>8</v>
      </c>
      <c r="O988" s="30" t="s">
        <v>87</v>
      </c>
      <c r="P988" s="30" t="s">
        <v>394</v>
      </c>
      <c r="Q988" s="30" t="s">
        <v>1898</v>
      </c>
      <c r="R988" s="30">
        <v>21114</v>
      </c>
      <c r="S988" s="32">
        <v>42093</v>
      </c>
      <c r="T988" s="32">
        <v>42096</v>
      </c>
      <c r="U988" s="53">
        <v>-119.32</v>
      </c>
      <c r="V988" s="30">
        <v>13</v>
      </c>
      <c r="W988" s="30">
        <v>80.86</v>
      </c>
      <c r="X988" s="30">
        <v>86163</v>
      </c>
      <c r="Y988" s="30" t="s">
        <v>3218</v>
      </c>
      <c r="Z988" s="30">
        <v>286.78729094739049</v>
      </c>
    </row>
    <row r="989" spans="1:26" x14ac:dyDescent="0.2">
      <c r="A989" s="30">
        <v>3154</v>
      </c>
      <c r="B989" s="30" t="s">
        <v>757</v>
      </c>
      <c r="C989" s="30" t="s">
        <v>1</v>
      </c>
      <c r="D989" s="30">
        <v>0.04</v>
      </c>
      <c r="E989" s="30">
        <v>21.38</v>
      </c>
      <c r="F989" s="30">
        <v>8.99</v>
      </c>
      <c r="G989" s="30" t="s">
        <v>14</v>
      </c>
      <c r="H989" s="30" t="s">
        <v>70</v>
      </c>
      <c r="I989" s="30" t="s">
        <v>24</v>
      </c>
      <c r="J989" s="30" t="s">
        <v>25</v>
      </c>
      <c r="K989" s="30" t="s">
        <v>18</v>
      </c>
      <c r="L989" s="30" t="s">
        <v>1653</v>
      </c>
      <c r="M989" s="30">
        <v>0.59</v>
      </c>
      <c r="N989" s="30" t="s">
        <v>8</v>
      </c>
      <c r="O989" s="30" t="s">
        <v>9</v>
      </c>
      <c r="P989" s="30" t="s">
        <v>99</v>
      </c>
      <c r="Q989" s="30" t="s">
        <v>759</v>
      </c>
      <c r="R989" s="30">
        <v>33710</v>
      </c>
      <c r="S989" s="32">
        <v>42093</v>
      </c>
      <c r="T989" s="32">
        <v>42093</v>
      </c>
      <c r="U989" s="53">
        <v>-51.66</v>
      </c>
      <c r="V989" s="30">
        <v>21</v>
      </c>
      <c r="W989" s="30">
        <v>443.66</v>
      </c>
      <c r="X989" s="30">
        <v>86901</v>
      </c>
      <c r="Y989" s="30" t="s">
        <v>3215</v>
      </c>
      <c r="Z989" s="30">
        <v>653.51021179818724</v>
      </c>
    </row>
    <row r="990" spans="1:26" x14ac:dyDescent="0.2">
      <c r="A990" s="30">
        <v>3252</v>
      </c>
      <c r="B990" s="30" t="s">
        <v>1899</v>
      </c>
      <c r="C990" s="30" t="s">
        <v>1</v>
      </c>
      <c r="D990" s="30">
        <v>0.01</v>
      </c>
      <c r="E990" s="30">
        <v>11.34</v>
      </c>
      <c r="F990" s="30">
        <v>5.01</v>
      </c>
      <c r="G990" s="30" t="s">
        <v>14</v>
      </c>
      <c r="H990" s="30" t="s">
        <v>3</v>
      </c>
      <c r="I990" s="30" t="s">
        <v>24</v>
      </c>
      <c r="J990" s="30" t="s">
        <v>64</v>
      </c>
      <c r="K990" s="30" t="s">
        <v>49</v>
      </c>
      <c r="L990" s="30" t="s">
        <v>391</v>
      </c>
      <c r="M990" s="30">
        <v>0.36</v>
      </c>
      <c r="N990" s="30" t="s">
        <v>8</v>
      </c>
      <c r="O990" s="30" t="s">
        <v>87</v>
      </c>
      <c r="P990" s="30" t="s">
        <v>88</v>
      </c>
      <c r="Q990" s="30" t="s">
        <v>1900</v>
      </c>
      <c r="R990" s="30">
        <v>12306</v>
      </c>
      <c r="S990" s="32">
        <v>42093</v>
      </c>
      <c r="T990" s="32">
        <v>42095</v>
      </c>
      <c r="U990" s="53">
        <v>-11.83</v>
      </c>
      <c r="V990" s="30">
        <v>1</v>
      </c>
      <c r="W990" s="30">
        <v>14.52</v>
      </c>
      <c r="X990" s="30">
        <v>87296</v>
      </c>
      <c r="Y990" s="30" t="s">
        <v>3218</v>
      </c>
      <c r="Z990" s="30">
        <v>372.45176223919941</v>
      </c>
    </row>
    <row r="991" spans="1:26" x14ac:dyDescent="0.2">
      <c r="A991" s="30">
        <v>84</v>
      </c>
      <c r="B991" s="30" t="s">
        <v>909</v>
      </c>
      <c r="C991" s="30" t="s">
        <v>13</v>
      </c>
      <c r="D991" s="30">
        <v>0.08</v>
      </c>
      <c r="E991" s="30">
        <v>896.99</v>
      </c>
      <c r="F991" s="30">
        <v>19.989999999999998</v>
      </c>
      <c r="G991" s="30" t="s">
        <v>14</v>
      </c>
      <c r="H991" s="30" t="s">
        <v>70</v>
      </c>
      <c r="I991" s="30" t="s">
        <v>24</v>
      </c>
      <c r="J991" s="30" t="s">
        <v>48</v>
      </c>
      <c r="K991" s="30" t="s">
        <v>49</v>
      </c>
      <c r="L991" s="30" t="s">
        <v>299</v>
      </c>
      <c r="M991" s="30">
        <v>0.38</v>
      </c>
      <c r="N991" s="30" t="s">
        <v>8</v>
      </c>
      <c r="O991" s="30" t="s">
        <v>87</v>
      </c>
      <c r="P991" s="30" t="s">
        <v>293</v>
      </c>
      <c r="Q991" s="30" t="s">
        <v>910</v>
      </c>
      <c r="R991" s="30">
        <v>45231</v>
      </c>
      <c r="S991" s="32">
        <v>42093</v>
      </c>
      <c r="T991" s="32">
        <v>42096</v>
      </c>
      <c r="U991" s="53">
        <v>7402.32</v>
      </c>
      <c r="V991" s="30">
        <v>13</v>
      </c>
      <c r="W991" s="30">
        <v>10728</v>
      </c>
      <c r="X991" s="30">
        <v>87366</v>
      </c>
      <c r="Y991" s="30" t="s">
        <v>3218</v>
      </c>
      <c r="Z991" s="30">
        <v>10840.568296174706</v>
      </c>
    </row>
    <row r="992" spans="1:26" x14ac:dyDescent="0.2">
      <c r="A992" s="30">
        <v>1527</v>
      </c>
      <c r="B992" s="30" t="s">
        <v>314</v>
      </c>
      <c r="C992" s="30" t="s">
        <v>23</v>
      </c>
      <c r="D992" s="30">
        <v>0.03</v>
      </c>
      <c r="E992" s="30">
        <v>65.989999999999995</v>
      </c>
      <c r="F992" s="30">
        <v>5.26</v>
      </c>
      <c r="G992" s="30" t="s">
        <v>14</v>
      </c>
      <c r="H992" s="30" t="s">
        <v>47</v>
      </c>
      <c r="I992" s="30" t="s">
        <v>16</v>
      </c>
      <c r="J992" s="30" t="s">
        <v>111</v>
      </c>
      <c r="K992" s="30" t="s">
        <v>49</v>
      </c>
      <c r="L992" s="30" t="s">
        <v>1701</v>
      </c>
      <c r="M992" s="30">
        <v>0.56000000000000005</v>
      </c>
      <c r="N992" s="30" t="s">
        <v>8</v>
      </c>
      <c r="O992" s="30" t="s">
        <v>9</v>
      </c>
      <c r="P992" s="30" t="s">
        <v>140</v>
      </c>
      <c r="Q992" s="30" t="s">
        <v>316</v>
      </c>
      <c r="R992" s="30">
        <v>35601</v>
      </c>
      <c r="S992" s="32">
        <v>42093</v>
      </c>
      <c r="T992" s="32">
        <v>42103</v>
      </c>
      <c r="U992" s="53">
        <v>-52.247999999999998</v>
      </c>
      <c r="V992" s="30">
        <v>23</v>
      </c>
      <c r="W992" s="30">
        <v>1316.03</v>
      </c>
      <c r="X992" s="30">
        <v>86814</v>
      </c>
      <c r="Y992" s="30" t="s">
        <v>3215</v>
      </c>
      <c r="Z992" s="30">
        <v>491.45338283730587</v>
      </c>
    </row>
    <row r="993" spans="1:26" x14ac:dyDescent="0.2">
      <c r="A993" s="30">
        <v>3205</v>
      </c>
      <c r="B993" s="30" t="s">
        <v>1901</v>
      </c>
      <c r="C993" s="30" t="s">
        <v>23</v>
      </c>
      <c r="D993" s="30">
        <v>7.0000000000000007E-2</v>
      </c>
      <c r="E993" s="30">
        <v>5.98</v>
      </c>
      <c r="F993" s="30">
        <v>0.96</v>
      </c>
      <c r="G993" s="30" t="s">
        <v>14</v>
      </c>
      <c r="H993" s="30" t="s">
        <v>15</v>
      </c>
      <c r="I993" s="30" t="s">
        <v>24</v>
      </c>
      <c r="J993" s="30" t="s">
        <v>25</v>
      </c>
      <c r="K993" s="30" t="s">
        <v>26</v>
      </c>
      <c r="L993" s="30" t="s">
        <v>1243</v>
      </c>
      <c r="M993" s="30">
        <v>0.6</v>
      </c>
      <c r="N993" s="30" t="s">
        <v>8</v>
      </c>
      <c r="O993" s="30" t="s">
        <v>35</v>
      </c>
      <c r="P993" s="30" t="s">
        <v>466</v>
      </c>
      <c r="Q993" s="30" t="s">
        <v>470</v>
      </c>
      <c r="R993" s="30">
        <v>83440</v>
      </c>
      <c r="S993" s="32">
        <v>42093</v>
      </c>
      <c r="T993" s="32">
        <v>42097</v>
      </c>
      <c r="U993" s="53">
        <v>32.83</v>
      </c>
      <c r="V993" s="30">
        <v>10</v>
      </c>
      <c r="W993" s="30">
        <v>56.4</v>
      </c>
      <c r="X993" s="30">
        <v>87933</v>
      </c>
      <c r="Y993" s="30" t="s">
        <v>3217</v>
      </c>
      <c r="Z993" s="30">
        <v>219.1433323198074</v>
      </c>
    </row>
    <row r="994" spans="1:26" x14ac:dyDescent="0.2">
      <c r="A994" s="30">
        <v>3206</v>
      </c>
      <c r="B994" s="30" t="s">
        <v>1902</v>
      </c>
      <c r="C994" s="30" t="s">
        <v>23</v>
      </c>
      <c r="D994" s="30">
        <v>0.01</v>
      </c>
      <c r="E994" s="30">
        <v>39.979999999999997</v>
      </c>
      <c r="F994" s="30">
        <v>4</v>
      </c>
      <c r="G994" s="30" t="s">
        <v>14</v>
      </c>
      <c r="H994" s="30" t="s">
        <v>15</v>
      </c>
      <c r="I994" s="30" t="s">
        <v>16</v>
      </c>
      <c r="J994" s="30" t="s">
        <v>17</v>
      </c>
      <c r="K994" s="30" t="s">
        <v>49</v>
      </c>
      <c r="L994" s="30" t="s">
        <v>1903</v>
      </c>
      <c r="M994" s="30">
        <v>0.7</v>
      </c>
      <c r="N994" s="30" t="s">
        <v>8</v>
      </c>
      <c r="O994" s="30" t="s">
        <v>35</v>
      </c>
      <c r="P994" s="30" t="s">
        <v>466</v>
      </c>
      <c r="Q994" s="30" t="s">
        <v>1904</v>
      </c>
      <c r="R994" s="30">
        <v>83301</v>
      </c>
      <c r="S994" s="32">
        <v>42093</v>
      </c>
      <c r="T994" s="32">
        <v>42098</v>
      </c>
      <c r="U994" s="53">
        <v>51.59</v>
      </c>
      <c r="V994" s="30">
        <v>6</v>
      </c>
      <c r="W994" s="30">
        <v>257.52</v>
      </c>
      <c r="X994" s="30">
        <v>87933</v>
      </c>
      <c r="Y994" s="30" t="s">
        <v>3217</v>
      </c>
      <c r="Z994" s="30">
        <v>551.67435516118428</v>
      </c>
    </row>
    <row r="995" spans="1:26" x14ac:dyDescent="0.2">
      <c r="A995" s="30">
        <v>193</v>
      </c>
      <c r="B995" s="30" t="s">
        <v>155</v>
      </c>
      <c r="C995" s="30" t="s">
        <v>92</v>
      </c>
      <c r="D995" s="30">
        <v>7.0000000000000007E-2</v>
      </c>
      <c r="E995" s="30">
        <v>6.54</v>
      </c>
      <c r="F995" s="30">
        <v>5.27</v>
      </c>
      <c r="G995" s="30" t="s">
        <v>14</v>
      </c>
      <c r="H995" s="30" t="s">
        <v>70</v>
      </c>
      <c r="I995" s="30" t="s">
        <v>24</v>
      </c>
      <c r="J995" s="30" t="s">
        <v>48</v>
      </c>
      <c r="K995" s="30" t="s">
        <v>49</v>
      </c>
      <c r="L995" s="30" t="s">
        <v>1905</v>
      </c>
      <c r="M995" s="30">
        <v>0.36</v>
      </c>
      <c r="N995" s="30" t="s">
        <v>8</v>
      </c>
      <c r="O995" s="30" t="s">
        <v>35</v>
      </c>
      <c r="P995" s="30" t="s">
        <v>122</v>
      </c>
      <c r="Q995" s="30" t="s">
        <v>157</v>
      </c>
      <c r="R995" s="30">
        <v>84041</v>
      </c>
      <c r="S995" s="32">
        <v>42093</v>
      </c>
      <c r="T995" s="32">
        <v>42095</v>
      </c>
      <c r="U995" s="53">
        <v>-66.044499999999999</v>
      </c>
      <c r="V995" s="30">
        <v>21</v>
      </c>
      <c r="W995" s="30">
        <v>140.30000000000001</v>
      </c>
      <c r="X995" s="30">
        <v>90432</v>
      </c>
      <c r="Y995" s="30" t="s">
        <v>3217</v>
      </c>
      <c r="Z995" s="30">
        <v>1.2198640188179297</v>
      </c>
    </row>
    <row r="996" spans="1:26" x14ac:dyDescent="0.2">
      <c r="A996" s="30">
        <v>194</v>
      </c>
      <c r="B996" s="30" t="s">
        <v>369</v>
      </c>
      <c r="C996" s="30" t="s">
        <v>92</v>
      </c>
      <c r="D996" s="30">
        <v>0.09</v>
      </c>
      <c r="E996" s="30">
        <v>3.29</v>
      </c>
      <c r="F996" s="30">
        <v>1.35</v>
      </c>
      <c r="G996" s="30" t="s">
        <v>14</v>
      </c>
      <c r="H996" s="30" t="s">
        <v>70</v>
      </c>
      <c r="I996" s="30" t="s">
        <v>24</v>
      </c>
      <c r="J996" s="30" t="s">
        <v>152</v>
      </c>
      <c r="K996" s="30" t="s">
        <v>26</v>
      </c>
      <c r="L996" s="30" t="s">
        <v>1644</v>
      </c>
      <c r="M996" s="30">
        <v>0.4</v>
      </c>
      <c r="N996" s="30" t="s">
        <v>8</v>
      </c>
      <c r="O996" s="30" t="s">
        <v>35</v>
      </c>
      <c r="P996" s="30" t="s">
        <v>122</v>
      </c>
      <c r="Q996" s="30" t="s">
        <v>371</v>
      </c>
      <c r="R996" s="30">
        <v>84043</v>
      </c>
      <c r="S996" s="32">
        <v>42093</v>
      </c>
      <c r="T996" s="32">
        <v>42095</v>
      </c>
      <c r="U996" s="53">
        <v>15.66</v>
      </c>
      <c r="V996" s="30">
        <v>23</v>
      </c>
      <c r="W996" s="30">
        <v>71.55</v>
      </c>
      <c r="X996" s="30">
        <v>90432</v>
      </c>
      <c r="Y996" s="30" t="s">
        <v>3217</v>
      </c>
      <c r="Z996" s="30">
        <v>-13.611103345638242</v>
      </c>
    </row>
    <row r="997" spans="1:26" x14ac:dyDescent="0.2">
      <c r="A997" s="30">
        <v>271</v>
      </c>
      <c r="B997" s="30" t="s">
        <v>1906</v>
      </c>
      <c r="C997" s="30" t="s">
        <v>92</v>
      </c>
      <c r="D997" s="30">
        <v>0.1</v>
      </c>
      <c r="E997" s="30">
        <v>80.97</v>
      </c>
      <c r="F997" s="30">
        <v>30.06</v>
      </c>
      <c r="G997" s="30" t="s">
        <v>2</v>
      </c>
      <c r="H997" s="30" t="s">
        <v>3</v>
      </c>
      <c r="I997" s="30" t="s">
        <v>16</v>
      </c>
      <c r="J997" s="30" t="s">
        <v>32</v>
      </c>
      <c r="K997" s="30" t="s">
        <v>6</v>
      </c>
      <c r="L997" s="30" t="s">
        <v>1128</v>
      </c>
      <c r="M997" s="30">
        <v>0.4</v>
      </c>
      <c r="N997" s="30" t="s">
        <v>8</v>
      </c>
      <c r="O997" s="30" t="s">
        <v>9</v>
      </c>
      <c r="P997" s="30" t="s">
        <v>51</v>
      </c>
      <c r="Q997" s="30" t="s">
        <v>1735</v>
      </c>
      <c r="R997" s="30">
        <v>30297</v>
      </c>
      <c r="S997" s="32">
        <v>42093</v>
      </c>
      <c r="T997" s="32">
        <v>42094</v>
      </c>
      <c r="U997" s="53">
        <v>128.02529999999999</v>
      </c>
      <c r="V997" s="30">
        <v>12</v>
      </c>
      <c r="W997" s="30">
        <v>899.81</v>
      </c>
      <c r="X997" s="30">
        <v>88940</v>
      </c>
      <c r="Y997" s="30" t="s">
        <v>3215</v>
      </c>
      <c r="Z997" s="30">
        <v>1319.1519341884875</v>
      </c>
    </row>
    <row r="998" spans="1:26" x14ac:dyDescent="0.2">
      <c r="A998" s="30">
        <v>1314</v>
      </c>
      <c r="B998" s="30" t="s">
        <v>199</v>
      </c>
      <c r="C998" s="30" t="s">
        <v>92</v>
      </c>
      <c r="D998" s="30">
        <v>0.04</v>
      </c>
      <c r="E998" s="30">
        <v>5.34</v>
      </c>
      <c r="F998" s="30">
        <v>2.99</v>
      </c>
      <c r="G998" s="30" t="s">
        <v>14</v>
      </c>
      <c r="H998" s="30" t="s">
        <v>47</v>
      </c>
      <c r="I998" s="30" t="s">
        <v>24</v>
      </c>
      <c r="J998" s="30" t="s">
        <v>48</v>
      </c>
      <c r="K998" s="30" t="s">
        <v>49</v>
      </c>
      <c r="L998" s="30" t="s">
        <v>1354</v>
      </c>
      <c r="M998" s="30">
        <v>0.38</v>
      </c>
      <c r="N998" s="30" t="s">
        <v>8</v>
      </c>
      <c r="O998" s="30" t="s">
        <v>35</v>
      </c>
      <c r="P998" s="30" t="s">
        <v>66</v>
      </c>
      <c r="Q998" s="30" t="s">
        <v>76</v>
      </c>
      <c r="R998" s="30">
        <v>90058</v>
      </c>
      <c r="S998" s="32">
        <v>42093</v>
      </c>
      <c r="T998" s="32">
        <v>42095</v>
      </c>
      <c r="U998" s="53">
        <v>3.4510000000000001</v>
      </c>
      <c r="V998" s="30">
        <v>45</v>
      </c>
      <c r="W998" s="30">
        <v>240.6</v>
      </c>
      <c r="X998" s="30">
        <v>22755</v>
      </c>
      <c r="Y998" s="30" t="s">
        <v>3217</v>
      </c>
      <c r="Z998" s="30">
        <v>72.495487666846515</v>
      </c>
    </row>
    <row r="999" spans="1:26" x14ac:dyDescent="0.2">
      <c r="A999" s="30">
        <v>1314</v>
      </c>
      <c r="B999" s="30" t="s">
        <v>199</v>
      </c>
      <c r="C999" s="30" t="s">
        <v>92</v>
      </c>
      <c r="D999" s="30">
        <v>0.06</v>
      </c>
      <c r="E999" s="30">
        <v>55.99</v>
      </c>
      <c r="F999" s="30">
        <v>5</v>
      </c>
      <c r="G999" s="30" t="s">
        <v>14</v>
      </c>
      <c r="H999" s="30" t="s">
        <v>47</v>
      </c>
      <c r="I999" s="30" t="s">
        <v>16</v>
      </c>
      <c r="J999" s="30" t="s">
        <v>111</v>
      </c>
      <c r="K999" s="30" t="s">
        <v>18</v>
      </c>
      <c r="L999" s="30" t="s">
        <v>1907</v>
      </c>
      <c r="M999" s="30">
        <v>0.8</v>
      </c>
      <c r="N999" s="30" t="s">
        <v>8</v>
      </c>
      <c r="O999" s="30" t="s">
        <v>35</v>
      </c>
      <c r="P999" s="30" t="s">
        <v>66</v>
      </c>
      <c r="Q999" s="30" t="s">
        <v>76</v>
      </c>
      <c r="R999" s="30">
        <v>90058</v>
      </c>
      <c r="S999" s="32">
        <v>42093</v>
      </c>
      <c r="T999" s="32">
        <v>42095</v>
      </c>
      <c r="U999" s="53">
        <v>-275.25299999999999</v>
      </c>
      <c r="V999" s="30">
        <v>5</v>
      </c>
      <c r="W999" s="30">
        <v>236.88</v>
      </c>
      <c r="X999" s="30">
        <v>22755</v>
      </c>
      <c r="Y999" s="30" t="s">
        <v>3217</v>
      </c>
      <c r="Z999" s="30">
        <v>337.22629523759167</v>
      </c>
    </row>
    <row r="1000" spans="1:26" x14ac:dyDescent="0.2">
      <c r="A1000" s="30">
        <v>1315</v>
      </c>
      <c r="B1000" s="30" t="s">
        <v>1908</v>
      </c>
      <c r="C1000" s="30" t="s">
        <v>92</v>
      </c>
      <c r="D1000" s="30">
        <v>0</v>
      </c>
      <c r="E1000" s="30">
        <v>4.91</v>
      </c>
      <c r="F1000" s="30">
        <v>5.68</v>
      </c>
      <c r="G1000" s="30" t="s">
        <v>14</v>
      </c>
      <c r="H1000" s="30" t="s">
        <v>47</v>
      </c>
      <c r="I1000" s="30" t="s">
        <v>24</v>
      </c>
      <c r="J1000" s="30" t="s">
        <v>48</v>
      </c>
      <c r="K1000" s="30" t="s">
        <v>49</v>
      </c>
      <c r="L1000" s="30" t="s">
        <v>1909</v>
      </c>
      <c r="M1000" s="30">
        <v>0.36</v>
      </c>
      <c r="N1000" s="30" t="s">
        <v>8</v>
      </c>
      <c r="O1000" s="30" t="s">
        <v>35</v>
      </c>
      <c r="P1000" s="30" t="s">
        <v>36</v>
      </c>
      <c r="Q1000" s="30" t="s">
        <v>1910</v>
      </c>
      <c r="R1000" s="30">
        <v>80906</v>
      </c>
      <c r="S1000" s="32">
        <v>42093</v>
      </c>
      <c r="T1000" s="32">
        <v>42094</v>
      </c>
      <c r="U1000" s="53">
        <v>-95.047499999999999</v>
      </c>
      <c r="V1000" s="30">
        <v>9</v>
      </c>
      <c r="W1000" s="30">
        <v>48.3</v>
      </c>
      <c r="X1000" s="30">
        <v>87602</v>
      </c>
      <c r="Y1000" s="30" t="s">
        <v>3217</v>
      </c>
      <c r="Z1000" s="30">
        <v>54.442941834550709</v>
      </c>
    </row>
    <row r="1001" spans="1:26" x14ac:dyDescent="0.2">
      <c r="A1001" s="30">
        <v>1316</v>
      </c>
      <c r="B1001" s="30" t="s">
        <v>202</v>
      </c>
      <c r="C1001" s="30" t="s">
        <v>92</v>
      </c>
      <c r="D1001" s="30">
        <v>0.04</v>
      </c>
      <c r="E1001" s="30">
        <v>5.34</v>
      </c>
      <c r="F1001" s="30">
        <v>2.99</v>
      </c>
      <c r="G1001" s="30" t="s">
        <v>14</v>
      </c>
      <c r="H1001" s="30" t="s">
        <v>47</v>
      </c>
      <c r="I1001" s="30" t="s">
        <v>24</v>
      </c>
      <c r="J1001" s="30" t="s">
        <v>48</v>
      </c>
      <c r="K1001" s="30" t="s">
        <v>49</v>
      </c>
      <c r="L1001" s="30" t="s">
        <v>1354</v>
      </c>
      <c r="M1001" s="30">
        <v>0.38</v>
      </c>
      <c r="N1001" s="30" t="s">
        <v>8</v>
      </c>
      <c r="O1001" s="30" t="s">
        <v>35</v>
      </c>
      <c r="P1001" s="30" t="s">
        <v>36</v>
      </c>
      <c r="Q1001" s="30" t="s">
        <v>203</v>
      </c>
      <c r="R1001" s="30">
        <v>80022</v>
      </c>
      <c r="S1001" s="32">
        <v>42093</v>
      </c>
      <c r="T1001" s="32">
        <v>42095</v>
      </c>
      <c r="U1001" s="53">
        <v>3.4510000000000001</v>
      </c>
      <c r="V1001" s="30">
        <v>11</v>
      </c>
      <c r="W1001" s="30">
        <v>58.81</v>
      </c>
      <c r="X1001" s="30">
        <v>87602</v>
      </c>
      <c r="Y1001" s="30" t="s">
        <v>3217</v>
      </c>
      <c r="Z1001" s="30">
        <v>72.495487666846515</v>
      </c>
    </row>
    <row r="1002" spans="1:26" x14ac:dyDescent="0.2">
      <c r="A1002" s="30">
        <v>1316</v>
      </c>
      <c r="B1002" s="30" t="s">
        <v>202</v>
      </c>
      <c r="C1002" s="30" t="s">
        <v>92</v>
      </c>
      <c r="D1002" s="30">
        <v>0.06</v>
      </c>
      <c r="E1002" s="30">
        <v>55.99</v>
      </c>
      <c r="F1002" s="30">
        <v>5</v>
      </c>
      <c r="G1002" s="30" t="s">
        <v>14</v>
      </c>
      <c r="H1002" s="30" t="s">
        <v>47</v>
      </c>
      <c r="I1002" s="30" t="s">
        <v>16</v>
      </c>
      <c r="J1002" s="30" t="s">
        <v>111</v>
      </c>
      <c r="K1002" s="30" t="s">
        <v>18</v>
      </c>
      <c r="L1002" s="30" t="s">
        <v>1907</v>
      </c>
      <c r="M1002" s="30">
        <v>0.8</v>
      </c>
      <c r="N1002" s="30" t="s">
        <v>8</v>
      </c>
      <c r="O1002" s="30" t="s">
        <v>35</v>
      </c>
      <c r="P1002" s="30" t="s">
        <v>36</v>
      </c>
      <c r="Q1002" s="30" t="s">
        <v>203</v>
      </c>
      <c r="R1002" s="30">
        <v>80022</v>
      </c>
      <c r="S1002" s="32">
        <v>42093</v>
      </c>
      <c r="T1002" s="32">
        <v>42095</v>
      </c>
      <c r="U1002" s="53">
        <v>-275.25299999999999</v>
      </c>
      <c r="V1002" s="30">
        <v>1</v>
      </c>
      <c r="W1002" s="30">
        <v>47.38</v>
      </c>
      <c r="X1002" s="30">
        <v>87602</v>
      </c>
      <c r="Y1002" s="30" t="s">
        <v>3217</v>
      </c>
      <c r="Z1002" s="30">
        <v>337.22629523759167</v>
      </c>
    </row>
    <row r="1003" spans="1:26" x14ac:dyDescent="0.2">
      <c r="A1003" s="30">
        <v>1840</v>
      </c>
      <c r="B1003" s="30" t="s">
        <v>1911</v>
      </c>
      <c r="C1003" s="30" t="s">
        <v>46</v>
      </c>
      <c r="D1003" s="30">
        <v>7.0000000000000007E-2</v>
      </c>
      <c r="E1003" s="30">
        <v>40.98</v>
      </c>
      <c r="F1003" s="30">
        <v>2.99</v>
      </c>
      <c r="G1003" s="30" t="s">
        <v>14</v>
      </c>
      <c r="H1003" s="30" t="s">
        <v>47</v>
      </c>
      <c r="I1003" s="30" t="s">
        <v>24</v>
      </c>
      <c r="J1003" s="30" t="s">
        <v>48</v>
      </c>
      <c r="K1003" s="30" t="s">
        <v>49</v>
      </c>
      <c r="L1003" s="30" t="s">
        <v>59</v>
      </c>
      <c r="M1003" s="30">
        <v>0.36</v>
      </c>
      <c r="N1003" s="30" t="s">
        <v>8</v>
      </c>
      <c r="O1003" s="30" t="s">
        <v>87</v>
      </c>
      <c r="P1003" s="30" t="s">
        <v>379</v>
      </c>
      <c r="Q1003" s="30" t="s">
        <v>1912</v>
      </c>
      <c r="R1003" s="30">
        <v>1469</v>
      </c>
      <c r="S1003" s="32">
        <v>42093</v>
      </c>
      <c r="T1003" s="32">
        <v>42095</v>
      </c>
      <c r="U1003" s="53">
        <v>369.20519999999999</v>
      </c>
      <c r="V1003" s="30">
        <v>13</v>
      </c>
      <c r="W1003" s="30">
        <v>535.08000000000004</v>
      </c>
      <c r="X1003" s="30">
        <v>86599</v>
      </c>
      <c r="Y1003" s="30" t="s">
        <v>3218</v>
      </c>
      <c r="Z1003" s="30">
        <v>710.52082373507824</v>
      </c>
    </row>
    <row r="1004" spans="1:26" x14ac:dyDescent="0.2">
      <c r="A1004" s="30">
        <v>2066</v>
      </c>
      <c r="B1004" s="30" t="s">
        <v>1848</v>
      </c>
      <c r="C1004" s="30" t="s">
        <v>1</v>
      </c>
      <c r="D1004" s="30">
        <v>0.09</v>
      </c>
      <c r="E1004" s="30">
        <v>20.99</v>
      </c>
      <c r="F1004" s="30">
        <v>4.8099999999999996</v>
      </c>
      <c r="G1004" s="30" t="s">
        <v>63</v>
      </c>
      <c r="H1004" s="30" t="s">
        <v>47</v>
      </c>
      <c r="I1004" s="30" t="s">
        <v>16</v>
      </c>
      <c r="J1004" s="30" t="s">
        <v>111</v>
      </c>
      <c r="K1004" s="30" t="s">
        <v>120</v>
      </c>
      <c r="L1004" s="30" t="s">
        <v>1407</v>
      </c>
      <c r="M1004" s="30">
        <v>0.57999999999999996</v>
      </c>
      <c r="N1004" s="30" t="s">
        <v>8</v>
      </c>
      <c r="O1004" s="30" t="s">
        <v>9</v>
      </c>
      <c r="P1004" s="30" t="s">
        <v>73</v>
      </c>
      <c r="Q1004" s="30" t="s">
        <v>1850</v>
      </c>
      <c r="R1004" s="30">
        <v>28079</v>
      </c>
      <c r="S1004" s="32">
        <v>42094</v>
      </c>
      <c r="T1004" s="32">
        <v>42095</v>
      </c>
      <c r="U1004" s="53">
        <v>272.69400000000002</v>
      </c>
      <c r="V1004" s="30">
        <v>2</v>
      </c>
      <c r="W1004" s="30">
        <v>38.979999999999997</v>
      </c>
      <c r="X1004" s="30">
        <v>85834</v>
      </c>
      <c r="Y1004" s="30" t="s">
        <v>3215</v>
      </c>
      <c r="Z1004" s="30">
        <v>775.77209725697264</v>
      </c>
    </row>
    <row r="1005" spans="1:26" x14ac:dyDescent="0.2">
      <c r="A1005" s="30">
        <v>3177</v>
      </c>
      <c r="B1005" s="30" t="s">
        <v>1618</v>
      </c>
      <c r="C1005" s="30" t="s">
        <v>1</v>
      </c>
      <c r="D1005" s="30">
        <v>0.06</v>
      </c>
      <c r="E1005" s="30">
        <v>1.68</v>
      </c>
      <c r="F1005" s="30">
        <v>1</v>
      </c>
      <c r="G1005" s="30" t="s">
        <v>14</v>
      </c>
      <c r="H1005" s="30" t="s">
        <v>15</v>
      </c>
      <c r="I1005" s="30" t="s">
        <v>24</v>
      </c>
      <c r="J1005" s="30" t="s">
        <v>25</v>
      </c>
      <c r="K1005" s="30" t="s">
        <v>26</v>
      </c>
      <c r="L1005" s="30" t="s">
        <v>396</v>
      </c>
      <c r="M1005" s="30">
        <v>0.35</v>
      </c>
      <c r="N1005" s="30" t="s">
        <v>8</v>
      </c>
      <c r="O1005" s="30" t="s">
        <v>9</v>
      </c>
      <c r="P1005" s="30" t="s">
        <v>99</v>
      </c>
      <c r="Q1005" s="30" t="s">
        <v>1619</v>
      </c>
      <c r="R1005" s="30">
        <v>33458</v>
      </c>
      <c r="S1005" s="32">
        <v>42094</v>
      </c>
      <c r="T1005" s="32">
        <v>42096</v>
      </c>
      <c r="U1005" s="53">
        <v>-1319.5</v>
      </c>
      <c r="V1005" s="30">
        <v>5</v>
      </c>
      <c r="W1005" s="30">
        <v>8.65</v>
      </c>
      <c r="X1005" s="30">
        <v>90819</v>
      </c>
      <c r="Y1005" s="30" t="s">
        <v>3215</v>
      </c>
      <c r="Z1005" s="30">
        <v>-1168.9891327210034</v>
      </c>
    </row>
    <row r="1006" spans="1:26" x14ac:dyDescent="0.2">
      <c r="A1006" s="30">
        <v>1083</v>
      </c>
      <c r="B1006" s="30" t="s">
        <v>1913</v>
      </c>
      <c r="C1006" s="30" t="s">
        <v>46</v>
      </c>
      <c r="D1006" s="30">
        <v>7.0000000000000007E-2</v>
      </c>
      <c r="E1006" s="30">
        <v>55.99</v>
      </c>
      <c r="F1006" s="30">
        <v>5</v>
      </c>
      <c r="G1006" s="30" t="s">
        <v>63</v>
      </c>
      <c r="H1006" s="30" t="s">
        <v>70</v>
      </c>
      <c r="I1006" s="30" t="s">
        <v>16</v>
      </c>
      <c r="J1006" s="30" t="s">
        <v>111</v>
      </c>
      <c r="K1006" s="30" t="s">
        <v>18</v>
      </c>
      <c r="L1006" s="30" t="s">
        <v>1914</v>
      </c>
      <c r="M1006" s="30">
        <v>0.83</v>
      </c>
      <c r="N1006" s="30" t="s">
        <v>8</v>
      </c>
      <c r="O1006" s="30" t="s">
        <v>28</v>
      </c>
      <c r="P1006" s="30" t="s">
        <v>79</v>
      </c>
      <c r="Q1006" s="30" t="s">
        <v>854</v>
      </c>
      <c r="R1006" s="30">
        <v>62701</v>
      </c>
      <c r="S1006" s="32">
        <v>42094</v>
      </c>
      <c r="T1006" s="32">
        <v>42096</v>
      </c>
      <c r="U1006" s="53">
        <v>-232.99100000000001</v>
      </c>
      <c r="V1006" s="30">
        <v>1</v>
      </c>
      <c r="W1006" s="30">
        <v>54.08</v>
      </c>
      <c r="X1006" s="30">
        <v>88460</v>
      </c>
      <c r="Y1006" s="30" t="s">
        <v>3216</v>
      </c>
      <c r="Z1006" s="30">
        <v>474.44188769196671</v>
      </c>
    </row>
    <row r="1007" spans="1:26" x14ac:dyDescent="0.2">
      <c r="A1007" s="30">
        <v>3224</v>
      </c>
      <c r="B1007" s="30" t="s">
        <v>1915</v>
      </c>
      <c r="C1007" s="30" t="s">
        <v>1</v>
      </c>
      <c r="D1007" s="30">
        <v>0.06</v>
      </c>
      <c r="E1007" s="30">
        <v>60.98</v>
      </c>
      <c r="F1007" s="30">
        <v>30</v>
      </c>
      <c r="G1007" s="30" t="s">
        <v>2</v>
      </c>
      <c r="H1007" s="30" t="s">
        <v>3</v>
      </c>
      <c r="I1007" s="30" t="s">
        <v>4</v>
      </c>
      <c r="J1007" s="30" t="s">
        <v>85</v>
      </c>
      <c r="K1007" s="30" t="s">
        <v>33</v>
      </c>
      <c r="L1007" s="30" t="s">
        <v>1916</v>
      </c>
      <c r="M1007" s="30">
        <v>0.7</v>
      </c>
      <c r="N1007" s="30" t="s">
        <v>8</v>
      </c>
      <c r="O1007" s="30" t="s">
        <v>9</v>
      </c>
      <c r="P1007" s="30" t="s">
        <v>376</v>
      </c>
      <c r="Q1007" s="30" t="s">
        <v>1917</v>
      </c>
      <c r="R1007" s="30">
        <v>37066</v>
      </c>
      <c r="S1007" s="32">
        <v>42095</v>
      </c>
      <c r="T1007" s="32">
        <v>42096</v>
      </c>
      <c r="U1007" s="53">
        <v>-74.087999999999994</v>
      </c>
      <c r="V1007" s="30">
        <v>2</v>
      </c>
      <c r="W1007" s="30">
        <v>125.9</v>
      </c>
      <c r="X1007" s="30">
        <v>86508</v>
      </c>
      <c r="Y1007" s="30" t="s">
        <v>3215</v>
      </c>
      <c r="Z1007" s="30">
        <v>1600.9289949842246</v>
      </c>
    </row>
    <row r="1008" spans="1:26" x14ac:dyDescent="0.2">
      <c r="A1008" s="30">
        <v>623</v>
      </c>
      <c r="B1008" s="30" t="s">
        <v>1918</v>
      </c>
      <c r="C1008" s="30" t="s">
        <v>13</v>
      </c>
      <c r="D1008" s="30">
        <v>0.05</v>
      </c>
      <c r="E1008" s="30">
        <v>6.48</v>
      </c>
      <c r="F1008" s="30">
        <v>8.4</v>
      </c>
      <c r="G1008" s="30" t="s">
        <v>14</v>
      </c>
      <c r="H1008" s="30" t="s">
        <v>47</v>
      </c>
      <c r="I1008" s="30" t="s">
        <v>24</v>
      </c>
      <c r="J1008" s="30" t="s">
        <v>64</v>
      </c>
      <c r="K1008" s="30" t="s">
        <v>49</v>
      </c>
      <c r="L1008" s="30" t="s">
        <v>1919</v>
      </c>
      <c r="M1008" s="30">
        <v>0.37</v>
      </c>
      <c r="N1008" s="30" t="s">
        <v>8</v>
      </c>
      <c r="O1008" s="30" t="s">
        <v>87</v>
      </c>
      <c r="P1008" s="30" t="s">
        <v>1332</v>
      </c>
      <c r="Q1008" s="30" t="s">
        <v>1920</v>
      </c>
      <c r="R1008" s="30">
        <v>3101</v>
      </c>
      <c r="S1008" s="32">
        <v>42095</v>
      </c>
      <c r="T1008" s="32">
        <v>42097</v>
      </c>
      <c r="U1008" s="53">
        <v>-226.34639999999999</v>
      </c>
      <c r="V1008" s="30">
        <v>21</v>
      </c>
      <c r="W1008" s="30">
        <v>136.99</v>
      </c>
      <c r="X1008" s="30">
        <v>91433</v>
      </c>
      <c r="Y1008" s="30" t="s">
        <v>3218</v>
      </c>
      <c r="Z1008" s="30">
        <v>-39.894091340819756</v>
      </c>
    </row>
    <row r="1009" spans="1:26" x14ac:dyDescent="0.2">
      <c r="A1009" s="30">
        <v>624</v>
      </c>
      <c r="B1009" s="30" t="s">
        <v>1921</v>
      </c>
      <c r="C1009" s="30" t="s">
        <v>13</v>
      </c>
      <c r="D1009" s="30">
        <v>0.05</v>
      </c>
      <c r="E1009" s="30">
        <v>55.99</v>
      </c>
      <c r="F1009" s="30">
        <v>5</v>
      </c>
      <c r="G1009" s="30" t="s">
        <v>14</v>
      </c>
      <c r="H1009" s="30" t="s">
        <v>47</v>
      </c>
      <c r="I1009" s="30" t="s">
        <v>16</v>
      </c>
      <c r="J1009" s="30" t="s">
        <v>111</v>
      </c>
      <c r="K1009" s="30" t="s">
        <v>18</v>
      </c>
      <c r="L1009" s="30" t="s">
        <v>1907</v>
      </c>
      <c r="M1009" s="30">
        <v>0.8</v>
      </c>
      <c r="N1009" s="30" t="s">
        <v>8</v>
      </c>
      <c r="O1009" s="30" t="s">
        <v>87</v>
      </c>
      <c r="P1009" s="30" t="s">
        <v>609</v>
      </c>
      <c r="Q1009" s="30" t="s">
        <v>1922</v>
      </c>
      <c r="R1009" s="30">
        <v>5701</v>
      </c>
      <c r="S1009" s="32">
        <v>42095</v>
      </c>
      <c r="T1009" s="32">
        <v>42095</v>
      </c>
      <c r="U1009" s="53">
        <v>-281.17583999999999</v>
      </c>
      <c r="V1009" s="30">
        <v>2</v>
      </c>
      <c r="W1009" s="30">
        <v>99.36</v>
      </c>
      <c r="X1009" s="30">
        <v>91433</v>
      </c>
      <c r="Y1009" s="30" t="s">
        <v>3218</v>
      </c>
      <c r="Z1009" s="30">
        <v>322.51796398472038</v>
      </c>
    </row>
    <row r="1010" spans="1:26" x14ac:dyDescent="0.2">
      <c r="A1010" s="30">
        <v>1849</v>
      </c>
      <c r="B1010" s="30" t="s">
        <v>1923</v>
      </c>
      <c r="C1010" s="30" t="s">
        <v>13</v>
      </c>
      <c r="D1010" s="30">
        <v>0.09</v>
      </c>
      <c r="E1010" s="30">
        <v>35.99</v>
      </c>
      <c r="F1010" s="30">
        <v>1.1000000000000001</v>
      </c>
      <c r="G1010" s="30" t="s">
        <v>14</v>
      </c>
      <c r="H1010" s="30" t="s">
        <v>15</v>
      </c>
      <c r="I1010" s="30" t="s">
        <v>16</v>
      </c>
      <c r="J1010" s="30" t="s">
        <v>111</v>
      </c>
      <c r="K1010" s="30" t="s">
        <v>49</v>
      </c>
      <c r="L1010" s="30" t="s">
        <v>250</v>
      </c>
      <c r="M1010" s="30">
        <v>0.55000000000000004</v>
      </c>
      <c r="N1010" s="30" t="s">
        <v>8</v>
      </c>
      <c r="O1010" s="30" t="s">
        <v>9</v>
      </c>
      <c r="P1010" s="30" t="s">
        <v>140</v>
      </c>
      <c r="Q1010" s="30" t="s">
        <v>1924</v>
      </c>
      <c r="R1010" s="30">
        <v>36330</v>
      </c>
      <c r="S1010" s="32">
        <v>42095</v>
      </c>
      <c r="T1010" s="32">
        <v>42097</v>
      </c>
      <c r="U1010" s="53">
        <v>19.350000000000001</v>
      </c>
      <c r="V1010" s="30">
        <v>8</v>
      </c>
      <c r="W1010" s="30">
        <v>222.71</v>
      </c>
      <c r="X1010" s="30">
        <v>89697</v>
      </c>
      <c r="Y1010" s="30" t="s">
        <v>3215</v>
      </c>
      <c r="Z1010" s="30">
        <v>166.20281658949867</v>
      </c>
    </row>
    <row r="1011" spans="1:26" x14ac:dyDescent="0.2">
      <c r="A1011" s="30">
        <v>1849</v>
      </c>
      <c r="B1011" s="30" t="s">
        <v>1923</v>
      </c>
      <c r="C1011" s="30" t="s">
        <v>13</v>
      </c>
      <c r="D1011" s="30">
        <v>0.01</v>
      </c>
      <c r="E1011" s="30">
        <v>125.99</v>
      </c>
      <c r="F1011" s="30">
        <v>2.5</v>
      </c>
      <c r="G1011" s="30" t="s">
        <v>14</v>
      </c>
      <c r="H1011" s="30" t="s">
        <v>15</v>
      </c>
      <c r="I1011" s="30" t="s">
        <v>16</v>
      </c>
      <c r="J1011" s="30" t="s">
        <v>111</v>
      </c>
      <c r="K1011" s="30" t="s">
        <v>49</v>
      </c>
      <c r="L1011" s="30" t="s">
        <v>924</v>
      </c>
      <c r="M1011" s="30">
        <v>0.6</v>
      </c>
      <c r="N1011" s="30" t="s">
        <v>8</v>
      </c>
      <c r="O1011" s="30" t="s">
        <v>9</v>
      </c>
      <c r="P1011" s="30" t="s">
        <v>140</v>
      </c>
      <c r="Q1011" s="30" t="s">
        <v>1924</v>
      </c>
      <c r="R1011" s="30">
        <v>36330</v>
      </c>
      <c r="S1011" s="32">
        <v>42095</v>
      </c>
      <c r="T1011" s="32">
        <v>42096</v>
      </c>
      <c r="U1011" s="53">
        <v>-967.83399999999995</v>
      </c>
      <c r="V1011" s="30">
        <v>2</v>
      </c>
      <c r="W1011" s="30">
        <v>220.52</v>
      </c>
      <c r="X1011" s="30">
        <v>89697</v>
      </c>
      <c r="Y1011" s="30" t="s">
        <v>3215</v>
      </c>
      <c r="Z1011" s="30">
        <v>-429.59179929305975</v>
      </c>
    </row>
    <row r="1012" spans="1:26" x14ac:dyDescent="0.2">
      <c r="A1012" s="30">
        <v>3246</v>
      </c>
      <c r="B1012" s="30" t="s">
        <v>1925</v>
      </c>
      <c r="C1012" s="30" t="s">
        <v>23</v>
      </c>
      <c r="D1012" s="30">
        <v>0.06</v>
      </c>
      <c r="E1012" s="30">
        <v>5.18</v>
      </c>
      <c r="F1012" s="30">
        <v>2.04</v>
      </c>
      <c r="G1012" s="30" t="s">
        <v>14</v>
      </c>
      <c r="H1012" s="30" t="s">
        <v>3</v>
      </c>
      <c r="I1012" s="30" t="s">
        <v>24</v>
      </c>
      <c r="J1012" s="30" t="s">
        <v>64</v>
      </c>
      <c r="K1012" s="30" t="s">
        <v>26</v>
      </c>
      <c r="L1012" s="30" t="s">
        <v>809</v>
      </c>
      <c r="M1012" s="30">
        <v>0.36</v>
      </c>
      <c r="N1012" s="30" t="s">
        <v>8</v>
      </c>
      <c r="O1012" s="30" t="s">
        <v>87</v>
      </c>
      <c r="P1012" s="30" t="s">
        <v>1332</v>
      </c>
      <c r="Q1012" s="30" t="s">
        <v>1926</v>
      </c>
      <c r="R1012" s="30">
        <v>3051</v>
      </c>
      <c r="S1012" s="32">
        <v>42095</v>
      </c>
      <c r="T1012" s="32">
        <v>42095</v>
      </c>
      <c r="U1012" s="53">
        <v>1.9503999999999999</v>
      </c>
      <c r="V1012" s="30">
        <v>4</v>
      </c>
      <c r="W1012" s="30">
        <v>21.86</v>
      </c>
      <c r="X1012" s="30">
        <v>88330</v>
      </c>
      <c r="Y1012" s="30" t="s">
        <v>3218</v>
      </c>
      <c r="Z1012" s="30">
        <v>41.889185989415608</v>
      </c>
    </row>
    <row r="1013" spans="1:26" x14ac:dyDescent="0.2">
      <c r="A1013" s="30">
        <v>568</v>
      </c>
      <c r="B1013" s="30" t="s">
        <v>1458</v>
      </c>
      <c r="C1013" s="30" t="s">
        <v>92</v>
      </c>
      <c r="D1013" s="30">
        <v>0.08</v>
      </c>
      <c r="E1013" s="30">
        <v>67.28</v>
      </c>
      <c r="F1013" s="30">
        <v>19.989999999999998</v>
      </c>
      <c r="G1013" s="30" t="s">
        <v>63</v>
      </c>
      <c r="H1013" s="30" t="s">
        <v>15</v>
      </c>
      <c r="I1013" s="30" t="s">
        <v>24</v>
      </c>
      <c r="J1013" s="30" t="s">
        <v>48</v>
      </c>
      <c r="K1013" s="30" t="s">
        <v>49</v>
      </c>
      <c r="L1013" s="30" t="s">
        <v>1927</v>
      </c>
      <c r="M1013" s="30">
        <v>0.4</v>
      </c>
      <c r="N1013" s="30" t="s">
        <v>8</v>
      </c>
      <c r="O1013" s="30" t="s">
        <v>9</v>
      </c>
      <c r="P1013" s="30" t="s">
        <v>10</v>
      </c>
      <c r="Q1013" s="30" t="s">
        <v>1459</v>
      </c>
      <c r="R1013" s="30">
        <v>39701</v>
      </c>
      <c r="S1013" s="32">
        <v>42095</v>
      </c>
      <c r="T1013" s="32">
        <v>42097</v>
      </c>
      <c r="U1013" s="53">
        <v>224.85059999999999</v>
      </c>
      <c r="V1013" s="30">
        <v>16</v>
      </c>
      <c r="W1013" s="30">
        <v>1066.54</v>
      </c>
      <c r="X1013" s="30">
        <v>88882</v>
      </c>
      <c r="Y1013" s="30" t="s">
        <v>3215</v>
      </c>
      <c r="Z1013" s="30">
        <v>811.751513488456</v>
      </c>
    </row>
    <row r="1014" spans="1:26" x14ac:dyDescent="0.2">
      <c r="A1014" s="30">
        <v>3306</v>
      </c>
      <c r="B1014" s="30" t="s">
        <v>1928</v>
      </c>
      <c r="C1014" s="30" t="s">
        <v>92</v>
      </c>
      <c r="D1014" s="30">
        <v>0.06</v>
      </c>
      <c r="E1014" s="30">
        <v>11.33</v>
      </c>
      <c r="F1014" s="30">
        <v>6.12</v>
      </c>
      <c r="G1014" s="30" t="s">
        <v>14</v>
      </c>
      <c r="H1014" s="30" t="s">
        <v>3</v>
      </c>
      <c r="I1014" s="30" t="s">
        <v>24</v>
      </c>
      <c r="J1014" s="30" t="s">
        <v>71</v>
      </c>
      <c r="K1014" s="30" t="s">
        <v>120</v>
      </c>
      <c r="L1014" s="30" t="s">
        <v>1929</v>
      </c>
      <c r="M1014" s="30">
        <v>0.42</v>
      </c>
      <c r="N1014" s="30" t="s">
        <v>8</v>
      </c>
      <c r="O1014" s="30" t="s">
        <v>87</v>
      </c>
      <c r="P1014" s="30" t="s">
        <v>224</v>
      </c>
      <c r="Q1014" s="30" t="s">
        <v>1930</v>
      </c>
      <c r="R1014" s="30">
        <v>6320</v>
      </c>
      <c r="S1014" s="32">
        <v>42095</v>
      </c>
      <c r="T1014" s="32">
        <v>42097</v>
      </c>
      <c r="U1014" s="53">
        <v>-15.92</v>
      </c>
      <c r="V1014" s="30">
        <v>1</v>
      </c>
      <c r="W1014" s="30">
        <v>17.62</v>
      </c>
      <c r="X1014" s="30">
        <v>90461</v>
      </c>
      <c r="Y1014" s="30" t="s">
        <v>3218</v>
      </c>
      <c r="Z1014" s="30">
        <v>138.49282058989709</v>
      </c>
    </row>
    <row r="1015" spans="1:26" x14ac:dyDescent="0.2">
      <c r="A1015" s="30">
        <v>2859</v>
      </c>
      <c r="B1015" s="30" t="s">
        <v>1931</v>
      </c>
      <c r="C1015" s="30" t="s">
        <v>46</v>
      </c>
      <c r="D1015" s="30">
        <v>0.03</v>
      </c>
      <c r="E1015" s="30">
        <v>142.86000000000001</v>
      </c>
      <c r="F1015" s="30">
        <v>19.989999999999998</v>
      </c>
      <c r="G1015" s="30" t="s">
        <v>14</v>
      </c>
      <c r="H1015" s="30" t="s">
        <v>70</v>
      </c>
      <c r="I1015" s="30" t="s">
        <v>24</v>
      </c>
      <c r="J1015" s="30" t="s">
        <v>54</v>
      </c>
      <c r="K1015" s="30" t="s">
        <v>49</v>
      </c>
      <c r="L1015" s="30" t="s">
        <v>1932</v>
      </c>
      <c r="M1015" s="30">
        <v>0.56000000000000005</v>
      </c>
      <c r="N1015" s="30" t="s">
        <v>8</v>
      </c>
      <c r="O1015" s="30" t="s">
        <v>9</v>
      </c>
      <c r="P1015" s="30" t="s">
        <v>99</v>
      </c>
      <c r="Q1015" s="30" t="s">
        <v>1933</v>
      </c>
      <c r="R1015" s="30">
        <v>32601</v>
      </c>
      <c r="S1015" s="32">
        <v>42095</v>
      </c>
      <c r="T1015" s="32">
        <v>42097</v>
      </c>
      <c r="U1015" s="53">
        <v>-8.3880999999999997</v>
      </c>
      <c r="V1015" s="30">
        <v>23</v>
      </c>
      <c r="W1015" s="30">
        <v>3292.02</v>
      </c>
      <c r="X1015" s="30">
        <v>88281</v>
      </c>
      <c r="Y1015" s="30" t="s">
        <v>3215</v>
      </c>
      <c r="Z1015" s="30">
        <v>1275.1635804230659</v>
      </c>
    </row>
    <row r="1016" spans="1:26" x14ac:dyDescent="0.2">
      <c r="A1016" s="30">
        <v>197</v>
      </c>
      <c r="B1016" s="30" t="s">
        <v>1934</v>
      </c>
      <c r="C1016" s="30" t="s">
        <v>1</v>
      </c>
      <c r="D1016" s="30">
        <v>0</v>
      </c>
      <c r="E1016" s="30">
        <v>161.55000000000001</v>
      </c>
      <c r="F1016" s="30">
        <v>19.989999999999998</v>
      </c>
      <c r="G1016" s="30" t="s">
        <v>14</v>
      </c>
      <c r="H1016" s="30" t="s">
        <v>3</v>
      </c>
      <c r="I1016" s="30" t="s">
        <v>24</v>
      </c>
      <c r="J1016" s="30" t="s">
        <v>54</v>
      </c>
      <c r="K1016" s="30" t="s">
        <v>49</v>
      </c>
      <c r="L1016" s="30" t="s">
        <v>55</v>
      </c>
      <c r="M1016" s="30">
        <v>0.66</v>
      </c>
      <c r="N1016" s="30" t="s">
        <v>8</v>
      </c>
      <c r="O1016" s="30" t="s">
        <v>28</v>
      </c>
      <c r="P1016" s="30" t="s">
        <v>513</v>
      </c>
      <c r="Q1016" s="30" t="s">
        <v>1935</v>
      </c>
      <c r="R1016" s="30">
        <v>66212</v>
      </c>
      <c r="S1016" s="32">
        <v>42096</v>
      </c>
      <c r="T1016" s="32">
        <v>42098</v>
      </c>
      <c r="U1016" s="53">
        <v>1167.1579999999999</v>
      </c>
      <c r="V1016" s="30">
        <v>19</v>
      </c>
      <c r="W1016" s="30">
        <v>3108.98</v>
      </c>
      <c r="X1016" s="30">
        <v>88921</v>
      </c>
      <c r="Y1016" s="30" t="s">
        <v>3216</v>
      </c>
      <c r="Z1016" s="30">
        <v>2720.4010449724296</v>
      </c>
    </row>
    <row r="1017" spans="1:26" x14ac:dyDescent="0.2">
      <c r="A1017" s="30">
        <v>198</v>
      </c>
      <c r="B1017" s="30" t="s">
        <v>1936</v>
      </c>
      <c r="C1017" s="30" t="s">
        <v>1</v>
      </c>
      <c r="D1017" s="30">
        <v>0</v>
      </c>
      <c r="E1017" s="30">
        <v>161.55000000000001</v>
      </c>
      <c r="F1017" s="30">
        <v>19.989999999999998</v>
      </c>
      <c r="G1017" s="30" t="s">
        <v>14</v>
      </c>
      <c r="H1017" s="30" t="s">
        <v>3</v>
      </c>
      <c r="I1017" s="30" t="s">
        <v>24</v>
      </c>
      <c r="J1017" s="30" t="s">
        <v>54</v>
      </c>
      <c r="K1017" s="30" t="s">
        <v>49</v>
      </c>
      <c r="L1017" s="30" t="s">
        <v>55</v>
      </c>
      <c r="M1017" s="30">
        <v>0.66</v>
      </c>
      <c r="N1017" s="30" t="s">
        <v>8</v>
      </c>
      <c r="O1017" s="30" t="s">
        <v>28</v>
      </c>
      <c r="P1017" s="30" t="s">
        <v>265</v>
      </c>
      <c r="Q1017" s="30" t="s">
        <v>1139</v>
      </c>
      <c r="R1017" s="30">
        <v>48138</v>
      </c>
      <c r="S1017" s="32">
        <v>42096</v>
      </c>
      <c r="T1017" s="32">
        <v>42098</v>
      </c>
      <c r="U1017" s="53">
        <v>1014.92</v>
      </c>
      <c r="V1017" s="30">
        <v>77</v>
      </c>
      <c r="W1017" s="30">
        <v>12599.55</v>
      </c>
      <c r="X1017" s="30">
        <v>51072</v>
      </c>
      <c r="Y1017" s="30" t="s">
        <v>3216</v>
      </c>
      <c r="Z1017" s="30">
        <v>2564.5054170483836</v>
      </c>
    </row>
    <row r="1018" spans="1:26" x14ac:dyDescent="0.2">
      <c r="A1018" s="30">
        <v>2667</v>
      </c>
      <c r="B1018" s="30" t="s">
        <v>1937</v>
      </c>
      <c r="C1018" s="30" t="s">
        <v>13</v>
      </c>
      <c r="D1018" s="30">
        <v>0.04</v>
      </c>
      <c r="E1018" s="30">
        <v>90.24</v>
      </c>
      <c r="F1018" s="30">
        <v>0.99</v>
      </c>
      <c r="G1018" s="30" t="s">
        <v>14</v>
      </c>
      <c r="H1018" s="30" t="s">
        <v>47</v>
      </c>
      <c r="I1018" s="30" t="s">
        <v>24</v>
      </c>
      <c r="J1018" s="30" t="s">
        <v>71</v>
      </c>
      <c r="K1018" s="30" t="s">
        <v>49</v>
      </c>
      <c r="L1018" s="30" t="s">
        <v>1938</v>
      </c>
      <c r="M1018" s="30">
        <v>0.56000000000000005</v>
      </c>
      <c r="N1018" s="30" t="s">
        <v>8</v>
      </c>
      <c r="O1018" s="30" t="s">
        <v>87</v>
      </c>
      <c r="P1018" s="30" t="s">
        <v>293</v>
      </c>
      <c r="Q1018" s="30" t="s">
        <v>1939</v>
      </c>
      <c r="R1018" s="30">
        <v>44107</v>
      </c>
      <c r="S1018" s="32">
        <v>42096</v>
      </c>
      <c r="T1018" s="32">
        <v>42098</v>
      </c>
      <c r="U1018" s="53">
        <v>246.2748</v>
      </c>
      <c r="V1018" s="30">
        <v>4</v>
      </c>
      <c r="W1018" s="30">
        <v>356.92</v>
      </c>
      <c r="X1018" s="30">
        <v>87831</v>
      </c>
      <c r="Y1018" s="30" t="s">
        <v>3218</v>
      </c>
      <c r="Z1018" s="30">
        <v>666.24273879397049</v>
      </c>
    </row>
    <row r="1019" spans="1:26" x14ac:dyDescent="0.2">
      <c r="A1019" s="30">
        <v>2667</v>
      </c>
      <c r="B1019" s="30" t="s">
        <v>1937</v>
      </c>
      <c r="C1019" s="30" t="s">
        <v>13</v>
      </c>
      <c r="D1019" s="30">
        <v>0.09</v>
      </c>
      <c r="E1019" s="30">
        <v>47.9</v>
      </c>
      <c r="F1019" s="30">
        <v>5.86</v>
      </c>
      <c r="G1019" s="30" t="s">
        <v>63</v>
      </c>
      <c r="H1019" s="30" t="s">
        <v>47</v>
      </c>
      <c r="I1019" s="30" t="s">
        <v>24</v>
      </c>
      <c r="J1019" s="30" t="s">
        <v>64</v>
      </c>
      <c r="K1019" s="30" t="s">
        <v>49</v>
      </c>
      <c r="L1019" s="30" t="s">
        <v>1285</v>
      </c>
      <c r="M1019" s="30">
        <v>0.37</v>
      </c>
      <c r="N1019" s="30" t="s">
        <v>8</v>
      </c>
      <c r="O1019" s="30" t="s">
        <v>87</v>
      </c>
      <c r="P1019" s="30" t="s">
        <v>293</v>
      </c>
      <c r="Q1019" s="30" t="s">
        <v>1939</v>
      </c>
      <c r="R1019" s="30">
        <v>44107</v>
      </c>
      <c r="S1019" s="32">
        <v>42096</v>
      </c>
      <c r="T1019" s="32">
        <v>42098</v>
      </c>
      <c r="U1019" s="53">
        <v>93.950400000000002</v>
      </c>
      <c r="V1019" s="30">
        <v>3</v>
      </c>
      <c r="W1019" s="30">
        <v>136.16</v>
      </c>
      <c r="X1019" s="30">
        <v>87831</v>
      </c>
      <c r="Y1019" s="30" t="s">
        <v>3218</v>
      </c>
      <c r="Z1019" s="30">
        <v>239.02082535358113</v>
      </c>
    </row>
    <row r="1020" spans="1:26" x14ac:dyDescent="0.2">
      <c r="A1020" s="30">
        <v>228</v>
      </c>
      <c r="B1020" s="30" t="s">
        <v>1940</v>
      </c>
      <c r="C1020" s="30" t="s">
        <v>92</v>
      </c>
      <c r="D1020" s="30">
        <v>0.03</v>
      </c>
      <c r="E1020" s="30">
        <v>60.89</v>
      </c>
      <c r="F1020" s="30">
        <v>32.409999999999997</v>
      </c>
      <c r="G1020" s="30" t="s">
        <v>2</v>
      </c>
      <c r="H1020" s="30" t="s">
        <v>3</v>
      </c>
      <c r="I1020" s="30" t="s">
        <v>4</v>
      </c>
      <c r="J1020" s="30" t="s">
        <v>85</v>
      </c>
      <c r="K1020" s="30" t="s">
        <v>33</v>
      </c>
      <c r="L1020" s="30" t="s">
        <v>1941</v>
      </c>
      <c r="M1020" s="30">
        <v>0.56000000000000005</v>
      </c>
      <c r="N1020" s="30" t="s">
        <v>8</v>
      </c>
      <c r="O1020" s="30" t="s">
        <v>9</v>
      </c>
      <c r="P1020" s="30" t="s">
        <v>73</v>
      </c>
      <c r="Q1020" s="30" t="s">
        <v>1942</v>
      </c>
      <c r="R1020" s="30">
        <v>28227</v>
      </c>
      <c r="S1020" s="32">
        <v>42096</v>
      </c>
      <c r="T1020" s="32">
        <v>42097</v>
      </c>
      <c r="U1020" s="53">
        <v>36.353999999999999</v>
      </c>
      <c r="V1020" s="30">
        <v>7</v>
      </c>
      <c r="W1020" s="30">
        <v>450.49</v>
      </c>
      <c r="X1020" s="30">
        <v>88527</v>
      </c>
      <c r="Y1020" s="30" t="s">
        <v>3215</v>
      </c>
      <c r="Z1020" s="30">
        <v>1406.5646017070326</v>
      </c>
    </row>
    <row r="1021" spans="1:26" x14ac:dyDescent="0.2">
      <c r="A1021" s="30">
        <v>2957</v>
      </c>
      <c r="B1021" s="30" t="s">
        <v>1943</v>
      </c>
      <c r="C1021" s="30" t="s">
        <v>92</v>
      </c>
      <c r="D1021" s="30">
        <v>0.1</v>
      </c>
      <c r="E1021" s="30">
        <v>37.94</v>
      </c>
      <c r="F1021" s="30">
        <v>5.08</v>
      </c>
      <c r="G1021" s="30" t="s">
        <v>63</v>
      </c>
      <c r="H1021" s="30" t="s">
        <v>70</v>
      </c>
      <c r="I1021" s="30" t="s">
        <v>24</v>
      </c>
      <c r="J1021" s="30" t="s">
        <v>64</v>
      </c>
      <c r="K1021" s="30" t="s">
        <v>26</v>
      </c>
      <c r="L1021" s="30" t="s">
        <v>1089</v>
      </c>
      <c r="M1021" s="30">
        <v>0.38</v>
      </c>
      <c r="N1021" s="30" t="s">
        <v>8</v>
      </c>
      <c r="O1021" s="30" t="s">
        <v>28</v>
      </c>
      <c r="P1021" s="30" t="s">
        <v>333</v>
      </c>
      <c r="Q1021" s="30" t="s">
        <v>1944</v>
      </c>
      <c r="R1021" s="30">
        <v>53209</v>
      </c>
      <c r="S1021" s="32">
        <v>42096</v>
      </c>
      <c r="T1021" s="32">
        <v>42098</v>
      </c>
      <c r="U1021" s="53">
        <v>95.054400000000001</v>
      </c>
      <c r="V1021" s="30">
        <v>4</v>
      </c>
      <c r="W1021" s="30">
        <v>137.76</v>
      </c>
      <c r="X1021" s="30">
        <v>90264</v>
      </c>
      <c r="Y1021" s="30" t="s">
        <v>3216</v>
      </c>
      <c r="Z1021" s="30">
        <v>173.9021439628805</v>
      </c>
    </row>
    <row r="1022" spans="1:26" x14ac:dyDescent="0.2">
      <c r="A1022" s="30">
        <v>1112</v>
      </c>
      <c r="B1022" s="30" t="s">
        <v>1945</v>
      </c>
      <c r="C1022" s="30" t="s">
        <v>46</v>
      </c>
      <c r="D1022" s="30">
        <v>0.03</v>
      </c>
      <c r="E1022" s="30">
        <v>300.98</v>
      </c>
      <c r="F1022" s="30">
        <v>54.92</v>
      </c>
      <c r="G1022" s="30" t="s">
        <v>2</v>
      </c>
      <c r="H1022" s="30" t="s">
        <v>70</v>
      </c>
      <c r="I1022" s="30" t="s">
        <v>4</v>
      </c>
      <c r="J1022" s="30" t="s">
        <v>93</v>
      </c>
      <c r="K1022" s="30" t="s">
        <v>6</v>
      </c>
      <c r="L1022" s="30" t="s">
        <v>1946</v>
      </c>
      <c r="M1022" s="30">
        <v>0.55000000000000004</v>
      </c>
      <c r="N1022" s="30" t="s">
        <v>8</v>
      </c>
      <c r="O1022" s="30" t="s">
        <v>35</v>
      </c>
      <c r="P1022" s="30" t="s">
        <v>66</v>
      </c>
      <c r="Q1022" s="30" t="s">
        <v>1947</v>
      </c>
      <c r="R1022" s="30">
        <v>92399</v>
      </c>
      <c r="S1022" s="32">
        <v>42096</v>
      </c>
      <c r="T1022" s="32">
        <v>42098</v>
      </c>
      <c r="U1022" s="53">
        <v>1272.5808</v>
      </c>
      <c r="V1022" s="30">
        <v>12</v>
      </c>
      <c r="W1022" s="30">
        <v>3527.82</v>
      </c>
      <c r="X1022" s="30">
        <v>90832</v>
      </c>
      <c r="Y1022" s="30" t="s">
        <v>3217</v>
      </c>
      <c r="Z1022" s="30">
        <v>4235.8892817550068</v>
      </c>
    </row>
    <row r="1023" spans="1:26" x14ac:dyDescent="0.2">
      <c r="A1023" s="30">
        <v>1112</v>
      </c>
      <c r="B1023" s="30" t="s">
        <v>1945</v>
      </c>
      <c r="C1023" s="30" t="s">
        <v>46</v>
      </c>
      <c r="D1023" s="30">
        <v>0.02</v>
      </c>
      <c r="E1023" s="30">
        <v>2550.14</v>
      </c>
      <c r="F1023" s="30">
        <v>29.7</v>
      </c>
      <c r="G1023" s="30" t="s">
        <v>2</v>
      </c>
      <c r="H1023" s="30" t="s">
        <v>70</v>
      </c>
      <c r="I1023" s="30" t="s">
        <v>16</v>
      </c>
      <c r="J1023" s="30" t="s">
        <v>32</v>
      </c>
      <c r="K1023" s="30" t="s">
        <v>33</v>
      </c>
      <c r="L1023" s="30" t="s">
        <v>1948</v>
      </c>
      <c r="M1023" s="30">
        <v>0.56999999999999995</v>
      </c>
      <c r="N1023" s="30" t="s">
        <v>8</v>
      </c>
      <c r="O1023" s="30" t="s">
        <v>35</v>
      </c>
      <c r="P1023" s="30" t="s">
        <v>66</v>
      </c>
      <c r="Q1023" s="30" t="s">
        <v>1947</v>
      </c>
      <c r="R1023" s="30">
        <v>92399</v>
      </c>
      <c r="S1023" s="32">
        <v>42096</v>
      </c>
      <c r="T1023" s="32">
        <v>42098</v>
      </c>
      <c r="U1023" s="53">
        <v>-5390.7388920000003</v>
      </c>
      <c r="V1023" s="30">
        <v>2</v>
      </c>
      <c r="W1023" s="30">
        <v>4698.21</v>
      </c>
      <c r="X1023" s="30">
        <v>90832</v>
      </c>
      <c r="Y1023" s="30" t="s">
        <v>3217</v>
      </c>
      <c r="Z1023" s="30">
        <v>3785.6595341844577</v>
      </c>
    </row>
    <row r="1024" spans="1:26" x14ac:dyDescent="0.2">
      <c r="A1024" s="30">
        <v>1777</v>
      </c>
      <c r="B1024" s="30" t="s">
        <v>148</v>
      </c>
      <c r="C1024" s="30" t="s">
        <v>46</v>
      </c>
      <c r="D1024" s="30">
        <v>0.03</v>
      </c>
      <c r="E1024" s="30">
        <v>19.989999999999998</v>
      </c>
      <c r="F1024" s="30">
        <v>11.17</v>
      </c>
      <c r="G1024" s="30" t="s">
        <v>14</v>
      </c>
      <c r="H1024" s="30" t="s">
        <v>70</v>
      </c>
      <c r="I1024" s="30" t="s">
        <v>4</v>
      </c>
      <c r="J1024" s="30" t="s">
        <v>102</v>
      </c>
      <c r="K1024" s="30" t="s">
        <v>40</v>
      </c>
      <c r="L1024" s="30" t="s">
        <v>465</v>
      </c>
      <c r="M1024" s="30">
        <v>0.6</v>
      </c>
      <c r="N1024" s="30" t="s">
        <v>8</v>
      </c>
      <c r="O1024" s="30" t="s">
        <v>28</v>
      </c>
      <c r="P1024" s="30" t="s">
        <v>29</v>
      </c>
      <c r="Q1024" s="30" t="s">
        <v>150</v>
      </c>
      <c r="R1024" s="30">
        <v>46383</v>
      </c>
      <c r="S1024" s="32">
        <v>42096</v>
      </c>
      <c r="T1024" s="32">
        <v>42097</v>
      </c>
      <c r="U1024" s="53">
        <v>-20.8764</v>
      </c>
      <c r="V1024" s="30">
        <v>12</v>
      </c>
      <c r="W1024" s="30">
        <v>251.61</v>
      </c>
      <c r="X1024" s="30">
        <v>89942</v>
      </c>
      <c r="Y1024" s="30" t="s">
        <v>3216</v>
      </c>
      <c r="Z1024" s="30">
        <v>666.87028511244625</v>
      </c>
    </row>
    <row r="1025" spans="1:26" x14ac:dyDescent="0.2">
      <c r="A1025" s="30">
        <v>2014</v>
      </c>
      <c r="B1025" s="30" t="s">
        <v>1764</v>
      </c>
      <c r="C1025" s="30" t="s">
        <v>1</v>
      </c>
      <c r="D1025" s="30">
        <v>0.06</v>
      </c>
      <c r="E1025" s="30">
        <v>6.48</v>
      </c>
      <c r="F1025" s="30">
        <v>7.49</v>
      </c>
      <c r="G1025" s="30" t="s">
        <v>14</v>
      </c>
      <c r="H1025" s="30" t="s">
        <v>47</v>
      </c>
      <c r="I1025" s="30" t="s">
        <v>24</v>
      </c>
      <c r="J1025" s="30" t="s">
        <v>64</v>
      </c>
      <c r="K1025" s="30" t="s">
        <v>49</v>
      </c>
      <c r="L1025" s="30" t="s">
        <v>1897</v>
      </c>
      <c r="M1025" s="30">
        <v>0.37</v>
      </c>
      <c r="N1025" s="30" t="s">
        <v>8</v>
      </c>
      <c r="O1025" s="30" t="s">
        <v>28</v>
      </c>
      <c r="P1025" s="30" t="s">
        <v>189</v>
      </c>
      <c r="Q1025" s="30" t="s">
        <v>1765</v>
      </c>
      <c r="R1025" s="30">
        <v>51503</v>
      </c>
      <c r="S1025" s="32">
        <v>42098</v>
      </c>
      <c r="T1025" s="32">
        <v>42098</v>
      </c>
      <c r="U1025" s="53">
        <v>-191.49</v>
      </c>
      <c r="V1025" s="30">
        <v>12</v>
      </c>
      <c r="W1025" s="30">
        <v>74.930000000000007</v>
      </c>
      <c r="X1025" s="30">
        <v>88368</v>
      </c>
      <c r="Y1025" s="30" t="s">
        <v>3216</v>
      </c>
      <c r="Z1025" s="30">
        <v>256.53924976266626</v>
      </c>
    </row>
    <row r="1026" spans="1:26" x14ac:dyDescent="0.2">
      <c r="A1026" s="30">
        <v>911</v>
      </c>
      <c r="B1026" s="30" t="s">
        <v>878</v>
      </c>
      <c r="C1026" s="30" t="s">
        <v>13</v>
      </c>
      <c r="D1026" s="30">
        <v>0.01</v>
      </c>
      <c r="E1026" s="30">
        <v>59.76</v>
      </c>
      <c r="F1026" s="30">
        <v>9.7100000000000009</v>
      </c>
      <c r="G1026" s="30" t="s">
        <v>14</v>
      </c>
      <c r="H1026" s="30" t="s">
        <v>70</v>
      </c>
      <c r="I1026" s="30" t="s">
        <v>24</v>
      </c>
      <c r="J1026" s="30" t="s">
        <v>54</v>
      </c>
      <c r="K1026" s="30" t="s">
        <v>49</v>
      </c>
      <c r="L1026" s="30" t="s">
        <v>1949</v>
      </c>
      <c r="M1026" s="30">
        <v>0.56999999999999995</v>
      </c>
      <c r="N1026" s="30" t="s">
        <v>8</v>
      </c>
      <c r="O1026" s="30" t="s">
        <v>87</v>
      </c>
      <c r="P1026" s="30" t="s">
        <v>879</v>
      </c>
      <c r="Q1026" s="30" t="s">
        <v>880</v>
      </c>
      <c r="R1026" s="30">
        <v>26003</v>
      </c>
      <c r="S1026" s="32">
        <v>42098</v>
      </c>
      <c r="T1026" s="32">
        <v>42100</v>
      </c>
      <c r="U1026" s="53">
        <v>354.3288</v>
      </c>
      <c r="V1026" s="30">
        <v>8</v>
      </c>
      <c r="W1026" s="30">
        <v>513.52</v>
      </c>
      <c r="X1026" s="30">
        <v>90186</v>
      </c>
      <c r="Y1026" s="30" t="s">
        <v>3218</v>
      </c>
      <c r="Z1026" s="30">
        <v>920.10659987519352</v>
      </c>
    </row>
    <row r="1027" spans="1:26" x14ac:dyDescent="0.2">
      <c r="A1027" s="30">
        <v>2685</v>
      </c>
      <c r="B1027" s="30" t="s">
        <v>1950</v>
      </c>
      <c r="C1027" s="30" t="s">
        <v>13</v>
      </c>
      <c r="D1027" s="30">
        <v>0</v>
      </c>
      <c r="E1027" s="30">
        <v>7.38</v>
      </c>
      <c r="F1027" s="30">
        <v>11.51</v>
      </c>
      <c r="G1027" s="30" t="s">
        <v>14</v>
      </c>
      <c r="H1027" s="30" t="s">
        <v>3</v>
      </c>
      <c r="I1027" s="30" t="s">
        <v>24</v>
      </c>
      <c r="J1027" s="30" t="s">
        <v>48</v>
      </c>
      <c r="K1027" s="30" t="s">
        <v>49</v>
      </c>
      <c r="L1027" s="30" t="s">
        <v>1951</v>
      </c>
      <c r="M1027" s="30">
        <v>0.36</v>
      </c>
      <c r="N1027" s="30" t="s">
        <v>8</v>
      </c>
      <c r="O1027" s="30" t="s">
        <v>87</v>
      </c>
      <c r="P1027" s="30" t="s">
        <v>88</v>
      </c>
      <c r="Q1027" s="30" t="s">
        <v>1952</v>
      </c>
      <c r="R1027" s="30">
        <v>11803</v>
      </c>
      <c r="S1027" s="32">
        <v>42098</v>
      </c>
      <c r="T1027" s="32">
        <v>42099</v>
      </c>
      <c r="U1027" s="53">
        <v>-66.171000000000006</v>
      </c>
      <c r="V1027" s="30">
        <v>2</v>
      </c>
      <c r="W1027" s="30">
        <v>17.64</v>
      </c>
      <c r="X1027" s="30">
        <v>89147</v>
      </c>
      <c r="Y1027" s="30" t="s">
        <v>3218</v>
      </c>
      <c r="Z1027" s="30">
        <v>198.16225317374492</v>
      </c>
    </row>
    <row r="1028" spans="1:26" x14ac:dyDescent="0.2">
      <c r="A1028" s="30">
        <v>321</v>
      </c>
      <c r="B1028" s="30" t="s">
        <v>1953</v>
      </c>
      <c r="C1028" s="30" t="s">
        <v>23</v>
      </c>
      <c r="D1028" s="30">
        <v>0.04</v>
      </c>
      <c r="E1028" s="30">
        <v>8.33</v>
      </c>
      <c r="F1028" s="30">
        <v>1.99</v>
      </c>
      <c r="G1028" s="30" t="s">
        <v>14</v>
      </c>
      <c r="H1028" s="30" t="s">
        <v>15</v>
      </c>
      <c r="I1028" s="30" t="s">
        <v>16</v>
      </c>
      <c r="J1028" s="30" t="s">
        <v>17</v>
      </c>
      <c r="K1028" s="30" t="s">
        <v>18</v>
      </c>
      <c r="L1028" s="30" t="s">
        <v>1150</v>
      </c>
      <c r="M1028" s="30">
        <v>0.52</v>
      </c>
      <c r="N1028" s="30" t="s">
        <v>8</v>
      </c>
      <c r="O1028" s="30" t="s">
        <v>87</v>
      </c>
      <c r="P1028" s="30" t="s">
        <v>394</v>
      </c>
      <c r="Q1028" s="30" t="s">
        <v>1954</v>
      </c>
      <c r="R1028" s="30">
        <v>20854</v>
      </c>
      <c r="S1028" s="32">
        <v>42098</v>
      </c>
      <c r="T1028" s="32">
        <v>42103</v>
      </c>
      <c r="U1028" s="53">
        <v>9.9268000000000001</v>
      </c>
      <c r="V1028" s="30">
        <v>11</v>
      </c>
      <c r="W1028" s="30">
        <v>89.76</v>
      </c>
      <c r="X1028" s="30">
        <v>91057</v>
      </c>
      <c r="Y1028" s="30" t="s">
        <v>3218</v>
      </c>
      <c r="Z1028" s="30">
        <v>184.85181258168808</v>
      </c>
    </row>
    <row r="1029" spans="1:26" x14ac:dyDescent="0.2">
      <c r="A1029" s="30">
        <v>975</v>
      </c>
      <c r="B1029" s="30" t="s">
        <v>1955</v>
      </c>
      <c r="C1029" s="30" t="s">
        <v>23</v>
      </c>
      <c r="D1029" s="30">
        <v>0.1</v>
      </c>
      <c r="E1029" s="30">
        <v>2.2200000000000002</v>
      </c>
      <c r="F1029" s="30">
        <v>5</v>
      </c>
      <c r="G1029" s="30" t="s">
        <v>14</v>
      </c>
      <c r="H1029" s="30" t="s">
        <v>70</v>
      </c>
      <c r="I1029" s="30" t="s">
        <v>24</v>
      </c>
      <c r="J1029" s="30" t="s">
        <v>71</v>
      </c>
      <c r="K1029" s="30" t="s">
        <v>49</v>
      </c>
      <c r="L1029" s="30" t="s">
        <v>1956</v>
      </c>
      <c r="M1029" s="30">
        <v>0.55000000000000004</v>
      </c>
      <c r="N1029" s="30" t="s">
        <v>8</v>
      </c>
      <c r="O1029" s="30" t="s">
        <v>87</v>
      </c>
      <c r="P1029" s="30" t="s">
        <v>379</v>
      </c>
      <c r="Q1029" s="30" t="s">
        <v>764</v>
      </c>
      <c r="R1029" s="30">
        <v>2108</v>
      </c>
      <c r="S1029" s="32">
        <v>42098</v>
      </c>
      <c r="T1029" s="32">
        <v>42103</v>
      </c>
      <c r="U1029" s="53">
        <v>-21.319199999999999</v>
      </c>
      <c r="V1029" s="30">
        <v>3</v>
      </c>
      <c r="W1029" s="30">
        <v>8.8000000000000007</v>
      </c>
      <c r="X1029" s="30">
        <v>87260</v>
      </c>
      <c r="Y1029" s="30" t="s">
        <v>3218</v>
      </c>
      <c r="Z1029" s="30">
        <v>231.12675270865216</v>
      </c>
    </row>
    <row r="1030" spans="1:26" x14ac:dyDescent="0.2">
      <c r="A1030" s="30">
        <v>1918</v>
      </c>
      <c r="B1030" s="30" t="s">
        <v>1957</v>
      </c>
      <c r="C1030" s="30" t="s">
        <v>23</v>
      </c>
      <c r="D1030" s="30">
        <v>0.1</v>
      </c>
      <c r="E1030" s="30">
        <v>10.44</v>
      </c>
      <c r="F1030" s="30">
        <v>5.75</v>
      </c>
      <c r="G1030" s="30" t="s">
        <v>63</v>
      </c>
      <c r="H1030" s="30" t="s">
        <v>47</v>
      </c>
      <c r="I1030" s="30" t="s">
        <v>24</v>
      </c>
      <c r="J1030" s="30" t="s">
        <v>48</v>
      </c>
      <c r="K1030" s="30" t="s">
        <v>49</v>
      </c>
      <c r="L1030" s="30" t="s">
        <v>1958</v>
      </c>
      <c r="M1030" s="30">
        <v>0.39</v>
      </c>
      <c r="N1030" s="30" t="s">
        <v>8</v>
      </c>
      <c r="O1030" s="30" t="s">
        <v>9</v>
      </c>
      <c r="P1030" s="30" t="s">
        <v>20</v>
      </c>
      <c r="Q1030" s="30" t="s">
        <v>1959</v>
      </c>
      <c r="R1030" s="30">
        <v>72450</v>
      </c>
      <c r="S1030" s="32">
        <v>42098</v>
      </c>
      <c r="T1030" s="32">
        <v>42105</v>
      </c>
      <c r="U1030" s="53">
        <v>125.724</v>
      </c>
      <c r="V1030" s="30">
        <v>17</v>
      </c>
      <c r="W1030" s="30">
        <v>168.04</v>
      </c>
      <c r="X1030" s="30">
        <v>85898</v>
      </c>
      <c r="Y1030" s="30" t="s">
        <v>3215</v>
      </c>
      <c r="Z1030" s="30">
        <v>243.42079702234594</v>
      </c>
    </row>
    <row r="1031" spans="1:26" x14ac:dyDescent="0.2">
      <c r="A1031" s="30">
        <v>2548</v>
      </c>
      <c r="B1031" s="30" t="s">
        <v>1960</v>
      </c>
      <c r="C1031" s="30" t="s">
        <v>23</v>
      </c>
      <c r="D1031" s="30">
        <v>0</v>
      </c>
      <c r="E1031" s="30">
        <v>35.99</v>
      </c>
      <c r="F1031" s="30">
        <v>0.99</v>
      </c>
      <c r="G1031" s="30" t="s">
        <v>14</v>
      </c>
      <c r="H1031" s="30" t="s">
        <v>3</v>
      </c>
      <c r="I1031" s="30" t="s">
        <v>16</v>
      </c>
      <c r="J1031" s="30" t="s">
        <v>111</v>
      </c>
      <c r="K1031" s="30" t="s">
        <v>18</v>
      </c>
      <c r="L1031" s="30" t="s">
        <v>1961</v>
      </c>
      <c r="M1031" s="30">
        <v>0.35</v>
      </c>
      <c r="N1031" s="30" t="s">
        <v>8</v>
      </c>
      <c r="O1031" s="30" t="s">
        <v>35</v>
      </c>
      <c r="P1031" s="30" t="s">
        <v>66</v>
      </c>
      <c r="Q1031" s="30" t="s">
        <v>76</v>
      </c>
      <c r="R1031" s="30">
        <v>90068</v>
      </c>
      <c r="S1031" s="32">
        <v>42098</v>
      </c>
      <c r="T1031" s="32">
        <v>42105</v>
      </c>
      <c r="U1031" s="53">
        <v>840.05100000000004</v>
      </c>
      <c r="V1031" s="30">
        <v>46</v>
      </c>
      <c r="W1031" s="30">
        <v>1477.57</v>
      </c>
      <c r="X1031" s="30">
        <v>46436</v>
      </c>
      <c r="Y1031" s="30" t="s">
        <v>3217</v>
      </c>
      <c r="Z1031" s="30">
        <v>998.97608202250319</v>
      </c>
    </row>
    <row r="1032" spans="1:26" x14ac:dyDescent="0.2">
      <c r="A1032" s="30">
        <v>2551</v>
      </c>
      <c r="B1032" s="30" t="s">
        <v>1962</v>
      </c>
      <c r="C1032" s="30" t="s">
        <v>23</v>
      </c>
      <c r="D1032" s="30">
        <v>0</v>
      </c>
      <c r="E1032" s="30">
        <v>35.99</v>
      </c>
      <c r="F1032" s="30">
        <v>0.99</v>
      </c>
      <c r="G1032" s="30" t="s">
        <v>14</v>
      </c>
      <c r="H1032" s="30" t="s">
        <v>3</v>
      </c>
      <c r="I1032" s="30" t="s">
        <v>16</v>
      </c>
      <c r="J1032" s="30" t="s">
        <v>111</v>
      </c>
      <c r="K1032" s="30" t="s">
        <v>18</v>
      </c>
      <c r="L1032" s="30" t="s">
        <v>1961</v>
      </c>
      <c r="M1032" s="30">
        <v>0.35</v>
      </c>
      <c r="N1032" s="30" t="s">
        <v>8</v>
      </c>
      <c r="O1032" s="30" t="s">
        <v>87</v>
      </c>
      <c r="P1032" s="30" t="s">
        <v>296</v>
      </c>
      <c r="Q1032" s="30" t="s">
        <v>1963</v>
      </c>
      <c r="R1032" s="30">
        <v>17403</v>
      </c>
      <c r="S1032" s="32">
        <v>42098</v>
      </c>
      <c r="T1032" s="32">
        <v>42105</v>
      </c>
      <c r="U1032" s="53">
        <v>265.96050000000002</v>
      </c>
      <c r="V1032" s="30">
        <v>12</v>
      </c>
      <c r="W1032" s="30">
        <v>385.45</v>
      </c>
      <c r="X1032" s="30">
        <v>88656</v>
      </c>
      <c r="Y1032" s="30" t="s">
        <v>3218</v>
      </c>
      <c r="Z1032" s="30">
        <v>411.09264304715049</v>
      </c>
    </row>
    <row r="1033" spans="1:26" x14ac:dyDescent="0.2">
      <c r="A1033" s="30">
        <v>114</v>
      </c>
      <c r="B1033" s="30" t="s">
        <v>113</v>
      </c>
      <c r="C1033" s="30" t="s">
        <v>92</v>
      </c>
      <c r="D1033" s="30">
        <v>0.01</v>
      </c>
      <c r="E1033" s="30">
        <v>4.91</v>
      </c>
      <c r="F1033" s="30">
        <v>0.5</v>
      </c>
      <c r="G1033" s="30" t="s">
        <v>14</v>
      </c>
      <c r="H1033" s="30" t="s">
        <v>47</v>
      </c>
      <c r="I1033" s="30" t="s">
        <v>24</v>
      </c>
      <c r="J1033" s="30" t="s">
        <v>128</v>
      </c>
      <c r="K1033" s="30" t="s">
        <v>49</v>
      </c>
      <c r="L1033" s="30" t="s">
        <v>949</v>
      </c>
      <c r="M1033" s="30">
        <v>0.36</v>
      </c>
      <c r="N1033" s="30" t="s">
        <v>8</v>
      </c>
      <c r="O1033" s="30" t="s">
        <v>35</v>
      </c>
      <c r="P1033" s="30" t="s">
        <v>115</v>
      </c>
      <c r="Q1033" s="30" t="s">
        <v>116</v>
      </c>
      <c r="R1033" s="30">
        <v>97035</v>
      </c>
      <c r="S1033" s="32">
        <v>42098</v>
      </c>
      <c r="T1033" s="32">
        <v>42100</v>
      </c>
      <c r="U1033" s="53">
        <v>40.247700000000002</v>
      </c>
      <c r="V1033" s="30">
        <v>12</v>
      </c>
      <c r="W1033" s="30">
        <v>58.33</v>
      </c>
      <c r="X1033" s="30">
        <v>89584</v>
      </c>
      <c r="Y1033" s="30" t="s">
        <v>3217</v>
      </c>
      <c r="Z1033" s="30">
        <v>43.208510155226492</v>
      </c>
    </row>
    <row r="1034" spans="1:26" x14ac:dyDescent="0.2">
      <c r="A1034" s="30">
        <v>114</v>
      </c>
      <c r="B1034" s="30" t="s">
        <v>113</v>
      </c>
      <c r="C1034" s="30" t="s">
        <v>92</v>
      </c>
      <c r="D1034" s="30">
        <v>0.09</v>
      </c>
      <c r="E1034" s="30">
        <v>4</v>
      </c>
      <c r="F1034" s="30">
        <v>1.3</v>
      </c>
      <c r="G1034" s="30" t="s">
        <v>63</v>
      </c>
      <c r="H1034" s="30" t="s">
        <v>47</v>
      </c>
      <c r="I1034" s="30" t="s">
        <v>24</v>
      </c>
      <c r="J1034" s="30" t="s">
        <v>64</v>
      </c>
      <c r="K1034" s="30" t="s">
        <v>26</v>
      </c>
      <c r="L1034" s="30" t="s">
        <v>347</v>
      </c>
      <c r="M1034" s="30">
        <v>0.37</v>
      </c>
      <c r="N1034" s="30" t="s">
        <v>8</v>
      </c>
      <c r="O1034" s="30" t="s">
        <v>35</v>
      </c>
      <c r="P1034" s="30" t="s">
        <v>115</v>
      </c>
      <c r="Q1034" s="30" t="s">
        <v>116</v>
      </c>
      <c r="R1034" s="30">
        <v>97035</v>
      </c>
      <c r="S1034" s="32">
        <v>42098</v>
      </c>
      <c r="T1034" s="32">
        <v>42100</v>
      </c>
      <c r="U1034" s="53">
        <v>14.0898</v>
      </c>
      <c r="V1034" s="30">
        <v>5</v>
      </c>
      <c r="W1034" s="30">
        <v>20.420000000000002</v>
      </c>
      <c r="X1034" s="30">
        <v>89584</v>
      </c>
      <c r="Y1034" s="30" t="s">
        <v>3217</v>
      </c>
      <c r="Z1034" s="30">
        <v>-91.088725790554832</v>
      </c>
    </row>
    <row r="1035" spans="1:26" x14ac:dyDescent="0.2">
      <c r="A1035" s="30">
        <v>117</v>
      </c>
      <c r="B1035" s="30" t="s">
        <v>117</v>
      </c>
      <c r="C1035" s="30" t="s">
        <v>92</v>
      </c>
      <c r="D1035" s="30">
        <v>0.01</v>
      </c>
      <c r="E1035" s="30">
        <v>4.91</v>
      </c>
      <c r="F1035" s="30">
        <v>0.5</v>
      </c>
      <c r="G1035" s="30" t="s">
        <v>14</v>
      </c>
      <c r="H1035" s="30" t="s">
        <v>47</v>
      </c>
      <c r="I1035" s="30" t="s">
        <v>24</v>
      </c>
      <c r="J1035" s="30" t="s">
        <v>128</v>
      </c>
      <c r="K1035" s="30" t="s">
        <v>49</v>
      </c>
      <c r="L1035" s="30" t="s">
        <v>949</v>
      </c>
      <c r="M1035" s="30">
        <v>0.36</v>
      </c>
      <c r="N1035" s="30" t="s">
        <v>8</v>
      </c>
      <c r="O1035" s="30" t="s">
        <v>35</v>
      </c>
      <c r="P1035" s="30" t="s">
        <v>42</v>
      </c>
      <c r="Q1035" s="30" t="s">
        <v>118</v>
      </c>
      <c r="R1035" s="30">
        <v>98103</v>
      </c>
      <c r="S1035" s="32">
        <v>42098</v>
      </c>
      <c r="T1035" s="32">
        <v>42100</v>
      </c>
      <c r="U1035" s="53">
        <v>112.06</v>
      </c>
      <c r="V1035" s="30">
        <v>47</v>
      </c>
      <c r="W1035" s="30">
        <v>228.46</v>
      </c>
      <c r="X1035" s="30">
        <v>13959</v>
      </c>
      <c r="Y1035" s="30" t="s">
        <v>3217</v>
      </c>
      <c r="Z1035" s="30">
        <v>116.74615253866551</v>
      </c>
    </row>
    <row r="1036" spans="1:26" x14ac:dyDescent="0.2">
      <c r="A1036" s="30">
        <v>117</v>
      </c>
      <c r="B1036" s="30" t="s">
        <v>117</v>
      </c>
      <c r="C1036" s="30" t="s">
        <v>92</v>
      </c>
      <c r="D1036" s="30">
        <v>0.09</v>
      </c>
      <c r="E1036" s="30">
        <v>4</v>
      </c>
      <c r="F1036" s="30">
        <v>1.3</v>
      </c>
      <c r="G1036" s="30" t="s">
        <v>63</v>
      </c>
      <c r="H1036" s="30" t="s">
        <v>47</v>
      </c>
      <c r="I1036" s="30" t="s">
        <v>24</v>
      </c>
      <c r="J1036" s="30" t="s">
        <v>64</v>
      </c>
      <c r="K1036" s="30" t="s">
        <v>26</v>
      </c>
      <c r="L1036" s="30" t="s">
        <v>347</v>
      </c>
      <c r="M1036" s="30">
        <v>0.37</v>
      </c>
      <c r="N1036" s="30" t="s">
        <v>8</v>
      </c>
      <c r="O1036" s="30" t="s">
        <v>35</v>
      </c>
      <c r="P1036" s="30" t="s">
        <v>42</v>
      </c>
      <c r="Q1036" s="30" t="s">
        <v>118</v>
      </c>
      <c r="R1036" s="30">
        <v>98103</v>
      </c>
      <c r="S1036" s="32">
        <v>42098</v>
      </c>
      <c r="T1036" s="32">
        <v>42100</v>
      </c>
      <c r="U1036" s="53">
        <v>16.79</v>
      </c>
      <c r="V1036" s="30">
        <v>19</v>
      </c>
      <c r="W1036" s="30">
        <v>77.61</v>
      </c>
      <c r="X1036" s="30">
        <v>13959</v>
      </c>
      <c r="Y1036" s="30" t="s">
        <v>3217</v>
      </c>
      <c r="Z1036" s="30">
        <v>-88.323651534977969</v>
      </c>
    </row>
    <row r="1037" spans="1:26" x14ac:dyDescent="0.2">
      <c r="A1037" s="30">
        <v>1590</v>
      </c>
      <c r="B1037" s="30" t="s">
        <v>1964</v>
      </c>
      <c r="C1037" s="30" t="s">
        <v>92</v>
      </c>
      <c r="D1037" s="30">
        <v>0.03</v>
      </c>
      <c r="E1037" s="30">
        <v>19.04</v>
      </c>
      <c r="F1037" s="30">
        <v>6.38</v>
      </c>
      <c r="G1037" s="30" t="s">
        <v>63</v>
      </c>
      <c r="H1037" s="30" t="s">
        <v>70</v>
      </c>
      <c r="I1037" s="30" t="s">
        <v>4</v>
      </c>
      <c r="J1037" s="30" t="s">
        <v>102</v>
      </c>
      <c r="K1037" s="30" t="s">
        <v>49</v>
      </c>
      <c r="L1037" s="30" t="s">
        <v>1965</v>
      </c>
      <c r="M1037" s="30">
        <v>0.56000000000000005</v>
      </c>
      <c r="N1037" s="30" t="s">
        <v>8</v>
      </c>
      <c r="O1037" s="30" t="s">
        <v>87</v>
      </c>
      <c r="P1037" s="30" t="s">
        <v>293</v>
      </c>
      <c r="Q1037" s="30" t="s">
        <v>1966</v>
      </c>
      <c r="R1037" s="30">
        <v>44094</v>
      </c>
      <c r="S1037" s="32">
        <v>42098</v>
      </c>
      <c r="T1037" s="32">
        <v>42098</v>
      </c>
      <c r="U1037" s="53">
        <v>83.793599999999998</v>
      </c>
      <c r="V1037" s="30">
        <v>7</v>
      </c>
      <c r="W1037" s="30">
        <v>144.03</v>
      </c>
      <c r="X1037" s="30">
        <v>86668</v>
      </c>
      <c r="Y1037" s="30" t="s">
        <v>3218</v>
      </c>
      <c r="Z1037" s="30">
        <v>334.95674398698645</v>
      </c>
    </row>
    <row r="1038" spans="1:26" x14ac:dyDescent="0.2">
      <c r="A1038" s="30">
        <v>1593</v>
      </c>
      <c r="B1038" s="30" t="s">
        <v>1967</v>
      </c>
      <c r="C1038" s="30" t="s">
        <v>92</v>
      </c>
      <c r="D1038" s="30">
        <v>0.02</v>
      </c>
      <c r="E1038" s="30">
        <v>5.53</v>
      </c>
      <c r="F1038" s="30">
        <v>6.98</v>
      </c>
      <c r="G1038" s="30" t="s">
        <v>14</v>
      </c>
      <c r="H1038" s="30" t="s">
        <v>70</v>
      </c>
      <c r="I1038" s="30" t="s">
        <v>24</v>
      </c>
      <c r="J1038" s="30" t="s">
        <v>48</v>
      </c>
      <c r="K1038" s="30" t="s">
        <v>49</v>
      </c>
      <c r="L1038" s="30" t="s">
        <v>1968</v>
      </c>
      <c r="M1038" s="30">
        <v>0.39</v>
      </c>
      <c r="N1038" s="30" t="s">
        <v>8</v>
      </c>
      <c r="O1038" s="30" t="s">
        <v>28</v>
      </c>
      <c r="P1038" s="30" t="s">
        <v>183</v>
      </c>
      <c r="Q1038" s="30" t="s">
        <v>526</v>
      </c>
      <c r="R1038" s="30">
        <v>74006</v>
      </c>
      <c r="S1038" s="32">
        <v>42098</v>
      </c>
      <c r="T1038" s="32">
        <v>42100</v>
      </c>
      <c r="U1038" s="53">
        <v>-77.823719999999994</v>
      </c>
      <c r="V1038" s="30">
        <v>8</v>
      </c>
      <c r="W1038" s="30">
        <v>48.81</v>
      </c>
      <c r="X1038" s="30">
        <v>86668</v>
      </c>
      <c r="Y1038" s="30" t="s">
        <v>3216</v>
      </c>
      <c r="Z1038" s="30">
        <v>91.233873793220738</v>
      </c>
    </row>
    <row r="1039" spans="1:26" x14ac:dyDescent="0.2">
      <c r="A1039" s="30">
        <v>2441</v>
      </c>
      <c r="B1039" s="30" t="s">
        <v>1969</v>
      </c>
      <c r="C1039" s="30" t="s">
        <v>92</v>
      </c>
      <c r="D1039" s="30">
        <v>0.02</v>
      </c>
      <c r="E1039" s="30">
        <v>63.94</v>
      </c>
      <c r="F1039" s="30">
        <v>14.48</v>
      </c>
      <c r="G1039" s="30" t="s">
        <v>14</v>
      </c>
      <c r="H1039" s="30" t="s">
        <v>15</v>
      </c>
      <c r="I1039" s="30" t="s">
        <v>4</v>
      </c>
      <c r="J1039" s="30" t="s">
        <v>102</v>
      </c>
      <c r="K1039" s="30" t="s">
        <v>49</v>
      </c>
      <c r="L1039" s="30" t="s">
        <v>1970</v>
      </c>
      <c r="M1039" s="30">
        <v>0.46</v>
      </c>
      <c r="N1039" s="30" t="s">
        <v>8</v>
      </c>
      <c r="O1039" s="30" t="s">
        <v>9</v>
      </c>
      <c r="P1039" s="30" t="s">
        <v>99</v>
      </c>
      <c r="Q1039" s="30" t="s">
        <v>1971</v>
      </c>
      <c r="R1039" s="30">
        <v>32935</v>
      </c>
      <c r="S1039" s="32">
        <v>42098</v>
      </c>
      <c r="T1039" s="32">
        <v>42098</v>
      </c>
      <c r="U1039" s="53">
        <v>-100.17</v>
      </c>
      <c r="V1039" s="30">
        <v>11</v>
      </c>
      <c r="W1039" s="30">
        <v>709.7</v>
      </c>
      <c r="X1039" s="30">
        <v>89300</v>
      </c>
      <c r="Y1039" s="30" t="s">
        <v>3215</v>
      </c>
      <c r="Z1039" s="30">
        <v>487.90171300083699</v>
      </c>
    </row>
    <row r="1040" spans="1:26" x14ac:dyDescent="0.2">
      <c r="A1040" s="30">
        <v>2442</v>
      </c>
      <c r="B1040" s="30" t="s">
        <v>1972</v>
      </c>
      <c r="C1040" s="30" t="s">
        <v>92</v>
      </c>
      <c r="D1040" s="30">
        <v>0.01</v>
      </c>
      <c r="E1040" s="30">
        <v>5.0199999999999996</v>
      </c>
      <c r="F1040" s="30">
        <v>5.14</v>
      </c>
      <c r="G1040" s="30" t="s">
        <v>14</v>
      </c>
      <c r="H1040" s="30" t="s">
        <v>15</v>
      </c>
      <c r="I1040" s="30" t="s">
        <v>16</v>
      </c>
      <c r="J1040" s="30" t="s">
        <v>17</v>
      </c>
      <c r="K1040" s="30" t="s">
        <v>18</v>
      </c>
      <c r="L1040" s="30" t="s">
        <v>367</v>
      </c>
      <c r="M1040" s="30">
        <v>0.79</v>
      </c>
      <c r="N1040" s="30" t="s">
        <v>8</v>
      </c>
      <c r="O1040" s="30" t="s">
        <v>9</v>
      </c>
      <c r="P1040" s="30" t="s">
        <v>99</v>
      </c>
      <c r="Q1040" s="30" t="s">
        <v>1973</v>
      </c>
      <c r="R1040" s="30">
        <v>32953</v>
      </c>
      <c r="S1040" s="32">
        <v>42098</v>
      </c>
      <c r="T1040" s="32">
        <v>42100</v>
      </c>
      <c r="U1040" s="53">
        <v>-3.948</v>
      </c>
      <c r="V1040" s="30">
        <v>5</v>
      </c>
      <c r="W1040" s="30">
        <v>27.42</v>
      </c>
      <c r="X1040" s="30">
        <v>89300</v>
      </c>
      <c r="Y1040" s="30" t="s">
        <v>3215</v>
      </c>
      <c r="Z1040" s="30">
        <v>424.57639097861698</v>
      </c>
    </row>
    <row r="1041" spans="1:26" x14ac:dyDescent="0.2">
      <c r="A1041" s="30">
        <v>3400</v>
      </c>
      <c r="B1041" s="30" t="s">
        <v>1974</v>
      </c>
      <c r="C1041" s="30" t="s">
        <v>92</v>
      </c>
      <c r="D1041" s="30">
        <v>0.1</v>
      </c>
      <c r="E1041" s="30">
        <v>9.3800000000000008</v>
      </c>
      <c r="F1041" s="30">
        <v>4.93</v>
      </c>
      <c r="G1041" s="30" t="s">
        <v>63</v>
      </c>
      <c r="H1041" s="30" t="s">
        <v>3</v>
      </c>
      <c r="I1041" s="30" t="s">
        <v>4</v>
      </c>
      <c r="J1041" s="30" t="s">
        <v>102</v>
      </c>
      <c r="K1041" s="30" t="s">
        <v>49</v>
      </c>
      <c r="L1041" s="30" t="s">
        <v>1975</v>
      </c>
      <c r="M1041" s="30">
        <v>0.56999999999999995</v>
      </c>
      <c r="N1041" s="30" t="s">
        <v>8</v>
      </c>
      <c r="O1041" s="30" t="s">
        <v>87</v>
      </c>
      <c r="P1041" s="30" t="s">
        <v>879</v>
      </c>
      <c r="Q1041" s="30" t="s">
        <v>1976</v>
      </c>
      <c r="R1041" s="30">
        <v>26554</v>
      </c>
      <c r="S1041" s="32">
        <v>42098</v>
      </c>
      <c r="T1041" s="32">
        <v>42098</v>
      </c>
      <c r="U1041" s="53">
        <v>-24.7104</v>
      </c>
      <c r="V1041" s="30">
        <v>15</v>
      </c>
      <c r="W1041" s="30">
        <v>135.78</v>
      </c>
      <c r="X1041" s="30">
        <v>87537</v>
      </c>
      <c r="Y1041" s="30" t="s">
        <v>3218</v>
      </c>
      <c r="Z1041" s="30">
        <v>106.51884933923002</v>
      </c>
    </row>
    <row r="1042" spans="1:26" x14ac:dyDescent="0.2">
      <c r="A1042" s="30">
        <v>1733</v>
      </c>
      <c r="B1042" s="30" t="s">
        <v>1977</v>
      </c>
      <c r="C1042" s="30" t="s">
        <v>46</v>
      </c>
      <c r="D1042" s="30">
        <v>0.02</v>
      </c>
      <c r="E1042" s="30">
        <v>60.98</v>
      </c>
      <c r="F1042" s="30">
        <v>49</v>
      </c>
      <c r="G1042" s="30" t="s">
        <v>14</v>
      </c>
      <c r="H1042" s="30" t="s">
        <v>3</v>
      </c>
      <c r="I1042" s="30" t="s">
        <v>24</v>
      </c>
      <c r="J1042" s="30" t="s">
        <v>71</v>
      </c>
      <c r="K1042" s="30" t="s">
        <v>40</v>
      </c>
      <c r="L1042" s="30" t="s">
        <v>1506</v>
      </c>
      <c r="M1042" s="30">
        <v>0.59</v>
      </c>
      <c r="N1042" s="30" t="s">
        <v>8</v>
      </c>
      <c r="O1042" s="30" t="s">
        <v>87</v>
      </c>
      <c r="P1042" s="30" t="s">
        <v>350</v>
      </c>
      <c r="Q1042" s="30" t="s">
        <v>42</v>
      </c>
      <c r="R1042" s="30">
        <v>20012</v>
      </c>
      <c r="S1042" s="32">
        <v>42098</v>
      </c>
      <c r="T1042" s="32">
        <v>42100</v>
      </c>
      <c r="U1042" s="53">
        <v>-662.52</v>
      </c>
      <c r="V1042" s="30">
        <v>34</v>
      </c>
      <c r="W1042" s="30">
        <v>2119.54</v>
      </c>
      <c r="X1042" s="30">
        <v>3841</v>
      </c>
      <c r="Y1042" s="30" t="s">
        <v>3218</v>
      </c>
      <c r="Z1042" s="30">
        <v>1173.095980625141</v>
      </c>
    </row>
    <row r="1043" spans="1:26" x14ac:dyDescent="0.2">
      <c r="A1043" s="30">
        <v>1733</v>
      </c>
      <c r="B1043" s="30" t="s">
        <v>1977</v>
      </c>
      <c r="C1043" s="30" t="s">
        <v>46</v>
      </c>
      <c r="D1043" s="30">
        <v>0.02</v>
      </c>
      <c r="E1043" s="30">
        <v>1270.99</v>
      </c>
      <c r="F1043" s="30">
        <v>19.989999999999998</v>
      </c>
      <c r="G1043" s="30" t="s">
        <v>14</v>
      </c>
      <c r="H1043" s="30" t="s">
        <v>3</v>
      </c>
      <c r="I1043" s="30" t="s">
        <v>24</v>
      </c>
      <c r="J1043" s="30" t="s">
        <v>48</v>
      </c>
      <c r="K1043" s="30" t="s">
        <v>49</v>
      </c>
      <c r="L1043" s="30" t="s">
        <v>628</v>
      </c>
      <c r="M1043" s="30">
        <v>0.35</v>
      </c>
      <c r="N1043" s="30" t="s">
        <v>8</v>
      </c>
      <c r="O1043" s="30" t="s">
        <v>87</v>
      </c>
      <c r="P1043" s="30" t="s">
        <v>350</v>
      </c>
      <c r="Q1043" s="30" t="s">
        <v>42</v>
      </c>
      <c r="R1043" s="30">
        <v>20012</v>
      </c>
      <c r="S1043" s="32">
        <v>42098</v>
      </c>
      <c r="T1043" s="32">
        <v>42100</v>
      </c>
      <c r="U1043" s="53">
        <v>9228.2255999999998</v>
      </c>
      <c r="V1043" s="30">
        <v>36</v>
      </c>
      <c r="W1043" s="30">
        <v>23939.200000000001</v>
      </c>
      <c r="X1043" s="30">
        <v>3841</v>
      </c>
      <c r="Y1043" s="30" t="s">
        <v>3218</v>
      </c>
      <c r="Z1043" s="30">
        <v>14091.346166822248</v>
      </c>
    </row>
    <row r="1044" spans="1:26" x14ac:dyDescent="0.2">
      <c r="A1044" s="30">
        <v>1734</v>
      </c>
      <c r="B1044" s="30" t="s">
        <v>1978</v>
      </c>
      <c r="C1044" s="30" t="s">
        <v>46</v>
      </c>
      <c r="D1044" s="30">
        <v>0.02</v>
      </c>
      <c r="E1044" s="30">
        <v>60.98</v>
      </c>
      <c r="F1044" s="30">
        <v>49</v>
      </c>
      <c r="G1044" s="30" t="s">
        <v>14</v>
      </c>
      <c r="H1044" s="30" t="s">
        <v>3</v>
      </c>
      <c r="I1044" s="30" t="s">
        <v>24</v>
      </c>
      <c r="J1044" s="30" t="s">
        <v>71</v>
      </c>
      <c r="K1044" s="30" t="s">
        <v>40</v>
      </c>
      <c r="L1044" s="30" t="s">
        <v>1506</v>
      </c>
      <c r="M1044" s="30">
        <v>0.59</v>
      </c>
      <c r="N1044" s="30" t="s">
        <v>8</v>
      </c>
      <c r="O1044" s="30" t="s">
        <v>87</v>
      </c>
      <c r="P1044" s="30" t="s">
        <v>88</v>
      </c>
      <c r="Q1044" s="30" t="s">
        <v>1979</v>
      </c>
      <c r="R1044" s="30">
        <v>10528</v>
      </c>
      <c r="S1044" s="32">
        <v>42098</v>
      </c>
      <c r="T1044" s="32">
        <v>42100</v>
      </c>
      <c r="U1044" s="53">
        <v>-596.26800000000003</v>
      </c>
      <c r="V1044" s="30">
        <v>9</v>
      </c>
      <c r="W1044" s="30">
        <v>561.05999999999995</v>
      </c>
      <c r="X1044" s="30">
        <v>88443</v>
      </c>
      <c r="Y1044" s="30" t="s">
        <v>3218</v>
      </c>
      <c r="Z1044" s="30">
        <v>1240.9397327844174</v>
      </c>
    </row>
    <row r="1045" spans="1:26" x14ac:dyDescent="0.2">
      <c r="A1045" s="30">
        <v>1734</v>
      </c>
      <c r="B1045" s="30" t="s">
        <v>1978</v>
      </c>
      <c r="C1045" s="30" t="s">
        <v>46</v>
      </c>
      <c r="D1045" s="30">
        <v>0.02</v>
      </c>
      <c r="E1045" s="30">
        <v>1270.99</v>
      </c>
      <c r="F1045" s="30">
        <v>19.989999999999998</v>
      </c>
      <c r="G1045" s="30" t="s">
        <v>14</v>
      </c>
      <c r="H1045" s="30" t="s">
        <v>3</v>
      </c>
      <c r="I1045" s="30" t="s">
        <v>24</v>
      </c>
      <c r="J1045" s="30" t="s">
        <v>48</v>
      </c>
      <c r="K1045" s="30" t="s">
        <v>49</v>
      </c>
      <c r="L1045" s="30" t="s">
        <v>628</v>
      </c>
      <c r="M1045" s="30">
        <v>0.35</v>
      </c>
      <c r="N1045" s="30" t="s">
        <v>8</v>
      </c>
      <c r="O1045" s="30" t="s">
        <v>87</v>
      </c>
      <c r="P1045" s="30" t="s">
        <v>88</v>
      </c>
      <c r="Q1045" s="30" t="s">
        <v>1979</v>
      </c>
      <c r="R1045" s="30">
        <v>10528</v>
      </c>
      <c r="S1045" s="32">
        <v>42098</v>
      </c>
      <c r="T1045" s="32">
        <v>42100</v>
      </c>
      <c r="U1045" s="53">
        <v>7889.6877000000004</v>
      </c>
      <c r="V1045" s="30">
        <v>9</v>
      </c>
      <c r="W1045" s="30">
        <v>11434.33</v>
      </c>
      <c r="X1045" s="30">
        <v>88443</v>
      </c>
      <c r="Y1045" s="30" t="s">
        <v>3218</v>
      </c>
      <c r="Z1045" s="30">
        <v>12720.648926838578</v>
      </c>
    </row>
    <row r="1046" spans="1:26" x14ac:dyDescent="0.2">
      <c r="A1046" s="30">
        <v>1734</v>
      </c>
      <c r="B1046" s="30" t="s">
        <v>1978</v>
      </c>
      <c r="C1046" s="30" t="s">
        <v>46</v>
      </c>
      <c r="D1046" s="30">
        <v>0.05</v>
      </c>
      <c r="E1046" s="30">
        <v>205.99</v>
      </c>
      <c r="F1046" s="30">
        <v>8.99</v>
      </c>
      <c r="G1046" s="30" t="s">
        <v>63</v>
      </c>
      <c r="H1046" s="30" t="s">
        <v>3</v>
      </c>
      <c r="I1046" s="30" t="s">
        <v>16</v>
      </c>
      <c r="J1046" s="30" t="s">
        <v>111</v>
      </c>
      <c r="K1046" s="30" t="s">
        <v>49</v>
      </c>
      <c r="L1046" s="30" t="s">
        <v>1008</v>
      </c>
      <c r="M1046" s="30">
        <v>0.6</v>
      </c>
      <c r="N1046" s="30" t="s">
        <v>8</v>
      </c>
      <c r="O1046" s="30" t="s">
        <v>87</v>
      </c>
      <c r="P1046" s="30" t="s">
        <v>88</v>
      </c>
      <c r="Q1046" s="30" t="s">
        <v>1979</v>
      </c>
      <c r="R1046" s="30">
        <v>10528</v>
      </c>
      <c r="S1046" s="32">
        <v>42098</v>
      </c>
      <c r="T1046" s="32">
        <v>42100</v>
      </c>
      <c r="U1046" s="53">
        <v>1545.8097600000001</v>
      </c>
      <c r="V1046" s="30">
        <v>19</v>
      </c>
      <c r="W1046" s="30">
        <v>3229.24</v>
      </c>
      <c r="X1046" s="30">
        <v>88443</v>
      </c>
      <c r="Y1046" s="30" t="s">
        <v>3218</v>
      </c>
      <c r="Z1046" s="30">
        <v>2689.2448409093317</v>
      </c>
    </row>
    <row r="1047" spans="1:26" x14ac:dyDescent="0.2">
      <c r="A1047" s="30">
        <v>2603</v>
      </c>
      <c r="B1047" s="30" t="s">
        <v>1980</v>
      </c>
      <c r="C1047" s="30" t="s">
        <v>1</v>
      </c>
      <c r="D1047" s="30">
        <v>7.0000000000000007E-2</v>
      </c>
      <c r="E1047" s="30">
        <v>200.99</v>
      </c>
      <c r="F1047" s="30">
        <v>4.2</v>
      </c>
      <c r="G1047" s="30" t="s">
        <v>14</v>
      </c>
      <c r="H1047" s="30" t="s">
        <v>70</v>
      </c>
      <c r="I1047" s="30" t="s">
        <v>16</v>
      </c>
      <c r="J1047" s="30" t="s">
        <v>111</v>
      </c>
      <c r="K1047" s="30" t="s">
        <v>49</v>
      </c>
      <c r="L1047" s="30" t="s">
        <v>770</v>
      </c>
      <c r="M1047" s="30">
        <v>0.59</v>
      </c>
      <c r="N1047" s="30" t="s">
        <v>8</v>
      </c>
      <c r="O1047" s="30" t="s">
        <v>87</v>
      </c>
      <c r="P1047" s="30" t="s">
        <v>373</v>
      </c>
      <c r="Q1047" s="30" t="s">
        <v>1981</v>
      </c>
      <c r="R1047" s="30">
        <v>7601</v>
      </c>
      <c r="S1047" s="32">
        <v>42099</v>
      </c>
      <c r="T1047" s="32">
        <v>42100</v>
      </c>
      <c r="U1047" s="53">
        <v>2225.0761200000002</v>
      </c>
      <c r="V1047" s="30">
        <v>22</v>
      </c>
      <c r="W1047" s="30">
        <v>3705.14</v>
      </c>
      <c r="X1047" s="30">
        <v>87383</v>
      </c>
      <c r="Y1047" s="30" t="s">
        <v>3218</v>
      </c>
      <c r="Z1047" s="30">
        <v>3395.4786009099744</v>
      </c>
    </row>
    <row r="1048" spans="1:26" x14ac:dyDescent="0.2">
      <c r="A1048" s="30">
        <v>2604</v>
      </c>
      <c r="B1048" s="30" t="s">
        <v>1982</v>
      </c>
      <c r="C1048" s="30" t="s">
        <v>1</v>
      </c>
      <c r="D1048" s="30">
        <v>0.01</v>
      </c>
      <c r="E1048" s="30">
        <v>297.48</v>
      </c>
      <c r="F1048" s="30">
        <v>18.059999999999999</v>
      </c>
      <c r="G1048" s="30" t="s">
        <v>2</v>
      </c>
      <c r="H1048" s="30" t="s">
        <v>70</v>
      </c>
      <c r="I1048" s="30" t="s">
        <v>16</v>
      </c>
      <c r="J1048" s="30" t="s">
        <v>32</v>
      </c>
      <c r="K1048" s="30" t="s">
        <v>33</v>
      </c>
      <c r="L1048" s="30" t="s">
        <v>363</v>
      </c>
      <c r="M1048" s="30">
        <v>0.6</v>
      </c>
      <c r="N1048" s="30" t="s">
        <v>8</v>
      </c>
      <c r="O1048" s="30" t="s">
        <v>87</v>
      </c>
      <c r="P1048" s="30" t="s">
        <v>373</v>
      </c>
      <c r="Q1048" s="30" t="s">
        <v>1983</v>
      </c>
      <c r="R1048" s="30">
        <v>8830</v>
      </c>
      <c r="S1048" s="32">
        <v>42099</v>
      </c>
      <c r="T1048" s="32">
        <v>42100</v>
      </c>
      <c r="U1048" s="53">
        <v>-338.18083200000001</v>
      </c>
      <c r="V1048" s="30">
        <v>3</v>
      </c>
      <c r="W1048" s="30">
        <v>945.36</v>
      </c>
      <c r="X1048" s="30">
        <v>87383</v>
      </c>
      <c r="Y1048" s="30" t="s">
        <v>3218</v>
      </c>
      <c r="Z1048" s="30">
        <v>1700.4335458853093</v>
      </c>
    </row>
    <row r="1049" spans="1:26" x14ac:dyDescent="0.2">
      <c r="A1049" s="30">
        <v>635</v>
      </c>
      <c r="B1049" s="30" t="s">
        <v>1984</v>
      </c>
      <c r="C1049" s="30" t="s">
        <v>13</v>
      </c>
      <c r="D1049" s="30">
        <v>0.01</v>
      </c>
      <c r="E1049" s="30">
        <v>2.08</v>
      </c>
      <c r="F1049" s="30">
        <v>5.33</v>
      </c>
      <c r="G1049" s="30" t="s">
        <v>14</v>
      </c>
      <c r="H1049" s="30" t="s">
        <v>70</v>
      </c>
      <c r="I1049" s="30" t="s">
        <v>4</v>
      </c>
      <c r="J1049" s="30" t="s">
        <v>102</v>
      </c>
      <c r="K1049" s="30" t="s">
        <v>49</v>
      </c>
      <c r="L1049" s="30" t="s">
        <v>435</v>
      </c>
      <c r="M1049" s="30">
        <v>0.43</v>
      </c>
      <c r="N1049" s="30" t="s">
        <v>8</v>
      </c>
      <c r="O1049" s="30" t="s">
        <v>28</v>
      </c>
      <c r="P1049" s="30" t="s">
        <v>60</v>
      </c>
      <c r="Q1049" s="30" t="s">
        <v>1985</v>
      </c>
      <c r="R1049" s="30">
        <v>55106</v>
      </c>
      <c r="S1049" s="32">
        <v>42099</v>
      </c>
      <c r="T1049" s="32">
        <v>42099</v>
      </c>
      <c r="U1049" s="53">
        <v>-103.7124</v>
      </c>
      <c r="V1049" s="30">
        <v>12</v>
      </c>
      <c r="W1049" s="30">
        <v>28.32</v>
      </c>
      <c r="X1049" s="30">
        <v>89284</v>
      </c>
      <c r="Y1049" s="30" t="s">
        <v>3216</v>
      </c>
      <c r="Z1049" s="30">
        <v>32.912988179760561</v>
      </c>
    </row>
    <row r="1050" spans="1:26" x14ac:dyDescent="0.2">
      <c r="A1050" s="30">
        <v>635</v>
      </c>
      <c r="B1050" s="30" t="s">
        <v>1984</v>
      </c>
      <c r="C1050" s="30" t="s">
        <v>13</v>
      </c>
      <c r="D1050" s="30">
        <v>0.03</v>
      </c>
      <c r="E1050" s="30">
        <v>370.98</v>
      </c>
      <c r="F1050" s="30">
        <v>99</v>
      </c>
      <c r="G1050" s="30" t="s">
        <v>2</v>
      </c>
      <c r="H1050" s="30" t="s">
        <v>70</v>
      </c>
      <c r="I1050" s="30" t="s">
        <v>24</v>
      </c>
      <c r="J1050" s="30" t="s">
        <v>54</v>
      </c>
      <c r="K1050" s="30" t="s">
        <v>33</v>
      </c>
      <c r="L1050" s="30" t="s">
        <v>1986</v>
      </c>
      <c r="M1050" s="30">
        <v>0.65</v>
      </c>
      <c r="N1050" s="30" t="s">
        <v>8</v>
      </c>
      <c r="O1050" s="30" t="s">
        <v>28</v>
      </c>
      <c r="P1050" s="30" t="s">
        <v>60</v>
      </c>
      <c r="Q1050" s="30" t="s">
        <v>1985</v>
      </c>
      <c r="R1050" s="30">
        <v>55106</v>
      </c>
      <c r="S1050" s="32">
        <v>42099</v>
      </c>
      <c r="T1050" s="32">
        <v>42100</v>
      </c>
      <c r="U1050" s="53">
        <v>-124.2864</v>
      </c>
      <c r="V1050" s="30">
        <v>6</v>
      </c>
      <c r="W1050" s="30">
        <v>2309.4899999999998</v>
      </c>
      <c r="X1050" s="30">
        <v>89284</v>
      </c>
      <c r="Y1050" s="30" t="s">
        <v>3216</v>
      </c>
      <c r="Z1050" s="30">
        <v>4122.7266745060306</v>
      </c>
    </row>
    <row r="1051" spans="1:26" x14ac:dyDescent="0.2">
      <c r="A1051" s="30">
        <v>1246</v>
      </c>
      <c r="B1051" s="30" t="s">
        <v>1987</v>
      </c>
      <c r="C1051" s="30" t="s">
        <v>13</v>
      </c>
      <c r="D1051" s="30">
        <v>0.1</v>
      </c>
      <c r="E1051" s="30">
        <v>22.38</v>
      </c>
      <c r="F1051" s="30">
        <v>15.1</v>
      </c>
      <c r="G1051" s="30" t="s">
        <v>14</v>
      </c>
      <c r="H1051" s="30" t="s">
        <v>47</v>
      </c>
      <c r="I1051" s="30" t="s">
        <v>24</v>
      </c>
      <c r="J1051" s="30" t="s">
        <v>48</v>
      </c>
      <c r="K1051" s="30" t="s">
        <v>49</v>
      </c>
      <c r="L1051" s="30" t="s">
        <v>1061</v>
      </c>
      <c r="M1051" s="30">
        <v>0.38</v>
      </c>
      <c r="N1051" s="30" t="s">
        <v>8</v>
      </c>
      <c r="O1051" s="30" t="s">
        <v>87</v>
      </c>
      <c r="P1051" s="30" t="s">
        <v>88</v>
      </c>
      <c r="Q1051" s="30" t="s">
        <v>89</v>
      </c>
      <c r="R1051" s="30">
        <v>10009</v>
      </c>
      <c r="S1051" s="32">
        <v>42099</v>
      </c>
      <c r="T1051" s="32">
        <v>42100</v>
      </c>
      <c r="U1051" s="53">
        <v>-107.51349999999999</v>
      </c>
      <c r="V1051" s="30">
        <v>26</v>
      </c>
      <c r="W1051" s="30">
        <v>564.98</v>
      </c>
      <c r="X1051" s="30">
        <v>36452</v>
      </c>
      <c r="Y1051" s="30" t="s">
        <v>3218</v>
      </c>
      <c r="Z1051" s="30">
        <v>292.06485224300468</v>
      </c>
    </row>
    <row r="1052" spans="1:26" x14ac:dyDescent="0.2">
      <c r="A1052" s="30">
        <v>1246</v>
      </c>
      <c r="B1052" s="30" t="s">
        <v>1987</v>
      </c>
      <c r="C1052" s="30" t="s">
        <v>13</v>
      </c>
      <c r="D1052" s="30">
        <v>0.04</v>
      </c>
      <c r="E1052" s="30">
        <v>6.98</v>
      </c>
      <c r="F1052" s="30">
        <v>2.83</v>
      </c>
      <c r="G1052" s="30" t="s">
        <v>14</v>
      </c>
      <c r="H1052" s="30" t="s">
        <v>47</v>
      </c>
      <c r="I1052" s="30" t="s">
        <v>4</v>
      </c>
      <c r="J1052" s="30" t="s">
        <v>102</v>
      </c>
      <c r="K1052" s="30" t="s">
        <v>18</v>
      </c>
      <c r="L1052" s="30" t="s">
        <v>1988</v>
      </c>
      <c r="M1052" s="30">
        <v>0.37</v>
      </c>
      <c r="N1052" s="30" t="s">
        <v>8</v>
      </c>
      <c r="O1052" s="30" t="s">
        <v>87</v>
      </c>
      <c r="P1052" s="30" t="s">
        <v>88</v>
      </c>
      <c r="Q1052" s="30" t="s">
        <v>89</v>
      </c>
      <c r="R1052" s="30">
        <v>10009</v>
      </c>
      <c r="S1052" s="32">
        <v>42099</v>
      </c>
      <c r="T1052" s="32">
        <v>42101</v>
      </c>
      <c r="U1052" s="53">
        <v>46.01</v>
      </c>
      <c r="V1052" s="30">
        <v>18</v>
      </c>
      <c r="W1052" s="30">
        <v>129.47999999999999</v>
      </c>
      <c r="X1052" s="30">
        <v>36452</v>
      </c>
      <c r="Y1052" s="30" t="s">
        <v>3218</v>
      </c>
      <c r="Z1052" s="30">
        <v>93.229692692749495</v>
      </c>
    </row>
    <row r="1053" spans="1:26" x14ac:dyDescent="0.2">
      <c r="A1053" s="30">
        <v>1247</v>
      </c>
      <c r="B1053" s="30" t="s">
        <v>1989</v>
      </c>
      <c r="C1053" s="30" t="s">
        <v>13</v>
      </c>
      <c r="D1053" s="30">
        <v>0.1</v>
      </c>
      <c r="E1053" s="30">
        <v>22.38</v>
      </c>
      <c r="F1053" s="30">
        <v>15.1</v>
      </c>
      <c r="G1053" s="30" t="s">
        <v>14</v>
      </c>
      <c r="H1053" s="30" t="s">
        <v>47</v>
      </c>
      <c r="I1053" s="30" t="s">
        <v>24</v>
      </c>
      <c r="J1053" s="30" t="s">
        <v>48</v>
      </c>
      <c r="K1053" s="30" t="s">
        <v>49</v>
      </c>
      <c r="L1053" s="30" t="s">
        <v>1061</v>
      </c>
      <c r="M1053" s="30">
        <v>0.38</v>
      </c>
      <c r="N1053" s="30" t="s">
        <v>8</v>
      </c>
      <c r="O1053" s="30" t="s">
        <v>28</v>
      </c>
      <c r="P1053" s="30" t="s">
        <v>163</v>
      </c>
      <c r="Q1053" s="30" t="s">
        <v>1990</v>
      </c>
      <c r="R1053" s="30">
        <v>78641</v>
      </c>
      <c r="S1053" s="32">
        <v>42099</v>
      </c>
      <c r="T1053" s="32">
        <v>42100</v>
      </c>
      <c r="U1053" s="53">
        <v>-107.51349999999999</v>
      </c>
      <c r="V1053" s="30">
        <v>7</v>
      </c>
      <c r="W1053" s="30">
        <v>152.11000000000001</v>
      </c>
      <c r="X1053" s="30">
        <v>91555</v>
      </c>
      <c r="Y1053" s="30" t="s">
        <v>3216</v>
      </c>
      <c r="Z1053" s="30">
        <v>292.06485224300468</v>
      </c>
    </row>
    <row r="1054" spans="1:26" x14ac:dyDescent="0.2">
      <c r="A1054" s="30">
        <v>1247</v>
      </c>
      <c r="B1054" s="30" t="s">
        <v>1989</v>
      </c>
      <c r="C1054" s="30" t="s">
        <v>13</v>
      </c>
      <c r="D1054" s="30">
        <v>0.04</v>
      </c>
      <c r="E1054" s="30">
        <v>6.98</v>
      </c>
      <c r="F1054" s="30">
        <v>2.83</v>
      </c>
      <c r="G1054" s="30" t="s">
        <v>14</v>
      </c>
      <c r="H1054" s="30" t="s">
        <v>47</v>
      </c>
      <c r="I1054" s="30" t="s">
        <v>4</v>
      </c>
      <c r="J1054" s="30" t="s">
        <v>102</v>
      </c>
      <c r="K1054" s="30" t="s">
        <v>18</v>
      </c>
      <c r="L1054" s="30" t="s">
        <v>1988</v>
      </c>
      <c r="M1054" s="30">
        <v>0.37</v>
      </c>
      <c r="N1054" s="30" t="s">
        <v>8</v>
      </c>
      <c r="O1054" s="30" t="s">
        <v>28</v>
      </c>
      <c r="P1054" s="30" t="s">
        <v>163</v>
      </c>
      <c r="Q1054" s="30" t="s">
        <v>1990</v>
      </c>
      <c r="R1054" s="30">
        <v>78641</v>
      </c>
      <c r="S1054" s="32">
        <v>42099</v>
      </c>
      <c r="T1054" s="32">
        <v>42101</v>
      </c>
      <c r="U1054" s="53">
        <v>24.819299999999998</v>
      </c>
      <c r="V1054" s="30">
        <v>5</v>
      </c>
      <c r="W1054" s="30">
        <v>35.97</v>
      </c>
      <c r="X1054" s="30">
        <v>91555</v>
      </c>
      <c r="Y1054" s="30" t="s">
        <v>3216</v>
      </c>
      <c r="Z1054" s="30">
        <v>71.529870817461557</v>
      </c>
    </row>
    <row r="1055" spans="1:26" x14ac:dyDescent="0.2">
      <c r="A1055" s="30">
        <v>1459</v>
      </c>
      <c r="B1055" s="30" t="s">
        <v>1991</v>
      </c>
      <c r="C1055" s="30" t="s">
        <v>13</v>
      </c>
      <c r="D1055" s="30">
        <v>0.05</v>
      </c>
      <c r="E1055" s="30">
        <v>85.99</v>
      </c>
      <c r="F1055" s="30">
        <v>0.99</v>
      </c>
      <c r="G1055" s="30" t="s">
        <v>14</v>
      </c>
      <c r="H1055" s="30" t="s">
        <v>15</v>
      </c>
      <c r="I1055" s="30" t="s">
        <v>16</v>
      </c>
      <c r="J1055" s="30" t="s">
        <v>111</v>
      </c>
      <c r="K1055" s="30" t="s">
        <v>26</v>
      </c>
      <c r="L1055" s="30" t="s">
        <v>1152</v>
      </c>
      <c r="M1055" s="30">
        <v>0.55000000000000004</v>
      </c>
      <c r="N1055" s="30" t="s">
        <v>8</v>
      </c>
      <c r="O1055" s="30" t="s">
        <v>9</v>
      </c>
      <c r="P1055" s="30" t="s">
        <v>247</v>
      </c>
      <c r="Q1055" s="30" t="s">
        <v>1992</v>
      </c>
      <c r="R1055" s="30">
        <v>29687</v>
      </c>
      <c r="S1055" s="32">
        <v>42099</v>
      </c>
      <c r="T1055" s="32">
        <v>42101</v>
      </c>
      <c r="U1055" s="53">
        <v>36.216000000000001</v>
      </c>
      <c r="V1055" s="30">
        <v>4</v>
      </c>
      <c r="W1055" s="30">
        <v>291.64</v>
      </c>
      <c r="X1055" s="30">
        <v>86734</v>
      </c>
      <c r="Y1055" s="30" t="s">
        <v>3215</v>
      </c>
      <c r="Z1055" s="30">
        <v>363.52604271876379</v>
      </c>
    </row>
    <row r="1056" spans="1:26" x14ac:dyDescent="0.2">
      <c r="A1056" s="30">
        <v>1891</v>
      </c>
      <c r="B1056" s="30" t="s">
        <v>1993</v>
      </c>
      <c r="C1056" s="30" t="s">
        <v>46</v>
      </c>
      <c r="D1056" s="30">
        <v>0.03</v>
      </c>
      <c r="E1056" s="30">
        <v>320.64</v>
      </c>
      <c r="F1056" s="30">
        <v>29.2</v>
      </c>
      <c r="G1056" s="30" t="s">
        <v>2</v>
      </c>
      <c r="H1056" s="30" t="s">
        <v>47</v>
      </c>
      <c r="I1056" s="30" t="s">
        <v>4</v>
      </c>
      <c r="J1056" s="30" t="s">
        <v>5</v>
      </c>
      <c r="K1056" s="30" t="s">
        <v>6</v>
      </c>
      <c r="L1056" s="30" t="s">
        <v>1994</v>
      </c>
      <c r="M1056" s="30">
        <v>0.66</v>
      </c>
      <c r="N1056" s="30" t="s">
        <v>8</v>
      </c>
      <c r="O1056" s="30" t="s">
        <v>87</v>
      </c>
      <c r="P1056" s="30" t="s">
        <v>293</v>
      </c>
      <c r="Q1056" s="30" t="s">
        <v>1995</v>
      </c>
      <c r="R1056" s="30">
        <v>45801</v>
      </c>
      <c r="S1056" s="32">
        <v>42099</v>
      </c>
      <c r="T1056" s="32">
        <v>42101</v>
      </c>
      <c r="U1056" s="53">
        <v>429.75435599999997</v>
      </c>
      <c r="V1056" s="30">
        <v>7</v>
      </c>
      <c r="W1056" s="30">
        <v>2233.46</v>
      </c>
      <c r="X1056" s="30">
        <v>90630</v>
      </c>
      <c r="Y1056" s="30" t="s">
        <v>3218</v>
      </c>
      <c r="Z1056" s="30">
        <v>2845.3969425048331</v>
      </c>
    </row>
    <row r="1057" spans="1:26" x14ac:dyDescent="0.2">
      <c r="A1057" s="30">
        <v>2960</v>
      </c>
      <c r="B1057" s="30" t="s">
        <v>1996</v>
      </c>
      <c r="C1057" s="30" t="s">
        <v>46</v>
      </c>
      <c r="D1057" s="30">
        <v>0.1</v>
      </c>
      <c r="E1057" s="30">
        <v>36.549999999999997</v>
      </c>
      <c r="F1057" s="30">
        <v>13.89</v>
      </c>
      <c r="G1057" s="30" t="s">
        <v>14</v>
      </c>
      <c r="H1057" s="30" t="s">
        <v>70</v>
      </c>
      <c r="I1057" s="30" t="s">
        <v>24</v>
      </c>
      <c r="J1057" s="30" t="s">
        <v>25</v>
      </c>
      <c r="K1057" s="30" t="s">
        <v>26</v>
      </c>
      <c r="L1057" s="30" t="s">
        <v>1329</v>
      </c>
      <c r="M1057" s="30">
        <v>0.41</v>
      </c>
      <c r="N1057" s="30" t="s">
        <v>8</v>
      </c>
      <c r="O1057" s="30" t="s">
        <v>9</v>
      </c>
      <c r="P1057" s="30" t="s">
        <v>20</v>
      </c>
      <c r="Q1057" s="30" t="s">
        <v>1997</v>
      </c>
      <c r="R1057" s="30">
        <v>72956</v>
      </c>
      <c r="S1057" s="32">
        <v>42099</v>
      </c>
      <c r="T1057" s="32">
        <v>42101</v>
      </c>
      <c r="U1057" s="53">
        <v>-89.572000000000003</v>
      </c>
      <c r="V1057" s="30">
        <v>11</v>
      </c>
      <c r="W1057" s="30">
        <v>379.72</v>
      </c>
      <c r="X1057" s="30">
        <v>90646</v>
      </c>
      <c r="Y1057" s="30" t="s">
        <v>3215</v>
      </c>
      <c r="Z1057" s="30">
        <v>519.40497249957355</v>
      </c>
    </row>
    <row r="1058" spans="1:26" x14ac:dyDescent="0.2">
      <c r="A1058" s="30">
        <v>925</v>
      </c>
      <c r="B1058" s="30" t="s">
        <v>1998</v>
      </c>
      <c r="C1058" s="30" t="s">
        <v>1</v>
      </c>
      <c r="D1058" s="30">
        <v>0.03</v>
      </c>
      <c r="E1058" s="30">
        <v>2.1800000000000002</v>
      </c>
      <c r="F1058" s="30">
        <v>1.38</v>
      </c>
      <c r="G1058" s="30" t="s">
        <v>14</v>
      </c>
      <c r="H1058" s="30" t="s">
        <v>3</v>
      </c>
      <c r="I1058" s="30" t="s">
        <v>24</v>
      </c>
      <c r="J1058" s="30" t="s">
        <v>152</v>
      </c>
      <c r="K1058" s="30" t="s">
        <v>26</v>
      </c>
      <c r="L1058" s="30" t="s">
        <v>1999</v>
      </c>
      <c r="M1058" s="30">
        <v>0.44</v>
      </c>
      <c r="N1058" s="30" t="s">
        <v>8</v>
      </c>
      <c r="O1058" s="30" t="s">
        <v>87</v>
      </c>
      <c r="P1058" s="30" t="s">
        <v>307</v>
      </c>
      <c r="Q1058" s="30" t="s">
        <v>346</v>
      </c>
      <c r="R1058" s="30">
        <v>4330</v>
      </c>
      <c r="S1058" s="32">
        <v>42100</v>
      </c>
      <c r="T1058" s="32">
        <v>42100</v>
      </c>
      <c r="U1058" s="53">
        <v>-7.04</v>
      </c>
      <c r="V1058" s="30">
        <v>7</v>
      </c>
      <c r="W1058" s="30">
        <v>15.73</v>
      </c>
      <c r="X1058" s="30">
        <v>87134</v>
      </c>
      <c r="Y1058" s="30" t="s">
        <v>3218</v>
      </c>
      <c r="Z1058" s="30">
        <v>301.60406530180637</v>
      </c>
    </row>
    <row r="1059" spans="1:26" x14ac:dyDescent="0.2">
      <c r="A1059" s="30">
        <v>929</v>
      </c>
      <c r="B1059" s="30" t="s">
        <v>2000</v>
      </c>
      <c r="C1059" s="30" t="s">
        <v>1</v>
      </c>
      <c r="D1059" s="30">
        <v>0.01</v>
      </c>
      <c r="E1059" s="30">
        <v>170.98</v>
      </c>
      <c r="F1059" s="30">
        <v>35.89</v>
      </c>
      <c r="G1059" s="30" t="s">
        <v>2</v>
      </c>
      <c r="H1059" s="30" t="s">
        <v>3</v>
      </c>
      <c r="I1059" s="30" t="s">
        <v>4</v>
      </c>
      <c r="J1059" s="30" t="s">
        <v>93</v>
      </c>
      <c r="K1059" s="30" t="s">
        <v>6</v>
      </c>
      <c r="L1059" s="30" t="s">
        <v>1445</v>
      </c>
      <c r="M1059" s="30">
        <v>0.66</v>
      </c>
      <c r="N1059" s="30" t="s">
        <v>8</v>
      </c>
      <c r="O1059" s="30" t="s">
        <v>87</v>
      </c>
      <c r="P1059" s="30" t="s">
        <v>373</v>
      </c>
      <c r="Q1059" s="30" t="s">
        <v>2001</v>
      </c>
      <c r="R1059" s="30">
        <v>8857</v>
      </c>
      <c r="S1059" s="32">
        <v>42100</v>
      </c>
      <c r="T1059" s="32">
        <v>42102</v>
      </c>
      <c r="U1059" s="53">
        <v>538.52</v>
      </c>
      <c r="V1059" s="30">
        <v>10</v>
      </c>
      <c r="W1059" s="30">
        <v>1719.07</v>
      </c>
      <c r="X1059" s="30">
        <v>87134</v>
      </c>
      <c r="Y1059" s="30" t="s">
        <v>3218</v>
      </c>
      <c r="Z1059" s="30">
        <v>2735.4949939448402</v>
      </c>
    </row>
    <row r="1060" spans="1:26" x14ac:dyDescent="0.2">
      <c r="A1060" s="30">
        <v>1113</v>
      </c>
      <c r="B1060" s="30" t="s">
        <v>2002</v>
      </c>
      <c r="C1060" s="30" t="s">
        <v>1</v>
      </c>
      <c r="D1060" s="30">
        <v>0.01</v>
      </c>
      <c r="E1060" s="30">
        <v>2.89</v>
      </c>
      <c r="F1060" s="30">
        <v>0.5</v>
      </c>
      <c r="G1060" s="30" t="s">
        <v>14</v>
      </c>
      <c r="H1060" s="30" t="s">
        <v>70</v>
      </c>
      <c r="I1060" s="30" t="s">
        <v>24</v>
      </c>
      <c r="J1060" s="30" t="s">
        <v>128</v>
      </c>
      <c r="K1060" s="30" t="s">
        <v>49</v>
      </c>
      <c r="L1060" s="30" t="s">
        <v>705</v>
      </c>
      <c r="M1060" s="30">
        <v>0.38</v>
      </c>
      <c r="N1060" s="30" t="s">
        <v>8</v>
      </c>
      <c r="O1060" s="30" t="s">
        <v>35</v>
      </c>
      <c r="P1060" s="30" t="s">
        <v>36</v>
      </c>
      <c r="Q1060" s="30" t="s">
        <v>2003</v>
      </c>
      <c r="R1060" s="30">
        <v>80004</v>
      </c>
      <c r="S1060" s="32">
        <v>42100</v>
      </c>
      <c r="T1060" s="32">
        <v>42101</v>
      </c>
      <c r="U1060" s="53">
        <v>29.725200000000001</v>
      </c>
      <c r="V1060" s="30">
        <v>14</v>
      </c>
      <c r="W1060" s="30">
        <v>43.08</v>
      </c>
      <c r="X1060" s="30">
        <v>90833</v>
      </c>
      <c r="Y1060" s="30" t="s">
        <v>3217</v>
      </c>
      <c r="Z1060" s="30">
        <v>289.53684921381404</v>
      </c>
    </row>
    <row r="1061" spans="1:26" x14ac:dyDescent="0.2">
      <c r="A1061" s="30">
        <v>1113</v>
      </c>
      <c r="B1061" s="30" t="s">
        <v>2002</v>
      </c>
      <c r="C1061" s="30" t="s">
        <v>1</v>
      </c>
      <c r="D1061" s="30">
        <v>0</v>
      </c>
      <c r="E1061" s="30">
        <v>55.99</v>
      </c>
      <c r="F1061" s="30">
        <v>5</v>
      </c>
      <c r="G1061" s="30" t="s">
        <v>14</v>
      </c>
      <c r="H1061" s="30" t="s">
        <v>70</v>
      </c>
      <c r="I1061" s="30" t="s">
        <v>16</v>
      </c>
      <c r="J1061" s="30" t="s">
        <v>111</v>
      </c>
      <c r="K1061" s="30" t="s">
        <v>18</v>
      </c>
      <c r="L1061" s="30" t="s">
        <v>1907</v>
      </c>
      <c r="M1061" s="30">
        <v>0.8</v>
      </c>
      <c r="N1061" s="30" t="s">
        <v>8</v>
      </c>
      <c r="O1061" s="30" t="s">
        <v>35</v>
      </c>
      <c r="P1061" s="30" t="s">
        <v>36</v>
      </c>
      <c r="Q1061" s="30" t="s">
        <v>2003</v>
      </c>
      <c r="R1061" s="30">
        <v>80004</v>
      </c>
      <c r="S1061" s="32">
        <v>42100</v>
      </c>
      <c r="T1061" s="32">
        <v>42102</v>
      </c>
      <c r="U1061" s="53">
        <v>-187.11</v>
      </c>
      <c r="V1061" s="30">
        <v>5</v>
      </c>
      <c r="W1061" s="30">
        <v>258.93</v>
      </c>
      <c r="X1061" s="30">
        <v>90833</v>
      </c>
      <c r="Y1061" s="30" t="s">
        <v>3217</v>
      </c>
      <c r="Z1061" s="30">
        <v>713.94631609668579</v>
      </c>
    </row>
    <row r="1062" spans="1:26" x14ac:dyDescent="0.2">
      <c r="A1062" s="30">
        <v>2481</v>
      </c>
      <c r="B1062" s="30" t="s">
        <v>2004</v>
      </c>
      <c r="C1062" s="30" t="s">
        <v>1</v>
      </c>
      <c r="D1062" s="30">
        <v>7.0000000000000007E-2</v>
      </c>
      <c r="E1062" s="30">
        <v>5.18</v>
      </c>
      <c r="F1062" s="30">
        <v>5.74</v>
      </c>
      <c r="G1062" s="30" t="s">
        <v>63</v>
      </c>
      <c r="H1062" s="30" t="s">
        <v>70</v>
      </c>
      <c r="I1062" s="30" t="s">
        <v>24</v>
      </c>
      <c r="J1062" s="30" t="s">
        <v>48</v>
      </c>
      <c r="K1062" s="30" t="s">
        <v>49</v>
      </c>
      <c r="L1062" s="30" t="s">
        <v>826</v>
      </c>
      <c r="M1062" s="30">
        <v>0.36</v>
      </c>
      <c r="N1062" s="30" t="s">
        <v>8</v>
      </c>
      <c r="O1062" s="30" t="s">
        <v>9</v>
      </c>
      <c r="P1062" s="30" t="s">
        <v>144</v>
      </c>
      <c r="Q1062" s="30" t="s">
        <v>2005</v>
      </c>
      <c r="R1062" s="30">
        <v>70506</v>
      </c>
      <c r="S1062" s="32">
        <v>42100</v>
      </c>
      <c r="T1062" s="32">
        <v>42102</v>
      </c>
      <c r="U1062" s="53">
        <v>-188.03399999999999</v>
      </c>
      <c r="V1062" s="30">
        <v>14</v>
      </c>
      <c r="W1062" s="30">
        <v>79.61</v>
      </c>
      <c r="X1062" s="30">
        <v>91000</v>
      </c>
      <c r="Y1062" s="30" t="s">
        <v>3215</v>
      </c>
      <c r="Z1062" s="30">
        <v>80.061069928776377</v>
      </c>
    </row>
    <row r="1063" spans="1:26" x14ac:dyDescent="0.2">
      <c r="A1063" s="30">
        <v>1618</v>
      </c>
      <c r="B1063" s="30" t="s">
        <v>2006</v>
      </c>
      <c r="C1063" s="30" t="s">
        <v>13</v>
      </c>
      <c r="D1063" s="30">
        <v>0.09</v>
      </c>
      <c r="E1063" s="30">
        <v>12.88</v>
      </c>
      <c r="F1063" s="30">
        <v>4.59</v>
      </c>
      <c r="G1063" s="30" t="s">
        <v>14</v>
      </c>
      <c r="H1063" s="30" t="s">
        <v>15</v>
      </c>
      <c r="I1063" s="30" t="s">
        <v>24</v>
      </c>
      <c r="J1063" s="30" t="s">
        <v>544</v>
      </c>
      <c r="K1063" s="30" t="s">
        <v>26</v>
      </c>
      <c r="L1063" s="30" t="s">
        <v>2007</v>
      </c>
      <c r="M1063" s="30">
        <v>0.82</v>
      </c>
      <c r="N1063" s="30" t="s">
        <v>8</v>
      </c>
      <c r="O1063" s="30" t="s">
        <v>28</v>
      </c>
      <c r="P1063" s="30" t="s">
        <v>29</v>
      </c>
      <c r="Q1063" s="30" t="s">
        <v>1798</v>
      </c>
      <c r="R1063" s="30">
        <v>46322</v>
      </c>
      <c r="S1063" s="32">
        <v>42100</v>
      </c>
      <c r="T1063" s="32">
        <v>42100</v>
      </c>
      <c r="U1063" s="53">
        <v>-175.13</v>
      </c>
      <c r="V1063" s="30">
        <v>13</v>
      </c>
      <c r="W1063" s="30">
        <v>158.13</v>
      </c>
      <c r="X1063" s="30">
        <v>90248</v>
      </c>
      <c r="Y1063" s="30" t="s">
        <v>3216</v>
      </c>
      <c r="Z1063" s="30">
        <v>215.52356367120061</v>
      </c>
    </row>
    <row r="1064" spans="1:26" x14ac:dyDescent="0.2">
      <c r="A1064" s="30">
        <v>1620</v>
      </c>
      <c r="B1064" s="30" t="s">
        <v>2008</v>
      </c>
      <c r="C1064" s="30" t="s">
        <v>13</v>
      </c>
      <c r="D1064" s="30">
        <v>0.02</v>
      </c>
      <c r="E1064" s="30">
        <v>45.99</v>
      </c>
      <c r="F1064" s="30">
        <v>4.99</v>
      </c>
      <c r="G1064" s="30" t="s">
        <v>63</v>
      </c>
      <c r="H1064" s="30" t="s">
        <v>15</v>
      </c>
      <c r="I1064" s="30" t="s">
        <v>16</v>
      </c>
      <c r="J1064" s="30" t="s">
        <v>111</v>
      </c>
      <c r="K1064" s="30" t="s">
        <v>49</v>
      </c>
      <c r="L1064" s="30" t="s">
        <v>2009</v>
      </c>
      <c r="M1064" s="30">
        <v>0.56999999999999995</v>
      </c>
      <c r="N1064" s="30" t="s">
        <v>8</v>
      </c>
      <c r="O1064" s="30" t="s">
        <v>87</v>
      </c>
      <c r="P1064" s="30" t="s">
        <v>296</v>
      </c>
      <c r="Q1064" s="30" t="s">
        <v>2010</v>
      </c>
      <c r="R1064" s="30">
        <v>17602</v>
      </c>
      <c r="S1064" s="32">
        <v>42100</v>
      </c>
      <c r="T1064" s="32">
        <v>42101</v>
      </c>
      <c r="U1064" s="53">
        <v>3.96</v>
      </c>
      <c r="V1064" s="30">
        <v>4</v>
      </c>
      <c r="W1064" s="30">
        <v>163.01</v>
      </c>
      <c r="X1064" s="30">
        <v>90248</v>
      </c>
      <c r="Y1064" s="30" t="s">
        <v>3218</v>
      </c>
      <c r="Z1064" s="30">
        <v>269.95838410144148</v>
      </c>
    </row>
    <row r="1065" spans="1:26" x14ac:dyDescent="0.2">
      <c r="A1065" s="30">
        <v>3279</v>
      </c>
      <c r="B1065" s="30" t="s">
        <v>1612</v>
      </c>
      <c r="C1065" s="30" t="s">
        <v>13</v>
      </c>
      <c r="D1065" s="30">
        <v>0.06</v>
      </c>
      <c r="E1065" s="30">
        <v>89.83</v>
      </c>
      <c r="F1065" s="30">
        <v>35</v>
      </c>
      <c r="G1065" s="30" t="s">
        <v>14</v>
      </c>
      <c r="H1065" s="30" t="s">
        <v>47</v>
      </c>
      <c r="I1065" s="30" t="s">
        <v>24</v>
      </c>
      <c r="J1065" s="30" t="s">
        <v>54</v>
      </c>
      <c r="K1065" s="30" t="s">
        <v>40</v>
      </c>
      <c r="L1065" s="30" t="s">
        <v>2011</v>
      </c>
      <c r="M1065" s="30">
        <v>0.83</v>
      </c>
      <c r="N1065" s="30" t="s">
        <v>8</v>
      </c>
      <c r="O1065" s="30" t="s">
        <v>9</v>
      </c>
      <c r="P1065" s="30" t="s">
        <v>247</v>
      </c>
      <c r="Q1065" s="30" t="s">
        <v>1613</v>
      </c>
      <c r="R1065" s="30">
        <v>29203</v>
      </c>
      <c r="S1065" s="32">
        <v>42100</v>
      </c>
      <c r="T1065" s="32">
        <v>42102</v>
      </c>
      <c r="U1065" s="53">
        <v>31.11</v>
      </c>
      <c r="V1065" s="30">
        <v>4</v>
      </c>
      <c r="W1065" s="30">
        <v>366.26</v>
      </c>
      <c r="X1065" s="30">
        <v>90766</v>
      </c>
      <c r="Y1065" s="30" t="s">
        <v>3215</v>
      </c>
      <c r="Z1065" s="30">
        <v>1595.8408384118829</v>
      </c>
    </row>
    <row r="1066" spans="1:26" x14ac:dyDescent="0.2">
      <c r="A1066" s="30">
        <v>3279</v>
      </c>
      <c r="B1066" s="30" t="s">
        <v>1612</v>
      </c>
      <c r="C1066" s="30" t="s">
        <v>13</v>
      </c>
      <c r="D1066" s="30">
        <v>0.1</v>
      </c>
      <c r="E1066" s="30">
        <v>13.43</v>
      </c>
      <c r="F1066" s="30">
        <v>5.5</v>
      </c>
      <c r="G1066" s="30" t="s">
        <v>14</v>
      </c>
      <c r="H1066" s="30" t="s">
        <v>47</v>
      </c>
      <c r="I1066" s="30" t="s">
        <v>24</v>
      </c>
      <c r="J1066" s="30" t="s">
        <v>54</v>
      </c>
      <c r="K1066" s="30" t="s">
        <v>49</v>
      </c>
      <c r="L1066" s="30" t="s">
        <v>535</v>
      </c>
      <c r="M1066" s="30">
        <v>0.56999999999999995</v>
      </c>
      <c r="N1066" s="30" t="s">
        <v>8</v>
      </c>
      <c r="O1066" s="30" t="s">
        <v>9</v>
      </c>
      <c r="P1066" s="30" t="s">
        <v>247</v>
      </c>
      <c r="Q1066" s="30" t="s">
        <v>1613</v>
      </c>
      <c r="R1066" s="30">
        <v>29203</v>
      </c>
      <c r="S1066" s="32">
        <v>42100</v>
      </c>
      <c r="T1066" s="32">
        <v>42102</v>
      </c>
      <c r="U1066" s="53">
        <v>358.29539999999997</v>
      </c>
      <c r="V1066" s="30">
        <v>12</v>
      </c>
      <c r="W1066" s="30">
        <v>157.99</v>
      </c>
      <c r="X1066" s="30">
        <v>90766</v>
      </c>
      <c r="Y1066" s="30" t="s">
        <v>3215</v>
      </c>
      <c r="Z1066" s="30">
        <v>633.61044737000202</v>
      </c>
    </row>
    <row r="1067" spans="1:26" x14ac:dyDescent="0.2">
      <c r="A1067" s="30">
        <v>3279</v>
      </c>
      <c r="B1067" s="30" t="s">
        <v>1612</v>
      </c>
      <c r="C1067" s="30" t="s">
        <v>13</v>
      </c>
      <c r="D1067" s="30">
        <v>0.01</v>
      </c>
      <c r="E1067" s="30">
        <v>125.99</v>
      </c>
      <c r="F1067" s="30">
        <v>7.69</v>
      </c>
      <c r="G1067" s="30" t="s">
        <v>14</v>
      </c>
      <c r="H1067" s="30" t="s">
        <v>47</v>
      </c>
      <c r="I1067" s="30" t="s">
        <v>16</v>
      </c>
      <c r="J1067" s="30" t="s">
        <v>111</v>
      </c>
      <c r="K1067" s="30" t="s">
        <v>49</v>
      </c>
      <c r="L1067" s="30" t="s">
        <v>1025</v>
      </c>
      <c r="M1067" s="30">
        <v>0.57999999999999996</v>
      </c>
      <c r="N1067" s="30" t="s">
        <v>8</v>
      </c>
      <c r="O1067" s="30" t="s">
        <v>9</v>
      </c>
      <c r="P1067" s="30" t="s">
        <v>247</v>
      </c>
      <c r="Q1067" s="30" t="s">
        <v>1613</v>
      </c>
      <c r="R1067" s="30">
        <v>29203</v>
      </c>
      <c r="S1067" s="32">
        <v>42100</v>
      </c>
      <c r="T1067" s="32">
        <v>42100</v>
      </c>
      <c r="U1067" s="53">
        <v>8.3219999999999992</v>
      </c>
      <c r="V1067" s="30">
        <v>11</v>
      </c>
      <c r="W1067" s="30">
        <v>1212.8800000000001</v>
      </c>
      <c r="X1067" s="30">
        <v>90766</v>
      </c>
      <c r="Y1067" s="30" t="s">
        <v>3215</v>
      </c>
      <c r="Z1067" s="30">
        <v>756.21643509697628</v>
      </c>
    </row>
    <row r="1068" spans="1:26" x14ac:dyDescent="0.2">
      <c r="A1068" s="30">
        <v>2240</v>
      </c>
      <c r="B1068" s="30" t="s">
        <v>2012</v>
      </c>
      <c r="C1068" s="30" t="s">
        <v>23</v>
      </c>
      <c r="D1068" s="30">
        <v>0.01</v>
      </c>
      <c r="E1068" s="30">
        <v>13.43</v>
      </c>
      <c r="F1068" s="30">
        <v>5.5</v>
      </c>
      <c r="G1068" s="30" t="s">
        <v>63</v>
      </c>
      <c r="H1068" s="30" t="s">
        <v>70</v>
      </c>
      <c r="I1068" s="30" t="s">
        <v>24</v>
      </c>
      <c r="J1068" s="30" t="s">
        <v>54</v>
      </c>
      <c r="K1068" s="30" t="s">
        <v>49</v>
      </c>
      <c r="L1068" s="30" t="s">
        <v>535</v>
      </c>
      <c r="M1068" s="30">
        <v>0.56999999999999995</v>
      </c>
      <c r="N1068" s="30" t="s">
        <v>8</v>
      </c>
      <c r="O1068" s="30" t="s">
        <v>9</v>
      </c>
      <c r="P1068" s="30" t="s">
        <v>99</v>
      </c>
      <c r="Q1068" s="30" t="s">
        <v>2013</v>
      </c>
      <c r="R1068" s="30">
        <v>33801</v>
      </c>
      <c r="S1068" s="32">
        <v>42100</v>
      </c>
      <c r="T1068" s="32">
        <v>42107</v>
      </c>
      <c r="U1068" s="53">
        <v>-313.02179999999998</v>
      </c>
      <c r="V1068" s="30">
        <v>7</v>
      </c>
      <c r="W1068" s="30">
        <v>99.75</v>
      </c>
      <c r="X1068" s="30">
        <v>89102</v>
      </c>
      <c r="Y1068" s="30" t="s">
        <v>3215</v>
      </c>
      <c r="Z1068" s="30">
        <v>-24.758348791768157</v>
      </c>
    </row>
    <row r="1069" spans="1:26" x14ac:dyDescent="0.2">
      <c r="A1069" s="30">
        <v>2334</v>
      </c>
      <c r="B1069" s="30" t="s">
        <v>2014</v>
      </c>
      <c r="C1069" s="30" t="s">
        <v>23</v>
      </c>
      <c r="D1069" s="30">
        <v>0.06</v>
      </c>
      <c r="E1069" s="30">
        <v>60.65</v>
      </c>
      <c r="F1069" s="30">
        <v>12.23</v>
      </c>
      <c r="G1069" s="30" t="s">
        <v>14</v>
      </c>
      <c r="H1069" s="30" t="s">
        <v>15</v>
      </c>
      <c r="I1069" s="30" t="s">
        <v>4</v>
      </c>
      <c r="J1069" s="30" t="s">
        <v>102</v>
      </c>
      <c r="K1069" s="30" t="s">
        <v>120</v>
      </c>
      <c r="L1069" s="30" t="s">
        <v>1157</v>
      </c>
      <c r="M1069" s="30">
        <v>0.64</v>
      </c>
      <c r="N1069" s="30" t="s">
        <v>8</v>
      </c>
      <c r="O1069" s="30" t="s">
        <v>28</v>
      </c>
      <c r="P1069" s="30" t="s">
        <v>333</v>
      </c>
      <c r="Q1069" s="30" t="s">
        <v>2015</v>
      </c>
      <c r="R1069" s="30">
        <v>53220</v>
      </c>
      <c r="S1069" s="32">
        <v>42100</v>
      </c>
      <c r="T1069" s="32">
        <v>42102</v>
      </c>
      <c r="U1069" s="53">
        <v>427.00650000000002</v>
      </c>
      <c r="V1069" s="30">
        <v>10</v>
      </c>
      <c r="W1069" s="30">
        <v>618.85</v>
      </c>
      <c r="X1069" s="30">
        <v>89608</v>
      </c>
      <c r="Y1069" s="30" t="s">
        <v>3216</v>
      </c>
      <c r="Z1069" s="30">
        <v>1145.4320801733793</v>
      </c>
    </row>
    <row r="1070" spans="1:26" x14ac:dyDescent="0.2">
      <c r="A1070" s="30">
        <v>2874</v>
      </c>
      <c r="B1070" s="30" t="s">
        <v>2016</v>
      </c>
      <c r="C1070" s="30" t="s">
        <v>23</v>
      </c>
      <c r="D1070" s="30">
        <v>0.05</v>
      </c>
      <c r="E1070" s="30">
        <v>4.84</v>
      </c>
      <c r="F1070" s="30">
        <v>0.71</v>
      </c>
      <c r="G1070" s="30" t="s">
        <v>14</v>
      </c>
      <c r="H1070" s="30" t="s">
        <v>47</v>
      </c>
      <c r="I1070" s="30" t="s">
        <v>24</v>
      </c>
      <c r="J1070" s="30" t="s">
        <v>25</v>
      </c>
      <c r="K1070" s="30" t="s">
        <v>26</v>
      </c>
      <c r="L1070" s="30" t="s">
        <v>27</v>
      </c>
      <c r="M1070" s="30">
        <v>0.52</v>
      </c>
      <c r="N1070" s="30" t="s">
        <v>8</v>
      </c>
      <c r="O1070" s="30" t="s">
        <v>28</v>
      </c>
      <c r="P1070" s="30" t="s">
        <v>109</v>
      </c>
      <c r="Q1070" s="30" t="s">
        <v>2017</v>
      </c>
      <c r="R1070" s="30">
        <v>68128</v>
      </c>
      <c r="S1070" s="32">
        <v>42100</v>
      </c>
      <c r="T1070" s="32">
        <v>42109</v>
      </c>
      <c r="U1070" s="53">
        <v>13.4481</v>
      </c>
      <c r="V1070" s="30">
        <v>4</v>
      </c>
      <c r="W1070" s="30">
        <v>19.489999999999998</v>
      </c>
      <c r="X1070" s="30">
        <v>89873</v>
      </c>
      <c r="Y1070" s="30" t="s">
        <v>3216</v>
      </c>
      <c r="Z1070" s="30">
        <v>194.9110383855394</v>
      </c>
    </row>
    <row r="1071" spans="1:26" x14ac:dyDescent="0.2">
      <c r="A1071" s="30">
        <v>102</v>
      </c>
      <c r="B1071" s="30" t="s">
        <v>2018</v>
      </c>
      <c r="C1071" s="30" t="s">
        <v>92</v>
      </c>
      <c r="D1071" s="30">
        <v>0.04</v>
      </c>
      <c r="E1071" s="30">
        <v>300.98</v>
      </c>
      <c r="F1071" s="30">
        <v>54.92</v>
      </c>
      <c r="G1071" s="30" t="s">
        <v>2</v>
      </c>
      <c r="H1071" s="30" t="s">
        <v>15</v>
      </c>
      <c r="I1071" s="30" t="s">
        <v>4</v>
      </c>
      <c r="J1071" s="30" t="s">
        <v>93</v>
      </c>
      <c r="K1071" s="30" t="s">
        <v>6</v>
      </c>
      <c r="L1071" s="30" t="s">
        <v>1946</v>
      </c>
      <c r="M1071" s="30">
        <v>0.55000000000000004</v>
      </c>
      <c r="N1071" s="30" t="s">
        <v>8</v>
      </c>
      <c r="O1071" s="30" t="s">
        <v>87</v>
      </c>
      <c r="P1071" s="30" t="s">
        <v>379</v>
      </c>
      <c r="Q1071" s="30" t="s">
        <v>764</v>
      </c>
      <c r="R1071" s="30">
        <v>2129</v>
      </c>
      <c r="S1071" s="32">
        <v>42100</v>
      </c>
      <c r="T1071" s="32">
        <v>42101</v>
      </c>
      <c r="U1071" s="53">
        <v>2023.75</v>
      </c>
      <c r="V1071" s="30">
        <v>31</v>
      </c>
      <c r="W1071" s="30">
        <v>9459.94</v>
      </c>
      <c r="X1071" s="30">
        <v>42599</v>
      </c>
      <c r="Y1071" s="30" t="s">
        <v>3218</v>
      </c>
      <c r="Z1071" s="30">
        <v>4781.2956413681077</v>
      </c>
    </row>
    <row r="1072" spans="1:26" x14ac:dyDescent="0.2">
      <c r="A1072" s="30">
        <v>107</v>
      </c>
      <c r="B1072" s="30" t="s">
        <v>2019</v>
      </c>
      <c r="C1072" s="30" t="s">
        <v>92</v>
      </c>
      <c r="D1072" s="30">
        <v>0.04</v>
      </c>
      <c r="E1072" s="30">
        <v>300.98</v>
      </c>
      <c r="F1072" s="30">
        <v>54.92</v>
      </c>
      <c r="G1072" s="30" t="s">
        <v>2</v>
      </c>
      <c r="H1072" s="30" t="s">
        <v>15</v>
      </c>
      <c r="I1072" s="30" t="s">
        <v>4</v>
      </c>
      <c r="J1072" s="30" t="s">
        <v>93</v>
      </c>
      <c r="K1072" s="30" t="s">
        <v>6</v>
      </c>
      <c r="L1072" s="30" t="s">
        <v>1946</v>
      </c>
      <c r="M1072" s="30">
        <v>0.55000000000000004</v>
      </c>
      <c r="N1072" s="30" t="s">
        <v>8</v>
      </c>
      <c r="O1072" s="30" t="s">
        <v>87</v>
      </c>
      <c r="P1072" s="30" t="s">
        <v>1332</v>
      </c>
      <c r="Q1072" s="30" t="s">
        <v>2020</v>
      </c>
      <c r="R1072" s="30">
        <v>3820</v>
      </c>
      <c r="S1072" s="32">
        <v>42100</v>
      </c>
      <c r="T1072" s="32">
        <v>42101</v>
      </c>
      <c r="U1072" s="53">
        <v>1684.4763</v>
      </c>
      <c r="V1072" s="30">
        <v>8</v>
      </c>
      <c r="W1072" s="30">
        <v>2441.27</v>
      </c>
      <c r="X1072" s="30">
        <v>88204</v>
      </c>
      <c r="Y1072" s="30" t="s">
        <v>3218</v>
      </c>
      <c r="Z1072" s="30">
        <v>4433.8706456402706</v>
      </c>
    </row>
    <row r="1073" spans="1:26" x14ac:dyDescent="0.2">
      <c r="A1073" s="30">
        <v>786</v>
      </c>
      <c r="B1073" s="30" t="s">
        <v>2021</v>
      </c>
      <c r="C1073" s="30" t="s">
        <v>92</v>
      </c>
      <c r="D1073" s="30">
        <v>0</v>
      </c>
      <c r="E1073" s="30">
        <v>8.34</v>
      </c>
      <c r="F1073" s="30">
        <v>4.82</v>
      </c>
      <c r="G1073" s="30" t="s">
        <v>14</v>
      </c>
      <c r="H1073" s="30" t="s">
        <v>47</v>
      </c>
      <c r="I1073" s="30" t="s">
        <v>24</v>
      </c>
      <c r="J1073" s="30" t="s">
        <v>64</v>
      </c>
      <c r="K1073" s="30" t="s">
        <v>49</v>
      </c>
      <c r="L1073" s="30" t="s">
        <v>937</v>
      </c>
      <c r="M1073" s="30">
        <v>0.4</v>
      </c>
      <c r="N1073" s="30" t="s">
        <v>8</v>
      </c>
      <c r="O1073" s="30" t="s">
        <v>35</v>
      </c>
      <c r="P1073" s="30" t="s">
        <v>66</v>
      </c>
      <c r="Q1073" s="30" t="s">
        <v>2022</v>
      </c>
      <c r="R1073" s="30">
        <v>92691</v>
      </c>
      <c r="S1073" s="32">
        <v>42100</v>
      </c>
      <c r="T1073" s="32">
        <v>42101</v>
      </c>
      <c r="U1073" s="53">
        <v>-5.05</v>
      </c>
      <c r="V1073" s="30">
        <v>9</v>
      </c>
      <c r="W1073" s="30">
        <v>76.23</v>
      </c>
      <c r="X1073" s="30">
        <v>91513</v>
      </c>
      <c r="Y1073" s="30" t="s">
        <v>3217</v>
      </c>
      <c r="Z1073" s="30">
        <v>166.82700688720755</v>
      </c>
    </row>
    <row r="1074" spans="1:26" x14ac:dyDescent="0.2">
      <c r="A1074" s="30">
        <v>1730</v>
      </c>
      <c r="B1074" s="30" t="s">
        <v>2023</v>
      </c>
      <c r="C1074" s="30" t="s">
        <v>13</v>
      </c>
      <c r="D1074" s="30">
        <v>0.1</v>
      </c>
      <c r="E1074" s="30">
        <v>65.989999999999995</v>
      </c>
      <c r="F1074" s="30">
        <v>3.99</v>
      </c>
      <c r="G1074" s="30" t="s">
        <v>63</v>
      </c>
      <c r="H1074" s="30" t="s">
        <v>3</v>
      </c>
      <c r="I1074" s="30" t="s">
        <v>16</v>
      </c>
      <c r="J1074" s="30" t="s">
        <v>111</v>
      </c>
      <c r="K1074" s="30" t="s">
        <v>49</v>
      </c>
      <c r="L1074" s="30" t="s">
        <v>1610</v>
      </c>
      <c r="M1074" s="30">
        <v>0.59</v>
      </c>
      <c r="N1074" s="30" t="s">
        <v>8</v>
      </c>
      <c r="O1074" s="30" t="s">
        <v>35</v>
      </c>
      <c r="P1074" s="30" t="s">
        <v>466</v>
      </c>
      <c r="Q1074" s="30" t="s">
        <v>1474</v>
      </c>
      <c r="R1074" s="30">
        <v>83843</v>
      </c>
      <c r="S1074" s="32">
        <v>42101</v>
      </c>
      <c r="T1074" s="32">
        <v>42103</v>
      </c>
      <c r="U1074" s="53">
        <v>-88.624799999999993</v>
      </c>
      <c r="V1074" s="30">
        <v>5</v>
      </c>
      <c r="W1074" s="30">
        <v>272.86</v>
      </c>
      <c r="X1074" s="30">
        <v>90653</v>
      </c>
      <c r="Y1074" s="30" t="s">
        <v>3217</v>
      </c>
      <c r="Z1074" s="30">
        <v>193.82904345101511</v>
      </c>
    </row>
    <row r="1075" spans="1:26" x14ac:dyDescent="0.2">
      <c r="A1075" s="30">
        <v>1957</v>
      </c>
      <c r="B1075" s="30" t="s">
        <v>2024</v>
      </c>
      <c r="C1075" s="30" t="s">
        <v>13</v>
      </c>
      <c r="D1075" s="30">
        <v>0.09</v>
      </c>
      <c r="E1075" s="30">
        <v>77.510000000000005</v>
      </c>
      <c r="F1075" s="30">
        <v>4</v>
      </c>
      <c r="G1075" s="30" t="s">
        <v>14</v>
      </c>
      <c r="H1075" s="30" t="s">
        <v>15</v>
      </c>
      <c r="I1075" s="30" t="s">
        <v>16</v>
      </c>
      <c r="J1075" s="30" t="s">
        <v>17</v>
      </c>
      <c r="K1075" s="30" t="s">
        <v>49</v>
      </c>
      <c r="L1075" s="30" t="s">
        <v>2025</v>
      </c>
      <c r="M1075" s="30">
        <v>0.76</v>
      </c>
      <c r="N1075" s="30" t="s">
        <v>8</v>
      </c>
      <c r="O1075" s="30" t="s">
        <v>28</v>
      </c>
      <c r="P1075" s="30" t="s">
        <v>56</v>
      </c>
      <c r="Q1075" s="30" t="s">
        <v>1000</v>
      </c>
      <c r="R1075" s="30">
        <v>63130</v>
      </c>
      <c r="S1075" s="32">
        <v>42101</v>
      </c>
      <c r="T1075" s="32">
        <v>42103</v>
      </c>
      <c r="U1075" s="53">
        <v>-387.1044</v>
      </c>
      <c r="V1075" s="30">
        <v>1</v>
      </c>
      <c r="W1075" s="30">
        <v>77.47</v>
      </c>
      <c r="X1075" s="30">
        <v>89818</v>
      </c>
      <c r="Y1075" s="30" t="s">
        <v>3216</v>
      </c>
      <c r="Z1075" s="30">
        <v>134.77521909399482</v>
      </c>
    </row>
    <row r="1076" spans="1:26" x14ac:dyDescent="0.2">
      <c r="A1076" s="30">
        <v>268</v>
      </c>
      <c r="B1076" s="30" t="s">
        <v>2026</v>
      </c>
      <c r="C1076" s="30" t="s">
        <v>23</v>
      </c>
      <c r="D1076" s="30">
        <v>0.02</v>
      </c>
      <c r="E1076" s="30">
        <v>5.58</v>
      </c>
      <c r="F1076" s="30">
        <v>5.3</v>
      </c>
      <c r="G1076" s="30" t="s">
        <v>14</v>
      </c>
      <c r="H1076" s="30" t="s">
        <v>47</v>
      </c>
      <c r="I1076" s="30" t="s">
        <v>24</v>
      </c>
      <c r="J1076" s="30" t="s">
        <v>321</v>
      </c>
      <c r="K1076" s="30" t="s">
        <v>49</v>
      </c>
      <c r="L1076" s="30" t="s">
        <v>322</v>
      </c>
      <c r="M1076" s="30">
        <v>0.35</v>
      </c>
      <c r="N1076" s="30" t="s">
        <v>8</v>
      </c>
      <c r="O1076" s="30" t="s">
        <v>35</v>
      </c>
      <c r="P1076" s="30" t="s">
        <v>564</v>
      </c>
      <c r="Q1076" s="30" t="s">
        <v>2027</v>
      </c>
      <c r="R1076" s="30">
        <v>86001</v>
      </c>
      <c r="S1076" s="32">
        <v>42101</v>
      </c>
      <c r="T1076" s="32">
        <v>42106</v>
      </c>
      <c r="U1076" s="53">
        <v>-22.48</v>
      </c>
      <c r="V1076" s="30">
        <v>3</v>
      </c>
      <c r="W1076" s="30">
        <v>18.670000000000002</v>
      </c>
      <c r="X1076" s="30">
        <v>88941</v>
      </c>
      <c r="Y1076" s="30" t="s">
        <v>3217</v>
      </c>
      <c r="Z1076" s="30">
        <v>165.82679401145845</v>
      </c>
    </row>
    <row r="1077" spans="1:26" x14ac:dyDescent="0.2">
      <c r="A1077" s="30">
        <v>268</v>
      </c>
      <c r="B1077" s="30" t="s">
        <v>2026</v>
      </c>
      <c r="C1077" s="30" t="s">
        <v>23</v>
      </c>
      <c r="D1077" s="30">
        <v>0.03</v>
      </c>
      <c r="E1077" s="30">
        <v>40.89</v>
      </c>
      <c r="F1077" s="30">
        <v>18.98</v>
      </c>
      <c r="G1077" s="30" t="s">
        <v>14</v>
      </c>
      <c r="H1077" s="30" t="s">
        <v>47</v>
      </c>
      <c r="I1077" s="30" t="s">
        <v>4</v>
      </c>
      <c r="J1077" s="30" t="s">
        <v>102</v>
      </c>
      <c r="K1077" s="30" t="s">
        <v>49</v>
      </c>
      <c r="L1077" s="30" t="s">
        <v>2028</v>
      </c>
      <c r="M1077" s="30">
        <v>0.56999999999999995</v>
      </c>
      <c r="N1077" s="30" t="s">
        <v>8</v>
      </c>
      <c r="O1077" s="30" t="s">
        <v>35</v>
      </c>
      <c r="P1077" s="30" t="s">
        <v>564</v>
      </c>
      <c r="Q1077" s="30" t="s">
        <v>2027</v>
      </c>
      <c r="R1077" s="30">
        <v>86001</v>
      </c>
      <c r="S1077" s="32">
        <v>42101</v>
      </c>
      <c r="T1077" s="32">
        <v>42108</v>
      </c>
      <c r="U1077" s="53">
        <v>78.98</v>
      </c>
      <c r="V1077" s="30">
        <v>5</v>
      </c>
      <c r="W1077" s="30">
        <v>210.77</v>
      </c>
      <c r="X1077" s="30">
        <v>88941</v>
      </c>
      <c r="Y1077" s="30" t="s">
        <v>3217</v>
      </c>
      <c r="Z1077" s="30">
        <v>934.71517594778516</v>
      </c>
    </row>
    <row r="1078" spans="1:26" x14ac:dyDescent="0.2">
      <c r="A1078" s="30">
        <v>272</v>
      </c>
      <c r="B1078" s="30" t="s">
        <v>2029</v>
      </c>
      <c r="C1078" s="30" t="s">
        <v>23</v>
      </c>
      <c r="D1078" s="30">
        <v>0.02</v>
      </c>
      <c r="E1078" s="30">
        <v>5.58</v>
      </c>
      <c r="F1078" s="30">
        <v>5.3</v>
      </c>
      <c r="G1078" s="30" t="s">
        <v>14</v>
      </c>
      <c r="H1078" s="30" t="s">
        <v>47</v>
      </c>
      <c r="I1078" s="30" t="s">
        <v>24</v>
      </c>
      <c r="J1078" s="30" t="s">
        <v>321</v>
      </c>
      <c r="K1078" s="30" t="s">
        <v>49</v>
      </c>
      <c r="L1078" s="30" t="s">
        <v>322</v>
      </c>
      <c r="M1078" s="30">
        <v>0.35</v>
      </c>
      <c r="N1078" s="30" t="s">
        <v>8</v>
      </c>
      <c r="O1078" s="30" t="s">
        <v>9</v>
      </c>
      <c r="P1078" s="30" t="s">
        <v>73</v>
      </c>
      <c r="Q1078" s="30" t="s">
        <v>649</v>
      </c>
      <c r="R1078" s="30">
        <v>28204</v>
      </c>
      <c r="S1078" s="32">
        <v>42101</v>
      </c>
      <c r="T1078" s="32">
        <v>42106</v>
      </c>
      <c r="U1078" s="53">
        <v>-29.898399999999999</v>
      </c>
      <c r="V1078" s="30">
        <v>11</v>
      </c>
      <c r="W1078" s="30">
        <v>68.459999999999994</v>
      </c>
      <c r="X1078" s="30">
        <v>5509</v>
      </c>
      <c r="Y1078" s="30" t="s">
        <v>3215</v>
      </c>
      <c r="Z1078" s="30">
        <v>158.23016159253712</v>
      </c>
    </row>
    <row r="1079" spans="1:26" x14ac:dyDescent="0.2">
      <c r="A1079" s="30">
        <v>272</v>
      </c>
      <c r="B1079" s="30" t="s">
        <v>2029</v>
      </c>
      <c r="C1079" s="30" t="s">
        <v>23</v>
      </c>
      <c r="D1079" s="30">
        <v>0.03</v>
      </c>
      <c r="E1079" s="30">
        <v>40.89</v>
      </c>
      <c r="F1079" s="30">
        <v>18.98</v>
      </c>
      <c r="G1079" s="30" t="s">
        <v>14</v>
      </c>
      <c r="H1079" s="30" t="s">
        <v>47</v>
      </c>
      <c r="I1079" s="30" t="s">
        <v>4</v>
      </c>
      <c r="J1079" s="30" t="s">
        <v>102</v>
      </c>
      <c r="K1079" s="30" t="s">
        <v>49</v>
      </c>
      <c r="L1079" s="30" t="s">
        <v>2028</v>
      </c>
      <c r="M1079" s="30">
        <v>0.56999999999999995</v>
      </c>
      <c r="N1079" s="30" t="s">
        <v>8</v>
      </c>
      <c r="O1079" s="30" t="s">
        <v>9</v>
      </c>
      <c r="P1079" s="30" t="s">
        <v>73</v>
      </c>
      <c r="Q1079" s="30" t="s">
        <v>649</v>
      </c>
      <c r="R1079" s="30">
        <v>28204</v>
      </c>
      <c r="S1079" s="32">
        <v>42101</v>
      </c>
      <c r="T1079" s="32">
        <v>42108</v>
      </c>
      <c r="U1079" s="53">
        <v>52.916600000000003</v>
      </c>
      <c r="V1079" s="30">
        <v>21</v>
      </c>
      <c r="W1079" s="30">
        <v>885.23</v>
      </c>
      <c r="X1079" s="30">
        <v>5509</v>
      </c>
      <c r="Y1079" s="30" t="s">
        <v>3215</v>
      </c>
      <c r="Z1079" s="30">
        <v>908.02558393504466</v>
      </c>
    </row>
    <row r="1080" spans="1:26" x14ac:dyDescent="0.2">
      <c r="A1080" s="30">
        <v>696</v>
      </c>
      <c r="B1080" s="30" t="s">
        <v>1859</v>
      </c>
      <c r="C1080" s="30" t="s">
        <v>23</v>
      </c>
      <c r="D1080" s="30">
        <v>0.1</v>
      </c>
      <c r="E1080" s="30">
        <v>40.479999999999997</v>
      </c>
      <c r="F1080" s="30">
        <v>19.989999999999998</v>
      </c>
      <c r="G1080" s="30" t="s">
        <v>14</v>
      </c>
      <c r="H1080" s="30" t="s">
        <v>70</v>
      </c>
      <c r="I1080" s="30" t="s">
        <v>16</v>
      </c>
      <c r="J1080" s="30" t="s">
        <v>17</v>
      </c>
      <c r="K1080" s="30" t="s">
        <v>49</v>
      </c>
      <c r="L1080" s="30" t="s">
        <v>2030</v>
      </c>
      <c r="M1080" s="30">
        <v>0.77</v>
      </c>
      <c r="N1080" s="30" t="s">
        <v>8</v>
      </c>
      <c r="O1080" s="30" t="s">
        <v>28</v>
      </c>
      <c r="P1080" s="30" t="s">
        <v>29</v>
      </c>
      <c r="Q1080" s="30" t="s">
        <v>1860</v>
      </c>
      <c r="R1080" s="30">
        <v>46307</v>
      </c>
      <c r="S1080" s="32">
        <v>42101</v>
      </c>
      <c r="T1080" s="32">
        <v>42103</v>
      </c>
      <c r="U1080" s="53">
        <v>-580.32000000000005</v>
      </c>
      <c r="V1080" s="30">
        <v>9</v>
      </c>
      <c r="W1080" s="30">
        <v>355.84</v>
      </c>
      <c r="X1080" s="30">
        <v>89848</v>
      </c>
      <c r="Y1080" s="30" t="s">
        <v>3216</v>
      </c>
      <c r="Z1080" s="30">
        <v>375.74508596915098</v>
      </c>
    </row>
    <row r="1081" spans="1:26" x14ac:dyDescent="0.2">
      <c r="A1081" s="30">
        <v>698</v>
      </c>
      <c r="B1081" s="30" t="s">
        <v>1019</v>
      </c>
      <c r="C1081" s="30" t="s">
        <v>23</v>
      </c>
      <c r="D1081" s="30">
        <v>0.1</v>
      </c>
      <c r="E1081" s="30">
        <v>40.479999999999997</v>
      </c>
      <c r="F1081" s="30">
        <v>19.989999999999998</v>
      </c>
      <c r="G1081" s="30" t="s">
        <v>14</v>
      </c>
      <c r="H1081" s="30" t="s">
        <v>70</v>
      </c>
      <c r="I1081" s="30" t="s">
        <v>16</v>
      </c>
      <c r="J1081" s="30" t="s">
        <v>17</v>
      </c>
      <c r="K1081" s="30" t="s">
        <v>49</v>
      </c>
      <c r="L1081" s="30" t="s">
        <v>2030</v>
      </c>
      <c r="M1081" s="30">
        <v>0.77</v>
      </c>
      <c r="N1081" s="30" t="s">
        <v>8</v>
      </c>
      <c r="O1081" s="30" t="s">
        <v>35</v>
      </c>
      <c r="P1081" s="30" t="s">
        <v>42</v>
      </c>
      <c r="Q1081" s="30" t="s">
        <v>118</v>
      </c>
      <c r="R1081" s="30">
        <v>98105</v>
      </c>
      <c r="S1081" s="32">
        <v>42101</v>
      </c>
      <c r="T1081" s="32">
        <v>42103</v>
      </c>
      <c r="U1081" s="53">
        <v>-580.32000000000005</v>
      </c>
      <c r="V1081" s="30">
        <v>36</v>
      </c>
      <c r="W1081" s="30">
        <v>1423.35</v>
      </c>
      <c r="X1081" s="30">
        <v>8994</v>
      </c>
      <c r="Y1081" s="30" t="s">
        <v>3217</v>
      </c>
      <c r="Z1081" s="30">
        <v>375.74508596915098</v>
      </c>
    </row>
    <row r="1082" spans="1:26" x14ac:dyDescent="0.2">
      <c r="A1082" s="30">
        <v>683</v>
      </c>
      <c r="B1082" s="30" t="s">
        <v>2031</v>
      </c>
      <c r="C1082" s="30" t="s">
        <v>92</v>
      </c>
      <c r="D1082" s="30">
        <v>0.06</v>
      </c>
      <c r="E1082" s="30">
        <v>17.670000000000002</v>
      </c>
      <c r="F1082" s="30">
        <v>8.99</v>
      </c>
      <c r="G1082" s="30" t="s">
        <v>63</v>
      </c>
      <c r="H1082" s="30" t="s">
        <v>3</v>
      </c>
      <c r="I1082" s="30" t="s">
        <v>4</v>
      </c>
      <c r="J1082" s="30" t="s">
        <v>102</v>
      </c>
      <c r="K1082" s="30" t="s">
        <v>18</v>
      </c>
      <c r="L1082" s="30" t="s">
        <v>2032</v>
      </c>
      <c r="M1082" s="30">
        <v>0.47</v>
      </c>
      <c r="N1082" s="30" t="s">
        <v>8</v>
      </c>
      <c r="O1082" s="30" t="s">
        <v>28</v>
      </c>
      <c r="P1082" s="30" t="s">
        <v>109</v>
      </c>
      <c r="Q1082" s="30" t="s">
        <v>1565</v>
      </c>
      <c r="R1082" s="30">
        <v>68046</v>
      </c>
      <c r="S1082" s="32">
        <v>42101</v>
      </c>
      <c r="T1082" s="32">
        <v>42102</v>
      </c>
      <c r="U1082" s="53">
        <v>38.06</v>
      </c>
      <c r="V1082" s="30">
        <v>4</v>
      </c>
      <c r="W1082" s="30">
        <v>69.959999999999994</v>
      </c>
      <c r="X1082" s="30">
        <v>87765</v>
      </c>
      <c r="Y1082" s="30" t="s">
        <v>3216</v>
      </c>
      <c r="Z1082" s="30">
        <v>252.30229017511732</v>
      </c>
    </row>
    <row r="1083" spans="1:26" x14ac:dyDescent="0.2">
      <c r="A1083" s="30">
        <v>1410</v>
      </c>
      <c r="B1083" s="30" t="s">
        <v>2033</v>
      </c>
      <c r="C1083" s="30" t="s">
        <v>92</v>
      </c>
      <c r="D1083" s="30">
        <v>0</v>
      </c>
      <c r="E1083" s="30">
        <v>65.989999999999995</v>
      </c>
      <c r="F1083" s="30">
        <v>5.26</v>
      </c>
      <c r="G1083" s="30" t="s">
        <v>14</v>
      </c>
      <c r="H1083" s="30" t="s">
        <v>70</v>
      </c>
      <c r="I1083" s="30" t="s">
        <v>16</v>
      </c>
      <c r="J1083" s="30" t="s">
        <v>111</v>
      </c>
      <c r="K1083" s="30" t="s">
        <v>49</v>
      </c>
      <c r="L1083" s="30" t="s">
        <v>2034</v>
      </c>
      <c r="M1083" s="30">
        <v>0.59</v>
      </c>
      <c r="N1083" s="30" t="s">
        <v>8</v>
      </c>
      <c r="O1083" s="30" t="s">
        <v>35</v>
      </c>
      <c r="P1083" s="30" t="s">
        <v>66</v>
      </c>
      <c r="Q1083" s="30" t="s">
        <v>2035</v>
      </c>
      <c r="R1083" s="30">
        <v>92553</v>
      </c>
      <c r="S1083" s="32">
        <v>42101</v>
      </c>
      <c r="T1083" s="32">
        <v>42102</v>
      </c>
      <c r="U1083" s="53">
        <v>369.99869999999999</v>
      </c>
      <c r="V1083" s="30">
        <v>9</v>
      </c>
      <c r="W1083" s="30">
        <v>536.23</v>
      </c>
      <c r="X1083" s="30">
        <v>87086</v>
      </c>
      <c r="Y1083" s="30" t="s">
        <v>3217</v>
      </c>
      <c r="Z1083" s="30">
        <v>871.1612250966316</v>
      </c>
    </row>
    <row r="1084" spans="1:26" x14ac:dyDescent="0.2">
      <c r="A1084" s="30">
        <v>1413</v>
      </c>
      <c r="B1084" s="30" t="s">
        <v>914</v>
      </c>
      <c r="C1084" s="30" t="s">
        <v>92</v>
      </c>
      <c r="D1084" s="30">
        <v>0</v>
      </c>
      <c r="E1084" s="30">
        <v>65.989999999999995</v>
      </c>
      <c r="F1084" s="30">
        <v>5.26</v>
      </c>
      <c r="G1084" s="30" t="s">
        <v>14</v>
      </c>
      <c r="H1084" s="30" t="s">
        <v>70</v>
      </c>
      <c r="I1084" s="30" t="s">
        <v>16</v>
      </c>
      <c r="J1084" s="30" t="s">
        <v>111</v>
      </c>
      <c r="K1084" s="30" t="s">
        <v>49</v>
      </c>
      <c r="L1084" s="30" t="s">
        <v>2034</v>
      </c>
      <c r="M1084" s="30">
        <v>0.59</v>
      </c>
      <c r="N1084" s="30" t="s">
        <v>8</v>
      </c>
      <c r="O1084" s="30" t="s">
        <v>87</v>
      </c>
      <c r="P1084" s="30" t="s">
        <v>379</v>
      </c>
      <c r="Q1084" s="30" t="s">
        <v>764</v>
      </c>
      <c r="R1084" s="30">
        <v>2113</v>
      </c>
      <c r="S1084" s="32">
        <v>42101</v>
      </c>
      <c r="T1084" s="32">
        <v>42102</v>
      </c>
      <c r="U1084" s="53">
        <v>542.25</v>
      </c>
      <c r="V1084" s="30">
        <v>36</v>
      </c>
      <c r="W1084" s="30">
        <v>2144.92</v>
      </c>
      <c r="X1084" s="30">
        <v>10277</v>
      </c>
      <c r="Y1084" s="30" t="s">
        <v>3218</v>
      </c>
      <c r="Z1084" s="30">
        <v>1047.5509870104329</v>
      </c>
    </row>
    <row r="1085" spans="1:26" x14ac:dyDescent="0.2">
      <c r="A1085" s="30">
        <v>2196</v>
      </c>
      <c r="B1085" s="30" t="s">
        <v>2036</v>
      </c>
      <c r="C1085" s="30" t="s">
        <v>92</v>
      </c>
      <c r="D1085" s="30">
        <v>0.03</v>
      </c>
      <c r="E1085" s="30">
        <v>27.48</v>
      </c>
      <c r="F1085" s="30">
        <v>4</v>
      </c>
      <c r="G1085" s="30" t="s">
        <v>14</v>
      </c>
      <c r="H1085" s="30" t="s">
        <v>3</v>
      </c>
      <c r="I1085" s="30" t="s">
        <v>16</v>
      </c>
      <c r="J1085" s="30" t="s">
        <v>17</v>
      </c>
      <c r="K1085" s="30" t="s">
        <v>49</v>
      </c>
      <c r="L1085" s="30" t="s">
        <v>2037</v>
      </c>
      <c r="M1085" s="30">
        <v>0.75</v>
      </c>
      <c r="N1085" s="30" t="s">
        <v>8</v>
      </c>
      <c r="O1085" s="30" t="s">
        <v>87</v>
      </c>
      <c r="P1085" s="30" t="s">
        <v>88</v>
      </c>
      <c r="Q1085" s="30" t="s">
        <v>2038</v>
      </c>
      <c r="R1085" s="30">
        <v>14701</v>
      </c>
      <c r="S1085" s="32">
        <v>42101</v>
      </c>
      <c r="T1085" s="32">
        <v>42102</v>
      </c>
      <c r="U1085" s="53">
        <v>-88.840800000000002</v>
      </c>
      <c r="V1085" s="30">
        <v>11</v>
      </c>
      <c r="W1085" s="30">
        <v>294.97000000000003</v>
      </c>
      <c r="X1085" s="30">
        <v>89175</v>
      </c>
      <c r="Y1085" s="30" t="s">
        <v>3218</v>
      </c>
      <c r="Z1085" s="30">
        <v>349.9412624582954</v>
      </c>
    </row>
    <row r="1086" spans="1:26" x14ac:dyDescent="0.2">
      <c r="A1086" s="30">
        <v>2196</v>
      </c>
      <c r="B1086" s="30" t="s">
        <v>2036</v>
      </c>
      <c r="C1086" s="30" t="s">
        <v>92</v>
      </c>
      <c r="D1086" s="30">
        <v>0.1</v>
      </c>
      <c r="E1086" s="30">
        <v>179.99</v>
      </c>
      <c r="F1086" s="30">
        <v>19.989999999999998</v>
      </c>
      <c r="G1086" s="30" t="s">
        <v>14</v>
      </c>
      <c r="H1086" s="30" t="s">
        <v>3</v>
      </c>
      <c r="I1086" s="30" t="s">
        <v>16</v>
      </c>
      <c r="J1086" s="30" t="s">
        <v>17</v>
      </c>
      <c r="K1086" s="30" t="s">
        <v>49</v>
      </c>
      <c r="L1086" s="30" t="s">
        <v>691</v>
      </c>
      <c r="M1086" s="30">
        <v>0.48</v>
      </c>
      <c r="N1086" s="30" t="s">
        <v>8</v>
      </c>
      <c r="O1086" s="30" t="s">
        <v>87</v>
      </c>
      <c r="P1086" s="30" t="s">
        <v>88</v>
      </c>
      <c r="Q1086" s="30" t="s">
        <v>2038</v>
      </c>
      <c r="R1086" s="30">
        <v>14701</v>
      </c>
      <c r="S1086" s="32">
        <v>42101</v>
      </c>
      <c r="T1086" s="32">
        <v>42102</v>
      </c>
      <c r="U1086" s="53">
        <v>1208.9903999999999</v>
      </c>
      <c r="V1086" s="30">
        <v>14</v>
      </c>
      <c r="W1086" s="30">
        <v>2458.0500000000002</v>
      </c>
      <c r="X1086" s="30">
        <v>89175</v>
      </c>
      <c r="Y1086" s="30" t="s">
        <v>3218</v>
      </c>
      <c r="Z1086" s="30">
        <v>2328.0691661267233</v>
      </c>
    </row>
    <row r="1087" spans="1:26" x14ac:dyDescent="0.2">
      <c r="A1087" s="30">
        <v>2196</v>
      </c>
      <c r="B1087" s="30" t="s">
        <v>2036</v>
      </c>
      <c r="C1087" s="30" t="s">
        <v>92</v>
      </c>
      <c r="D1087" s="30">
        <v>0.1</v>
      </c>
      <c r="E1087" s="30">
        <v>140.85</v>
      </c>
      <c r="F1087" s="30">
        <v>19.989999999999998</v>
      </c>
      <c r="G1087" s="30" t="s">
        <v>14</v>
      </c>
      <c r="H1087" s="30" t="s">
        <v>3</v>
      </c>
      <c r="I1087" s="30" t="s">
        <v>24</v>
      </c>
      <c r="J1087" s="30" t="s">
        <v>54</v>
      </c>
      <c r="K1087" s="30" t="s">
        <v>49</v>
      </c>
      <c r="L1087" s="30" t="s">
        <v>2039</v>
      </c>
      <c r="M1087" s="30">
        <v>0.73</v>
      </c>
      <c r="N1087" s="30" t="s">
        <v>8</v>
      </c>
      <c r="O1087" s="30" t="s">
        <v>87</v>
      </c>
      <c r="P1087" s="30" t="s">
        <v>88</v>
      </c>
      <c r="Q1087" s="30" t="s">
        <v>2038</v>
      </c>
      <c r="R1087" s="30">
        <v>14701</v>
      </c>
      <c r="S1087" s="32">
        <v>42101</v>
      </c>
      <c r="T1087" s="32">
        <v>42103</v>
      </c>
      <c r="U1087" s="53">
        <v>9.9911999999999992</v>
      </c>
      <c r="V1087" s="30">
        <v>19</v>
      </c>
      <c r="W1087" s="30">
        <v>2465.75</v>
      </c>
      <c r="X1087" s="30">
        <v>89175</v>
      </c>
      <c r="Y1087" s="30" t="s">
        <v>3218</v>
      </c>
      <c r="Z1087" s="30">
        <v>1185.4266173160543</v>
      </c>
    </row>
    <row r="1088" spans="1:26" x14ac:dyDescent="0.2">
      <c r="A1088" s="30">
        <v>2073</v>
      </c>
      <c r="B1088" s="30" t="s">
        <v>2040</v>
      </c>
      <c r="C1088" s="30" t="s">
        <v>46</v>
      </c>
      <c r="D1088" s="30">
        <v>0.05</v>
      </c>
      <c r="E1088" s="30">
        <v>291.73</v>
      </c>
      <c r="F1088" s="30">
        <v>48.8</v>
      </c>
      <c r="G1088" s="30" t="s">
        <v>2</v>
      </c>
      <c r="H1088" s="30" t="s">
        <v>15</v>
      </c>
      <c r="I1088" s="30" t="s">
        <v>4</v>
      </c>
      <c r="J1088" s="30" t="s">
        <v>85</v>
      </c>
      <c r="K1088" s="30" t="s">
        <v>33</v>
      </c>
      <c r="L1088" s="30" t="s">
        <v>86</v>
      </c>
      <c r="M1088" s="30">
        <v>0.56000000000000005</v>
      </c>
      <c r="N1088" s="30" t="s">
        <v>8</v>
      </c>
      <c r="O1088" s="30" t="s">
        <v>28</v>
      </c>
      <c r="P1088" s="30" t="s">
        <v>265</v>
      </c>
      <c r="Q1088" s="30" t="s">
        <v>2041</v>
      </c>
      <c r="R1088" s="30">
        <v>48135</v>
      </c>
      <c r="S1088" s="32">
        <v>42101</v>
      </c>
      <c r="T1088" s="32">
        <v>42103</v>
      </c>
      <c r="U1088" s="53">
        <v>550.38080000000002</v>
      </c>
      <c r="V1088" s="30">
        <v>6</v>
      </c>
      <c r="W1088" s="30">
        <v>1818.41</v>
      </c>
      <c r="X1088" s="30">
        <v>88557</v>
      </c>
      <c r="Y1088" s="30" t="s">
        <v>3216</v>
      </c>
      <c r="Z1088" s="30">
        <v>3264.3625587526803</v>
      </c>
    </row>
    <row r="1089" spans="1:26" x14ac:dyDescent="0.2">
      <c r="A1089" s="30">
        <v>2539</v>
      </c>
      <c r="B1089" s="30" t="s">
        <v>2042</v>
      </c>
      <c r="C1089" s="30" t="s">
        <v>46</v>
      </c>
      <c r="D1089" s="30">
        <v>0.08</v>
      </c>
      <c r="E1089" s="30">
        <v>12.53</v>
      </c>
      <c r="F1089" s="30">
        <v>0.5</v>
      </c>
      <c r="G1089" s="30" t="s">
        <v>14</v>
      </c>
      <c r="H1089" s="30" t="s">
        <v>47</v>
      </c>
      <c r="I1089" s="30" t="s">
        <v>24</v>
      </c>
      <c r="J1089" s="30" t="s">
        <v>128</v>
      </c>
      <c r="K1089" s="30" t="s">
        <v>49</v>
      </c>
      <c r="L1089" s="30" t="s">
        <v>2043</v>
      </c>
      <c r="M1089" s="30">
        <v>0.38</v>
      </c>
      <c r="N1089" s="30" t="s">
        <v>8</v>
      </c>
      <c r="O1089" s="30" t="s">
        <v>9</v>
      </c>
      <c r="P1089" s="30" t="s">
        <v>99</v>
      </c>
      <c r="Q1089" s="30" t="s">
        <v>2044</v>
      </c>
      <c r="R1089" s="30">
        <v>32789</v>
      </c>
      <c r="S1089" s="32">
        <v>42101</v>
      </c>
      <c r="T1089" s="32">
        <v>42102</v>
      </c>
      <c r="U1089" s="53">
        <v>215.71799999999999</v>
      </c>
      <c r="V1089" s="30">
        <v>5</v>
      </c>
      <c r="W1089" s="30">
        <v>61.1</v>
      </c>
      <c r="X1089" s="30">
        <v>91017</v>
      </c>
      <c r="Y1089" s="30" t="s">
        <v>3215</v>
      </c>
      <c r="Z1089" s="30">
        <v>405.40045604553995</v>
      </c>
    </row>
    <row r="1090" spans="1:26" x14ac:dyDescent="0.2">
      <c r="A1090" s="30">
        <v>2540</v>
      </c>
      <c r="B1090" s="30" t="s">
        <v>2045</v>
      </c>
      <c r="C1090" s="30" t="s">
        <v>46</v>
      </c>
      <c r="D1090" s="30">
        <v>0.02</v>
      </c>
      <c r="E1090" s="30">
        <v>178.47</v>
      </c>
      <c r="F1090" s="30">
        <v>19.989999999999998</v>
      </c>
      <c r="G1090" s="30" t="s">
        <v>14</v>
      </c>
      <c r="H1090" s="30" t="s">
        <v>47</v>
      </c>
      <c r="I1090" s="30" t="s">
        <v>24</v>
      </c>
      <c r="J1090" s="30" t="s">
        <v>54</v>
      </c>
      <c r="K1090" s="30" t="s">
        <v>49</v>
      </c>
      <c r="L1090" s="30" t="s">
        <v>987</v>
      </c>
      <c r="M1090" s="30">
        <v>0.55000000000000004</v>
      </c>
      <c r="N1090" s="30" t="s">
        <v>8</v>
      </c>
      <c r="O1090" s="30" t="s">
        <v>9</v>
      </c>
      <c r="P1090" s="30" t="s">
        <v>99</v>
      </c>
      <c r="Q1090" s="30" t="s">
        <v>2046</v>
      </c>
      <c r="R1090" s="30">
        <v>32708</v>
      </c>
      <c r="S1090" s="32">
        <v>42101</v>
      </c>
      <c r="T1090" s="32">
        <v>42102</v>
      </c>
      <c r="U1090" s="53">
        <v>106.98480000000001</v>
      </c>
      <c r="V1090" s="30">
        <v>1</v>
      </c>
      <c r="W1090" s="30">
        <v>193.81</v>
      </c>
      <c r="X1090" s="30">
        <v>91017</v>
      </c>
      <c r="Y1090" s="30" t="s">
        <v>3215</v>
      </c>
      <c r="Z1090" s="30">
        <v>1533.6164482470253</v>
      </c>
    </row>
    <row r="1091" spans="1:26" x14ac:dyDescent="0.2">
      <c r="A1091" s="30">
        <v>15</v>
      </c>
      <c r="B1091" s="30" t="s">
        <v>2047</v>
      </c>
      <c r="C1091" s="30" t="s">
        <v>1</v>
      </c>
      <c r="D1091" s="30">
        <v>0</v>
      </c>
      <c r="E1091" s="30">
        <v>4.42</v>
      </c>
      <c r="F1091" s="30">
        <v>4.99</v>
      </c>
      <c r="G1091" s="30" t="s">
        <v>14</v>
      </c>
      <c r="H1091" s="30" t="s">
        <v>3</v>
      </c>
      <c r="I1091" s="30" t="s">
        <v>24</v>
      </c>
      <c r="J1091" s="30" t="s">
        <v>321</v>
      </c>
      <c r="K1091" s="30" t="s">
        <v>49</v>
      </c>
      <c r="L1091" s="30" t="s">
        <v>2048</v>
      </c>
      <c r="M1091" s="30">
        <v>0.38</v>
      </c>
      <c r="N1091" s="30" t="s">
        <v>8</v>
      </c>
      <c r="O1091" s="30" t="s">
        <v>87</v>
      </c>
      <c r="P1091" s="30" t="s">
        <v>88</v>
      </c>
      <c r="Q1091" s="30" t="s">
        <v>2049</v>
      </c>
      <c r="R1091" s="30">
        <v>11787</v>
      </c>
      <c r="S1091" s="32">
        <v>42102</v>
      </c>
      <c r="T1091" s="32">
        <v>42103</v>
      </c>
      <c r="U1091" s="53">
        <v>-59.82</v>
      </c>
      <c r="V1091" s="30">
        <v>7</v>
      </c>
      <c r="W1091" s="30">
        <v>33.47</v>
      </c>
      <c r="X1091" s="30">
        <v>86837</v>
      </c>
      <c r="Y1091" s="30" t="s">
        <v>3218</v>
      </c>
      <c r="Z1091" s="30">
        <v>324.3064721368134</v>
      </c>
    </row>
    <row r="1092" spans="1:26" x14ac:dyDescent="0.2">
      <c r="A1092" s="30">
        <v>1935</v>
      </c>
      <c r="B1092" s="30" t="s">
        <v>2050</v>
      </c>
      <c r="C1092" s="30" t="s">
        <v>1</v>
      </c>
      <c r="D1092" s="30">
        <v>0.01</v>
      </c>
      <c r="E1092" s="30">
        <v>42.98</v>
      </c>
      <c r="F1092" s="30">
        <v>4.62</v>
      </c>
      <c r="G1092" s="30" t="s">
        <v>63</v>
      </c>
      <c r="H1092" s="30" t="s">
        <v>70</v>
      </c>
      <c r="I1092" s="30" t="s">
        <v>24</v>
      </c>
      <c r="J1092" s="30" t="s">
        <v>71</v>
      </c>
      <c r="K1092" s="30" t="s">
        <v>49</v>
      </c>
      <c r="L1092" s="30" t="s">
        <v>256</v>
      </c>
      <c r="M1092" s="30">
        <v>0.56000000000000005</v>
      </c>
      <c r="N1092" s="30" t="s">
        <v>8</v>
      </c>
      <c r="O1092" s="30" t="s">
        <v>28</v>
      </c>
      <c r="P1092" s="30" t="s">
        <v>163</v>
      </c>
      <c r="Q1092" s="30" t="s">
        <v>2051</v>
      </c>
      <c r="R1092" s="30">
        <v>75051</v>
      </c>
      <c r="S1092" s="32">
        <v>42102</v>
      </c>
      <c r="T1092" s="32">
        <v>42104</v>
      </c>
      <c r="U1092" s="53">
        <v>285.47370000000001</v>
      </c>
      <c r="V1092" s="30">
        <v>9</v>
      </c>
      <c r="W1092" s="30">
        <v>413.73</v>
      </c>
      <c r="X1092" s="30">
        <v>86686</v>
      </c>
      <c r="Y1092" s="30" t="s">
        <v>3216</v>
      </c>
      <c r="Z1092" s="30">
        <v>858.31021292407377</v>
      </c>
    </row>
    <row r="1093" spans="1:26" x14ac:dyDescent="0.2">
      <c r="A1093" s="30">
        <v>2655</v>
      </c>
      <c r="B1093" s="30" t="s">
        <v>2052</v>
      </c>
      <c r="C1093" s="30" t="s">
        <v>1</v>
      </c>
      <c r="D1093" s="30">
        <v>7.0000000000000007E-2</v>
      </c>
      <c r="E1093" s="30">
        <v>2.94</v>
      </c>
      <c r="F1093" s="30">
        <v>0.81</v>
      </c>
      <c r="G1093" s="30" t="s">
        <v>14</v>
      </c>
      <c r="H1093" s="30" t="s">
        <v>70</v>
      </c>
      <c r="I1093" s="30" t="s">
        <v>24</v>
      </c>
      <c r="J1093" s="30" t="s">
        <v>25</v>
      </c>
      <c r="K1093" s="30" t="s">
        <v>26</v>
      </c>
      <c r="L1093" s="30" t="s">
        <v>2053</v>
      </c>
      <c r="M1093" s="30">
        <v>0.4</v>
      </c>
      <c r="N1093" s="30" t="s">
        <v>8</v>
      </c>
      <c r="O1093" s="30" t="s">
        <v>9</v>
      </c>
      <c r="P1093" s="30" t="s">
        <v>51</v>
      </c>
      <c r="Q1093" s="30" t="s">
        <v>337</v>
      </c>
      <c r="R1093" s="30">
        <v>30318</v>
      </c>
      <c r="S1093" s="32">
        <v>42102</v>
      </c>
      <c r="T1093" s="32">
        <v>42103</v>
      </c>
      <c r="U1093" s="53">
        <v>-93.927400000000006</v>
      </c>
      <c r="V1093" s="30">
        <v>10</v>
      </c>
      <c r="W1093" s="30">
        <v>29.88</v>
      </c>
      <c r="X1093" s="30">
        <v>86064</v>
      </c>
      <c r="Y1093" s="30" t="s">
        <v>3215</v>
      </c>
      <c r="Z1093" s="30">
        <v>148.61160475028876</v>
      </c>
    </row>
    <row r="1094" spans="1:26" x14ac:dyDescent="0.2">
      <c r="A1094" s="30">
        <v>3098</v>
      </c>
      <c r="B1094" s="30" t="s">
        <v>1396</v>
      </c>
      <c r="C1094" s="30" t="s">
        <v>1</v>
      </c>
      <c r="D1094" s="30">
        <v>0.05</v>
      </c>
      <c r="E1094" s="30">
        <v>35.44</v>
      </c>
      <c r="F1094" s="30">
        <v>5.09</v>
      </c>
      <c r="G1094" s="30" t="s">
        <v>14</v>
      </c>
      <c r="H1094" s="30" t="s">
        <v>15</v>
      </c>
      <c r="I1094" s="30" t="s">
        <v>24</v>
      </c>
      <c r="J1094" s="30" t="s">
        <v>64</v>
      </c>
      <c r="K1094" s="30" t="s">
        <v>49</v>
      </c>
      <c r="L1094" s="30" t="s">
        <v>2054</v>
      </c>
      <c r="M1094" s="30">
        <v>0.38</v>
      </c>
      <c r="N1094" s="30" t="s">
        <v>8</v>
      </c>
      <c r="O1094" s="30" t="s">
        <v>87</v>
      </c>
      <c r="P1094" s="30" t="s">
        <v>88</v>
      </c>
      <c r="Q1094" s="30" t="s">
        <v>1397</v>
      </c>
      <c r="R1094" s="30">
        <v>11967</v>
      </c>
      <c r="S1094" s="32">
        <v>42102</v>
      </c>
      <c r="T1094" s="32">
        <v>42103</v>
      </c>
      <c r="U1094" s="53">
        <v>240.17519999999999</v>
      </c>
      <c r="V1094" s="30">
        <v>10</v>
      </c>
      <c r="W1094" s="30">
        <v>348.08</v>
      </c>
      <c r="X1094" s="30">
        <v>89314</v>
      </c>
      <c r="Y1094" s="30" t="s">
        <v>3218</v>
      </c>
      <c r="Z1094" s="30">
        <v>678.52322524240697</v>
      </c>
    </row>
    <row r="1095" spans="1:26" x14ac:dyDescent="0.2">
      <c r="A1095" s="30">
        <v>1614</v>
      </c>
      <c r="B1095" s="30" t="s">
        <v>2055</v>
      </c>
      <c r="C1095" s="30" t="s">
        <v>23</v>
      </c>
      <c r="D1095" s="30">
        <v>0.06</v>
      </c>
      <c r="E1095" s="30">
        <v>40.97</v>
      </c>
      <c r="F1095" s="30">
        <v>1.99</v>
      </c>
      <c r="G1095" s="30" t="s">
        <v>14</v>
      </c>
      <c r="H1095" s="30" t="s">
        <v>15</v>
      </c>
      <c r="I1095" s="30" t="s">
        <v>16</v>
      </c>
      <c r="J1095" s="30" t="s">
        <v>17</v>
      </c>
      <c r="K1095" s="30" t="s">
        <v>18</v>
      </c>
      <c r="L1095" s="30" t="s">
        <v>2056</v>
      </c>
      <c r="M1095" s="30">
        <v>0.42</v>
      </c>
      <c r="N1095" s="30" t="s">
        <v>8</v>
      </c>
      <c r="O1095" s="30" t="s">
        <v>87</v>
      </c>
      <c r="P1095" s="30" t="s">
        <v>379</v>
      </c>
      <c r="Q1095" s="30" t="s">
        <v>2057</v>
      </c>
      <c r="R1095" s="30">
        <v>1748</v>
      </c>
      <c r="S1095" s="32">
        <v>42102</v>
      </c>
      <c r="T1095" s="32">
        <v>42106</v>
      </c>
      <c r="U1095" s="53">
        <v>341.19810000000001</v>
      </c>
      <c r="V1095" s="30">
        <v>12</v>
      </c>
      <c r="W1095" s="30">
        <v>494.49</v>
      </c>
      <c r="X1095" s="30">
        <v>87823</v>
      </c>
      <c r="Y1095" s="30" t="s">
        <v>3218</v>
      </c>
      <c r="Z1095" s="30">
        <v>530.01383184444478</v>
      </c>
    </row>
    <row r="1096" spans="1:26" x14ac:dyDescent="0.2">
      <c r="A1096" s="30">
        <v>1018</v>
      </c>
      <c r="B1096" s="30" t="s">
        <v>2058</v>
      </c>
      <c r="C1096" s="30" t="s">
        <v>92</v>
      </c>
      <c r="D1096" s="30">
        <v>0.05</v>
      </c>
      <c r="E1096" s="30">
        <v>35.89</v>
      </c>
      <c r="F1096" s="30">
        <v>14.72</v>
      </c>
      <c r="G1096" s="30" t="s">
        <v>14</v>
      </c>
      <c r="H1096" s="30" t="s">
        <v>47</v>
      </c>
      <c r="I1096" s="30" t="s">
        <v>24</v>
      </c>
      <c r="J1096" s="30" t="s">
        <v>321</v>
      </c>
      <c r="K1096" s="30" t="s">
        <v>49</v>
      </c>
      <c r="L1096" s="30" t="s">
        <v>2059</v>
      </c>
      <c r="M1096" s="30">
        <v>0.4</v>
      </c>
      <c r="N1096" s="30" t="s">
        <v>8</v>
      </c>
      <c r="O1096" s="30" t="s">
        <v>9</v>
      </c>
      <c r="P1096" s="30" t="s">
        <v>73</v>
      </c>
      <c r="Q1096" s="30" t="s">
        <v>2060</v>
      </c>
      <c r="R1096" s="30">
        <v>27511</v>
      </c>
      <c r="S1096" s="32">
        <v>42102</v>
      </c>
      <c r="T1096" s="32">
        <v>42103</v>
      </c>
      <c r="U1096" s="53">
        <v>22.866</v>
      </c>
      <c r="V1096" s="30">
        <v>19</v>
      </c>
      <c r="W1096" s="30">
        <v>680.39</v>
      </c>
      <c r="X1096" s="30">
        <v>88391</v>
      </c>
      <c r="Y1096" s="30" t="s">
        <v>3215</v>
      </c>
      <c r="Z1096" s="30">
        <v>522.32026761494421</v>
      </c>
    </row>
    <row r="1097" spans="1:26" x14ac:dyDescent="0.2">
      <c r="A1097" s="30">
        <v>1018</v>
      </c>
      <c r="B1097" s="30" t="s">
        <v>2058</v>
      </c>
      <c r="C1097" s="30" t="s">
        <v>92</v>
      </c>
      <c r="D1097" s="30">
        <v>0</v>
      </c>
      <c r="E1097" s="30">
        <v>11.48</v>
      </c>
      <c r="F1097" s="30">
        <v>5.43</v>
      </c>
      <c r="G1097" s="30" t="s">
        <v>14</v>
      </c>
      <c r="H1097" s="30" t="s">
        <v>47</v>
      </c>
      <c r="I1097" s="30" t="s">
        <v>24</v>
      </c>
      <c r="J1097" s="30" t="s">
        <v>64</v>
      </c>
      <c r="K1097" s="30" t="s">
        <v>49</v>
      </c>
      <c r="L1097" s="30" t="s">
        <v>2061</v>
      </c>
      <c r="M1097" s="30">
        <v>0.36</v>
      </c>
      <c r="N1097" s="30" t="s">
        <v>8</v>
      </c>
      <c r="O1097" s="30" t="s">
        <v>9</v>
      </c>
      <c r="P1097" s="30" t="s">
        <v>73</v>
      </c>
      <c r="Q1097" s="30" t="s">
        <v>2060</v>
      </c>
      <c r="R1097" s="30">
        <v>27511</v>
      </c>
      <c r="S1097" s="32">
        <v>42102</v>
      </c>
      <c r="T1097" s="32">
        <v>42102</v>
      </c>
      <c r="U1097" s="53">
        <v>115.72799999999999</v>
      </c>
      <c r="V1097" s="30">
        <v>6</v>
      </c>
      <c r="W1097" s="30">
        <v>75.52</v>
      </c>
      <c r="X1097" s="30">
        <v>88391</v>
      </c>
      <c r="Y1097" s="30" t="s">
        <v>3215</v>
      </c>
      <c r="Z1097" s="30">
        <v>283.95760289732203</v>
      </c>
    </row>
    <row r="1098" spans="1:26" x14ac:dyDescent="0.2">
      <c r="A1098" s="30">
        <v>2561</v>
      </c>
      <c r="B1098" s="30" t="s">
        <v>1774</v>
      </c>
      <c r="C1098" s="30" t="s">
        <v>46</v>
      </c>
      <c r="D1098" s="30">
        <v>7.0000000000000007E-2</v>
      </c>
      <c r="E1098" s="30">
        <v>3.98</v>
      </c>
      <c r="F1098" s="30">
        <v>5.26</v>
      </c>
      <c r="G1098" s="30" t="s">
        <v>14</v>
      </c>
      <c r="H1098" s="30" t="s">
        <v>15</v>
      </c>
      <c r="I1098" s="30" t="s">
        <v>24</v>
      </c>
      <c r="J1098" s="30" t="s">
        <v>48</v>
      </c>
      <c r="K1098" s="30" t="s">
        <v>49</v>
      </c>
      <c r="L1098" s="30" t="s">
        <v>1831</v>
      </c>
      <c r="M1098" s="30">
        <v>0.38</v>
      </c>
      <c r="N1098" s="30" t="s">
        <v>8</v>
      </c>
      <c r="O1098" s="30" t="s">
        <v>87</v>
      </c>
      <c r="P1098" s="30" t="s">
        <v>88</v>
      </c>
      <c r="Q1098" s="30" t="s">
        <v>1775</v>
      </c>
      <c r="R1098" s="30">
        <v>10562</v>
      </c>
      <c r="S1098" s="32">
        <v>42102</v>
      </c>
      <c r="T1098" s="32">
        <v>42104</v>
      </c>
      <c r="U1098" s="53">
        <v>-59.963760000000001</v>
      </c>
      <c r="V1098" s="30">
        <v>7</v>
      </c>
      <c r="W1098" s="30">
        <v>29.77</v>
      </c>
      <c r="X1098" s="30">
        <v>86466</v>
      </c>
      <c r="Y1098" s="30" t="s">
        <v>3218</v>
      </c>
      <c r="Z1098" s="30">
        <v>175.10340525548406</v>
      </c>
    </row>
    <row r="1099" spans="1:26" x14ac:dyDescent="0.2">
      <c r="A1099" s="30">
        <v>2561</v>
      </c>
      <c r="B1099" s="30" t="s">
        <v>1774</v>
      </c>
      <c r="C1099" s="30" t="s">
        <v>46</v>
      </c>
      <c r="D1099" s="30">
        <v>7.0000000000000007E-2</v>
      </c>
      <c r="E1099" s="30">
        <v>12.22</v>
      </c>
      <c r="F1099" s="30">
        <v>2.85</v>
      </c>
      <c r="G1099" s="30" t="s">
        <v>14</v>
      </c>
      <c r="H1099" s="30" t="s">
        <v>15</v>
      </c>
      <c r="I1099" s="30" t="s">
        <v>4</v>
      </c>
      <c r="J1099" s="30" t="s">
        <v>102</v>
      </c>
      <c r="K1099" s="30" t="s">
        <v>18</v>
      </c>
      <c r="L1099" s="30" t="s">
        <v>2062</v>
      </c>
      <c r="M1099" s="30">
        <v>0.55000000000000004</v>
      </c>
      <c r="N1099" s="30" t="s">
        <v>8</v>
      </c>
      <c r="O1099" s="30" t="s">
        <v>87</v>
      </c>
      <c r="P1099" s="30" t="s">
        <v>88</v>
      </c>
      <c r="Q1099" s="30" t="s">
        <v>1775</v>
      </c>
      <c r="R1099" s="30">
        <v>10562</v>
      </c>
      <c r="S1099" s="32">
        <v>42102</v>
      </c>
      <c r="T1099" s="32">
        <v>42102</v>
      </c>
      <c r="U1099" s="53">
        <v>89.4148</v>
      </c>
      <c r="V1099" s="30">
        <v>12</v>
      </c>
      <c r="W1099" s="30">
        <v>147.19</v>
      </c>
      <c r="X1099" s="30">
        <v>86466</v>
      </c>
      <c r="Y1099" s="30" t="s">
        <v>3218</v>
      </c>
      <c r="Z1099" s="30">
        <v>428.57869527085279</v>
      </c>
    </row>
    <row r="1100" spans="1:26" x14ac:dyDescent="0.2">
      <c r="A1100" s="30">
        <v>2563</v>
      </c>
      <c r="B1100" s="30" t="s">
        <v>2063</v>
      </c>
      <c r="C1100" s="30" t="s">
        <v>46</v>
      </c>
      <c r="D1100" s="30">
        <v>0.08</v>
      </c>
      <c r="E1100" s="30">
        <v>4.55</v>
      </c>
      <c r="F1100" s="30">
        <v>1.49</v>
      </c>
      <c r="G1100" s="30" t="s">
        <v>14</v>
      </c>
      <c r="H1100" s="30" t="s">
        <v>47</v>
      </c>
      <c r="I1100" s="30" t="s">
        <v>24</v>
      </c>
      <c r="J1100" s="30" t="s">
        <v>48</v>
      </c>
      <c r="K1100" s="30" t="s">
        <v>49</v>
      </c>
      <c r="L1100" s="30" t="s">
        <v>1479</v>
      </c>
      <c r="M1100" s="30">
        <v>0.35</v>
      </c>
      <c r="N1100" s="30" t="s">
        <v>8</v>
      </c>
      <c r="O1100" s="30" t="s">
        <v>28</v>
      </c>
      <c r="P1100" s="30" t="s">
        <v>60</v>
      </c>
      <c r="Q1100" s="30" t="s">
        <v>2064</v>
      </c>
      <c r="R1100" s="30">
        <v>55432</v>
      </c>
      <c r="S1100" s="32">
        <v>42102</v>
      </c>
      <c r="T1100" s="32">
        <v>42103</v>
      </c>
      <c r="U1100" s="53">
        <v>27.0273</v>
      </c>
      <c r="V1100" s="30">
        <v>9</v>
      </c>
      <c r="W1100" s="30">
        <v>39.17</v>
      </c>
      <c r="X1100" s="30">
        <v>91447</v>
      </c>
      <c r="Y1100" s="30" t="s">
        <v>3216</v>
      </c>
      <c r="Z1100" s="30">
        <v>189.60102009591824</v>
      </c>
    </row>
    <row r="1101" spans="1:26" x14ac:dyDescent="0.2">
      <c r="A1101" s="30">
        <v>2699</v>
      </c>
      <c r="B1101" s="30" t="s">
        <v>2065</v>
      </c>
      <c r="C1101" s="30" t="s">
        <v>46</v>
      </c>
      <c r="D1101" s="30">
        <v>0.04</v>
      </c>
      <c r="E1101" s="30">
        <v>70.98</v>
      </c>
      <c r="F1101" s="30">
        <v>26.74</v>
      </c>
      <c r="G1101" s="30" t="s">
        <v>2</v>
      </c>
      <c r="H1101" s="30" t="s">
        <v>70</v>
      </c>
      <c r="I1101" s="30" t="s">
        <v>4</v>
      </c>
      <c r="J1101" s="30" t="s">
        <v>93</v>
      </c>
      <c r="K1101" s="30" t="s">
        <v>6</v>
      </c>
      <c r="L1101" s="30" t="s">
        <v>2066</v>
      </c>
      <c r="M1101" s="30">
        <v>0.6</v>
      </c>
      <c r="N1101" s="30" t="s">
        <v>8</v>
      </c>
      <c r="O1101" s="30" t="s">
        <v>35</v>
      </c>
      <c r="P1101" s="30" t="s">
        <v>564</v>
      </c>
      <c r="Q1101" s="30" t="s">
        <v>2067</v>
      </c>
      <c r="R1101" s="30">
        <v>86442</v>
      </c>
      <c r="S1101" s="32">
        <v>42102</v>
      </c>
      <c r="T1101" s="32">
        <v>42104</v>
      </c>
      <c r="U1101" s="53">
        <v>-84.628799999999998</v>
      </c>
      <c r="V1101" s="30">
        <v>19</v>
      </c>
      <c r="W1101" s="30">
        <v>1345.33</v>
      </c>
      <c r="X1101" s="30">
        <v>87679</v>
      </c>
      <c r="Y1101" s="30" t="s">
        <v>3217</v>
      </c>
      <c r="Z1101" s="30">
        <v>1381.5154127027452</v>
      </c>
    </row>
    <row r="1102" spans="1:26" x14ac:dyDescent="0.2">
      <c r="A1102" s="30">
        <v>123</v>
      </c>
      <c r="B1102" s="30" t="s">
        <v>2068</v>
      </c>
      <c r="C1102" s="30" t="s">
        <v>1</v>
      </c>
      <c r="D1102" s="30">
        <v>0.06</v>
      </c>
      <c r="E1102" s="30">
        <v>8.57</v>
      </c>
      <c r="F1102" s="30">
        <v>6.14</v>
      </c>
      <c r="G1102" s="30" t="s">
        <v>14</v>
      </c>
      <c r="H1102" s="30" t="s">
        <v>47</v>
      </c>
      <c r="I1102" s="30" t="s">
        <v>24</v>
      </c>
      <c r="J1102" s="30" t="s">
        <v>544</v>
      </c>
      <c r="K1102" s="30" t="s">
        <v>18</v>
      </c>
      <c r="L1102" s="30" t="s">
        <v>2069</v>
      </c>
      <c r="M1102" s="30">
        <v>0.59</v>
      </c>
      <c r="N1102" s="30" t="s">
        <v>8</v>
      </c>
      <c r="O1102" s="30" t="s">
        <v>9</v>
      </c>
      <c r="P1102" s="30" t="s">
        <v>218</v>
      </c>
      <c r="Q1102" s="30" t="s">
        <v>2070</v>
      </c>
      <c r="R1102" s="30">
        <v>22102</v>
      </c>
      <c r="S1102" s="32">
        <v>42103</v>
      </c>
      <c r="T1102" s="32">
        <v>42104</v>
      </c>
      <c r="U1102" s="53">
        <v>105.678</v>
      </c>
      <c r="V1102" s="30">
        <v>11</v>
      </c>
      <c r="W1102" s="30">
        <v>94.97</v>
      </c>
      <c r="X1102" s="30">
        <v>90669</v>
      </c>
      <c r="Y1102" s="30" t="s">
        <v>3215</v>
      </c>
      <c r="Z1102" s="30">
        <v>712.9425968958933</v>
      </c>
    </row>
    <row r="1103" spans="1:26" x14ac:dyDescent="0.2">
      <c r="A1103" s="30">
        <v>1186</v>
      </c>
      <c r="B1103" s="30" t="s">
        <v>2071</v>
      </c>
      <c r="C1103" s="30" t="s">
        <v>1</v>
      </c>
      <c r="D1103" s="30">
        <v>7.0000000000000007E-2</v>
      </c>
      <c r="E1103" s="30">
        <v>400.97</v>
      </c>
      <c r="F1103" s="30">
        <v>48.26</v>
      </c>
      <c r="G1103" s="30" t="s">
        <v>2</v>
      </c>
      <c r="H1103" s="30" t="s">
        <v>15</v>
      </c>
      <c r="I1103" s="30" t="s">
        <v>16</v>
      </c>
      <c r="J1103" s="30" t="s">
        <v>32</v>
      </c>
      <c r="K1103" s="30" t="s">
        <v>6</v>
      </c>
      <c r="L1103" s="30" t="s">
        <v>1536</v>
      </c>
      <c r="M1103" s="30">
        <v>0.36</v>
      </c>
      <c r="N1103" s="30" t="s">
        <v>8</v>
      </c>
      <c r="O1103" s="30" t="s">
        <v>35</v>
      </c>
      <c r="P1103" s="30" t="s">
        <v>66</v>
      </c>
      <c r="Q1103" s="30" t="s">
        <v>2072</v>
      </c>
      <c r="R1103" s="30">
        <v>92646</v>
      </c>
      <c r="S1103" s="32">
        <v>42103</v>
      </c>
      <c r="T1103" s="32">
        <v>42104</v>
      </c>
      <c r="U1103" s="53">
        <v>2581.5590999999999</v>
      </c>
      <c r="V1103" s="30">
        <v>10</v>
      </c>
      <c r="W1103" s="30">
        <v>3741.39</v>
      </c>
      <c r="X1103" s="30">
        <v>85939</v>
      </c>
      <c r="Y1103" s="30" t="s">
        <v>3217</v>
      </c>
      <c r="Z1103" s="30">
        <v>5581.2127006135115</v>
      </c>
    </row>
    <row r="1104" spans="1:26" x14ac:dyDescent="0.2">
      <c r="A1104" s="30">
        <v>1233</v>
      </c>
      <c r="B1104" s="30" t="s">
        <v>2073</v>
      </c>
      <c r="C1104" s="30" t="s">
        <v>1</v>
      </c>
      <c r="D1104" s="30">
        <v>0.1</v>
      </c>
      <c r="E1104" s="30">
        <v>120.98</v>
      </c>
      <c r="F1104" s="30">
        <v>9.07</v>
      </c>
      <c r="G1104" s="30" t="s">
        <v>63</v>
      </c>
      <c r="H1104" s="30" t="s">
        <v>15</v>
      </c>
      <c r="I1104" s="30" t="s">
        <v>24</v>
      </c>
      <c r="J1104" s="30" t="s">
        <v>48</v>
      </c>
      <c r="K1104" s="30" t="s">
        <v>49</v>
      </c>
      <c r="L1104" s="30" t="s">
        <v>1399</v>
      </c>
      <c r="M1104" s="30">
        <v>0.35</v>
      </c>
      <c r="N1104" s="30" t="s">
        <v>8</v>
      </c>
      <c r="O1104" s="30" t="s">
        <v>28</v>
      </c>
      <c r="P1104" s="30" t="s">
        <v>163</v>
      </c>
      <c r="Q1104" s="30" t="s">
        <v>2074</v>
      </c>
      <c r="R1104" s="30">
        <v>75028</v>
      </c>
      <c r="S1104" s="32">
        <v>42103</v>
      </c>
      <c r="T1104" s="32">
        <v>42105</v>
      </c>
      <c r="U1104" s="53">
        <v>297.45715999999999</v>
      </c>
      <c r="V1104" s="30">
        <v>5</v>
      </c>
      <c r="W1104" s="30">
        <v>568.24</v>
      </c>
      <c r="X1104" s="30">
        <v>89375</v>
      </c>
      <c r="Y1104" s="30" t="s">
        <v>3216</v>
      </c>
      <c r="Z1104" s="30">
        <v>975.00451275503497</v>
      </c>
    </row>
    <row r="1105" spans="1:26" x14ac:dyDescent="0.2">
      <c r="A1105" s="30">
        <v>1233</v>
      </c>
      <c r="B1105" s="30" t="s">
        <v>2073</v>
      </c>
      <c r="C1105" s="30" t="s">
        <v>1</v>
      </c>
      <c r="D1105" s="30">
        <v>0.02</v>
      </c>
      <c r="E1105" s="30">
        <v>152.47999999999999</v>
      </c>
      <c r="F1105" s="30">
        <v>6.5</v>
      </c>
      <c r="G1105" s="30" t="s">
        <v>63</v>
      </c>
      <c r="H1105" s="30" t="s">
        <v>15</v>
      </c>
      <c r="I1105" s="30" t="s">
        <v>16</v>
      </c>
      <c r="J1105" s="30" t="s">
        <v>17</v>
      </c>
      <c r="K1105" s="30" t="s">
        <v>49</v>
      </c>
      <c r="L1105" s="30" t="s">
        <v>1769</v>
      </c>
      <c r="M1105" s="30">
        <v>0.74</v>
      </c>
      <c r="N1105" s="30" t="s">
        <v>8</v>
      </c>
      <c r="O1105" s="30" t="s">
        <v>28</v>
      </c>
      <c r="P1105" s="30" t="s">
        <v>163</v>
      </c>
      <c r="Q1105" s="30" t="s">
        <v>2074</v>
      </c>
      <c r="R1105" s="30">
        <v>75028</v>
      </c>
      <c r="S1105" s="32">
        <v>42103</v>
      </c>
      <c r="T1105" s="32">
        <v>42105</v>
      </c>
      <c r="U1105" s="53">
        <v>-564.60239999999999</v>
      </c>
      <c r="V1105" s="30">
        <v>1</v>
      </c>
      <c r="W1105" s="30">
        <v>162.91</v>
      </c>
      <c r="X1105" s="30">
        <v>89375</v>
      </c>
      <c r="Y1105" s="30" t="s">
        <v>3216</v>
      </c>
      <c r="Z1105" s="30">
        <v>496.92408324853801</v>
      </c>
    </row>
    <row r="1106" spans="1:26" x14ac:dyDescent="0.2">
      <c r="A1106" s="30">
        <v>1178</v>
      </c>
      <c r="B1106" s="30" t="s">
        <v>2075</v>
      </c>
      <c r="C1106" s="30" t="s">
        <v>13</v>
      </c>
      <c r="D1106" s="30">
        <v>0.03</v>
      </c>
      <c r="E1106" s="30">
        <v>4.4800000000000004</v>
      </c>
      <c r="F1106" s="30">
        <v>49</v>
      </c>
      <c r="G1106" s="30" t="s">
        <v>14</v>
      </c>
      <c r="H1106" s="30" t="s">
        <v>15</v>
      </c>
      <c r="I1106" s="30" t="s">
        <v>24</v>
      </c>
      <c r="J1106" s="30" t="s">
        <v>71</v>
      </c>
      <c r="K1106" s="30" t="s">
        <v>40</v>
      </c>
      <c r="L1106" s="30" t="s">
        <v>444</v>
      </c>
      <c r="M1106" s="30">
        <v>0.6</v>
      </c>
      <c r="N1106" s="30" t="s">
        <v>8</v>
      </c>
      <c r="O1106" s="30" t="s">
        <v>9</v>
      </c>
      <c r="P1106" s="30" t="s">
        <v>99</v>
      </c>
      <c r="Q1106" s="30" t="s">
        <v>2076</v>
      </c>
      <c r="R1106" s="30">
        <v>32701</v>
      </c>
      <c r="S1106" s="32">
        <v>42103</v>
      </c>
      <c r="T1106" s="32">
        <v>42105</v>
      </c>
      <c r="U1106" s="53">
        <v>64.266000000000005</v>
      </c>
      <c r="V1106" s="30">
        <v>2</v>
      </c>
      <c r="W1106" s="30">
        <v>21.46</v>
      </c>
      <c r="X1106" s="30">
        <v>89787</v>
      </c>
      <c r="Y1106" s="30" t="s">
        <v>3215</v>
      </c>
      <c r="Z1106" s="30">
        <v>1518.6057498428854</v>
      </c>
    </row>
    <row r="1107" spans="1:26" x14ac:dyDescent="0.2">
      <c r="A1107" s="30">
        <v>1178</v>
      </c>
      <c r="B1107" s="30" t="s">
        <v>2075</v>
      </c>
      <c r="C1107" s="30" t="s">
        <v>13</v>
      </c>
      <c r="D1107" s="30">
        <v>0.06</v>
      </c>
      <c r="E1107" s="30">
        <v>350.99</v>
      </c>
      <c r="F1107" s="30">
        <v>39</v>
      </c>
      <c r="G1107" s="30" t="s">
        <v>2</v>
      </c>
      <c r="H1107" s="30" t="s">
        <v>15</v>
      </c>
      <c r="I1107" s="30" t="s">
        <v>4</v>
      </c>
      <c r="J1107" s="30" t="s">
        <v>85</v>
      </c>
      <c r="K1107" s="30" t="s">
        <v>33</v>
      </c>
      <c r="L1107" s="30" t="s">
        <v>414</v>
      </c>
      <c r="M1107" s="30">
        <v>0.55000000000000004</v>
      </c>
      <c r="N1107" s="30" t="s">
        <v>8</v>
      </c>
      <c r="O1107" s="30" t="s">
        <v>9</v>
      </c>
      <c r="P1107" s="30" t="s">
        <v>99</v>
      </c>
      <c r="Q1107" s="30" t="s">
        <v>2076</v>
      </c>
      <c r="R1107" s="30">
        <v>32701</v>
      </c>
      <c r="S1107" s="32">
        <v>42103</v>
      </c>
      <c r="T1107" s="32">
        <v>42105</v>
      </c>
      <c r="U1107" s="53">
        <v>-302.61559999999997</v>
      </c>
      <c r="V1107" s="30">
        <v>10</v>
      </c>
      <c r="W1107" s="30">
        <v>3506.78</v>
      </c>
      <c r="X1107" s="30">
        <v>89787</v>
      </c>
      <c r="Y1107" s="30" t="s">
        <v>3215</v>
      </c>
      <c r="Z1107" s="30">
        <v>2087.2408073480692</v>
      </c>
    </row>
    <row r="1108" spans="1:26" x14ac:dyDescent="0.2">
      <c r="A1108" s="30">
        <v>1178</v>
      </c>
      <c r="B1108" s="30" t="s">
        <v>2075</v>
      </c>
      <c r="C1108" s="30" t="s">
        <v>13</v>
      </c>
      <c r="D1108" s="30">
        <v>0.09</v>
      </c>
      <c r="E1108" s="30">
        <v>40.98</v>
      </c>
      <c r="F1108" s="30">
        <v>6.5</v>
      </c>
      <c r="G1108" s="30" t="s">
        <v>63</v>
      </c>
      <c r="H1108" s="30" t="s">
        <v>15</v>
      </c>
      <c r="I1108" s="30" t="s">
        <v>16</v>
      </c>
      <c r="J1108" s="30" t="s">
        <v>17</v>
      </c>
      <c r="K1108" s="30" t="s">
        <v>49</v>
      </c>
      <c r="L1108" s="30" t="s">
        <v>422</v>
      </c>
      <c r="M1108" s="30">
        <v>0.74</v>
      </c>
      <c r="N1108" s="30" t="s">
        <v>8</v>
      </c>
      <c r="O1108" s="30" t="s">
        <v>9</v>
      </c>
      <c r="P1108" s="30" t="s">
        <v>99</v>
      </c>
      <c r="Q1108" s="30" t="s">
        <v>2076</v>
      </c>
      <c r="R1108" s="30">
        <v>32701</v>
      </c>
      <c r="S1108" s="32">
        <v>42103</v>
      </c>
      <c r="T1108" s="32">
        <v>42105</v>
      </c>
      <c r="U1108" s="53">
        <v>5.6916000000000002</v>
      </c>
      <c r="V1108" s="30">
        <v>7</v>
      </c>
      <c r="W1108" s="30">
        <v>267.69</v>
      </c>
      <c r="X1108" s="30">
        <v>89787</v>
      </c>
      <c r="Y1108" s="30" t="s">
        <v>3215</v>
      </c>
      <c r="Z1108" s="30">
        <v>392.81232173535187</v>
      </c>
    </row>
    <row r="1109" spans="1:26" x14ac:dyDescent="0.2">
      <c r="A1109" s="30">
        <v>1250</v>
      </c>
      <c r="B1109" s="30" t="s">
        <v>2077</v>
      </c>
      <c r="C1109" s="30" t="s">
        <v>13</v>
      </c>
      <c r="D1109" s="30">
        <v>0</v>
      </c>
      <c r="E1109" s="30">
        <v>3.89</v>
      </c>
      <c r="F1109" s="30">
        <v>7.01</v>
      </c>
      <c r="G1109" s="30" t="s">
        <v>14</v>
      </c>
      <c r="H1109" s="30" t="s">
        <v>70</v>
      </c>
      <c r="I1109" s="30" t="s">
        <v>24</v>
      </c>
      <c r="J1109" s="30" t="s">
        <v>48</v>
      </c>
      <c r="K1109" s="30" t="s">
        <v>49</v>
      </c>
      <c r="L1109" s="30" t="s">
        <v>702</v>
      </c>
      <c r="M1109" s="30">
        <v>0.37</v>
      </c>
      <c r="N1109" s="30" t="s">
        <v>8</v>
      </c>
      <c r="O1109" s="30" t="s">
        <v>28</v>
      </c>
      <c r="P1109" s="30" t="s">
        <v>79</v>
      </c>
      <c r="Q1109" s="30" t="s">
        <v>2078</v>
      </c>
      <c r="R1109" s="30">
        <v>60110</v>
      </c>
      <c r="S1109" s="32">
        <v>42103</v>
      </c>
      <c r="T1109" s="32">
        <v>42103</v>
      </c>
      <c r="U1109" s="53">
        <v>-255.16890000000001</v>
      </c>
      <c r="V1109" s="30">
        <v>21</v>
      </c>
      <c r="W1109" s="30">
        <v>85.64</v>
      </c>
      <c r="X1109" s="30">
        <v>87877</v>
      </c>
      <c r="Y1109" s="30" t="s">
        <v>3216</v>
      </c>
      <c r="Z1109" s="30">
        <v>-113.33985884706718</v>
      </c>
    </row>
    <row r="1110" spans="1:26" x14ac:dyDescent="0.2">
      <c r="A1110" s="30">
        <v>1250</v>
      </c>
      <c r="B1110" s="30" t="s">
        <v>2077</v>
      </c>
      <c r="C1110" s="30" t="s">
        <v>13</v>
      </c>
      <c r="D1110" s="30">
        <v>0.09</v>
      </c>
      <c r="E1110" s="30">
        <v>120.98</v>
      </c>
      <c r="F1110" s="30">
        <v>30</v>
      </c>
      <c r="G1110" s="30" t="s">
        <v>2</v>
      </c>
      <c r="H1110" s="30" t="s">
        <v>70</v>
      </c>
      <c r="I1110" s="30" t="s">
        <v>4</v>
      </c>
      <c r="J1110" s="30" t="s">
        <v>85</v>
      </c>
      <c r="K1110" s="30" t="s">
        <v>33</v>
      </c>
      <c r="L1110" s="30" t="s">
        <v>1101</v>
      </c>
      <c r="M1110" s="30">
        <v>0.64</v>
      </c>
      <c r="N1110" s="30" t="s">
        <v>8</v>
      </c>
      <c r="O1110" s="30" t="s">
        <v>28</v>
      </c>
      <c r="P1110" s="30" t="s">
        <v>79</v>
      </c>
      <c r="Q1110" s="30" t="s">
        <v>2078</v>
      </c>
      <c r="R1110" s="30">
        <v>60110</v>
      </c>
      <c r="S1110" s="32">
        <v>42103</v>
      </c>
      <c r="T1110" s="32">
        <v>42105</v>
      </c>
      <c r="U1110" s="53">
        <v>74.004800000000003</v>
      </c>
      <c r="V1110" s="30">
        <v>22</v>
      </c>
      <c r="W1110" s="30">
        <v>2508.15</v>
      </c>
      <c r="X1110" s="30">
        <v>87877</v>
      </c>
      <c r="Y1110" s="30" t="s">
        <v>3216</v>
      </c>
      <c r="Z1110" s="30">
        <v>1587.4110804382431</v>
      </c>
    </row>
    <row r="1111" spans="1:26" x14ac:dyDescent="0.2">
      <c r="A1111" s="30">
        <v>1250</v>
      </c>
      <c r="B1111" s="30" t="s">
        <v>2077</v>
      </c>
      <c r="C1111" s="30" t="s">
        <v>13</v>
      </c>
      <c r="D1111" s="30">
        <v>0.1</v>
      </c>
      <c r="E1111" s="30">
        <v>30.98</v>
      </c>
      <c r="F1111" s="30">
        <v>5.76</v>
      </c>
      <c r="G1111" s="30" t="s">
        <v>14</v>
      </c>
      <c r="H1111" s="30" t="s">
        <v>70</v>
      </c>
      <c r="I1111" s="30" t="s">
        <v>24</v>
      </c>
      <c r="J1111" s="30" t="s">
        <v>64</v>
      </c>
      <c r="K1111" s="30" t="s">
        <v>49</v>
      </c>
      <c r="L1111" s="30" t="s">
        <v>715</v>
      </c>
      <c r="M1111" s="30">
        <v>0.4</v>
      </c>
      <c r="N1111" s="30" t="s">
        <v>8</v>
      </c>
      <c r="O1111" s="30" t="s">
        <v>28</v>
      </c>
      <c r="P1111" s="30" t="s">
        <v>79</v>
      </c>
      <c r="Q1111" s="30" t="s">
        <v>2078</v>
      </c>
      <c r="R1111" s="30">
        <v>60110</v>
      </c>
      <c r="S1111" s="32">
        <v>42103</v>
      </c>
      <c r="T1111" s="32">
        <v>42104</v>
      </c>
      <c r="U1111" s="53">
        <v>109.4248</v>
      </c>
      <c r="V1111" s="30">
        <v>8</v>
      </c>
      <c r="W1111" s="30">
        <v>225.62</v>
      </c>
      <c r="X1111" s="30">
        <v>87877</v>
      </c>
      <c r="Y1111" s="30" t="s">
        <v>3216</v>
      </c>
      <c r="Z1111" s="30">
        <v>269.19363894997548</v>
      </c>
    </row>
    <row r="1112" spans="1:26" x14ac:dyDescent="0.2">
      <c r="A1112" s="30">
        <v>2488</v>
      </c>
      <c r="B1112" s="30" t="s">
        <v>2079</v>
      </c>
      <c r="C1112" s="30" t="s">
        <v>13</v>
      </c>
      <c r="D1112" s="30">
        <v>0.08</v>
      </c>
      <c r="E1112" s="30">
        <v>4.91</v>
      </c>
      <c r="F1112" s="30">
        <v>0.5</v>
      </c>
      <c r="G1112" s="30" t="s">
        <v>14</v>
      </c>
      <c r="H1112" s="30" t="s">
        <v>15</v>
      </c>
      <c r="I1112" s="30" t="s">
        <v>24</v>
      </c>
      <c r="J1112" s="30" t="s">
        <v>128</v>
      </c>
      <c r="K1112" s="30" t="s">
        <v>49</v>
      </c>
      <c r="L1112" s="30" t="s">
        <v>949</v>
      </c>
      <c r="M1112" s="30">
        <v>0.36</v>
      </c>
      <c r="N1112" s="30" t="s">
        <v>8</v>
      </c>
      <c r="O1112" s="30" t="s">
        <v>9</v>
      </c>
      <c r="P1112" s="30" t="s">
        <v>20</v>
      </c>
      <c r="Q1112" s="30" t="s">
        <v>2080</v>
      </c>
      <c r="R1112" s="30">
        <v>72023</v>
      </c>
      <c r="S1112" s="32">
        <v>42103</v>
      </c>
      <c r="T1112" s="32">
        <v>42103</v>
      </c>
      <c r="U1112" s="53">
        <v>12.726000000000001</v>
      </c>
      <c r="V1112" s="30">
        <v>9</v>
      </c>
      <c r="W1112" s="30">
        <v>42.69</v>
      </c>
      <c r="X1112" s="30">
        <v>86887</v>
      </c>
      <c r="Y1112" s="30" t="s">
        <v>3215</v>
      </c>
      <c r="Z1112" s="30">
        <v>-105.85957957677957</v>
      </c>
    </row>
    <row r="1113" spans="1:26" x14ac:dyDescent="0.2">
      <c r="A1113" s="30">
        <v>2488</v>
      </c>
      <c r="B1113" s="30" t="s">
        <v>2079</v>
      </c>
      <c r="C1113" s="30" t="s">
        <v>13</v>
      </c>
      <c r="D1113" s="30">
        <v>0.02</v>
      </c>
      <c r="E1113" s="30">
        <v>28.15</v>
      </c>
      <c r="F1113" s="30">
        <v>6.17</v>
      </c>
      <c r="G1113" s="30" t="s">
        <v>14</v>
      </c>
      <c r="H1113" s="30" t="s">
        <v>15</v>
      </c>
      <c r="I1113" s="30" t="s">
        <v>24</v>
      </c>
      <c r="J1113" s="30" t="s">
        <v>25</v>
      </c>
      <c r="K1113" s="30" t="s">
        <v>18</v>
      </c>
      <c r="L1113" s="30" t="s">
        <v>595</v>
      </c>
      <c r="M1113" s="30">
        <v>0.55000000000000004</v>
      </c>
      <c r="N1113" s="30" t="s">
        <v>8</v>
      </c>
      <c r="O1113" s="30" t="s">
        <v>9</v>
      </c>
      <c r="P1113" s="30" t="s">
        <v>20</v>
      </c>
      <c r="Q1113" s="30" t="s">
        <v>2080</v>
      </c>
      <c r="R1113" s="30">
        <v>72023</v>
      </c>
      <c r="S1113" s="32">
        <v>42103</v>
      </c>
      <c r="T1113" s="32">
        <v>42104</v>
      </c>
      <c r="U1113" s="53">
        <v>160.8066</v>
      </c>
      <c r="V1113" s="30">
        <v>11</v>
      </c>
      <c r="W1113" s="30">
        <v>327.41000000000003</v>
      </c>
      <c r="X1113" s="30">
        <v>86887</v>
      </c>
      <c r="Y1113" s="30" t="s">
        <v>3215</v>
      </c>
      <c r="Z1113" s="30">
        <v>472.88411999278725</v>
      </c>
    </row>
    <row r="1114" spans="1:26" x14ac:dyDescent="0.2">
      <c r="A1114" s="30">
        <v>2491</v>
      </c>
      <c r="B1114" s="30" t="s">
        <v>433</v>
      </c>
      <c r="C1114" s="30" t="s">
        <v>13</v>
      </c>
      <c r="D1114" s="30">
        <v>0.08</v>
      </c>
      <c r="E1114" s="30">
        <v>4.91</v>
      </c>
      <c r="F1114" s="30">
        <v>0.5</v>
      </c>
      <c r="G1114" s="30" t="s">
        <v>14</v>
      </c>
      <c r="H1114" s="30" t="s">
        <v>15</v>
      </c>
      <c r="I1114" s="30" t="s">
        <v>24</v>
      </c>
      <c r="J1114" s="30" t="s">
        <v>128</v>
      </c>
      <c r="K1114" s="30" t="s">
        <v>49</v>
      </c>
      <c r="L1114" s="30" t="s">
        <v>949</v>
      </c>
      <c r="M1114" s="30">
        <v>0.36</v>
      </c>
      <c r="N1114" s="30" t="s">
        <v>8</v>
      </c>
      <c r="O1114" s="30" t="s">
        <v>35</v>
      </c>
      <c r="P1114" s="30" t="s">
        <v>66</v>
      </c>
      <c r="Q1114" s="30" t="s">
        <v>76</v>
      </c>
      <c r="R1114" s="30">
        <v>90045</v>
      </c>
      <c r="S1114" s="32">
        <v>42103</v>
      </c>
      <c r="T1114" s="32">
        <v>42103</v>
      </c>
      <c r="U1114" s="53">
        <v>31.751999999999999</v>
      </c>
      <c r="V1114" s="30">
        <v>36</v>
      </c>
      <c r="W1114" s="30">
        <v>170.75</v>
      </c>
      <c r="X1114" s="30">
        <v>14785</v>
      </c>
      <c r="Y1114" s="30" t="s">
        <v>3217</v>
      </c>
      <c r="Z1114" s="30">
        <v>-86.376466182732713</v>
      </c>
    </row>
    <row r="1115" spans="1:26" x14ac:dyDescent="0.2">
      <c r="A1115" s="30">
        <v>2491</v>
      </c>
      <c r="B1115" s="30" t="s">
        <v>433</v>
      </c>
      <c r="C1115" s="30" t="s">
        <v>13</v>
      </c>
      <c r="D1115" s="30">
        <v>0.02</v>
      </c>
      <c r="E1115" s="30">
        <v>28.15</v>
      </c>
      <c r="F1115" s="30">
        <v>6.17</v>
      </c>
      <c r="G1115" s="30" t="s">
        <v>14</v>
      </c>
      <c r="H1115" s="30" t="s">
        <v>15</v>
      </c>
      <c r="I1115" s="30" t="s">
        <v>24</v>
      </c>
      <c r="J1115" s="30" t="s">
        <v>25</v>
      </c>
      <c r="K1115" s="30" t="s">
        <v>18</v>
      </c>
      <c r="L1115" s="30" t="s">
        <v>595</v>
      </c>
      <c r="M1115" s="30">
        <v>0.55000000000000004</v>
      </c>
      <c r="N1115" s="30" t="s">
        <v>8</v>
      </c>
      <c r="O1115" s="30" t="s">
        <v>35</v>
      </c>
      <c r="P1115" s="30" t="s">
        <v>66</v>
      </c>
      <c r="Q1115" s="30" t="s">
        <v>76</v>
      </c>
      <c r="R1115" s="30">
        <v>90045</v>
      </c>
      <c r="S1115" s="32">
        <v>42103</v>
      </c>
      <c r="T1115" s="32">
        <v>42104</v>
      </c>
      <c r="U1115" s="53">
        <v>117.208</v>
      </c>
      <c r="V1115" s="30">
        <v>45</v>
      </c>
      <c r="W1115" s="30">
        <v>1339.42</v>
      </c>
      <c r="X1115" s="30">
        <v>14785</v>
      </c>
      <c r="Y1115" s="30" t="s">
        <v>3217</v>
      </c>
      <c r="Z1115" s="30">
        <v>428.23803213292746</v>
      </c>
    </row>
    <row r="1116" spans="1:26" x14ac:dyDescent="0.2">
      <c r="A1116" s="30">
        <v>115</v>
      </c>
      <c r="B1116" s="30" t="s">
        <v>2081</v>
      </c>
      <c r="C1116" s="30" t="s">
        <v>23</v>
      </c>
      <c r="D1116" s="30">
        <v>7.0000000000000007E-2</v>
      </c>
      <c r="E1116" s="30">
        <v>2.12</v>
      </c>
      <c r="F1116" s="30">
        <v>1.99</v>
      </c>
      <c r="G1116" s="30" t="s">
        <v>14</v>
      </c>
      <c r="H1116" s="30" t="s">
        <v>47</v>
      </c>
      <c r="I1116" s="30" t="s">
        <v>16</v>
      </c>
      <c r="J1116" s="30" t="s">
        <v>17</v>
      </c>
      <c r="K1116" s="30" t="s">
        <v>18</v>
      </c>
      <c r="L1116" s="30" t="s">
        <v>2082</v>
      </c>
      <c r="M1116" s="30">
        <v>0.55000000000000004</v>
      </c>
      <c r="N1116" s="30" t="s">
        <v>8</v>
      </c>
      <c r="O1116" s="30" t="s">
        <v>35</v>
      </c>
      <c r="P1116" s="30" t="s">
        <v>115</v>
      </c>
      <c r="Q1116" s="30" t="s">
        <v>2083</v>
      </c>
      <c r="R1116" s="30">
        <v>97128</v>
      </c>
      <c r="S1116" s="32">
        <v>42103</v>
      </c>
      <c r="T1116" s="32">
        <v>42105</v>
      </c>
      <c r="U1116" s="53">
        <v>-55.84</v>
      </c>
      <c r="V1116" s="30">
        <v>12</v>
      </c>
      <c r="W1116" s="30">
        <v>26.07</v>
      </c>
      <c r="X1116" s="30">
        <v>89585</v>
      </c>
      <c r="Y1116" s="30" t="s">
        <v>3217</v>
      </c>
      <c r="Z1116" s="30">
        <v>162.5331035759236</v>
      </c>
    </row>
    <row r="1117" spans="1:26" x14ac:dyDescent="0.2">
      <c r="A1117" s="30">
        <v>117</v>
      </c>
      <c r="B1117" s="30" t="s">
        <v>117</v>
      </c>
      <c r="C1117" s="30" t="s">
        <v>23</v>
      </c>
      <c r="D1117" s="30">
        <v>7.0000000000000007E-2</v>
      </c>
      <c r="E1117" s="30">
        <v>2.12</v>
      </c>
      <c r="F1117" s="30">
        <v>1.99</v>
      </c>
      <c r="G1117" s="30" t="s">
        <v>14</v>
      </c>
      <c r="H1117" s="30" t="s">
        <v>47</v>
      </c>
      <c r="I1117" s="30" t="s">
        <v>16</v>
      </c>
      <c r="J1117" s="30" t="s">
        <v>17</v>
      </c>
      <c r="K1117" s="30" t="s">
        <v>18</v>
      </c>
      <c r="L1117" s="30" t="s">
        <v>2082</v>
      </c>
      <c r="M1117" s="30">
        <v>0.55000000000000004</v>
      </c>
      <c r="N1117" s="30" t="s">
        <v>8</v>
      </c>
      <c r="O1117" s="30" t="s">
        <v>35</v>
      </c>
      <c r="P1117" s="30" t="s">
        <v>42</v>
      </c>
      <c r="Q1117" s="30" t="s">
        <v>118</v>
      </c>
      <c r="R1117" s="30">
        <v>98103</v>
      </c>
      <c r="S1117" s="32">
        <v>42103</v>
      </c>
      <c r="T1117" s="32">
        <v>42105</v>
      </c>
      <c r="U1117" s="53">
        <v>-55.84</v>
      </c>
      <c r="V1117" s="30">
        <v>46</v>
      </c>
      <c r="W1117" s="30">
        <v>99.94</v>
      </c>
      <c r="X1117" s="30">
        <v>58914</v>
      </c>
      <c r="Y1117" s="30" t="s">
        <v>3217</v>
      </c>
      <c r="Z1117" s="30">
        <v>162.5331035759236</v>
      </c>
    </row>
    <row r="1118" spans="1:26" x14ac:dyDescent="0.2">
      <c r="A1118" s="30">
        <v>2851</v>
      </c>
      <c r="B1118" s="30" t="s">
        <v>2084</v>
      </c>
      <c r="C1118" s="30" t="s">
        <v>23</v>
      </c>
      <c r="D1118" s="30">
        <v>0.05</v>
      </c>
      <c r="E1118" s="30">
        <v>115.99</v>
      </c>
      <c r="F1118" s="30">
        <v>8.99</v>
      </c>
      <c r="G1118" s="30" t="s">
        <v>14</v>
      </c>
      <c r="H1118" s="30" t="s">
        <v>15</v>
      </c>
      <c r="I1118" s="30" t="s">
        <v>16</v>
      </c>
      <c r="J1118" s="30" t="s">
        <v>111</v>
      </c>
      <c r="K1118" s="30" t="s">
        <v>49</v>
      </c>
      <c r="L1118" s="30" t="s">
        <v>2085</v>
      </c>
      <c r="M1118" s="30">
        <v>0.57999999999999996</v>
      </c>
      <c r="N1118" s="30" t="s">
        <v>8</v>
      </c>
      <c r="O1118" s="30" t="s">
        <v>28</v>
      </c>
      <c r="P1118" s="30" t="s">
        <v>163</v>
      </c>
      <c r="Q1118" s="30" t="s">
        <v>2086</v>
      </c>
      <c r="R1118" s="30">
        <v>79762</v>
      </c>
      <c r="S1118" s="32">
        <v>42103</v>
      </c>
      <c r="T1118" s="32">
        <v>42107</v>
      </c>
      <c r="U1118" s="53">
        <v>719.35260000000005</v>
      </c>
      <c r="V1118" s="30">
        <v>11</v>
      </c>
      <c r="W1118" s="30">
        <v>1042.54</v>
      </c>
      <c r="X1118" s="30">
        <v>86454</v>
      </c>
      <c r="Y1118" s="30" t="s">
        <v>3216</v>
      </c>
      <c r="Z1118" s="30">
        <v>1485.3778232207078</v>
      </c>
    </row>
    <row r="1119" spans="1:26" x14ac:dyDescent="0.2">
      <c r="A1119" s="30">
        <v>1271</v>
      </c>
      <c r="B1119" s="30" t="s">
        <v>2087</v>
      </c>
      <c r="C1119" s="30" t="s">
        <v>92</v>
      </c>
      <c r="D1119" s="30">
        <v>7.0000000000000007E-2</v>
      </c>
      <c r="E1119" s="30">
        <v>125.99</v>
      </c>
      <c r="F1119" s="30">
        <v>7.69</v>
      </c>
      <c r="G1119" s="30" t="s">
        <v>14</v>
      </c>
      <c r="H1119" s="30" t="s">
        <v>70</v>
      </c>
      <c r="I1119" s="30" t="s">
        <v>16</v>
      </c>
      <c r="J1119" s="30" t="s">
        <v>111</v>
      </c>
      <c r="K1119" s="30" t="s">
        <v>49</v>
      </c>
      <c r="L1119" s="30" t="s">
        <v>621</v>
      </c>
      <c r="M1119" s="30">
        <v>0.59</v>
      </c>
      <c r="N1119" s="30" t="s">
        <v>8</v>
      </c>
      <c r="O1119" s="30" t="s">
        <v>35</v>
      </c>
      <c r="P1119" s="30" t="s">
        <v>66</v>
      </c>
      <c r="Q1119" s="30" t="s">
        <v>2088</v>
      </c>
      <c r="R1119" s="30">
        <v>91941</v>
      </c>
      <c r="S1119" s="32">
        <v>42103</v>
      </c>
      <c r="T1119" s="32">
        <v>42104</v>
      </c>
      <c r="U1119" s="53">
        <v>588.24570000000006</v>
      </c>
      <c r="V1119" s="30">
        <v>8</v>
      </c>
      <c r="W1119" s="30">
        <v>852.53</v>
      </c>
      <c r="X1119" s="30">
        <v>88410</v>
      </c>
      <c r="Y1119" s="30" t="s">
        <v>3217</v>
      </c>
      <c r="Z1119" s="30">
        <v>1303.5471878703479</v>
      </c>
    </row>
    <row r="1120" spans="1:26" x14ac:dyDescent="0.2">
      <c r="A1120" s="30">
        <v>191</v>
      </c>
      <c r="B1120" s="30" t="s">
        <v>1097</v>
      </c>
      <c r="C1120" s="30" t="s">
        <v>46</v>
      </c>
      <c r="D1120" s="30">
        <v>0.05</v>
      </c>
      <c r="E1120" s="30">
        <v>3.8</v>
      </c>
      <c r="F1120" s="30">
        <v>1.49</v>
      </c>
      <c r="G1120" s="30" t="s">
        <v>14</v>
      </c>
      <c r="H1120" s="30" t="s">
        <v>70</v>
      </c>
      <c r="I1120" s="30" t="s">
        <v>24</v>
      </c>
      <c r="J1120" s="30" t="s">
        <v>48</v>
      </c>
      <c r="K1120" s="30" t="s">
        <v>49</v>
      </c>
      <c r="L1120" s="30" t="s">
        <v>1168</v>
      </c>
      <c r="M1120" s="30">
        <v>0.38</v>
      </c>
      <c r="N1120" s="30" t="s">
        <v>8</v>
      </c>
      <c r="O1120" s="30" t="s">
        <v>28</v>
      </c>
      <c r="P1120" s="30" t="s">
        <v>79</v>
      </c>
      <c r="Q1120" s="30" t="s">
        <v>1099</v>
      </c>
      <c r="R1120" s="30">
        <v>60505</v>
      </c>
      <c r="S1120" s="32">
        <v>42103</v>
      </c>
      <c r="T1120" s="32">
        <v>42105</v>
      </c>
      <c r="U1120" s="53">
        <v>14.467000000000001</v>
      </c>
      <c r="V1120" s="30">
        <v>14</v>
      </c>
      <c r="W1120" s="30">
        <v>53.26</v>
      </c>
      <c r="X1120" s="30">
        <v>89093</v>
      </c>
      <c r="Y1120" s="30" t="s">
        <v>3216</v>
      </c>
      <c r="Z1120" s="30">
        <v>188.71063422750922</v>
      </c>
    </row>
    <row r="1121" spans="1:26" x14ac:dyDescent="0.2">
      <c r="A1121" s="30">
        <v>191</v>
      </c>
      <c r="B1121" s="30" t="s">
        <v>1097</v>
      </c>
      <c r="C1121" s="30" t="s">
        <v>46</v>
      </c>
      <c r="D1121" s="30">
        <v>0.09</v>
      </c>
      <c r="E1121" s="30">
        <v>30.73</v>
      </c>
      <c r="F1121" s="30">
        <v>4</v>
      </c>
      <c r="G1121" s="30" t="s">
        <v>14</v>
      </c>
      <c r="H1121" s="30" t="s">
        <v>70</v>
      </c>
      <c r="I1121" s="30" t="s">
        <v>16</v>
      </c>
      <c r="J1121" s="30" t="s">
        <v>17</v>
      </c>
      <c r="K1121" s="30" t="s">
        <v>49</v>
      </c>
      <c r="L1121" s="30" t="s">
        <v>650</v>
      </c>
      <c r="M1121" s="30">
        <v>0.75</v>
      </c>
      <c r="N1121" s="30" t="s">
        <v>8</v>
      </c>
      <c r="O1121" s="30" t="s">
        <v>28</v>
      </c>
      <c r="P1121" s="30" t="s">
        <v>79</v>
      </c>
      <c r="Q1121" s="30" t="s">
        <v>1099</v>
      </c>
      <c r="R1121" s="30">
        <v>60505</v>
      </c>
      <c r="S1121" s="32">
        <v>42103</v>
      </c>
      <c r="T1121" s="32">
        <v>42103</v>
      </c>
      <c r="U1121" s="53">
        <v>-99.986400000000003</v>
      </c>
      <c r="V1121" s="30">
        <v>7</v>
      </c>
      <c r="W1121" s="30">
        <v>203.49</v>
      </c>
      <c r="X1121" s="30">
        <v>89093</v>
      </c>
      <c r="Y1121" s="30" t="s">
        <v>3216</v>
      </c>
      <c r="Z1121" s="30">
        <v>506.36305708527692</v>
      </c>
    </row>
    <row r="1122" spans="1:26" x14ac:dyDescent="0.2">
      <c r="A1122" s="30">
        <v>191</v>
      </c>
      <c r="B1122" s="30" t="s">
        <v>1097</v>
      </c>
      <c r="C1122" s="30" t="s">
        <v>46</v>
      </c>
      <c r="D1122" s="30">
        <v>0</v>
      </c>
      <c r="E1122" s="30">
        <v>125.99</v>
      </c>
      <c r="F1122" s="30">
        <v>8.08</v>
      </c>
      <c r="G1122" s="30" t="s">
        <v>14</v>
      </c>
      <c r="H1122" s="30" t="s">
        <v>70</v>
      </c>
      <c r="I1122" s="30" t="s">
        <v>16</v>
      </c>
      <c r="J1122" s="30" t="s">
        <v>111</v>
      </c>
      <c r="K1122" s="30" t="s">
        <v>49</v>
      </c>
      <c r="L1122" s="30" t="s">
        <v>2089</v>
      </c>
      <c r="M1122" s="30">
        <v>0.56999999999999995</v>
      </c>
      <c r="N1122" s="30" t="s">
        <v>8</v>
      </c>
      <c r="O1122" s="30" t="s">
        <v>28</v>
      </c>
      <c r="P1122" s="30" t="s">
        <v>79</v>
      </c>
      <c r="Q1122" s="30" t="s">
        <v>1099</v>
      </c>
      <c r="R1122" s="30">
        <v>60505</v>
      </c>
      <c r="S1122" s="32">
        <v>42103</v>
      </c>
      <c r="T1122" s="32">
        <v>42104</v>
      </c>
      <c r="U1122" s="53">
        <v>1348.59672</v>
      </c>
      <c r="V1122" s="30">
        <v>22</v>
      </c>
      <c r="W1122" s="30">
        <v>2356.0100000000002</v>
      </c>
      <c r="X1122" s="30">
        <v>89093</v>
      </c>
      <c r="Y1122" s="30" t="s">
        <v>3216</v>
      </c>
      <c r="Z1122" s="30">
        <v>2310.8466745960077</v>
      </c>
    </row>
    <row r="1123" spans="1:26" x14ac:dyDescent="0.2">
      <c r="A1123" s="30">
        <v>1634</v>
      </c>
      <c r="B1123" s="30" t="s">
        <v>2090</v>
      </c>
      <c r="C1123" s="30" t="s">
        <v>46</v>
      </c>
      <c r="D1123" s="30">
        <v>0.08</v>
      </c>
      <c r="E1123" s="30">
        <v>100.97</v>
      </c>
      <c r="F1123" s="30">
        <v>14</v>
      </c>
      <c r="G1123" s="30" t="s">
        <v>2</v>
      </c>
      <c r="H1123" s="30" t="s">
        <v>47</v>
      </c>
      <c r="I1123" s="30" t="s">
        <v>16</v>
      </c>
      <c r="J1123" s="30" t="s">
        <v>32</v>
      </c>
      <c r="K1123" s="30" t="s">
        <v>33</v>
      </c>
      <c r="L1123" s="30" t="s">
        <v>2091</v>
      </c>
      <c r="M1123" s="30">
        <v>0.37</v>
      </c>
      <c r="N1123" s="30" t="s">
        <v>8</v>
      </c>
      <c r="O1123" s="30" t="s">
        <v>9</v>
      </c>
      <c r="P1123" s="30" t="s">
        <v>10</v>
      </c>
      <c r="Q1123" s="30" t="s">
        <v>2092</v>
      </c>
      <c r="R1123" s="30">
        <v>39212</v>
      </c>
      <c r="S1123" s="32">
        <v>42103</v>
      </c>
      <c r="T1123" s="32">
        <v>42104</v>
      </c>
      <c r="U1123" s="53">
        <v>-73.494119999999995</v>
      </c>
      <c r="V1123" s="30">
        <v>15</v>
      </c>
      <c r="W1123" s="30">
        <v>1483.16</v>
      </c>
      <c r="X1123" s="30">
        <v>90532</v>
      </c>
      <c r="Y1123" s="30" t="s">
        <v>3215</v>
      </c>
      <c r="Z1123" s="30">
        <v>947.5895632927992</v>
      </c>
    </row>
    <row r="1124" spans="1:26" x14ac:dyDescent="0.2">
      <c r="A1124" s="30">
        <v>2334</v>
      </c>
      <c r="B1124" s="30" t="s">
        <v>2014</v>
      </c>
      <c r="C1124" s="30" t="s">
        <v>46</v>
      </c>
      <c r="D1124" s="30">
        <v>0.05</v>
      </c>
      <c r="E1124" s="30">
        <v>14.81</v>
      </c>
      <c r="F1124" s="30">
        <v>13.32</v>
      </c>
      <c r="G1124" s="30" t="s">
        <v>14</v>
      </c>
      <c r="H1124" s="30" t="s">
        <v>3</v>
      </c>
      <c r="I1124" s="30" t="s">
        <v>24</v>
      </c>
      <c r="J1124" s="30" t="s">
        <v>71</v>
      </c>
      <c r="K1124" s="30" t="s">
        <v>49</v>
      </c>
      <c r="L1124" s="30" t="s">
        <v>570</v>
      </c>
      <c r="M1124" s="30">
        <v>0.43</v>
      </c>
      <c r="N1124" s="30" t="s">
        <v>8</v>
      </c>
      <c r="O1124" s="30" t="s">
        <v>28</v>
      </c>
      <c r="P1124" s="30" t="s">
        <v>333</v>
      </c>
      <c r="Q1124" s="30" t="s">
        <v>2015</v>
      </c>
      <c r="R1124" s="30">
        <v>53220</v>
      </c>
      <c r="S1124" s="32">
        <v>42103</v>
      </c>
      <c r="T1124" s="32">
        <v>42105</v>
      </c>
      <c r="U1124" s="53">
        <v>-190.49</v>
      </c>
      <c r="V1124" s="30">
        <v>8</v>
      </c>
      <c r="W1124" s="30">
        <v>115.99</v>
      </c>
      <c r="X1124" s="30">
        <v>89609</v>
      </c>
      <c r="Y1124" s="30" t="s">
        <v>3216</v>
      </c>
      <c r="Z1124" s="30">
        <v>372.82170698504927</v>
      </c>
    </row>
    <row r="1125" spans="1:26" x14ac:dyDescent="0.2">
      <c r="A1125" s="30">
        <v>2334</v>
      </c>
      <c r="B1125" s="30" t="s">
        <v>2014</v>
      </c>
      <c r="C1125" s="30" t="s">
        <v>46</v>
      </c>
      <c r="D1125" s="30">
        <v>0.08</v>
      </c>
      <c r="E1125" s="30">
        <v>2.78</v>
      </c>
      <c r="F1125" s="30">
        <v>1.25</v>
      </c>
      <c r="G1125" s="30" t="s">
        <v>14</v>
      </c>
      <c r="H1125" s="30" t="s">
        <v>3</v>
      </c>
      <c r="I1125" s="30" t="s">
        <v>24</v>
      </c>
      <c r="J1125" s="30" t="s">
        <v>25</v>
      </c>
      <c r="K1125" s="30" t="s">
        <v>26</v>
      </c>
      <c r="L1125" s="30" t="s">
        <v>358</v>
      </c>
      <c r="M1125" s="30">
        <v>0.59</v>
      </c>
      <c r="N1125" s="30" t="s">
        <v>8</v>
      </c>
      <c r="O1125" s="30" t="s">
        <v>28</v>
      </c>
      <c r="P1125" s="30" t="s">
        <v>333</v>
      </c>
      <c r="Q1125" s="30" t="s">
        <v>2015</v>
      </c>
      <c r="R1125" s="30">
        <v>53220</v>
      </c>
      <c r="S1125" s="32">
        <v>42103</v>
      </c>
      <c r="T1125" s="32">
        <v>42104</v>
      </c>
      <c r="U1125" s="53">
        <v>-8.77</v>
      </c>
      <c r="V1125" s="30">
        <v>7</v>
      </c>
      <c r="W1125" s="30">
        <v>19.46</v>
      </c>
      <c r="X1125" s="30">
        <v>89609</v>
      </c>
      <c r="Y1125" s="30" t="s">
        <v>3216</v>
      </c>
      <c r="Z1125" s="30">
        <v>300.77291471820394</v>
      </c>
    </row>
    <row r="1126" spans="1:26" x14ac:dyDescent="0.2">
      <c r="A1126" s="30">
        <v>2847</v>
      </c>
      <c r="B1126" s="30" t="s">
        <v>2093</v>
      </c>
      <c r="C1126" s="30" t="s">
        <v>46</v>
      </c>
      <c r="D1126" s="30">
        <v>0.04</v>
      </c>
      <c r="E1126" s="30">
        <v>90.48</v>
      </c>
      <c r="F1126" s="30">
        <v>19.989999999999998</v>
      </c>
      <c r="G1126" s="30" t="s">
        <v>14</v>
      </c>
      <c r="H1126" s="30" t="s">
        <v>70</v>
      </c>
      <c r="I1126" s="30" t="s">
        <v>24</v>
      </c>
      <c r="J1126" s="30" t="s">
        <v>321</v>
      </c>
      <c r="K1126" s="30" t="s">
        <v>49</v>
      </c>
      <c r="L1126" s="30" t="s">
        <v>478</v>
      </c>
      <c r="M1126" s="30">
        <v>0.4</v>
      </c>
      <c r="N1126" s="30" t="s">
        <v>8</v>
      </c>
      <c r="O1126" s="30" t="s">
        <v>9</v>
      </c>
      <c r="P1126" s="30" t="s">
        <v>376</v>
      </c>
      <c r="Q1126" s="30" t="s">
        <v>2094</v>
      </c>
      <c r="R1126" s="30">
        <v>38017</v>
      </c>
      <c r="S1126" s="32">
        <v>42103</v>
      </c>
      <c r="T1126" s="32">
        <v>42105</v>
      </c>
      <c r="U1126" s="53">
        <v>55.555199999999999</v>
      </c>
      <c r="V1126" s="30">
        <v>3</v>
      </c>
      <c r="W1126" s="30">
        <v>268.64</v>
      </c>
      <c r="X1126" s="30">
        <v>85928</v>
      </c>
      <c r="Y1126" s="30" t="s">
        <v>3215</v>
      </c>
      <c r="Z1126" s="30">
        <v>1036.929619178585</v>
      </c>
    </row>
    <row r="1127" spans="1:26" x14ac:dyDescent="0.2">
      <c r="A1127" s="30">
        <v>2847</v>
      </c>
      <c r="B1127" s="30" t="s">
        <v>2093</v>
      </c>
      <c r="C1127" s="30" t="s">
        <v>46</v>
      </c>
      <c r="D1127" s="30">
        <v>0.02</v>
      </c>
      <c r="E1127" s="30">
        <v>9.77</v>
      </c>
      <c r="F1127" s="30">
        <v>6.02</v>
      </c>
      <c r="G1127" s="30" t="s">
        <v>14</v>
      </c>
      <c r="H1127" s="30" t="s">
        <v>70</v>
      </c>
      <c r="I1127" s="30" t="s">
        <v>4</v>
      </c>
      <c r="J1127" s="30" t="s">
        <v>102</v>
      </c>
      <c r="K1127" s="30" t="s">
        <v>120</v>
      </c>
      <c r="L1127" s="30" t="s">
        <v>2095</v>
      </c>
      <c r="M1127" s="30">
        <v>0.48</v>
      </c>
      <c r="N1127" s="30" t="s">
        <v>8</v>
      </c>
      <c r="O1127" s="30" t="s">
        <v>9</v>
      </c>
      <c r="P1127" s="30" t="s">
        <v>376</v>
      </c>
      <c r="Q1127" s="30" t="s">
        <v>2094</v>
      </c>
      <c r="R1127" s="30">
        <v>38017</v>
      </c>
      <c r="S1127" s="32">
        <v>42103</v>
      </c>
      <c r="T1127" s="32">
        <v>42104</v>
      </c>
      <c r="U1127" s="53">
        <v>-535.33199999999999</v>
      </c>
      <c r="V1127" s="30">
        <v>9</v>
      </c>
      <c r="W1127" s="30">
        <v>87.68</v>
      </c>
      <c r="X1127" s="30">
        <v>85928</v>
      </c>
      <c r="Y1127" s="30" t="s">
        <v>3215</v>
      </c>
      <c r="Z1127" s="30">
        <v>-127.44283872219535</v>
      </c>
    </row>
    <row r="1128" spans="1:26" x14ac:dyDescent="0.2">
      <c r="A1128" s="30">
        <v>2847</v>
      </c>
      <c r="B1128" s="30" t="s">
        <v>2093</v>
      </c>
      <c r="C1128" s="30" t="s">
        <v>46</v>
      </c>
      <c r="D1128" s="30">
        <v>0.09</v>
      </c>
      <c r="E1128" s="30">
        <v>34.99</v>
      </c>
      <c r="F1128" s="30">
        <v>7.73</v>
      </c>
      <c r="G1128" s="30" t="s">
        <v>14</v>
      </c>
      <c r="H1128" s="30" t="s">
        <v>70</v>
      </c>
      <c r="I1128" s="30" t="s">
        <v>24</v>
      </c>
      <c r="J1128" s="30" t="s">
        <v>25</v>
      </c>
      <c r="K1128" s="30" t="s">
        <v>49</v>
      </c>
      <c r="L1128" s="30" t="s">
        <v>1280</v>
      </c>
      <c r="M1128" s="30">
        <v>0.59</v>
      </c>
      <c r="N1128" s="30" t="s">
        <v>8</v>
      </c>
      <c r="O1128" s="30" t="s">
        <v>9</v>
      </c>
      <c r="P1128" s="30" t="s">
        <v>376</v>
      </c>
      <c r="Q1128" s="30" t="s">
        <v>2094</v>
      </c>
      <c r="R1128" s="30">
        <v>38017</v>
      </c>
      <c r="S1128" s="32">
        <v>42103</v>
      </c>
      <c r="T1128" s="32">
        <v>42105</v>
      </c>
      <c r="U1128" s="53">
        <v>-208.72040000000001</v>
      </c>
      <c r="V1128" s="30">
        <v>1</v>
      </c>
      <c r="W1128" s="30">
        <v>37.619999999999997</v>
      </c>
      <c r="X1128" s="30">
        <v>85928</v>
      </c>
      <c r="Y1128" s="30" t="s">
        <v>3215</v>
      </c>
      <c r="Z1128" s="30">
        <v>378.46931111946174</v>
      </c>
    </row>
    <row r="1129" spans="1:26" x14ac:dyDescent="0.2">
      <c r="A1129" s="30">
        <v>1602</v>
      </c>
      <c r="B1129" s="30" t="s">
        <v>2096</v>
      </c>
      <c r="C1129" s="30" t="s">
        <v>1</v>
      </c>
      <c r="D1129" s="30">
        <v>0.1</v>
      </c>
      <c r="E1129" s="30">
        <v>9.11</v>
      </c>
      <c r="F1129" s="30">
        <v>2.15</v>
      </c>
      <c r="G1129" s="30" t="s">
        <v>14</v>
      </c>
      <c r="H1129" s="30" t="s">
        <v>47</v>
      </c>
      <c r="I1129" s="30" t="s">
        <v>24</v>
      </c>
      <c r="J1129" s="30" t="s">
        <v>64</v>
      </c>
      <c r="K1129" s="30" t="s">
        <v>26</v>
      </c>
      <c r="L1129" s="30" t="s">
        <v>65</v>
      </c>
      <c r="M1129" s="30">
        <v>0.4</v>
      </c>
      <c r="N1129" s="30" t="s">
        <v>8</v>
      </c>
      <c r="O1129" s="30" t="s">
        <v>87</v>
      </c>
      <c r="P1129" s="30" t="s">
        <v>394</v>
      </c>
      <c r="Q1129" s="30" t="s">
        <v>2097</v>
      </c>
      <c r="R1129" s="30">
        <v>20601</v>
      </c>
      <c r="S1129" s="32">
        <v>42104</v>
      </c>
      <c r="T1129" s="32">
        <v>42106</v>
      </c>
      <c r="U1129" s="53">
        <v>-3.9312</v>
      </c>
      <c r="V1129" s="30">
        <v>2</v>
      </c>
      <c r="W1129" s="30">
        <v>17.420000000000002</v>
      </c>
      <c r="X1129" s="30">
        <v>89680</v>
      </c>
      <c r="Y1129" s="30" t="s">
        <v>3218</v>
      </c>
      <c r="Z1129" s="30">
        <v>307.75239413418296</v>
      </c>
    </row>
    <row r="1130" spans="1:26" x14ac:dyDescent="0.2">
      <c r="A1130" s="30">
        <v>451</v>
      </c>
      <c r="B1130" s="30" t="s">
        <v>195</v>
      </c>
      <c r="C1130" s="30" t="s">
        <v>13</v>
      </c>
      <c r="D1130" s="30">
        <v>0.03</v>
      </c>
      <c r="E1130" s="30">
        <v>15.99</v>
      </c>
      <c r="F1130" s="30">
        <v>11.28</v>
      </c>
      <c r="G1130" s="30" t="s">
        <v>14</v>
      </c>
      <c r="H1130" s="30" t="s">
        <v>47</v>
      </c>
      <c r="I1130" s="30" t="s">
        <v>16</v>
      </c>
      <c r="J1130" s="30" t="s">
        <v>32</v>
      </c>
      <c r="K1130" s="30" t="s">
        <v>120</v>
      </c>
      <c r="L1130" s="30" t="s">
        <v>1182</v>
      </c>
      <c r="M1130" s="30">
        <v>0.38</v>
      </c>
      <c r="N1130" s="30" t="s">
        <v>8</v>
      </c>
      <c r="O1130" s="30" t="s">
        <v>35</v>
      </c>
      <c r="P1130" s="30" t="s">
        <v>66</v>
      </c>
      <c r="Q1130" s="30" t="s">
        <v>197</v>
      </c>
      <c r="R1130" s="30">
        <v>94024</v>
      </c>
      <c r="S1130" s="32">
        <v>42104</v>
      </c>
      <c r="T1130" s="32">
        <v>42105</v>
      </c>
      <c r="U1130" s="53">
        <v>-53.296199999999999</v>
      </c>
      <c r="V1130" s="30">
        <v>2</v>
      </c>
      <c r="W1130" s="30">
        <v>35.479999999999997</v>
      </c>
      <c r="X1130" s="30">
        <v>86010</v>
      </c>
      <c r="Y1130" s="30" t="s">
        <v>3217</v>
      </c>
      <c r="Z1130" s="30">
        <v>268.24019529631164</v>
      </c>
    </row>
    <row r="1131" spans="1:26" x14ac:dyDescent="0.2">
      <c r="A1131" s="30">
        <v>3191</v>
      </c>
      <c r="B1131" s="30" t="s">
        <v>1682</v>
      </c>
      <c r="C1131" s="30" t="s">
        <v>13</v>
      </c>
      <c r="D1131" s="30">
        <v>0.09</v>
      </c>
      <c r="E1131" s="30">
        <v>35.94</v>
      </c>
      <c r="F1131" s="30">
        <v>6.66</v>
      </c>
      <c r="G1131" s="30" t="s">
        <v>14</v>
      </c>
      <c r="H1131" s="30" t="s">
        <v>70</v>
      </c>
      <c r="I1131" s="30" t="s">
        <v>24</v>
      </c>
      <c r="J1131" s="30" t="s">
        <v>321</v>
      </c>
      <c r="K1131" s="30" t="s">
        <v>49</v>
      </c>
      <c r="L1131" s="30" t="s">
        <v>2098</v>
      </c>
      <c r="M1131" s="30">
        <v>0.4</v>
      </c>
      <c r="N1131" s="30" t="s">
        <v>8</v>
      </c>
      <c r="O1131" s="30" t="s">
        <v>28</v>
      </c>
      <c r="P1131" s="30" t="s">
        <v>333</v>
      </c>
      <c r="Q1131" s="30" t="s">
        <v>1683</v>
      </c>
      <c r="R1131" s="30">
        <v>54481</v>
      </c>
      <c r="S1131" s="32">
        <v>42104</v>
      </c>
      <c r="T1131" s="32">
        <v>42106</v>
      </c>
      <c r="U1131" s="53">
        <v>172.56440000000001</v>
      </c>
      <c r="V1131" s="30">
        <v>9</v>
      </c>
      <c r="W1131" s="30">
        <v>312.22000000000003</v>
      </c>
      <c r="X1131" s="30">
        <v>86448</v>
      </c>
      <c r="Y1131" s="30" t="s">
        <v>3216</v>
      </c>
      <c r="Z1131" s="30">
        <v>380.87456407113064</v>
      </c>
    </row>
    <row r="1132" spans="1:26" x14ac:dyDescent="0.2">
      <c r="A1132" s="30">
        <v>2684</v>
      </c>
      <c r="B1132" s="30" t="s">
        <v>1183</v>
      </c>
      <c r="C1132" s="30" t="s">
        <v>23</v>
      </c>
      <c r="D1132" s="30">
        <v>7.0000000000000007E-2</v>
      </c>
      <c r="E1132" s="30">
        <v>4.97</v>
      </c>
      <c r="F1132" s="30">
        <v>5.71</v>
      </c>
      <c r="G1132" s="30" t="s">
        <v>14</v>
      </c>
      <c r="H1132" s="30" t="s">
        <v>3</v>
      </c>
      <c r="I1132" s="30" t="s">
        <v>4</v>
      </c>
      <c r="J1132" s="30" t="s">
        <v>102</v>
      </c>
      <c r="K1132" s="30" t="s">
        <v>120</v>
      </c>
      <c r="L1132" s="30" t="s">
        <v>2099</v>
      </c>
      <c r="M1132" s="30">
        <v>0.54</v>
      </c>
      <c r="N1132" s="30" t="s">
        <v>8</v>
      </c>
      <c r="O1132" s="30" t="s">
        <v>9</v>
      </c>
      <c r="P1132" s="30" t="s">
        <v>99</v>
      </c>
      <c r="Q1132" s="30" t="s">
        <v>1184</v>
      </c>
      <c r="R1132" s="30">
        <v>33952</v>
      </c>
      <c r="S1132" s="32">
        <v>42104</v>
      </c>
      <c r="T1132" s="32">
        <v>42109</v>
      </c>
      <c r="U1132" s="53">
        <v>-180.15199999999999</v>
      </c>
      <c r="V1132" s="30">
        <v>5</v>
      </c>
      <c r="W1132" s="30">
        <v>26.66</v>
      </c>
      <c r="X1132" s="30">
        <v>89148</v>
      </c>
      <c r="Y1132" s="30" t="s">
        <v>3215</v>
      </c>
      <c r="Z1132" s="30">
        <v>99.194780328209973</v>
      </c>
    </row>
    <row r="1133" spans="1:26" x14ac:dyDescent="0.2">
      <c r="A1133" s="30">
        <v>2684</v>
      </c>
      <c r="B1133" s="30" t="s">
        <v>1183</v>
      </c>
      <c r="C1133" s="30" t="s">
        <v>23</v>
      </c>
      <c r="D1133" s="30">
        <v>0.09</v>
      </c>
      <c r="E1133" s="30">
        <v>2.62</v>
      </c>
      <c r="F1133" s="30">
        <v>0.8</v>
      </c>
      <c r="G1133" s="30" t="s">
        <v>14</v>
      </c>
      <c r="H1133" s="30" t="s">
        <v>3</v>
      </c>
      <c r="I1133" s="30" t="s">
        <v>24</v>
      </c>
      <c r="J1133" s="30" t="s">
        <v>152</v>
      </c>
      <c r="K1133" s="30" t="s">
        <v>26</v>
      </c>
      <c r="L1133" s="30" t="s">
        <v>2100</v>
      </c>
      <c r="M1133" s="30">
        <v>0.39</v>
      </c>
      <c r="N1133" s="30" t="s">
        <v>8</v>
      </c>
      <c r="O1133" s="30" t="s">
        <v>9</v>
      </c>
      <c r="P1133" s="30" t="s">
        <v>99</v>
      </c>
      <c r="Q1133" s="30" t="s">
        <v>1184</v>
      </c>
      <c r="R1133" s="30">
        <v>33952</v>
      </c>
      <c r="S1133" s="32">
        <v>42104</v>
      </c>
      <c r="T1133" s="32">
        <v>42106</v>
      </c>
      <c r="U1133" s="53">
        <v>8.3879999999999999</v>
      </c>
      <c r="V1133" s="30">
        <v>12</v>
      </c>
      <c r="W1133" s="30">
        <v>29.55</v>
      </c>
      <c r="X1133" s="30">
        <v>89148</v>
      </c>
      <c r="Y1133" s="30" t="s">
        <v>3215</v>
      </c>
      <c r="Z1133" s="30">
        <v>11.298085241017372</v>
      </c>
    </row>
    <row r="1134" spans="1:26" x14ac:dyDescent="0.2">
      <c r="A1134" s="30">
        <v>2684</v>
      </c>
      <c r="B1134" s="30" t="s">
        <v>1183</v>
      </c>
      <c r="C1134" s="30" t="s">
        <v>23</v>
      </c>
      <c r="D1134" s="30">
        <v>0.03</v>
      </c>
      <c r="E1134" s="30">
        <v>65.989999999999995</v>
      </c>
      <c r="F1134" s="30">
        <v>8.8000000000000007</v>
      </c>
      <c r="G1134" s="30" t="s">
        <v>14</v>
      </c>
      <c r="H1134" s="30" t="s">
        <v>3</v>
      </c>
      <c r="I1134" s="30" t="s">
        <v>16</v>
      </c>
      <c r="J1134" s="30" t="s">
        <v>111</v>
      </c>
      <c r="K1134" s="30" t="s">
        <v>49</v>
      </c>
      <c r="L1134" s="30" t="s">
        <v>428</v>
      </c>
      <c r="M1134" s="30">
        <v>0.57999999999999996</v>
      </c>
      <c r="N1134" s="30" t="s">
        <v>8</v>
      </c>
      <c r="O1134" s="30" t="s">
        <v>9</v>
      </c>
      <c r="P1134" s="30" t="s">
        <v>99</v>
      </c>
      <c r="Q1134" s="30" t="s">
        <v>1184</v>
      </c>
      <c r="R1134" s="30">
        <v>33952</v>
      </c>
      <c r="S1134" s="32">
        <v>42104</v>
      </c>
      <c r="T1134" s="32">
        <v>42104</v>
      </c>
      <c r="U1134" s="53">
        <v>9.9398999999999997</v>
      </c>
      <c r="V1134" s="30">
        <v>21</v>
      </c>
      <c r="W1134" s="30">
        <v>1237.4000000000001</v>
      </c>
      <c r="X1134" s="30">
        <v>89148</v>
      </c>
      <c r="Y1134" s="30" t="s">
        <v>3215</v>
      </c>
      <c r="Z1134" s="30">
        <v>630.12663776554621</v>
      </c>
    </row>
    <row r="1135" spans="1:26" x14ac:dyDescent="0.2">
      <c r="A1135" s="30">
        <v>1103</v>
      </c>
      <c r="B1135" s="30" t="s">
        <v>2101</v>
      </c>
      <c r="C1135" s="30" t="s">
        <v>46</v>
      </c>
      <c r="D1135" s="30">
        <v>0.05</v>
      </c>
      <c r="E1135" s="30">
        <v>328.14</v>
      </c>
      <c r="F1135" s="30">
        <v>91.05</v>
      </c>
      <c r="G1135" s="30" t="s">
        <v>2</v>
      </c>
      <c r="H1135" s="30" t="s">
        <v>47</v>
      </c>
      <c r="I1135" s="30" t="s">
        <v>24</v>
      </c>
      <c r="J1135" s="30" t="s">
        <v>71</v>
      </c>
      <c r="K1135" s="30" t="s">
        <v>33</v>
      </c>
      <c r="L1135" s="30" t="s">
        <v>559</v>
      </c>
      <c r="M1135" s="30">
        <v>0.56999999999999995</v>
      </c>
      <c r="N1135" s="30" t="s">
        <v>8</v>
      </c>
      <c r="O1135" s="30" t="s">
        <v>28</v>
      </c>
      <c r="P1135" s="30" t="s">
        <v>109</v>
      </c>
      <c r="Q1135" s="30" t="s">
        <v>2102</v>
      </c>
      <c r="R1135" s="30">
        <v>68046</v>
      </c>
      <c r="S1135" s="32">
        <v>42104</v>
      </c>
      <c r="T1135" s="32">
        <v>42105</v>
      </c>
      <c r="U1135" s="53">
        <v>772.04</v>
      </c>
      <c r="V1135" s="30">
        <v>7</v>
      </c>
      <c r="W1135" s="30">
        <v>2291.39</v>
      </c>
      <c r="X1135" s="30">
        <v>90977</v>
      </c>
      <c r="Y1135" s="30" t="s">
        <v>3216</v>
      </c>
      <c r="Z1135" s="30">
        <v>4840.8752306536944</v>
      </c>
    </row>
    <row r="1136" spans="1:26" x14ac:dyDescent="0.2">
      <c r="A1136" s="30">
        <v>1104</v>
      </c>
      <c r="B1136" s="30" t="s">
        <v>2103</v>
      </c>
      <c r="C1136" s="30" t="s">
        <v>46</v>
      </c>
      <c r="D1136" s="30">
        <v>0.05</v>
      </c>
      <c r="E1136" s="30">
        <v>328.14</v>
      </c>
      <c r="F1136" s="30">
        <v>91.05</v>
      </c>
      <c r="G1136" s="30" t="s">
        <v>2</v>
      </c>
      <c r="H1136" s="30" t="s">
        <v>47</v>
      </c>
      <c r="I1136" s="30" t="s">
        <v>24</v>
      </c>
      <c r="J1136" s="30" t="s">
        <v>71</v>
      </c>
      <c r="K1136" s="30" t="s">
        <v>33</v>
      </c>
      <c r="L1136" s="30" t="s">
        <v>559</v>
      </c>
      <c r="M1136" s="30">
        <v>0.56999999999999995</v>
      </c>
      <c r="N1136" s="30" t="s">
        <v>8</v>
      </c>
      <c r="O1136" s="30" t="s">
        <v>87</v>
      </c>
      <c r="P1136" s="30" t="s">
        <v>88</v>
      </c>
      <c r="Q1136" s="30" t="s">
        <v>89</v>
      </c>
      <c r="R1136" s="30">
        <v>10282</v>
      </c>
      <c r="S1136" s="32">
        <v>42104</v>
      </c>
      <c r="T1136" s="32">
        <v>42105</v>
      </c>
      <c r="U1136" s="53">
        <v>772.04</v>
      </c>
      <c r="V1136" s="30">
        <v>29</v>
      </c>
      <c r="W1136" s="30">
        <v>9492.92</v>
      </c>
      <c r="X1136" s="30">
        <v>27456</v>
      </c>
      <c r="Y1136" s="30" t="s">
        <v>3218</v>
      </c>
      <c r="Z1136" s="30">
        <v>4840.8752306536944</v>
      </c>
    </row>
    <row r="1137" spans="1:26" x14ac:dyDescent="0.2">
      <c r="A1137" s="30">
        <v>1185</v>
      </c>
      <c r="B1137" s="30" t="s">
        <v>1758</v>
      </c>
      <c r="C1137" s="30" t="s">
        <v>46</v>
      </c>
      <c r="D1137" s="30">
        <v>0.08</v>
      </c>
      <c r="E1137" s="30">
        <v>11.7</v>
      </c>
      <c r="F1137" s="30">
        <v>6.96</v>
      </c>
      <c r="G1137" s="30" t="s">
        <v>14</v>
      </c>
      <c r="H1137" s="30" t="s">
        <v>15</v>
      </c>
      <c r="I1137" s="30" t="s">
        <v>24</v>
      </c>
      <c r="J1137" s="30" t="s">
        <v>71</v>
      </c>
      <c r="K1137" s="30" t="s">
        <v>120</v>
      </c>
      <c r="L1137" s="30" t="s">
        <v>736</v>
      </c>
      <c r="M1137" s="30">
        <v>0.5</v>
      </c>
      <c r="N1137" s="30" t="s">
        <v>8</v>
      </c>
      <c r="O1137" s="30" t="s">
        <v>9</v>
      </c>
      <c r="P1137" s="30" t="s">
        <v>140</v>
      </c>
      <c r="Q1137" s="30" t="s">
        <v>334</v>
      </c>
      <c r="R1137" s="30">
        <v>35756</v>
      </c>
      <c r="S1137" s="32">
        <v>42104</v>
      </c>
      <c r="T1137" s="32">
        <v>42107</v>
      </c>
      <c r="U1137" s="53">
        <v>28.565999999999999</v>
      </c>
      <c r="V1137" s="30">
        <v>8</v>
      </c>
      <c r="W1137" s="30">
        <v>87.8</v>
      </c>
      <c r="X1137" s="30">
        <v>85940</v>
      </c>
      <c r="Y1137" s="30" t="s">
        <v>3215</v>
      </c>
      <c r="Z1137" s="30">
        <v>430.0688335777354</v>
      </c>
    </row>
    <row r="1138" spans="1:26" x14ac:dyDescent="0.2">
      <c r="A1138" s="30">
        <v>2430</v>
      </c>
      <c r="B1138" s="30" t="s">
        <v>1813</v>
      </c>
      <c r="C1138" s="30" t="s">
        <v>46</v>
      </c>
      <c r="D1138" s="30">
        <v>0.04</v>
      </c>
      <c r="E1138" s="30">
        <v>7.08</v>
      </c>
      <c r="F1138" s="30">
        <v>2.35</v>
      </c>
      <c r="G1138" s="30" t="s">
        <v>14</v>
      </c>
      <c r="H1138" s="30" t="s">
        <v>47</v>
      </c>
      <c r="I1138" s="30" t="s">
        <v>24</v>
      </c>
      <c r="J1138" s="30" t="s">
        <v>25</v>
      </c>
      <c r="K1138" s="30" t="s">
        <v>26</v>
      </c>
      <c r="L1138" s="30" t="s">
        <v>1889</v>
      </c>
      <c r="M1138" s="30">
        <v>0.47</v>
      </c>
      <c r="N1138" s="30" t="s">
        <v>8</v>
      </c>
      <c r="O1138" s="30" t="s">
        <v>28</v>
      </c>
      <c r="P1138" s="30" t="s">
        <v>163</v>
      </c>
      <c r="Q1138" s="30" t="s">
        <v>1814</v>
      </c>
      <c r="R1138" s="30">
        <v>76541</v>
      </c>
      <c r="S1138" s="32">
        <v>42104</v>
      </c>
      <c r="T1138" s="32">
        <v>42105</v>
      </c>
      <c r="U1138" s="53">
        <v>24.59</v>
      </c>
      <c r="V1138" s="30">
        <v>7</v>
      </c>
      <c r="W1138" s="30">
        <v>49.1</v>
      </c>
      <c r="X1138" s="30">
        <v>91109</v>
      </c>
      <c r="Y1138" s="30" t="s">
        <v>3216</v>
      </c>
      <c r="Z1138" s="30">
        <v>344.97755324825209</v>
      </c>
    </row>
    <row r="1139" spans="1:26" x14ac:dyDescent="0.2">
      <c r="A1139" s="30">
        <v>2999</v>
      </c>
      <c r="B1139" s="30" t="s">
        <v>2104</v>
      </c>
      <c r="C1139" s="30" t="s">
        <v>46</v>
      </c>
      <c r="D1139" s="30">
        <v>0.03</v>
      </c>
      <c r="E1139" s="30">
        <v>10.98</v>
      </c>
      <c r="F1139" s="30">
        <v>3.37</v>
      </c>
      <c r="G1139" s="30" t="s">
        <v>14</v>
      </c>
      <c r="H1139" s="30" t="s">
        <v>15</v>
      </c>
      <c r="I1139" s="30" t="s">
        <v>24</v>
      </c>
      <c r="J1139" s="30" t="s">
        <v>544</v>
      </c>
      <c r="K1139" s="30" t="s">
        <v>18</v>
      </c>
      <c r="L1139" s="30" t="s">
        <v>2105</v>
      </c>
      <c r="M1139" s="30">
        <v>0.56999999999999995</v>
      </c>
      <c r="N1139" s="30" t="s">
        <v>8</v>
      </c>
      <c r="O1139" s="30" t="s">
        <v>28</v>
      </c>
      <c r="P1139" s="30" t="s">
        <v>265</v>
      </c>
      <c r="Q1139" s="30" t="s">
        <v>2106</v>
      </c>
      <c r="R1139" s="30">
        <v>48237</v>
      </c>
      <c r="S1139" s="32">
        <v>42104</v>
      </c>
      <c r="T1139" s="32">
        <v>42105</v>
      </c>
      <c r="U1139" s="53">
        <v>11.82</v>
      </c>
      <c r="V1139" s="30">
        <v>5</v>
      </c>
      <c r="W1139" s="30">
        <v>56.19</v>
      </c>
      <c r="X1139" s="30">
        <v>87041</v>
      </c>
      <c r="Y1139" s="30" t="s">
        <v>3216</v>
      </c>
      <c r="Z1139" s="30">
        <v>402.66417943918043</v>
      </c>
    </row>
    <row r="1140" spans="1:26" x14ac:dyDescent="0.2">
      <c r="A1140" s="30">
        <v>2363</v>
      </c>
      <c r="B1140" s="30" t="s">
        <v>2107</v>
      </c>
      <c r="C1140" s="30" t="s">
        <v>13</v>
      </c>
      <c r="D1140" s="30">
        <v>0</v>
      </c>
      <c r="E1140" s="30">
        <v>5.77</v>
      </c>
      <c r="F1140" s="30">
        <v>5.92</v>
      </c>
      <c r="G1140" s="30" t="s">
        <v>14</v>
      </c>
      <c r="H1140" s="30" t="s">
        <v>47</v>
      </c>
      <c r="I1140" s="30" t="s">
        <v>4</v>
      </c>
      <c r="J1140" s="30" t="s">
        <v>102</v>
      </c>
      <c r="K1140" s="30" t="s">
        <v>120</v>
      </c>
      <c r="L1140" s="30" t="s">
        <v>2108</v>
      </c>
      <c r="M1140" s="30">
        <v>0.55000000000000004</v>
      </c>
      <c r="N1140" s="30" t="s">
        <v>8</v>
      </c>
      <c r="O1140" s="30" t="s">
        <v>87</v>
      </c>
      <c r="P1140" s="30" t="s">
        <v>293</v>
      </c>
      <c r="Q1140" s="30" t="s">
        <v>2109</v>
      </c>
      <c r="R1140" s="30">
        <v>44256</v>
      </c>
      <c r="S1140" s="32">
        <v>42105</v>
      </c>
      <c r="T1140" s="32">
        <v>42107</v>
      </c>
      <c r="U1140" s="53">
        <v>-61.5276</v>
      </c>
      <c r="V1140" s="30">
        <v>11</v>
      </c>
      <c r="W1140" s="30">
        <v>69.89</v>
      </c>
      <c r="X1140" s="30">
        <v>90040</v>
      </c>
      <c r="Y1140" s="30" t="s">
        <v>3218</v>
      </c>
      <c r="Z1140" s="30">
        <v>240.76950985582641</v>
      </c>
    </row>
    <row r="1141" spans="1:26" x14ac:dyDescent="0.2">
      <c r="A1141" s="30">
        <v>2862</v>
      </c>
      <c r="B1141" s="30" t="s">
        <v>2110</v>
      </c>
      <c r="C1141" s="30" t="s">
        <v>13</v>
      </c>
      <c r="D1141" s="30">
        <v>0</v>
      </c>
      <c r="E1141" s="30">
        <v>12.22</v>
      </c>
      <c r="F1141" s="30">
        <v>2.85</v>
      </c>
      <c r="G1141" s="30" t="s">
        <v>14</v>
      </c>
      <c r="H1141" s="30" t="s">
        <v>70</v>
      </c>
      <c r="I1141" s="30" t="s">
        <v>4</v>
      </c>
      <c r="J1141" s="30" t="s">
        <v>102</v>
      </c>
      <c r="K1141" s="30" t="s">
        <v>18</v>
      </c>
      <c r="L1141" s="30" t="s">
        <v>2062</v>
      </c>
      <c r="M1141" s="30">
        <v>0.55000000000000004</v>
      </c>
      <c r="N1141" s="30" t="s">
        <v>8</v>
      </c>
      <c r="O1141" s="30" t="s">
        <v>28</v>
      </c>
      <c r="P1141" s="30" t="s">
        <v>109</v>
      </c>
      <c r="Q1141" s="30" t="s">
        <v>2017</v>
      </c>
      <c r="R1141" s="30">
        <v>68128</v>
      </c>
      <c r="S1141" s="32">
        <v>42105</v>
      </c>
      <c r="T1141" s="32">
        <v>42106</v>
      </c>
      <c r="U1141" s="53">
        <v>76.389899999999997</v>
      </c>
      <c r="V1141" s="30">
        <v>9</v>
      </c>
      <c r="W1141" s="30">
        <v>110.71</v>
      </c>
      <c r="X1141" s="30">
        <v>88278</v>
      </c>
      <c r="Y1141" s="30" t="s">
        <v>3216</v>
      </c>
      <c r="Z1141" s="30">
        <v>286.91765359297017</v>
      </c>
    </row>
    <row r="1142" spans="1:26" x14ac:dyDescent="0.2">
      <c r="A1142" s="30">
        <v>369</v>
      </c>
      <c r="B1142" s="30" t="s">
        <v>2111</v>
      </c>
      <c r="C1142" s="30" t="s">
        <v>23</v>
      </c>
      <c r="D1142" s="30">
        <v>0.09</v>
      </c>
      <c r="E1142" s="30">
        <v>19.23</v>
      </c>
      <c r="F1142" s="30">
        <v>6.15</v>
      </c>
      <c r="G1142" s="30" t="s">
        <v>63</v>
      </c>
      <c r="H1142" s="30" t="s">
        <v>70</v>
      </c>
      <c r="I1142" s="30" t="s">
        <v>4</v>
      </c>
      <c r="J1142" s="30" t="s">
        <v>102</v>
      </c>
      <c r="K1142" s="30" t="s">
        <v>18</v>
      </c>
      <c r="L1142" s="30" t="s">
        <v>1253</v>
      </c>
      <c r="M1142" s="30">
        <v>0.44</v>
      </c>
      <c r="N1142" s="30" t="s">
        <v>8</v>
      </c>
      <c r="O1142" s="30" t="s">
        <v>35</v>
      </c>
      <c r="P1142" s="30" t="s">
        <v>66</v>
      </c>
      <c r="Q1142" s="30" t="s">
        <v>2112</v>
      </c>
      <c r="R1142" s="30">
        <v>94601</v>
      </c>
      <c r="S1142" s="32">
        <v>42105</v>
      </c>
      <c r="T1142" s="32">
        <v>42107</v>
      </c>
      <c r="U1142" s="53">
        <v>211.232</v>
      </c>
      <c r="V1142" s="30">
        <v>21</v>
      </c>
      <c r="W1142" s="30">
        <v>394.1</v>
      </c>
      <c r="X1142" s="30">
        <v>90292</v>
      </c>
      <c r="Y1142" s="30" t="s">
        <v>3217</v>
      </c>
      <c r="Z1142" s="30">
        <v>387.30800527964777</v>
      </c>
    </row>
    <row r="1143" spans="1:26" x14ac:dyDescent="0.2">
      <c r="A1143" s="30">
        <v>1712</v>
      </c>
      <c r="B1143" s="30" t="s">
        <v>2113</v>
      </c>
      <c r="C1143" s="30" t="s">
        <v>23</v>
      </c>
      <c r="D1143" s="30">
        <v>0.03</v>
      </c>
      <c r="E1143" s="30">
        <v>11.66</v>
      </c>
      <c r="F1143" s="30">
        <v>7.95</v>
      </c>
      <c r="G1143" s="30" t="s">
        <v>14</v>
      </c>
      <c r="H1143" s="30" t="s">
        <v>70</v>
      </c>
      <c r="I1143" s="30" t="s">
        <v>24</v>
      </c>
      <c r="J1143" s="30" t="s">
        <v>25</v>
      </c>
      <c r="K1143" s="30" t="s">
        <v>18</v>
      </c>
      <c r="L1143" s="30" t="s">
        <v>2114</v>
      </c>
      <c r="M1143" s="30">
        <v>0.57999999999999996</v>
      </c>
      <c r="N1143" s="30" t="s">
        <v>8</v>
      </c>
      <c r="O1143" s="30" t="s">
        <v>9</v>
      </c>
      <c r="P1143" s="30" t="s">
        <v>51</v>
      </c>
      <c r="Q1143" s="30" t="s">
        <v>2115</v>
      </c>
      <c r="R1143" s="30">
        <v>30907</v>
      </c>
      <c r="S1143" s="32">
        <v>42105</v>
      </c>
      <c r="T1143" s="32">
        <v>42114</v>
      </c>
      <c r="U1143" s="53">
        <v>-31.094000000000001</v>
      </c>
      <c r="V1143" s="30">
        <v>22</v>
      </c>
      <c r="W1143" s="30">
        <v>267.32</v>
      </c>
      <c r="X1143" s="30">
        <v>87749</v>
      </c>
      <c r="Y1143" s="30" t="s">
        <v>3215</v>
      </c>
      <c r="Z1143" s="30">
        <v>403.4245911842944</v>
      </c>
    </row>
    <row r="1144" spans="1:26" x14ac:dyDescent="0.2">
      <c r="A1144" s="30">
        <v>721</v>
      </c>
      <c r="B1144" s="30" t="s">
        <v>2116</v>
      </c>
      <c r="C1144" s="30" t="s">
        <v>92</v>
      </c>
      <c r="D1144" s="30">
        <v>0.01</v>
      </c>
      <c r="E1144" s="30">
        <v>7.28</v>
      </c>
      <c r="F1144" s="30">
        <v>11.15</v>
      </c>
      <c r="G1144" s="30" t="s">
        <v>14</v>
      </c>
      <c r="H1144" s="30" t="s">
        <v>70</v>
      </c>
      <c r="I1144" s="30" t="s">
        <v>24</v>
      </c>
      <c r="J1144" s="30" t="s">
        <v>64</v>
      </c>
      <c r="K1144" s="30" t="s">
        <v>49</v>
      </c>
      <c r="L1144" s="30" t="s">
        <v>951</v>
      </c>
      <c r="M1144" s="30">
        <v>0.37</v>
      </c>
      <c r="N1144" s="30" t="s">
        <v>8</v>
      </c>
      <c r="O1144" s="30" t="s">
        <v>28</v>
      </c>
      <c r="P1144" s="30" t="s">
        <v>29</v>
      </c>
      <c r="Q1144" s="30" t="s">
        <v>2117</v>
      </c>
      <c r="R1144" s="30">
        <v>46041</v>
      </c>
      <c r="S1144" s="32">
        <v>42105</v>
      </c>
      <c r="T1144" s="32">
        <v>42107</v>
      </c>
      <c r="U1144" s="53">
        <v>-24.245999999999999</v>
      </c>
      <c r="V1144" s="30">
        <v>1</v>
      </c>
      <c r="W1144" s="30">
        <v>11.21</v>
      </c>
      <c r="X1144" s="30">
        <v>91054</v>
      </c>
      <c r="Y1144" s="30" t="s">
        <v>3216</v>
      </c>
      <c r="Z1144" s="30">
        <v>256.82267529704768</v>
      </c>
    </row>
    <row r="1145" spans="1:26" x14ac:dyDescent="0.2">
      <c r="A1145" s="30">
        <v>445</v>
      </c>
      <c r="B1145" s="30" t="s">
        <v>2118</v>
      </c>
      <c r="C1145" s="30" t="s">
        <v>46</v>
      </c>
      <c r="D1145" s="30">
        <v>0.03</v>
      </c>
      <c r="E1145" s="30">
        <v>48.04</v>
      </c>
      <c r="F1145" s="30">
        <v>19.989999999999998</v>
      </c>
      <c r="G1145" s="30" t="s">
        <v>14</v>
      </c>
      <c r="H1145" s="30" t="s">
        <v>3</v>
      </c>
      <c r="I1145" s="30" t="s">
        <v>24</v>
      </c>
      <c r="J1145" s="30" t="s">
        <v>64</v>
      </c>
      <c r="K1145" s="30" t="s">
        <v>49</v>
      </c>
      <c r="L1145" s="30" t="s">
        <v>2119</v>
      </c>
      <c r="M1145" s="30">
        <v>0.37</v>
      </c>
      <c r="N1145" s="30" t="s">
        <v>8</v>
      </c>
      <c r="O1145" s="30" t="s">
        <v>28</v>
      </c>
      <c r="P1145" s="30" t="s">
        <v>109</v>
      </c>
      <c r="Q1145" s="30" t="s">
        <v>1353</v>
      </c>
      <c r="R1145" s="30">
        <v>68701</v>
      </c>
      <c r="S1145" s="32">
        <v>42105</v>
      </c>
      <c r="T1145" s="32">
        <v>42107</v>
      </c>
      <c r="U1145" s="53">
        <v>-4.46</v>
      </c>
      <c r="V1145" s="30">
        <v>2</v>
      </c>
      <c r="W1145" s="30">
        <v>101.71</v>
      </c>
      <c r="X1145" s="30">
        <v>88083</v>
      </c>
      <c r="Y1145" s="30" t="s">
        <v>3216</v>
      </c>
      <c r="Z1145" s="30">
        <v>815.13681526193716</v>
      </c>
    </row>
    <row r="1146" spans="1:26" x14ac:dyDescent="0.2">
      <c r="A1146" s="30">
        <v>918</v>
      </c>
      <c r="B1146" s="30" t="s">
        <v>2120</v>
      </c>
      <c r="C1146" s="30" t="s">
        <v>13</v>
      </c>
      <c r="D1146" s="30">
        <v>0.05</v>
      </c>
      <c r="E1146" s="30">
        <v>35.51</v>
      </c>
      <c r="F1146" s="30">
        <v>6.31</v>
      </c>
      <c r="G1146" s="30" t="s">
        <v>14</v>
      </c>
      <c r="H1146" s="30" t="s">
        <v>15</v>
      </c>
      <c r="I1146" s="30" t="s">
        <v>24</v>
      </c>
      <c r="J1146" s="30" t="s">
        <v>54</v>
      </c>
      <c r="K1146" s="30" t="s">
        <v>49</v>
      </c>
      <c r="L1146" s="30" t="s">
        <v>2121</v>
      </c>
      <c r="M1146" s="30">
        <v>0.57999999999999996</v>
      </c>
      <c r="N1146" s="30" t="s">
        <v>8</v>
      </c>
      <c r="O1146" s="30" t="s">
        <v>35</v>
      </c>
      <c r="P1146" s="30" t="s">
        <v>66</v>
      </c>
      <c r="Q1146" s="30" t="s">
        <v>2122</v>
      </c>
      <c r="R1146" s="30">
        <v>91730</v>
      </c>
      <c r="S1146" s="32">
        <v>42106</v>
      </c>
      <c r="T1146" s="32">
        <v>42108</v>
      </c>
      <c r="U1146" s="53">
        <v>6.11</v>
      </c>
      <c r="V1146" s="30">
        <v>2</v>
      </c>
      <c r="W1146" s="30">
        <v>73.099999999999994</v>
      </c>
      <c r="X1146" s="30">
        <v>90492</v>
      </c>
      <c r="Y1146" s="30" t="s">
        <v>3217</v>
      </c>
      <c r="Z1146" s="30">
        <v>346.51085184126993</v>
      </c>
    </row>
    <row r="1147" spans="1:26" x14ac:dyDescent="0.2">
      <c r="A1147" s="30">
        <v>919</v>
      </c>
      <c r="B1147" s="30" t="s">
        <v>2123</v>
      </c>
      <c r="C1147" s="30" t="s">
        <v>13</v>
      </c>
      <c r="D1147" s="30">
        <v>0.1</v>
      </c>
      <c r="E1147" s="30">
        <v>8.34</v>
      </c>
      <c r="F1147" s="30">
        <v>2.64</v>
      </c>
      <c r="G1147" s="30" t="s">
        <v>14</v>
      </c>
      <c r="H1147" s="30" t="s">
        <v>15</v>
      </c>
      <c r="I1147" s="30" t="s">
        <v>24</v>
      </c>
      <c r="J1147" s="30" t="s">
        <v>544</v>
      </c>
      <c r="K1147" s="30" t="s">
        <v>18</v>
      </c>
      <c r="L1147" s="30" t="s">
        <v>859</v>
      </c>
      <c r="M1147" s="30">
        <v>0.59</v>
      </c>
      <c r="N1147" s="30" t="s">
        <v>8</v>
      </c>
      <c r="O1147" s="30" t="s">
        <v>35</v>
      </c>
      <c r="P1147" s="30" t="s">
        <v>66</v>
      </c>
      <c r="Q1147" s="30" t="s">
        <v>2124</v>
      </c>
      <c r="R1147" s="30">
        <v>96003</v>
      </c>
      <c r="S1147" s="32">
        <v>42106</v>
      </c>
      <c r="T1147" s="32">
        <v>42106</v>
      </c>
      <c r="U1147" s="53">
        <v>-6.34</v>
      </c>
      <c r="V1147" s="30">
        <v>6</v>
      </c>
      <c r="W1147" s="30">
        <v>47.95</v>
      </c>
      <c r="X1147" s="30">
        <v>90492</v>
      </c>
      <c r="Y1147" s="30" t="s">
        <v>3217</v>
      </c>
      <c r="Z1147" s="30">
        <v>122.46684738576701</v>
      </c>
    </row>
    <row r="1148" spans="1:26" x14ac:dyDescent="0.2">
      <c r="A1148" s="30">
        <v>920</v>
      </c>
      <c r="B1148" s="30" t="s">
        <v>1857</v>
      </c>
      <c r="C1148" s="30" t="s">
        <v>13</v>
      </c>
      <c r="D1148" s="30">
        <v>0.03</v>
      </c>
      <c r="E1148" s="30">
        <v>8.0399999999999991</v>
      </c>
      <c r="F1148" s="30">
        <v>8.94</v>
      </c>
      <c r="G1148" s="30" t="s">
        <v>14</v>
      </c>
      <c r="H1148" s="30" t="s">
        <v>15</v>
      </c>
      <c r="I1148" s="30" t="s">
        <v>24</v>
      </c>
      <c r="J1148" s="30" t="s">
        <v>48</v>
      </c>
      <c r="K1148" s="30" t="s">
        <v>49</v>
      </c>
      <c r="L1148" s="30" t="s">
        <v>2125</v>
      </c>
      <c r="M1148" s="30">
        <v>0.4</v>
      </c>
      <c r="N1148" s="30" t="s">
        <v>8</v>
      </c>
      <c r="O1148" s="30" t="s">
        <v>35</v>
      </c>
      <c r="P1148" s="30" t="s">
        <v>66</v>
      </c>
      <c r="Q1148" s="30" t="s">
        <v>1205</v>
      </c>
      <c r="R1148" s="30">
        <v>92374</v>
      </c>
      <c r="S1148" s="32">
        <v>42106</v>
      </c>
      <c r="T1148" s="32">
        <v>42108</v>
      </c>
      <c r="U1148" s="53">
        <v>-160.27549999999999</v>
      </c>
      <c r="V1148" s="30">
        <v>9</v>
      </c>
      <c r="W1148" s="30">
        <v>76.77</v>
      </c>
      <c r="X1148" s="30">
        <v>90492</v>
      </c>
      <c r="Y1148" s="30" t="s">
        <v>3217</v>
      </c>
      <c r="Z1148" s="30">
        <v>26.354646469759523</v>
      </c>
    </row>
    <row r="1149" spans="1:26" x14ac:dyDescent="0.2">
      <c r="A1149" s="30">
        <v>754</v>
      </c>
      <c r="B1149" s="30" t="s">
        <v>2126</v>
      </c>
      <c r="C1149" s="30" t="s">
        <v>23</v>
      </c>
      <c r="D1149" s="30">
        <v>0.06</v>
      </c>
      <c r="E1149" s="30">
        <v>119.99</v>
      </c>
      <c r="F1149" s="30">
        <v>14</v>
      </c>
      <c r="G1149" s="30" t="s">
        <v>2</v>
      </c>
      <c r="H1149" s="30" t="s">
        <v>15</v>
      </c>
      <c r="I1149" s="30" t="s">
        <v>16</v>
      </c>
      <c r="J1149" s="30" t="s">
        <v>32</v>
      </c>
      <c r="K1149" s="30" t="s">
        <v>33</v>
      </c>
      <c r="L1149" s="30" t="s">
        <v>2127</v>
      </c>
      <c r="M1149" s="30">
        <v>0.36</v>
      </c>
      <c r="N1149" s="30" t="s">
        <v>8</v>
      </c>
      <c r="O1149" s="30" t="s">
        <v>35</v>
      </c>
      <c r="P1149" s="30" t="s">
        <v>564</v>
      </c>
      <c r="Q1149" s="30" t="s">
        <v>2128</v>
      </c>
      <c r="R1149" s="30">
        <v>86314</v>
      </c>
      <c r="S1149" s="32">
        <v>42106</v>
      </c>
      <c r="T1149" s="32">
        <v>42113</v>
      </c>
      <c r="U1149" s="53">
        <v>-207.679788</v>
      </c>
      <c r="V1149" s="30">
        <v>2</v>
      </c>
      <c r="W1149" s="30">
        <v>243.86</v>
      </c>
      <c r="X1149" s="30">
        <v>90439</v>
      </c>
      <c r="Y1149" s="30" t="s">
        <v>3217</v>
      </c>
      <c r="Z1149" s="30">
        <v>694.04218191637278</v>
      </c>
    </row>
    <row r="1150" spans="1:26" x14ac:dyDescent="0.2">
      <c r="A1150" s="30">
        <v>3221</v>
      </c>
      <c r="B1150" s="30" t="s">
        <v>2129</v>
      </c>
      <c r="C1150" s="30" t="s">
        <v>46</v>
      </c>
      <c r="D1150" s="30">
        <v>0.03</v>
      </c>
      <c r="E1150" s="30">
        <v>6.68</v>
      </c>
      <c r="F1150" s="30">
        <v>1.5</v>
      </c>
      <c r="G1150" s="30" t="s">
        <v>14</v>
      </c>
      <c r="H1150" s="30" t="s">
        <v>70</v>
      </c>
      <c r="I1150" s="30" t="s">
        <v>24</v>
      </c>
      <c r="J1150" s="30" t="s">
        <v>25</v>
      </c>
      <c r="K1150" s="30" t="s">
        <v>26</v>
      </c>
      <c r="L1150" s="30" t="s">
        <v>1844</v>
      </c>
      <c r="M1150" s="30">
        <v>0.48</v>
      </c>
      <c r="N1150" s="30" t="s">
        <v>8</v>
      </c>
      <c r="O1150" s="30" t="s">
        <v>9</v>
      </c>
      <c r="P1150" s="30" t="s">
        <v>99</v>
      </c>
      <c r="Q1150" s="30" t="s">
        <v>2130</v>
      </c>
      <c r="R1150" s="30">
        <v>33322</v>
      </c>
      <c r="S1150" s="32">
        <v>42106</v>
      </c>
      <c r="T1150" s="32">
        <v>42107</v>
      </c>
      <c r="U1150" s="53">
        <v>-577.30399999999997</v>
      </c>
      <c r="V1150" s="30">
        <v>7</v>
      </c>
      <c r="W1150" s="30">
        <v>48.32</v>
      </c>
      <c r="X1150" s="30">
        <v>90815</v>
      </c>
      <c r="Y1150" s="30" t="s">
        <v>3215</v>
      </c>
      <c r="Z1150" s="30">
        <v>-311.64298778373723</v>
      </c>
    </row>
    <row r="1151" spans="1:26" x14ac:dyDescent="0.2">
      <c r="A1151" s="30">
        <v>171</v>
      </c>
      <c r="B1151" s="30" t="s">
        <v>2131</v>
      </c>
      <c r="C1151" s="30" t="s">
        <v>1</v>
      </c>
      <c r="D1151" s="30">
        <v>0.05</v>
      </c>
      <c r="E1151" s="30">
        <v>1.88</v>
      </c>
      <c r="F1151" s="30">
        <v>1.49</v>
      </c>
      <c r="G1151" s="30" t="s">
        <v>14</v>
      </c>
      <c r="H1151" s="30" t="s">
        <v>70</v>
      </c>
      <c r="I1151" s="30" t="s">
        <v>24</v>
      </c>
      <c r="J1151" s="30" t="s">
        <v>48</v>
      </c>
      <c r="K1151" s="30" t="s">
        <v>49</v>
      </c>
      <c r="L1151" s="30" t="s">
        <v>589</v>
      </c>
      <c r="M1151" s="30">
        <v>0.37</v>
      </c>
      <c r="N1151" s="30" t="s">
        <v>8</v>
      </c>
      <c r="O1151" s="30" t="s">
        <v>87</v>
      </c>
      <c r="P1151" s="30" t="s">
        <v>373</v>
      </c>
      <c r="Q1151" s="30" t="s">
        <v>781</v>
      </c>
      <c r="R1151" s="30">
        <v>7024</v>
      </c>
      <c r="S1151" s="32">
        <v>42107</v>
      </c>
      <c r="T1151" s="32">
        <v>42109</v>
      </c>
      <c r="U1151" s="53">
        <v>-2.9095</v>
      </c>
      <c r="V1151" s="30">
        <v>1</v>
      </c>
      <c r="W1151" s="30">
        <v>3.42</v>
      </c>
      <c r="X1151" s="30">
        <v>87464</v>
      </c>
      <c r="Y1151" s="30" t="s">
        <v>3218</v>
      </c>
      <c r="Z1151" s="30">
        <v>245.57112629602608</v>
      </c>
    </row>
    <row r="1152" spans="1:26" x14ac:dyDescent="0.2">
      <c r="A1152" s="30">
        <v>1561</v>
      </c>
      <c r="B1152" s="30" t="s">
        <v>1428</v>
      </c>
      <c r="C1152" s="30" t="s">
        <v>1</v>
      </c>
      <c r="D1152" s="30">
        <v>0.05</v>
      </c>
      <c r="E1152" s="30">
        <v>12.2</v>
      </c>
      <c r="F1152" s="30">
        <v>6.02</v>
      </c>
      <c r="G1152" s="30" t="s">
        <v>14</v>
      </c>
      <c r="H1152" s="30" t="s">
        <v>70</v>
      </c>
      <c r="I1152" s="30" t="s">
        <v>4</v>
      </c>
      <c r="J1152" s="30" t="s">
        <v>102</v>
      </c>
      <c r="K1152" s="30" t="s">
        <v>18</v>
      </c>
      <c r="L1152" s="30" t="s">
        <v>2132</v>
      </c>
      <c r="M1152" s="30">
        <v>0.43</v>
      </c>
      <c r="N1152" s="30" t="s">
        <v>8</v>
      </c>
      <c r="O1152" s="30" t="s">
        <v>28</v>
      </c>
      <c r="P1152" s="30" t="s">
        <v>163</v>
      </c>
      <c r="Q1152" s="30" t="s">
        <v>1430</v>
      </c>
      <c r="R1152" s="30">
        <v>76063</v>
      </c>
      <c r="S1152" s="32">
        <v>42107</v>
      </c>
      <c r="T1152" s="32">
        <v>42108</v>
      </c>
      <c r="U1152" s="53">
        <v>-6.6420000000000003</v>
      </c>
      <c r="V1152" s="30">
        <v>5</v>
      </c>
      <c r="W1152" s="30">
        <v>63.93</v>
      </c>
      <c r="X1152" s="30">
        <v>88094</v>
      </c>
      <c r="Y1152" s="30" t="s">
        <v>3216</v>
      </c>
      <c r="Z1152" s="30">
        <v>449.1605875340631</v>
      </c>
    </row>
    <row r="1153" spans="1:26" x14ac:dyDescent="0.2">
      <c r="A1153" s="30">
        <v>2738</v>
      </c>
      <c r="B1153" s="30" t="s">
        <v>2133</v>
      </c>
      <c r="C1153" s="30" t="s">
        <v>1</v>
      </c>
      <c r="D1153" s="30">
        <v>0.02</v>
      </c>
      <c r="E1153" s="30">
        <v>33.979999999999997</v>
      </c>
      <c r="F1153" s="30">
        <v>1.99</v>
      </c>
      <c r="G1153" s="30" t="s">
        <v>14</v>
      </c>
      <c r="H1153" s="30" t="s">
        <v>3</v>
      </c>
      <c r="I1153" s="30" t="s">
        <v>16</v>
      </c>
      <c r="J1153" s="30" t="s">
        <v>17</v>
      </c>
      <c r="K1153" s="30" t="s">
        <v>18</v>
      </c>
      <c r="L1153" s="30" t="s">
        <v>2134</v>
      </c>
      <c r="M1153" s="30">
        <v>0.45</v>
      </c>
      <c r="N1153" s="30" t="s">
        <v>8</v>
      </c>
      <c r="O1153" s="30" t="s">
        <v>87</v>
      </c>
      <c r="P1153" s="30" t="s">
        <v>609</v>
      </c>
      <c r="Q1153" s="30" t="s">
        <v>610</v>
      </c>
      <c r="R1153" s="30">
        <v>5403</v>
      </c>
      <c r="S1153" s="32">
        <v>42107</v>
      </c>
      <c r="T1153" s="32">
        <v>42109</v>
      </c>
      <c r="U1153" s="53">
        <v>164.06129999999999</v>
      </c>
      <c r="V1153" s="30">
        <v>7</v>
      </c>
      <c r="W1153" s="30">
        <v>237.77</v>
      </c>
      <c r="X1153" s="30">
        <v>89017</v>
      </c>
      <c r="Y1153" s="30" t="s">
        <v>3218</v>
      </c>
      <c r="Z1153" s="30">
        <v>608.23140989859507</v>
      </c>
    </row>
    <row r="1154" spans="1:26" x14ac:dyDescent="0.2">
      <c r="A1154" s="30">
        <v>3169</v>
      </c>
      <c r="B1154" s="30" t="s">
        <v>2135</v>
      </c>
      <c r="C1154" s="30" t="s">
        <v>1</v>
      </c>
      <c r="D1154" s="30">
        <v>0.08</v>
      </c>
      <c r="E1154" s="30">
        <v>7.28</v>
      </c>
      <c r="F1154" s="30">
        <v>11.15</v>
      </c>
      <c r="G1154" s="30" t="s">
        <v>63</v>
      </c>
      <c r="H1154" s="30" t="s">
        <v>3</v>
      </c>
      <c r="I1154" s="30" t="s">
        <v>24</v>
      </c>
      <c r="J1154" s="30" t="s">
        <v>64</v>
      </c>
      <c r="K1154" s="30" t="s">
        <v>49</v>
      </c>
      <c r="L1154" s="30" t="s">
        <v>951</v>
      </c>
      <c r="M1154" s="30">
        <v>0.37</v>
      </c>
      <c r="N1154" s="30" t="s">
        <v>8</v>
      </c>
      <c r="O1154" s="30" t="s">
        <v>9</v>
      </c>
      <c r="P1154" s="30" t="s">
        <v>99</v>
      </c>
      <c r="Q1154" s="30" t="s">
        <v>2136</v>
      </c>
      <c r="R1154" s="30">
        <v>32127</v>
      </c>
      <c r="S1154" s="32">
        <v>42107</v>
      </c>
      <c r="T1154" s="32">
        <v>42108</v>
      </c>
      <c r="U1154" s="53">
        <v>-44.414999999999999</v>
      </c>
      <c r="V1154" s="30">
        <v>1</v>
      </c>
      <c r="W1154" s="30">
        <v>14.66</v>
      </c>
      <c r="X1154" s="30">
        <v>86490</v>
      </c>
      <c r="Y1154" s="30" t="s">
        <v>3215</v>
      </c>
      <c r="Z1154" s="30">
        <v>375.90599924357349</v>
      </c>
    </row>
    <row r="1155" spans="1:26" x14ac:dyDescent="0.2">
      <c r="A1155" s="30">
        <v>2973</v>
      </c>
      <c r="B1155" s="30" t="s">
        <v>2137</v>
      </c>
      <c r="C1155" s="30" t="s">
        <v>13</v>
      </c>
      <c r="D1155" s="30">
        <v>0.01</v>
      </c>
      <c r="E1155" s="30">
        <v>30.97</v>
      </c>
      <c r="F1155" s="30">
        <v>4</v>
      </c>
      <c r="G1155" s="30" t="s">
        <v>14</v>
      </c>
      <c r="H1155" s="30" t="s">
        <v>47</v>
      </c>
      <c r="I1155" s="30" t="s">
        <v>16</v>
      </c>
      <c r="J1155" s="30" t="s">
        <v>17</v>
      </c>
      <c r="K1155" s="30" t="s">
        <v>49</v>
      </c>
      <c r="L1155" s="30" t="s">
        <v>2138</v>
      </c>
      <c r="M1155" s="30">
        <v>0.74</v>
      </c>
      <c r="N1155" s="30" t="s">
        <v>8</v>
      </c>
      <c r="O1155" s="30" t="s">
        <v>28</v>
      </c>
      <c r="P1155" s="30" t="s">
        <v>333</v>
      </c>
      <c r="Q1155" s="30" t="s">
        <v>2139</v>
      </c>
      <c r="R1155" s="30">
        <v>53151</v>
      </c>
      <c r="S1155" s="32">
        <v>42107</v>
      </c>
      <c r="T1155" s="32">
        <v>42109</v>
      </c>
      <c r="U1155" s="53">
        <v>17.102799999999998</v>
      </c>
      <c r="V1155" s="30">
        <v>17</v>
      </c>
      <c r="W1155" s="30">
        <v>523.05999999999995</v>
      </c>
      <c r="X1155" s="30">
        <v>87186</v>
      </c>
      <c r="Y1155" s="30" t="s">
        <v>3216</v>
      </c>
      <c r="Z1155" s="30">
        <v>498.49408967371699</v>
      </c>
    </row>
    <row r="1156" spans="1:26" x14ac:dyDescent="0.2">
      <c r="A1156" s="30">
        <v>2973</v>
      </c>
      <c r="B1156" s="30" t="s">
        <v>2137</v>
      </c>
      <c r="C1156" s="30" t="s">
        <v>13</v>
      </c>
      <c r="D1156" s="30">
        <v>0.08</v>
      </c>
      <c r="E1156" s="30">
        <v>125.99</v>
      </c>
      <c r="F1156" s="30">
        <v>7.69</v>
      </c>
      <c r="G1156" s="30" t="s">
        <v>14</v>
      </c>
      <c r="H1156" s="30" t="s">
        <v>47</v>
      </c>
      <c r="I1156" s="30" t="s">
        <v>16</v>
      </c>
      <c r="J1156" s="30" t="s">
        <v>111</v>
      </c>
      <c r="K1156" s="30" t="s">
        <v>49</v>
      </c>
      <c r="L1156" s="30" t="s">
        <v>1025</v>
      </c>
      <c r="M1156" s="30">
        <v>0.57999999999999996</v>
      </c>
      <c r="N1156" s="30" t="s">
        <v>8</v>
      </c>
      <c r="O1156" s="30" t="s">
        <v>28</v>
      </c>
      <c r="P1156" s="30" t="s">
        <v>333</v>
      </c>
      <c r="Q1156" s="30" t="s">
        <v>2139</v>
      </c>
      <c r="R1156" s="30">
        <v>53151</v>
      </c>
      <c r="S1156" s="32">
        <v>42107</v>
      </c>
      <c r="T1156" s="32">
        <v>42109</v>
      </c>
      <c r="U1156" s="53">
        <v>1269.3819599999999</v>
      </c>
      <c r="V1156" s="30">
        <v>23</v>
      </c>
      <c r="W1156" s="30">
        <v>2424.6799999999998</v>
      </c>
      <c r="X1156" s="30">
        <v>87186</v>
      </c>
      <c r="Y1156" s="30" t="s">
        <v>3216</v>
      </c>
      <c r="Z1156" s="30">
        <v>2001.315548063606</v>
      </c>
    </row>
    <row r="1157" spans="1:26" x14ac:dyDescent="0.2">
      <c r="A1157" s="30">
        <v>2250</v>
      </c>
      <c r="B1157" s="30" t="s">
        <v>2140</v>
      </c>
      <c r="C1157" s="30" t="s">
        <v>23</v>
      </c>
      <c r="D1157" s="30">
        <v>0</v>
      </c>
      <c r="E1157" s="30">
        <v>2.08</v>
      </c>
      <c r="F1157" s="30">
        <v>5.33</v>
      </c>
      <c r="G1157" s="30" t="s">
        <v>14</v>
      </c>
      <c r="H1157" s="30" t="s">
        <v>47</v>
      </c>
      <c r="I1157" s="30" t="s">
        <v>4</v>
      </c>
      <c r="J1157" s="30" t="s">
        <v>102</v>
      </c>
      <c r="K1157" s="30" t="s">
        <v>49</v>
      </c>
      <c r="L1157" s="30" t="s">
        <v>435</v>
      </c>
      <c r="M1157" s="30">
        <v>0.43</v>
      </c>
      <c r="N1157" s="30" t="s">
        <v>8</v>
      </c>
      <c r="O1157" s="30" t="s">
        <v>87</v>
      </c>
      <c r="P1157" s="30" t="s">
        <v>296</v>
      </c>
      <c r="Q1157" s="30" t="s">
        <v>2141</v>
      </c>
      <c r="R1157" s="30">
        <v>16801</v>
      </c>
      <c r="S1157" s="32">
        <v>42107</v>
      </c>
      <c r="T1157" s="32">
        <v>42114</v>
      </c>
      <c r="U1157" s="53">
        <v>-192.5532</v>
      </c>
      <c r="V1157" s="30">
        <v>22</v>
      </c>
      <c r="W1157" s="30">
        <v>51.41</v>
      </c>
      <c r="X1157" s="30">
        <v>86699</v>
      </c>
      <c r="Y1157" s="30" t="s">
        <v>3218</v>
      </c>
      <c r="Z1157" s="30">
        <v>61.242015569023323</v>
      </c>
    </row>
    <row r="1158" spans="1:26" x14ac:dyDescent="0.2">
      <c r="A1158" s="30">
        <v>940</v>
      </c>
      <c r="B1158" s="30" t="s">
        <v>2142</v>
      </c>
      <c r="C1158" s="30" t="s">
        <v>23</v>
      </c>
      <c r="D1158" s="30">
        <v>0.09</v>
      </c>
      <c r="E1158" s="30">
        <v>100.98</v>
      </c>
      <c r="F1158" s="30">
        <v>35.840000000000003</v>
      </c>
      <c r="G1158" s="30" t="s">
        <v>2</v>
      </c>
      <c r="H1158" s="30" t="s">
        <v>47</v>
      </c>
      <c r="I1158" s="30" t="s">
        <v>4</v>
      </c>
      <c r="J1158" s="30" t="s">
        <v>93</v>
      </c>
      <c r="K1158" s="30" t="s">
        <v>6</v>
      </c>
      <c r="L1158" s="30" t="s">
        <v>94</v>
      </c>
      <c r="M1158" s="30">
        <v>0.62</v>
      </c>
      <c r="N1158" s="30" t="s">
        <v>8</v>
      </c>
      <c r="O1158" s="30" t="s">
        <v>87</v>
      </c>
      <c r="P1158" s="30" t="s">
        <v>224</v>
      </c>
      <c r="Q1158" s="30" t="s">
        <v>2143</v>
      </c>
      <c r="R1158" s="30">
        <v>6776</v>
      </c>
      <c r="S1158" s="32">
        <v>42108</v>
      </c>
      <c r="T1158" s="32">
        <v>42113</v>
      </c>
      <c r="U1158" s="53">
        <v>-193.58</v>
      </c>
      <c r="V1158" s="30">
        <v>4</v>
      </c>
      <c r="W1158" s="30">
        <v>396.19</v>
      </c>
      <c r="X1158" s="30">
        <v>90844</v>
      </c>
      <c r="Y1158" s="30" t="s">
        <v>3218</v>
      </c>
      <c r="Z1158" s="30">
        <v>1508.2198510369558</v>
      </c>
    </row>
    <row r="1159" spans="1:26" x14ac:dyDescent="0.2">
      <c r="A1159" s="30">
        <v>329</v>
      </c>
      <c r="B1159" s="30" t="s">
        <v>2144</v>
      </c>
      <c r="C1159" s="30" t="s">
        <v>92</v>
      </c>
      <c r="D1159" s="30">
        <v>0.06</v>
      </c>
      <c r="E1159" s="30">
        <v>296.18</v>
      </c>
      <c r="F1159" s="30">
        <v>54.12</v>
      </c>
      <c r="G1159" s="30" t="s">
        <v>2</v>
      </c>
      <c r="H1159" s="30" t="s">
        <v>47</v>
      </c>
      <c r="I1159" s="30" t="s">
        <v>4</v>
      </c>
      <c r="J1159" s="30" t="s">
        <v>5</v>
      </c>
      <c r="K1159" s="30" t="s">
        <v>6</v>
      </c>
      <c r="L1159" s="30" t="s">
        <v>1055</v>
      </c>
      <c r="M1159" s="30">
        <v>0.76</v>
      </c>
      <c r="N1159" s="30" t="s">
        <v>8</v>
      </c>
      <c r="O1159" s="30" t="s">
        <v>87</v>
      </c>
      <c r="P1159" s="30" t="s">
        <v>307</v>
      </c>
      <c r="Q1159" s="30" t="s">
        <v>308</v>
      </c>
      <c r="R1159" s="30">
        <v>4073</v>
      </c>
      <c r="S1159" s="32">
        <v>42108</v>
      </c>
      <c r="T1159" s="32">
        <v>42109</v>
      </c>
      <c r="U1159" s="53">
        <v>-715.77820599999995</v>
      </c>
      <c r="V1159" s="30">
        <v>5</v>
      </c>
      <c r="W1159" s="30">
        <v>1170.21</v>
      </c>
      <c r="X1159" s="30">
        <v>89726</v>
      </c>
      <c r="Y1159" s="30" t="s">
        <v>3218</v>
      </c>
      <c r="Z1159" s="30">
        <v>2159.5042632660507</v>
      </c>
    </row>
    <row r="1160" spans="1:26" x14ac:dyDescent="0.2">
      <c r="A1160" s="30">
        <v>331</v>
      </c>
      <c r="B1160" s="30" t="s">
        <v>2145</v>
      </c>
      <c r="C1160" s="30" t="s">
        <v>92</v>
      </c>
      <c r="D1160" s="30">
        <v>0.01</v>
      </c>
      <c r="E1160" s="30">
        <v>29.1</v>
      </c>
      <c r="F1160" s="30">
        <v>4</v>
      </c>
      <c r="G1160" s="30" t="s">
        <v>63</v>
      </c>
      <c r="H1160" s="30" t="s">
        <v>47</v>
      </c>
      <c r="I1160" s="30" t="s">
        <v>16</v>
      </c>
      <c r="J1160" s="30" t="s">
        <v>17</v>
      </c>
      <c r="K1160" s="30" t="s">
        <v>49</v>
      </c>
      <c r="L1160" s="30" t="s">
        <v>2146</v>
      </c>
      <c r="M1160" s="30">
        <v>0.78</v>
      </c>
      <c r="N1160" s="30" t="s">
        <v>8</v>
      </c>
      <c r="O1160" s="30" t="s">
        <v>87</v>
      </c>
      <c r="P1160" s="30" t="s">
        <v>1332</v>
      </c>
      <c r="Q1160" s="30" t="s">
        <v>2147</v>
      </c>
      <c r="R1160" s="30">
        <v>3045</v>
      </c>
      <c r="S1160" s="32">
        <v>42108</v>
      </c>
      <c r="T1160" s="32">
        <v>42110</v>
      </c>
      <c r="U1160" s="53">
        <v>-22.82</v>
      </c>
      <c r="V1160" s="30">
        <v>8</v>
      </c>
      <c r="W1160" s="30">
        <v>243.32</v>
      </c>
      <c r="X1160" s="30">
        <v>89726</v>
      </c>
      <c r="Y1160" s="30" t="s">
        <v>3218</v>
      </c>
      <c r="Z1160" s="30">
        <v>418.03612578556954</v>
      </c>
    </row>
    <row r="1161" spans="1:26" x14ac:dyDescent="0.2">
      <c r="A1161" s="30">
        <v>1559</v>
      </c>
      <c r="B1161" s="30" t="s">
        <v>2148</v>
      </c>
      <c r="C1161" s="30" t="s">
        <v>1</v>
      </c>
      <c r="D1161" s="30">
        <v>0.1</v>
      </c>
      <c r="E1161" s="30">
        <v>226.67</v>
      </c>
      <c r="F1161" s="30">
        <v>28.16</v>
      </c>
      <c r="G1161" s="30" t="s">
        <v>2</v>
      </c>
      <c r="H1161" s="30" t="s">
        <v>15</v>
      </c>
      <c r="I1161" s="30" t="s">
        <v>4</v>
      </c>
      <c r="J1161" s="30" t="s">
        <v>85</v>
      </c>
      <c r="K1161" s="30" t="s">
        <v>33</v>
      </c>
      <c r="L1161" s="30" t="s">
        <v>1352</v>
      </c>
      <c r="M1161" s="30">
        <v>0.59</v>
      </c>
      <c r="N1161" s="30" t="s">
        <v>8</v>
      </c>
      <c r="O1161" s="30" t="s">
        <v>9</v>
      </c>
      <c r="P1161" s="30" t="s">
        <v>218</v>
      </c>
      <c r="Q1161" s="30" t="s">
        <v>2149</v>
      </c>
      <c r="R1161" s="30">
        <v>24060</v>
      </c>
      <c r="S1161" s="32">
        <v>42109</v>
      </c>
      <c r="T1161" s="32">
        <v>42111</v>
      </c>
      <c r="U1161" s="53">
        <v>-390.76799999999997</v>
      </c>
      <c r="V1161" s="30">
        <v>5</v>
      </c>
      <c r="W1161" s="30">
        <v>1088.26</v>
      </c>
      <c r="X1161" s="30">
        <v>87424</v>
      </c>
      <c r="Y1161" s="30" t="s">
        <v>3215</v>
      </c>
      <c r="Z1161" s="30">
        <v>1607.1570734012093</v>
      </c>
    </row>
    <row r="1162" spans="1:26" x14ac:dyDescent="0.2">
      <c r="A1162" s="30">
        <v>1632</v>
      </c>
      <c r="B1162" s="30" t="s">
        <v>497</v>
      </c>
      <c r="C1162" s="30" t="s">
        <v>13</v>
      </c>
      <c r="D1162" s="30">
        <v>0.02</v>
      </c>
      <c r="E1162" s="30">
        <v>25.99</v>
      </c>
      <c r="F1162" s="30">
        <v>5.37</v>
      </c>
      <c r="G1162" s="30" t="s">
        <v>14</v>
      </c>
      <c r="H1162" s="30" t="s">
        <v>47</v>
      </c>
      <c r="I1162" s="30" t="s">
        <v>24</v>
      </c>
      <c r="J1162" s="30" t="s">
        <v>25</v>
      </c>
      <c r="K1162" s="30" t="s">
        <v>49</v>
      </c>
      <c r="L1162" s="30" t="s">
        <v>1202</v>
      </c>
      <c r="M1162" s="30">
        <v>0.56000000000000005</v>
      </c>
      <c r="N1162" s="30" t="s">
        <v>8</v>
      </c>
      <c r="O1162" s="30" t="s">
        <v>9</v>
      </c>
      <c r="P1162" s="30" t="s">
        <v>10</v>
      </c>
      <c r="Q1162" s="30" t="s">
        <v>499</v>
      </c>
      <c r="R1162" s="30">
        <v>39401</v>
      </c>
      <c r="S1162" s="32">
        <v>42109</v>
      </c>
      <c r="T1162" s="32">
        <v>42111</v>
      </c>
      <c r="U1162" s="53">
        <v>-88.158000000000001</v>
      </c>
      <c r="V1162" s="30">
        <v>9</v>
      </c>
      <c r="W1162" s="30">
        <v>243.24</v>
      </c>
      <c r="X1162" s="30">
        <v>90533</v>
      </c>
      <c r="Y1162" s="30" t="s">
        <v>3215</v>
      </c>
      <c r="Z1162" s="30">
        <v>256.7455265619829</v>
      </c>
    </row>
    <row r="1163" spans="1:26" x14ac:dyDescent="0.2">
      <c r="A1163" s="30">
        <v>553</v>
      </c>
      <c r="B1163" s="30" t="s">
        <v>827</v>
      </c>
      <c r="C1163" s="30" t="s">
        <v>23</v>
      </c>
      <c r="D1163" s="30">
        <v>0.01</v>
      </c>
      <c r="E1163" s="30">
        <v>4.9800000000000004</v>
      </c>
      <c r="F1163" s="30">
        <v>7.44</v>
      </c>
      <c r="G1163" s="30" t="s">
        <v>14</v>
      </c>
      <c r="H1163" s="30" t="s">
        <v>70</v>
      </c>
      <c r="I1163" s="30" t="s">
        <v>24</v>
      </c>
      <c r="J1163" s="30" t="s">
        <v>64</v>
      </c>
      <c r="K1163" s="30" t="s">
        <v>49</v>
      </c>
      <c r="L1163" s="30" t="s">
        <v>2150</v>
      </c>
      <c r="M1163" s="30">
        <v>0.36</v>
      </c>
      <c r="N1163" s="30" t="s">
        <v>8</v>
      </c>
      <c r="O1163" s="30" t="s">
        <v>35</v>
      </c>
      <c r="P1163" s="30" t="s">
        <v>66</v>
      </c>
      <c r="Q1163" s="30" t="s">
        <v>76</v>
      </c>
      <c r="R1163" s="30">
        <v>90008</v>
      </c>
      <c r="S1163" s="32">
        <v>42109</v>
      </c>
      <c r="T1163" s="32">
        <v>42118</v>
      </c>
      <c r="U1163" s="53">
        <v>-179.59200000000001</v>
      </c>
      <c r="V1163" s="30">
        <v>63</v>
      </c>
      <c r="W1163" s="30">
        <v>330.21</v>
      </c>
      <c r="X1163" s="30">
        <v>8165</v>
      </c>
      <c r="Y1163" s="30" t="s">
        <v>3217</v>
      </c>
      <c r="Z1163" s="30">
        <v>46.68946850309905</v>
      </c>
    </row>
    <row r="1164" spans="1:26" x14ac:dyDescent="0.2">
      <c r="A1164" s="30">
        <v>555</v>
      </c>
      <c r="B1164" s="30" t="s">
        <v>1276</v>
      </c>
      <c r="C1164" s="30" t="s">
        <v>23</v>
      </c>
      <c r="D1164" s="30">
        <v>0.01</v>
      </c>
      <c r="E1164" s="30">
        <v>4.9800000000000004</v>
      </c>
      <c r="F1164" s="30">
        <v>7.44</v>
      </c>
      <c r="G1164" s="30" t="s">
        <v>14</v>
      </c>
      <c r="H1164" s="30" t="s">
        <v>70</v>
      </c>
      <c r="I1164" s="30" t="s">
        <v>24</v>
      </c>
      <c r="J1164" s="30" t="s">
        <v>64</v>
      </c>
      <c r="K1164" s="30" t="s">
        <v>49</v>
      </c>
      <c r="L1164" s="30" t="s">
        <v>2150</v>
      </c>
      <c r="M1164" s="30">
        <v>0.36</v>
      </c>
      <c r="N1164" s="30" t="s">
        <v>8</v>
      </c>
      <c r="O1164" s="30" t="s">
        <v>35</v>
      </c>
      <c r="P1164" s="30" t="s">
        <v>122</v>
      </c>
      <c r="Q1164" s="30" t="s">
        <v>1277</v>
      </c>
      <c r="R1164" s="30">
        <v>84062</v>
      </c>
      <c r="S1164" s="32">
        <v>42109</v>
      </c>
      <c r="T1164" s="32">
        <v>42118</v>
      </c>
      <c r="U1164" s="53">
        <v>-161.6328</v>
      </c>
      <c r="V1164" s="30">
        <v>16</v>
      </c>
      <c r="W1164" s="30">
        <v>83.86</v>
      </c>
      <c r="X1164" s="30">
        <v>86191</v>
      </c>
      <c r="Y1164" s="30" t="s">
        <v>3217</v>
      </c>
      <c r="Z1164" s="30">
        <v>65.080151256508401</v>
      </c>
    </row>
    <row r="1165" spans="1:26" x14ac:dyDescent="0.2">
      <c r="A1165" s="30">
        <v>2952</v>
      </c>
      <c r="B1165" s="30" t="s">
        <v>2151</v>
      </c>
      <c r="C1165" s="30" t="s">
        <v>92</v>
      </c>
      <c r="D1165" s="30">
        <v>0.08</v>
      </c>
      <c r="E1165" s="30">
        <v>5.74</v>
      </c>
      <c r="F1165" s="30">
        <v>5.01</v>
      </c>
      <c r="G1165" s="30" t="s">
        <v>63</v>
      </c>
      <c r="H1165" s="30" t="s">
        <v>70</v>
      </c>
      <c r="I1165" s="30" t="s">
        <v>24</v>
      </c>
      <c r="J1165" s="30" t="s">
        <v>48</v>
      </c>
      <c r="K1165" s="30" t="s">
        <v>49</v>
      </c>
      <c r="L1165" s="30" t="s">
        <v>1041</v>
      </c>
      <c r="M1165" s="30">
        <v>0.39</v>
      </c>
      <c r="N1165" s="30" t="s">
        <v>8</v>
      </c>
      <c r="O1165" s="30" t="s">
        <v>87</v>
      </c>
      <c r="P1165" s="30" t="s">
        <v>293</v>
      </c>
      <c r="Q1165" s="30" t="s">
        <v>2152</v>
      </c>
      <c r="R1165" s="30">
        <v>43123</v>
      </c>
      <c r="S1165" s="32">
        <v>42109</v>
      </c>
      <c r="T1165" s="32">
        <v>42111</v>
      </c>
      <c r="U1165" s="53">
        <v>-61.628039999999999</v>
      </c>
      <c r="V1165" s="30">
        <v>12</v>
      </c>
      <c r="W1165" s="30">
        <v>70.03</v>
      </c>
      <c r="X1165" s="30">
        <v>91398</v>
      </c>
      <c r="Y1165" s="30" t="s">
        <v>3218</v>
      </c>
      <c r="Z1165" s="30">
        <v>-67.839096487453958</v>
      </c>
    </row>
    <row r="1166" spans="1:26" x14ac:dyDescent="0.2">
      <c r="A1166" s="30">
        <v>568</v>
      </c>
      <c r="B1166" s="30" t="s">
        <v>1458</v>
      </c>
      <c r="C1166" s="30" t="s">
        <v>46</v>
      </c>
      <c r="D1166" s="30">
        <v>0.09</v>
      </c>
      <c r="E1166" s="30">
        <v>70.97</v>
      </c>
      <c r="F1166" s="30">
        <v>3.5</v>
      </c>
      <c r="G1166" s="30" t="s">
        <v>14</v>
      </c>
      <c r="H1166" s="30" t="s">
        <v>15</v>
      </c>
      <c r="I1166" s="30" t="s">
        <v>24</v>
      </c>
      <c r="J1166" s="30" t="s">
        <v>71</v>
      </c>
      <c r="K1166" s="30" t="s">
        <v>49</v>
      </c>
      <c r="L1166" s="30" t="s">
        <v>2153</v>
      </c>
      <c r="M1166" s="30">
        <v>0.59</v>
      </c>
      <c r="N1166" s="30" t="s">
        <v>8</v>
      </c>
      <c r="O1166" s="30" t="s">
        <v>9</v>
      </c>
      <c r="P1166" s="30" t="s">
        <v>10</v>
      </c>
      <c r="Q1166" s="30" t="s">
        <v>1459</v>
      </c>
      <c r="R1166" s="30">
        <v>39701</v>
      </c>
      <c r="S1166" s="32">
        <v>42109</v>
      </c>
      <c r="T1166" s="32">
        <v>42109</v>
      </c>
      <c r="U1166" s="53">
        <v>-99.567999999999998</v>
      </c>
      <c r="V1166" s="30">
        <v>12</v>
      </c>
      <c r="W1166" s="30">
        <v>805.99</v>
      </c>
      <c r="X1166" s="30">
        <v>88880</v>
      </c>
      <c r="Y1166" s="30" t="s">
        <v>3215</v>
      </c>
      <c r="Z1166" s="30">
        <v>457.12566413508335</v>
      </c>
    </row>
    <row r="1167" spans="1:26" x14ac:dyDescent="0.2">
      <c r="A1167" s="30">
        <v>1607</v>
      </c>
      <c r="B1167" s="30" t="s">
        <v>1011</v>
      </c>
      <c r="C1167" s="30" t="s">
        <v>46</v>
      </c>
      <c r="D1167" s="30">
        <v>0.01</v>
      </c>
      <c r="E1167" s="30">
        <v>15.16</v>
      </c>
      <c r="F1167" s="30">
        <v>15.09</v>
      </c>
      <c r="G1167" s="30" t="s">
        <v>14</v>
      </c>
      <c r="H1167" s="30" t="s">
        <v>47</v>
      </c>
      <c r="I1167" s="30" t="s">
        <v>24</v>
      </c>
      <c r="J1167" s="30" t="s">
        <v>48</v>
      </c>
      <c r="K1167" s="30" t="s">
        <v>49</v>
      </c>
      <c r="L1167" s="30" t="s">
        <v>2154</v>
      </c>
      <c r="M1167" s="30">
        <v>0.39</v>
      </c>
      <c r="N1167" s="30" t="s">
        <v>8</v>
      </c>
      <c r="O1167" s="30" t="s">
        <v>87</v>
      </c>
      <c r="P1167" s="30" t="s">
        <v>88</v>
      </c>
      <c r="Q1167" s="30" t="s">
        <v>1013</v>
      </c>
      <c r="R1167" s="30">
        <v>11520</v>
      </c>
      <c r="S1167" s="32">
        <v>42109</v>
      </c>
      <c r="T1167" s="32">
        <v>42109</v>
      </c>
      <c r="U1167" s="53">
        <v>-200.85900000000001</v>
      </c>
      <c r="V1167" s="30">
        <v>7</v>
      </c>
      <c r="W1167" s="30">
        <v>110.93</v>
      </c>
      <c r="X1167" s="30">
        <v>87994</v>
      </c>
      <c r="Y1167" s="30" t="s">
        <v>3218</v>
      </c>
      <c r="Z1167" s="30">
        <v>444.88375142425912</v>
      </c>
    </row>
    <row r="1168" spans="1:26" x14ac:dyDescent="0.2">
      <c r="A1168" s="30">
        <v>1818</v>
      </c>
      <c r="B1168" s="30" t="s">
        <v>2155</v>
      </c>
      <c r="C1168" s="30" t="s">
        <v>46</v>
      </c>
      <c r="D1168" s="30">
        <v>0.06</v>
      </c>
      <c r="E1168" s="30">
        <v>17.98</v>
      </c>
      <c r="F1168" s="30">
        <v>8.51</v>
      </c>
      <c r="G1168" s="30" t="s">
        <v>14</v>
      </c>
      <c r="H1168" s="30" t="s">
        <v>15</v>
      </c>
      <c r="I1168" s="30" t="s">
        <v>16</v>
      </c>
      <c r="J1168" s="30" t="s">
        <v>32</v>
      </c>
      <c r="K1168" s="30" t="s">
        <v>120</v>
      </c>
      <c r="L1168" s="30" t="s">
        <v>1856</v>
      </c>
      <c r="M1168" s="30">
        <v>0.4</v>
      </c>
      <c r="N1168" s="30" t="s">
        <v>8</v>
      </c>
      <c r="O1168" s="30" t="s">
        <v>28</v>
      </c>
      <c r="P1168" s="30" t="s">
        <v>265</v>
      </c>
      <c r="Q1168" s="30" t="s">
        <v>2156</v>
      </c>
      <c r="R1168" s="30">
        <v>48126</v>
      </c>
      <c r="S1168" s="32">
        <v>42109</v>
      </c>
      <c r="T1168" s="32">
        <v>42111</v>
      </c>
      <c r="U1168" s="53">
        <v>-47.243088</v>
      </c>
      <c r="V1168" s="30">
        <v>3</v>
      </c>
      <c r="W1168" s="30">
        <v>56.38</v>
      </c>
      <c r="X1168" s="30">
        <v>85991</v>
      </c>
      <c r="Y1168" s="30" t="s">
        <v>3216</v>
      </c>
      <c r="Z1168" s="30">
        <v>345.0540968468826</v>
      </c>
    </row>
    <row r="1169" spans="1:26" x14ac:dyDescent="0.2">
      <c r="A1169" s="30">
        <v>1818</v>
      </c>
      <c r="B1169" s="30" t="s">
        <v>2155</v>
      </c>
      <c r="C1169" s="30" t="s">
        <v>46</v>
      </c>
      <c r="D1169" s="30">
        <v>0.1</v>
      </c>
      <c r="E1169" s="30">
        <v>9.99</v>
      </c>
      <c r="F1169" s="30">
        <v>4.78</v>
      </c>
      <c r="G1169" s="30" t="s">
        <v>63</v>
      </c>
      <c r="H1169" s="30" t="s">
        <v>15</v>
      </c>
      <c r="I1169" s="30" t="s">
        <v>24</v>
      </c>
      <c r="J1169" s="30" t="s">
        <v>64</v>
      </c>
      <c r="K1169" s="30" t="s">
        <v>49</v>
      </c>
      <c r="L1169" s="30" t="s">
        <v>1495</v>
      </c>
      <c r="M1169" s="30">
        <v>0.4</v>
      </c>
      <c r="N1169" s="30" t="s">
        <v>8</v>
      </c>
      <c r="O1169" s="30" t="s">
        <v>28</v>
      </c>
      <c r="P1169" s="30" t="s">
        <v>265</v>
      </c>
      <c r="Q1169" s="30" t="s">
        <v>2156</v>
      </c>
      <c r="R1169" s="30">
        <v>48126</v>
      </c>
      <c r="S1169" s="32">
        <v>42109</v>
      </c>
      <c r="T1169" s="32">
        <v>42112</v>
      </c>
      <c r="U1169" s="53">
        <v>9.1539999999999999</v>
      </c>
      <c r="V1169" s="30">
        <v>12</v>
      </c>
      <c r="W1169" s="30">
        <v>119.13</v>
      </c>
      <c r="X1169" s="30">
        <v>85991</v>
      </c>
      <c r="Y1169" s="30" t="s">
        <v>3216</v>
      </c>
      <c r="Z1169" s="30">
        <v>166.02789333559662</v>
      </c>
    </row>
    <row r="1170" spans="1:26" x14ac:dyDescent="0.2">
      <c r="A1170" s="30">
        <v>1821</v>
      </c>
      <c r="B1170" s="30" t="s">
        <v>974</v>
      </c>
      <c r="C1170" s="30" t="s">
        <v>46</v>
      </c>
      <c r="D1170" s="30">
        <v>7.0000000000000007E-2</v>
      </c>
      <c r="E1170" s="30">
        <v>18.649999999999999</v>
      </c>
      <c r="F1170" s="30">
        <v>3.77</v>
      </c>
      <c r="G1170" s="30" t="s">
        <v>14</v>
      </c>
      <c r="H1170" s="30" t="s">
        <v>15</v>
      </c>
      <c r="I1170" s="30" t="s">
        <v>4</v>
      </c>
      <c r="J1170" s="30" t="s">
        <v>102</v>
      </c>
      <c r="K1170" s="30" t="s">
        <v>18</v>
      </c>
      <c r="L1170" s="30" t="s">
        <v>2157</v>
      </c>
      <c r="M1170" s="30">
        <v>0.39</v>
      </c>
      <c r="N1170" s="30" t="s">
        <v>8</v>
      </c>
      <c r="O1170" s="30" t="s">
        <v>87</v>
      </c>
      <c r="P1170" s="30" t="s">
        <v>88</v>
      </c>
      <c r="Q1170" s="30" t="s">
        <v>89</v>
      </c>
      <c r="R1170" s="30">
        <v>10177</v>
      </c>
      <c r="S1170" s="32">
        <v>42109</v>
      </c>
      <c r="T1170" s="32">
        <v>42110</v>
      </c>
      <c r="U1170" s="53">
        <v>149.72</v>
      </c>
      <c r="V1170" s="30">
        <v>34</v>
      </c>
      <c r="W1170" s="30">
        <v>643.64</v>
      </c>
      <c r="X1170" s="30">
        <v>47108</v>
      </c>
      <c r="Y1170" s="30" t="s">
        <v>3218</v>
      </c>
      <c r="Z1170" s="30">
        <v>402.91786956937989</v>
      </c>
    </row>
    <row r="1171" spans="1:26" x14ac:dyDescent="0.2">
      <c r="A1171" s="30">
        <v>1821</v>
      </c>
      <c r="B1171" s="30" t="s">
        <v>974</v>
      </c>
      <c r="C1171" s="30" t="s">
        <v>46</v>
      </c>
      <c r="D1171" s="30">
        <v>0.06</v>
      </c>
      <c r="E1171" s="30">
        <v>17.98</v>
      </c>
      <c r="F1171" s="30">
        <v>8.51</v>
      </c>
      <c r="G1171" s="30" t="s">
        <v>14</v>
      </c>
      <c r="H1171" s="30" t="s">
        <v>15</v>
      </c>
      <c r="I1171" s="30" t="s">
        <v>16</v>
      </c>
      <c r="J1171" s="30" t="s">
        <v>32</v>
      </c>
      <c r="K1171" s="30" t="s">
        <v>120</v>
      </c>
      <c r="L1171" s="30" t="s">
        <v>1856</v>
      </c>
      <c r="M1171" s="30">
        <v>0.4</v>
      </c>
      <c r="N1171" s="30" t="s">
        <v>8</v>
      </c>
      <c r="O1171" s="30" t="s">
        <v>87</v>
      </c>
      <c r="P1171" s="30" t="s">
        <v>88</v>
      </c>
      <c r="Q1171" s="30" t="s">
        <v>89</v>
      </c>
      <c r="R1171" s="30">
        <v>10177</v>
      </c>
      <c r="S1171" s="32">
        <v>42109</v>
      </c>
      <c r="T1171" s="32">
        <v>42111</v>
      </c>
      <c r="U1171" s="53">
        <v>-52.492319999999999</v>
      </c>
      <c r="V1171" s="30">
        <v>13</v>
      </c>
      <c r="W1171" s="30">
        <v>244.31</v>
      </c>
      <c r="X1171" s="30">
        <v>47108</v>
      </c>
      <c r="Y1171" s="30" t="s">
        <v>3218</v>
      </c>
      <c r="Z1171" s="30">
        <v>339.67874825612995</v>
      </c>
    </row>
    <row r="1172" spans="1:26" x14ac:dyDescent="0.2">
      <c r="A1172" s="30">
        <v>1821</v>
      </c>
      <c r="B1172" s="30" t="s">
        <v>974</v>
      </c>
      <c r="C1172" s="30" t="s">
        <v>46</v>
      </c>
      <c r="D1172" s="30">
        <v>0.1</v>
      </c>
      <c r="E1172" s="30">
        <v>9.99</v>
      </c>
      <c r="F1172" s="30">
        <v>4.78</v>
      </c>
      <c r="G1172" s="30" t="s">
        <v>63</v>
      </c>
      <c r="H1172" s="30" t="s">
        <v>15</v>
      </c>
      <c r="I1172" s="30" t="s">
        <v>24</v>
      </c>
      <c r="J1172" s="30" t="s">
        <v>64</v>
      </c>
      <c r="K1172" s="30" t="s">
        <v>49</v>
      </c>
      <c r="L1172" s="30" t="s">
        <v>1495</v>
      </c>
      <c r="M1172" s="30">
        <v>0.4</v>
      </c>
      <c r="N1172" s="30" t="s">
        <v>8</v>
      </c>
      <c r="O1172" s="30" t="s">
        <v>87</v>
      </c>
      <c r="P1172" s="30" t="s">
        <v>88</v>
      </c>
      <c r="Q1172" s="30" t="s">
        <v>89</v>
      </c>
      <c r="R1172" s="30">
        <v>10177</v>
      </c>
      <c r="S1172" s="32">
        <v>42109</v>
      </c>
      <c r="T1172" s="32">
        <v>42112</v>
      </c>
      <c r="U1172" s="53">
        <v>7.96</v>
      </c>
      <c r="V1172" s="30">
        <v>47</v>
      </c>
      <c r="W1172" s="30">
        <v>466.58</v>
      </c>
      <c r="X1172" s="30">
        <v>47108</v>
      </c>
      <c r="Y1172" s="30" t="s">
        <v>3218</v>
      </c>
      <c r="Z1172" s="30">
        <v>164.80520662307208</v>
      </c>
    </row>
    <row r="1173" spans="1:26" x14ac:dyDescent="0.2">
      <c r="A1173" s="30">
        <v>1821</v>
      </c>
      <c r="B1173" s="30" t="s">
        <v>974</v>
      </c>
      <c r="C1173" s="30" t="s">
        <v>46</v>
      </c>
      <c r="D1173" s="30">
        <v>0.08</v>
      </c>
      <c r="E1173" s="30">
        <v>175.99</v>
      </c>
      <c r="F1173" s="30">
        <v>8.99</v>
      </c>
      <c r="G1173" s="30" t="s">
        <v>63</v>
      </c>
      <c r="H1173" s="30" t="s">
        <v>15</v>
      </c>
      <c r="I1173" s="30" t="s">
        <v>16</v>
      </c>
      <c r="J1173" s="30" t="s">
        <v>111</v>
      </c>
      <c r="K1173" s="30" t="s">
        <v>49</v>
      </c>
      <c r="L1173" s="30" t="s">
        <v>1155</v>
      </c>
      <c r="M1173" s="30">
        <v>0.56999999999999995</v>
      </c>
      <c r="N1173" s="30" t="s">
        <v>8</v>
      </c>
      <c r="O1173" s="30" t="s">
        <v>87</v>
      </c>
      <c r="P1173" s="30" t="s">
        <v>88</v>
      </c>
      <c r="Q1173" s="30" t="s">
        <v>89</v>
      </c>
      <c r="R1173" s="30">
        <v>10177</v>
      </c>
      <c r="S1173" s="32">
        <v>42109</v>
      </c>
      <c r="T1173" s="32">
        <v>42110</v>
      </c>
      <c r="U1173" s="53">
        <v>-459.08280000000002</v>
      </c>
      <c r="V1173" s="30">
        <v>16</v>
      </c>
      <c r="W1173" s="30">
        <v>2290.69</v>
      </c>
      <c r="X1173" s="30">
        <v>47108</v>
      </c>
      <c r="Y1173" s="30" t="s">
        <v>3218</v>
      </c>
      <c r="Z1173" s="30">
        <v>477.52819324519817</v>
      </c>
    </row>
    <row r="1174" spans="1:26" x14ac:dyDescent="0.2">
      <c r="A1174" s="30">
        <v>2139</v>
      </c>
      <c r="B1174" s="30" t="s">
        <v>2158</v>
      </c>
      <c r="C1174" s="30" t="s">
        <v>1</v>
      </c>
      <c r="D1174" s="30">
        <v>0.05</v>
      </c>
      <c r="E1174" s="30">
        <v>2550.14</v>
      </c>
      <c r="F1174" s="30">
        <v>29.7</v>
      </c>
      <c r="G1174" s="30" t="s">
        <v>2</v>
      </c>
      <c r="H1174" s="30" t="s">
        <v>70</v>
      </c>
      <c r="I1174" s="30" t="s">
        <v>16</v>
      </c>
      <c r="J1174" s="30" t="s">
        <v>32</v>
      </c>
      <c r="K1174" s="30" t="s">
        <v>33</v>
      </c>
      <c r="L1174" s="30" t="s">
        <v>1948</v>
      </c>
      <c r="M1174" s="30">
        <v>0.56999999999999995</v>
      </c>
      <c r="N1174" s="30" t="s">
        <v>8</v>
      </c>
      <c r="O1174" s="30" t="s">
        <v>28</v>
      </c>
      <c r="P1174" s="30" t="s">
        <v>333</v>
      </c>
      <c r="Q1174" s="30" t="s">
        <v>106</v>
      </c>
      <c r="R1174" s="30">
        <v>53094</v>
      </c>
      <c r="S1174" s="32">
        <v>42110</v>
      </c>
      <c r="T1174" s="32">
        <v>42111</v>
      </c>
      <c r="U1174" s="53">
        <v>-3971.0628000000002</v>
      </c>
      <c r="V1174" s="30">
        <v>2</v>
      </c>
      <c r="W1174" s="30">
        <v>4845.2700000000004</v>
      </c>
      <c r="X1174" s="30">
        <v>86003</v>
      </c>
      <c r="Y1174" s="30" t="s">
        <v>3216</v>
      </c>
      <c r="Z1174" s="30">
        <v>5308.6012134376597</v>
      </c>
    </row>
    <row r="1175" spans="1:26" x14ac:dyDescent="0.2">
      <c r="A1175" s="30">
        <v>1916</v>
      </c>
      <c r="B1175" s="30" t="s">
        <v>1370</v>
      </c>
      <c r="C1175" s="30" t="s">
        <v>13</v>
      </c>
      <c r="D1175" s="30">
        <v>0.01</v>
      </c>
      <c r="E1175" s="30">
        <v>125.99</v>
      </c>
      <c r="F1175" s="30">
        <v>8.99</v>
      </c>
      <c r="G1175" s="30" t="s">
        <v>14</v>
      </c>
      <c r="H1175" s="30" t="s">
        <v>47</v>
      </c>
      <c r="I1175" s="30" t="s">
        <v>16</v>
      </c>
      <c r="J1175" s="30" t="s">
        <v>111</v>
      </c>
      <c r="K1175" s="30" t="s">
        <v>49</v>
      </c>
      <c r="L1175" s="30" t="s">
        <v>1630</v>
      </c>
      <c r="M1175" s="30">
        <v>0.55000000000000004</v>
      </c>
      <c r="N1175" s="30" t="s">
        <v>8</v>
      </c>
      <c r="O1175" s="30" t="s">
        <v>9</v>
      </c>
      <c r="P1175" s="30" t="s">
        <v>20</v>
      </c>
      <c r="Q1175" s="30" t="s">
        <v>1372</v>
      </c>
      <c r="R1175" s="30">
        <v>72209</v>
      </c>
      <c r="S1175" s="32">
        <v>42110</v>
      </c>
      <c r="T1175" s="32">
        <v>42112</v>
      </c>
      <c r="U1175" s="53">
        <v>-45.472000000000001</v>
      </c>
      <c r="V1175" s="30">
        <v>9</v>
      </c>
      <c r="W1175" s="30">
        <v>1011.44</v>
      </c>
      <c r="X1175" s="30">
        <v>85895</v>
      </c>
      <c r="Y1175" s="30" t="s">
        <v>3215</v>
      </c>
      <c r="Z1175" s="30">
        <v>712.12562806618314</v>
      </c>
    </row>
    <row r="1176" spans="1:26" x14ac:dyDescent="0.2">
      <c r="A1176" s="30">
        <v>653</v>
      </c>
      <c r="B1176" s="30" t="s">
        <v>2159</v>
      </c>
      <c r="C1176" s="30" t="s">
        <v>46</v>
      </c>
      <c r="D1176" s="30">
        <v>0</v>
      </c>
      <c r="E1176" s="30">
        <v>2.78</v>
      </c>
      <c r="F1176" s="30">
        <v>1.49</v>
      </c>
      <c r="G1176" s="30" t="s">
        <v>63</v>
      </c>
      <c r="H1176" s="30" t="s">
        <v>15</v>
      </c>
      <c r="I1176" s="30" t="s">
        <v>24</v>
      </c>
      <c r="J1176" s="30" t="s">
        <v>48</v>
      </c>
      <c r="K1176" s="30" t="s">
        <v>49</v>
      </c>
      <c r="L1176" s="30" t="s">
        <v>2160</v>
      </c>
      <c r="M1176" s="30">
        <v>0.36</v>
      </c>
      <c r="N1176" s="30" t="s">
        <v>8</v>
      </c>
      <c r="O1176" s="30" t="s">
        <v>35</v>
      </c>
      <c r="P1176" s="30" t="s">
        <v>66</v>
      </c>
      <c r="Q1176" s="30" t="s">
        <v>2122</v>
      </c>
      <c r="R1176" s="30">
        <v>91730</v>
      </c>
      <c r="S1176" s="32">
        <v>42110</v>
      </c>
      <c r="T1176" s="32">
        <v>42111</v>
      </c>
      <c r="U1176" s="53">
        <v>20.6448</v>
      </c>
      <c r="V1176" s="30">
        <v>9</v>
      </c>
      <c r="W1176" s="30">
        <v>29.92</v>
      </c>
      <c r="X1176" s="30">
        <v>91213</v>
      </c>
      <c r="Y1176" s="30" t="s">
        <v>3217</v>
      </c>
      <c r="Z1176" s="30">
        <v>97.107662926953537</v>
      </c>
    </row>
    <row r="1177" spans="1:26" x14ac:dyDescent="0.2">
      <c r="A1177" s="30">
        <v>1041</v>
      </c>
      <c r="B1177" s="30" t="s">
        <v>2161</v>
      </c>
      <c r="C1177" s="30" t="s">
        <v>1</v>
      </c>
      <c r="D1177" s="30">
        <v>0.06</v>
      </c>
      <c r="E1177" s="30">
        <v>55.94</v>
      </c>
      <c r="F1177" s="30">
        <v>4</v>
      </c>
      <c r="G1177" s="30" t="s">
        <v>14</v>
      </c>
      <c r="H1177" s="30" t="s">
        <v>3</v>
      </c>
      <c r="I1177" s="30" t="s">
        <v>16</v>
      </c>
      <c r="J1177" s="30" t="s">
        <v>17</v>
      </c>
      <c r="K1177" s="30" t="s">
        <v>49</v>
      </c>
      <c r="L1177" s="30" t="s">
        <v>1760</v>
      </c>
      <c r="M1177" s="30">
        <v>0.74</v>
      </c>
      <c r="N1177" s="30" t="s">
        <v>8</v>
      </c>
      <c r="O1177" s="30" t="s">
        <v>35</v>
      </c>
      <c r="P1177" s="30" t="s">
        <v>66</v>
      </c>
      <c r="Q1177" s="30" t="s">
        <v>2162</v>
      </c>
      <c r="R1177" s="30">
        <v>95695</v>
      </c>
      <c r="S1177" s="32">
        <v>42111</v>
      </c>
      <c r="T1177" s="32">
        <v>42112</v>
      </c>
      <c r="U1177" s="53">
        <v>-13.77</v>
      </c>
      <c r="V1177" s="30">
        <v>6</v>
      </c>
      <c r="W1177" s="30">
        <v>322.77</v>
      </c>
      <c r="X1177" s="30">
        <v>87846</v>
      </c>
      <c r="Y1177" s="30" t="s">
        <v>3217</v>
      </c>
      <c r="Z1177" s="30">
        <v>765.09696852389789</v>
      </c>
    </row>
    <row r="1178" spans="1:26" x14ac:dyDescent="0.2">
      <c r="A1178" s="30">
        <v>1041</v>
      </c>
      <c r="B1178" s="30" t="s">
        <v>2161</v>
      </c>
      <c r="C1178" s="30" t="s">
        <v>1</v>
      </c>
      <c r="D1178" s="30">
        <v>7.0000000000000007E-2</v>
      </c>
      <c r="E1178" s="30">
        <v>6.3</v>
      </c>
      <c r="F1178" s="30">
        <v>0.5</v>
      </c>
      <c r="G1178" s="30" t="s">
        <v>14</v>
      </c>
      <c r="H1178" s="30" t="s">
        <v>3</v>
      </c>
      <c r="I1178" s="30" t="s">
        <v>24</v>
      </c>
      <c r="J1178" s="30" t="s">
        <v>128</v>
      </c>
      <c r="K1178" s="30" t="s">
        <v>49</v>
      </c>
      <c r="L1178" s="30" t="s">
        <v>802</v>
      </c>
      <c r="M1178" s="30">
        <v>0.39</v>
      </c>
      <c r="N1178" s="30" t="s">
        <v>8</v>
      </c>
      <c r="O1178" s="30" t="s">
        <v>35</v>
      </c>
      <c r="P1178" s="30" t="s">
        <v>66</v>
      </c>
      <c r="Q1178" s="30" t="s">
        <v>2162</v>
      </c>
      <c r="R1178" s="30">
        <v>95695</v>
      </c>
      <c r="S1178" s="32">
        <v>42111</v>
      </c>
      <c r="T1178" s="32">
        <v>42111</v>
      </c>
      <c r="U1178" s="53">
        <v>44.912100000000002</v>
      </c>
      <c r="V1178" s="30">
        <v>11</v>
      </c>
      <c r="W1178" s="30">
        <v>65.09</v>
      </c>
      <c r="X1178" s="30">
        <v>87846</v>
      </c>
      <c r="Y1178" s="30" t="s">
        <v>3217</v>
      </c>
      <c r="Z1178" s="30">
        <v>275.39766231241856</v>
      </c>
    </row>
    <row r="1179" spans="1:26" x14ac:dyDescent="0.2">
      <c r="A1179" s="30">
        <v>1350</v>
      </c>
      <c r="B1179" s="30" t="s">
        <v>2163</v>
      </c>
      <c r="C1179" s="30" t="s">
        <v>13</v>
      </c>
      <c r="D1179" s="30">
        <v>0</v>
      </c>
      <c r="E1179" s="30">
        <v>12.2</v>
      </c>
      <c r="F1179" s="30">
        <v>6.02</v>
      </c>
      <c r="G1179" s="30" t="s">
        <v>63</v>
      </c>
      <c r="H1179" s="30" t="s">
        <v>47</v>
      </c>
      <c r="I1179" s="30" t="s">
        <v>4</v>
      </c>
      <c r="J1179" s="30" t="s">
        <v>102</v>
      </c>
      <c r="K1179" s="30" t="s">
        <v>18</v>
      </c>
      <c r="L1179" s="30" t="s">
        <v>2132</v>
      </c>
      <c r="M1179" s="30">
        <v>0.43</v>
      </c>
      <c r="N1179" s="30" t="s">
        <v>8</v>
      </c>
      <c r="O1179" s="30" t="s">
        <v>9</v>
      </c>
      <c r="P1179" s="30" t="s">
        <v>99</v>
      </c>
      <c r="Q1179" s="30" t="s">
        <v>2164</v>
      </c>
      <c r="R1179" s="30">
        <v>33055</v>
      </c>
      <c r="S1179" s="32">
        <v>42111</v>
      </c>
      <c r="T1179" s="32">
        <v>42112</v>
      </c>
      <c r="U1179" s="53">
        <v>-172.298</v>
      </c>
      <c r="V1179" s="30">
        <v>4</v>
      </c>
      <c r="W1179" s="30">
        <v>56.24</v>
      </c>
      <c r="X1179" s="30">
        <v>88233</v>
      </c>
      <c r="Y1179" s="30" t="s">
        <v>3215</v>
      </c>
      <c r="Z1179" s="30">
        <v>-31.709924912744928</v>
      </c>
    </row>
    <row r="1180" spans="1:26" x14ac:dyDescent="0.2">
      <c r="A1180" s="30">
        <v>2867</v>
      </c>
      <c r="B1180" s="30" t="s">
        <v>2165</v>
      </c>
      <c r="C1180" s="30" t="s">
        <v>13</v>
      </c>
      <c r="D1180" s="30">
        <v>0.01</v>
      </c>
      <c r="E1180" s="30">
        <v>125.99</v>
      </c>
      <c r="F1180" s="30">
        <v>8.99</v>
      </c>
      <c r="G1180" s="30" t="s">
        <v>14</v>
      </c>
      <c r="H1180" s="30" t="s">
        <v>70</v>
      </c>
      <c r="I1180" s="30" t="s">
        <v>16</v>
      </c>
      <c r="J1180" s="30" t="s">
        <v>111</v>
      </c>
      <c r="K1180" s="30" t="s">
        <v>49</v>
      </c>
      <c r="L1180" s="30" t="s">
        <v>329</v>
      </c>
      <c r="M1180" s="30">
        <v>0.59</v>
      </c>
      <c r="N1180" s="30" t="s">
        <v>8</v>
      </c>
      <c r="O1180" s="30" t="s">
        <v>87</v>
      </c>
      <c r="P1180" s="30" t="s">
        <v>350</v>
      </c>
      <c r="Q1180" s="30" t="s">
        <v>42</v>
      </c>
      <c r="R1180" s="30">
        <v>20016</v>
      </c>
      <c r="S1180" s="32">
        <v>42111</v>
      </c>
      <c r="T1180" s="32">
        <v>42112</v>
      </c>
      <c r="U1180" s="53">
        <v>-582.64800000000002</v>
      </c>
      <c r="V1180" s="30">
        <v>2</v>
      </c>
      <c r="W1180" s="30">
        <v>226.88</v>
      </c>
      <c r="X1180" s="30">
        <v>11013</v>
      </c>
      <c r="Y1180" s="30" t="s">
        <v>3218</v>
      </c>
      <c r="Z1180" s="30">
        <v>164.85182414184678</v>
      </c>
    </row>
    <row r="1181" spans="1:26" x14ac:dyDescent="0.2">
      <c r="A1181" s="30">
        <v>2868</v>
      </c>
      <c r="B1181" s="30" t="s">
        <v>298</v>
      </c>
      <c r="C1181" s="30" t="s">
        <v>13</v>
      </c>
      <c r="D1181" s="30">
        <v>0.01</v>
      </c>
      <c r="E1181" s="30">
        <v>125.99</v>
      </c>
      <c r="F1181" s="30">
        <v>8.99</v>
      </c>
      <c r="G1181" s="30" t="s">
        <v>14</v>
      </c>
      <c r="H1181" s="30" t="s">
        <v>70</v>
      </c>
      <c r="I1181" s="30" t="s">
        <v>16</v>
      </c>
      <c r="J1181" s="30" t="s">
        <v>111</v>
      </c>
      <c r="K1181" s="30" t="s">
        <v>49</v>
      </c>
      <c r="L1181" s="30" t="s">
        <v>329</v>
      </c>
      <c r="M1181" s="30">
        <v>0.59</v>
      </c>
      <c r="N1181" s="30" t="s">
        <v>8</v>
      </c>
      <c r="O1181" s="30" t="s">
        <v>35</v>
      </c>
      <c r="P1181" s="30" t="s">
        <v>42</v>
      </c>
      <c r="Q1181" s="30" t="s">
        <v>300</v>
      </c>
      <c r="R1181" s="30">
        <v>98026</v>
      </c>
      <c r="S1181" s="32">
        <v>42111</v>
      </c>
      <c r="T1181" s="32">
        <v>42112</v>
      </c>
      <c r="U1181" s="53">
        <v>-582.64800000000002</v>
      </c>
      <c r="V1181" s="30">
        <v>1</v>
      </c>
      <c r="W1181" s="30">
        <v>113.44</v>
      </c>
      <c r="X1181" s="30">
        <v>85827</v>
      </c>
      <c r="Y1181" s="30" t="s">
        <v>3217</v>
      </c>
      <c r="Z1181" s="30">
        <v>164.85182414184678</v>
      </c>
    </row>
    <row r="1182" spans="1:26" x14ac:dyDescent="0.2">
      <c r="A1182" s="30">
        <v>1889</v>
      </c>
      <c r="B1182" s="30" t="s">
        <v>2166</v>
      </c>
      <c r="C1182" s="30" t="s">
        <v>23</v>
      </c>
      <c r="D1182" s="30">
        <v>0.09</v>
      </c>
      <c r="E1182" s="30">
        <v>78.8</v>
      </c>
      <c r="F1182" s="30">
        <v>35</v>
      </c>
      <c r="G1182" s="30" t="s">
        <v>14</v>
      </c>
      <c r="H1182" s="30" t="s">
        <v>47</v>
      </c>
      <c r="I1182" s="30" t="s">
        <v>24</v>
      </c>
      <c r="J1182" s="30" t="s">
        <v>54</v>
      </c>
      <c r="K1182" s="30" t="s">
        <v>40</v>
      </c>
      <c r="L1182" s="30" t="s">
        <v>2167</v>
      </c>
      <c r="M1182" s="30">
        <v>0.83</v>
      </c>
      <c r="N1182" s="30" t="s">
        <v>8</v>
      </c>
      <c r="O1182" s="30" t="s">
        <v>87</v>
      </c>
      <c r="P1182" s="30" t="s">
        <v>293</v>
      </c>
      <c r="Q1182" s="30" t="s">
        <v>1283</v>
      </c>
      <c r="R1182" s="30">
        <v>45429</v>
      </c>
      <c r="S1182" s="32">
        <v>42111</v>
      </c>
      <c r="T1182" s="32">
        <v>42115</v>
      </c>
      <c r="U1182" s="53">
        <v>-1025.0172</v>
      </c>
      <c r="V1182" s="30">
        <v>14</v>
      </c>
      <c r="W1182" s="30">
        <v>1059.3800000000001</v>
      </c>
      <c r="X1182" s="30">
        <v>90631</v>
      </c>
      <c r="Y1182" s="30" t="s">
        <v>3218</v>
      </c>
      <c r="Z1182" s="30">
        <v>542.2121110805831</v>
      </c>
    </row>
    <row r="1183" spans="1:26" x14ac:dyDescent="0.2">
      <c r="A1183" s="30">
        <v>2593</v>
      </c>
      <c r="B1183" s="30" t="s">
        <v>1571</v>
      </c>
      <c r="C1183" s="30" t="s">
        <v>23</v>
      </c>
      <c r="D1183" s="30">
        <v>0.02</v>
      </c>
      <c r="E1183" s="30">
        <v>419.19</v>
      </c>
      <c r="F1183" s="30">
        <v>19.989999999999998</v>
      </c>
      <c r="G1183" s="30" t="s">
        <v>14</v>
      </c>
      <c r="H1183" s="30" t="s">
        <v>70</v>
      </c>
      <c r="I1183" s="30" t="s">
        <v>24</v>
      </c>
      <c r="J1183" s="30" t="s">
        <v>54</v>
      </c>
      <c r="K1183" s="30" t="s">
        <v>49</v>
      </c>
      <c r="L1183" s="30" t="s">
        <v>2168</v>
      </c>
      <c r="M1183" s="30">
        <v>0.57999999999999996</v>
      </c>
      <c r="N1183" s="30" t="s">
        <v>8</v>
      </c>
      <c r="O1183" s="30" t="s">
        <v>9</v>
      </c>
      <c r="P1183" s="30" t="s">
        <v>51</v>
      </c>
      <c r="Q1183" s="30" t="s">
        <v>1573</v>
      </c>
      <c r="R1183" s="30">
        <v>30605</v>
      </c>
      <c r="S1183" s="32">
        <v>42111</v>
      </c>
      <c r="T1183" s="32">
        <v>42111</v>
      </c>
      <c r="U1183" s="53">
        <v>-39.606000000000002</v>
      </c>
      <c r="V1183" s="30">
        <v>10</v>
      </c>
      <c r="W1183" s="30">
        <v>4354.55</v>
      </c>
      <c r="X1183" s="30">
        <v>87772</v>
      </c>
      <c r="Y1183" s="30" t="s">
        <v>3215</v>
      </c>
      <c r="Z1183" s="30">
        <v>2010.9572399092631</v>
      </c>
    </row>
    <row r="1184" spans="1:26" x14ac:dyDescent="0.2">
      <c r="A1184" s="30">
        <v>377</v>
      </c>
      <c r="B1184" s="30" t="s">
        <v>2169</v>
      </c>
      <c r="C1184" s="30" t="s">
        <v>92</v>
      </c>
      <c r="D1184" s="30">
        <v>0.03</v>
      </c>
      <c r="E1184" s="30">
        <v>25.98</v>
      </c>
      <c r="F1184" s="30">
        <v>5.37</v>
      </c>
      <c r="G1184" s="30" t="s">
        <v>14</v>
      </c>
      <c r="H1184" s="30" t="s">
        <v>15</v>
      </c>
      <c r="I1184" s="30" t="s">
        <v>24</v>
      </c>
      <c r="J1184" s="30" t="s">
        <v>71</v>
      </c>
      <c r="K1184" s="30" t="s">
        <v>120</v>
      </c>
      <c r="L1184" s="30" t="s">
        <v>2170</v>
      </c>
      <c r="M1184" s="30">
        <v>0.5</v>
      </c>
      <c r="N1184" s="30" t="s">
        <v>8</v>
      </c>
      <c r="O1184" s="30" t="s">
        <v>28</v>
      </c>
      <c r="P1184" s="30" t="s">
        <v>79</v>
      </c>
      <c r="Q1184" s="30" t="s">
        <v>2171</v>
      </c>
      <c r="R1184" s="30">
        <v>60510</v>
      </c>
      <c r="S1184" s="32">
        <v>42111</v>
      </c>
      <c r="T1184" s="32">
        <v>42111</v>
      </c>
      <c r="U1184" s="53">
        <v>250.0376</v>
      </c>
      <c r="V1184" s="30">
        <v>17</v>
      </c>
      <c r="W1184" s="30">
        <v>460.87</v>
      </c>
      <c r="X1184" s="30">
        <v>89579</v>
      </c>
      <c r="Y1184" s="30" t="s">
        <v>3216</v>
      </c>
      <c r="Z1184" s="30">
        <v>502.43248964656055</v>
      </c>
    </row>
    <row r="1185" spans="1:26" x14ac:dyDescent="0.2">
      <c r="A1185" s="30">
        <v>2004</v>
      </c>
      <c r="B1185" s="30" t="s">
        <v>2172</v>
      </c>
      <c r="C1185" s="30" t="s">
        <v>92</v>
      </c>
      <c r="D1185" s="30">
        <v>0.06</v>
      </c>
      <c r="E1185" s="30">
        <v>4.24</v>
      </c>
      <c r="F1185" s="30">
        <v>5.41</v>
      </c>
      <c r="G1185" s="30" t="s">
        <v>14</v>
      </c>
      <c r="H1185" s="30" t="s">
        <v>47</v>
      </c>
      <c r="I1185" s="30" t="s">
        <v>24</v>
      </c>
      <c r="J1185" s="30" t="s">
        <v>48</v>
      </c>
      <c r="K1185" s="30" t="s">
        <v>49</v>
      </c>
      <c r="L1185" s="30" t="s">
        <v>1647</v>
      </c>
      <c r="M1185" s="30">
        <v>0.35</v>
      </c>
      <c r="N1185" s="30" t="s">
        <v>8</v>
      </c>
      <c r="O1185" s="30" t="s">
        <v>35</v>
      </c>
      <c r="P1185" s="30" t="s">
        <v>253</v>
      </c>
      <c r="Q1185" s="30" t="s">
        <v>892</v>
      </c>
      <c r="R1185" s="30">
        <v>59715</v>
      </c>
      <c r="S1185" s="32">
        <v>42111</v>
      </c>
      <c r="T1185" s="32">
        <v>42113</v>
      </c>
      <c r="U1185" s="53">
        <v>-78.916679999999999</v>
      </c>
      <c r="V1185" s="30">
        <v>10</v>
      </c>
      <c r="W1185" s="30">
        <v>45</v>
      </c>
      <c r="X1185" s="30">
        <v>91277</v>
      </c>
      <c r="Y1185" s="30" t="s">
        <v>3217</v>
      </c>
      <c r="Z1185" s="30">
        <v>13.437292510055808</v>
      </c>
    </row>
    <row r="1186" spans="1:26" x14ac:dyDescent="0.2">
      <c r="A1186" s="30">
        <v>2004</v>
      </c>
      <c r="B1186" s="30" t="s">
        <v>2172</v>
      </c>
      <c r="C1186" s="30" t="s">
        <v>92</v>
      </c>
      <c r="D1186" s="30">
        <v>0.04</v>
      </c>
      <c r="E1186" s="30">
        <v>3174.835</v>
      </c>
      <c r="F1186" s="30">
        <v>24.49</v>
      </c>
      <c r="G1186" s="30" t="s">
        <v>14</v>
      </c>
      <c r="H1186" s="30" t="s">
        <v>47</v>
      </c>
      <c r="I1186" s="30" t="s">
        <v>16</v>
      </c>
      <c r="J1186" s="30" t="s">
        <v>32</v>
      </c>
      <c r="K1186" s="30" t="s">
        <v>40</v>
      </c>
      <c r="L1186" s="30" t="s">
        <v>290</v>
      </c>
      <c r="M1186" s="30">
        <v>0.39</v>
      </c>
      <c r="N1186" s="30" t="s">
        <v>8</v>
      </c>
      <c r="O1186" s="30" t="s">
        <v>35</v>
      </c>
      <c r="P1186" s="30" t="s">
        <v>253</v>
      </c>
      <c r="Q1186" s="30" t="s">
        <v>892</v>
      </c>
      <c r="R1186" s="30">
        <v>59715</v>
      </c>
      <c r="S1186" s="32">
        <v>42111</v>
      </c>
      <c r="T1186" s="32">
        <v>42113</v>
      </c>
      <c r="U1186" s="53">
        <v>-10388.68835</v>
      </c>
      <c r="V1186" s="30">
        <v>1</v>
      </c>
      <c r="W1186" s="30">
        <v>6569.07</v>
      </c>
      <c r="X1186" s="30">
        <v>91277</v>
      </c>
      <c r="Y1186" s="30" t="s">
        <v>3217</v>
      </c>
      <c r="Z1186" s="30">
        <v>8018.6913569142716</v>
      </c>
    </row>
    <row r="1187" spans="1:26" x14ac:dyDescent="0.2">
      <c r="A1187" s="30">
        <v>507</v>
      </c>
      <c r="B1187" s="30" t="s">
        <v>2173</v>
      </c>
      <c r="C1187" s="30" t="s">
        <v>1</v>
      </c>
      <c r="D1187" s="30">
        <v>0.01</v>
      </c>
      <c r="E1187" s="30">
        <v>55.98</v>
      </c>
      <c r="F1187" s="30">
        <v>4.8600000000000003</v>
      </c>
      <c r="G1187" s="30" t="s">
        <v>63</v>
      </c>
      <c r="H1187" s="30" t="s">
        <v>70</v>
      </c>
      <c r="I1187" s="30" t="s">
        <v>24</v>
      </c>
      <c r="J1187" s="30" t="s">
        <v>64</v>
      </c>
      <c r="K1187" s="30" t="s">
        <v>49</v>
      </c>
      <c r="L1187" s="30" t="s">
        <v>1691</v>
      </c>
      <c r="M1187" s="30">
        <v>0.36</v>
      </c>
      <c r="N1187" s="30" t="s">
        <v>8</v>
      </c>
      <c r="O1187" s="30" t="s">
        <v>9</v>
      </c>
      <c r="P1187" s="30" t="s">
        <v>364</v>
      </c>
      <c r="Q1187" s="30" t="s">
        <v>2174</v>
      </c>
      <c r="R1187" s="30">
        <v>42104</v>
      </c>
      <c r="S1187" s="32">
        <v>42112</v>
      </c>
      <c r="T1187" s="32">
        <v>42114</v>
      </c>
      <c r="U1187" s="53">
        <v>32.940899999999999</v>
      </c>
      <c r="V1187" s="30">
        <v>11</v>
      </c>
      <c r="W1187" s="30">
        <v>646.97</v>
      </c>
      <c r="X1187" s="30">
        <v>87357</v>
      </c>
      <c r="Y1187" s="30" t="s">
        <v>3215</v>
      </c>
      <c r="Z1187" s="30">
        <v>480.83808274659071</v>
      </c>
    </row>
    <row r="1188" spans="1:26" x14ac:dyDescent="0.2">
      <c r="A1188" s="30">
        <v>507</v>
      </c>
      <c r="B1188" s="30" t="s">
        <v>2173</v>
      </c>
      <c r="C1188" s="30" t="s">
        <v>1</v>
      </c>
      <c r="D1188" s="30">
        <v>0.04</v>
      </c>
      <c r="E1188" s="30">
        <v>65.989999999999995</v>
      </c>
      <c r="F1188" s="30">
        <v>8.99</v>
      </c>
      <c r="G1188" s="30" t="s">
        <v>14</v>
      </c>
      <c r="H1188" s="30" t="s">
        <v>70</v>
      </c>
      <c r="I1188" s="30" t="s">
        <v>16</v>
      </c>
      <c r="J1188" s="30" t="s">
        <v>111</v>
      </c>
      <c r="K1188" s="30" t="s">
        <v>49</v>
      </c>
      <c r="L1188" s="30" t="s">
        <v>1840</v>
      </c>
      <c r="M1188" s="30">
        <v>0.56000000000000005</v>
      </c>
      <c r="N1188" s="30" t="s">
        <v>8</v>
      </c>
      <c r="O1188" s="30" t="s">
        <v>9</v>
      </c>
      <c r="P1188" s="30" t="s">
        <v>364</v>
      </c>
      <c r="Q1188" s="30" t="s">
        <v>2174</v>
      </c>
      <c r="R1188" s="30">
        <v>42104</v>
      </c>
      <c r="S1188" s="32">
        <v>42112</v>
      </c>
      <c r="T1188" s="32">
        <v>42113</v>
      </c>
      <c r="U1188" s="53">
        <v>131.334</v>
      </c>
      <c r="V1188" s="30">
        <v>17</v>
      </c>
      <c r="W1188" s="30">
        <v>946.29</v>
      </c>
      <c r="X1188" s="30">
        <v>87357</v>
      </c>
      <c r="Y1188" s="30" t="s">
        <v>3215</v>
      </c>
      <c r="Z1188" s="30">
        <v>955.73622238196504</v>
      </c>
    </row>
    <row r="1189" spans="1:26" x14ac:dyDescent="0.2">
      <c r="A1189" s="30">
        <v>665</v>
      </c>
      <c r="B1189" s="30" t="s">
        <v>527</v>
      </c>
      <c r="C1189" s="30" t="s">
        <v>1</v>
      </c>
      <c r="D1189" s="30">
        <v>0.02</v>
      </c>
      <c r="E1189" s="30">
        <v>130.97999999999999</v>
      </c>
      <c r="F1189" s="30">
        <v>30</v>
      </c>
      <c r="G1189" s="30" t="s">
        <v>2</v>
      </c>
      <c r="H1189" s="30" t="s">
        <v>70</v>
      </c>
      <c r="I1189" s="30" t="s">
        <v>4</v>
      </c>
      <c r="J1189" s="30" t="s">
        <v>85</v>
      </c>
      <c r="K1189" s="30" t="s">
        <v>33</v>
      </c>
      <c r="L1189" s="30" t="s">
        <v>2175</v>
      </c>
      <c r="M1189" s="30">
        <v>0.78</v>
      </c>
      <c r="N1189" s="30" t="s">
        <v>8</v>
      </c>
      <c r="O1189" s="30" t="s">
        <v>9</v>
      </c>
      <c r="P1189" s="30" t="s">
        <v>376</v>
      </c>
      <c r="Q1189" s="30" t="s">
        <v>528</v>
      </c>
      <c r="R1189" s="30">
        <v>37130</v>
      </c>
      <c r="S1189" s="32">
        <v>42112</v>
      </c>
      <c r="T1189" s="32">
        <v>42113</v>
      </c>
      <c r="U1189" s="53">
        <v>90.762</v>
      </c>
      <c r="V1189" s="30">
        <v>6</v>
      </c>
      <c r="W1189" s="30">
        <v>793.39</v>
      </c>
      <c r="X1189" s="30">
        <v>88678</v>
      </c>
      <c r="Y1189" s="30" t="s">
        <v>3215</v>
      </c>
      <c r="Z1189" s="30">
        <v>2091.0267888028652</v>
      </c>
    </row>
    <row r="1190" spans="1:26" x14ac:dyDescent="0.2">
      <c r="A1190" s="30">
        <v>1959</v>
      </c>
      <c r="B1190" s="30" t="s">
        <v>685</v>
      </c>
      <c r="C1190" s="30" t="s">
        <v>23</v>
      </c>
      <c r="D1190" s="30">
        <v>0.02</v>
      </c>
      <c r="E1190" s="30">
        <v>9.99</v>
      </c>
      <c r="F1190" s="30">
        <v>11.59</v>
      </c>
      <c r="G1190" s="30" t="s">
        <v>14</v>
      </c>
      <c r="H1190" s="30" t="s">
        <v>47</v>
      </c>
      <c r="I1190" s="30" t="s">
        <v>24</v>
      </c>
      <c r="J1190" s="30" t="s">
        <v>64</v>
      </c>
      <c r="K1190" s="30" t="s">
        <v>49</v>
      </c>
      <c r="L1190" s="30" t="s">
        <v>2176</v>
      </c>
      <c r="M1190" s="30">
        <v>0.4</v>
      </c>
      <c r="N1190" s="30" t="s">
        <v>8</v>
      </c>
      <c r="O1190" s="30" t="s">
        <v>9</v>
      </c>
      <c r="P1190" s="30" t="s">
        <v>99</v>
      </c>
      <c r="Q1190" s="30" t="s">
        <v>104</v>
      </c>
      <c r="R1190" s="30">
        <v>33916</v>
      </c>
      <c r="S1190" s="32">
        <v>42112</v>
      </c>
      <c r="T1190" s="32">
        <v>42121</v>
      </c>
      <c r="U1190" s="53">
        <v>-171.15770000000001</v>
      </c>
      <c r="V1190" s="30">
        <v>43</v>
      </c>
      <c r="W1190" s="30">
        <v>475.42</v>
      </c>
      <c r="X1190" s="30">
        <v>26342</v>
      </c>
      <c r="Y1190" s="30" t="s">
        <v>3215</v>
      </c>
      <c r="Z1190" s="30">
        <v>242.80498302386124</v>
      </c>
    </row>
    <row r="1191" spans="1:26" x14ac:dyDescent="0.2">
      <c r="A1191" s="30">
        <v>1959</v>
      </c>
      <c r="B1191" s="30" t="s">
        <v>685</v>
      </c>
      <c r="C1191" s="30" t="s">
        <v>23</v>
      </c>
      <c r="D1191" s="30">
        <v>0.02</v>
      </c>
      <c r="E1191" s="30">
        <v>48.04</v>
      </c>
      <c r="F1191" s="30">
        <v>5.79</v>
      </c>
      <c r="G1191" s="30" t="s">
        <v>14</v>
      </c>
      <c r="H1191" s="30" t="s">
        <v>47</v>
      </c>
      <c r="I1191" s="30" t="s">
        <v>24</v>
      </c>
      <c r="J1191" s="30" t="s">
        <v>64</v>
      </c>
      <c r="K1191" s="30" t="s">
        <v>49</v>
      </c>
      <c r="L1191" s="30" t="s">
        <v>2177</v>
      </c>
      <c r="M1191" s="30">
        <v>0.37</v>
      </c>
      <c r="N1191" s="30" t="s">
        <v>8</v>
      </c>
      <c r="O1191" s="30" t="s">
        <v>9</v>
      </c>
      <c r="P1191" s="30" t="s">
        <v>99</v>
      </c>
      <c r="Q1191" s="30" t="s">
        <v>104</v>
      </c>
      <c r="R1191" s="30">
        <v>33916</v>
      </c>
      <c r="S1191" s="32">
        <v>42112</v>
      </c>
      <c r="T1191" s="32">
        <v>42117</v>
      </c>
      <c r="U1191" s="53">
        <v>624.23900000000003</v>
      </c>
      <c r="V1191" s="30">
        <v>74</v>
      </c>
      <c r="W1191" s="30">
        <v>3598.82</v>
      </c>
      <c r="X1191" s="30">
        <v>26342</v>
      </c>
      <c r="Y1191" s="30" t="s">
        <v>3215</v>
      </c>
      <c r="Z1191" s="30">
        <v>991.28527746815234</v>
      </c>
    </row>
    <row r="1192" spans="1:26" x14ac:dyDescent="0.2">
      <c r="A1192" s="30">
        <v>1959</v>
      </c>
      <c r="B1192" s="30" t="s">
        <v>685</v>
      </c>
      <c r="C1192" s="30" t="s">
        <v>23</v>
      </c>
      <c r="D1192" s="30">
        <v>0.04</v>
      </c>
      <c r="E1192" s="30">
        <v>6.68</v>
      </c>
      <c r="F1192" s="30">
        <v>4.91</v>
      </c>
      <c r="G1192" s="30" t="s">
        <v>14</v>
      </c>
      <c r="H1192" s="30" t="s">
        <v>47</v>
      </c>
      <c r="I1192" s="30" t="s">
        <v>24</v>
      </c>
      <c r="J1192" s="30" t="s">
        <v>64</v>
      </c>
      <c r="K1192" s="30" t="s">
        <v>49</v>
      </c>
      <c r="L1192" s="30" t="s">
        <v>252</v>
      </c>
      <c r="M1192" s="30">
        <v>0.37</v>
      </c>
      <c r="N1192" s="30" t="s">
        <v>8</v>
      </c>
      <c r="O1192" s="30" t="s">
        <v>9</v>
      </c>
      <c r="P1192" s="30" t="s">
        <v>99</v>
      </c>
      <c r="Q1192" s="30" t="s">
        <v>104</v>
      </c>
      <c r="R1192" s="30">
        <v>33916</v>
      </c>
      <c r="S1192" s="32">
        <v>42112</v>
      </c>
      <c r="T1192" s="32">
        <v>42119</v>
      </c>
      <c r="U1192" s="53">
        <v>-14.3241</v>
      </c>
      <c r="V1192" s="30">
        <v>5</v>
      </c>
      <c r="W1192" s="30">
        <v>41.22</v>
      </c>
      <c r="X1192" s="30">
        <v>26342</v>
      </c>
      <c r="Y1192" s="30" t="s">
        <v>3215</v>
      </c>
      <c r="Z1192" s="30">
        <v>170.25269310755584</v>
      </c>
    </row>
    <row r="1193" spans="1:26" x14ac:dyDescent="0.2">
      <c r="A1193" s="30">
        <v>1962</v>
      </c>
      <c r="B1193" s="30" t="s">
        <v>2178</v>
      </c>
      <c r="C1193" s="30" t="s">
        <v>23</v>
      </c>
      <c r="D1193" s="30">
        <v>0.02</v>
      </c>
      <c r="E1193" s="30">
        <v>48.04</v>
      </c>
      <c r="F1193" s="30">
        <v>5.79</v>
      </c>
      <c r="G1193" s="30" t="s">
        <v>14</v>
      </c>
      <c r="H1193" s="30" t="s">
        <v>47</v>
      </c>
      <c r="I1193" s="30" t="s">
        <v>24</v>
      </c>
      <c r="J1193" s="30" t="s">
        <v>64</v>
      </c>
      <c r="K1193" s="30" t="s">
        <v>49</v>
      </c>
      <c r="L1193" s="30" t="s">
        <v>2177</v>
      </c>
      <c r="M1193" s="30">
        <v>0.37</v>
      </c>
      <c r="N1193" s="30" t="s">
        <v>8</v>
      </c>
      <c r="O1193" s="30" t="s">
        <v>28</v>
      </c>
      <c r="P1193" s="30" t="s">
        <v>265</v>
      </c>
      <c r="Q1193" s="30" t="s">
        <v>2179</v>
      </c>
      <c r="R1193" s="30">
        <v>48601</v>
      </c>
      <c r="S1193" s="32">
        <v>42112</v>
      </c>
      <c r="T1193" s="32">
        <v>42117</v>
      </c>
      <c r="U1193" s="53">
        <v>604.01909999999998</v>
      </c>
      <c r="V1193" s="30">
        <v>18</v>
      </c>
      <c r="W1193" s="30">
        <v>875.39</v>
      </c>
      <c r="X1193" s="30">
        <v>88857</v>
      </c>
      <c r="Y1193" s="30" t="s">
        <v>3216</v>
      </c>
      <c r="Z1193" s="30">
        <v>970.57957976415321</v>
      </c>
    </row>
    <row r="1194" spans="1:26" x14ac:dyDescent="0.2">
      <c r="A1194" s="30">
        <v>1962</v>
      </c>
      <c r="B1194" s="30" t="s">
        <v>2178</v>
      </c>
      <c r="C1194" s="30" t="s">
        <v>23</v>
      </c>
      <c r="D1194" s="30">
        <v>0.04</v>
      </c>
      <c r="E1194" s="30">
        <v>6.68</v>
      </c>
      <c r="F1194" s="30">
        <v>4.91</v>
      </c>
      <c r="G1194" s="30" t="s">
        <v>14</v>
      </c>
      <c r="H1194" s="30" t="s">
        <v>47</v>
      </c>
      <c r="I1194" s="30" t="s">
        <v>24</v>
      </c>
      <c r="J1194" s="30" t="s">
        <v>64</v>
      </c>
      <c r="K1194" s="30" t="s">
        <v>49</v>
      </c>
      <c r="L1194" s="30" t="s">
        <v>252</v>
      </c>
      <c r="M1194" s="30">
        <v>0.37</v>
      </c>
      <c r="N1194" s="30" t="s">
        <v>8</v>
      </c>
      <c r="O1194" s="30" t="s">
        <v>28</v>
      </c>
      <c r="P1194" s="30" t="s">
        <v>265</v>
      </c>
      <c r="Q1194" s="30" t="s">
        <v>2179</v>
      </c>
      <c r="R1194" s="30">
        <v>48601</v>
      </c>
      <c r="S1194" s="32">
        <v>42112</v>
      </c>
      <c r="T1194" s="32">
        <v>42119</v>
      </c>
      <c r="U1194" s="53">
        <v>-11.631600000000001</v>
      </c>
      <c r="V1194" s="30">
        <v>1</v>
      </c>
      <c r="W1194" s="30">
        <v>8.24</v>
      </c>
      <c r="X1194" s="30">
        <v>88857</v>
      </c>
      <c r="Y1194" s="30" t="s">
        <v>3216</v>
      </c>
      <c r="Z1194" s="30">
        <v>173.00988236507035</v>
      </c>
    </row>
    <row r="1195" spans="1:26" x14ac:dyDescent="0.2">
      <c r="A1195" s="30">
        <v>1826</v>
      </c>
      <c r="B1195" s="30" t="s">
        <v>2180</v>
      </c>
      <c r="C1195" s="30" t="s">
        <v>92</v>
      </c>
      <c r="D1195" s="30">
        <v>0.1</v>
      </c>
      <c r="E1195" s="30">
        <v>52.99</v>
      </c>
      <c r="F1195" s="30">
        <v>19.989999999999998</v>
      </c>
      <c r="G1195" s="30" t="s">
        <v>63</v>
      </c>
      <c r="H1195" s="30" t="s">
        <v>70</v>
      </c>
      <c r="I1195" s="30" t="s">
        <v>24</v>
      </c>
      <c r="J1195" s="30" t="s">
        <v>54</v>
      </c>
      <c r="K1195" s="30" t="s">
        <v>49</v>
      </c>
      <c r="L1195" s="30" t="s">
        <v>2181</v>
      </c>
      <c r="M1195" s="30">
        <v>0.81</v>
      </c>
      <c r="N1195" s="30" t="s">
        <v>8</v>
      </c>
      <c r="O1195" s="30" t="s">
        <v>28</v>
      </c>
      <c r="P1195" s="30" t="s">
        <v>189</v>
      </c>
      <c r="Q1195" s="30" t="s">
        <v>2182</v>
      </c>
      <c r="R1195" s="30">
        <v>52722</v>
      </c>
      <c r="S1195" s="32">
        <v>42112</v>
      </c>
      <c r="T1195" s="32">
        <v>42113</v>
      </c>
      <c r="U1195" s="53">
        <v>-517.16999999999996</v>
      </c>
      <c r="V1195" s="30">
        <v>7</v>
      </c>
      <c r="W1195" s="30">
        <v>337.59</v>
      </c>
      <c r="X1195" s="30">
        <v>86958</v>
      </c>
      <c r="Y1195" s="30" t="s">
        <v>3216</v>
      </c>
      <c r="Z1195" s="30">
        <v>363.63460000762893</v>
      </c>
    </row>
    <row r="1196" spans="1:26" x14ac:dyDescent="0.2">
      <c r="A1196" s="30">
        <v>1827</v>
      </c>
      <c r="B1196" s="30" t="s">
        <v>1242</v>
      </c>
      <c r="C1196" s="30" t="s">
        <v>92</v>
      </c>
      <c r="D1196" s="30">
        <v>7.0000000000000007E-2</v>
      </c>
      <c r="E1196" s="30">
        <v>100.98</v>
      </c>
      <c r="F1196" s="30">
        <v>57.38</v>
      </c>
      <c r="G1196" s="30" t="s">
        <v>2</v>
      </c>
      <c r="H1196" s="30" t="s">
        <v>70</v>
      </c>
      <c r="I1196" s="30" t="s">
        <v>4</v>
      </c>
      <c r="J1196" s="30" t="s">
        <v>93</v>
      </c>
      <c r="K1196" s="30" t="s">
        <v>6</v>
      </c>
      <c r="L1196" s="30" t="s">
        <v>2183</v>
      </c>
      <c r="M1196" s="30">
        <v>0.78</v>
      </c>
      <c r="N1196" s="30" t="s">
        <v>8</v>
      </c>
      <c r="O1196" s="30" t="s">
        <v>28</v>
      </c>
      <c r="P1196" s="30" t="s">
        <v>189</v>
      </c>
      <c r="Q1196" s="30" t="s">
        <v>904</v>
      </c>
      <c r="R1196" s="30">
        <v>52601</v>
      </c>
      <c r="S1196" s="32">
        <v>42112</v>
      </c>
      <c r="T1196" s="32">
        <v>42115</v>
      </c>
      <c r="U1196" s="53">
        <v>-429.86</v>
      </c>
      <c r="V1196" s="30">
        <v>2</v>
      </c>
      <c r="W1196" s="30">
        <v>215.32</v>
      </c>
      <c r="X1196" s="30">
        <v>86958</v>
      </c>
      <c r="Y1196" s="30" t="s">
        <v>3216</v>
      </c>
      <c r="Z1196" s="30">
        <v>1910.3764199222701</v>
      </c>
    </row>
    <row r="1197" spans="1:26" x14ac:dyDescent="0.2">
      <c r="A1197" s="30">
        <v>1827</v>
      </c>
      <c r="B1197" s="30" t="s">
        <v>1242</v>
      </c>
      <c r="C1197" s="30" t="s">
        <v>92</v>
      </c>
      <c r="D1197" s="30">
        <v>0.03</v>
      </c>
      <c r="E1197" s="30">
        <v>85.99</v>
      </c>
      <c r="F1197" s="30">
        <v>0.99</v>
      </c>
      <c r="G1197" s="30" t="s">
        <v>14</v>
      </c>
      <c r="H1197" s="30" t="s">
        <v>70</v>
      </c>
      <c r="I1197" s="30" t="s">
        <v>16</v>
      </c>
      <c r="J1197" s="30" t="s">
        <v>111</v>
      </c>
      <c r="K1197" s="30" t="s">
        <v>26</v>
      </c>
      <c r="L1197" s="30" t="s">
        <v>1152</v>
      </c>
      <c r="M1197" s="30">
        <v>0.55000000000000004</v>
      </c>
      <c r="N1197" s="30" t="s">
        <v>8</v>
      </c>
      <c r="O1197" s="30" t="s">
        <v>28</v>
      </c>
      <c r="P1197" s="30" t="s">
        <v>189</v>
      </c>
      <c r="Q1197" s="30" t="s">
        <v>904</v>
      </c>
      <c r="R1197" s="30">
        <v>52601</v>
      </c>
      <c r="S1197" s="32">
        <v>42112</v>
      </c>
      <c r="T1197" s="32">
        <v>42114</v>
      </c>
      <c r="U1197" s="53">
        <v>264.16649999999998</v>
      </c>
      <c r="V1197" s="30">
        <v>5</v>
      </c>
      <c r="W1197" s="30">
        <v>382.85</v>
      </c>
      <c r="X1197" s="30">
        <v>86958</v>
      </c>
      <c r="Y1197" s="30" t="s">
        <v>3216</v>
      </c>
      <c r="Z1197" s="30">
        <v>654.35731672602685</v>
      </c>
    </row>
    <row r="1198" spans="1:26" x14ac:dyDescent="0.2">
      <c r="A1198" s="30">
        <v>2097</v>
      </c>
      <c r="B1198" s="30" t="s">
        <v>2184</v>
      </c>
      <c r="C1198" s="30" t="s">
        <v>92</v>
      </c>
      <c r="D1198" s="30">
        <v>0.1</v>
      </c>
      <c r="E1198" s="30">
        <v>300.97000000000003</v>
      </c>
      <c r="F1198" s="30">
        <v>7.18</v>
      </c>
      <c r="G1198" s="30" t="s">
        <v>14</v>
      </c>
      <c r="H1198" s="30" t="s">
        <v>47</v>
      </c>
      <c r="I1198" s="30" t="s">
        <v>16</v>
      </c>
      <c r="J1198" s="30" t="s">
        <v>17</v>
      </c>
      <c r="K1198" s="30" t="s">
        <v>49</v>
      </c>
      <c r="L1198" s="30" t="s">
        <v>2185</v>
      </c>
      <c r="M1198" s="30">
        <v>0.48</v>
      </c>
      <c r="N1198" s="30" t="s">
        <v>8</v>
      </c>
      <c r="O1198" s="30" t="s">
        <v>9</v>
      </c>
      <c r="P1198" s="30" t="s">
        <v>247</v>
      </c>
      <c r="Q1198" s="30" t="s">
        <v>248</v>
      </c>
      <c r="R1198" s="30">
        <v>29915</v>
      </c>
      <c r="S1198" s="32">
        <v>42112</v>
      </c>
      <c r="T1198" s="32">
        <v>42113</v>
      </c>
      <c r="U1198" s="53">
        <v>138.018</v>
      </c>
      <c r="V1198" s="30">
        <v>4</v>
      </c>
      <c r="W1198" s="30">
        <v>1094.33</v>
      </c>
      <c r="X1198" s="30">
        <v>87889</v>
      </c>
      <c r="Y1198" s="30" t="s">
        <v>3215</v>
      </c>
      <c r="Z1198" s="30">
        <v>1295.833167202416</v>
      </c>
    </row>
    <row r="1199" spans="1:26" x14ac:dyDescent="0.2">
      <c r="A1199" s="30">
        <v>2098</v>
      </c>
      <c r="B1199" s="30" t="s">
        <v>2186</v>
      </c>
      <c r="C1199" s="30" t="s">
        <v>92</v>
      </c>
      <c r="D1199" s="30">
        <v>0.06</v>
      </c>
      <c r="E1199" s="30">
        <v>39.89</v>
      </c>
      <c r="F1199" s="30">
        <v>3.04</v>
      </c>
      <c r="G1199" s="30" t="s">
        <v>14</v>
      </c>
      <c r="H1199" s="30" t="s">
        <v>47</v>
      </c>
      <c r="I1199" s="30" t="s">
        <v>4</v>
      </c>
      <c r="J1199" s="30" t="s">
        <v>102</v>
      </c>
      <c r="K1199" s="30" t="s">
        <v>26</v>
      </c>
      <c r="L1199" s="30" t="s">
        <v>2187</v>
      </c>
      <c r="M1199" s="30">
        <v>0.53</v>
      </c>
      <c r="N1199" s="30" t="s">
        <v>8</v>
      </c>
      <c r="O1199" s="30" t="s">
        <v>9</v>
      </c>
      <c r="P1199" s="30" t="s">
        <v>247</v>
      </c>
      <c r="Q1199" s="30" t="s">
        <v>2188</v>
      </c>
      <c r="R1199" s="30">
        <v>29464</v>
      </c>
      <c r="S1199" s="32">
        <v>42112</v>
      </c>
      <c r="T1199" s="32">
        <v>42114</v>
      </c>
      <c r="U1199" s="53">
        <v>38.874000000000002</v>
      </c>
      <c r="V1199" s="30">
        <v>10</v>
      </c>
      <c r="W1199" s="30">
        <v>389.97</v>
      </c>
      <c r="X1199" s="30">
        <v>87889</v>
      </c>
      <c r="Y1199" s="30" t="s">
        <v>3215</v>
      </c>
      <c r="Z1199" s="30">
        <v>329.86353650135629</v>
      </c>
    </row>
    <row r="1200" spans="1:26" x14ac:dyDescent="0.2">
      <c r="A1200" s="30">
        <v>2655</v>
      </c>
      <c r="B1200" s="30" t="s">
        <v>2052</v>
      </c>
      <c r="C1200" s="30" t="s">
        <v>92</v>
      </c>
      <c r="D1200" s="30">
        <v>0.09</v>
      </c>
      <c r="E1200" s="30">
        <v>89.99</v>
      </c>
      <c r="F1200" s="30">
        <v>42</v>
      </c>
      <c r="G1200" s="30" t="s">
        <v>2</v>
      </c>
      <c r="H1200" s="30" t="s">
        <v>15</v>
      </c>
      <c r="I1200" s="30" t="s">
        <v>4</v>
      </c>
      <c r="J1200" s="30" t="s">
        <v>85</v>
      </c>
      <c r="K1200" s="30" t="s">
        <v>33</v>
      </c>
      <c r="L1200" s="30" t="s">
        <v>1187</v>
      </c>
      <c r="M1200" s="30">
        <v>0.66</v>
      </c>
      <c r="N1200" s="30" t="s">
        <v>8</v>
      </c>
      <c r="O1200" s="30" t="s">
        <v>9</v>
      </c>
      <c r="P1200" s="30" t="s">
        <v>51</v>
      </c>
      <c r="Q1200" s="30" t="s">
        <v>337</v>
      </c>
      <c r="R1200" s="30">
        <v>30318</v>
      </c>
      <c r="S1200" s="32">
        <v>42112</v>
      </c>
      <c r="T1200" s="32">
        <v>42112</v>
      </c>
      <c r="U1200" s="53">
        <v>223.416</v>
      </c>
      <c r="V1200" s="30">
        <v>6</v>
      </c>
      <c r="W1200" s="30">
        <v>511.25</v>
      </c>
      <c r="X1200" s="30">
        <v>86063</v>
      </c>
      <c r="Y1200" s="30" t="s">
        <v>3215</v>
      </c>
      <c r="Z1200" s="30">
        <v>1977.9265381074758</v>
      </c>
    </row>
    <row r="1201" spans="1:26" x14ac:dyDescent="0.2">
      <c r="A1201" s="30">
        <v>3155</v>
      </c>
      <c r="B1201" s="30" t="s">
        <v>618</v>
      </c>
      <c r="C1201" s="30" t="s">
        <v>1</v>
      </c>
      <c r="D1201" s="30">
        <v>0.05</v>
      </c>
      <c r="E1201" s="30">
        <v>159.99</v>
      </c>
      <c r="F1201" s="30">
        <v>5.5</v>
      </c>
      <c r="G1201" s="30" t="s">
        <v>14</v>
      </c>
      <c r="H1201" s="30" t="s">
        <v>15</v>
      </c>
      <c r="I1201" s="30" t="s">
        <v>16</v>
      </c>
      <c r="J1201" s="30" t="s">
        <v>17</v>
      </c>
      <c r="K1201" s="30" t="s">
        <v>49</v>
      </c>
      <c r="L1201" s="30" t="s">
        <v>2189</v>
      </c>
      <c r="M1201" s="30">
        <v>0.49</v>
      </c>
      <c r="N1201" s="30" t="s">
        <v>8</v>
      </c>
      <c r="O1201" s="30" t="s">
        <v>9</v>
      </c>
      <c r="P1201" s="30" t="s">
        <v>99</v>
      </c>
      <c r="Q1201" s="30" t="s">
        <v>308</v>
      </c>
      <c r="R1201" s="30">
        <v>32771</v>
      </c>
      <c r="S1201" s="32">
        <v>42113</v>
      </c>
      <c r="T1201" s="32">
        <v>42115</v>
      </c>
      <c r="U1201" s="53">
        <v>12.263999999999999</v>
      </c>
      <c r="V1201" s="30">
        <v>23</v>
      </c>
      <c r="W1201" s="30">
        <v>3600.65</v>
      </c>
      <c r="X1201" s="30">
        <v>86902</v>
      </c>
      <c r="Y1201" s="30" t="s">
        <v>3215</v>
      </c>
      <c r="Z1201" s="30">
        <v>938.1356714123483</v>
      </c>
    </row>
    <row r="1202" spans="1:26" x14ac:dyDescent="0.2">
      <c r="A1202" s="30">
        <v>1836</v>
      </c>
      <c r="B1202" s="30" t="s">
        <v>2190</v>
      </c>
      <c r="C1202" s="30" t="s">
        <v>13</v>
      </c>
      <c r="D1202" s="30">
        <v>0.01</v>
      </c>
      <c r="E1202" s="30">
        <v>155.99</v>
      </c>
      <c r="F1202" s="30">
        <v>8.99</v>
      </c>
      <c r="G1202" s="30" t="s">
        <v>63</v>
      </c>
      <c r="H1202" s="30" t="s">
        <v>70</v>
      </c>
      <c r="I1202" s="30" t="s">
        <v>16</v>
      </c>
      <c r="J1202" s="30" t="s">
        <v>111</v>
      </c>
      <c r="K1202" s="30" t="s">
        <v>49</v>
      </c>
      <c r="L1202" s="30" t="s">
        <v>1273</v>
      </c>
      <c r="M1202" s="30">
        <v>0.57999999999999996</v>
      </c>
      <c r="N1202" s="30" t="s">
        <v>8</v>
      </c>
      <c r="O1202" s="30" t="s">
        <v>35</v>
      </c>
      <c r="P1202" s="30" t="s">
        <v>66</v>
      </c>
      <c r="Q1202" s="30" t="s">
        <v>917</v>
      </c>
      <c r="R1202" s="30">
        <v>94110</v>
      </c>
      <c r="S1202" s="32">
        <v>42113</v>
      </c>
      <c r="T1202" s="32">
        <v>42114</v>
      </c>
      <c r="U1202" s="53">
        <v>-219.07908</v>
      </c>
      <c r="V1202" s="30">
        <v>5</v>
      </c>
      <c r="W1202" s="30">
        <v>675.83</v>
      </c>
      <c r="X1202" s="30">
        <v>86600</v>
      </c>
      <c r="Y1202" s="30" t="s">
        <v>3217</v>
      </c>
      <c r="Z1202" s="30">
        <v>540.62329360972865</v>
      </c>
    </row>
    <row r="1203" spans="1:26" x14ac:dyDescent="0.2">
      <c r="A1203" s="30">
        <v>1837</v>
      </c>
      <c r="B1203" s="30" t="s">
        <v>2191</v>
      </c>
      <c r="C1203" s="30" t="s">
        <v>13</v>
      </c>
      <c r="D1203" s="30">
        <v>0.01</v>
      </c>
      <c r="E1203" s="30">
        <v>5.98</v>
      </c>
      <c r="F1203" s="30">
        <v>5.46</v>
      </c>
      <c r="G1203" s="30" t="s">
        <v>14</v>
      </c>
      <c r="H1203" s="30" t="s">
        <v>70</v>
      </c>
      <c r="I1203" s="30" t="s">
        <v>24</v>
      </c>
      <c r="J1203" s="30" t="s">
        <v>64</v>
      </c>
      <c r="K1203" s="30" t="s">
        <v>49</v>
      </c>
      <c r="L1203" s="30" t="s">
        <v>1132</v>
      </c>
      <c r="M1203" s="30">
        <v>0.36</v>
      </c>
      <c r="N1203" s="30" t="s">
        <v>8</v>
      </c>
      <c r="O1203" s="30" t="s">
        <v>35</v>
      </c>
      <c r="P1203" s="30" t="s">
        <v>66</v>
      </c>
      <c r="Q1203" s="30" t="s">
        <v>2192</v>
      </c>
      <c r="R1203" s="30">
        <v>91776</v>
      </c>
      <c r="S1203" s="32">
        <v>42113</v>
      </c>
      <c r="T1203" s="32">
        <v>42115</v>
      </c>
      <c r="U1203" s="53">
        <v>-18.878399999999999</v>
      </c>
      <c r="V1203" s="30">
        <v>4</v>
      </c>
      <c r="W1203" s="30">
        <v>28</v>
      </c>
      <c r="X1203" s="30">
        <v>86600</v>
      </c>
      <c r="Y1203" s="30" t="s">
        <v>3217</v>
      </c>
      <c r="Z1203" s="30">
        <v>77.414815515467865</v>
      </c>
    </row>
    <row r="1204" spans="1:26" x14ac:dyDescent="0.2">
      <c r="A1204" s="30">
        <v>2212</v>
      </c>
      <c r="B1204" s="30" t="s">
        <v>2193</v>
      </c>
      <c r="C1204" s="30" t="s">
        <v>13</v>
      </c>
      <c r="D1204" s="30">
        <v>0.09</v>
      </c>
      <c r="E1204" s="30">
        <v>199.99</v>
      </c>
      <c r="F1204" s="30">
        <v>24.49</v>
      </c>
      <c r="G1204" s="30" t="s">
        <v>63</v>
      </c>
      <c r="H1204" s="30" t="s">
        <v>47</v>
      </c>
      <c r="I1204" s="30" t="s">
        <v>16</v>
      </c>
      <c r="J1204" s="30" t="s">
        <v>39</v>
      </c>
      <c r="K1204" s="30" t="s">
        <v>40</v>
      </c>
      <c r="L1204" s="30" t="s">
        <v>723</v>
      </c>
      <c r="M1204" s="30">
        <v>0.46</v>
      </c>
      <c r="N1204" s="30" t="s">
        <v>8</v>
      </c>
      <c r="O1204" s="30" t="s">
        <v>87</v>
      </c>
      <c r="P1204" s="30" t="s">
        <v>394</v>
      </c>
      <c r="Q1204" s="30" t="s">
        <v>2194</v>
      </c>
      <c r="R1204" s="30">
        <v>21228</v>
      </c>
      <c r="S1204" s="32">
        <v>42113</v>
      </c>
      <c r="T1204" s="32">
        <v>42115</v>
      </c>
      <c r="U1204" s="53">
        <v>631.33000000000004</v>
      </c>
      <c r="V1204" s="30">
        <v>5</v>
      </c>
      <c r="W1204" s="30">
        <v>990.25</v>
      </c>
      <c r="X1204" s="30">
        <v>88029</v>
      </c>
      <c r="Y1204" s="30" t="s">
        <v>3218</v>
      </c>
      <c r="Z1204" s="30">
        <v>1855.5635819035624</v>
      </c>
    </row>
    <row r="1205" spans="1:26" x14ac:dyDescent="0.2">
      <c r="A1205" s="30">
        <v>152</v>
      </c>
      <c r="B1205" s="30" t="s">
        <v>481</v>
      </c>
      <c r="C1205" s="30" t="s">
        <v>23</v>
      </c>
      <c r="D1205" s="30">
        <v>0.01</v>
      </c>
      <c r="E1205" s="30">
        <v>79.52</v>
      </c>
      <c r="F1205" s="30">
        <v>48.2</v>
      </c>
      <c r="G1205" s="30" t="s">
        <v>14</v>
      </c>
      <c r="H1205" s="30" t="s">
        <v>47</v>
      </c>
      <c r="I1205" s="30" t="s">
        <v>4</v>
      </c>
      <c r="J1205" s="30" t="s">
        <v>102</v>
      </c>
      <c r="K1205" s="30" t="s">
        <v>120</v>
      </c>
      <c r="L1205" s="30" t="s">
        <v>2195</v>
      </c>
      <c r="M1205" s="30">
        <v>0.74</v>
      </c>
      <c r="N1205" s="30" t="s">
        <v>8</v>
      </c>
      <c r="O1205" s="30" t="s">
        <v>9</v>
      </c>
      <c r="P1205" s="30" t="s">
        <v>376</v>
      </c>
      <c r="Q1205" s="30" t="s">
        <v>483</v>
      </c>
      <c r="R1205" s="30">
        <v>37918</v>
      </c>
      <c r="S1205" s="32">
        <v>42113</v>
      </c>
      <c r="T1205" s="32">
        <v>42120</v>
      </c>
      <c r="U1205" s="53">
        <v>-40.683999999999997</v>
      </c>
      <c r="V1205" s="30">
        <v>8</v>
      </c>
      <c r="W1205" s="30">
        <v>667.84</v>
      </c>
      <c r="X1205" s="30">
        <v>89522</v>
      </c>
      <c r="Y1205" s="30" t="s">
        <v>3215</v>
      </c>
      <c r="Z1205" s="30">
        <v>1895.3504336096389</v>
      </c>
    </row>
    <row r="1206" spans="1:26" x14ac:dyDescent="0.2">
      <c r="A1206" s="30">
        <v>1933</v>
      </c>
      <c r="B1206" s="30" t="s">
        <v>2196</v>
      </c>
      <c r="C1206" s="30" t="s">
        <v>23</v>
      </c>
      <c r="D1206" s="30">
        <v>0.06</v>
      </c>
      <c r="E1206" s="30">
        <v>3.58</v>
      </c>
      <c r="F1206" s="30">
        <v>1.63</v>
      </c>
      <c r="G1206" s="30" t="s">
        <v>14</v>
      </c>
      <c r="H1206" s="30" t="s">
        <v>70</v>
      </c>
      <c r="I1206" s="30" t="s">
        <v>24</v>
      </c>
      <c r="J1206" s="30" t="s">
        <v>152</v>
      </c>
      <c r="K1206" s="30" t="s">
        <v>26</v>
      </c>
      <c r="L1206" s="30" t="s">
        <v>2197</v>
      </c>
      <c r="M1206" s="30">
        <v>0.36</v>
      </c>
      <c r="N1206" s="30" t="s">
        <v>8</v>
      </c>
      <c r="O1206" s="30" t="s">
        <v>28</v>
      </c>
      <c r="P1206" s="30" t="s">
        <v>163</v>
      </c>
      <c r="Q1206" s="30" t="s">
        <v>2198</v>
      </c>
      <c r="R1206" s="30">
        <v>75043</v>
      </c>
      <c r="S1206" s="32">
        <v>42113</v>
      </c>
      <c r="T1206" s="32">
        <v>42117</v>
      </c>
      <c r="U1206" s="53">
        <v>14</v>
      </c>
      <c r="V1206" s="30">
        <v>10</v>
      </c>
      <c r="W1206" s="30">
        <v>34.76</v>
      </c>
      <c r="X1206" s="30">
        <v>86687</v>
      </c>
      <c r="Y1206" s="30" t="s">
        <v>3216</v>
      </c>
      <c r="Z1206" s="30">
        <v>46.919670008660916</v>
      </c>
    </row>
    <row r="1207" spans="1:26" x14ac:dyDescent="0.2">
      <c r="A1207" s="30">
        <v>1940</v>
      </c>
      <c r="B1207" s="30" t="s">
        <v>1771</v>
      </c>
      <c r="C1207" s="30" t="s">
        <v>23</v>
      </c>
      <c r="D1207" s="30">
        <v>0</v>
      </c>
      <c r="E1207" s="30">
        <v>78.650000000000006</v>
      </c>
      <c r="F1207" s="30">
        <v>13.99</v>
      </c>
      <c r="G1207" s="30" t="s">
        <v>14</v>
      </c>
      <c r="H1207" s="30" t="s">
        <v>70</v>
      </c>
      <c r="I1207" s="30" t="s">
        <v>24</v>
      </c>
      <c r="J1207" s="30" t="s">
        <v>71</v>
      </c>
      <c r="K1207" s="30" t="s">
        <v>120</v>
      </c>
      <c r="L1207" s="30" t="s">
        <v>1690</v>
      </c>
      <c r="M1207" s="30">
        <v>0.52</v>
      </c>
      <c r="N1207" s="30" t="s">
        <v>8</v>
      </c>
      <c r="O1207" s="30" t="s">
        <v>35</v>
      </c>
      <c r="P1207" s="30" t="s">
        <v>122</v>
      </c>
      <c r="Q1207" s="30" t="s">
        <v>123</v>
      </c>
      <c r="R1207" s="30">
        <v>84020</v>
      </c>
      <c r="S1207" s="32">
        <v>42113</v>
      </c>
      <c r="T1207" s="32">
        <v>42120</v>
      </c>
      <c r="U1207" s="53">
        <v>386.00670000000002</v>
      </c>
      <c r="V1207" s="30">
        <v>7</v>
      </c>
      <c r="W1207" s="30">
        <v>559.42999999999995</v>
      </c>
      <c r="X1207" s="30">
        <v>88871</v>
      </c>
      <c r="Y1207" s="30" t="s">
        <v>3217</v>
      </c>
      <c r="Z1207" s="30">
        <v>1177.3336498459744</v>
      </c>
    </row>
    <row r="1208" spans="1:26" x14ac:dyDescent="0.2">
      <c r="A1208" s="30">
        <v>1940</v>
      </c>
      <c r="B1208" s="30" t="s">
        <v>1771</v>
      </c>
      <c r="C1208" s="30" t="s">
        <v>23</v>
      </c>
      <c r="D1208" s="30">
        <v>0.08</v>
      </c>
      <c r="E1208" s="30">
        <v>122.99</v>
      </c>
      <c r="F1208" s="30">
        <v>70.2</v>
      </c>
      <c r="G1208" s="30" t="s">
        <v>2</v>
      </c>
      <c r="H1208" s="30" t="s">
        <v>70</v>
      </c>
      <c r="I1208" s="30" t="s">
        <v>4</v>
      </c>
      <c r="J1208" s="30" t="s">
        <v>85</v>
      </c>
      <c r="K1208" s="30" t="s">
        <v>33</v>
      </c>
      <c r="L1208" s="30" t="s">
        <v>780</v>
      </c>
      <c r="M1208" s="30">
        <v>0.74</v>
      </c>
      <c r="N1208" s="30" t="s">
        <v>8</v>
      </c>
      <c r="O1208" s="30" t="s">
        <v>35</v>
      </c>
      <c r="P1208" s="30" t="s">
        <v>122</v>
      </c>
      <c r="Q1208" s="30" t="s">
        <v>123</v>
      </c>
      <c r="R1208" s="30">
        <v>84020</v>
      </c>
      <c r="S1208" s="32">
        <v>42113</v>
      </c>
      <c r="T1208" s="32">
        <v>42118</v>
      </c>
      <c r="U1208" s="53">
        <v>-1867.97</v>
      </c>
      <c r="V1208" s="30">
        <v>10</v>
      </c>
      <c r="W1208" s="30">
        <v>1216.52</v>
      </c>
      <c r="X1208" s="30">
        <v>88871</v>
      </c>
      <c r="Y1208" s="30" t="s">
        <v>3217</v>
      </c>
      <c r="Z1208" s="30">
        <v>888.16184937011826</v>
      </c>
    </row>
    <row r="1209" spans="1:26" x14ac:dyDescent="0.2">
      <c r="A1209" s="30">
        <v>2066</v>
      </c>
      <c r="B1209" s="30" t="s">
        <v>1848</v>
      </c>
      <c r="C1209" s="30" t="s">
        <v>23</v>
      </c>
      <c r="D1209" s="30">
        <v>0.1</v>
      </c>
      <c r="E1209" s="30">
        <v>4.24</v>
      </c>
      <c r="F1209" s="30">
        <v>5.41</v>
      </c>
      <c r="G1209" s="30" t="s">
        <v>14</v>
      </c>
      <c r="H1209" s="30" t="s">
        <v>70</v>
      </c>
      <c r="I1209" s="30" t="s">
        <v>24</v>
      </c>
      <c r="J1209" s="30" t="s">
        <v>48</v>
      </c>
      <c r="K1209" s="30" t="s">
        <v>49</v>
      </c>
      <c r="L1209" s="30" t="s">
        <v>1647</v>
      </c>
      <c r="M1209" s="30">
        <v>0.35</v>
      </c>
      <c r="N1209" s="30" t="s">
        <v>8</v>
      </c>
      <c r="O1209" s="30" t="s">
        <v>9</v>
      </c>
      <c r="P1209" s="30" t="s">
        <v>73</v>
      </c>
      <c r="Q1209" s="30" t="s">
        <v>1850</v>
      </c>
      <c r="R1209" s="30">
        <v>28079</v>
      </c>
      <c r="S1209" s="32">
        <v>42113</v>
      </c>
      <c r="T1209" s="32">
        <v>42117</v>
      </c>
      <c r="U1209" s="53">
        <v>-61.6</v>
      </c>
      <c r="V1209" s="30">
        <v>8</v>
      </c>
      <c r="W1209" s="30">
        <v>34.159999999999997</v>
      </c>
      <c r="X1209" s="30">
        <v>85835</v>
      </c>
      <c r="Y1209" s="30" t="s">
        <v>3215</v>
      </c>
      <c r="Z1209" s="30">
        <v>41.302550745830388</v>
      </c>
    </row>
    <row r="1210" spans="1:26" x14ac:dyDescent="0.2">
      <c r="A1210" s="30">
        <v>2547</v>
      </c>
      <c r="B1210" s="30" t="s">
        <v>2199</v>
      </c>
      <c r="C1210" s="30" t="s">
        <v>23</v>
      </c>
      <c r="D1210" s="30">
        <v>7.0000000000000007E-2</v>
      </c>
      <c r="E1210" s="30">
        <v>6.48</v>
      </c>
      <c r="F1210" s="30">
        <v>9.5399999999999991</v>
      </c>
      <c r="G1210" s="30" t="s">
        <v>14</v>
      </c>
      <c r="H1210" s="30" t="s">
        <v>3</v>
      </c>
      <c r="I1210" s="30" t="s">
        <v>24</v>
      </c>
      <c r="J1210" s="30" t="s">
        <v>64</v>
      </c>
      <c r="K1210" s="30" t="s">
        <v>49</v>
      </c>
      <c r="L1210" s="30" t="s">
        <v>2200</v>
      </c>
      <c r="M1210" s="30">
        <v>0.37</v>
      </c>
      <c r="N1210" s="30" t="s">
        <v>8</v>
      </c>
      <c r="O1210" s="30" t="s">
        <v>9</v>
      </c>
      <c r="P1210" s="30" t="s">
        <v>218</v>
      </c>
      <c r="Q1210" s="30" t="s">
        <v>2201</v>
      </c>
      <c r="R1210" s="30">
        <v>23464</v>
      </c>
      <c r="S1210" s="32">
        <v>42113</v>
      </c>
      <c r="T1210" s="32">
        <v>42113</v>
      </c>
      <c r="U1210" s="53">
        <v>2.2320000000000002</v>
      </c>
      <c r="V1210" s="30">
        <v>1</v>
      </c>
      <c r="W1210" s="30">
        <v>10.86</v>
      </c>
      <c r="X1210" s="30">
        <v>87916</v>
      </c>
      <c r="Y1210" s="30" t="s">
        <v>3215</v>
      </c>
      <c r="Z1210" s="30">
        <v>255.2492175800532</v>
      </c>
    </row>
    <row r="1211" spans="1:26" x14ac:dyDescent="0.2">
      <c r="A1211" s="30">
        <v>3380</v>
      </c>
      <c r="B1211" s="30" t="s">
        <v>2202</v>
      </c>
      <c r="C1211" s="30" t="s">
        <v>1</v>
      </c>
      <c r="D1211" s="30">
        <v>0.03</v>
      </c>
      <c r="E1211" s="30">
        <v>315.98</v>
      </c>
      <c r="F1211" s="30">
        <v>19.989999999999998</v>
      </c>
      <c r="G1211" s="30" t="s">
        <v>14</v>
      </c>
      <c r="H1211" s="30" t="s">
        <v>47</v>
      </c>
      <c r="I1211" s="30" t="s">
        <v>24</v>
      </c>
      <c r="J1211" s="30" t="s">
        <v>48</v>
      </c>
      <c r="K1211" s="30" t="s">
        <v>49</v>
      </c>
      <c r="L1211" s="30" t="s">
        <v>2203</v>
      </c>
      <c r="M1211" s="30">
        <v>0.38</v>
      </c>
      <c r="N1211" s="30" t="s">
        <v>8</v>
      </c>
      <c r="O1211" s="30" t="s">
        <v>9</v>
      </c>
      <c r="P1211" s="30" t="s">
        <v>51</v>
      </c>
      <c r="Q1211" s="30" t="s">
        <v>2204</v>
      </c>
      <c r="R1211" s="30">
        <v>30240</v>
      </c>
      <c r="S1211" s="32">
        <v>42114</v>
      </c>
      <c r="T1211" s="32">
        <v>42116</v>
      </c>
      <c r="U1211" s="53">
        <v>-4.4800000000000004</v>
      </c>
      <c r="V1211" s="30">
        <v>18</v>
      </c>
      <c r="W1211" s="30">
        <v>5572.18</v>
      </c>
      <c r="X1211" s="30">
        <v>88838</v>
      </c>
      <c r="Y1211" s="30" t="s">
        <v>3215</v>
      </c>
      <c r="Z1211" s="30">
        <v>1791.3889673504277</v>
      </c>
    </row>
    <row r="1212" spans="1:26" x14ac:dyDescent="0.2">
      <c r="A1212" s="30">
        <v>3380</v>
      </c>
      <c r="B1212" s="30" t="s">
        <v>2202</v>
      </c>
      <c r="C1212" s="30" t="s">
        <v>1</v>
      </c>
      <c r="D1212" s="30">
        <v>0.03</v>
      </c>
      <c r="E1212" s="30">
        <v>63.94</v>
      </c>
      <c r="F1212" s="30">
        <v>14.48</v>
      </c>
      <c r="G1212" s="30" t="s">
        <v>14</v>
      </c>
      <c r="H1212" s="30" t="s">
        <v>47</v>
      </c>
      <c r="I1212" s="30" t="s">
        <v>4</v>
      </c>
      <c r="J1212" s="30" t="s">
        <v>102</v>
      </c>
      <c r="K1212" s="30" t="s">
        <v>49</v>
      </c>
      <c r="L1212" s="30" t="s">
        <v>1970</v>
      </c>
      <c r="M1212" s="30">
        <v>0.46</v>
      </c>
      <c r="N1212" s="30" t="s">
        <v>8</v>
      </c>
      <c r="O1212" s="30" t="s">
        <v>9</v>
      </c>
      <c r="P1212" s="30" t="s">
        <v>51</v>
      </c>
      <c r="Q1212" s="30" t="s">
        <v>2204</v>
      </c>
      <c r="R1212" s="30">
        <v>30240</v>
      </c>
      <c r="S1212" s="32">
        <v>42114</v>
      </c>
      <c r="T1212" s="32">
        <v>42115</v>
      </c>
      <c r="U1212" s="53">
        <v>43.691699999999997</v>
      </c>
      <c r="V1212" s="30">
        <v>8</v>
      </c>
      <c r="W1212" s="30">
        <v>522.46</v>
      </c>
      <c r="X1212" s="30">
        <v>88838</v>
      </c>
      <c r="Y1212" s="30" t="s">
        <v>3215</v>
      </c>
      <c r="Z1212" s="30">
        <v>965.23436703119489</v>
      </c>
    </row>
    <row r="1213" spans="1:26" x14ac:dyDescent="0.2">
      <c r="A1213" s="30">
        <v>151</v>
      </c>
      <c r="B1213" s="30" t="s">
        <v>679</v>
      </c>
      <c r="C1213" s="30" t="s">
        <v>13</v>
      </c>
      <c r="D1213" s="30">
        <v>0.09</v>
      </c>
      <c r="E1213" s="30">
        <v>5.98</v>
      </c>
      <c r="F1213" s="30">
        <v>2.5</v>
      </c>
      <c r="G1213" s="30" t="s">
        <v>14</v>
      </c>
      <c r="H1213" s="30" t="s">
        <v>47</v>
      </c>
      <c r="I1213" s="30" t="s">
        <v>24</v>
      </c>
      <c r="J1213" s="30" t="s">
        <v>321</v>
      </c>
      <c r="K1213" s="30" t="s">
        <v>49</v>
      </c>
      <c r="L1213" s="30" t="s">
        <v>1246</v>
      </c>
      <c r="M1213" s="30">
        <v>0.36</v>
      </c>
      <c r="N1213" s="30" t="s">
        <v>8</v>
      </c>
      <c r="O1213" s="30" t="s">
        <v>9</v>
      </c>
      <c r="P1213" s="30" t="s">
        <v>376</v>
      </c>
      <c r="Q1213" s="30" t="s">
        <v>681</v>
      </c>
      <c r="R1213" s="30">
        <v>37664</v>
      </c>
      <c r="S1213" s="32">
        <v>42114</v>
      </c>
      <c r="T1213" s="32">
        <v>42116</v>
      </c>
      <c r="U1213" s="53">
        <v>13.896000000000001</v>
      </c>
      <c r="V1213" s="30">
        <v>5</v>
      </c>
      <c r="W1213" s="30">
        <v>28.11</v>
      </c>
      <c r="X1213" s="30">
        <v>89523</v>
      </c>
      <c r="Y1213" s="30" t="s">
        <v>3215</v>
      </c>
      <c r="Z1213" s="30">
        <v>6.7361871411942467</v>
      </c>
    </row>
    <row r="1214" spans="1:26" x14ac:dyDescent="0.2">
      <c r="A1214" s="30">
        <v>1259</v>
      </c>
      <c r="B1214" s="30" t="s">
        <v>2205</v>
      </c>
      <c r="C1214" s="30" t="s">
        <v>13</v>
      </c>
      <c r="D1214" s="30">
        <v>0.03</v>
      </c>
      <c r="E1214" s="30">
        <v>3.69</v>
      </c>
      <c r="F1214" s="30">
        <v>2.5</v>
      </c>
      <c r="G1214" s="30" t="s">
        <v>63</v>
      </c>
      <c r="H1214" s="30" t="s">
        <v>47</v>
      </c>
      <c r="I1214" s="30" t="s">
        <v>24</v>
      </c>
      <c r="J1214" s="30" t="s">
        <v>321</v>
      </c>
      <c r="K1214" s="30" t="s">
        <v>49</v>
      </c>
      <c r="L1214" s="30" t="s">
        <v>2206</v>
      </c>
      <c r="M1214" s="30">
        <v>0.39</v>
      </c>
      <c r="N1214" s="30" t="s">
        <v>8</v>
      </c>
      <c r="O1214" s="30" t="s">
        <v>9</v>
      </c>
      <c r="P1214" s="30" t="s">
        <v>364</v>
      </c>
      <c r="Q1214" s="30" t="s">
        <v>1562</v>
      </c>
      <c r="R1214" s="30">
        <v>40422</v>
      </c>
      <c r="S1214" s="32">
        <v>42114</v>
      </c>
      <c r="T1214" s="32">
        <v>42114</v>
      </c>
      <c r="U1214" s="53">
        <v>-2196.6840000000002</v>
      </c>
      <c r="V1214" s="30">
        <v>9</v>
      </c>
      <c r="W1214" s="30">
        <v>38.65</v>
      </c>
      <c r="X1214" s="30">
        <v>86534</v>
      </c>
      <c r="Y1214" s="30" t="s">
        <v>3215</v>
      </c>
      <c r="Z1214" s="30">
        <v>-2281.7596017725664</v>
      </c>
    </row>
    <row r="1215" spans="1:26" x14ac:dyDescent="0.2">
      <c r="A1215" s="30">
        <v>2117</v>
      </c>
      <c r="B1215" s="30" t="s">
        <v>2207</v>
      </c>
      <c r="C1215" s="30" t="s">
        <v>13</v>
      </c>
      <c r="D1215" s="30">
        <v>0.03</v>
      </c>
      <c r="E1215" s="30">
        <v>320.98</v>
      </c>
      <c r="F1215" s="30">
        <v>24.49</v>
      </c>
      <c r="G1215" s="30" t="s">
        <v>14</v>
      </c>
      <c r="H1215" s="30" t="s">
        <v>47</v>
      </c>
      <c r="I1215" s="30" t="s">
        <v>4</v>
      </c>
      <c r="J1215" s="30" t="s">
        <v>85</v>
      </c>
      <c r="K1215" s="30" t="s">
        <v>40</v>
      </c>
      <c r="L1215" s="30" t="s">
        <v>2208</v>
      </c>
      <c r="M1215" s="30">
        <v>0.55000000000000004</v>
      </c>
      <c r="N1215" s="30" t="s">
        <v>8</v>
      </c>
      <c r="O1215" s="30" t="s">
        <v>28</v>
      </c>
      <c r="P1215" s="30" t="s">
        <v>163</v>
      </c>
      <c r="Q1215" s="30" t="s">
        <v>1003</v>
      </c>
      <c r="R1215" s="30">
        <v>75401</v>
      </c>
      <c r="S1215" s="32">
        <v>42114</v>
      </c>
      <c r="T1215" s="32">
        <v>42116</v>
      </c>
      <c r="U1215" s="53">
        <v>4554.4346999999998</v>
      </c>
      <c r="V1215" s="30">
        <v>20</v>
      </c>
      <c r="W1215" s="30">
        <v>6600.63</v>
      </c>
      <c r="X1215" s="30">
        <v>90891</v>
      </c>
      <c r="Y1215" s="30" t="s">
        <v>3216</v>
      </c>
      <c r="Z1215" s="30">
        <v>6448.6793900520743</v>
      </c>
    </row>
    <row r="1216" spans="1:26" x14ac:dyDescent="0.2">
      <c r="A1216" s="30">
        <v>2117</v>
      </c>
      <c r="B1216" s="30" t="s">
        <v>2207</v>
      </c>
      <c r="C1216" s="30" t="s">
        <v>13</v>
      </c>
      <c r="D1216" s="30">
        <v>0.06</v>
      </c>
      <c r="E1216" s="30">
        <v>125.99</v>
      </c>
      <c r="F1216" s="30">
        <v>8.8000000000000007</v>
      </c>
      <c r="G1216" s="30" t="s">
        <v>14</v>
      </c>
      <c r="H1216" s="30" t="s">
        <v>47</v>
      </c>
      <c r="I1216" s="30" t="s">
        <v>16</v>
      </c>
      <c r="J1216" s="30" t="s">
        <v>111</v>
      </c>
      <c r="K1216" s="30" t="s">
        <v>49</v>
      </c>
      <c r="L1216" s="30" t="s">
        <v>2209</v>
      </c>
      <c r="M1216" s="30">
        <v>0.59</v>
      </c>
      <c r="N1216" s="30" t="s">
        <v>8</v>
      </c>
      <c r="O1216" s="30" t="s">
        <v>28</v>
      </c>
      <c r="P1216" s="30" t="s">
        <v>163</v>
      </c>
      <c r="Q1216" s="30" t="s">
        <v>1003</v>
      </c>
      <c r="R1216" s="30">
        <v>75401</v>
      </c>
      <c r="S1216" s="32">
        <v>42114</v>
      </c>
      <c r="T1216" s="32">
        <v>42115</v>
      </c>
      <c r="U1216" s="53">
        <v>618.19308000000001</v>
      </c>
      <c r="V1216" s="30">
        <v>18</v>
      </c>
      <c r="W1216" s="30">
        <v>1811.99</v>
      </c>
      <c r="X1216" s="30">
        <v>90891</v>
      </c>
      <c r="Y1216" s="30" t="s">
        <v>3216</v>
      </c>
      <c r="Z1216" s="30">
        <v>1386.6896746497328</v>
      </c>
    </row>
    <row r="1217" spans="1:26" x14ac:dyDescent="0.2">
      <c r="A1217" s="30">
        <v>3084</v>
      </c>
      <c r="B1217" s="30" t="s">
        <v>2210</v>
      </c>
      <c r="C1217" s="30" t="s">
        <v>13</v>
      </c>
      <c r="D1217" s="30">
        <v>0</v>
      </c>
      <c r="E1217" s="30">
        <v>65.989999999999995</v>
      </c>
      <c r="F1217" s="30">
        <v>5.99</v>
      </c>
      <c r="G1217" s="30" t="s">
        <v>63</v>
      </c>
      <c r="H1217" s="30" t="s">
        <v>3</v>
      </c>
      <c r="I1217" s="30" t="s">
        <v>16</v>
      </c>
      <c r="J1217" s="30" t="s">
        <v>111</v>
      </c>
      <c r="K1217" s="30" t="s">
        <v>49</v>
      </c>
      <c r="L1217" s="30" t="s">
        <v>274</v>
      </c>
      <c r="M1217" s="30">
        <v>0.57999999999999996</v>
      </c>
      <c r="N1217" s="30" t="s">
        <v>8</v>
      </c>
      <c r="O1217" s="30" t="s">
        <v>35</v>
      </c>
      <c r="P1217" s="30" t="s">
        <v>42</v>
      </c>
      <c r="Q1217" s="30" t="s">
        <v>463</v>
      </c>
      <c r="R1217" s="30">
        <v>98503</v>
      </c>
      <c r="S1217" s="32">
        <v>42114</v>
      </c>
      <c r="T1217" s="32">
        <v>42116</v>
      </c>
      <c r="U1217" s="53">
        <v>313.81200000000001</v>
      </c>
      <c r="V1217" s="30">
        <v>14</v>
      </c>
      <c r="W1217" s="30">
        <v>798.89</v>
      </c>
      <c r="X1217" s="30">
        <v>89879</v>
      </c>
      <c r="Y1217" s="30" t="s">
        <v>3217</v>
      </c>
      <c r="Z1217" s="30">
        <v>718.98542057462498</v>
      </c>
    </row>
    <row r="1218" spans="1:26" x14ac:dyDescent="0.2">
      <c r="A1218" s="30">
        <v>56</v>
      </c>
      <c r="B1218" s="30" t="s">
        <v>2211</v>
      </c>
      <c r="C1218" s="30" t="s">
        <v>92</v>
      </c>
      <c r="D1218" s="30">
        <v>0.06</v>
      </c>
      <c r="E1218" s="30">
        <v>3.8</v>
      </c>
      <c r="F1218" s="30">
        <v>1.49</v>
      </c>
      <c r="G1218" s="30" t="s">
        <v>14</v>
      </c>
      <c r="H1218" s="30" t="s">
        <v>15</v>
      </c>
      <c r="I1218" s="30" t="s">
        <v>24</v>
      </c>
      <c r="J1218" s="30" t="s">
        <v>48</v>
      </c>
      <c r="K1218" s="30" t="s">
        <v>49</v>
      </c>
      <c r="L1218" s="30" t="s">
        <v>1168</v>
      </c>
      <c r="M1218" s="30">
        <v>0.38</v>
      </c>
      <c r="N1218" s="30" t="s">
        <v>8</v>
      </c>
      <c r="O1218" s="30" t="s">
        <v>87</v>
      </c>
      <c r="P1218" s="30" t="s">
        <v>88</v>
      </c>
      <c r="Q1218" s="30" t="s">
        <v>2212</v>
      </c>
      <c r="R1218" s="30">
        <v>14150</v>
      </c>
      <c r="S1218" s="32">
        <v>42114</v>
      </c>
      <c r="T1218" s="32">
        <v>42115</v>
      </c>
      <c r="U1218" s="53">
        <v>19.6282</v>
      </c>
      <c r="V1218" s="30">
        <v>20</v>
      </c>
      <c r="W1218" s="30">
        <v>73.55</v>
      </c>
      <c r="X1218" s="30">
        <v>88075</v>
      </c>
      <c r="Y1218" s="30" t="s">
        <v>3218</v>
      </c>
      <c r="Z1218" s="30">
        <v>-29.81438726241236</v>
      </c>
    </row>
    <row r="1219" spans="1:26" x14ac:dyDescent="0.2">
      <c r="A1219" s="30">
        <v>56</v>
      </c>
      <c r="B1219" s="30" t="s">
        <v>2211</v>
      </c>
      <c r="C1219" s="30" t="s">
        <v>92</v>
      </c>
      <c r="D1219" s="30">
        <v>0.06</v>
      </c>
      <c r="E1219" s="30">
        <v>1.76</v>
      </c>
      <c r="F1219" s="30">
        <v>0.7</v>
      </c>
      <c r="G1219" s="30" t="s">
        <v>14</v>
      </c>
      <c r="H1219" s="30" t="s">
        <v>15</v>
      </c>
      <c r="I1219" s="30" t="s">
        <v>24</v>
      </c>
      <c r="J1219" s="30" t="s">
        <v>25</v>
      </c>
      <c r="K1219" s="30" t="s">
        <v>26</v>
      </c>
      <c r="L1219" s="30" t="s">
        <v>1639</v>
      </c>
      <c r="M1219" s="30">
        <v>0.56000000000000005</v>
      </c>
      <c r="N1219" s="30" t="s">
        <v>8</v>
      </c>
      <c r="O1219" s="30" t="s">
        <v>87</v>
      </c>
      <c r="P1219" s="30" t="s">
        <v>88</v>
      </c>
      <c r="Q1219" s="30" t="s">
        <v>2212</v>
      </c>
      <c r="R1219" s="30">
        <v>14150</v>
      </c>
      <c r="S1219" s="32">
        <v>42114</v>
      </c>
      <c r="T1219" s="32">
        <v>42115</v>
      </c>
      <c r="U1219" s="53">
        <v>-1.6524000000000001</v>
      </c>
      <c r="V1219" s="30">
        <v>17</v>
      </c>
      <c r="W1219" s="30">
        <v>29.57</v>
      </c>
      <c r="X1219" s="30">
        <v>88075</v>
      </c>
      <c r="Y1219" s="30" t="s">
        <v>3218</v>
      </c>
      <c r="Z1219" s="30">
        <v>69.780065668214661</v>
      </c>
    </row>
    <row r="1220" spans="1:26" x14ac:dyDescent="0.2">
      <c r="A1220" s="30">
        <v>240</v>
      </c>
      <c r="B1220" s="30" t="s">
        <v>2213</v>
      </c>
      <c r="C1220" s="30" t="s">
        <v>92</v>
      </c>
      <c r="D1220" s="30">
        <v>0.1</v>
      </c>
      <c r="E1220" s="30">
        <v>19.98</v>
      </c>
      <c r="F1220" s="30">
        <v>5.77</v>
      </c>
      <c r="G1220" s="30" t="s">
        <v>63</v>
      </c>
      <c r="H1220" s="30" t="s">
        <v>3</v>
      </c>
      <c r="I1220" s="30" t="s">
        <v>24</v>
      </c>
      <c r="J1220" s="30" t="s">
        <v>64</v>
      </c>
      <c r="K1220" s="30" t="s">
        <v>49</v>
      </c>
      <c r="L1220" s="30" t="s">
        <v>2214</v>
      </c>
      <c r="M1220" s="30">
        <v>0.38</v>
      </c>
      <c r="N1220" s="30" t="s">
        <v>8</v>
      </c>
      <c r="O1220" s="30" t="s">
        <v>35</v>
      </c>
      <c r="P1220" s="30" t="s">
        <v>36</v>
      </c>
      <c r="Q1220" s="30" t="s">
        <v>2215</v>
      </c>
      <c r="R1220" s="30">
        <v>80817</v>
      </c>
      <c r="S1220" s="32">
        <v>42114</v>
      </c>
      <c r="T1220" s="32">
        <v>42114</v>
      </c>
      <c r="U1220" s="53">
        <v>35.090000000000003</v>
      </c>
      <c r="V1220" s="30">
        <v>3</v>
      </c>
      <c r="W1220" s="30">
        <v>57.41</v>
      </c>
      <c r="X1220" s="30">
        <v>90479</v>
      </c>
      <c r="Y1220" s="30" t="s">
        <v>3217</v>
      </c>
      <c r="Z1220" s="30">
        <v>66.259774168522128</v>
      </c>
    </row>
    <row r="1221" spans="1:26" x14ac:dyDescent="0.2">
      <c r="A1221" s="30">
        <v>241</v>
      </c>
      <c r="B1221" s="30" t="s">
        <v>2216</v>
      </c>
      <c r="C1221" s="30" t="s">
        <v>92</v>
      </c>
      <c r="D1221" s="30">
        <v>0.06</v>
      </c>
      <c r="E1221" s="30">
        <v>259.70999999999998</v>
      </c>
      <c r="F1221" s="30">
        <v>66.67</v>
      </c>
      <c r="G1221" s="30" t="s">
        <v>2</v>
      </c>
      <c r="H1221" s="30" t="s">
        <v>3</v>
      </c>
      <c r="I1221" s="30" t="s">
        <v>4</v>
      </c>
      <c r="J1221" s="30" t="s">
        <v>5</v>
      </c>
      <c r="K1221" s="30" t="s">
        <v>6</v>
      </c>
      <c r="L1221" s="30" t="s">
        <v>1002</v>
      </c>
      <c r="M1221" s="30">
        <v>0.61</v>
      </c>
      <c r="N1221" s="30" t="s">
        <v>8</v>
      </c>
      <c r="O1221" s="30" t="s">
        <v>35</v>
      </c>
      <c r="P1221" s="30" t="s">
        <v>36</v>
      </c>
      <c r="Q1221" s="30" t="s">
        <v>2217</v>
      </c>
      <c r="R1221" s="30">
        <v>81503</v>
      </c>
      <c r="S1221" s="32">
        <v>42114</v>
      </c>
      <c r="T1221" s="32">
        <v>42115</v>
      </c>
      <c r="U1221" s="53">
        <v>785.63</v>
      </c>
      <c r="V1221" s="30">
        <v>11</v>
      </c>
      <c r="W1221" s="30">
        <v>2809.87</v>
      </c>
      <c r="X1221" s="30">
        <v>90479</v>
      </c>
      <c r="Y1221" s="30" t="s">
        <v>3217</v>
      </c>
      <c r="Z1221" s="30">
        <v>3765.4384598843008</v>
      </c>
    </row>
    <row r="1222" spans="1:26" x14ac:dyDescent="0.2">
      <c r="A1222" s="30">
        <v>970</v>
      </c>
      <c r="B1222" s="30" t="s">
        <v>2218</v>
      </c>
      <c r="C1222" s="30" t="s">
        <v>92</v>
      </c>
      <c r="D1222" s="30">
        <v>0</v>
      </c>
      <c r="E1222" s="30">
        <v>170.98</v>
      </c>
      <c r="F1222" s="30">
        <v>35.89</v>
      </c>
      <c r="G1222" s="30" t="s">
        <v>2</v>
      </c>
      <c r="H1222" s="30" t="s">
        <v>15</v>
      </c>
      <c r="I1222" s="30" t="s">
        <v>4</v>
      </c>
      <c r="J1222" s="30" t="s">
        <v>93</v>
      </c>
      <c r="K1222" s="30" t="s">
        <v>6</v>
      </c>
      <c r="L1222" s="30" t="s">
        <v>1445</v>
      </c>
      <c r="M1222" s="30">
        <v>0.66</v>
      </c>
      <c r="N1222" s="30" t="s">
        <v>8</v>
      </c>
      <c r="O1222" s="30" t="s">
        <v>9</v>
      </c>
      <c r="P1222" s="30" t="s">
        <v>218</v>
      </c>
      <c r="Q1222" s="30" t="s">
        <v>2219</v>
      </c>
      <c r="R1222" s="30">
        <v>24281</v>
      </c>
      <c r="S1222" s="32">
        <v>42114</v>
      </c>
      <c r="T1222" s="32">
        <v>42115</v>
      </c>
      <c r="U1222" s="53">
        <v>-102.66200000000001</v>
      </c>
      <c r="V1222" s="30">
        <v>8</v>
      </c>
      <c r="W1222" s="30">
        <v>1452.18</v>
      </c>
      <c r="X1222" s="30">
        <v>86173</v>
      </c>
      <c r="Y1222" s="30" t="s">
        <v>3215</v>
      </c>
      <c r="Z1222" s="30">
        <v>1788.369273613047</v>
      </c>
    </row>
    <row r="1223" spans="1:26" x14ac:dyDescent="0.2">
      <c r="A1223" s="30">
        <v>3283</v>
      </c>
      <c r="B1223" s="30" t="s">
        <v>2220</v>
      </c>
      <c r="C1223" s="30" t="s">
        <v>1</v>
      </c>
      <c r="D1223" s="30">
        <v>0.05</v>
      </c>
      <c r="E1223" s="30">
        <v>363.25</v>
      </c>
      <c r="F1223" s="30">
        <v>19.989999999999998</v>
      </c>
      <c r="G1223" s="30" t="s">
        <v>63</v>
      </c>
      <c r="H1223" s="30" t="s">
        <v>70</v>
      </c>
      <c r="I1223" s="30" t="s">
        <v>24</v>
      </c>
      <c r="J1223" s="30" t="s">
        <v>71</v>
      </c>
      <c r="K1223" s="30" t="s">
        <v>49</v>
      </c>
      <c r="L1223" s="30" t="s">
        <v>175</v>
      </c>
      <c r="M1223" s="30">
        <v>0.56999999999999995</v>
      </c>
      <c r="N1223" s="30" t="s">
        <v>8</v>
      </c>
      <c r="O1223" s="30" t="s">
        <v>9</v>
      </c>
      <c r="P1223" s="30" t="s">
        <v>99</v>
      </c>
      <c r="Q1223" s="30" t="s">
        <v>2221</v>
      </c>
      <c r="R1223" s="30">
        <v>33156</v>
      </c>
      <c r="S1223" s="32">
        <v>42115</v>
      </c>
      <c r="T1223" s="32">
        <v>42115</v>
      </c>
      <c r="U1223" s="53">
        <v>-269.75549999999998</v>
      </c>
      <c r="V1223" s="30">
        <v>5</v>
      </c>
      <c r="W1223" s="30">
        <v>1867.04</v>
      </c>
      <c r="X1223" s="30">
        <v>90752</v>
      </c>
      <c r="Y1223" s="30" t="s">
        <v>3215</v>
      </c>
      <c r="Z1223" s="30">
        <v>1699.8983955929166</v>
      </c>
    </row>
    <row r="1224" spans="1:26" x14ac:dyDescent="0.2">
      <c r="A1224" s="30">
        <v>2038</v>
      </c>
      <c r="B1224" s="30" t="s">
        <v>2222</v>
      </c>
      <c r="C1224" s="30" t="s">
        <v>13</v>
      </c>
      <c r="D1224" s="30">
        <v>0.06</v>
      </c>
      <c r="E1224" s="30">
        <v>40.99</v>
      </c>
      <c r="F1224" s="30">
        <v>17.48</v>
      </c>
      <c r="G1224" s="30" t="s">
        <v>14</v>
      </c>
      <c r="H1224" s="30" t="s">
        <v>3</v>
      </c>
      <c r="I1224" s="30" t="s">
        <v>24</v>
      </c>
      <c r="J1224" s="30" t="s">
        <v>64</v>
      </c>
      <c r="K1224" s="30" t="s">
        <v>49</v>
      </c>
      <c r="L1224" s="30" t="s">
        <v>1374</v>
      </c>
      <c r="M1224" s="30">
        <v>0.36</v>
      </c>
      <c r="N1224" s="30" t="s">
        <v>8</v>
      </c>
      <c r="O1224" s="30" t="s">
        <v>87</v>
      </c>
      <c r="P1224" s="30" t="s">
        <v>88</v>
      </c>
      <c r="Q1224" s="30" t="s">
        <v>43</v>
      </c>
      <c r="R1224" s="30">
        <v>10550</v>
      </c>
      <c r="S1224" s="32">
        <v>42115</v>
      </c>
      <c r="T1224" s="32">
        <v>42115</v>
      </c>
      <c r="U1224" s="53">
        <v>109.16</v>
      </c>
      <c r="V1224" s="30">
        <v>7</v>
      </c>
      <c r="W1224" s="30">
        <v>277.12</v>
      </c>
      <c r="X1224" s="30">
        <v>89334</v>
      </c>
      <c r="Y1224" s="30" t="s">
        <v>3218</v>
      </c>
      <c r="Z1224" s="30">
        <v>608.36829465237918</v>
      </c>
    </row>
    <row r="1225" spans="1:26" x14ac:dyDescent="0.2">
      <c r="A1225" s="30">
        <v>2260</v>
      </c>
      <c r="B1225" s="30" t="s">
        <v>1172</v>
      </c>
      <c r="C1225" s="30" t="s">
        <v>13</v>
      </c>
      <c r="D1225" s="30">
        <v>0.08</v>
      </c>
      <c r="E1225" s="30">
        <v>4.9800000000000004</v>
      </c>
      <c r="F1225" s="30">
        <v>0.49</v>
      </c>
      <c r="G1225" s="30" t="s">
        <v>14</v>
      </c>
      <c r="H1225" s="30" t="s">
        <v>70</v>
      </c>
      <c r="I1225" s="30" t="s">
        <v>24</v>
      </c>
      <c r="J1225" s="30" t="s">
        <v>128</v>
      </c>
      <c r="K1225" s="30" t="s">
        <v>49</v>
      </c>
      <c r="L1225" s="30" t="s">
        <v>1079</v>
      </c>
      <c r="M1225" s="30">
        <v>0.39</v>
      </c>
      <c r="N1225" s="30" t="s">
        <v>8</v>
      </c>
      <c r="O1225" s="30" t="s">
        <v>9</v>
      </c>
      <c r="P1225" s="30" t="s">
        <v>51</v>
      </c>
      <c r="Q1225" s="30" t="s">
        <v>1173</v>
      </c>
      <c r="R1225" s="30">
        <v>30161</v>
      </c>
      <c r="S1225" s="32">
        <v>42115</v>
      </c>
      <c r="T1225" s="32">
        <v>42116</v>
      </c>
      <c r="U1225" s="53">
        <v>4949.9160000000002</v>
      </c>
      <c r="V1225" s="30">
        <v>1</v>
      </c>
      <c r="W1225" s="30">
        <v>4.95</v>
      </c>
      <c r="X1225" s="30">
        <v>89602</v>
      </c>
      <c r="Y1225" s="30" t="s">
        <v>3215</v>
      </c>
      <c r="Z1225" s="30">
        <v>5003.764162081613</v>
      </c>
    </row>
    <row r="1226" spans="1:26" x14ac:dyDescent="0.2">
      <c r="A1226" s="30">
        <v>2260</v>
      </c>
      <c r="B1226" s="30" t="s">
        <v>1172</v>
      </c>
      <c r="C1226" s="30" t="s">
        <v>13</v>
      </c>
      <c r="D1226" s="30">
        <v>0.09</v>
      </c>
      <c r="E1226" s="30">
        <v>119.99</v>
      </c>
      <c r="F1226" s="30">
        <v>14</v>
      </c>
      <c r="G1226" s="30" t="s">
        <v>2</v>
      </c>
      <c r="H1226" s="30" t="s">
        <v>70</v>
      </c>
      <c r="I1226" s="30" t="s">
        <v>16</v>
      </c>
      <c r="J1226" s="30" t="s">
        <v>32</v>
      </c>
      <c r="K1226" s="30" t="s">
        <v>33</v>
      </c>
      <c r="L1226" s="30" t="s">
        <v>2127</v>
      </c>
      <c r="M1226" s="30">
        <v>0.36</v>
      </c>
      <c r="N1226" s="30" t="s">
        <v>8</v>
      </c>
      <c r="O1226" s="30" t="s">
        <v>9</v>
      </c>
      <c r="P1226" s="30" t="s">
        <v>51</v>
      </c>
      <c r="Q1226" s="30" t="s">
        <v>1173</v>
      </c>
      <c r="R1226" s="30">
        <v>30161</v>
      </c>
      <c r="S1226" s="32">
        <v>42115</v>
      </c>
      <c r="T1226" s="32">
        <v>42117</v>
      </c>
      <c r="U1226" s="53">
        <v>1055.604</v>
      </c>
      <c r="V1226" s="30">
        <v>4</v>
      </c>
      <c r="W1226" s="30">
        <v>461.24</v>
      </c>
      <c r="X1226" s="30">
        <v>89602</v>
      </c>
      <c r="Y1226" s="30" t="s">
        <v>3215</v>
      </c>
      <c r="Z1226" s="30">
        <v>1914.5310632045037</v>
      </c>
    </row>
    <row r="1227" spans="1:26" x14ac:dyDescent="0.2">
      <c r="A1227" s="30">
        <v>2964</v>
      </c>
      <c r="B1227" s="30" t="s">
        <v>2223</v>
      </c>
      <c r="C1227" s="30" t="s">
        <v>13</v>
      </c>
      <c r="D1227" s="30">
        <v>0.06</v>
      </c>
      <c r="E1227" s="30">
        <v>42.98</v>
      </c>
      <c r="F1227" s="30">
        <v>4.62</v>
      </c>
      <c r="G1227" s="30" t="s">
        <v>14</v>
      </c>
      <c r="H1227" s="30" t="s">
        <v>15</v>
      </c>
      <c r="I1227" s="30" t="s">
        <v>24</v>
      </c>
      <c r="J1227" s="30" t="s">
        <v>71</v>
      </c>
      <c r="K1227" s="30" t="s">
        <v>49</v>
      </c>
      <c r="L1227" s="30" t="s">
        <v>256</v>
      </c>
      <c r="M1227" s="30">
        <v>0.56000000000000005</v>
      </c>
      <c r="N1227" s="30" t="s">
        <v>8</v>
      </c>
      <c r="O1227" s="30" t="s">
        <v>87</v>
      </c>
      <c r="P1227" s="30" t="s">
        <v>293</v>
      </c>
      <c r="Q1227" s="30" t="s">
        <v>43</v>
      </c>
      <c r="R1227" s="30">
        <v>43050</v>
      </c>
      <c r="S1227" s="32">
        <v>42115</v>
      </c>
      <c r="T1227" s="32">
        <v>42117</v>
      </c>
      <c r="U1227" s="53">
        <v>-24.63</v>
      </c>
      <c r="V1227" s="30">
        <v>1</v>
      </c>
      <c r="W1227" s="30">
        <v>47.04</v>
      </c>
      <c r="X1227" s="30">
        <v>88610</v>
      </c>
      <c r="Y1227" s="30" t="s">
        <v>3218</v>
      </c>
      <c r="Z1227" s="30">
        <v>268.49456331221648</v>
      </c>
    </row>
    <row r="1228" spans="1:26" x14ac:dyDescent="0.2">
      <c r="A1228" s="30">
        <v>535</v>
      </c>
      <c r="B1228" s="30" t="s">
        <v>2224</v>
      </c>
      <c r="C1228" s="30" t="s">
        <v>23</v>
      </c>
      <c r="D1228" s="30">
        <v>0</v>
      </c>
      <c r="E1228" s="30">
        <v>15.99</v>
      </c>
      <c r="F1228" s="30">
        <v>13.18</v>
      </c>
      <c r="G1228" s="30" t="s">
        <v>14</v>
      </c>
      <c r="H1228" s="30" t="s">
        <v>70</v>
      </c>
      <c r="I1228" s="30" t="s">
        <v>24</v>
      </c>
      <c r="J1228" s="30" t="s">
        <v>48</v>
      </c>
      <c r="K1228" s="30" t="s">
        <v>49</v>
      </c>
      <c r="L1228" s="30" t="s">
        <v>271</v>
      </c>
      <c r="M1228" s="30">
        <v>0.37</v>
      </c>
      <c r="N1228" s="30" t="s">
        <v>8</v>
      </c>
      <c r="O1228" s="30" t="s">
        <v>9</v>
      </c>
      <c r="P1228" s="30" t="s">
        <v>218</v>
      </c>
      <c r="Q1228" s="30" t="s">
        <v>1477</v>
      </c>
      <c r="R1228" s="30">
        <v>22025</v>
      </c>
      <c r="S1228" s="32">
        <v>42115</v>
      </c>
      <c r="T1228" s="32">
        <v>42119</v>
      </c>
      <c r="U1228" s="53">
        <v>46.488</v>
      </c>
      <c r="V1228" s="30">
        <v>23</v>
      </c>
      <c r="W1228" s="30">
        <v>403.25</v>
      </c>
      <c r="X1228" s="30">
        <v>88511</v>
      </c>
      <c r="Y1228" s="30" t="s">
        <v>3215</v>
      </c>
      <c r="Z1228" s="30">
        <v>486.26753564455419</v>
      </c>
    </row>
    <row r="1229" spans="1:26" x14ac:dyDescent="0.2">
      <c r="A1229" s="30">
        <v>2548</v>
      </c>
      <c r="B1229" s="30" t="s">
        <v>1960</v>
      </c>
      <c r="C1229" s="30" t="s">
        <v>23</v>
      </c>
      <c r="D1229" s="30">
        <v>0.05</v>
      </c>
      <c r="E1229" s="30">
        <v>30.98</v>
      </c>
      <c r="F1229" s="30">
        <v>9.18</v>
      </c>
      <c r="G1229" s="30" t="s">
        <v>63</v>
      </c>
      <c r="H1229" s="30" t="s">
        <v>3</v>
      </c>
      <c r="I1229" s="30" t="s">
        <v>24</v>
      </c>
      <c r="J1229" s="30" t="s">
        <v>64</v>
      </c>
      <c r="K1229" s="30" t="s">
        <v>49</v>
      </c>
      <c r="L1229" s="30" t="s">
        <v>2225</v>
      </c>
      <c r="M1229" s="30">
        <v>0.4</v>
      </c>
      <c r="N1229" s="30" t="s">
        <v>8</v>
      </c>
      <c r="O1229" s="30" t="s">
        <v>35</v>
      </c>
      <c r="P1229" s="30" t="s">
        <v>66</v>
      </c>
      <c r="Q1229" s="30" t="s">
        <v>76</v>
      </c>
      <c r="R1229" s="30">
        <v>90068</v>
      </c>
      <c r="S1229" s="32">
        <v>42115</v>
      </c>
      <c r="T1229" s="32">
        <v>42115</v>
      </c>
      <c r="U1229" s="53">
        <v>61.47</v>
      </c>
      <c r="V1229" s="30">
        <v>12</v>
      </c>
      <c r="W1229" s="30">
        <v>382.29</v>
      </c>
      <c r="X1229" s="30">
        <v>40997</v>
      </c>
      <c r="Y1229" s="30" t="s">
        <v>3217</v>
      </c>
      <c r="Z1229" s="30">
        <v>338.6594995503504</v>
      </c>
    </row>
    <row r="1230" spans="1:26" x14ac:dyDescent="0.2">
      <c r="A1230" s="30">
        <v>2548</v>
      </c>
      <c r="B1230" s="30" t="s">
        <v>1960</v>
      </c>
      <c r="C1230" s="30" t="s">
        <v>23</v>
      </c>
      <c r="D1230" s="30">
        <v>0.05</v>
      </c>
      <c r="E1230" s="30">
        <v>22.99</v>
      </c>
      <c r="F1230" s="30">
        <v>8.99</v>
      </c>
      <c r="G1230" s="30" t="s">
        <v>14</v>
      </c>
      <c r="H1230" s="30" t="s">
        <v>3</v>
      </c>
      <c r="I1230" s="30" t="s">
        <v>24</v>
      </c>
      <c r="J1230" s="30" t="s">
        <v>25</v>
      </c>
      <c r="K1230" s="30" t="s">
        <v>18</v>
      </c>
      <c r="L1230" s="30" t="s">
        <v>2226</v>
      </c>
      <c r="M1230" s="30">
        <v>0.56999999999999995</v>
      </c>
      <c r="N1230" s="30" t="s">
        <v>8</v>
      </c>
      <c r="O1230" s="30" t="s">
        <v>35</v>
      </c>
      <c r="P1230" s="30" t="s">
        <v>66</v>
      </c>
      <c r="Q1230" s="30" t="s">
        <v>76</v>
      </c>
      <c r="R1230" s="30">
        <v>90068</v>
      </c>
      <c r="S1230" s="32">
        <v>42115</v>
      </c>
      <c r="T1230" s="32">
        <v>42122</v>
      </c>
      <c r="U1230" s="53">
        <v>18.27</v>
      </c>
      <c r="V1230" s="30">
        <v>37</v>
      </c>
      <c r="W1230" s="30">
        <v>881.74</v>
      </c>
      <c r="X1230" s="30">
        <v>40997</v>
      </c>
      <c r="Y1230" s="30" t="s">
        <v>3217</v>
      </c>
      <c r="Z1230" s="30">
        <v>487.6531824512378</v>
      </c>
    </row>
    <row r="1231" spans="1:26" x14ac:dyDescent="0.2">
      <c r="A1231" s="30">
        <v>2548</v>
      </c>
      <c r="B1231" s="30" t="s">
        <v>1960</v>
      </c>
      <c r="C1231" s="30" t="s">
        <v>23</v>
      </c>
      <c r="D1231" s="30">
        <v>0.04</v>
      </c>
      <c r="E1231" s="30">
        <v>212.6</v>
      </c>
      <c r="F1231" s="30">
        <v>110.2</v>
      </c>
      <c r="G1231" s="30" t="s">
        <v>2</v>
      </c>
      <c r="H1231" s="30" t="s">
        <v>3</v>
      </c>
      <c r="I1231" s="30" t="s">
        <v>4</v>
      </c>
      <c r="J1231" s="30" t="s">
        <v>5</v>
      </c>
      <c r="K1231" s="30" t="s">
        <v>6</v>
      </c>
      <c r="L1231" s="30" t="s">
        <v>139</v>
      </c>
      <c r="M1231" s="30">
        <v>0.73</v>
      </c>
      <c r="N1231" s="30" t="s">
        <v>8</v>
      </c>
      <c r="O1231" s="30" t="s">
        <v>35</v>
      </c>
      <c r="P1231" s="30" t="s">
        <v>66</v>
      </c>
      <c r="Q1231" s="30" t="s">
        <v>76</v>
      </c>
      <c r="R1231" s="30">
        <v>90068</v>
      </c>
      <c r="S1231" s="32">
        <v>42115</v>
      </c>
      <c r="T1231" s="32">
        <v>42119</v>
      </c>
      <c r="U1231" s="53">
        <v>-513.79042000000004</v>
      </c>
      <c r="V1231" s="30">
        <v>33</v>
      </c>
      <c r="W1231" s="30">
        <v>7384.18</v>
      </c>
      <c r="X1231" s="30">
        <v>40997</v>
      </c>
      <c r="Y1231" s="30" t="s">
        <v>3217</v>
      </c>
      <c r="Z1231" s="30">
        <v>3670.2993622052904</v>
      </c>
    </row>
    <row r="1232" spans="1:26" x14ac:dyDescent="0.2">
      <c r="A1232" s="30">
        <v>2549</v>
      </c>
      <c r="B1232" s="30" t="s">
        <v>2227</v>
      </c>
      <c r="C1232" s="30" t="s">
        <v>23</v>
      </c>
      <c r="D1232" s="30">
        <v>0.05</v>
      </c>
      <c r="E1232" s="30">
        <v>30.98</v>
      </c>
      <c r="F1232" s="30">
        <v>9.18</v>
      </c>
      <c r="G1232" s="30" t="s">
        <v>63</v>
      </c>
      <c r="H1232" s="30" t="s">
        <v>3</v>
      </c>
      <c r="I1232" s="30" t="s">
        <v>24</v>
      </c>
      <c r="J1232" s="30" t="s">
        <v>64</v>
      </c>
      <c r="K1232" s="30" t="s">
        <v>49</v>
      </c>
      <c r="L1232" s="30" t="s">
        <v>2225</v>
      </c>
      <c r="M1232" s="30">
        <v>0.4</v>
      </c>
      <c r="N1232" s="30" t="s">
        <v>8</v>
      </c>
      <c r="O1232" s="30" t="s">
        <v>87</v>
      </c>
      <c r="P1232" s="30" t="s">
        <v>293</v>
      </c>
      <c r="Q1232" s="30" t="s">
        <v>2228</v>
      </c>
      <c r="R1232" s="30">
        <v>43213</v>
      </c>
      <c r="S1232" s="32">
        <v>42115</v>
      </c>
      <c r="T1232" s="32">
        <v>42115</v>
      </c>
      <c r="U1232" s="53">
        <v>61.47</v>
      </c>
      <c r="V1232" s="30">
        <v>3</v>
      </c>
      <c r="W1232" s="30">
        <v>95.57</v>
      </c>
      <c r="X1232" s="30">
        <v>88657</v>
      </c>
      <c r="Y1232" s="30" t="s">
        <v>3218</v>
      </c>
      <c r="Z1232" s="30">
        <v>338.6594995503504</v>
      </c>
    </row>
    <row r="1233" spans="1:26" x14ac:dyDescent="0.2">
      <c r="A1233" s="30">
        <v>2549</v>
      </c>
      <c r="B1233" s="30" t="s">
        <v>2227</v>
      </c>
      <c r="C1233" s="30" t="s">
        <v>23</v>
      </c>
      <c r="D1233" s="30">
        <v>0.05</v>
      </c>
      <c r="E1233" s="30">
        <v>22.99</v>
      </c>
      <c r="F1233" s="30">
        <v>8.99</v>
      </c>
      <c r="G1233" s="30" t="s">
        <v>14</v>
      </c>
      <c r="H1233" s="30" t="s">
        <v>3</v>
      </c>
      <c r="I1233" s="30" t="s">
        <v>24</v>
      </c>
      <c r="J1233" s="30" t="s">
        <v>25</v>
      </c>
      <c r="K1233" s="30" t="s">
        <v>18</v>
      </c>
      <c r="L1233" s="30" t="s">
        <v>2226</v>
      </c>
      <c r="M1233" s="30">
        <v>0.56999999999999995</v>
      </c>
      <c r="N1233" s="30" t="s">
        <v>8</v>
      </c>
      <c r="O1233" s="30" t="s">
        <v>87</v>
      </c>
      <c r="P1233" s="30" t="s">
        <v>293</v>
      </c>
      <c r="Q1233" s="30" t="s">
        <v>2228</v>
      </c>
      <c r="R1233" s="30">
        <v>43213</v>
      </c>
      <c r="S1233" s="32">
        <v>42115</v>
      </c>
      <c r="T1233" s="32">
        <v>42122</v>
      </c>
      <c r="U1233" s="53">
        <v>18.27</v>
      </c>
      <c r="V1233" s="30">
        <v>9</v>
      </c>
      <c r="W1233" s="30">
        <v>214.48</v>
      </c>
      <c r="X1233" s="30">
        <v>88657</v>
      </c>
      <c r="Y1233" s="30" t="s">
        <v>3218</v>
      </c>
      <c r="Z1233" s="30">
        <v>487.6531824512378</v>
      </c>
    </row>
    <row r="1234" spans="1:26" x14ac:dyDescent="0.2">
      <c r="A1234" s="30">
        <v>2549</v>
      </c>
      <c r="B1234" s="30" t="s">
        <v>2227</v>
      </c>
      <c r="C1234" s="30" t="s">
        <v>23</v>
      </c>
      <c r="D1234" s="30">
        <v>0.04</v>
      </c>
      <c r="E1234" s="30">
        <v>212.6</v>
      </c>
      <c r="F1234" s="30">
        <v>110.2</v>
      </c>
      <c r="G1234" s="30" t="s">
        <v>2</v>
      </c>
      <c r="H1234" s="30" t="s">
        <v>3</v>
      </c>
      <c r="I1234" s="30" t="s">
        <v>4</v>
      </c>
      <c r="J1234" s="30" t="s">
        <v>5</v>
      </c>
      <c r="K1234" s="30" t="s">
        <v>6</v>
      </c>
      <c r="L1234" s="30" t="s">
        <v>139</v>
      </c>
      <c r="M1234" s="30">
        <v>0.73</v>
      </c>
      <c r="N1234" s="30" t="s">
        <v>8</v>
      </c>
      <c r="O1234" s="30" t="s">
        <v>87</v>
      </c>
      <c r="P1234" s="30" t="s">
        <v>293</v>
      </c>
      <c r="Q1234" s="30" t="s">
        <v>2228</v>
      </c>
      <c r="R1234" s="30">
        <v>43213</v>
      </c>
      <c r="S1234" s="32">
        <v>42115</v>
      </c>
      <c r="T1234" s="32">
        <v>42119</v>
      </c>
      <c r="U1234" s="53">
        <v>-513.79042000000004</v>
      </c>
      <c r="V1234" s="30">
        <v>8</v>
      </c>
      <c r="W1234" s="30">
        <v>1790.1</v>
      </c>
      <c r="X1234" s="30">
        <v>88657</v>
      </c>
      <c r="Y1234" s="30" t="s">
        <v>3218</v>
      </c>
      <c r="Z1234" s="30">
        <v>3670.2993622052904</v>
      </c>
    </row>
    <row r="1235" spans="1:26" x14ac:dyDescent="0.2">
      <c r="A1235" s="30">
        <v>627</v>
      </c>
      <c r="B1235" s="30" t="s">
        <v>2229</v>
      </c>
      <c r="C1235" s="30" t="s">
        <v>92</v>
      </c>
      <c r="D1235" s="30">
        <v>0.02</v>
      </c>
      <c r="E1235" s="30">
        <v>419.19</v>
      </c>
      <c r="F1235" s="30">
        <v>19.989999999999998</v>
      </c>
      <c r="G1235" s="30" t="s">
        <v>14</v>
      </c>
      <c r="H1235" s="30" t="s">
        <v>70</v>
      </c>
      <c r="I1235" s="30" t="s">
        <v>24</v>
      </c>
      <c r="J1235" s="30" t="s">
        <v>54</v>
      </c>
      <c r="K1235" s="30" t="s">
        <v>49</v>
      </c>
      <c r="L1235" s="30" t="s">
        <v>2168</v>
      </c>
      <c r="M1235" s="30">
        <v>0.57999999999999996</v>
      </c>
      <c r="N1235" s="30" t="s">
        <v>8</v>
      </c>
      <c r="O1235" s="30" t="s">
        <v>87</v>
      </c>
      <c r="P1235" s="30" t="s">
        <v>293</v>
      </c>
      <c r="Q1235" s="30" t="s">
        <v>2230</v>
      </c>
      <c r="R1235" s="30">
        <v>43952</v>
      </c>
      <c r="S1235" s="32">
        <v>42115</v>
      </c>
      <c r="T1235" s="32">
        <v>42116</v>
      </c>
      <c r="U1235" s="53">
        <v>6610.2</v>
      </c>
      <c r="V1235" s="30">
        <v>22</v>
      </c>
      <c r="W1235" s="30">
        <v>9580</v>
      </c>
      <c r="X1235" s="30">
        <v>90469</v>
      </c>
      <c r="Y1235" s="30" t="s">
        <v>3218</v>
      </c>
      <c r="Z1235" s="30">
        <v>8753.5244269184768</v>
      </c>
    </row>
    <row r="1236" spans="1:26" x14ac:dyDescent="0.2">
      <c r="A1236" s="30">
        <v>2668</v>
      </c>
      <c r="B1236" s="30" t="s">
        <v>1872</v>
      </c>
      <c r="C1236" s="30" t="s">
        <v>46</v>
      </c>
      <c r="D1236" s="30">
        <v>0.06</v>
      </c>
      <c r="E1236" s="30">
        <v>3.93</v>
      </c>
      <c r="F1236" s="30">
        <v>0.99</v>
      </c>
      <c r="G1236" s="30" t="s">
        <v>14</v>
      </c>
      <c r="H1236" s="30" t="s">
        <v>47</v>
      </c>
      <c r="I1236" s="30" t="s">
        <v>24</v>
      </c>
      <c r="J1236" s="30" t="s">
        <v>152</v>
      </c>
      <c r="K1236" s="30" t="s">
        <v>26</v>
      </c>
      <c r="L1236" s="30" t="s">
        <v>2231</v>
      </c>
      <c r="M1236" s="30">
        <v>0.39</v>
      </c>
      <c r="N1236" s="30" t="s">
        <v>8</v>
      </c>
      <c r="O1236" s="30" t="s">
        <v>28</v>
      </c>
      <c r="P1236" s="30" t="s">
        <v>1047</v>
      </c>
      <c r="Q1236" s="30" t="s">
        <v>1874</v>
      </c>
      <c r="R1236" s="30">
        <v>57701</v>
      </c>
      <c r="S1236" s="32">
        <v>42115</v>
      </c>
      <c r="T1236" s="32">
        <v>42117</v>
      </c>
      <c r="U1236" s="53">
        <v>10.782400000000001</v>
      </c>
      <c r="V1236" s="30">
        <v>6</v>
      </c>
      <c r="W1236" s="30">
        <v>24.18</v>
      </c>
      <c r="X1236" s="30">
        <v>87832</v>
      </c>
      <c r="Y1236" s="30" t="s">
        <v>3216</v>
      </c>
      <c r="Z1236" s="30">
        <v>203.66771594854501</v>
      </c>
    </row>
    <row r="1237" spans="1:26" x14ac:dyDescent="0.2">
      <c r="A1237" s="30">
        <v>2932</v>
      </c>
      <c r="B1237" s="30" t="s">
        <v>2232</v>
      </c>
      <c r="C1237" s="30" t="s">
        <v>13</v>
      </c>
      <c r="D1237" s="30">
        <v>0.01</v>
      </c>
      <c r="E1237" s="30">
        <v>35.44</v>
      </c>
      <c r="F1237" s="30">
        <v>19.989999999999998</v>
      </c>
      <c r="G1237" s="30" t="s">
        <v>14</v>
      </c>
      <c r="H1237" s="30" t="s">
        <v>3</v>
      </c>
      <c r="I1237" s="30" t="s">
        <v>24</v>
      </c>
      <c r="J1237" s="30" t="s">
        <v>64</v>
      </c>
      <c r="K1237" s="30" t="s">
        <v>49</v>
      </c>
      <c r="L1237" s="30" t="s">
        <v>2233</v>
      </c>
      <c r="M1237" s="30">
        <v>0.38</v>
      </c>
      <c r="N1237" s="30" t="s">
        <v>8</v>
      </c>
      <c r="O1237" s="30" t="s">
        <v>87</v>
      </c>
      <c r="P1237" s="30" t="s">
        <v>224</v>
      </c>
      <c r="Q1237" s="30" t="s">
        <v>1631</v>
      </c>
      <c r="R1237" s="30">
        <v>6614</v>
      </c>
      <c r="S1237" s="32">
        <v>42116</v>
      </c>
      <c r="T1237" s="32">
        <v>42117</v>
      </c>
      <c r="U1237" s="53">
        <v>-52.822800000000001</v>
      </c>
      <c r="V1237" s="30">
        <v>1</v>
      </c>
      <c r="W1237" s="30">
        <v>55.43</v>
      </c>
      <c r="X1237" s="30">
        <v>87620</v>
      </c>
      <c r="Y1237" s="30" t="s">
        <v>3218</v>
      </c>
      <c r="Z1237" s="30">
        <v>544.1449951163105</v>
      </c>
    </row>
    <row r="1238" spans="1:26" x14ac:dyDescent="0.2">
      <c r="A1238" s="30">
        <v>2938</v>
      </c>
      <c r="B1238" s="30" t="s">
        <v>2234</v>
      </c>
      <c r="C1238" s="30" t="s">
        <v>13</v>
      </c>
      <c r="D1238" s="30">
        <v>0.03</v>
      </c>
      <c r="E1238" s="30">
        <v>47.9</v>
      </c>
      <c r="F1238" s="30">
        <v>5.86</v>
      </c>
      <c r="G1238" s="30" t="s">
        <v>14</v>
      </c>
      <c r="H1238" s="30" t="s">
        <v>3</v>
      </c>
      <c r="I1238" s="30" t="s">
        <v>24</v>
      </c>
      <c r="J1238" s="30" t="s">
        <v>64</v>
      </c>
      <c r="K1238" s="30" t="s">
        <v>49</v>
      </c>
      <c r="L1238" s="30" t="s">
        <v>1285</v>
      </c>
      <c r="M1238" s="30">
        <v>0.37</v>
      </c>
      <c r="N1238" s="30" t="s">
        <v>8</v>
      </c>
      <c r="O1238" s="30" t="s">
        <v>87</v>
      </c>
      <c r="P1238" s="30" t="s">
        <v>379</v>
      </c>
      <c r="Q1238" s="30" t="s">
        <v>2235</v>
      </c>
      <c r="R1238" s="30">
        <v>2180</v>
      </c>
      <c r="S1238" s="32">
        <v>42116</v>
      </c>
      <c r="T1238" s="32">
        <v>42119</v>
      </c>
      <c r="U1238" s="53">
        <v>642.99030000000005</v>
      </c>
      <c r="V1238" s="30">
        <v>20</v>
      </c>
      <c r="W1238" s="30">
        <v>931.87</v>
      </c>
      <c r="X1238" s="30">
        <v>87620</v>
      </c>
      <c r="Y1238" s="30" t="s">
        <v>3218</v>
      </c>
      <c r="Z1238" s="30">
        <v>883.64231266565037</v>
      </c>
    </row>
    <row r="1239" spans="1:26" x14ac:dyDescent="0.2">
      <c r="A1239" s="30">
        <v>666</v>
      </c>
      <c r="B1239" s="30" t="s">
        <v>2236</v>
      </c>
      <c r="C1239" s="30" t="s">
        <v>23</v>
      </c>
      <c r="D1239" s="30">
        <v>0.02</v>
      </c>
      <c r="E1239" s="30">
        <v>4.57</v>
      </c>
      <c r="F1239" s="30">
        <v>5.42</v>
      </c>
      <c r="G1239" s="30" t="s">
        <v>14</v>
      </c>
      <c r="H1239" s="30" t="s">
        <v>70</v>
      </c>
      <c r="I1239" s="30" t="s">
        <v>24</v>
      </c>
      <c r="J1239" s="30" t="s">
        <v>48</v>
      </c>
      <c r="K1239" s="30" t="s">
        <v>49</v>
      </c>
      <c r="L1239" s="30" t="s">
        <v>2237</v>
      </c>
      <c r="M1239" s="30">
        <v>0.37</v>
      </c>
      <c r="N1239" s="30" t="s">
        <v>8</v>
      </c>
      <c r="O1239" s="30" t="s">
        <v>9</v>
      </c>
      <c r="P1239" s="30" t="s">
        <v>376</v>
      </c>
      <c r="Q1239" s="30" t="s">
        <v>2238</v>
      </c>
      <c r="R1239" s="30">
        <v>37211</v>
      </c>
      <c r="S1239" s="32">
        <v>42116</v>
      </c>
      <c r="T1239" s="32">
        <v>42120</v>
      </c>
      <c r="U1239" s="53">
        <v>-352.81400000000002</v>
      </c>
      <c r="V1239" s="30">
        <v>11</v>
      </c>
      <c r="W1239" s="30">
        <v>54.04</v>
      </c>
      <c r="X1239" s="30">
        <v>88679</v>
      </c>
      <c r="Y1239" s="30" t="s">
        <v>3215</v>
      </c>
      <c r="Z1239" s="30">
        <v>-186.10694467286203</v>
      </c>
    </row>
    <row r="1240" spans="1:26" x14ac:dyDescent="0.2">
      <c r="A1240" s="30">
        <v>667</v>
      </c>
      <c r="B1240" s="30" t="s">
        <v>529</v>
      </c>
      <c r="C1240" s="30" t="s">
        <v>23</v>
      </c>
      <c r="D1240" s="30">
        <v>0.02</v>
      </c>
      <c r="E1240" s="30">
        <v>4.57</v>
      </c>
      <c r="F1240" s="30">
        <v>5.42</v>
      </c>
      <c r="G1240" s="30" t="s">
        <v>14</v>
      </c>
      <c r="H1240" s="30" t="s">
        <v>70</v>
      </c>
      <c r="I1240" s="30" t="s">
        <v>24</v>
      </c>
      <c r="J1240" s="30" t="s">
        <v>48</v>
      </c>
      <c r="K1240" s="30" t="s">
        <v>49</v>
      </c>
      <c r="L1240" s="30" t="s">
        <v>2237</v>
      </c>
      <c r="M1240" s="30">
        <v>0.37</v>
      </c>
      <c r="N1240" s="30" t="s">
        <v>8</v>
      </c>
      <c r="O1240" s="30" t="s">
        <v>28</v>
      </c>
      <c r="P1240" s="30" t="s">
        <v>163</v>
      </c>
      <c r="Q1240" s="30" t="s">
        <v>530</v>
      </c>
      <c r="R1240" s="30">
        <v>75203</v>
      </c>
      <c r="S1240" s="32">
        <v>42116</v>
      </c>
      <c r="T1240" s="32">
        <v>42120</v>
      </c>
      <c r="U1240" s="53">
        <v>-124.2805</v>
      </c>
      <c r="V1240" s="30">
        <v>45</v>
      </c>
      <c r="W1240" s="30">
        <v>221.06</v>
      </c>
      <c r="X1240" s="30">
        <v>48257</v>
      </c>
      <c r="Y1240" s="30" t="s">
        <v>3216</v>
      </c>
      <c r="Z1240" s="30">
        <v>47.917237753207971</v>
      </c>
    </row>
    <row r="1241" spans="1:26" x14ac:dyDescent="0.2">
      <c r="A1241" s="30">
        <v>1777</v>
      </c>
      <c r="B1241" s="30" t="s">
        <v>148</v>
      </c>
      <c r="C1241" s="30" t="s">
        <v>23</v>
      </c>
      <c r="D1241" s="30">
        <v>7.0000000000000007E-2</v>
      </c>
      <c r="E1241" s="30">
        <v>5.43</v>
      </c>
      <c r="F1241" s="30">
        <v>0.95</v>
      </c>
      <c r="G1241" s="30" t="s">
        <v>14</v>
      </c>
      <c r="H1241" s="30" t="s">
        <v>15</v>
      </c>
      <c r="I1241" s="30" t="s">
        <v>24</v>
      </c>
      <c r="J1241" s="30" t="s">
        <v>64</v>
      </c>
      <c r="K1241" s="30" t="s">
        <v>26</v>
      </c>
      <c r="L1241" s="30" t="s">
        <v>2239</v>
      </c>
      <c r="M1241" s="30">
        <v>0.36</v>
      </c>
      <c r="N1241" s="30" t="s">
        <v>8</v>
      </c>
      <c r="O1241" s="30" t="s">
        <v>28</v>
      </c>
      <c r="P1241" s="30" t="s">
        <v>29</v>
      </c>
      <c r="Q1241" s="30" t="s">
        <v>150</v>
      </c>
      <c r="R1241" s="30">
        <v>46383</v>
      </c>
      <c r="S1241" s="32">
        <v>42116</v>
      </c>
      <c r="T1241" s="32">
        <v>42120</v>
      </c>
      <c r="U1241" s="53">
        <v>26.5029</v>
      </c>
      <c r="V1241" s="30">
        <v>7</v>
      </c>
      <c r="W1241" s="30">
        <v>38.409999999999997</v>
      </c>
      <c r="X1241" s="30">
        <v>89939</v>
      </c>
      <c r="Y1241" s="30" t="s">
        <v>3216</v>
      </c>
      <c r="Z1241" s="30">
        <v>11.18045173650011</v>
      </c>
    </row>
    <row r="1242" spans="1:26" x14ac:dyDescent="0.2">
      <c r="A1242" s="30">
        <v>678</v>
      </c>
      <c r="B1242" s="30" t="s">
        <v>2240</v>
      </c>
      <c r="C1242" s="30" t="s">
        <v>92</v>
      </c>
      <c r="D1242" s="30">
        <v>0.04</v>
      </c>
      <c r="E1242" s="30">
        <v>15.42</v>
      </c>
      <c r="F1242" s="30">
        <v>10.68</v>
      </c>
      <c r="G1242" s="30" t="s">
        <v>63</v>
      </c>
      <c r="H1242" s="30" t="s">
        <v>70</v>
      </c>
      <c r="I1242" s="30" t="s">
        <v>24</v>
      </c>
      <c r="J1242" s="30" t="s">
        <v>54</v>
      </c>
      <c r="K1242" s="30" t="s">
        <v>49</v>
      </c>
      <c r="L1242" s="30" t="s">
        <v>2241</v>
      </c>
      <c r="M1242" s="30">
        <v>0.57999999999999996</v>
      </c>
      <c r="N1242" s="30" t="s">
        <v>8</v>
      </c>
      <c r="O1242" s="30" t="s">
        <v>9</v>
      </c>
      <c r="P1242" s="30" t="s">
        <v>218</v>
      </c>
      <c r="Q1242" s="30" t="s">
        <v>2219</v>
      </c>
      <c r="R1242" s="30">
        <v>24281</v>
      </c>
      <c r="S1242" s="32">
        <v>42116</v>
      </c>
      <c r="T1242" s="32">
        <v>42117</v>
      </c>
      <c r="U1242" s="53">
        <v>-109.70399999999999</v>
      </c>
      <c r="V1242" s="30">
        <v>5</v>
      </c>
      <c r="W1242" s="30">
        <v>81.14</v>
      </c>
      <c r="X1242" s="30">
        <v>88889</v>
      </c>
      <c r="Y1242" s="30" t="s">
        <v>3215</v>
      </c>
      <c r="Z1242" s="30">
        <v>254.33260075249339</v>
      </c>
    </row>
    <row r="1243" spans="1:26" x14ac:dyDescent="0.2">
      <c r="A1243" s="30">
        <v>2760</v>
      </c>
      <c r="B1243" s="30" t="s">
        <v>2242</v>
      </c>
      <c r="C1243" s="30" t="s">
        <v>92</v>
      </c>
      <c r="D1243" s="30">
        <v>0.08</v>
      </c>
      <c r="E1243" s="30">
        <v>22.01</v>
      </c>
      <c r="F1243" s="30">
        <v>5.53</v>
      </c>
      <c r="G1243" s="30" t="s">
        <v>14</v>
      </c>
      <c r="H1243" s="30" t="s">
        <v>70</v>
      </c>
      <c r="I1243" s="30" t="s">
        <v>24</v>
      </c>
      <c r="J1243" s="30" t="s">
        <v>25</v>
      </c>
      <c r="K1243" s="30" t="s">
        <v>18</v>
      </c>
      <c r="L1243" s="30" t="s">
        <v>472</v>
      </c>
      <c r="M1243" s="30">
        <v>0.59</v>
      </c>
      <c r="N1243" s="30" t="s">
        <v>8</v>
      </c>
      <c r="O1243" s="30" t="s">
        <v>87</v>
      </c>
      <c r="P1243" s="30" t="s">
        <v>224</v>
      </c>
      <c r="Q1243" s="30" t="s">
        <v>2243</v>
      </c>
      <c r="R1243" s="30">
        <v>6708</v>
      </c>
      <c r="S1243" s="32">
        <v>42116</v>
      </c>
      <c r="T1243" s="32">
        <v>42118</v>
      </c>
      <c r="U1243" s="53">
        <v>105.7</v>
      </c>
      <c r="V1243" s="30">
        <v>11</v>
      </c>
      <c r="W1243" s="30">
        <v>241.97</v>
      </c>
      <c r="X1243" s="30">
        <v>90724</v>
      </c>
      <c r="Y1243" s="30" t="s">
        <v>3218</v>
      </c>
      <c r="Z1243" s="30">
        <v>417.31100561873814</v>
      </c>
    </row>
    <row r="1244" spans="1:26" x14ac:dyDescent="0.2">
      <c r="A1244" s="30">
        <v>2764</v>
      </c>
      <c r="B1244" s="30" t="s">
        <v>2244</v>
      </c>
      <c r="C1244" s="30" t="s">
        <v>92</v>
      </c>
      <c r="D1244" s="30">
        <v>0.02</v>
      </c>
      <c r="E1244" s="30">
        <v>29.74</v>
      </c>
      <c r="F1244" s="30">
        <v>6.64</v>
      </c>
      <c r="G1244" s="30" t="s">
        <v>14</v>
      </c>
      <c r="H1244" s="30" t="s">
        <v>70</v>
      </c>
      <c r="I1244" s="30" t="s">
        <v>24</v>
      </c>
      <c r="J1244" s="30" t="s">
        <v>54</v>
      </c>
      <c r="K1244" s="30" t="s">
        <v>49</v>
      </c>
      <c r="L1244" s="30" t="s">
        <v>2245</v>
      </c>
      <c r="M1244" s="30">
        <v>0.7</v>
      </c>
      <c r="N1244" s="30" t="s">
        <v>8</v>
      </c>
      <c r="O1244" s="30" t="s">
        <v>87</v>
      </c>
      <c r="P1244" s="30" t="s">
        <v>373</v>
      </c>
      <c r="Q1244" s="30" t="s">
        <v>1981</v>
      </c>
      <c r="R1244" s="30">
        <v>7601</v>
      </c>
      <c r="S1244" s="32">
        <v>42116</v>
      </c>
      <c r="T1244" s="32">
        <v>42116</v>
      </c>
      <c r="U1244" s="53">
        <v>-21.06</v>
      </c>
      <c r="V1244" s="30">
        <v>4</v>
      </c>
      <c r="W1244" s="30">
        <v>120.81</v>
      </c>
      <c r="X1244" s="30">
        <v>90724</v>
      </c>
      <c r="Y1244" s="30" t="s">
        <v>3218</v>
      </c>
      <c r="Z1244" s="30">
        <v>473.48518499191846</v>
      </c>
    </row>
    <row r="1245" spans="1:26" x14ac:dyDescent="0.2">
      <c r="A1245" s="30">
        <v>2737</v>
      </c>
      <c r="B1245" s="30" t="s">
        <v>2246</v>
      </c>
      <c r="C1245" s="30" t="s">
        <v>46</v>
      </c>
      <c r="D1245" s="30">
        <v>0.05</v>
      </c>
      <c r="E1245" s="30">
        <v>100.98</v>
      </c>
      <c r="F1245" s="30">
        <v>7.18</v>
      </c>
      <c r="G1245" s="30" t="s">
        <v>14</v>
      </c>
      <c r="H1245" s="30" t="s">
        <v>3</v>
      </c>
      <c r="I1245" s="30" t="s">
        <v>16</v>
      </c>
      <c r="J1245" s="30" t="s">
        <v>17</v>
      </c>
      <c r="K1245" s="30" t="s">
        <v>49</v>
      </c>
      <c r="L1245" s="30" t="s">
        <v>645</v>
      </c>
      <c r="M1245" s="30">
        <v>0.4</v>
      </c>
      <c r="N1245" s="30" t="s">
        <v>8</v>
      </c>
      <c r="O1245" s="30" t="s">
        <v>87</v>
      </c>
      <c r="P1245" s="30" t="s">
        <v>609</v>
      </c>
      <c r="Q1245" s="30" t="s">
        <v>1922</v>
      </c>
      <c r="R1245" s="30">
        <v>5701</v>
      </c>
      <c r="S1245" s="32">
        <v>42116</v>
      </c>
      <c r="T1245" s="32">
        <v>42118</v>
      </c>
      <c r="U1245" s="53">
        <v>566.60730000000001</v>
      </c>
      <c r="V1245" s="30">
        <v>8</v>
      </c>
      <c r="W1245" s="30">
        <v>821.17</v>
      </c>
      <c r="X1245" s="30">
        <v>89018</v>
      </c>
      <c r="Y1245" s="30" t="s">
        <v>3218</v>
      </c>
      <c r="Z1245" s="30">
        <v>1223.4534631701247</v>
      </c>
    </row>
    <row r="1246" spans="1:26" x14ac:dyDescent="0.2">
      <c r="A1246" s="30">
        <v>2114</v>
      </c>
      <c r="B1246" s="30" t="s">
        <v>1351</v>
      </c>
      <c r="C1246" s="30" t="s">
        <v>1</v>
      </c>
      <c r="D1246" s="30">
        <v>0.08</v>
      </c>
      <c r="E1246" s="30">
        <v>2.89</v>
      </c>
      <c r="F1246" s="30">
        <v>0.49</v>
      </c>
      <c r="G1246" s="30" t="s">
        <v>14</v>
      </c>
      <c r="H1246" s="30" t="s">
        <v>70</v>
      </c>
      <c r="I1246" s="30" t="s">
        <v>24</v>
      </c>
      <c r="J1246" s="30" t="s">
        <v>128</v>
      </c>
      <c r="K1246" s="30" t="s">
        <v>49</v>
      </c>
      <c r="L1246" s="30" t="s">
        <v>2247</v>
      </c>
      <c r="M1246" s="30">
        <v>0.38</v>
      </c>
      <c r="N1246" s="30" t="s">
        <v>8</v>
      </c>
      <c r="O1246" s="30" t="s">
        <v>9</v>
      </c>
      <c r="P1246" s="30" t="s">
        <v>218</v>
      </c>
      <c r="Q1246" s="30" t="s">
        <v>1353</v>
      </c>
      <c r="R1246" s="30">
        <v>23518</v>
      </c>
      <c r="S1246" s="32">
        <v>42117</v>
      </c>
      <c r="T1246" s="32">
        <v>42117</v>
      </c>
      <c r="U1246" s="53">
        <v>38.405999999999999</v>
      </c>
      <c r="V1246" s="30">
        <v>1</v>
      </c>
      <c r="W1246" s="30">
        <v>3.07</v>
      </c>
      <c r="X1246" s="30">
        <v>88404</v>
      </c>
      <c r="Y1246" s="30" t="s">
        <v>3215</v>
      </c>
      <c r="Z1246" s="30">
        <v>251.89109471402037</v>
      </c>
    </row>
    <row r="1247" spans="1:26" x14ac:dyDescent="0.2">
      <c r="A1247" s="30">
        <v>1253</v>
      </c>
      <c r="B1247" s="30" t="s">
        <v>2248</v>
      </c>
      <c r="C1247" s="30" t="s">
        <v>23</v>
      </c>
      <c r="D1247" s="30">
        <v>0.02</v>
      </c>
      <c r="E1247" s="30">
        <v>46.89</v>
      </c>
      <c r="F1247" s="30">
        <v>5.0999999999999996</v>
      </c>
      <c r="G1247" s="30" t="s">
        <v>14</v>
      </c>
      <c r="H1247" s="30" t="s">
        <v>47</v>
      </c>
      <c r="I1247" s="30" t="s">
        <v>24</v>
      </c>
      <c r="J1247" s="30" t="s">
        <v>71</v>
      </c>
      <c r="K1247" s="30" t="s">
        <v>120</v>
      </c>
      <c r="L1247" s="30" t="s">
        <v>1819</v>
      </c>
      <c r="M1247" s="30">
        <v>0.46</v>
      </c>
      <c r="N1247" s="30" t="s">
        <v>8</v>
      </c>
      <c r="O1247" s="30" t="s">
        <v>28</v>
      </c>
      <c r="P1247" s="30" t="s">
        <v>163</v>
      </c>
      <c r="Q1247" s="30" t="s">
        <v>2249</v>
      </c>
      <c r="R1247" s="30">
        <v>78613</v>
      </c>
      <c r="S1247" s="32">
        <v>42117</v>
      </c>
      <c r="T1247" s="32">
        <v>42117</v>
      </c>
      <c r="U1247" s="53">
        <v>421.3485</v>
      </c>
      <c r="V1247" s="30">
        <v>13</v>
      </c>
      <c r="W1247" s="30">
        <v>610.65</v>
      </c>
      <c r="X1247" s="30">
        <v>89981</v>
      </c>
      <c r="Y1247" s="30" t="s">
        <v>3216</v>
      </c>
      <c r="Z1247" s="30">
        <v>835.65243437370054</v>
      </c>
    </row>
    <row r="1248" spans="1:26" x14ac:dyDescent="0.2">
      <c r="A1248" s="30">
        <v>1253</v>
      </c>
      <c r="B1248" s="30" t="s">
        <v>2248</v>
      </c>
      <c r="C1248" s="30" t="s">
        <v>23</v>
      </c>
      <c r="D1248" s="30">
        <v>0.05</v>
      </c>
      <c r="E1248" s="30">
        <v>140.97999999999999</v>
      </c>
      <c r="F1248" s="30">
        <v>36.090000000000003</v>
      </c>
      <c r="G1248" s="30" t="s">
        <v>2</v>
      </c>
      <c r="H1248" s="30" t="s">
        <v>47</v>
      </c>
      <c r="I1248" s="30" t="s">
        <v>4</v>
      </c>
      <c r="J1248" s="30" t="s">
        <v>93</v>
      </c>
      <c r="K1248" s="30" t="s">
        <v>6</v>
      </c>
      <c r="L1248" s="30" t="s">
        <v>1838</v>
      </c>
      <c r="M1248" s="30">
        <v>0.77</v>
      </c>
      <c r="N1248" s="30" t="s">
        <v>8</v>
      </c>
      <c r="O1248" s="30" t="s">
        <v>28</v>
      </c>
      <c r="P1248" s="30" t="s">
        <v>163</v>
      </c>
      <c r="Q1248" s="30" t="s">
        <v>2249</v>
      </c>
      <c r="R1248" s="30">
        <v>78613</v>
      </c>
      <c r="S1248" s="32">
        <v>42117</v>
      </c>
      <c r="T1248" s="32">
        <v>42119</v>
      </c>
      <c r="U1248" s="53">
        <v>-373.09</v>
      </c>
      <c r="V1248" s="30">
        <v>5</v>
      </c>
      <c r="W1248" s="30">
        <v>699.24</v>
      </c>
      <c r="X1248" s="30">
        <v>89981</v>
      </c>
      <c r="Y1248" s="30" t="s">
        <v>3216</v>
      </c>
      <c r="Z1248" s="30">
        <v>1607.7449897755921</v>
      </c>
    </row>
    <row r="1249" spans="1:26" x14ac:dyDescent="0.2">
      <c r="A1249" s="30">
        <v>1253</v>
      </c>
      <c r="B1249" s="30" t="s">
        <v>2248</v>
      </c>
      <c r="C1249" s="30" t="s">
        <v>23</v>
      </c>
      <c r="D1249" s="30">
        <v>0.1</v>
      </c>
      <c r="E1249" s="30">
        <v>212.6</v>
      </c>
      <c r="F1249" s="30">
        <v>110.2</v>
      </c>
      <c r="G1249" s="30" t="s">
        <v>2</v>
      </c>
      <c r="H1249" s="30" t="s">
        <v>47</v>
      </c>
      <c r="I1249" s="30" t="s">
        <v>4</v>
      </c>
      <c r="J1249" s="30" t="s">
        <v>5</v>
      </c>
      <c r="K1249" s="30" t="s">
        <v>6</v>
      </c>
      <c r="L1249" s="30" t="s">
        <v>139</v>
      </c>
      <c r="M1249" s="30">
        <v>0.73</v>
      </c>
      <c r="N1249" s="30" t="s">
        <v>8</v>
      </c>
      <c r="O1249" s="30" t="s">
        <v>28</v>
      </c>
      <c r="P1249" s="30" t="s">
        <v>163</v>
      </c>
      <c r="Q1249" s="30" t="s">
        <v>2249</v>
      </c>
      <c r="R1249" s="30">
        <v>78613</v>
      </c>
      <c r="S1249" s="32">
        <v>42117</v>
      </c>
      <c r="T1249" s="32">
        <v>42119</v>
      </c>
      <c r="U1249" s="53">
        <v>-3465.0720000000001</v>
      </c>
      <c r="V1249" s="30">
        <v>12</v>
      </c>
      <c r="W1249" s="30">
        <v>2346.0300000000002</v>
      </c>
      <c r="X1249" s="30">
        <v>89981</v>
      </c>
      <c r="Y1249" s="30" t="s">
        <v>3216</v>
      </c>
      <c r="Z1249" s="30">
        <v>647.93648899077891</v>
      </c>
    </row>
    <row r="1250" spans="1:26" x14ac:dyDescent="0.2">
      <c r="A1250" s="30">
        <v>146</v>
      </c>
      <c r="B1250" s="30" t="s">
        <v>1576</v>
      </c>
      <c r="C1250" s="30" t="s">
        <v>92</v>
      </c>
      <c r="D1250" s="30">
        <v>0.06</v>
      </c>
      <c r="E1250" s="30">
        <v>180.98</v>
      </c>
      <c r="F1250" s="30">
        <v>26.2</v>
      </c>
      <c r="G1250" s="30" t="s">
        <v>2</v>
      </c>
      <c r="H1250" s="30" t="s">
        <v>70</v>
      </c>
      <c r="I1250" s="30" t="s">
        <v>4</v>
      </c>
      <c r="J1250" s="30" t="s">
        <v>85</v>
      </c>
      <c r="K1250" s="30" t="s">
        <v>33</v>
      </c>
      <c r="L1250" s="30" t="s">
        <v>2250</v>
      </c>
      <c r="M1250" s="30">
        <v>0.59</v>
      </c>
      <c r="N1250" s="30" t="s">
        <v>8</v>
      </c>
      <c r="O1250" s="30" t="s">
        <v>28</v>
      </c>
      <c r="P1250" s="30" t="s">
        <v>163</v>
      </c>
      <c r="Q1250" s="30" t="s">
        <v>1578</v>
      </c>
      <c r="R1250" s="30">
        <v>76148</v>
      </c>
      <c r="S1250" s="32">
        <v>42117</v>
      </c>
      <c r="T1250" s="32">
        <v>42118</v>
      </c>
      <c r="U1250" s="53">
        <v>251.4084</v>
      </c>
      <c r="V1250" s="30">
        <v>5</v>
      </c>
      <c r="W1250" s="30">
        <v>929.57</v>
      </c>
      <c r="X1250" s="30">
        <v>91090</v>
      </c>
      <c r="Y1250" s="30" t="s">
        <v>3216</v>
      </c>
      <c r="Z1250" s="30">
        <v>1845.5555085530632</v>
      </c>
    </row>
    <row r="1251" spans="1:26" x14ac:dyDescent="0.2">
      <c r="A1251" s="30">
        <v>699</v>
      </c>
      <c r="B1251" s="30" t="s">
        <v>837</v>
      </c>
      <c r="C1251" s="30" t="s">
        <v>92</v>
      </c>
      <c r="D1251" s="30">
        <v>0.03</v>
      </c>
      <c r="E1251" s="30">
        <v>5.28</v>
      </c>
      <c r="F1251" s="30">
        <v>5.61</v>
      </c>
      <c r="G1251" s="30" t="s">
        <v>14</v>
      </c>
      <c r="H1251" s="30" t="s">
        <v>15</v>
      </c>
      <c r="I1251" s="30" t="s">
        <v>24</v>
      </c>
      <c r="J1251" s="30" t="s">
        <v>64</v>
      </c>
      <c r="K1251" s="30" t="s">
        <v>49</v>
      </c>
      <c r="L1251" s="30" t="s">
        <v>2251</v>
      </c>
      <c r="M1251" s="30">
        <v>0.4</v>
      </c>
      <c r="N1251" s="30" t="s">
        <v>8</v>
      </c>
      <c r="O1251" s="30" t="s">
        <v>35</v>
      </c>
      <c r="P1251" s="30" t="s">
        <v>66</v>
      </c>
      <c r="Q1251" s="30" t="s">
        <v>76</v>
      </c>
      <c r="R1251" s="30">
        <v>90041</v>
      </c>
      <c r="S1251" s="32">
        <v>42117</v>
      </c>
      <c r="T1251" s="32">
        <v>42118</v>
      </c>
      <c r="U1251" s="53">
        <v>-16.670000000000002</v>
      </c>
      <c r="V1251" s="30">
        <v>5</v>
      </c>
      <c r="W1251" s="30">
        <v>32.5</v>
      </c>
      <c r="X1251" s="30">
        <v>44517</v>
      </c>
      <c r="Y1251" s="30" t="s">
        <v>3217</v>
      </c>
      <c r="Z1251" s="30">
        <v>87.975368394644732</v>
      </c>
    </row>
    <row r="1252" spans="1:26" x14ac:dyDescent="0.2">
      <c r="A1252" s="30">
        <v>702</v>
      </c>
      <c r="B1252" s="30" t="s">
        <v>2252</v>
      </c>
      <c r="C1252" s="30" t="s">
        <v>92</v>
      </c>
      <c r="D1252" s="30">
        <v>0.03</v>
      </c>
      <c r="E1252" s="30">
        <v>5.28</v>
      </c>
      <c r="F1252" s="30">
        <v>5.61</v>
      </c>
      <c r="G1252" s="30" t="s">
        <v>14</v>
      </c>
      <c r="H1252" s="30" t="s">
        <v>15</v>
      </c>
      <c r="I1252" s="30" t="s">
        <v>24</v>
      </c>
      <c r="J1252" s="30" t="s">
        <v>64</v>
      </c>
      <c r="K1252" s="30" t="s">
        <v>49</v>
      </c>
      <c r="L1252" s="30" t="s">
        <v>2251</v>
      </c>
      <c r="M1252" s="30">
        <v>0.4</v>
      </c>
      <c r="N1252" s="30" t="s">
        <v>8</v>
      </c>
      <c r="O1252" s="30" t="s">
        <v>35</v>
      </c>
      <c r="P1252" s="30" t="s">
        <v>66</v>
      </c>
      <c r="Q1252" s="30" t="s">
        <v>2253</v>
      </c>
      <c r="R1252" s="30">
        <v>95404</v>
      </c>
      <c r="S1252" s="32">
        <v>42117</v>
      </c>
      <c r="T1252" s="32">
        <v>42118</v>
      </c>
      <c r="U1252" s="53">
        <v>-16.670000000000002</v>
      </c>
      <c r="V1252" s="30">
        <v>1</v>
      </c>
      <c r="W1252" s="30">
        <v>6.5</v>
      </c>
      <c r="X1252" s="30">
        <v>87977</v>
      </c>
      <c r="Y1252" s="30" t="s">
        <v>3217</v>
      </c>
      <c r="Z1252" s="30">
        <v>87.975368394644732</v>
      </c>
    </row>
    <row r="1253" spans="1:26" x14ac:dyDescent="0.2">
      <c r="A1253" s="30">
        <v>1304</v>
      </c>
      <c r="B1253" s="30" t="s">
        <v>2254</v>
      </c>
      <c r="C1253" s="30" t="s">
        <v>92</v>
      </c>
      <c r="D1253" s="30">
        <v>0.08</v>
      </c>
      <c r="E1253" s="30">
        <v>2.88</v>
      </c>
      <c r="F1253" s="30">
        <v>0.5</v>
      </c>
      <c r="G1253" s="30" t="s">
        <v>14</v>
      </c>
      <c r="H1253" s="30" t="s">
        <v>15</v>
      </c>
      <c r="I1253" s="30" t="s">
        <v>24</v>
      </c>
      <c r="J1253" s="30" t="s">
        <v>128</v>
      </c>
      <c r="K1253" s="30" t="s">
        <v>49</v>
      </c>
      <c r="L1253" s="30" t="s">
        <v>2255</v>
      </c>
      <c r="M1253" s="30">
        <v>0.39</v>
      </c>
      <c r="N1253" s="30" t="s">
        <v>8</v>
      </c>
      <c r="O1253" s="30" t="s">
        <v>35</v>
      </c>
      <c r="P1253" s="30" t="s">
        <v>122</v>
      </c>
      <c r="Q1253" s="30" t="s">
        <v>2256</v>
      </c>
      <c r="R1253" s="30">
        <v>84084</v>
      </c>
      <c r="S1253" s="32">
        <v>42117</v>
      </c>
      <c r="T1253" s="32">
        <v>42118</v>
      </c>
      <c r="U1253" s="53">
        <v>6.0305999999999997</v>
      </c>
      <c r="V1253" s="30">
        <v>3</v>
      </c>
      <c r="W1253" s="30">
        <v>8.74</v>
      </c>
      <c r="X1253" s="30">
        <v>87004</v>
      </c>
      <c r="Y1253" s="30" t="s">
        <v>3217</v>
      </c>
      <c r="Z1253" s="30">
        <v>-78.889092118160306</v>
      </c>
    </row>
    <row r="1254" spans="1:26" x14ac:dyDescent="0.2">
      <c r="A1254" s="30">
        <v>483</v>
      </c>
      <c r="B1254" s="30" t="s">
        <v>791</v>
      </c>
      <c r="C1254" s="30" t="s">
        <v>46</v>
      </c>
      <c r="D1254" s="30">
        <v>0.06</v>
      </c>
      <c r="E1254" s="30">
        <v>3.36</v>
      </c>
      <c r="F1254" s="30">
        <v>6.27</v>
      </c>
      <c r="G1254" s="30" t="s">
        <v>14</v>
      </c>
      <c r="H1254" s="30" t="s">
        <v>70</v>
      </c>
      <c r="I1254" s="30" t="s">
        <v>24</v>
      </c>
      <c r="J1254" s="30" t="s">
        <v>48</v>
      </c>
      <c r="K1254" s="30" t="s">
        <v>49</v>
      </c>
      <c r="L1254" s="30" t="s">
        <v>162</v>
      </c>
      <c r="M1254" s="30">
        <v>0.4</v>
      </c>
      <c r="N1254" s="30" t="s">
        <v>8</v>
      </c>
      <c r="O1254" s="30" t="s">
        <v>28</v>
      </c>
      <c r="P1254" s="30" t="s">
        <v>79</v>
      </c>
      <c r="Q1254" s="30" t="s">
        <v>793</v>
      </c>
      <c r="R1254" s="30">
        <v>60543</v>
      </c>
      <c r="S1254" s="32">
        <v>42117</v>
      </c>
      <c r="T1254" s="32">
        <v>42118</v>
      </c>
      <c r="U1254" s="53">
        <v>-24.057539999999999</v>
      </c>
      <c r="V1254" s="30">
        <v>2</v>
      </c>
      <c r="W1254" s="30">
        <v>8.82</v>
      </c>
      <c r="X1254" s="30">
        <v>90354</v>
      </c>
      <c r="Y1254" s="30" t="s">
        <v>3216</v>
      </c>
      <c r="Z1254" s="30">
        <v>290.01327475253055</v>
      </c>
    </row>
    <row r="1255" spans="1:26" x14ac:dyDescent="0.2">
      <c r="A1255" s="30">
        <v>483</v>
      </c>
      <c r="B1255" s="30" t="s">
        <v>791</v>
      </c>
      <c r="C1255" s="30" t="s">
        <v>46</v>
      </c>
      <c r="D1255" s="30">
        <v>7.0000000000000007E-2</v>
      </c>
      <c r="E1255" s="30">
        <v>699.99</v>
      </c>
      <c r="F1255" s="30">
        <v>24.49</v>
      </c>
      <c r="G1255" s="30" t="s">
        <v>14</v>
      </c>
      <c r="H1255" s="30" t="s">
        <v>70</v>
      </c>
      <c r="I1255" s="30" t="s">
        <v>16</v>
      </c>
      <c r="J1255" s="30" t="s">
        <v>39</v>
      </c>
      <c r="K1255" s="30" t="s">
        <v>40</v>
      </c>
      <c r="L1255" s="30" t="s">
        <v>289</v>
      </c>
      <c r="M1255" s="30">
        <v>0.41</v>
      </c>
      <c r="N1255" s="30" t="s">
        <v>8</v>
      </c>
      <c r="O1255" s="30" t="s">
        <v>28</v>
      </c>
      <c r="P1255" s="30" t="s">
        <v>79</v>
      </c>
      <c r="Q1255" s="30" t="s">
        <v>793</v>
      </c>
      <c r="R1255" s="30">
        <v>60543</v>
      </c>
      <c r="S1255" s="32">
        <v>42117</v>
      </c>
      <c r="T1255" s="32">
        <v>42119</v>
      </c>
      <c r="U1255" s="53">
        <v>2583.5614799999998</v>
      </c>
      <c r="V1255" s="30">
        <v>9</v>
      </c>
      <c r="W1255" s="30">
        <v>5976.09</v>
      </c>
      <c r="X1255" s="30">
        <v>90354</v>
      </c>
      <c r="Y1255" s="30" t="s">
        <v>3216</v>
      </c>
      <c r="Z1255" s="30">
        <v>5648.2386598125413</v>
      </c>
    </row>
    <row r="1256" spans="1:26" x14ac:dyDescent="0.2">
      <c r="A1256" s="30">
        <v>1257</v>
      </c>
      <c r="B1256" s="30" t="s">
        <v>2257</v>
      </c>
      <c r="C1256" s="30" t="s">
        <v>1</v>
      </c>
      <c r="D1256" s="30">
        <v>0.04</v>
      </c>
      <c r="E1256" s="30">
        <v>2.52</v>
      </c>
      <c r="F1256" s="30">
        <v>1.92</v>
      </c>
      <c r="G1256" s="30" t="s">
        <v>14</v>
      </c>
      <c r="H1256" s="30" t="s">
        <v>47</v>
      </c>
      <c r="I1256" s="30" t="s">
        <v>24</v>
      </c>
      <c r="J1256" s="30" t="s">
        <v>544</v>
      </c>
      <c r="K1256" s="30" t="s">
        <v>26</v>
      </c>
      <c r="L1256" s="30" t="s">
        <v>2258</v>
      </c>
      <c r="M1256" s="30">
        <v>0.82</v>
      </c>
      <c r="N1256" s="30" t="s">
        <v>8</v>
      </c>
      <c r="O1256" s="30" t="s">
        <v>35</v>
      </c>
      <c r="P1256" s="30" t="s">
        <v>36</v>
      </c>
      <c r="Q1256" s="30" t="s">
        <v>1099</v>
      </c>
      <c r="R1256" s="30">
        <v>80013</v>
      </c>
      <c r="S1256" s="32">
        <v>42118</v>
      </c>
      <c r="T1256" s="32">
        <v>42118</v>
      </c>
      <c r="U1256" s="53">
        <v>-8.2080000000000002</v>
      </c>
      <c r="V1256" s="30">
        <v>1</v>
      </c>
      <c r="W1256" s="30">
        <v>3.13</v>
      </c>
      <c r="X1256" s="30">
        <v>86536</v>
      </c>
      <c r="Y1256" s="30" t="s">
        <v>3217</v>
      </c>
      <c r="Z1256" s="30">
        <v>665.11572178079928</v>
      </c>
    </row>
    <row r="1257" spans="1:26" x14ac:dyDescent="0.2">
      <c r="A1257" s="30">
        <v>3325</v>
      </c>
      <c r="B1257" s="30" t="s">
        <v>2259</v>
      </c>
      <c r="C1257" s="30" t="s">
        <v>1</v>
      </c>
      <c r="D1257" s="30">
        <v>7.0000000000000007E-2</v>
      </c>
      <c r="E1257" s="30">
        <v>5.58</v>
      </c>
      <c r="F1257" s="30">
        <v>1.99</v>
      </c>
      <c r="G1257" s="30" t="s">
        <v>14</v>
      </c>
      <c r="H1257" s="30" t="s">
        <v>15</v>
      </c>
      <c r="I1257" s="30" t="s">
        <v>24</v>
      </c>
      <c r="J1257" s="30" t="s">
        <v>25</v>
      </c>
      <c r="K1257" s="30" t="s">
        <v>26</v>
      </c>
      <c r="L1257" s="30" t="s">
        <v>2260</v>
      </c>
      <c r="M1257" s="30">
        <v>0.46</v>
      </c>
      <c r="N1257" s="30" t="s">
        <v>8</v>
      </c>
      <c r="O1257" s="30" t="s">
        <v>35</v>
      </c>
      <c r="P1257" s="30" t="s">
        <v>115</v>
      </c>
      <c r="Q1257" s="30" t="s">
        <v>2261</v>
      </c>
      <c r="R1257" s="30">
        <v>97420</v>
      </c>
      <c r="S1257" s="32">
        <v>42118</v>
      </c>
      <c r="T1257" s="32">
        <v>42120</v>
      </c>
      <c r="U1257" s="53">
        <v>23.045999999999999</v>
      </c>
      <c r="V1257" s="30">
        <v>23</v>
      </c>
      <c r="W1257" s="30">
        <v>121.46</v>
      </c>
      <c r="X1257" s="30">
        <v>90987</v>
      </c>
      <c r="Y1257" s="30" t="s">
        <v>3217</v>
      </c>
      <c r="Z1257" s="30">
        <v>330.2166772095527</v>
      </c>
    </row>
    <row r="1258" spans="1:26" x14ac:dyDescent="0.2">
      <c r="A1258" s="30">
        <v>1085</v>
      </c>
      <c r="B1258" s="30" t="s">
        <v>207</v>
      </c>
      <c r="C1258" s="30" t="s">
        <v>13</v>
      </c>
      <c r="D1258" s="30">
        <v>0.04</v>
      </c>
      <c r="E1258" s="30">
        <v>9.06</v>
      </c>
      <c r="F1258" s="30">
        <v>9.86</v>
      </c>
      <c r="G1258" s="30" t="s">
        <v>14</v>
      </c>
      <c r="H1258" s="30" t="s">
        <v>47</v>
      </c>
      <c r="I1258" s="30" t="s">
        <v>24</v>
      </c>
      <c r="J1258" s="30" t="s">
        <v>64</v>
      </c>
      <c r="K1258" s="30" t="s">
        <v>49</v>
      </c>
      <c r="L1258" s="30" t="s">
        <v>2262</v>
      </c>
      <c r="M1258" s="30">
        <v>0.4</v>
      </c>
      <c r="N1258" s="30" t="s">
        <v>8</v>
      </c>
      <c r="O1258" s="30" t="s">
        <v>87</v>
      </c>
      <c r="P1258" s="30" t="s">
        <v>88</v>
      </c>
      <c r="Q1258" s="30" t="s">
        <v>209</v>
      </c>
      <c r="R1258" s="30">
        <v>11729</v>
      </c>
      <c r="S1258" s="32">
        <v>42118</v>
      </c>
      <c r="T1258" s="32">
        <v>42119</v>
      </c>
      <c r="U1258" s="53">
        <v>-53.25</v>
      </c>
      <c r="V1258" s="30">
        <v>3</v>
      </c>
      <c r="W1258" s="30">
        <v>30.87</v>
      </c>
      <c r="X1258" s="30">
        <v>86123</v>
      </c>
      <c r="Y1258" s="30" t="s">
        <v>3218</v>
      </c>
      <c r="Z1258" s="30">
        <v>217.34201657647702</v>
      </c>
    </row>
    <row r="1259" spans="1:26" x14ac:dyDescent="0.2">
      <c r="A1259" s="30">
        <v>1086</v>
      </c>
      <c r="B1259" s="30" t="s">
        <v>2263</v>
      </c>
      <c r="C1259" s="30" t="s">
        <v>13</v>
      </c>
      <c r="D1259" s="30">
        <v>0.04</v>
      </c>
      <c r="E1259" s="30">
        <v>14.27</v>
      </c>
      <c r="F1259" s="30">
        <v>7.27</v>
      </c>
      <c r="G1259" s="30" t="s">
        <v>14</v>
      </c>
      <c r="H1259" s="30" t="s">
        <v>47</v>
      </c>
      <c r="I1259" s="30" t="s">
        <v>24</v>
      </c>
      <c r="J1259" s="30" t="s">
        <v>48</v>
      </c>
      <c r="K1259" s="30" t="s">
        <v>49</v>
      </c>
      <c r="L1259" s="30" t="s">
        <v>2264</v>
      </c>
      <c r="M1259" s="30">
        <v>0.38</v>
      </c>
      <c r="N1259" s="30" t="s">
        <v>8</v>
      </c>
      <c r="O1259" s="30" t="s">
        <v>87</v>
      </c>
      <c r="P1259" s="30" t="s">
        <v>88</v>
      </c>
      <c r="Q1259" s="30" t="s">
        <v>2265</v>
      </c>
      <c r="R1259" s="30">
        <v>11746</v>
      </c>
      <c r="S1259" s="32">
        <v>42118</v>
      </c>
      <c r="T1259" s="32">
        <v>42119</v>
      </c>
      <c r="U1259" s="53">
        <v>2.125</v>
      </c>
      <c r="V1259" s="30">
        <v>3</v>
      </c>
      <c r="W1259" s="30">
        <v>45.24</v>
      </c>
      <c r="X1259" s="30">
        <v>86123</v>
      </c>
      <c r="Y1259" s="30" t="s">
        <v>3218</v>
      </c>
      <c r="Z1259" s="30">
        <v>202.16170478148115</v>
      </c>
    </row>
    <row r="1260" spans="1:26" x14ac:dyDescent="0.2">
      <c r="A1260" s="30">
        <v>1670</v>
      </c>
      <c r="B1260" s="30" t="s">
        <v>2266</v>
      </c>
      <c r="C1260" s="30" t="s">
        <v>23</v>
      </c>
      <c r="D1260" s="30">
        <v>0.03</v>
      </c>
      <c r="E1260" s="30">
        <v>35.409999999999997</v>
      </c>
      <c r="F1260" s="30">
        <v>1.99</v>
      </c>
      <c r="G1260" s="30" t="s">
        <v>14</v>
      </c>
      <c r="H1260" s="30" t="s">
        <v>3</v>
      </c>
      <c r="I1260" s="30" t="s">
        <v>16</v>
      </c>
      <c r="J1260" s="30" t="s">
        <v>17</v>
      </c>
      <c r="K1260" s="30" t="s">
        <v>18</v>
      </c>
      <c r="L1260" s="30" t="s">
        <v>2267</v>
      </c>
      <c r="M1260" s="30">
        <v>0.43</v>
      </c>
      <c r="N1260" s="30" t="s">
        <v>8</v>
      </c>
      <c r="O1260" s="30" t="s">
        <v>9</v>
      </c>
      <c r="P1260" s="30" t="s">
        <v>218</v>
      </c>
      <c r="Q1260" s="30" t="s">
        <v>2149</v>
      </c>
      <c r="R1260" s="30">
        <v>24060</v>
      </c>
      <c r="S1260" s="32">
        <v>42118</v>
      </c>
      <c r="T1260" s="32">
        <v>42120</v>
      </c>
      <c r="U1260" s="53">
        <v>1912.422</v>
      </c>
      <c r="V1260" s="30">
        <v>10</v>
      </c>
      <c r="W1260" s="30">
        <v>367.52</v>
      </c>
      <c r="X1260" s="30">
        <v>86722</v>
      </c>
      <c r="Y1260" s="30" t="s">
        <v>3215</v>
      </c>
      <c r="Z1260" s="30">
        <v>2169.6032150961851</v>
      </c>
    </row>
    <row r="1261" spans="1:26" x14ac:dyDescent="0.2">
      <c r="A1261" s="30">
        <v>1670</v>
      </c>
      <c r="B1261" s="30" t="s">
        <v>2266</v>
      </c>
      <c r="C1261" s="30" t="s">
        <v>23</v>
      </c>
      <c r="D1261" s="30">
        <v>0</v>
      </c>
      <c r="E1261" s="30">
        <v>142.86000000000001</v>
      </c>
      <c r="F1261" s="30">
        <v>19.989999999999998</v>
      </c>
      <c r="G1261" s="30" t="s">
        <v>14</v>
      </c>
      <c r="H1261" s="30" t="s">
        <v>3</v>
      </c>
      <c r="I1261" s="30" t="s">
        <v>24</v>
      </c>
      <c r="J1261" s="30" t="s">
        <v>54</v>
      </c>
      <c r="K1261" s="30" t="s">
        <v>49</v>
      </c>
      <c r="L1261" s="30" t="s">
        <v>1932</v>
      </c>
      <c r="M1261" s="30">
        <v>0.56000000000000005</v>
      </c>
      <c r="N1261" s="30" t="s">
        <v>8</v>
      </c>
      <c r="O1261" s="30" t="s">
        <v>9</v>
      </c>
      <c r="P1261" s="30" t="s">
        <v>218</v>
      </c>
      <c r="Q1261" s="30" t="s">
        <v>2149</v>
      </c>
      <c r="R1261" s="30">
        <v>24060</v>
      </c>
      <c r="S1261" s="32">
        <v>42118</v>
      </c>
      <c r="T1261" s="32">
        <v>42127</v>
      </c>
      <c r="U1261" s="53">
        <v>-739.32600000000002</v>
      </c>
      <c r="V1261" s="30">
        <v>11</v>
      </c>
      <c r="W1261" s="30">
        <v>1576.35</v>
      </c>
      <c r="X1261" s="30">
        <v>86722</v>
      </c>
      <c r="Y1261" s="30" t="s">
        <v>3215</v>
      </c>
      <c r="Z1261" s="30">
        <v>416.19205294903787</v>
      </c>
    </row>
    <row r="1262" spans="1:26" x14ac:dyDescent="0.2">
      <c r="A1262" s="30">
        <v>1391</v>
      </c>
      <c r="B1262" s="30" t="s">
        <v>2268</v>
      </c>
      <c r="C1262" s="30" t="s">
        <v>46</v>
      </c>
      <c r="D1262" s="30">
        <v>0</v>
      </c>
      <c r="E1262" s="30">
        <v>2.88</v>
      </c>
      <c r="F1262" s="30">
        <v>0.7</v>
      </c>
      <c r="G1262" s="30" t="s">
        <v>63</v>
      </c>
      <c r="H1262" s="30" t="s">
        <v>15</v>
      </c>
      <c r="I1262" s="30" t="s">
        <v>24</v>
      </c>
      <c r="J1262" s="30" t="s">
        <v>25</v>
      </c>
      <c r="K1262" s="30" t="s">
        <v>26</v>
      </c>
      <c r="L1262" s="30" t="s">
        <v>615</v>
      </c>
      <c r="M1262" s="30">
        <v>0.56000000000000005</v>
      </c>
      <c r="N1262" s="30" t="s">
        <v>8</v>
      </c>
      <c r="O1262" s="30" t="s">
        <v>35</v>
      </c>
      <c r="P1262" s="30" t="s">
        <v>66</v>
      </c>
      <c r="Q1262" s="30" t="s">
        <v>2269</v>
      </c>
      <c r="R1262" s="30">
        <v>94086</v>
      </c>
      <c r="S1262" s="32">
        <v>42118</v>
      </c>
      <c r="T1262" s="32">
        <v>42118</v>
      </c>
      <c r="U1262" s="53">
        <v>-0.11</v>
      </c>
      <c r="V1262" s="30">
        <v>1</v>
      </c>
      <c r="W1262" s="30">
        <v>7.96</v>
      </c>
      <c r="X1262" s="30">
        <v>88727</v>
      </c>
      <c r="Y1262" s="30" t="s">
        <v>3217</v>
      </c>
      <c r="Z1262" s="30">
        <v>220.56922164784626</v>
      </c>
    </row>
    <row r="1263" spans="1:26" x14ac:dyDescent="0.2">
      <c r="A1263" s="30">
        <v>2570</v>
      </c>
      <c r="B1263" s="30" t="s">
        <v>2270</v>
      </c>
      <c r="C1263" s="30" t="s">
        <v>1</v>
      </c>
      <c r="D1263" s="30">
        <v>0</v>
      </c>
      <c r="E1263" s="30">
        <v>4.37</v>
      </c>
      <c r="F1263" s="30">
        <v>5.15</v>
      </c>
      <c r="G1263" s="30" t="s">
        <v>14</v>
      </c>
      <c r="H1263" s="30" t="s">
        <v>15</v>
      </c>
      <c r="I1263" s="30" t="s">
        <v>24</v>
      </c>
      <c r="J1263" s="30" t="s">
        <v>71</v>
      </c>
      <c r="K1263" s="30" t="s">
        <v>49</v>
      </c>
      <c r="L1263" s="30" t="s">
        <v>1271</v>
      </c>
      <c r="M1263" s="30">
        <v>0.59</v>
      </c>
      <c r="N1263" s="30" t="s">
        <v>8</v>
      </c>
      <c r="O1263" s="30" t="s">
        <v>35</v>
      </c>
      <c r="P1263" s="30" t="s">
        <v>66</v>
      </c>
      <c r="Q1263" s="30" t="s">
        <v>2271</v>
      </c>
      <c r="R1263" s="30">
        <v>95616</v>
      </c>
      <c r="S1263" s="32">
        <v>42119</v>
      </c>
      <c r="T1263" s="32">
        <v>42121</v>
      </c>
      <c r="U1263" s="53">
        <v>-150.2604</v>
      </c>
      <c r="V1263" s="30">
        <v>19</v>
      </c>
      <c r="W1263" s="30">
        <v>87.85</v>
      </c>
      <c r="X1263" s="30">
        <v>90327</v>
      </c>
      <c r="Y1263" s="30" t="s">
        <v>3217</v>
      </c>
      <c r="Z1263" s="30">
        <v>390.60827962002924</v>
      </c>
    </row>
    <row r="1264" spans="1:26" x14ac:dyDescent="0.2">
      <c r="A1264" s="30">
        <v>2570</v>
      </c>
      <c r="B1264" s="30" t="s">
        <v>2270</v>
      </c>
      <c r="C1264" s="30" t="s">
        <v>1</v>
      </c>
      <c r="D1264" s="30">
        <v>0.01</v>
      </c>
      <c r="E1264" s="30">
        <v>500.98</v>
      </c>
      <c r="F1264" s="30">
        <v>56</v>
      </c>
      <c r="G1264" s="30" t="s">
        <v>2</v>
      </c>
      <c r="H1264" s="30" t="s">
        <v>15</v>
      </c>
      <c r="I1264" s="30" t="s">
        <v>4</v>
      </c>
      <c r="J1264" s="30" t="s">
        <v>85</v>
      </c>
      <c r="K1264" s="30" t="s">
        <v>33</v>
      </c>
      <c r="L1264" s="30" t="s">
        <v>2272</v>
      </c>
      <c r="M1264" s="30">
        <v>0.6</v>
      </c>
      <c r="N1264" s="30" t="s">
        <v>8</v>
      </c>
      <c r="O1264" s="30" t="s">
        <v>35</v>
      </c>
      <c r="P1264" s="30" t="s">
        <v>66</v>
      </c>
      <c r="Q1264" s="30" t="s">
        <v>2271</v>
      </c>
      <c r="R1264" s="30">
        <v>95616</v>
      </c>
      <c r="S1264" s="32">
        <v>42119</v>
      </c>
      <c r="T1264" s="32">
        <v>42120</v>
      </c>
      <c r="U1264" s="53">
        <v>4899.1288000000004</v>
      </c>
      <c r="V1264" s="30">
        <v>14</v>
      </c>
      <c r="W1264" s="30">
        <v>7429.63</v>
      </c>
      <c r="X1264" s="30">
        <v>90327</v>
      </c>
      <c r="Y1264" s="30" t="s">
        <v>3217</v>
      </c>
      <c r="Z1264" s="30">
        <v>8720.8755712662805</v>
      </c>
    </row>
    <row r="1265" spans="1:26" x14ac:dyDescent="0.2">
      <c r="A1265" s="30">
        <v>2570</v>
      </c>
      <c r="B1265" s="30" t="s">
        <v>2270</v>
      </c>
      <c r="C1265" s="30" t="s">
        <v>1</v>
      </c>
      <c r="D1265" s="30">
        <v>0.02</v>
      </c>
      <c r="E1265" s="30">
        <v>12.58</v>
      </c>
      <c r="F1265" s="30">
        <v>5.16</v>
      </c>
      <c r="G1265" s="30" t="s">
        <v>14</v>
      </c>
      <c r="H1265" s="30" t="s">
        <v>15</v>
      </c>
      <c r="I1265" s="30" t="s">
        <v>4</v>
      </c>
      <c r="J1265" s="30" t="s">
        <v>102</v>
      </c>
      <c r="K1265" s="30" t="s">
        <v>49</v>
      </c>
      <c r="L1265" s="30" t="s">
        <v>2273</v>
      </c>
      <c r="M1265" s="30">
        <v>0.43</v>
      </c>
      <c r="N1265" s="30" t="s">
        <v>8</v>
      </c>
      <c r="O1265" s="30" t="s">
        <v>35</v>
      </c>
      <c r="P1265" s="30" t="s">
        <v>66</v>
      </c>
      <c r="Q1265" s="30" t="s">
        <v>2271</v>
      </c>
      <c r="R1265" s="30">
        <v>95616</v>
      </c>
      <c r="S1265" s="32">
        <v>42119</v>
      </c>
      <c r="T1265" s="32">
        <v>42119</v>
      </c>
      <c r="U1265" s="53">
        <v>44.712000000000003</v>
      </c>
      <c r="V1265" s="30">
        <v>18</v>
      </c>
      <c r="W1265" s="30">
        <v>224.29</v>
      </c>
      <c r="X1265" s="30">
        <v>90327</v>
      </c>
      <c r="Y1265" s="30" t="s">
        <v>3217</v>
      </c>
      <c r="Z1265" s="30">
        <v>470.05860106833148</v>
      </c>
    </row>
    <row r="1266" spans="1:26" x14ac:dyDescent="0.2">
      <c r="A1266" s="30">
        <v>2570</v>
      </c>
      <c r="B1266" s="30" t="s">
        <v>2270</v>
      </c>
      <c r="C1266" s="30" t="s">
        <v>1</v>
      </c>
      <c r="D1266" s="30">
        <v>0.1</v>
      </c>
      <c r="E1266" s="30">
        <v>7.7</v>
      </c>
      <c r="F1266" s="30">
        <v>3.68</v>
      </c>
      <c r="G1266" s="30" t="s">
        <v>14</v>
      </c>
      <c r="H1266" s="30" t="s">
        <v>15</v>
      </c>
      <c r="I1266" s="30" t="s">
        <v>4</v>
      </c>
      <c r="J1266" s="30" t="s">
        <v>102</v>
      </c>
      <c r="K1266" s="30" t="s">
        <v>26</v>
      </c>
      <c r="L1266" s="30" t="s">
        <v>2274</v>
      </c>
      <c r="M1266" s="30">
        <v>0.52</v>
      </c>
      <c r="N1266" s="30" t="s">
        <v>8</v>
      </c>
      <c r="O1266" s="30" t="s">
        <v>35</v>
      </c>
      <c r="P1266" s="30" t="s">
        <v>66</v>
      </c>
      <c r="Q1266" s="30" t="s">
        <v>2271</v>
      </c>
      <c r="R1266" s="30">
        <v>95616</v>
      </c>
      <c r="S1266" s="32">
        <v>42119</v>
      </c>
      <c r="T1266" s="32">
        <v>42120</v>
      </c>
      <c r="U1266" s="53">
        <v>-22.626000000000001</v>
      </c>
      <c r="V1266" s="30">
        <v>7</v>
      </c>
      <c r="W1266" s="30">
        <v>51.2</v>
      </c>
      <c r="X1266" s="30">
        <v>90327</v>
      </c>
      <c r="Y1266" s="30" t="s">
        <v>3217</v>
      </c>
      <c r="Z1266" s="30">
        <v>366.84606449257478</v>
      </c>
    </row>
    <row r="1267" spans="1:26" x14ac:dyDescent="0.2">
      <c r="A1267" s="30">
        <v>2571</v>
      </c>
      <c r="B1267" s="30" t="s">
        <v>2275</v>
      </c>
      <c r="C1267" s="30" t="s">
        <v>1</v>
      </c>
      <c r="D1267" s="30">
        <v>0.01</v>
      </c>
      <c r="E1267" s="30">
        <v>500.98</v>
      </c>
      <c r="F1267" s="30">
        <v>56</v>
      </c>
      <c r="G1267" s="30" t="s">
        <v>2</v>
      </c>
      <c r="H1267" s="30" t="s">
        <v>15</v>
      </c>
      <c r="I1267" s="30" t="s">
        <v>4</v>
      </c>
      <c r="J1267" s="30" t="s">
        <v>85</v>
      </c>
      <c r="K1267" s="30" t="s">
        <v>33</v>
      </c>
      <c r="L1267" s="30" t="s">
        <v>2272</v>
      </c>
      <c r="M1267" s="30">
        <v>0.6</v>
      </c>
      <c r="N1267" s="30" t="s">
        <v>8</v>
      </c>
      <c r="O1267" s="30" t="s">
        <v>87</v>
      </c>
      <c r="P1267" s="30" t="s">
        <v>88</v>
      </c>
      <c r="Q1267" s="30" t="s">
        <v>89</v>
      </c>
      <c r="R1267" s="30">
        <v>10165</v>
      </c>
      <c r="S1267" s="32">
        <v>42119</v>
      </c>
      <c r="T1267" s="32">
        <v>42120</v>
      </c>
      <c r="U1267" s="53">
        <v>4260.1120000000001</v>
      </c>
      <c r="V1267" s="30">
        <v>56</v>
      </c>
      <c r="W1267" s="30">
        <v>23939.200000000001</v>
      </c>
      <c r="X1267" s="30">
        <v>50656</v>
      </c>
      <c r="Y1267" s="30" t="s">
        <v>3218</v>
      </c>
      <c r="Z1267" s="30">
        <v>8066.5059310318129</v>
      </c>
    </row>
    <row r="1268" spans="1:26" x14ac:dyDescent="0.2">
      <c r="A1268" s="30">
        <v>2571</v>
      </c>
      <c r="B1268" s="30" t="s">
        <v>2275</v>
      </c>
      <c r="C1268" s="30" t="s">
        <v>1</v>
      </c>
      <c r="D1268" s="30">
        <v>0.1</v>
      </c>
      <c r="E1268" s="30">
        <v>7.7</v>
      </c>
      <c r="F1268" s="30">
        <v>3.68</v>
      </c>
      <c r="G1268" s="30" t="s">
        <v>14</v>
      </c>
      <c r="H1268" s="30" t="s">
        <v>15</v>
      </c>
      <c r="I1268" s="30" t="s">
        <v>4</v>
      </c>
      <c r="J1268" s="30" t="s">
        <v>102</v>
      </c>
      <c r="K1268" s="30" t="s">
        <v>26</v>
      </c>
      <c r="L1268" s="30" t="s">
        <v>2274</v>
      </c>
      <c r="M1268" s="30">
        <v>0.52</v>
      </c>
      <c r="N1268" s="30" t="s">
        <v>8</v>
      </c>
      <c r="O1268" s="30" t="s">
        <v>87</v>
      </c>
      <c r="P1268" s="30" t="s">
        <v>88</v>
      </c>
      <c r="Q1268" s="30" t="s">
        <v>89</v>
      </c>
      <c r="R1268" s="30">
        <v>10165</v>
      </c>
      <c r="S1268" s="32">
        <v>42119</v>
      </c>
      <c r="T1268" s="32">
        <v>42120</v>
      </c>
      <c r="U1268" s="53">
        <v>-25.14</v>
      </c>
      <c r="V1268" s="30">
        <v>27</v>
      </c>
      <c r="W1268" s="30">
        <v>197.48</v>
      </c>
      <c r="X1268" s="30">
        <v>50656</v>
      </c>
      <c r="Y1268" s="30" t="s">
        <v>3218</v>
      </c>
      <c r="Z1268" s="30">
        <v>364.27166382650552</v>
      </c>
    </row>
    <row r="1269" spans="1:26" x14ac:dyDescent="0.2">
      <c r="A1269" s="30">
        <v>3379</v>
      </c>
      <c r="B1269" s="30" t="s">
        <v>1845</v>
      </c>
      <c r="C1269" s="30" t="s">
        <v>1</v>
      </c>
      <c r="D1269" s="30">
        <v>0.05</v>
      </c>
      <c r="E1269" s="30">
        <v>3.14</v>
      </c>
      <c r="F1269" s="30">
        <v>1.92</v>
      </c>
      <c r="G1269" s="30" t="s">
        <v>63</v>
      </c>
      <c r="H1269" s="30" t="s">
        <v>47</v>
      </c>
      <c r="I1269" s="30" t="s">
        <v>24</v>
      </c>
      <c r="J1269" s="30" t="s">
        <v>544</v>
      </c>
      <c r="K1269" s="30" t="s">
        <v>26</v>
      </c>
      <c r="L1269" s="30" t="s">
        <v>1416</v>
      </c>
      <c r="M1269" s="30">
        <v>0.84</v>
      </c>
      <c r="N1269" s="30" t="s">
        <v>8</v>
      </c>
      <c r="O1269" s="30" t="s">
        <v>9</v>
      </c>
      <c r="P1269" s="30" t="s">
        <v>51</v>
      </c>
      <c r="Q1269" s="30" t="s">
        <v>1847</v>
      </c>
      <c r="R1269" s="30">
        <v>30144</v>
      </c>
      <c r="S1269" s="32">
        <v>42119</v>
      </c>
      <c r="T1269" s="32">
        <v>42120</v>
      </c>
      <c r="U1269" s="53">
        <v>1628.37</v>
      </c>
      <c r="V1269" s="30">
        <v>18</v>
      </c>
      <c r="W1269" s="30">
        <v>59.22</v>
      </c>
      <c r="X1269" s="30">
        <v>88839</v>
      </c>
      <c r="Y1269" s="30" t="s">
        <v>3215</v>
      </c>
      <c r="Z1269" s="30">
        <v>2270.7556617472619</v>
      </c>
    </row>
    <row r="1270" spans="1:26" x14ac:dyDescent="0.2">
      <c r="A1270" s="30">
        <v>731</v>
      </c>
      <c r="B1270" s="30" t="s">
        <v>2276</v>
      </c>
      <c r="C1270" s="30" t="s">
        <v>13</v>
      </c>
      <c r="D1270" s="30">
        <v>0.09</v>
      </c>
      <c r="E1270" s="30">
        <v>101.41</v>
      </c>
      <c r="F1270" s="30">
        <v>35</v>
      </c>
      <c r="G1270" s="30" t="s">
        <v>14</v>
      </c>
      <c r="H1270" s="30" t="s">
        <v>15</v>
      </c>
      <c r="I1270" s="30" t="s">
        <v>24</v>
      </c>
      <c r="J1270" s="30" t="s">
        <v>54</v>
      </c>
      <c r="K1270" s="30" t="s">
        <v>40</v>
      </c>
      <c r="L1270" s="30" t="s">
        <v>742</v>
      </c>
      <c r="M1270" s="30">
        <v>0.82</v>
      </c>
      <c r="N1270" s="30" t="s">
        <v>8</v>
      </c>
      <c r="O1270" s="30" t="s">
        <v>87</v>
      </c>
      <c r="P1270" s="30" t="s">
        <v>379</v>
      </c>
      <c r="Q1270" s="30" t="s">
        <v>904</v>
      </c>
      <c r="R1270" s="30">
        <v>1803</v>
      </c>
      <c r="S1270" s="32">
        <v>42120</v>
      </c>
      <c r="T1270" s="32">
        <v>42121</v>
      </c>
      <c r="U1270" s="53">
        <v>-801.15480000000002</v>
      </c>
      <c r="V1270" s="30">
        <v>12</v>
      </c>
      <c r="W1270" s="30">
        <v>1178.32</v>
      </c>
      <c r="X1270" s="30">
        <v>90362</v>
      </c>
      <c r="Y1270" s="30" t="s">
        <v>3218</v>
      </c>
      <c r="Z1270" s="30">
        <v>692.35058529267712</v>
      </c>
    </row>
    <row r="1271" spans="1:26" x14ac:dyDescent="0.2">
      <c r="A1271" s="30">
        <v>1893</v>
      </c>
      <c r="B1271" s="30" t="s">
        <v>2277</v>
      </c>
      <c r="C1271" s="30" t="s">
        <v>23</v>
      </c>
      <c r="D1271" s="30">
        <v>0.03</v>
      </c>
      <c r="E1271" s="30">
        <v>180.98</v>
      </c>
      <c r="F1271" s="30">
        <v>26.2</v>
      </c>
      <c r="G1271" s="30" t="s">
        <v>2</v>
      </c>
      <c r="H1271" s="30" t="s">
        <v>15</v>
      </c>
      <c r="I1271" s="30" t="s">
        <v>4</v>
      </c>
      <c r="J1271" s="30" t="s">
        <v>85</v>
      </c>
      <c r="K1271" s="30" t="s">
        <v>33</v>
      </c>
      <c r="L1271" s="30" t="s">
        <v>2250</v>
      </c>
      <c r="M1271" s="30">
        <v>0.59</v>
      </c>
      <c r="N1271" s="30" t="s">
        <v>8</v>
      </c>
      <c r="O1271" s="30" t="s">
        <v>28</v>
      </c>
      <c r="P1271" s="30" t="s">
        <v>56</v>
      </c>
      <c r="Q1271" s="30" t="s">
        <v>2278</v>
      </c>
      <c r="R1271" s="30">
        <v>63119</v>
      </c>
      <c r="S1271" s="32">
        <v>42120</v>
      </c>
      <c r="T1271" s="32">
        <v>42124</v>
      </c>
      <c r="U1271" s="53">
        <v>588.54</v>
      </c>
      <c r="V1271" s="30">
        <v>5</v>
      </c>
      <c r="W1271" s="30">
        <v>928.92</v>
      </c>
      <c r="X1271" s="30">
        <v>91262</v>
      </c>
      <c r="Y1271" s="30" t="s">
        <v>3216</v>
      </c>
      <c r="Z1271" s="30">
        <v>2248.6815712530465</v>
      </c>
    </row>
    <row r="1272" spans="1:26" x14ac:dyDescent="0.2">
      <c r="A1272" s="30">
        <v>2491</v>
      </c>
      <c r="B1272" s="30" t="s">
        <v>433</v>
      </c>
      <c r="C1272" s="30" t="s">
        <v>23</v>
      </c>
      <c r="D1272" s="30">
        <v>0.06</v>
      </c>
      <c r="E1272" s="30">
        <v>4.28</v>
      </c>
      <c r="F1272" s="30">
        <v>0.94</v>
      </c>
      <c r="G1272" s="30" t="s">
        <v>14</v>
      </c>
      <c r="H1272" s="30" t="s">
        <v>15</v>
      </c>
      <c r="I1272" s="30" t="s">
        <v>24</v>
      </c>
      <c r="J1272" s="30" t="s">
        <v>25</v>
      </c>
      <c r="K1272" s="30" t="s">
        <v>26</v>
      </c>
      <c r="L1272" s="30" t="s">
        <v>457</v>
      </c>
      <c r="M1272" s="30">
        <v>0.56000000000000005</v>
      </c>
      <c r="N1272" s="30" t="s">
        <v>8</v>
      </c>
      <c r="O1272" s="30" t="s">
        <v>35</v>
      </c>
      <c r="P1272" s="30" t="s">
        <v>66</v>
      </c>
      <c r="Q1272" s="30" t="s">
        <v>76</v>
      </c>
      <c r="R1272" s="30">
        <v>90045</v>
      </c>
      <c r="S1272" s="32">
        <v>42120</v>
      </c>
      <c r="T1272" s="32">
        <v>42122</v>
      </c>
      <c r="U1272" s="53">
        <v>0.37</v>
      </c>
      <c r="V1272" s="30">
        <v>9</v>
      </c>
      <c r="W1272" s="30">
        <v>38.96</v>
      </c>
      <c r="X1272" s="30">
        <v>11712</v>
      </c>
      <c r="Y1272" s="30" t="s">
        <v>3217</v>
      </c>
      <c r="Z1272" s="30">
        <v>153.38530646112252</v>
      </c>
    </row>
    <row r="1273" spans="1:26" x14ac:dyDescent="0.2">
      <c r="A1273" s="30">
        <v>2495</v>
      </c>
      <c r="B1273" s="30" t="s">
        <v>2279</v>
      </c>
      <c r="C1273" s="30" t="s">
        <v>23</v>
      </c>
      <c r="D1273" s="30">
        <v>0.06</v>
      </c>
      <c r="E1273" s="30">
        <v>4.28</v>
      </c>
      <c r="F1273" s="30">
        <v>0.94</v>
      </c>
      <c r="G1273" s="30" t="s">
        <v>14</v>
      </c>
      <c r="H1273" s="30" t="s">
        <v>15</v>
      </c>
      <c r="I1273" s="30" t="s">
        <v>24</v>
      </c>
      <c r="J1273" s="30" t="s">
        <v>25</v>
      </c>
      <c r="K1273" s="30" t="s">
        <v>26</v>
      </c>
      <c r="L1273" s="30" t="s">
        <v>457</v>
      </c>
      <c r="M1273" s="30">
        <v>0.56000000000000005</v>
      </c>
      <c r="N1273" s="30" t="s">
        <v>8</v>
      </c>
      <c r="O1273" s="30" t="s">
        <v>35</v>
      </c>
      <c r="P1273" s="30" t="s">
        <v>1036</v>
      </c>
      <c r="Q1273" s="30" t="s">
        <v>1637</v>
      </c>
      <c r="R1273" s="30">
        <v>82901</v>
      </c>
      <c r="S1273" s="32">
        <v>42120</v>
      </c>
      <c r="T1273" s="32">
        <v>42122</v>
      </c>
      <c r="U1273" s="53">
        <v>0.37</v>
      </c>
      <c r="V1273" s="30">
        <v>2</v>
      </c>
      <c r="W1273" s="30">
        <v>8.66</v>
      </c>
      <c r="X1273" s="30">
        <v>86885</v>
      </c>
      <c r="Y1273" s="30" t="s">
        <v>3217</v>
      </c>
      <c r="Z1273" s="30">
        <v>153.38530646112252</v>
      </c>
    </row>
    <row r="1274" spans="1:26" x14ac:dyDescent="0.2">
      <c r="A1274" s="30">
        <v>2489</v>
      </c>
      <c r="B1274" s="30" t="s">
        <v>427</v>
      </c>
      <c r="C1274" s="30" t="s">
        <v>92</v>
      </c>
      <c r="D1274" s="30">
        <v>0.04</v>
      </c>
      <c r="E1274" s="30">
        <v>419.19</v>
      </c>
      <c r="F1274" s="30">
        <v>19.989999999999998</v>
      </c>
      <c r="G1274" s="30" t="s">
        <v>14</v>
      </c>
      <c r="H1274" s="30" t="s">
        <v>47</v>
      </c>
      <c r="I1274" s="30" t="s">
        <v>24</v>
      </c>
      <c r="J1274" s="30" t="s">
        <v>54</v>
      </c>
      <c r="K1274" s="30" t="s">
        <v>49</v>
      </c>
      <c r="L1274" s="30" t="s">
        <v>2168</v>
      </c>
      <c r="M1274" s="30">
        <v>0.57999999999999996</v>
      </c>
      <c r="N1274" s="30" t="s">
        <v>8</v>
      </c>
      <c r="O1274" s="30" t="s">
        <v>35</v>
      </c>
      <c r="P1274" s="30" t="s">
        <v>66</v>
      </c>
      <c r="Q1274" s="30" t="s">
        <v>429</v>
      </c>
      <c r="R1274" s="30">
        <v>94521</v>
      </c>
      <c r="S1274" s="32">
        <v>42120</v>
      </c>
      <c r="T1274" s="32">
        <v>42121</v>
      </c>
      <c r="U1274" s="53">
        <v>1388.3559</v>
      </c>
      <c r="V1274" s="30">
        <v>5</v>
      </c>
      <c r="W1274" s="30">
        <v>2012.11</v>
      </c>
      <c r="X1274" s="30">
        <v>86885</v>
      </c>
      <c r="Y1274" s="30" t="s">
        <v>3217</v>
      </c>
      <c r="Z1274" s="30">
        <v>3423.4440891390209</v>
      </c>
    </row>
    <row r="1275" spans="1:26" x14ac:dyDescent="0.2">
      <c r="A1275" s="30">
        <v>2491</v>
      </c>
      <c r="B1275" s="30" t="s">
        <v>433</v>
      </c>
      <c r="C1275" s="30" t="s">
        <v>92</v>
      </c>
      <c r="D1275" s="30">
        <v>0.04</v>
      </c>
      <c r="E1275" s="30">
        <v>419.19</v>
      </c>
      <c r="F1275" s="30">
        <v>19.989999999999998</v>
      </c>
      <c r="G1275" s="30" t="s">
        <v>14</v>
      </c>
      <c r="H1275" s="30" t="s">
        <v>47</v>
      </c>
      <c r="I1275" s="30" t="s">
        <v>24</v>
      </c>
      <c r="J1275" s="30" t="s">
        <v>54</v>
      </c>
      <c r="K1275" s="30" t="s">
        <v>49</v>
      </c>
      <c r="L1275" s="30" t="s">
        <v>2168</v>
      </c>
      <c r="M1275" s="30">
        <v>0.57999999999999996</v>
      </c>
      <c r="N1275" s="30" t="s">
        <v>8</v>
      </c>
      <c r="O1275" s="30" t="s">
        <v>35</v>
      </c>
      <c r="P1275" s="30" t="s">
        <v>66</v>
      </c>
      <c r="Q1275" s="30" t="s">
        <v>76</v>
      </c>
      <c r="R1275" s="30">
        <v>90045</v>
      </c>
      <c r="S1275" s="32">
        <v>42120</v>
      </c>
      <c r="T1275" s="32">
        <v>42121</v>
      </c>
      <c r="U1275" s="53">
        <v>1947.67</v>
      </c>
      <c r="V1275" s="30">
        <v>20</v>
      </c>
      <c r="W1275" s="30">
        <v>8048.45</v>
      </c>
      <c r="X1275" s="30">
        <v>23042</v>
      </c>
      <c r="Y1275" s="30" t="s">
        <v>3217</v>
      </c>
      <c r="Z1275" s="30">
        <v>3996.1961144301627</v>
      </c>
    </row>
    <row r="1276" spans="1:26" x14ac:dyDescent="0.2">
      <c r="A1276" s="30">
        <v>2380</v>
      </c>
      <c r="B1276" s="30" t="s">
        <v>2280</v>
      </c>
      <c r="C1276" s="30" t="s">
        <v>46</v>
      </c>
      <c r="D1276" s="30">
        <v>7.0000000000000007E-2</v>
      </c>
      <c r="E1276" s="30">
        <v>3.38</v>
      </c>
      <c r="F1276" s="30">
        <v>0.85</v>
      </c>
      <c r="G1276" s="30" t="s">
        <v>14</v>
      </c>
      <c r="H1276" s="30" t="s">
        <v>3</v>
      </c>
      <c r="I1276" s="30" t="s">
        <v>24</v>
      </c>
      <c r="J1276" s="30" t="s">
        <v>25</v>
      </c>
      <c r="K1276" s="30" t="s">
        <v>26</v>
      </c>
      <c r="L1276" s="30" t="s">
        <v>912</v>
      </c>
      <c r="M1276" s="30">
        <v>0.48</v>
      </c>
      <c r="N1276" s="30" t="s">
        <v>8</v>
      </c>
      <c r="O1276" s="30" t="s">
        <v>28</v>
      </c>
      <c r="P1276" s="30" t="s">
        <v>265</v>
      </c>
      <c r="Q1276" s="30" t="s">
        <v>2281</v>
      </c>
      <c r="R1276" s="30">
        <v>49505</v>
      </c>
      <c r="S1276" s="32">
        <v>42120</v>
      </c>
      <c r="T1276" s="32">
        <v>42122</v>
      </c>
      <c r="U1276" s="53">
        <v>19.04</v>
      </c>
      <c r="V1276" s="30">
        <v>9</v>
      </c>
      <c r="W1276" s="30">
        <v>29.08</v>
      </c>
      <c r="X1276" s="30">
        <v>86654</v>
      </c>
      <c r="Y1276" s="30" t="s">
        <v>3216</v>
      </c>
      <c r="Z1276" s="30">
        <v>235.25340140129308</v>
      </c>
    </row>
    <row r="1277" spans="1:26" x14ac:dyDescent="0.2">
      <c r="A1277" s="30">
        <v>2382</v>
      </c>
      <c r="B1277" s="30" t="s">
        <v>2282</v>
      </c>
      <c r="C1277" s="30" t="s">
        <v>46</v>
      </c>
      <c r="D1277" s="30">
        <v>7.0000000000000007E-2</v>
      </c>
      <c r="E1277" s="30">
        <v>3.38</v>
      </c>
      <c r="F1277" s="30">
        <v>0.85</v>
      </c>
      <c r="G1277" s="30" t="s">
        <v>14</v>
      </c>
      <c r="H1277" s="30" t="s">
        <v>3</v>
      </c>
      <c r="I1277" s="30" t="s">
        <v>24</v>
      </c>
      <c r="J1277" s="30" t="s">
        <v>25</v>
      </c>
      <c r="K1277" s="30" t="s">
        <v>26</v>
      </c>
      <c r="L1277" s="30" t="s">
        <v>912</v>
      </c>
      <c r="M1277" s="30">
        <v>0.48</v>
      </c>
      <c r="N1277" s="30" t="s">
        <v>8</v>
      </c>
      <c r="O1277" s="30" t="s">
        <v>87</v>
      </c>
      <c r="P1277" s="30" t="s">
        <v>88</v>
      </c>
      <c r="Q1277" s="30" t="s">
        <v>89</v>
      </c>
      <c r="R1277" s="30">
        <v>10024</v>
      </c>
      <c r="S1277" s="32">
        <v>42120</v>
      </c>
      <c r="T1277" s="32">
        <v>42122</v>
      </c>
      <c r="U1277" s="53">
        <v>19.04</v>
      </c>
      <c r="V1277" s="30">
        <v>34</v>
      </c>
      <c r="W1277" s="30">
        <v>109.86</v>
      </c>
      <c r="X1277" s="30">
        <v>13606</v>
      </c>
      <c r="Y1277" s="30" t="s">
        <v>3218</v>
      </c>
      <c r="Z1277" s="30">
        <v>235.25340140129308</v>
      </c>
    </row>
    <row r="1278" spans="1:26" x14ac:dyDescent="0.2">
      <c r="A1278" s="30">
        <v>2468</v>
      </c>
      <c r="B1278" s="30" t="s">
        <v>1587</v>
      </c>
      <c r="C1278" s="30" t="s">
        <v>1</v>
      </c>
      <c r="D1278" s="30">
        <v>0.09</v>
      </c>
      <c r="E1278" s="30">
        <v>58.1</v>
      </c>
      <c r="F1278" s="30">
        <v>1.49</v>
      </c>
      <c r="G1278" s="30" t="s">
        <v>63</v>
      </c>
      <c r="H1278" s="30" t="s">
        <v>47</v>
      </c>
      <c r="I1278" s="30" t="s">
        <v>24</v>
      </c>
      <c r="J1278" s="30" t="s">
        <v>48</v>
      </c>
      <c r="K1278" s="30" t="s">
        <v>49</v>
      </c>
      <c r="L1278" s="30" t="s">
        <v>598</v>
      </c>
      <c r="M1278" s="30">
        <v>0.38</v>
      </c>
      <c r="N1278" s="30" t="s">
        <v>8</v>
      </c>
      <c r="O1278" s="30" t="s">
        <v>9</v>
      </c>
      <c r="P1278" s="30" t="s">
        <v>73</v>
      </c>
      <c r="Q1278" s="30" t="s">
        <v>1589</v>
      </c>
      <c r="R1278" s="30">
        <v>28144</v>
      </c>
      <c r="S1278" s="32">
        <v>42121</v>
      </c>
      <c r="T1278" s="32">
        <v>42123</v>
      </c>
      <c r="U1278" s="53">
        <v>765.75</v>
      </c>
      <c r="V1278" s="30">
        <v>3</v>
      </c>
      <c r="W1278" s="30">
        <v>169.46</v>
      </c>
      <c r="X1278" s="30">
        <v>88135</v>
      </c>
      <c r="Y1278" s="30" t="s">
        <v>3215</v>
      </c>
      <c r="Z1278" s="30">
        <v>1138.9468718029859</v>
      </c>
    </row>
    <row r="1279" spans="1:26" x14ac:dyDescent="0.2">
      <c r="A1279" s="30">
        <v>983</v>
      </c>
      <c r="B1279" s="30" t="s">
        <v>2283</v>
      </c>
      <c r="C1279" s="30" t="s">
        <v>23</v>
      </c>
      <c r="D1279" s="30">
        <v>0.09</v>
      </c>
      <c r="E1279" s="30">
        <v>300.97000000000003</v>
      </c>
      <c r="F1279" s="30">
        <v>7.18</v>
      </c>
      <c r="G1279" s="30" t="s">
        <v>14</v>
      </c>
      <c r="H1279" s="30" t="s">
        <v>70</v>
      </c>
      <c r="I1279" s="30" t="s">
        <v>16</v>
      </c>
      <c r="J1279" s="30" t="s">
        <v>17</v>
      </c>
      <c r="K1279" s="30" t="s">
        <v>49</v>
      </c>
      <c r="L1279" s="30" t="s">
        <v>2185</v>
      </c>
      <c r="M1279" s="30">
        <v>0.48</v>
      </c>
      <c r="N1279" s="30" t="s">
        <v>8</v>
      </c>
      <c r="O1279" s="30" t="s">
        <v>9</v>
      </c>
      <c r="P1279" s="30" t="s">
        <v>20</v>
      </c>
      <c r="Q1279" s="30" t="s">
        <v>2284</v>
      </c>
      <c r="R1279" s="30">
        <v>72143</v>
      </c>
      <c r="S1279" s="32">
        <v>42121</v>
      </c>
      <c r="T1279" s="32">
        <v>42121</v>
      </c>
      <c r="U1279" s="53">
        <v>17.771999999999998</v>
      </c>
      <c r="V1279" s="30">
        <v>10</v>
      </c>
      <c r="W1279" s="30">
        <v>2848.38</v>
      </c>
      <c r="X1279" s="30">
        <v>90201</v>
      </c>
      <c r="Y1279" s="30" t="s">
        <v>3215</v>
      </c>
      <c r="Z1279" s="30">
        <v>1215.8726480639402</v>
      </c>
    </row>
    <row r="1280" spans="1:26" x14ac:dyDescent="0.2">
      <c r="A1280" s="30">
        <v>202</v>
      </c>
      <c r="B1280" s="30" t="s">
        <v>524</v>
      </c>
      <c r="C1280" s="30" t="s">
        <v>46</v>
      </c>
      <c r="D1280" s="30">
        <v>0.09</v>
      </c>
      <c r="E1280" s="30">
        <v>12.28</v>
      </c>
      <c r="F1280" s="30">
        <v>4.8600000000000003</v>
      </c>
      <c r="G1280" s="30" t="s">
        <v>14</v>
      </c>
      <c r="H1280" s="30" t="s">
        <v>70</v>
      </c>
      <c r="I1280" s="30" t="s">
        <v>24</v>
      </c>
      <c r="J1280" s="30" t="s">
        <v>64</v>
      </c>
      <c r="K1280" s="30" t="s">
        <v>49</v>
      </c>
      <c r="L1280" s="30" t="s">
        <v>1836</v>
      </c>
      <c r="M1280" s="30">
        <v>0.38</v>
      </c>
      <c r="N1280" s="30" t="s">
        <v>8</v>
      </c>
      <c r="O1280" s="30" t="s">
        <v>28</v>
      </c>
      <c r="P1280" s="30" t="s">
        <v>183</v>
      </c>
      <c r="Q1280" s="30" t="s">
        <v>526</v>
      </c>
      <c r="R1280" s="30">
        <v>74006</v>
      </c>
      <c r="S1280" s="32">
        <v>42121</v>
      </c>
      <c r="T1280" s="32">
        <v>42122</v>
      </c>
      <c r="U1280" s="53">
        <v>1.73</v>
      </c>
      <c r="V1280" s="30">
        <v>3</v>
      </c>
      <c r="W1280" s="30">
        <v>34.65</v>
      </c>
      <c r="X1280" s="30">
        <v>88971</v>
      </c>
      <c r="Y1280" s="30" t="s">
        <v>3216</v>
      </c>
      <c r="Z1280" s="30">
        <v>268.94798429321003</v>
      </c>
    </row>
    <row r="1281" spans="1:26" x14ac:dyDescent="0.2">
      <c r="A1281" s="30">
        <v>762</v>
      </c>
      <c r="B1281" s="30" t="s">
        <v>2285</v>
      </c>
      <c r="C1281" s="30" t="s">
        <v>46</v>
      </c>
      <c r="D1281" s="30">
        <v>0</v>
      </c>
      <c r="E1281" s="30">
        <v>125.99</v>
      </c>
      <c r="F1281" s="30">
        <v>8.99</v>
      </c>
      <c r="G1281" s="30" t="s">
        <v>14</v>
      </c>
      <c r="H1281" s="30" t="s">
        <v>3</v>
      </c>
      <c r="I1281" s="30" t="s">
        <v>16</v>
      </c>
      <c r="J1281" s="30" t="s">
        <v>111</v>
      </c>
      <c r="K1281" s="30" t="s">
        <v>49</v>
      </c>
      <c r="L1281" s="30" t="s">
        <v>751</v>
      </c>
      <c r="M1281" s="30">
        <v>0.56999999999999995</v>
      </c>
      <c r="N1281" s="30" t="s">
        <v>8</v>
      </c>
      <c r="O1281" s="30" t="s">
        <v>35</v>
      </c>
      <c r="P1281" s="30" t="s">
        <v>42</v>
      </c>
      <c r="Q1281" s="30" t="s">
        <v>2286</v>
      </c>
      <c r="R1281" s="30">
        <v>98661</v>
      </c>
      <c r="S1281" s="32">
        <v>42121</v>
      </c>
      <c r="T1281" s="32">
        <v>42123</v>
      </c>
      <c r="U1281" s="53">
        <v>613.89576</v>
      </c>
      <c r="V1281" s="30">
        <v>12</v>
      </c>
      <c r="W1281" s="30">
        <v>1362.2</v>
      </c>
      <c r="X1281" s="30">
        <v>87525</v>
      </c>
      <c r="Y1281" s="30" t="s">
        <v>3217</v>
      </c>
      <c r="Z1281" s="30">
        <v>1574.609201204152</v>
      </c>
    </row>
    <row r="1282" spans="1:26" x14ac:dyDescent="0.2">
      <c r="A1282" s="30">
        <v>3320</v>
      </c>
      <c r="B1282" s="30" t="s">
        <v>2287</v>
      </c>
      <c r="C1282" s="30" t="s">
        <v>46</v>
      </c>
      <c r="D1282" s="30">
        <v>0.08</v>
      </c>
      <c r="E1282" s="30">
        <v>3.28</v>
      </c>
      <c r="F1282" s="30">
        <v>3.97</v>
      </c>
      <c r="G1282" s="30" t="s">
        <v>14</v>
      </c>
      <c r="H1282" s="30" t="s">
        <v>3</v>
      </c>
      <c r="I1282" s="30" t="s">
        <v>24</v>
      </c>
      <c r="J1282" s="30" t="s">
        <v>25</v>
      </c>
      <c r="K1282" s="30" t="s">
        <v>26</v>
      </c>
      <c r="L1282" s="30" t="s">
        <v>221</v>
      </c>
      <c r="M1282" s="30">
        <v>0.56000000000000005</v>
      </c>
      <c r="N1282" s="30" t="s">
        <v>8</v>
      </c>
      <c r="O1282" s="30" t="s">
        <v>9</v>
      </c>
      <c r="P1282" s="30" t="s">
        <v>376</v>
      </c>
      <c r="Q1282" s="30" t="s">
        <v>2092</v>
      </c>
      <c r="R1282" s="30">
        <v>38301</v>
      </c>
      <c r="S1282" s="32">
        <v>42121</v>
      </c>
      <c r="T1282" s="32">
        <v>42122</v>
      </c>
      <c r="U1282" s="53">
        <v>0.42659999999999998</v>
      </c>
      <c r="V1282" s="30">
        <v>18</v>
      </c>
      <c r="W1282" s="30">
        <v>57.24</v>
      </c>
      <c r="X1282" s="30">
        <v>90103</v>
      </c>
      <c r="Y1282" s="30" t="s">
        <v>3215</v>
      </c>
      <c r="Z1282" s="30">
        <v>362.0005601695006</v>
      </c>
    </row>
    <row r="1283" spans="1:26" x14ac:dyDescent="0.2">
      <c r="A1283" s="30">
        <v>3320</v>
      </c>
      <c r="B1283" s="30" t="s">
        <v>2287</v>
      </c>
      <c r="C1283" s="30" t="s">
        <v>46</v>
      </c>
      <c r="D1283" s="30">
        <v>0.09</v>
      </c>
      <c r="E1283" s="30">
        <v>40.97</v>
      </c>
      <c r="F1283" s="30">
        <v>8.99</v>
      </c>
      <c r="G1283" s="30" t="s">
        <v>63</v>
      </c>
      <c r="H1283" s="30" t="s">
        <v>3</v>
      </c>
      <c r="I1283" s="30" t="s">
        <v>24</v>
      </c>
      <c r="J1283" s="30" t="s">
        <v>25</v>
      </c>
      <c r="K1283" s="30" t="s">
        <v>18</v>
      </c>
      <c r="L1283" s="30" t="s">
        <v>1711</v>
      </c>
      <c r="M1283" s="30">
        <v>0.59</v>
      </c>
      <c r="N1283" s="30" t="s">
        <v>8</v>
      </c>
      <c r="O1283" s="30" t="s">
        <v>9</v>
      </c>
      <c r="P1283" s="30" t="s">
        <v>376</v>
      </c>
      <c r="Q1283" s="30" t="s">
        <v>2092</v>
      </c>
      <c r="R1283" s="30">
        <v>38301</v>
      </c>
      <c r="S1283" s="32">
        <v>42121</v>
      </c>
      <c r="T1283" s="32">
        <v>42123</v>
      </c>
      <c r="U1283" s="53">
        <v>66.215999999999994</v>
      </c>
      <c r="V1283" s="30">
        <v>22</v>
      </c>
      <c r="W1283" s="30">
        <v>824.7</v>
      </c>
      <c r="X1283" s="30">
        <v>90103</v>
      </c>
      <c r="Y1283" s="30" t="s">
        <v>3215</v>
      </c>
      <c r="Z1283" s="30">
        <v>622.32073970896249</v>
      </c>
    </row>
    <row r="1284" spans="1:26" x14ac:dyDescent="0.2">
      <c r="A1284" s="30">
        <v>1439</v>
      </c>
      <c r="B1284" s="30" t="s">
        <v>2288</v>
      </c>
      <c r="C1284" s="30" t="s">
        <v>1</v>
      </c>
      <c r="D1284" s="30">
        <v>0.05</v>
      </c>
      <c r="E1284" s="30">
        <v>6.48</v>
      </c>
      <c r="F1284" s="30">
        <v>6.22</v>
      </c>
      <c r="G1284" s="30" t="s">
        <v>14</v>
      </c>
      <c r="H1284" s="30" t="s">
        <v>70</v>
      </c>
      <c r="I1284" s="30" t="s">
        <v>24</v>
      </c>
      <c r="J1284" s="30" t="s">
        <v>64</v>
      </c>
      <c r="K1284" s="30" t="s">
        <v>49</v>
      </c>
      <c r="L1284" s="30" t="s">
        <v>1054</v>
      </c>
      <c r="M1284" s="30">
        <v>0.37</v>
      </c>
      <c r="N1284" s="30" t="s">
        <v>8</v>
      </c>
      <c r="O1284" s="30" t="s">
        <v>87</v>
      </c>
      <c r="P1284" s="30" t="s">
        <v>293</v>
      </c>
      <c r="Q1284" s="30" t="s">
        <v>2289</v>
      </c>
      <c r="R1284" s="30">
        <v>44117</v>
      </c>
      <c r="S1284" s="32">
        <v>42122</v>
      </c>
      <c r="T1284" s="32">
        <v>42123</v>
      </c>
      <c r="U1284" s="53">
        <v>-29.07</v>
      </c>
      <c r="V1284" s="30">
        <v>3</v>
      </c>
      <c r="W1284" s="30">
        <v>21.46</v>
      </c>
      <c r="X1284" s="30">
        <v>90121</v>
      </c>
      <c r="Y1284" s="30" t="s">
        <v>3218</v>
      </c>
      <c r="Z1284" s="30">
        <v>363.92881137150647</v>
      </c>
    </row>
    <row r="1285" spans="1:26" x14ac:dyDescent="0.2">
      <c r="A1285" s="30">
        <v>3011</v>
      </c>
      <c r="B1285" s="30" t="s">
        <v>2290</v>
      </c>
      <c r="C1285" s="30" t="s">
        <v>1</v>
      </c>
      <c r="D1285" s="30">
        <v>0.03</v>
      </c>
      <c r="E1285" s="30">
        <v>300.64999999999998</v>
      </c>
      <c r="F1285" s="30">
        <v>24.49</v>
      </c>
      <c r="G1285" s="30" t="s">
        <v>14</v>
      </c>
      <c r="H1285" s="30" t="s">
        <v>70</v>
      </c>
      <c r="I1285" s="30" t="s">
        <v>24</v>
      </c>
      <c r="J1285" s="30" t="s">
        <v>71</v>
      </c>
      <c r="K1285" s="30" t="s">
        <v>40</v>
      </c>
      <c r="L1285" s="30" t="s">
        <v>2291</v>
      </c>
      <c r="M1285" s="30">
        <v>0.52</v>
      </c>
      <c r="N1285" s="30" t="s">
        <v>8</v>
      </c>
      <c r="O1285" s="30" t="s">
        <v>87</v>
      </c>
      <c r="P1285" s="30" t="s">
        <v>379</v>
      </c>
      <c r="Q1285" s="30" t="s">
        <v>764</v>
      </c>
      <c r="R1285" s="30">
        <v>2113</v>
      </c>
      <c r="S1285" s="32">
        <v>42122</v>
      </c>
      <c r="T1285" s="32">
        <v>42124</v>
      </c>
      <c r="U1285" s="53">
        <v>1282.4960000000001</v>
      </c>
      <c r="V1285" s="30">
        <v>32</v>
      </c>
      <c r="W1285" s="30">
        <v>9705.4599999999991</v>
      </c>
      <c r="X1285" s="30">
        <v>7623</v>
      </c>
      <c r="Y1285" s="30" t="s">
        <v>3218</v>
      </c>
      <c r="Z1285" s="30">
        <v>3271.5575903109748</v>
      </c>
    </row>
    <row r="1286" spans="1:26" x14ac:dyDescent="0.2">
      <c r="A1286" s="30">
        <v>3011</v>
      </c>
      <c r="B1286" s="30" t="s">
        <v>2290</v>
      </c>
      <c r="C1286" s="30" t="s">
        <v>1</v>
      </c>
      <c r="D1286" s="30">
        <v>0.06</v>
      </c>
      <c r="E1286" s="30">
        <v>49.99</v>
      </c>
      <c r="F1286" s="30">
        <v>19.989999999999998</v>
      </c>
      <c r="G1286" s="30" t="s">
        <v>14</v>
      </c>
      <c r="H1286" s="30" t="s">
        <v>70</v>
      </c>
      <c r="I1286" s="30" t="s">
        <v>16</v>
      </c>
      <c r="J1286" s="30" t="s">
        <v>17</v>
      </c>
      <c r="K1286" s="30" t="s">
        <v>49</v>
      </c>
      <c r="L1286" s="30" t="s">
        <v>865</v>
      </c>
      <c r="M1286" s="30">
        <v>0.45</v>
      </c>
      <c r="N1286" s="30" t="s">
        <v>8</v>
      </c>
      <c r="O1286" s="30" t="s">
        <v>87</v>
      </c>
      <c r="P1286" s="30" t="s">
        <v>379</v>
      </c>
      <c r="Q1286" s="30" t="s">
        <v>764</v>
      </c>
      <c r="R1286" s="30">
        <v>2113</v>
      </c>
      <c r="S1286" s="32">
        <v>42122</v>
      </c>
      <c r="T1286" s="32">
        <v>42124</v>
      </c>
      <c r="U1286" s="53">
        <v>17.2</v>
      </c>
      <c r="V1286" s="30">
        <v>67</v>
      </c>
      <c r="W1286" s="30">
        <v>3247.54</v>
      </c>
      <c r="X1286" s="30">
        <v>7623</v>
      </c>
      <c r="Y1286" s="30" t="s">
        <v>3218</v>
      </c>
      <c r="Z1286" s="30">
        <v>988.11505367167388</v>
      </c>
    </row>
    <row r="1287" spans="1:26" x14ac:dyDescent="0.2">
      <c r="A1287" s="30">
        <v>3011</v>
      </c>
      <c r="B1287" s="30" t="s">
        <v>2290</v>
      </c>
      <c r="C1287" s="30" t="s">
        <v>1</v>
      </c>
      <c r="D1287" s="30">
        <v>0.1</v>
      </c>
      <c r="E1287" s="30">
        <v>104.85</v>
      </c>
      <c r="F1287" s="30">
        <v>4.6500000000000004</v>
      </c>
      <c r="G1287" s="30" t="s">
        <v>14</v>
      </c>
      <c r="H1287" s="30" t="s">
        <v>70</v>
      </c>
      <c r="I1287" s="30" t="s">
        <v>24</v>
      </c>
      <c r="J1287" s="30" t="s">
        <v>64</v>
      </c>
      <c r="K1287" s="30" t="s">
        <v>49</v>
      </c>
      <c r="L1287" s="30" t="s">
        <v>2292</v>
      </c>
      <c r="M1287" s="30">
        <v>0.37</v>
      </c>
      <c r="N1287" s="30" t="s">
        <v>8</v>
      </c>
      <c r="O1287" s="30" t="s">
        <v>87</v>
      </c>
      <c r="P1287" s="30" t="s">
        <v>379</v>
      </c>
      <c r="Q1287" s="30" t="s">
        <v>764</v>
      </c>
      <c r="R1287" s="30">
        <v>2113</v>
      </c>
      <c r="S1287" s="32">
        <v>42122</v>
      </c>
      <c r="T1287" s="32">
        <v>42123</v>
      </c>
      <c r="U1287" s="53">
        <v>1184.1199999999999</v>
      </c>
      <c r="V1287" s="30">
        <v>58</v>
      </c>
      <c r="W1287" s="30">
        <v>5582.63</v>
      </c>
      <c r="X1287" s="30">
        <v>7623</v>
      </c>
      <c r="Y1287" s="30" t="s">
        <v>3218</v>
      </c>
      <c r="Z1287" s="30">
        <v>1838.0413440121915</v>
      </c>
    </row>
    <row r="1288" spans="1:26" x14ac:dyDescent="0.2">
      <c r="A1288" s="30">
        <v>3012</v>
      </c>
      <c r="B1288" s="30" t="s">
        <v>2293</v>
      </c>
      <c r="C1288" s="30" t="s">
        <v>1</v>
      </c>
      <c r="D1288" s="30">
        <v>0.03</v>
      </c>
      <c r="E1288" s="30">
        <v>300.64999999999998</v>
      </c>
      <c r="F1288" s="30">
        <v>24.49</v>
      </c>
      <c r="G1288" s="30" t="s">
        <v>14</v>
      </c>
      <c r="H1288" s="30" t="s">
        <v>70</v>
      </c>
      <c r="I1288" s="30" t="s">
        <v>24</v>
      </c>
      <c r="J1288" s="30" t="s">
        <v>71</v>
      </c>
      <c r="K1288" s="30" t="s">
        <v>40</v>
      </c>
      <c r="L1288" s="30" t="s">
        <v>2291</v>
      </c>
      <c r="M1288" s="30">
        <v>0.52</v>
      </c>
      <c r="N1288" s="30" t="s">
        <v>8</v>
      </c>
      <c r="O1288" s="30" t="s">
        <v>87</v>
      </c>
      <c r="P1288" s="30" t="s">
        <v>88</v>
      </c>
      <c r="Q1288" s="30" t="s">
        <v>2294</v>
      </c>
      <c r="R1288" s="30">
        <v>14609</v>
      </c>
      <c r="S1288" s="32">
        <v>42122</v>
      </c>
      <c r="T1288" s="32">
        <v>42124</v>
      </c>
      <c r="U1288" s="53">
        <v>1474.8704</v>
      </c>
      <c r="V1288" s="30">
        <v>8</v>
      </c>
      <c r="W1288" s="30">
        <v>2426.36</v>
      </c>
      <c r="X1288" s="30">
        <v>86346</v>
      </c>
      <c r="Y1288" s="30" t="s">
        <v>3218</v>
      </c>
      <c r="Z1288" s="30">
        <v>3468.5539242388486</v>
      </c>
    </row>
    <row r="1289" spans="1:26" x14ac:dyDescent="0.2">
      <c r="A1289" s="30">
        <v>3012</v>
      </c>
      <c r="B1289" s="30" t="s">
        <v>2293</v>
      </c>
      <c r="C1289" s="30" t="s">
        <v>1</v>
      </c>
      <c r="D1289" s="30">
        <v>0.06</v>
      </c>
      <c r="E1289" s="30">
        <v>49.99</v>
      </c>
      <c r="F1289" s="30">
        <v>19.989999999999998</v>
      </c>
      <c r="G1289" s="30" t="s">
        <v>14</v>
      </c>
      <c r="H1289" s="30" t="s">
        <v>70</v>
      </c>
      <c r="I1289" s="30" t="s">
        <v>16</v>
      </c>
      <c r="J1289" s="30" t="s">
        <v>17</v>
      </c>
      <c r="K1289" s="30" t="s">
        <v>49</v>
      </c>
      <c r="L1289" s="30" t="s">
        <v>865</v>
      </c>
      <c r="M1289" s="30">
        <v>0.45</v>
      </c>
      <c r="N1289" s="30" t="s">
        <v>8</v>
      </c>
      <c r="O1289" s="30" t="s">
        <v>87</v>
      </c>
      <c r="P1289" s="30" t="s">
        <v>88</v>
      </c>
      <c r="Q1289" s="30" t="s">
        <v>2294</v>
      </c>
      <c r="R1289" s="30">
        <v>14609</v>
      </c>
      <c r="S1289" s="32">
        <v>42122</v>
      </c>
      <c r="T1289" s="32">
        <v>42124</v>
      </c>
      <c r="U1289" s="53">
        <v>19.78</v>
      </c>
      <c r="V1289" s="30">
        <v>17</v>
      </c>
      <c r="W1289" s="30">
        <v>824</v>
      </c>
      <c r="X1289" s="30">
        <v>86346</v>
      </c>
      <c r="Y1289" s="30" t="s">
        <v>3218</v>
      </c>
      <c r="Z1289" s="30">
        <v>990.75704003542035</v>
      </c>
    </row>
    <row r="1290" spans="1:26" x14ac:dyDescent="0.2">
      <c r="A1290" s="30">
        <v>3012</v>
      </c>
      <c r="B1290" s="30" t="s">
        <v>2293</v>
      </c>
      <c r="C1290" s="30" t="s">
        <v>1</v>
      </c>
      <c r="D1290" s="30">
        <v>0.1</v>
      </c>
      <c r="E1290" s="30">
        <v>104.85</v>
      </c>
      <c r="F1290" s="30">
        <v>4.6500000000000004</v>
      </c>
      <c r="G1290" s="30" t="s">
        <v>14</v>
      </c>
      <c r="H1290" s="30" t="s">
        <v>70</v>
      </c>
      <c r="I1290" s="30" t="s">
        <v>24</v>
      </c>
      <c r="J1290" s="30" t="s">
        <v>64</v>
      </c>
      <c r="K1290" s="30" t="s">
        <v>49</v>
      </c>
      <c r="L1290" s="30" t="s">
        <v>2292</v>
      </c>
      <c r="M1290" s="30">
        <v>0.37</v>
      </c>
      <c r="N1290" s="30" t="s">
        <v>8</v>
      </c>
      <c r="O1290" s="30" t="s">
        <v>87</v>
      </c>
      <c r="P1290" s="30" t="s">
        <v>88</v>
      </c>
      <c r="Q1290" s="30" t="s">
        <v>2294</v>
      </c>
      <c r="R1290" s="30">
        <v>14609</v>
      </c>
      <c r="S1290" s="32">
        <v>42122</v>
      </c>
      <c r="T1290" s="32">
        <v>42123</v>
      </c>
      <c r="U1290" s="53">
        <v>929.79570000000001</v>
      </c>
      <c r="V1290" s="30">
        <v>14</v>
      </c>
      <c r="W1290" s="30">
        <v>1347.53</v>
      </c>
      <c r="X1290" s="30">
        <v>86346</v>
      </c>
      <c r="Y1290" s="30" t="s">
        <v>3218</v>
      </c>
      <c r="Z1290" s="30">
        <v>1577.6067189853025</v>
      </c>
    </row>
    <row r="1291" spans="1:26" x14ac:dyDescent="0.2">
      <c r="A1291" s="30">
        <v>2254</v>
      </c>
      <c r="B1291" s="30" t="s">
        <v>801</v>
      </c>
      <c r="C1291" s="30" t="s">
        <v>13</v>
      </c>
      <c r="D1291" s="30">
        <v>0.1</v>
      </c>
      <c r="E1291" s="30">
        <v>48.91</v>
      </c>
      <c r="F1291" s="30">
        <v>5.97</v>
      </c>
      <c r="G1291" s="30" t="s">
        <v>14</v>
      </c>
      <c r="H1291" s="30" t="s">
        <v>70</v>
      </c>
      <c r="I1291" s="30" t="s">
        <v>24</v>
      </c>
      <c r="J1291" s="30" t="s">
        <v>64</v>
      </c>
      <c r="K1291" s="30" t="s">
        <v>49</v>
      </c>
      <c r="L1291" s="30" t="s">
        <v>2295</v>
      </c>
      <c r="M1291" s="30">
        <v>0.38</v>
      </c>
      <c r="N1291" s="30" t="s">
        <v>8</v>
      </c>
      <c r="O1291" s="30" t="s">
        <v>9</v>
      </c>
      <c r="P1291" s="30" t="s">
        <v>364</v>
      </c>
      <c r="Q1291" s="30" t="s">
        <v>803</v>
      </c>
      <c r="R1291" s="30">
        <v>42003</v>
      </c>
      <c r="S1291" s="32">
        <v>42122</v>
      </c>
      <c r="T1291" s="32">
        <v>42124</v>
      </c>
      <c r="U1291" s="53">
        <v>156.74340000000001</v>
      </c>
      <c r="V1291" s="30">
        <v>14</v>
      </c>
      <c r="W1291" s="30">
        <v>618.96</v>
      </c>
      <c r="X1291" s="30">
        <v>89279</v>
      </c>
      <c r="Y1291" s="30" t="s">
        <v>3215</v>
      </c>
      <c r="Z1291" s="30">
        <v>363.00752616886814</v>
      </c>
    </row>
    <row r="1292" spans="1:26" x14ac:dyDescent="0.2">
      <c r="A1292" s="30">
        <v>2254</v>
      </c>
      <c r="B1292" s="30" t="s">
        <v>801</v>
      </c>
      <c r="C1292" s="30" t="s">
        <v>13</v>
      </c>
      <c r="D1292" s="30">
        <v>0.08</v>
      </c>
      <c r="E1292" s="30">
        <v>5.98</v>
      </c>
      <c r="F1292" s="30">
        <v>5.46</v>
      </c>
      <c r="G1292" s="30" t="s">
        <v>14</v>
      </c>
      <c r="H1292" s="30" t="s">
        <v>70</v>
      </c>
      <c r="I1292" s="30" t="s">
        <v>24</v>
      </c>
      <c r="J1292" s="30" t="s">
        <v>64</v>
      </c>
      <c r="K1292" s="30" t="s">
        <v>49</v>
      </c>
      <c r="L1292" s="30" t="s">
        <v>1132</v>
      </c>
      <c r="M1292" s="30">
        <v>0.36</v>
      </c>
      <c r="N1292" s="30" t="s">
        <v>8</v>
      </c>
      <c r="O1292" s="30" t="s">
        <v>9</v>
      </c>
      <c r="P1292" s="30" t="s">
        <v>364</v>
      </c>
      <c r="Q1292" s="30" t="s">
        <v>803</v>
      </c>
      <c r="R1292" s="30">
        <v>42003</v>
      </c>
      <c r="S1292" s="32">
        <v>42122</v>
      </c>
      <c r="T1292" s="32">
        <v>42122</v>
      </c>
      <c r="U1292" s="53">
        <v>110.11799999999999</v>
      </c>
      <c r="V1292" s="30">
        <v>13</v>
      </c>
      <c r="W1292" s="30">
        <v>77.540000000000006</v>
      </c>
      <c r="X1292" s="30">
        <v>89279</v>
      </c>
      <c r="Y1292" s="30" t="s">
        <v>3215</v>
      </c>
      <c r="Z1292" s="30">
        <v>163.25172367034699</v>
      </c>
    </row>
    <row r="1293" spans="1:26" x14ac:dyDescent="0.2">
      <c r="A1293" s="30">
        <v>2912</v>
      </c>
      <c r="B1293" s="30" t="s">
        <v>2296</v>
      </c>
      <c r="C1293" s="30" t="s">
        <v>13</v>
      </c>
      <c r="D1293" s="30">
        <v>0.04</v>
      </c>
      <c r="E1293" s="30">
        <v>4.13</v>
      </c>
      <c r="F1293" s="30">
        <v>0.99</v>
      </c>
      <c r="G1293" s="30" t="s">
        <v>63</v>
      </c>
      <c r="H1293" s="30" t="s">
        <v>47</v>
      </c>
      <c r="I1293" s="30" t="s">
        <v>24</v>
      </c>
      <c r="J1293" s="30" t="s">
        <v>128</v>
      </c>
      <c r="K1293" s="30" t="s">
        <v>49</v>
      </c>
      <c r="L1293" s="30" t="s">
        <v>302</v>
      </c>
      <c r="M1293" s="30">
        <v>0.39</v>
      </c>
      <c r="N1293" s="30" t="s">
        <v>8</v>
      </c>
      <c r="O1293" s="30" t="s">
        <v>28</v>
      </c>
      <c r="P1293" s="30" t="s">
        <v>541</v>
      </c>
      <c r="Q1293" s="30" t="s">
        <v>2297</v>
      </c>
      <c r="R1293" s="30">
        <v>58201</v>
      </c>
      <c r="S1293" s="32">
        <v>42122</v>
      </c>
      <c r="T1293" s="32">
        <v>42124</v>
      </c>
      <c r="U1293" s="53">
        <v>22.307700000000001</v>
      </c>
      <c r="V1293" s="30">
        <v>7</v>
      </c>
      <c r="W1293" s="30">
        <v>32.33</v>
      </c>
      <c r="X1293" s="30">
        <v>87396</v>
      </c>
      <c r="Y1293" s="30" t="s">
        <v>3216</v>
      </c>
      <c r="Z1293" s="30">
        <v>-56.420226104771203</v>
      </c>
    </row>
    <row r="1294" spans="1:26" x14ac:dyDescent="0.2">
      <c r="A1294" s="30">
        <v>2912</v>
      </c>
      <c r="B1294" s="30" t="s">
        <v>2296</v>
      </c>
      <c r="C1294" s="30" t="s">
        <v>13</v>
      </c>
      <c r="D1294" s="30">
        <v>0.06</v>
      </c>
      <c r="E1294" s="30">
        <v>55.48</v>
      </c>
      <c r="F1294" s="30">
        <v>14.3</v>
      </c>
      <c r="G1294" s="30" t="s">
        <v>14</v>
      </c>
      <c r="H1294" s="30" t="s">
        <v>47</v>
      </c>
      <c r="I1294" s="30" t="s">
        <v>24</v>
      </c>
      <c r="J1294" s="30" t="s">
        <v>64</v>
      </c>
      <c r="K1294" s="30" t="s">
        <v>49</v>
      </c>
      <c r="L1294" s="30" t="s">
        <v>823</v>
      </c>
      <c r="M1294" s="30">
        <v>0.37</v>
      </c>
      <c r="N1294" s="30" t="s">
        <v>8</v>
      </c>
      <c r="O1294" s="30" t="s">
        <v>28</v>
      </c>
      <c r="P1294" s="30" t="s">
        <v>541</v>
      </c>
      <c r="Q1294" s="30" t="s">
        <v>2297</v>
      </c>
      <c r="R1294" s="30">
        <v>58201</v>
      </c>
      <c r="S1294" s="32">
        <v>42122</v>
      </c>
      <c r="T1294" s="32">
        <v>42124</v>
      </c>
      <c r="U1294" s="53">
        <v>443.02140000000003</v>
      </c>
      <c r="V1294" s="30">
        <v>12</v>
      </c>
      <c r="W1294" s="30">
        <v>642.05999999999995</v>
      </c>
      <c r="X1294" s="30">
        <v>87396</v>
      </c>
      <c r="Y1294" s="30" t="s">
        <v>3216</v>
      </c>
      <c r="Z1294" s="30">
        <v>955.54510483861338</v>
      </c>
    </row>
    <row r="1295" spans="1:26" x14ac:dyDescent="0.2">
      <c r="A1295" s="30">
        <v>3359</v>
      </c>
      <c r="B1295" s="30" t="s">
        <v>2298</v>
      </c>
      <c r="C1295" s="30" t="s">
        <v>13</v>
      </c>
      <c r="D1295" s="30">
        <v>0.09</v>
      </c>
      <c r="E1295" s="30">
        <v>28.53</v>
      </c>
      <c r="F1295" s="30">
        <v>1.49</v>
      </c>
      <c r="G1295" s="30" t="s">
        <v>14</v>
      </c>
      <c r="H1295" s="30" t="s">
        <v>47</v>
      </c>
      <c r="I1295" s="30" t="s">
        <v>24</v>
      </c>
      <c r="J1295" s="30" t="s">
        <v>48</v>
      </c>
      <c r="K1295" s="30" t="s">
        <v>49</v>
      </c>
      <c r="L1295" s="30" t="s">
        <v>1808</v>
      </c>
      <c r="M1295" s="30">
        <v>0.38</v>
      </c>
      <c r="N1295" s="30" t="s">
        <v>8</v>
      </c>
      <c r="O1295" s="30" t="s">
        <v>28</v>
      </c>
      <c r="P1295" s="30" t="s">
        <v>333</v>
      </c>
      <c r="Q1295" s="30" t="s">
        <v>2299</v>
      </c>
      <c r="R1295" s="30">
        <v>53213</v>
      </c>
      <c r="S1295" s="32">
        <v>42122</v>
      </c>
      <c r="T1295" s="32">
        <v>42124</v>
      </c>
      <c r="U1295" s="53">
        <v>107.45462000000001</v>
      </c>
      <c r="V1295" s="30">
        <v>6</v>
      </c>
      <c r="W1295" s="30">
        <v>157.33000000000001</v>
      </c>
      <c r="X1295" s="30">
        <v>91437</v>
      </c>
      <c r="Y1295" s="30" t="s">
        <v>3216</v>
      </c>
      <c r="Z1295" s="30">
        <v>161.90366907983966</v>
      </c>
    </row>
    <row r="1296" spans="1:26" x14ac:dyDescent="0.2">
      <c r="A1296" s="30">
        <v>234</v>
      </c>
      <c r="B1296" s="30" t="s">
        <v>961</v>
      </c>
      <c r="C1296" s="30" t="s">
        <v>23</v>
      </c>
      <c r="D1296" s="30">
        <v>0.06</v>
      </c>
      <c r="E1296" s="30">
        <v>3.34</v>
      </c>
      <c r="F1296" s="30">
        <v>7.49</v>
      </c>
      <c r="G1296" s="30" t="s">
        <v>63</v>
      </c>
      <c r="H1296" s="30" t="s">
        <v>3</v>
      </c>
      <c r="I1296" s="30" t="s">
        <v>24</v>
      </c>
      <c r="J1296" s="30" t="s">
        <v>25</v>
      </c>
      <c r="K1296" s="30" t="s">
        <v>26</v>
      </c>
      <c r="L1296" s="30" t="s">
        <v>2300</v>
      </c>
      <c r="M1296" s="30">
        <v>0.54</v>
      </c>
      <c r="N1296" s="30" t="s">
        <v>8</v>
      </c>
      <c r="O1296" s="30" t="s">
        <v>28</v>
      </c>
      <c r="P1296" s="30" t="s">
        <v>189</v>
      </c>
      <c r="Q1296" s="30" t="s">
        <v>713</v>
      </c>
      <c r="R1296" s="30">
        <v>50208</v>
      </c>
      <c r="S1296" s="32">
        <v>42122</v>
      </c>
      <c r="T1296" s="32">
        <v>42124</v>
      </c>
      <c r="U1296" s="53">
        <v>-175.86</v>
      </c>
      <c r="V1296" s="30">
        <v>8</v>
      </c>
      <c r="W1296" s="30">
        <v>27.45</v>
      </c>
      <c r="X1296" s="30">
        <v>90239</v>
      </c>
      <c r="Y1296" s="30" t="s">
        <v>3216</v>
      </c>
      <c r="Z1296" s="30">
        <v>72.07336002629431</v>
      </c>
    </row>
    <row r="1297" spans="1:26" x14ac:dyDescent="0.2">
      <c r="A1297" s="30">
        <v>1217</v>
      </c>
      <c r="B1297" s="30" t="s">
        <v>2301</v>
      </c>
      <c r="C1297" s="30" t="s">
        <v>92</v>
      </c>
      <c r="D1297" s="30">
        <v>0.09</v>
      </c>
      <c r="E1297" s="30">
        <v>130.97999999999999</v>
      </c>
      <c r="F1297" s="30">
        <v>30</v>
      </c>
      <c r="G1297" s="30" t="s">
        <v>2</v>
      </c>
      <c r="H1297" s="30" t="s">
        <v>3</v>
      </c>
      <c r="I1297" s="30" t="s">
        <v>4</v>
      </c>
      <c r="J1297" s="30" t="s">
        <v>85</v>
      </c>
      <c r="K1297" s="30" t="s">
        <v>33</v>
      </c>
      <c r="L1297" s="30" t="s">
        <v>2175</v>
      </c>
      <c r="M1297" s="30">
        <v>0.78</v>
      </c>
      <c r="N1297" s="30" t="s">
        <v>8</v>
      </c>
      <c r="O1297" s="30" t="s">
        <v>87</v>
      </c>
      <c r="P1297" s="30" t="s">
        <v>379</v>
      </c>
      <c r="Q1297" s="30" t="s">
        <v>764</v>
      </c>
      <c r="R1297" s="30">
        <v>2112</v>
      </c>
      <c r="S1297" s="32">
        <v>42122</v>
      </c>
      <c r="T1297" s="32">
        <v>42125</v>
      </c>
      <c r="U1297" s="53">
        <v>-421.76</v>
      </c>
      <c r="V1297" s="30">
        <v>41</v>
      </c>
      <c r="W1297" s="30">
        <v>5258.94</v>
      </c>
      <c r="X1297" s="30">
        <v>54595</v>
      </c>
      <c r="Y1297" s="30" t="s">
        <v>3218</v>
      </c>
      <c r="Z1297" s="30">
        <v>1233.6476536662676</v>
      </c>
    </row>
    <row r="1298" spans="1:26" x14ac:dyDescent="0.2">
      <c r="A1298" s="30">
        <v>1226</v>
      </c>
      <c r="B1298" s="30" t="s">
        <v>2302</v>
      </c>
      <c r="C1298" s="30" t="s">
        <v>92</v>
      </c>
      <c r="D1298" s="30">
        <v>0.02</v>
      </c>
      <c r="E1298" s="30">
        <v>8.34</v>
      </c>
      <c r="F1298" s="30">
        <v>2.64</v>
      </c>
      <c r="G1298" s="30" t="s">
        <v>14</v>
      </c>
      <c r="H1298" s="30" t="s">
        <v>3</v>
      </c>
      <c r="I1298" s="30" t="s">
        <v>24</v>
      </c>
      <c r="J1298" s="30" t="s">
        <v>544</v>
      </c>
      <c r="K1298" s="30" t="s">
        <v>18</v>
      </c>
      <c r="L1298" s="30" t="s">
        <v>859</v>
      </c>
      <c r="M1298" s="30">
        <v>0.59</v>
      </c>
      <c r="N1298" s="30" t="s">
        <v>8</v>
      </c>
      <c r="O1298" s="30" t="s">
        <v>87</v>
      </c>
      <c r="P1298" s="30" t="s">
        <v>560</v>
      </c>
      <c r="Q1298" s="30" t="s">
        <v>2303</v>
      </c>
      <c r="R1298" s="30">
        <v>2861</v>
      </c>
      <c r="S1298" s="32">
        <v>42122</v>
      </c>
      <c r="T1298" s="32">
        <v>42124</v>
      </c>
      <c r="U1298" s="53">
        <v>6.79</v>
      </c>
      <c r="V1298" s="30">
        <v>8</v>
      </c>
      <c r="W1298" s="30">
        <v>66.739999999999995</v>
      </c>
      <c r="X1298" s="30">
        <v>90800</v>
      </c>
      <c r="Y1298" s="30" t="s">
        <v>3218</v>
      </c>
      <c r="Z1298" s="30">
        <v>223.9301420446059</v>
      </c>
    </row>
    <row r="1299" spans="1:26" x14ac:dyDescent="0.2">
      <c r="A1299" s="30">
        <v>1227</v>
      </c>
      <c r="B1299" s="30" t="s">
        <v>2304</v>
      </c>
      <c r="C1299" s="30" t="s">
        <v>92</v>
      </c>
      <c r="D1299" s="30">
        <v>0.09</v>
      </c>
      <c r="E1299" s="30">
        <v>130.97999999999999</v>
      </c>
      <c r="F1299" s="30">
        <v>30</v>
      </c>
      <c r="G1299" s="30" t="s">
        <v>2</v>
      </c>
      <c r="H1299" s="30" t="s">
        <v>3</v>
      </c>
      <c r="I1299" s="30" t="s">
        <v>4</v>
      </c>
      <c r="J1299" s="30" t="s">
        <v>85</v>
      </c>
      <c r="K1299" s="30" t="s">
        <v>33</v>
      </c>
      <c r="L1299" s="30" t="s">
        <v>2175</v>
      </c>
      <c r="M1299" s="30">
        <v>0.78</v>
      </c>
      <c r="N1299" s="30" t="s">
        <v>8</v>
      </c>
      <c r="O1299" s="30" t="s">
        <v>87</v>
      </c>
      <c r="P1299" s="30" t="s">
        <v>609</v>
      </c>
      <c r="Q1299" s="30" t="s">
        <v>610</v>
      </c>
      <c r="R1299" s="30">
        <v>5403</v>
      </c>
      <c r="S1299" s="32">
        <v>42122</v>
      </c>
      <c r="T1299" s="32">
        <v>42125</v>
      </c>
      <c r="U1299" s="53">
        <v>-421.76</v>
      </c>
      <c r="V1299" s="30">
        <v>10</v>
      </c>
      <c r="W1299" s="30">
        <v>1282.67</v>
      </c>
      <c r="X1299" s="30">
        <v>90800</v>
      </c>
      <c r="Y1299" s="30" t="s">
        <v>3218</v>
      </c>
      <c r="Z1299" s="30">
        <v>1233.6476536662676</v>
      </c>
    </row>
    <row r="1300" spans="1:26" x14ac:dyDescent="0.2">
      <c r="A1300" s="30">
        <v>2353</v>
      </c>
      <c r="B1300" s="30" t="s">
        <v>2305</v>
      </c>
      <c r="C1300" s="30" t="s">
        <v>1</v>
      </c>
      <c r="D1300" s="30">
        <v>0.04</v>
      </c>
      <c r="E1300" s="30">
        <v>5.98</v>
      </c>
      <c r="F1300" s="30">
        <v>0.96</v>
      </c>
      <c r="G1300" s="30" t="s">
        <v>14</v>
      </c>
      <c r="H1300" s="30" t="s">
        <v>70</v>
      </c>
      <c r="I1300" s="30" t="s">
        <v>24</v>
      </c>
      <c r="J1300" s="30" t="s">
        <v>25</v>
      </c>
      <c r="K1300" s="30" t="s">
        <v>26</v>
      </c>
      <c r="L1300" s="30" t="s">
        <v>1243</v>
      </c>
      <c r="M1300" s="30">
        <v>0.6</v>
      </c>
      <c r="N1300" s="30" t="s">
        <v>8</v>
      </c>
      <c r="O1300" s="30" t="s">
        <v>87</v>
      </c>
      <c r="P1300" s="30" t="s">
        <v>394</v>
      </c>
      <c r="Q1300" s="30" t="s">
        <v>2306</v>
      </c>
      <c r="R1300" s="30">
        <v>21040</v>
      </c>
      <c r="S1300" s="32">
        <v>42123</v>
      </c>
      <c r="T1300" s="32">
        <v>42124</v>
      </c>
      <c r="U1300" s="53">
        <v>52.697600000000001</v>
      </c>
      <c r="V1300" s="30">
        <v>22</v>
      </c>
      <c r="W1300" s="30">
        <v>131.79</v>
      </c>
      <c r="X1300" s="30">
        <v>86164</v>
      </c>
      <c r="Y1300" s="30" t="s">
        <v>3218</v>
      </c>
      <c r="Z1300" s="30">
        <v>498.49207194626479</v>
      </c>
    </row>
    <row r="1301" spans="1:26" x14ac:dyDescent="0.2">
      <c r="A1301" s="30">
        <v>2353</v>
      </c>
      <c r="B1301" s="30" t="s">
        <v>2305</v>
      </c>
      <c r="C1301" s="30" t="s">
        <v>1</v>
      </c>
      <c r="D1301" s="30">
        <v>0.01</v>
      </c>
      <c r="E1301" s="30">
        <v>20.99</v>
      </c>
      <c r="F1301" s="30">
        <v>0.99</v>
      </c>
      <c r="G1301" s="30" t="s">
        <v>14</v>
      </c>
      <c r="H1301" s="30" t="s">
        <v>70</v>
      </c>
      <c r="I1301" s="30" t="s">
        <v>16</v>
      </c>
      <c r="J1301" s="30" t="s">
        <v>111</v>
      </c>
      <c r="K1301" s="30" t="s">
        <v>26</v>
      </c>
      <c r="L1301" s="30" t="s">
        <v>2307</v>
      </c>
      <c r="M1301" s="30">
        <v>0.56999999999999995</v>
      </c>
      <c r="N1301" s="30" t="s">
        <v>8</v>
      </c>
      <c r="O1301" s="30" t="s">
        <v>87</v>
      </c>
      <c r="P1301" s="30" t="s">
        <v>394</v>
      </c>
      <c r="Q1301" s="30" t="s">
        <v>2306</v>
      </c>
      <c r="R1301" s="30">
        <v>21040</v>
      </c>
      <c r="S1301" s="32">
        <v>42123</v>
      </c>
      <c r="T1301" s="32">
        <v>42124</v>
      </c>
      <c r="U1301" s="53">
        <v>-78.194159999999997</v>
      </c>
      <c r="V1301" s="30">
        <v>2</v>
      </c>
      <c r="W1301" s="30">
        <v>35.33</v>
      </c>
      <c r="X1301" s="30">
        <v>86164</v>
      </c>
      <c r="Y1301" s="30" t="s">
        <v>3218</v>
      </c>
      <c r="Z1301" s="30">
        <v>407.20334025628767</v>
      </c>
    </row>
    <row r="1302" spans="1:26" x14ac:dyDescent="0.2">
      <c r="A1302" s="30">
        <v>782</v>
      </c>
      <c r="B1302" s="30" t="s">
        <v>2308</v>
      </c>
      <c r="C1302" s="30" t="s">
        <v>13</v>
      </c>
      <c r="D1302" s="30">
        <v>0.04</v>
      </c>
      <c r="E1302" s="30">
        <v>34.76</v>
      </c>
      <c r="F1302" s="30">
        <v>5.49</v>
      </c>
      <c r="G1302" s="30" t="s">
        <v>14</v>
      </c>
      <c r="H1302" s="30" t="s">
        <v>3</v>
      </c>
      <c r="I1302" s="30" t="s">
        <v>24</v>
      </c>
      <c r="J1302" s="30" t="s">
        <v>54</v>
      </c>
      <c r="K1302" s="30" t="s">
        <v>49</v>
      </c>
      <c r="L1302" s="30" t="s">
        <v>2309</v>
      </c>
      <c r="M1302" s="30">
        <v>0.6</v>
      </c>
      <c r="N1302" s="30" t="s">
        <v>8</v>
      </c>
      <c r="O1302" s="30" t="s">
        <v>35</v>
      </c>
      <c r="P1302" s="30" t="s">
        <v>66</v>
      </c>
      <c r="Q1302" s="30" t="s">
        <v>2310</v>
      </c>
      <c r="R1302" s="30">
        <v>90604</v>
      </c>
      <c r="S1302" s="32">
        <v>42123</v>
      </c>
      <c r="T1302" s="32">
        <v>42124</v>
      </c>
      <c r="U1302" s="53">
        <v>192.51689999999999</v>
      </c>
      <c r="V1302" s="30">
        <v>8</v>
      </c>
      <c r="W1302" s="30">
        <v>279.01</v>
      </c>
      <c r="X1302" s="30">
        <v>90962</v>
      </c>
      <c r="Y1302" s="30" t="s">
        <v>3217</v>
      </c>
      <c r="Z1302" s="30">
        <v>555.51337845304272</v>
      </c>
    </row>
    <row r="1303" spans="1:26" x14ac:dyDescent="0.2">
      <c r="A1303" s="30">
        <v>803</v>
      </c>
      <c r="B1303" s="30" t="s">
        <v>2311</v>
      </c>
      <c r="C1303" s="30" t="s">
        <v>92</v>
      </c>
      <c r="D1303" s="30">
        <v>0.03</v>
      </c>
      <c r="E1303" s="30">
        <v>35.99</v>
      </c>
      <c r="F1303" s="30">
        <v>5</v>
      </c>
      <c r="G1303" s="30" t="s">
        <v>14</v>
      </c>
      <c r="H1303" s="30" t="s">
        <v>3</v>
      </c>
      <c r="I1303" s="30" t="s">
        <v>16</v>
      </c>
      <c r="J1303" s="30" t="s">
        <v>111</v>
      </c>
      <c r="K1303" s="30" t="s">
        <v>49</v>
      </c>
      <c r="L1303" s="30" t="s">
        <v>927</v>
      </c>
      <c r="M1303" s="30">
        <v>0.85</v>
      </c>
      <c r="N1303" s="30" t="s">
        <v>8</v>
      </c>
      <c r="O1303" s="30" t="s">
        <v>9</v>
      </c>
      <c r="P1303" s="30" t="s">
        <v>99</v>
      </c>
      <c r="Q1303" s="30" t="s">
        <v>2312</v>
      </c>
      <c r="R1303" s="30">
        <v>32168</v>
      </c>
      <c r="S1303" s="32">
        <v>42123</v>
      </c>
      <c r="T1303" s="32">
        <v>42124</v>
      </c>
      <c r="U1303" s="53">
        <v>-184.548</v>
      </c>
      <c r="V1303" s="30">
        <v>3</v>
      </c>
      <c r="W1303" s="30">
        <v>93.82</v>
      </c>
      <c r="X1303" s="30">
        <v>90048</v>
      </c>
      <c r="Y1303" s="30" t="s">
        <v>3215</v>
      </c>
      <c r="Z1303" s="30">
        <v>389.35568368717071</v>
      </c>
    </row>
    <row r="1304" spans="1:26" x14ac:dyDescent="0.2">
      <c r="A1304" s="30">
        <v>2115</v>
      </c>
      <c r="B1304" s="30" t="s">
        <v>2313</v>
      </c>
      <c r="C1304" s="30" t="s">
        <v>92</v>
      </c>
      <c r="D1304" s="30">
        <v>0.02</v>
      </c>
      <c r="E1304" s="30">
        <v>95.95</v>
      </c>
      <c r="F1304" s="30">
        <v>74.349999999999994</v>
      </c>
      <c r="G1304" s="30" t="s">
        <v>2</v>
      </c>
      <c r="H1304" s="30" t="s">
        <v>70</v>
      </c>
      <c r="I1304" s="30" t="s">
        <v>4</v>
      </c>
      <c r="J1304" s="30" t="s">
        <v>85</v>
      </c>
      <c r="K1304" s="30" t="s">
        <v>33</v>
      </c>
      <c r="L1304" s="30" t="s">
        <v>2314</v>
      </c>
      <c r="M1304" s="30">
        <v>0.56999999999999995</v>
      </c>
      <c r="N1304" s="30" t="s">
        <v>8</v>
      </c>
      <c r="O1304" s="30" t="s">
        <v>9</v>
      </c>
      <c r="P1304" s="30" t="s">
        <v>218</v>
      </c>
      <c r="Q1304" s="30" t="s">
        <v>1611</v>
      </c>
      <c r="R1304" s="30">
        <v>22124</v>
      </c>
      <c r="S1304" s="32">
        <v>42123</v>
      </c>
      <c r="T1304" s="32">
        <v>42125</v>
      </c>
      <c r="U1304" s="53">
        <v>636.52200000000005</v>
      </c>
      <c r="V1304" s="30">
        <v>14</v>
      </c>
      <c r="W1304" s="30">
        <v>1377.46</v>
      </c>
      <c r="X1304" s="30">
        <v>88406</v>
      </c>
      <c r="Y1304" s="30" t="s">
        <v>3215</v>
      </c>
      <c r="Z1304" s="30">
        <v>3314.1521644678237</v>
      </c>
    </row>
    <row r="1305" spans="1:26" x14ac:dyDescent="0.2">
      <c r="A1305" s="30">
        <v>3381</v>
      </c>
      <c r="B1305" s="30" t="s">
        <v>1787</v>
      </c>
      <c r="C1305" s="30" t="s">
        <v>92</v>
      </c>
      <c r="D1305" s="30">
        <v>0.02</v>
      </c>
      <c r="E1305" s="30">
        <v>28.53</v>
      </c>
      <c r="F1305" s="30">
        <v>1.49</v>
      </c>
      <c r="G1305" s="30" t="s">
        <v>14</v>
      </c>
      <c r="H1305" s="30" t="s">
        <v>47</v>
      </c>
      <c r="I1305" s="30" t="s">
        <v>24</v>
      </c>
      <c r="J1305" s="30" t="s">
        <v>48</v>
      </c>
      <c r="K1305" s="30" t="s">
        <v>49</v>
      </c>
      <c r="L1305" s="30" t="s">
        <v>1808</v>
      </c>
      <c r="M1305" s="30">
        <v>0.38</v>
      </c>
      <c r="N1305" s="30" t="s">
        <v>8</v>
      </c>
      <c r="O1305" s="30" t="s">
        <v>9</v>
      </c>
      <c r="P1305" s="30" t="s">
        <v>51</v>
      </c>
      <c r="Q1305" s="30" t="s">
        <v>1789</v>
      </c>
      <c r="R1305" s="30">
        <v>31204</v>
      </c>
      <c r="S1305" s="32">
        <v>42123</v>
      </c>
      <c r="T1305" s="32">
        <v>42123</v>
      </c>
      <c r="U1305" s="53">
        <v>1.992</v>
      </c>
      <c r="V1305" s="30">
        <v>18</v>
      </c>
      <c r="W1305" s="30">
        <v>513.33000000000004</v>
      </c>
      <c r="X1305" s="30">
        <v>88840</v>
      </c>
      <c r="Y1305" s="30" t="s">
        <v>3215</v>
      </c>
      <c r="Z1305" s="30">
        <v>115.41753681028499</v>
      </c>
    </row>
    <row r="1306" spans="1:26" x14ac:dyDescent="0.2">
      <c r="A1306" s="30">
        <v>3393</v>
      </c>
      <c r="B1306" s="30" t="s">
        <v>1147</v>
      </c>
      <c r="C1306" s="30" t="s">
        <v>92</v>
      </c>
      <c r="D1306" s="30">
        <v>0.08</v>
      </c>
      <c r="E1306" s="30">
        <v>125.99</v>
      </c>
      <c r="F1306" s="30">
        <v>7.69</v>
      </c>
      <c r="G1306" s="30" t="s">
        <v>14</v>
      </c>
      <c r="H1306" s="30" t="s">
        <v>15</v>
      </c>
      <c r="I1306" s="30" t="s">
        <v>16</v>
      </c>
      <c r="J1306" s="30" t="s">
        <v>111</v>
      </c>
      <c r="K1306" s="30" t="s">
        <v>49</v>
      </c>
      <c r="L1306" s="30" t="s">
        <v>621</v>
      </c>
      <c r="M1306" s="30">
        <v>0.59</v>
      </c>
      <c r="N1306" s="30" t="s">
        <v>8</v>
      </c>
      <c r="O1306" s="30" t="s">
        <v>35</v>
      </c>
      <c r="P1306" s="30" t="s">
        <v>42</v>
      </c>
      <c r="Q1306" s="30" t="s">
        <v>1148</v>
      </c>
      <c r="R1306" s="30">
        <v>99163</v>
      </c>
      <c r="S1306" s="32">
        <v>42123</v>
      </c>
      <c r="T1306" s="32">
        <v>42124</v>
      </c>
      <c r="U1306" s="53">
        <v>374.625</v>
      </c>
      <c r="V1306" s="30">
        <v>7</v>
      </c>
      <c r="W1306" s="30">
        <v>710.36</v>
      </c>
      <c r="X1306" s="30">
        <v>87908</v>
      </c>
      <c r="Y1306" s="30" t="s">
        <v>3217</v>
      </c>
      <c r="Z1306" s="30">
        <v>1049.249966557237</v>
      </c>
    </row>
    <row r="1307" spans="1:26" x14ac:dyDescent="0.2">
      <c r="A1307" s="30">
        <v>617</v>
      </c>
      <c r="B1307" s="30" t="s">
        <v>2315</v>
      </c>
      <c r="C1307" s="30" t="s">
        <v>46</v>
      </c>
      <c r="D1307" s="30">
        <v>0.02</v>
      </c>
      <c r="E1307" s="30">
        <v>15.57</v>
      </c>
      <c r="F1307" s="30">
        <v>1.39</v>
      </c>
      <c r="G1307" s="30" t="s">
        <v>14</v>
      </c>
      <c r="H1307" s="30" t="s">
        <v>15</v>
      </c>
      <c r="I1307" s="30" t="s">
        <v>24</v>
      </c>
      <c r="J1307" s="30" t="s">
        <v>321</v>
      </c>
      <c r="K1307" s="30" t="s">
        <v>49</v>
      </c>
      <c r="L1307" s="30" t="s">
        <v>2316</v>
      </c>
      <c r="M1307" s="30">
        <v>0.38</v>
      </c>
      <c r="N1307" s="30" t="s">
        <v>8</v>
      </c>
      <c r="O1307" s="30" t="s">
        <v>35</v>
      </c>
      <c r="P1307" s="30" t="s">
        <v>36</v>
      </c>
      <c r="Q1307" s="30" t="s">
        <v>928</v>
      </c>
      <c r="R1307" s="30">
        <v>81001</v>
      </c>
      <c r="S1307" s="32">
        <v>42123</v>
      </c>
      <c r="T1307" s="32">
        <v>42124</v>
      </c>
      <c r="U1307" s="53">
        <v>23.5428</v>
      </c>
      <c r="V1307" s="30">
        <v>3</v>
      </c>
      <c r="W1307" s="30">
        <v>46.23</v>
      </c>
      <c r="X1307" s="30">
        <v>88198</v>
      </c>
      <c r="Y1307" s="30" t="s">
        <v>3217</v>
      </c>
      <c r="Z1307" s="30">
        <v>223.00745579862775</v>
      </c>
    </row>
    <row r="1308" spans="1:26" x14ac:dyDescent="0.2">
      <c r="A1308" s="30">
        <v>617</v>
      </c>
      <c r="B1308" s="30" t="s">
        <v>2315</v>
      </c>
      <c r="C1308" s="30" t="s">
        <v>46</v>
      </c>
      <c r="D1308" s="30">
        <v>0.02</v>
      </c>
      <c r="E1308" s="30">
        <v>20.89</v>
      </c>
      <c r="F1308" s="30">
        <v>11.52</v>
      </c>
      <c r="G1308" s="30" t="s">
        <v>14</v>
      </c>
      <c r="H1308" s="30" t="s">
        <v>15</v>
      </c>
      <c r="I1308" s="30" t="s">
        <v>24</v>
      </c>
      <c r="J1308" s="30" t="s">
        <v>54</v>
      </c>
      <c r="K1308" s="30" t="s">
        <v>49</v>
      </c>
      <c r="L1308" s="30" t="s">
        <v>1849</v>
      </c>
      <c r="M1308" s="30">
        <v>0.83</v>
      </c>
      <c r="N1308" s="30" t="s">
        <v>8</v>
      </c>
      <c r="O1308" s="30" t="s">
        <v>35</v>
      </c>
      <c r="P1308" s="30" t="s">
        <v>36</v>
      </c>
      <c r="Q1308" s="30" t="s">
        <v>928</v>
      </c>
      <c r="R1308" s="30">
        <v>81001</v>
      </c>
      <c r="S1308" s="32">
        <v>42123</v>
      </c>
      <c r="T1308" s="32">
        <v>42124</v>
      </c>
      <c r="U1308" s="53">
        <v>-276.11279999999999</v>
      </c>
      <c r="V1308" s="30">
        <v>13</v>
      </c>
      <c r="W1308" s="30">
        <v>279.27999999999997</v>
      </c>
      <c r="X1308" s="30">
        <v>88198</v>
      </c>
      <c r="Y1308" s="30" t="s">
        <v>3217</v>
      </c>
      <c r="Z1308" s="30">
        <v>586.84021227897233</v>
      </c>
    </row>
    <row r="1309" spans="1:26" x14ac:dyDescent="0.2">
      <c r="A1309" s="30">
        <v>618</v>
      </c>
      <c r="B1309" s="30" t="s">
        <v>1790</v>
      </c>
      <c r="C1309" s="30" t="s">
        <v>46</v>
      </c>
      <c r="D1309" s="30">
        <v>0.06</v>
      </c>
      <c r="E1309" s="30">
        <v>5.38</v>
      </c>
      <c r="F1309" s="30">
        <v>5.24</v>
      </c>
      <c r="G1309" s="30" t="s">
        <v>63</v>
      </c>
      <c r="H1309" s="30" t="s">
        <v>15</v>
      </c>
      <c r="I1309" s="30" t="s">
        <v>24</v>
      </c>
      <c r="J1309" s="30" t="s">
        <v>48</v>
      </c>
      <c r="K1309" s="30" t="s">
        <v>49</v>
      </c>
      <c r="L1309" s="30" t="s">
        <v>2317</v>
      </c>
      <c r="M1309" s="30">
        <v>0.36</v>
      </c>
      <c r="N1309" s="30" t="s">
        <v>8</v>
      </c>
      <c r="O1309" s="30" t="s">
        <v>35</v>
      </c>
      <c r="P1309" s="30" t="s">
        <v>36</v>
      </c>
      <c r="Q1309" s="30" t="s">
        <v>1791</v>
      </c>
      <c r="R1309" s="30">
        <v>81007</v>
      </c>
      <c r="S1309" s="32">
        <v>42123</v>
      </c>
      <c r="T1309" s="32">
        <v>42124</v>
      </c>
      <c r="U1309" s="53">
        <v>-64.670940000000002</v>
      </c>
      <c r="V1309" s="30">
        <v>14</v>
      </c>
      <c r="W1309" s="30">
        <v>81.819999999999993</v>
      </c>
      <c r="X1309" s="30">
        <v>88198</v>
      </c>
      <c r="Y1309" s="30" t="s">
        <v>3217</v>
      </c>
      <c r="Z1309" s="30">
        <v>81.885616789264645</v>
      </c>
    </row>
    <row r="1310" spans="1:26" x14ac:dyDescent="0.2">
      <c r="A1310" s="30">
        <v>618</v>
      </c>
      <c r="B1310" s="30" t="s">
        <v>1790</v>
      </c>
      <c r="C1310" s="30" t="s">
        <v>46</v>
      </c>
      <c r="D1310" s="30">
        <v>0.03</v>
      </c>
      <c r="E1310" s="30">
        <v>7.35</v>
      </c>
      <c r="F1310" s="30">
        <v>5.96</v>
      </c>
      <c r="G1310" s="30" t="s">
        <v>14</v>
      </c>
      <c r="H1310" s="30" t="s">
        <v>15</v>
      </c>
      <c r="I1310" s="30" t="s">
        <v>24</v>
      </c>
      <c r="J1310" s="30" t="s">
        <v>64</v>
      </c>
      <c r="K1310" s="30" t="s">
        <v>49</v>
      </c>
      <c r="L1310" s="30" t="s">
        <v>2318</v>
      </c>
      <c r="M1310" s="30">
        <v>0.38</v>
      </c>
      <c r="N1310" s="30" t="s">
        <v>8</v>
      </c>
      <c r="O1310" s="30" t="s">
        <v>35</v>
      </c>
      <c r="P1310" s="30" t="s">
        <v>36</v>
      </c>
      <c r="Q1310" s="30" t="s">
        <v>1791</v>
      </c>
      <c r="R1310" s="30">
        <v>81007</v>
      </c>
      <c r="S1310" s="32">
        <v>42123</v>
      </c>
      <c r="T1310" s="32">
        <v>42124</v>
      </c>
      <c r="U1310" s="53">
        <v>-11.113200000000001</v>
      </c>
      <c r="V1310" s="30">
        <v>1</v>
      </c>
      <c r="W1310" s="30">
        <v>13.16</v>
      </c>
      <c r="X1310" s="30">
        <v>88198</v>
      </c>
      <c r="Y1310" s="30" t="s">
        <v>3217</v>
      </c>
      <c r="Z1310" s="30">
        <v>281.46753488146709</v>
      </c>
    </row>
    <row r="1311" spans="1:26" x14ac:dyDescent="0.2">
      <c r="A1311" s="30">
        <v>638</v>
      </c>
      <c r="B1311" s="30" t="s">
        <v>2319</v>
      </c>
      <c r="C1311" s="30" t="s">
        <v>1</v>
      </c>
      <c r="D1311" s="30">
        <v>0.06</v>
      </c>
      <c r="E1311" s="30">
        <v>65.989999999999995</v>
      </c>
      <c r="F1311" s="30">
        <v>8.8000000000000007</v>
      </c>
      <c r="G1311" s="30" t="s">
        <v>63</v>
      </c>
      <c r="H1311" s="30" t="s">
        <v>15</v>
      </c>
      <c r="I1311" s="30" t="s">
        <v>16</v>
      </c>
      <c r="J1311" s="30" t="s">
        <v>111</v>
      </c>
      <c r="K1311" s="30" t="s">
        <v>49</v>
      </c>
      <c r="L1311" s="30" t="s">
        <v>428</v>
      </c>
      <c r="M1311" s="30">
        <v>0.57999999999999996</v>
      </c>
      <c r="N1311" s="30" t="s">
        <v>8</v>
      </c>
      <c r="O1311" s="30" t="s">
        <v>35</v>
      </c>
      <c r="P1311" s="30" t="s">
        <v>66</v>
      </c>
      <c r="Q1311" s="30" t="s">
        <v>2320</v>
      </c>
      <c r="R1311" s="30">
        <v>95062</v>
      </c>
      <c r="S1311" s="32">
        <v>42124</v>
      </c>
      <c r="T1311" s="32">
        <v>42125</v>
      </c>
      <c r="U1311" s="53">
        <v>288.08999999999997</v>
      </c>
      <c r="V1311" s="30">
        <v>9</v>
      </c>
      <c r="W1311" s="30">
        <v>506.38</v>
      </c>
      <c r="X1311" s="30">
        <v>87954</v>
      </c>
      <c r="Y1311" s="30" t="s">
        <v>3217</v>
      </c>
      <c r="Z1311" s="30">
        <v>1003.2621956847011</v>
      </c>
    </row>
    <row r="1312" spans="1:26" x14ac:dyDescent="0.2">
      <c r="A1312" s="30">
        <v>638</v>
      </c>
      <c r="B1312" s="30" t="s">
        <v>2319</v>
      </c>
      <c r="C1312" s="30" t="s">
        <v>1</v>
      </c>
      <c r="D1312" s="30">
        <v>0</v>
      </c>
      <c r="E1312" s="30">
        <v>195.99</v>
      </c>
      <c r="F1312" s="30">
        <v>4.2</v>
      </c>
      <c r="G1312" s="30" t="s">
        <v>63</v>
      </c>
      <c r="H1312" s="30" t="s">
        <v>15</v>
      </c>
      <c r="I1312" s="30" t="s">
        <v>16</v>
      </c>
      <c r="J1312" s="30" t="s">
        <v>111</v>
      </c>
      <c r="K1312" s="30" t="s">
        <v>49</v>
      </c>
      <c r="L1312" s="30" t="s">
        <v>2321</v>
      </c>
      <c r="M1312" s="30">
        <v>0.56999999999999995</v>
      </c>
      <c r="N1312" s="30" t="s">
        <v>8</v>
      </c>
      <c r="O1312" s="30" t="s">
        <v>35</v>
      </c>
      <c r="P1312" s="30" t="s">
        <v>66</v>
      </c>
      <c r="Q1312" s="30" t="s">
        <v>2320</v>
      </c>
      <c r="R1312" s="30">
        <v>95062</v>
      </c>
      <c r="S1312" s="32">
        <v>42124</v>
      </c>
      <c r="T1312" s="32">
        <v>42126</v>
      </c>
      <c r="U1312" s="53">
        <v>719.47680000000003</v>
      </c>
      <c r="V1312" s="30">
        <v>6</v>
      </c>
      <c r="W1312" s="30">
        <v>1042.72</v>
      </c>
      <c r="X1312" s="30">
        <v>87954</v>
      </c>
      <c r="Y1312" s="30" t="s">
        <v>3217</v>
      </c>
      <c r="Z1312" s="30">
        <v>1756.5237114908339</v>
      </c>
    </row>
    <row r="1313" spans="1:26" x14ac:dyDescent="0.2">
      <c r="A1313" s="30">
        <v>640</v>
      </c>
      <c r="B1313" s="30" t="s">
        <v>1161</v>
      </c>
      <c r="C1313" s="30" t="s">
        <v>1</v>
      </c>
      <c r="D1313" s="30">
        <v>0.06</v>
      </c>
      <c r="E1313" s="30">
        <v>65.989999999999995</v>
      </c>
      <c r="F1313" s="30">
        <v>8.8000000000000007</v>
      </c>
      <c r="G1313" s="30" t="s">
        <v>63</v>
      </c>
      <c r="H1313" s="30" t="s">
        <v>15</v>
      </c>
      <c r="I1313" s="30" t="s">
        <v>16</v>
      </c>
      <c r="J1313" s="30" t="s">
        <v>111</v>
      </c>
      <c r="K1313" s="30" t="s">
        <v>49</v>
      </c>
      <c r="L1313" s="30" t="s">
        <v>428</v>
      </c>
      <c r="M1313" s="30">
        <v>0.57999999999999996</v>
      </c>
      <c r="N1313" s="30" t="s">
        <v>8</v>
      </c>
      <c r="O1313" s="30" t="s">
        <v>35</v>
      </c>
      <c r="P1313" s="30" t="s">
        <v>42</v>
      </c>
      <c r="Q1313" s="30" t="s">
        <v>118</v>
      </c>
      <c r="R1313" s="30">
        <v>98119</v>
      </c>
      <c r="S1313" s="32">
        <v>42124</v>
      </c>
      <c r="T1313" s="32">
        <v>42125</v>
      </c>
      <c r="U1313" s="53">
        <v>288.08999999999997</v>
      </c>
      <c r="V1313" s="30">
        <v>34</v>
      </c>
      <c r="W1313" s="30">
        <v>1912.98</v>
      </c>
      <c r="X1313" s="30">
        <v>45380</v>
      </c>
      <c r="Y1313" s="30" t="s">
        <v>3217</v>
      </c>
      <c r="Z1313" s="30">
        <v>1003.2621956847011</v>
      </c>
    </row>
    <row r="1314" spans="1:26" x14ac:dyDescent="0.2">
      <c r="A1314" s="30">
        <v>640</v>
      </c>
      <c r="B1314" s="30" t="s">
        <v>1161</v>
      </c>
      <c r="C1314" s="30" t="s">
        <v>1</v>
      </c>
      <c r="D1314" s="30">
        <v>0</v>
      </c>
      <c r="E1314" s="30">
        <v>195.99</v>
      </c>
      <c r="F1314" s="30">
        <v>4.2</v>
      </c>
      <c r="G1314" s="30" t="s">
        <v>63</v>
      </c>
      <c r="H1314" s="30" t="s">
        <v>15</v>
      </c>
      <c r="I1314" s="30" t="s">
        <v>16</v>
      </c>
      <c r="J1314" s="30" t="s">
        <v>111</v>
      </c>
      <c r="K1314" s="30" t="s">
        <v>49</v>
      </c>
      <c r="L1314" s="30" t="s">
        <v>2321</v>
      </c>
      <c r="M1314" s="30">
        <v>0.56999999999999995</v>
      </c>
      <c r="N1314" s="30" t="s">
        <v>8</v>
      </c>
      <c r="O1314" s="30" t="s">
        <v>35</v>
      </c>
      <c r="P1314" s="30" t="s">
        <v>42</v>
      </c>
      <c r="Q1314" s="30" t="s">
        <v>118</v>
      </c>
      <c r="R1314" s="30">
        <v>98119</v>
      </c>
      <c r="S1314" s="32">
        <v>42124</v>
      </c>
      <c r="T1314" s="32">
        <v>42126</v>
      </c>
      <c r="U1314" s="53">
        <v>1030.509</v>
      </c>
      <c r="V1314" s="30">
        <v>24</v>
      </c>
      <c r="W1314" s="30">
        <v>4170.87</v>
      </c>
      <c r="X1314" s="30">
        <v>45380</v>
      </c>
      <c r="Y1314" s="30" t="s">
        <v>3217</v>
      </c>
      <c r="Z1314" s="30">
        <v>2075.0286847800098</v>
      </c>
    </row>
    <row r="1315" spans="1:26" x14ac:dyDescent="0.2">
      <c r="A1315" s="30">
        <v>851</v>
      </c>
      <c r="B1315" s="30" t="s">
        <v>1340</v>
      </c>
      <c r="C1315" s="30" t="s">
        <v>1</v>
      </c>
      <c r="D1315" s="30">
        <v>0.06</v>
      </c>
      <c r="E1315" s="30">
        <v>1.26</v>
      </c>
      <c r="F1315" s="30">
        <v>0.7</v>
      </c>
      <c r="G1315" s="30" t="s">
        <v>14</v>
      </c>
      <c r="H1315" s="30" t="s">
        <v>70</v>
      </c>
      <c r="I1315" s="30" t="s">
        <v>24</v>
      </c>
      <c r="J1315" s="30" t="s">
        <v>152</v>
      </c>
      <c r="K1315" s="30" t="s">
        <v>26</v>
      </c>
      <c r="L1315" s="30" t="s">
        <v>2322</v>
      </c>
      <c r="M1315" s="30">
        <v>0.81</v>
      </c>
      <c r="N1315" s="30" t="s">
        <v>8</v>
      </c>
      <c r="O1315" s="30" t="s">
        <v>35</v>
      </c>
      <c r="P1315" s="30" t="s">
        <v>66</v>
      </c>
      <c r="Q1315" s="30" t="s">
        <v>1342</v>
      </c>
      <c r="R1315" s="30">
        <v>91745</v>
      </c>
      <c r="S1315" s="32">
        <v>42124</v>
      </c>
      <c r="T1315" s="32">
        <v>42124</v>
      </c>
      <c r="U1315" s="53">
        <v>-6.6096000000000004</v>
      </c>
      <c r="V1315" s="30">
        <v>4</v>
      </c>
      <c r="W1315" s="30">
        <v>5.28</v>
      </c>
      <c r="X1315" s="30">
        <v>88571</v>
      </c>
      <c r="Y1315" s="30" t="s">
        <v>3217</v>
      </c>
      <c r="Z1315" s="30">
        <v>577.11698840110239</v>
      </c>
    </row>
    <row r="1316" spans="1:26" x14ac:dyDescent="0.2">
      <c r="A1316" s="30">
        <v>854</v>
      </c>
      <c r="B1316" s="30" t="s">
        <v>2323</v>
      </c>
      <c r="C1316" s="30" t="s">
        <v>1</v>
      </c>
      <c r="D1316" s="30">
        <v>0.06</v>
      </c>
      <c r="E1316" s="30">
        <v>1.76</v>
      </c>
      <c r="F1316" s="30">
        <v>0.7</v>
      </c>
      <c r="G1316" s="30" t="s">
        <v>14</v>
      </c>
      <c r="H1316" s="30" t="s">
        <v>70</v>
      </c>
      <c r="I1316" s="30" t="s">
        <v>24</v>
      </c>
      <c r="J1316" s="30" t="s">
        <v>25</v>
      </c>
      <c r="K1316" s="30" t="s">
        <v>26</v>
      </c>
      <c r="L1316" s="30" t="s">
        <v>1639</v>
      </c>
      <c r="M1316" s="30">
        <v>0.56000000000000005</v>
      </c>
      <c r="N1316" s="30" t="s">
        <v>8</v>
      </c>
      <c r="O1316" s="30" t="s">
        <v>87</v>
      </c>
      <c r="P1316" s="30" t="s">
        <v>224</v>
      </c>
      <c r="Q1316" s="30" t="s">
        <v>2324</v>
      </c>
      <c r="R1316" s="30">
        <v>6405</v>
      </c>
      <c r="S1316" s="32">
        <v>42124</v>
      </c>
      <c r="T1316" s="32">
        <v>42126</v>
      </c>
      <c r="U1316" s="53">
        <v>1.2236</v>
      </c>
      <c r="V1316" s="30">
        <v>22</v>
      </c>
      <c r="W1316" s="30">
        <v>39.26</v>
      </c>
      <c r="X1316" s="30">
        <v>88571</v>
      </c>
      <c r="Y1316" s="30" t="s">
        <v>3218</v>
      </c>
      <c r="Z1316" s="30">
        <v>378.90900844224052</v>
      </c>
    </row>
    <row r="1317" spans="1:26" x14ac:dyDescent="0.2">
      <c r="A1317" s="30">
        <v>855</v>
      </c>
      <c r="B1317" s="30" t="s">
        <v>2325</v>
      </c>
      <c r="C1317" s="30" t="s">
        <v>1</v>
      </c>
      <c r="D1317" s="30">
        <v>0.02</v>
      </c>
      <c r="E1317" s="30">
        <v>24.98</v>
      </c>
      <c r="F1317" s="30">
        <v>8.7899999999999991</v>
      </c>
      <c r="G1317" s="30" t="s">
        <v>14</v>
      </c>
      <c r="H1317" s="30" t="s">
        <v>70</v>
      </c>
      <c r="I1317" s="30" t="s">
        <v>24</v>
      </c>
      <c r="J1317" s="30" t="s">
        <v>54</v>
      </c>
      <c r="K1317" s="30" t="s">
        <v>49</v>
      </c>
      <c r="L1317" s="30" t="s">
        <v>2326</v>
      </c>
      <c r="M1317" s="30">
        <v>0.66</v>
      </c>
      <c r="N1317" s="30" t="s">
        <v>8</v>
      </c>
      <c r="O1317" s="30" t="s">
        <v>87</v>
      </c>
      <c r="P1317" s="30" t="s">
        <v>224</v>
      </c>
      <c r="Q1317" s="30" t="s">
        <v>2327</v>
      </c>
      <c r="R1317" s="30">
        <v>6810</v>
      </c>
      <c r="S1317" s="32">
        <v>42124</v>
      </c>
      <c r="T1317" s="32">
        <v>42125</v>
      </c>
      <c r="U1317" s="53">
        <v>4.3148</v>
      </c>
      <c r="V1317" s="30">
        <v>23</v>
      </c>
      <c r="W1317" s="30">
        <v>606.51</v>
      </c>
      <c r="X1317" s="30">
        <v>88571</v>
      </c>
      <c r="Y1317" s="30" t="s">
        <v>3218</v>
      </c>
      <c r="Z1317" s="30">
        <v>787.98105859076998</v>
      </c>
    </row>
    <row r="1318" spans="1:26" x14ac:dyDescent="0.2">
      <c r="A1318" s="30">
        <v>858</v>
      </c>
      <c r="B1318" s="30" t="s">
        <v>2328</v>
      </c>
      <c r="C1318" s="30" t="s">
        <v>1</v>
      </c>
      <c r="D1318" s="30">
        <v>0.05</v>
      </c>
      <c r="E1318" s="30">
        <v>35.99</v>
      </c>
      <c r="F1318" s="30">
        <v>5.99</v>
      </c>
      <c r="G1318" s="30" t="s">
        <v>63</v>
      </c>
      <c r="H1318" s="30" t="s">
        <v>70</v>
      </c>
      <c r="I1318" s="30" t="s">
        <v>16</v>
      </c>
      <c r="J1318" s="30" t="s">
        <v>111</v>
      </c>
      <c r="K1318" s="30" t="s">
        <v>26</v>
      </c>
      <c r="L1318" s="30" t="s">
        <v>1348</v>
      </c>
      <c r="M1318" s="30">
        <v>0.38</v>
      </c>
      <c r="N1318" s="30" t="s">
        <v>8</v>
      </c>
      <c r="O1318" s="30" t="s">
        <v>87</v>
      </c>
      <c r="P1318" s="30" t="s">
        <v>307</v>
      </c>
      <c r="Q1318" s="30" t="s">
        <v>1634</v>
      </c>
      <c r="R1318" s="30">
        <v>4240</v>
      </c>
      <c r="S1318" s="32">
        <v>42124</v>
      </c>
      <c r="T1318" s="32">
        <v>42126</v>
      </c>
      <c r="U1318" s="53">
        <v>-125.83296</v>
      </c>
      <c r="V1318" s="30">
        <v>2</v>
      </c>
      <c r="W1318" s="30">
        <v>64.89</v>
      </c>
      <c r="X1318" s="30">
        <v>88571</v>
      </c>
      <c r="Y1318" s="30" t="s">
        <v>3218</v>
      </c>
      <c r="Z1318" s="30">
        <v>277.03996675851886</v>
      </c>
    </row>
    <row r="1319" spans="1:26" x14ac:dyDescent="0.2">
      <c r="A1319" s="30">
        <v>2704</v>
      </c>
      <c r="B1319" s="30" t="s">
        <v>2329</v>
      </c>
      <c r="C1319" s="30" t="s">
        <v>1</v>
      </c>
      <c r="D1319" s="30">
        <v>0.06</v>
      </c>
      <c r="E1319" s="30">
        <v>3.6</v>
      </c>
      <c r="F1319" s="30">
        <v>2.2000000000000002</v>
      </c>
      <c r="G1319" s="30" t="s">
        <v>14</v>
      </c>
      <c r="H1319" s="30" t="s">
        <v>15</v>
      </c>
      <c r="I1319" s="30" t="s">
        <v>24</v>
      </c>
      <c r="J1319" s="30" t="s">
        <v>64</v>
      </c>
      <c r="K1319" s="30" t="s">
        <v>26</v>
      </c>
      <c r="L1319" s="30" t="s">
        <v>1360</v>
      </c>
      <c r="M1319" s="30">
        <v>0.39</v>
      </c>
      <c r="N1319" s="30" t="s">
        <v>8</v>
      </c>
      <c r="O1319" s="30" t="s">
        <v>9</v>
      </c>
      <c r="P1319" s="30" t="s">
        <v>99</v>
      </c>
      <c r="Q1319" s="30" t="s">
        <v>2330</v>
      </c>
      <c r="R1319" s="30">
        <v>32503</v>
      </c>
      <c r="S1319" s="32">
        <v>42124</v>
      </c>
      <c r="T1319" s="32">
        <v>42126</v>
      </c>
      <c r="U1319" s="53">
        <v>2755.6421999999998</v>
      </c>
      <c r="V1319" s="30">
        <v>4</v>
      </c>
      <c r="W1319" s="30">
        <v>15.19</v>
      </c>
      <c r="X1319" s="30">
        <v>91407</v>
      </c>
      <c r="Y1319" s="30" t="s">
        <v>3215</v>
      </c>
      <c r="Z1319" s="30">
        <v>3076.4915682588962</v>
      </c>
    </row>
    <row r="1320" spans="1:26" x14ac:dyDescent="0.2">
      <c r="A1320" s="30">
        <v>1352</v>
      </c>
      <c r="B1320" s="30" t="s">
        <v>2331</v>
      </c>
      <c r="C1320" s="30" t="s">
        <v>13</v>
      </c>
      <c r="D1320" s="30">
        <v>0.05</v>
      </c>
      <c r="E1320" s="30">
        <v>17.670000000000002</v>
      </c>
      <c r="F1320" s="30">
        <v>8.99</v>
      </c>
      <c r="G1320" s="30" t="s">
        <v>14</v>
      </c>
      <c r="H1320" s="30" t="s">
        <v>47</v>
      </c>
      <c r="I1320" s="30" t="s">
        <v>4</v>
      </c>
      <c r="J1320" s="30" t="s">
        <v>102</v>
      </c>
      <c r="K1320" s="30" t="s">
        <v>18</v>
      </c>
      <c r="L1320" s="30" t="s">
        <v>2032</v>
      </c>
      <c r="M1320" s="30">
        <v>0.47</v>
      </c>
      <c r="N1320" s="30" t="s">
        <v>8</v>
      </c>
      <c r="O1320" s="30" t="s">
        <v>87</v>
      </c>
      <c r="P1320" s="30" t="s">
        <v>394</v>
      </c>
      <c r="Q1320" s="30" t="s">
        <v>1677</v>
      </c>
      <c r="R1320" s="30">
        <v>20746</v>
      </c>
      <c r="S1320" s="32">
        <v>42124</v>
      </c>
      <c r="T1320" s="32">
        <v>42125</v>
      </c>
      <c r="U1320" s="53">
        <v>46.036799999999999</v>
      </c>
      <c r="V1320" s="30">
        <v>16</v>
      </c>
      <c r="W1320" s="30">
        <v>283.44</v>
      </c>
      <c r="X1320" s="30">
        <v>88234</v>
      </c>
      <c r="Y1320" s="30" t="s">
        <v>3218</v>
      </c>
      <c r="Z1320" s="30">
        <v>373.51914677215984</v>
      </c>
    </row>
    <row r="1321" spans="1:26" x14ac:dyDescent="0.2">
      <c r="A1321" s="30">
        <v>1347</v>
      </c>
      <c r="B1321" s="30" t="s">
        <v>2332</v>
      </c>
      <c r="C1321" s="30" t="s">
        <v>23</v>
      </c>
      <c r="D1321" s="30">
        <v>0.1</v>
      </c>
      <c r="E1321" s="30">
        <v>2.62</v>
      </c>
      <c r="F1321" s="30">
        <v>0.8</v>
      </c>
      <c r="G1321" s="30" t="s">
        <v>14</v>
      </c>
      <c r="H1321" s="30" t="s">
        <v>47</v>
      </c>
      <c r="I1321" s="30" t="s">
        <v>24</v>
      </c>
      <c r="J1321" s="30" t="s">
        <v>152</v>
      </c>
      <c r="K1321" s="30" t="s">
        <v>26</v>
      </c>
      <c r="L1321" s="30" t="s">
        <v>2100</v>
      </c>
      <c r="M1321" s="30">
        <v>0.39</v>
      </c>
      <c r="N1321" s="30" t="s">
        <v>8</v>
      </c>
      <c r="O1321" s="30" t="s">
        <v>9</v>
      </c>
      <c r="P1321" s="30" t="s">
        <v>99</v>
      </c>
      <c r="Q1321" s="30" t="s">
        <v>2333</v>
      </c>
      <c r="R1321" s="30">
        <v>33511</v>
      </c>
      <c r="S1321" s="32">
        <v>42124</v>
      </c>
      <c r="T1321" s="32">
        <v>42130</v>
      </c>
      <c r="U1321" s="53">
        <v>-94.490899999999996</v>
      </c>
      <c r="V1321" s="30">
        <v>21</v>
      </c>
      <c r="W1321" s="30">
        <v>51.86</v>
      </c>
      <c r="X1321" s="30">
        <v>89686</v>
      </c>
      <c r="Y1321" s="30" t="s">
        <v>3215</v>
      </c>
      <c r="Z1321" s="30">
        <v>-61.185230565028775</v>
      </c>
    </row>
    <row r="1322" spans="1:26" x14ac:dyDescent="0.2">
      <c r="A1322" s="30">
        <v>2704</v>
      </c>
      <c r="B1322" s="30" t="s">
        <v>2329</v>
      </c>
      <c r="C1322" s="30" t="s">
        <v>23</v>
      </c>
      <c r="D1322" s="30">
        <v>0.03</v>
      </c>
      <c r="E1322" s="30">
        <v>13.48</v>
      </c>
      <c r="F1322" s="30">
        <v>4.51</v>
      </c>
      <c r="G1322" s="30" t="s">
        <v>63</v>
      </c>
      <c r="H1322" s="30" t="s">
        <v>15</v>
      </c>
      <c r="I1322" s="30" t="s">
        <v>24</v>
      </c>
      <c r="J1322" s="30" t="s">
        <v>54</v>
      </c>
      <c r="K1322" s="30" t="s">
        <v>49</v>
      </c>
      <c r="L1322" s="30" t="s">
        <v>1757</v>
      </c>
      <c r="M1322" s="30">
        <v>0.59</v>
      </c>
      <c r="N1322" s="30" t="s">
        <v>8</v>
      </c>
      <c r="O1322" s="30" t="s">
        <v>9</v>
      </c>
      <c r="P1322" s="30" t="s">
        <v>99</v>
      </c>
      <c r="Q1322" s="30" t="s">
        <v>2330</v>
      </c>
      <c r="R1322" s="30">
        <v>32503</v>
      </c>
      <c r="S1322" s="32">
        <v>42124</v>
      </c>
      <c r="T1322" s="32">
        <v>42128</v>
      </c>
      <c r="U1322" s="53">
        <v>-256.01799999999997</v>
      </c>
      <c r="V1322" s="30">
        <v>4</v>
      </c>
      <c r="W1322" s="30">
        <v>59.49</v>
      </c>
      <c r="X1322" s="30">
        <v>91408</v>
      </c>
      <c r="Y1322" s="30" t="s">
        <v>3215</v>
      </c>
      <c r="Z1322" s="30">
        <v>-19.120125641147048</v>
      </c>
    </row>
    <row r="1323" spans="1:26" x14ac:dyDescent="0.2">
      <c r="A1323" s="30">
        <v>2823</v>
      </c>
      <c r="B1323" s="30" t="s">
        <v>2334</v>
      </c>
      <c r="C1323" s="30" t="s">
        <v>23</v>
      </c>
      <c r="D1323" s="30">
        <v>0.02</v>
      </c>
      <c r="E1323" s="30">
        <v>21.98</v>
      </c>
      <c r="F1323" s="30">
        <v>2.87</v>
      </c>
      <c r="G1323" s="30" t="s">
        <v>14</v>
      </c>
      <c r="H1323" s="30" t="s">
        <v>70</v>
      </c>
      <c r="I1323" s="30" t="s">
        <v>24</v>
      </c>
      <c r="J1323" s="30" t="s">
        <v>25</v>
      </c>
      <c r="K1323" s="30" t="s">
        <v>18</v>
      </c>
      <c r="L1323" s="30" t="s">
        <v>1714</v>
      </c>
      <c r="M1323" s="30">
        <v>0.55000000000000004</v>
      </c>
      <c r="N1323" s="30" t="s">
        <v>8</v>
      </c>
      <c r="O1323" s="30" t="s">
        <v>35</v>
      </c>
      <c r="P1323" s="30" t="s">
        <v>272</v>
      </c>
      <c r="Q1323" s="30" t="s">
        <v>2335</v>
      </c>
      <c r="R1323" s="30">
        <v>89031</v>
      </c>
      <c r="S1323" s="32">
        <v>42124</v>
      </c>
      <c r="T1323" s="32">
        <v>42126</v>
      </c>
      <c r="U1323" s="53">
        <v>165.6345</v>
      </c>
      <c r="V1323" s="30">
        <v>11</v>
      </c>
      <c r="W1323" s="30">
        <v>240.05</v>
      </c>
      <c r="X1323" s="30">
        <v>87240</v>
      </c>
      <c r="Y1323" s="30" t="s">
        <v>3217</v>
      </c>
      <c r="Z1323" s="30">
        <v>478.47900783331079</v>
      </c>
    </row>
    <row r="1324" spans="1:26" x14ac:dyDescent="0.2">
      <c r="A1324" s="30">
        <v>1989</v>
      </c>
      <c r="B1324" s="30" t="s">
        <v>669</v>
      </c>
      <c r="C1324" s="30" t="s">
        <v>92</v>
      </c>
      <c r="D1324" s="30">
        <v>0.1</v>
      </c>
      <c r="E1324" s="30">
        <v>1.6</v>
      </c>
      <c r="F1324" s="30">
        <v>1.29</v>
      </c>
      <c r="G1324" s="30" t="s">
        <v>14</v>
      </c>
      <c r="H1324" s="30" t="s">
        <v>47</v>
      </c>
      <c r="I1324" s="30" t="s">
        <v>24</v>
      </c>
      <c r="J1324" s="30" t="s">
        <v>25</v>
      </c>
      <c r="K1324" s="30" t="s">
        <v>26</v>
      </c>
      <c r="L1324" s="30" t="s">
        <v>2336</v>
      </c>
      <c r="M1324" s="30">
        <v>0.42</v>
      </c>
      <c r="N1324" s="30" t="s">
        <v>8</v>
      </c>
      <c r="O1324" s="30" t="s">
        <v>35</v>
      </c>
      <c r="P1324" s="30" t="s">
        <v>122</v>
      </c>
      <c r="Q1324" s="30" t="s">
        <v>671</v>
      </c>
      <c r="R1324" s="30">
        <v>84117</v>
      </c>
      <c r="S1324" s="32">
        <v>42124</v>
      </c>
      <c r="T1324" s="32">
        <v>42124</v>
      </c>
      <c r="U1324" s="53">
        <v>-14.990399999999999</v>
      </c>
      <c r="V1324" s="30">
        <v>11</v>
      </c>
      <c r="W1324" s="30">
        <v>16.88</v>
      </c>
      <c r="X1324" s="30">
        <v>90003</v>
      </c>
      <c r="Y1324" s="30" t="s">
        <v>3217</v>
      </c>
      <c r="Z1324" s="30">
        <v>-11.496923561950627</v>
      </c>
    </row>
    <row r="1325" spans="1:26" x14ac:dyDescent="0.2">
      <c r="A1325" s="30">
        <v>2394</v>
      </c>
      <c r="B1325" s="30" t="s">
        <v>2337</v>
      </c>
      <c r="C1325" s="30" t="s">
        <v>1</v>
      </c>
      <c r="D1325" s="30">
        <v>0.01</v>
      </c>
      <c r="E1325" s="30">
        <v>11.7</v>
      </c>
      <c r="F1325" s="30">
        <v>5.63</v>
      </c>
      <c r="G1325" s="30" t="s">
        <v>14</v>
      </c>
      <c r="H1325" s="30" t="s">
        <v>70</v>
      </c>
      <c r="I1325" s="30" t="s">
        <v>24</v>
      </c>
      <c r="J1325" s="30" t="s">
        <v>48</v>
      </c>
      <c r="K1325" s="30" t="s">
        <v>49</v>
      </c>
      <c r="L1325" s="30" t="s">
        <v>2338</v>
      </c>
      <c r="M1325" s="30">
        <v>0.4</v>
      </c>
      <c r="N1325" s="30" t="s">
        <v>8</v>
      </c>
      <c r="O1325" s="30" t="s">
        <v>9</v>
      </c>
      <c r="P1325" s="30" t="s">
        <v>51</v>
      </c>
      <c r="Q1325" s="30" t="s">
        <v>2339</v>
      </c>
      <c r="R1325" s="30">
        <v>30328</v>
      </c>
      <c r="S1325" s="32">
        <v>42125</v>
      </c>
      <c r="T1325" s="32">
        <v>42127</v>
      </c>
      <c r="U1325" s="53">
        <v>39.21</v>
      </c>
      <c r="V1325" s="30">
        <v>16</v>
      </c>
      <c r="W1325" s="30">
        <v>196.69</v>
      </c>
      <c r="X1325" s="30">
        <v>86949</v>
      </c>
      <c r="Y1325" s="30" t="s">
        <v>3215</v>
      </c>
      <c r="Z1325" s="30">
        <v>485.2663229587356</v>
      </c>
    </row>
    <row r="1326" spans="1:26" x14ac:dyDescent="0.2">
      <c r="A1326" s="30">
        <v>2394</v>
      </c>
      <c r="B1326" s="30" t="s">
        <v>2337</v>
      </c>
      <c r="C1326" s="30" t="s">
        <v>1</v>
      </c>
      <c r="D1326" s="30">
        <v>0.03</v>
      </c>
      <c r="E1326" s="30">
        <v>4.55</v>
      </c>
      <c r="F1326" s="30">
        <v>1.49</v>
      </c>
      <c r="G1326" s="30" t="s">
        <v>14</v>
      </c>
      <c r="H1326" s="30" t="s">
        <v>70</v>
      </c>
      <c r="I1326" s="30" t="s">
        <v>24</v>
      </c>
      <c r="J1326" s="30" t="s">
        <v>48</v>
      </c>
      <c r="K1326" s="30" t="s">
        <v>49</v>
      </c>
      <c r="L1326" s="30" t="s">
        <v>1479</v>
      </c>
      <c r="M1326" s="30">
        <v>0.35</v>
      </c>
      <c r="N1326" s="30" t="s">
        <v>8</v>
      </c>
      <c r="O1326" s="30" t="s">
        <v>9</v>
      </c>
      <c r="P1326" s="30" t="s">
        <v>51</v>
      </c>
      <c r="Q1326" s="30" t="s">
        <v>2339</v>
      </c>
      <c r="R1326" s="30">
        <v>30328</v>
      </c>
      <c r="S1326" s="32">
        <v>42125</v>
      </c>
      <c r="T1326" s="32">
        <v>42125</v>
      </c>
      <c r="U1326" s="53">
        <v>100.38</v>
      </c>
      <c r="V1326" s="30">
        <v>9</v>
      </c>
      <c r="W1326" s="30">
        <v>40.28</v>
      </c>
      <c r="X1326" s="30">
        <v>86949</v>
      </c>
      <c r="Y1326" s="30" t="s">
        <v>3215</v>
      </c>
      <c r="Z1326" s="30">
        <v>356.30091086764287</v>
      </c>
    </row>
    <row r="1327" spans="1:26" x14ac:dyDescent="0.2">
      <c r="A1327" s="30">
        <v>2724</v>
      </c>
      <c r="B1327" s="30" t="s">
        <v>2340</v>
      </c>
      <c r="C1327" s="30" t="s">
        <v>1</v>
      </c>
      <c r="D1327" s="30">
        <v>0.06</v>
      </c>
      <c r="E1327" s="30">
        <v>4.9800000000000004</v>
      </c>
      <c r="F1327" s="30">
        <v>7.44</v>
      </c>
      <c r="G1327" s="30" t="s">
        <v>14</v>
      </c>
      <c r="H1327" s="30" t="s">
        <v>47</v>
      </c>
      <c r="I1327" s="30" t="s">
        <v>24</v>
      </c>
      <c r="J1327" s="30" t="s">
        <v>64</v>
      </c>
      <c r="K1327" s="30" t="s">
        <v>49</v>
      </c>
      <c r="L1327" s="30" t="s">
        <v>2150</v>
      </c>
      <c r="M1327" s="30">
        <v>0.36</v>
      </c>
      <c r="N1327" s="30" t="s">
        <v>8</v>
      </c>
      <c r="O1327" s="30" t="s">
        <v>9</v>
      </c>
      <c r="P1327" s="30" t="s">
        <v>376</v>
      </c>
      <c r="Q1327" s="30" t="s">
        <v>2341</v>
      </c>
      <c r="R1327" s="30">
        <v>37421</v>
      </c>
      <c r="S1327" s="32">
        <v>42125</v>
      </c>
      <c r="T1327" s="32">
        <v>42126</v>
      </c>
      <c r="U1327" s="53">
        <v>-37.561999999999998</v>
      </c>
      <c r="V1327" s="30">
        <v>10</v>
      </c>
      <c r="W1327" s="30">
        <v>53.21</v>
      </c>
      <c r="X1327" s="30">
        <v>88959</v>
      </c>
      <c r="Y1327" s="30" t="s">
        <v>3215</v>
      </c>
      <c r="Z1327" s="30">
        <v>399.77191186325939</v>
      </c>
    </row>
    <row r="1328" spans="1:26" x14ac:dyDescent="0.2">
      <c r="A1328" s="30">
        <v>2724</v>
      </c>
      <c r="B1328" s="30" t="s">
        <v>2340</v>
      </c>
      <c r="C1328" s="30" t="s">
        <v>1</v>
      </c>
      <c r="D1328" s="30">
        <v>0.01</v>
      </c>
      <c r="E1328" s="30">
        <v>6.48</v>
      </c>
      <c r="F1328" s="30">
        <v>7.37</v>
      </c>
      <c r="G1328" s="30" t="s">
        <v>14</v>
      </c>
      <c r="H1328" s="30" t="s">
        <v>47</v>
      </c>
      <c r="I1328" s="30" t="s">
        <v>24</v>
      </c>
      <c r="J1328" s="30" t="s">
        <v>64</v>
      </c>
      <c r="K1328" s="30" t="s">
        <v>49</v>
      </c>
      <c r="L1328" s="30" t="s">
        <v>1591</v>
      </c>
      <c r="M1328" s="30">
        <v>0.37</v>
      </c>
      <c r="N1328" s="30" t="s">
        <v>8</v>
      </c>
      <c r="O1328" s="30" t="s">
        <v>9</v>
      </c>
      <c r="P1328" s="30" t="s">
        <v>376</v>
      </c>
      <c r="Q1328" s="30" t="s">
        <v>2341</v>
      </c>
      <c r="R1328" s="30">
        <v>37421</v>
      </c>
      <c r="S1328" s="32">
        <v>42125</v>
      </c>
      <c r="T1328" s="32">
        <v>42127</v>
      </c>
      <c r="U1328" s="53">
        <v>-449.69400000000002</v>
      </c>
      <c r="V1328" s="30">
        <v>18</v>
      </c>
      <c r="W1328" s="30">
        <v>122.8</v>
      </c>
      <c r="X1328" s="30">
        <v>88959</v>
      </c>
      <c r="Y1328" s="30" t="s">
        <v>3215</v>
      </c>
      <c r="Z1328" s="30">
        <v>21.856936116592333</v>
      </c>
    </row>
    <row r="1329" spans="1:26" x14ac:dyDescent="0.2">
      <c r="A1329" s="30">
        <v>1271</v>
      </c>
      <c r="B1329" s="30" t="s">
        <v>2087</v>
      </c>
      <c r="C1329" s="30" t="s">
        <v>23</v>
      </c>
      <c r="D1329" s="30">
        <v>0.1</v>
      </c>
      <c r="E1329" s="30">
        <v>34.229999999999997</v>
      </c>
      <c r="F1329" s="30">
        <v>5.0199999999999996</v>
      </c>
      <c r="G1329" s="30" t="s">
        <v>14</v>
      </c>
      <c r="H1329" s="30" t="s">
        <v>70</v>
      </c>
      <c r="I1329" s="30" t="s">
        <v>4</v>
      </c>
      <c r="J1329" s="30" t="s">
        <v>102</v>
      </c>
      <c r="K1329" s="30" t="s">
        <v>49</v>
      </c>
      <c r="L1329" s="30" t="s">
        <v>1294</v>
      </c>
      <c r="M1329" s="30">
        <v>0.55000000000000004</v>
      </c>
      <c r="N1329" s="30" t="s">
        <v>8</v>
      </c>
      <c r="O1329" s="30" t="s">
        <v>35</v>
      </c>
      <c r="P1329" s="30" t="s">
        <v>66</v>
      </c>
      <c r="Q1329" s="30" t="s">
        <v>2088</v>
      </c>
      <c r="R1329" s="30">
        <v>91941</v>
      </c>
      <c r="S1329" s="32">
        <v>42125</v>
      </c>
      <c r="T1329" s="32">
        <v>42130</v>
      </c>
      <c r="U1329" s="53">
        <v>151.56540000000001</v>
      </c>
      <c r="V1329" s="30">
        <v>7</v>
      </c>
      <c r="W1329" s="30">
        <v>219.66</v>
      </c>
      <c r="X1329" s="30">
        <v>88411</v>
      </c>
      <c r="Y1329" s="30" t="s">
        <v>3217</v>
      </c>
      <c r="Z1329" s="30">
        <v>509.01076793543791</v>
      </c>
    </row>
    <row r="1330" spans="1:26" x14ac:dyDescent="0.2">
      <c r="A1330" s="30">
        <v>1383</v>
      </c>
      <c r="B1330" s="30" t="s">
        <v>2342</v>
      </c>
      <c r="C1330" s="30" t="s">
        <v>92</v>
      </c>
      <c r="D1330" s="30">
        <v>0.03</v>
      </c>
      <c r="E1330" s="30">
        <v>2.23</v>
      </c>
      <c r="F1330" s="30">
        <v>4.57</v>
      </c>
      <c r="G1330" s="30" t="s">
        <v>14</v>
      </c>
      <c r="H1330" s="30" t="s">
        <v>15</v>
      </c>
      <c r="I1330" s="30" t="s">
        <v>4</v>
      </c>
      <c r="J1330" s="30" t="s">
        <v>102</v>
      </c>
      <c r="K1330" s="30" t="s">
        <v>18</v>
      </c>
      <c r="L1330" s="30" t="s">
        <v>2343</v>
      </c>
      <c r="M1330" s="30">
        <v>0.41</v>
      </c>
      <c r="N1330" s="30" t="s">
        <v>8</v>
      </c>
      <c r="O1330" s="30" t="s">
        <v>35</v>
      </c>
      <c r="P1330" s="30" t="s">
        <v>122</v>
      </c>
      <c r="Q1330" s="30" t="s">
        <v>1208</v>
      </c>
      <c r="R1330" s="30">
        <v>84120</v>
      </c>
      <c r="S1330" s="32">
        <v>42125</v>
      </c>
      <c r="T1330" s="32">
        <v>42126</v>
      </c>
      <c r="U1330" s="53">
        <v>-93.25</v>
      </c>
      <c r="V1330" s="30">
        <v>12</v>
      </c>
      <c r="W1330" s="30">
        <v>28.66</v>
      </c>
      <c r="X1330" s="30">
        <v>89406</v>
      </c>
      <c r="Y1330" s="30" t="s">
        <v>3217</v>
      </c>
      <c r="Z1330" s="30">
        <v>-20.433787243959578</v>
      </c>
    </row>
    <row r="1331" spans="1:26" x14ac:dyDescent="0.2">
      <c r="A1331" s="30">
        <v>381</v>
      </c>
      <c r="B1331" s="30" t="s">
        <v>2344</v>
      </c>
      <c r="C1331" s="30" t="s">
        <v>46</v>
      </c>
      <c r="D1331" s="30">
        <v>7.0000000000000007E-2</v>
      </c>
      <c r="E1331" s="30">
        <v>415.88</v>
      </c>
      <c r="F1331" s="30">
        <v>11.37</v>
      </c>
      <c r="G1331" s="30" t="s">
        <v>14</v>
      </c>
      <c r="H1331" s="30" t="s">
        <v>70</v>
      </c>
      <c r="I1331" s="30" t="s">
        <v>24</v>
      </c>
      <c r="J1331" s="30" t="s">
        <v>54</v>
      </c>
      <c r="K1331" s="30" t="s">
        <v>49</v>
      </c>
      <c r="L1331" s="30" t="s">
        <v>1357</v>
      </c>
      <c r="M1331" s="30">
        <v>0.56999999999999995</v>
      </c>
      <c r="N1331" s="30" t="s">
        <v>8</v>
      </c>
      <c r="O1331" s="30" t="s">
        <v>28</v>
      </c>
      <c r="P1331" s="30" t="s">
        <v>79</v>
      </c>
      <c r="Q1331" s="30" t="s">
        <v>1823</v>
      </c>
      <c r="R1331" s="30">
        <v>61701</v>
      </c>
      <c r="S1331" s="32">
        <v>42125</v>
      </c>
      <c r="T1331" s="32">
        <v>42125</v>
      </c>
      <c r="U1331" s="53">
        <v>-539.59</v>
      </c>
      <c r="V1331" s="30">
        <v>1</v>
      </c>
      <c r="W1331" s="30">
        <v>394.51</v>
      </c>
      <c r="X1331" s="30">
        <v>88929</v>
      </c>
      <c r="Y1331" s="30" t="s">
        <v>3216</v>
      </c>
      <c r="Z1331" s="30">
        <v>1330.24590080083</v>
      </c>
    </row>
    <row r="1332" spans="1:26" x14ac:dyDescent="0.2">
      <c r="A1332" s="30">
        <v>1193</v>
      </c>
      <c r="B1332" s="30" t="s">
        <v>1327</v>
      </c>
      <c r="C1332" s="30" t="s">
        <v>46</v>
      </c>
      <c r="D1332" s="30">
        <v>0.03</v>
      </c>
      <c r="E1332" s="30">
        <v>5.98</v>
      </c>
      <c r="F1332" s="30">
        <v>1.49</v>
      </c>
      <c r="G1332" s="30" t="s">
        <v>14</v>
      </c>
      <c r="H1332" s="30" t="s">
        <v>3</v>
      </c>
      <c r="I1332" s="30" t="s">
        <v>24</v>
      </c>
      <c r="J1332" s="30" t="s">
        <v>48</v>
      </c>
      <c r="K1332" s="30" t="s">
        <v>49</v>
      </c>
      <c r="L1332" s="30" t="s">
        <v>1563</v>
      </c>
      <c r="M1332" s="30">
        <v>0.39</v>
      </c>
      <c r="N1332" s="30" t="s">
        <v>8</v>
      </c>
      <c r="O1332" s="30" t="s">
        <v>87</v>
      </c>
      <c r="P1332" s="30" t="s">
        <v>350</v>
      </c>
      <c r="Q1332" s="30" t="s">
        <v>42</v>
      </c>
      <c r="R1332" s="30">
        <v>20016</v>
      </c>
      <c r="S1332" s="32">
        <v>42125</v>
      </c>
      <c r="T1332" s="32">
        <v>42127</v>
      </c>
      <c r="U1332" s="53">
        <v>38.08</v>
      </c>
      <c r="V1332" s="30">
        <v>85</v>
      </c>
      <c r="W1332" s="30">
        <v>517.85</v>
      </c>
      <c r="X1332" s="30">
        <v>38852</v>
      </c>
      <c r="Y1332" s="30" t="s">
        <v>3218</v>
      </c>
      <c r="Z1332" s="30">
        <v>232.21329709577566</v>
      </c>
    </row>
    <row r="1333" spans="1:26" x14ac:dyDescent="0.2">
      <c r="A1333" s="30">
        <v>1194</v>
      </c>
      <c r="B1333" s="30" t="s">
        <v>2345</v>
      </c>
      <c r="C1333" s="30" t="s">
        <v>46</v>
      </c>
      <c r="D1333" s="30">
        <v>0.03</v>
      </c>
      <c r="E1333" s="30">
        <v>5.98</v>
      </c>
      <c r="F1333" s="30">
        <v>1.49</v>
      </c>
      <c r="G1333" s="30" t="s">
        <v>14</v>
      </c>
      <c r="H1333" s="30" t="s">
        <v>3</v>
      </c>
      <c r="I1333" s="30" t="s">
        <v>24</v>
      </c>
      <c r="J1333" s="30" t="s">
        <v>48</v>
      </c>
      <c r="K1333" s="30" t="s">
        <v>49</v>
      </c>
      <c r="L1333" s="30" t="s">
        <v>1563</v>
      </c>
      <c r="M1333" s="30">
        <v>0.39</v>
      </c>
      <c r="N1333" s="30" t="s">
        <v>8</v>
      </c>
      <c r="O1333" s="30" t="s">
        <v>9</v>
      </c>
      <c r="P1333" s="30" t="s">
        <v>99</v>
      </c>
      <c r="Q1333" s="30" t="s">
        <v>2346</v>
      </c>
      <c r="R1333" s="30">
        <v>34142</v>
      </c>
      <c r="S1333" s="32">
        <v>42125</v>
      </c>
      <c r="T1333" s="32">
        <v>42127</v>
      </c>
      <c r="U1333" s="53">
        <v>20.495999999999999</v>
      </c>
      <c r="V1333" s="30">
        <v>21</v>
      </c>
      <c r="W1333" s="30">
        <v>127.94</v>
      </c>
      <c r="X1333" s="30">
        <v>87586</v>
      </c>
      <c r="Y1333" s="30" t="s">
        <v>3215</v>
      </c>
      <c r="Z1333" s="30">
        <v>214.20682879340418</v>
      </c>
    </row>
    <row r="1334" spans="1:26" x14ac:dyDescent="0.2">
      <c r="A1334" s="30">
        <v>3139</v>
      </c>
      <c r="B1334" s="30" t="s">
        <v>2347</v>
      </c>
      <c r="C1334" s="30" t="s">
        <v>1</v>
      </c>
      <c r="D1334" s="30">
        <v>0.09</v>
      </c>
      <c r="E1334" s="30">
        <v>280.98</v>
      </c>
      <c r="F1334" s="30">
        <v>57</v>
      </c>
      <c r="G1334" s="30" t="s">
        <v>2</v>
      </c>
      <c r="H1334" s="30" t="s">
        <v>47</v>
      </c>
      <c r="I1334" s="30" t="s">
        <v>4</v>
      </c>
      <c r="J1334" s="30" t="s">
        <v>85</v>
      </c>
      <c r="K1334" s="30" t="s">
        <v>33</v>
      </c>
      <c r="L1334" s="30" t="s">
        <v>838</v>
      </c>
      <c r="M1334" s="30">
        <v>0.78</v>
      </c>
      <c r="N1334" s="30" t="s">
        <v>8</v>
      </c>
      <c r="O1334" s="30" t="s">
        <v>87</v>
      </c>
      <c r="P1334" s="30" t="s">
        <v>373</v>
      </c>
      <c r="Q1334" s="30" t="s">
        <v>2348</v>
      </c>
      <c r="R1334" s="30">
        <v>7016</v>
      </c>
      <c r="S1334" s="32">
        <v>42126</v>
      </c>
      <c r="T1334" s="32">
        <v>42129</v>
      </c>
      <c r="U1334" s="53">
        <v>252.488</v>
      </c>
      <c r="V1334" s="30">
        <v>31</v>
      </c>
      <c r="W1334" s="30">
        <v>7974.21</v>
      </c>
      <c r="X1334" s="30">
        <v>86793</v>
      </c>
      <c r="Y1334" s="30" t="s">
        <v>3218</v>
      </c>
      <c r="Z1334" s="30">
        <v>3457.0574232981298</v>
      </c>
    </row>
    <row r="1335" spans="1:26" x14ac:dyDescent="0.2">
      <c r="A1335" s="30">
        <v>3367</v>
      </c>
      <c r="B1335" s="30" t="s">
        <v>2349</v>
      </c>
      <c r="C1335" s="30" t="s">
        <v>1</v>
      </c>
      <c r="D1335" s="30">
        <v>0.08</v>
      </c>
      <c r="E1335" s="30">
        <v>30.97</v>
      </c>
      <c r="F1335" s="30">
        <v>4</v>
      </c>
      <c r="G1335" s="30" t="s">
        <v>14</v>
      </c>
      <c r="H1335" s="30" t="s">
        <v>47</v>
      </c>
      <c r="I1335" s="30" t="s">
        <v>16</v>
      </c>
      <c r="J1335" s="30" t="s">
        <v>17</v>
      </c>
      <c r="K1335" s="30" t="s">
        <v>49</v>
      </c>
      <c r="L1335" s="30" t="s">
        <v>2138</v>
      </c>
      <c r="M1335" s="30">
        <v>0.74</v>
      </c>
      <c r="N1335" s="30" t="s">
        <v>8</v>
      </c>
      <c r="O1335" s="30" t="s">
        <v>87</v>
      </c>
      <c r="P1335" s="30" t="s">
        <v>293</v>
      </c>
      <c r="Q1335" s="30" t="s">
        <v>2350</v>
      </c>
      <c r="R1335" s="30">
        <v>43221</v>
      </c>
      <c r="S1335" s="32">
        <v>42126</v>
      </c>
      <c r="T1335" s="32">
        <v>42127</v>
      </c>
      <c r="U1335" s="53">
        <v>10.68</v>
      </c>
      <c r="V1335" s="30">
        <v>26</v>
      </c>
      <c r="W1335" s="30">
        <v>758.97</v>
      </c>
      <c r="X1335" s="30">
        <v>90502</v>
      </c>
      <c r="Y1335" s="30" t="s">
        <v>3218</v>
      </c>
      <c r="Z1335" s="30">
        <v>738.15793773838141</v>
      </c>
    </row>
    <row r="1336" spans="1:26" x14ac:dyDescent="0.2">
      <c r="A1336" s="30">
        <v>3367</v>
      </c>
      <c r="B1336" s="30" t="s">
        <v>2349</v>
      </c>
      <c r="C1336" s="30" t="s">
        <v>1</v>
      </c>
      <c r="D1336" s="30">
        <v>0.1</v>
      </c>
      <c r="E1336" s="30">
        <v>4.13</v>
      </c>
      <c r="F1336" s="30">
        <v>0.5</v>
      </c>
      <c r="G1336" s="30" t="s">
        <v>63</v>
      </c>
      <c r="H1336" s="30" t="s">
        <v>47</v>
      </c>
      <c r="I1336" s="30" t="s">
        <v>24</v>
      </c>
      <c r="J1336" s="30" t="s">
        <v>128</v>
      </c>
      <c r="K1336" s="30" t="s">
        <v>49</v>
      </c>
      <c r="L1336" s="30" t="s">
        <v>2351</v>
      </c>
      <c r="M1336" s="30">
        <v>0.39</v>
      </c>
      <c r="N1336" s="30" t="s">
        <v>8</v>
      </c>
      <c r="O1336" s="30" t="s">
        <v>87</v>
      </c>
      <c r="P1336" s="30" t="s">
        <v>293</v>
      </c>
      <c r="Q1336" s="30" t="s">
        <v>2350</v>
      </c>
      <c r="R1336" s="30">
        <v>43221</v>
      </c>
      <c r="S1336" s="32">
        <v>42126</v>
      </c>
      <c r="T1336" s="32">
        <v>42128</v>
      </c>
      <c r="U1336" s="53">
        <v>58.263599999999997</v>
      </c>
      <c r="V1336" s="30">
        <v>18</v>
      </c>
      <c r="W1336" s="30">
        <v>84.44</v>
      </c>
      <c r="X1336" s="30">
        <v>90502</v>
      </c>
      <c r="Y1336" s="30" t="s">
        <v>3218</v>
      </c>
      <c r="Z1336" s="30">
        <v>219.70561082868701</v>
      </c>
    </row>
    <row r="1337" spans="1:26" x14ac:dyDescent="0.2">
      <c r="A1337" s="30">
        <v>408</v>
      </c>
      <c r="B1337" s="30" t="s">
        <v>2352</v>
      </c>
      <c r="C1337" s="30" t="s">
        <v>23</v>
      </c>
      <c r="D1337" s="30">
        <v>7.0000000000000007E-2</v>
      </c>
      <c r="E1337" s="30">
        <v>29.17</v>
      </c>
      <c r="F1337" s="30">
        <v>6.27</v>
      </c>
      <c r="G1337" s="30" t="s">
        <v>14</v>
      </c>
      <c r="H1337" s="30" t="s">
        <v>70</v>
      </c>
      <c r="I1337" s="30" t="s">
        <v>24</v>
      </c>
      <c r="J1337" s="30" t="s">
        <v>48</v>
      </c>
      <c r="K1337" s="30" t="s">
        <v>49</v>
      </c>
      <c r="L1337" s="30" t="s">
        <v>50</v>
      </c>
      <c r="M1337" s="30">
        <v>0.37</v>
      </c>
      <c r="N1337" s="30" t="s">
        <v>8</v>
      </c>
      <c r="O1337" s="30" t="s">
        <v>28</v>
      </c>
      <c r="P1337" s="30" t="s">
        <v>163</v>
      </c>
      <c r="Q1337" s="30" t="s">
        <v>2353</v>
      </c>
      <c r="R1337" s="30">
        <v>78589</v>
      </c>
      <c r="S1337" s="32">
        <v>42126</v>
      </c>
      <c r="T1337" s="32">
        <v>42130</v>
      </c>
      <c r="U1337" s="53">
        <v>236.2371</v>
      </c>
      <c r="V1337" s="30">
        <v>14</v>
      </c>
      <c r="W1337" s="30">
        <v>400.47</v>
      </c>
      <c r="X1337" s="30">
        <v>89639</v>
      </c>
      <c r="Y1337" s="30" t="s">
        <v>3216</v>
      </c>
      <c r="Z1337" s="30">
        <v>484.6241511909999</v>
      </c>
    </row>
    <row r="1338" spans="1:26" x14ac:dyDescent="0.2">
      <c r="A1338" s="30">
        <v>2426</v>
      </c>
      <c r="B1338" s="30" t="s">
        <v>1626</v>
      </c>
      <c r="C1338" s="30" t="s">
        <v>23</v>
      </c>
      <c r="D1338" s="30">
        <v>0.08</v>
      </c>
      <c r="E1338" s="30">
        <v>4.4800000000000004</v>
      </c>
      <c r="F1338" s="30">
        <v>49</v>
      </c>
      <c r="G1338" s="30" t="s">
        <v>14</v>
      </c>
      <c r="H1338" s="30" t="s">
        <v>3</v>
      </c>
      <c r="I1338" s="30" t="s">
        <v>24</v>
      </c>
      <c r="J1338" s="30" t="s">
        <v>71</v>
      </c>
      <c r="K1338" s="30" t="s">
        <v>40</v>
      </c>
      <c r="L1338" s="30" t="s">
        <v>444</v>
      </c>
      <c r="M1338" s="30">
        <v>0.6</v>
      </c>
      <c r="N1338" s="30" t="s">
        <v>8</v>
      </c>
      <c r="O1338" s="30" t="s">
        <v>28</v>
      </c>
      <c r="P1338" s="30" t="s">
        <v>163</v>
      </c>
      <c r="Q1338" s="30" t="s">
        <v>1628</v>
      </c>
      <c r="R1338" s="30">
        <v>75061</v>
      </c>
      <c r="S1338" s="32">
        <v>42126</v>
      </c>
      <c r="T1338" s="32">
        <v>42126</v>
      </c>
      <c r="U1338" s="53">
        <v>139.58009999999999</v>
      </c>
      <c r="V1338" s="30">
        <v>37</v>
      </c>
      <c r="W1338" s="30">
        <v>202.29</v>
      </c>
      <c r="X1338" s="30">
        <v>90861</v>
      </c>
      <c r="Y1338" s="30" t="s">
        <v>3216</v>
      </c>
      <c r="Z1338" s="30">
        <v>1664.8433102657148</v>
      </c>
    </row>
    <row r="1339" spans="1:26" x14ac:dyDescent="0.2">
      <c r="A1339" s="30">
        <v>2426</v>
      </c>
      <c r="B1339" s="30" t="s">
        <v>1626</v>
      </c>
      <c r="C1339" s="30" t="s">
        <v>23</v>
      </c>
      <c r="D1339" s="30">
        <v>0</v>
      </c>
      <c r="E1339" s="30">
        <v>17.670000000000002</v>
      </c>
      <c r="F1339" s="30">
        <v>8.99</v>
      </c>
      <c r="G1339" s="30" t="s">
        <v>14</v>
      </c>
      <c r="H1339" s="30" t="s">
        <v>3</v>
      </c>
      <c r="I1339" s="30" t="s">
        <v>4</v>
      </c>
      <c r="J1339" s="30" t="s">
        <v>102</v>
      </c>
      <c r="K1339" s="30" t="s">
        <v>18</v>
      </c>
      <c r="L1339" s="30" t="s">
        <v>2032</v>
      </c>
      <c r="M1339" s="30">
        <v>0.47</v>
      </c>
      <c r="N1339" s="30" t="s">
        <v>8</v>
      </c>
      <c r="O1339" s="30" t="s">
        <v>28</v>
      </c>
      <c r="P1339" s="30" t="s">
        <v>163</v>
      </c>
      <c r="Q1339" s="30" t="s">
        <v>1628</v>
      </c>
      <c r="R1339" s="30">
        <v>75061</v>
      </c>
      <c r="S1339" s="32">
        <v>42126</v>
      </c>
      <c r="T1339" s="32">
        <v>42133</v>
      </c>
      <c r="U1339" s="53">
        <v>109.67</v>
      </c>
      <c r="V1339" s="30">
        <v>9</v>
      </c>
      <c r="W1339" s="30">
        <v>168.71</v>
      </c>
      <c r="X1339" s="30">
        <v>90861</v>
      </c>
      <c r="Y1339" s="30" t="s">
        <v>3216</v>
      </c>
      <c r="Z1339" s="30">
        <v>514.50419825758729</v>
      </c>
    </row>
    <row r="1340" spans="1:26" x14ac:dyDescent="0.2">
      <c r="A1340" s="30">
        <v>2578</v>
      </c>
      <c r="B1340" s="30" t="s">
        <v>2354</v>
      </c>
      <c r="C1340" s="30" t="s">
        <v>23</v>
      </c>
      <c r="D1340" s="30">
        <v>0.04</v>
      </c>
      <c r="E1340" s="30">
        <v>8.6</v>
      </c>
      <c r="F1340" s="30">
        <v>6.19</v>
      </c>
      <c r="G1340" s="30" t="s">
        <v>14</v>
      </c>
      <c r="H1340" s="30" t="s">
        <v>47</v>
      </c>
      <c r="I1340" s="30" t="s">
        <v>24</v>
      </c>
      <c r="J1340" s="30" t="s">
        <v>48</v>
      </c>
      <c r="K1340" s="30" t="s">
        <v>49</v>
      </c>
      <c r="L1340" s="30" t="s">
        <v>508</v>
      </c>
      <c r="M1340" s="30">
        <v>0.38</v>
      </c>
      <c r="N1340" s="30" t="s">
        <v>8</v>
      </c>
      <c r="O1340" s="30" t="s">
        <v>9</v>
      </c>
      <c r="P1340" s="30" t="s">
        <v>140</v>
      </c>
      <c r="Q1340" s="30" t="s">
        <v>2355</v>
      </c>
      <c r="R1340" s="30">
        <v>36801</v>
      </c>
      <c r="S1340" s="32">
        <v>42126</v>
      </c>
      <c r="T1340" s="32">
        <v>42128</v>
      </c>
      <c r="U1340" s="53">
        <v>309.71159999999998</v>
      </c>
      <c r="V1340" s="30">
        <v>5</v>
      </c>
      <c r="W1340" s="30">
        <v>46.85</v>
      </c>
      <c r="X1340" s="30">
        <v>88298</v>
      </c>
      <c r="Y1340" s="30" t="s">
        <v>3215</v>
      </c>
      <c r="Z1340" s="30">
        <v>551.77948237259</v>
      </c>
    </row>
    <row r="1341" spans="1:26" x14ac:dyDescent="0.2">
      <c r="A1341" s="30">
        <v>2578</v>
      </c>
      <c r="B1341" s="30" t="s">
        <v>2354</v>
      </c>
      <c r="C1341" s="30" t="s">
        <v>23</v>
      </c>
      <c r="D1341" s="30">
        <v>0.01</v>
      </c>
      <c r="E1341" s="30">
        <v>3.58</v>
      </c>
      <c r="F1341" s="30">
        <v>1.63</v>
      </c>
      <c r="G1341" s="30" t="s">
        <v>14</v>
      </c>
      <c r="H1341" s="30" t="s">
        <v>47</v>
      </c>
      <c r="I1341" s="30" t="s">
        <v>24</v>
      </c>
      <c r="J1341" s="30" t="s">
        <v>152</v>
      </c>
      <c r="K1341" s="30" t="s">
        <v>26</v>
      </c>
      <c r="L1341" s="30" t="s">
        <v>2197</v>
      </c>
      <c r="M1341" s="30">
        <v>0.36</v>
      </c>
      <c r="N1341" s="30" t="s">
        <v>8</v>
      </c>
      <c r="O1341" s="30" t="s">
        <v>9</v>
      </c>
      <c r="P1341" s="30" t="s">
        <v>140</v>
      </c>
      <c r="Q1341" s="30" t="s">
        <v>2355</v>
      </c>
      <c r="R1341" s="30">
        <v>36801</v>
      </c>
      <c r="S1341" s="32">
        <v>42126</v>
      </c>
      <c r="T1341" s="32">
        <v>42130</v>
      </c>
      <c r="U1341" s="53">
        <v>-128.85599999999999</v>
      </c>
      <c r="V1341" s="30">
        <v>26</v>
      </c>
      <c r="W1341" s="30">
        <v>93.57</v>
      </c>
      <c r="X1341" s="30">
        <v>88298</v>
      </c>
      <c r="Y1341" s="30" t="s">
        <v>3215</v>
      </c>
      <c r="Z1341" s="30">
        <v>-35.887486157020732</v>
      </c>
    </row>
    <row r="1342" spans="1:26" x14ac:dyDescent="0.2">
      <c r="A1342" s="30">
        <v>2578</v>
      </c>
      <c r="B1342" s="30" t="s">
        <v>2354</v>
      </c>
      <c r="C1342" s="30" t="s">
        <v>23</v>
      </c>
      <c r="D1342" s="30">
        <v>0.08</v>
      </c>
      <c r="E1342" s="30">
        <v>105.49</v>
      </c>
      <c r="F1342" s="30">
        <v>41.64</v>
      </c>
      <c r="G1342" s="30" t="s">
        <v>2</v>
      </c>
      <c r="H1342" s="30" t="s">
        <v>47</v>
      </c>
      <c r="I1342" s="30" t="s">
        <v>4</v>
      </c>
      <c r="J1342" s="30" t="s">
        <v>5</v>
      </c>
      <c r="K1342" s="30" t="s">
        <v>6</v>
      </c>
      <c r="L1342" s="30" t="s">
        <v>2356</v>
      </c>
      <c r="M1342" s="30">
        <v>0.75</v>
      </c>
      <c r="N1342" s="30" t="s">
        <v>8</v>
      </c>
      <c r="O1342" s="30" t="s">
        <v>9</v>
      </c>
      <c r="P1342" s="30" t="s">
        <v>140</v>
      </c>
      <c r="Q1342" s="30" t="s">
        <v>2355</v>
      </c>
      <c r="R1342" s="30">
        <v>36801</v>
      </c>
      <c r="S1342" s="32">
        <v>42126</v>
      </c>
      <c r="T1342" s="32">
        <v>42133</v>
      </c>
      <c r="U1342" s="53">
        <v>-36.945999999999998</v>
      </c>
      <c r="V1342" s="30">
        <v>34</v>
      </c>
      <c r="W1342" s="30">
        <v>2694.49</v>
      </c>
      <c r="X1342" s="30">
        <v>88298</v>
      </c>
      <c r="Y1342" s="30" t="s">
        <v>3215</v>
      </c>
      <c r="Z1342" s="30">
        <v>1957.7182108762102</v>
      </c>
    </row>
    <row r="1343" spans="1:26" x14ac:dyDescent="0.2">
      <c r="A1343" s="30">
        <v>2531</v>
      </c>
      <c r="B1343" s="30" t="s">
        <v>2357</v>
      </c>
      <c r="C1343" s="30" t="s">
        <v>92</v>
      </c>
      <c r="D1343" s="30">
        <v>0.08</v>
      </c>
      <c r="E1343" s="30">
        <v>4</v>
      </c>
      <c r="F1343" s="30">
        <v>1.3</v>
      </c>
      <c r="G1343" s="30" t="s">
        <v>14</v>
      </c>
      <c r="H1343" s="30" t="s">
        <v>3</v>
      </c>
      <c r="I1343" s="30" t="s">
        <v>24</v>
      </c>
      <c r="J1343" s="30" t="s">
        <v>64</v>
      </c>
      <c r="K1343" s="30" t="s">
        <v>26</v>
      </c>
      <c r="L1343" s="30" t="s">
        <v>347</v>
      </c>
      <c r="M1343" s="30">
        <v>0.37</v>
      </c>
      <c r="N1343" s="30" t="s">
        <v>8</v>
      </c>
      <c r="O1343" s="30" t="s">
        <v>35</v>
      </c>
      <c r="P1343" s="30" t="s">
        <v>66</v>
      </c>
      <c r="Q1343" s="30" t="s">
        <v>2358</v>
      </c>
      <c r="R1343" s="30">
        <v>93422</v>
      </c>
      <c r="S1343" s="32">
        <v>42126</v>
      </c>
      <c r="T1343" s="32">
        <v>42128</v>
      </c>
      <c r="U1343" s="53">
        <v>28.4</v>
      </c>
      <c r="V1343" s="30">
        <v>14</v>
      </c>
      <c r="W1343" s="30">
        <v>51.99</v>
      </c>
      <c r="X1343" s="30">
        <v>87452</v>
      </c>
      <c r="Y1343" s="30" t="s">
        <v>3217</v>
      </c>
      <c r="Z1343" s="30">
        <v>-27.086151185894213</v>
      </c>
    </row>
    <row r="1344" spans="1:26" x14ac:dyDescent="0.2">
      <c r="A1344" s="30">
        <v>27</v>
      </c>
      <c r="B1344" s="30" t="s">
        <v>2359</v>
      </c>
      <c r="C1344" s="30" t="s">
        <v>46</v>
      </c>
      <c r="D1344" s="30">
        <v>0.04</v>
      </c>
      <c r="E1344" s="30">
        <v>4.1399999999999997</v>
      </c>
      <c r="F1344" s="30">
        <v>6.6</v>
      </c>
      <c r="G1344" s="30" t="s">
        <v>14</v>
      </c>
      <c r="H1344" s="30" t="s">
        <v>70</v>
      </c>
      <c r="I1344" s="30" t="s">
        <v>4</v>
      </c>
      <c r="J1344" s="30" t="s">
        <v>102</v>
      </c>
      <c r="K1344" s="30" t="s">
        <v>49</v>
      </c>
      <c r="L1344" s="30" t="s">
        <v>388</v>
      </c>
      <c r="M1344" s="30">
        <v>0.49</v>
      </c>
      <c r="N1344" s="30" t="s">
        <v>8</v>
      </c>
      <c r="O1344" s="30" t="s">
        <v>35</v>
      </c>
      <c r="P1344" s="30" t="s">
        <v>66</v>
      </c>
      <c r="Q1344" s="30" t="s">
        <v>1939</v>
      </c>
      <c r="R1344" s="30">
        <v>90712</v>
      </c>
      <c r="S1344" s="32">
        <v>42126</v>
      </c>
      <c r="T1344" s="32">
        <v>42128</v>
      </c>
      <c r="U1344" s="53">
        <v>8.8940000000000001</v>
      </c>
      <c r="V1344" s="30">
        <v>12</v>
      </c>
      <c r="W1344" s="30">
        <v>54.78</v>
      </c>
      <c r="X1344" s="30">
        <v>87652</v>
      </c>
      <c r="Y1344" s="30" t="s">
        <v>3217</v>
      </c>
      <c r="Z1344" s="30">
        <v>423.34468607948941</v>
      </c>
    </row>
    <row r="1345" spans="1:26" x14ac:dyDescent="0.2">
      <c r="A1345" s="30">
        <v>3386</v>
      </c>
      <c r="B1345" s="30" t="s">
        <v>2360</v>
      </c>
      <c r="C1345" s="30" t="s">
        <v>1</v>
      </c>
      <c r="D1345" s="30">
        <v>0</v>
      </c>
      <c r="E1345" s="30">
        <v>2.61</v>
      </c>
      <c r="F1345" s="30">
        <v>0.5</v>
      </c>
      <c r="G1345" s="30" t="s">
        <v>14</v>
      </c>
      <c r="H1345" s="30" t="s">
        <v>70</v>
      </c>
      <c r="I1345" s="30" t="s">
        <v>24</v>
      </c>
      <c r="J1345" s="30" t="s">
        <v>128</v>
      </c>
      <c r="K1345" s="30" t="s">
        <v>49</v>
      </c>
      <c r="L1345" s="30" t="s">
        <v>1343</v>
      </c>
      <c r="M1345" s="30">
        <v>0.39</v>
      </c>
      <c r="N1345" s="30" t="s">
        <v>8</v>
      </c>
      <c r="O1345" s="30" t="s">
        <v>87</v>
      </c>
      <c r="P1345" s="30" t="s">
        <v>293</v>
      </c>
      <c r="Q1345" s="30" t="s">
        <v>2174</v>
      </c>
      <c r="R1345" s="30">
        <v>43402</v>
      </c>
      <c r="S1345" s="32">
        <v>42127</v>
      </c>
      <c r="T1345" s="32">
        <v>42129</v>
      </c>
      <c r="U1345" s="53">
        <v>19.554600000000001</v>
      </c>
      <c r="V1345" s="30">
        <v>10</v>
      </c>
      <c r="W1345" s="30">
        <v>28.34</v>
      </c>
      <c r="X1345" s="30">
        <v>88746</v>
      </c>
      <c r="Y1345" s="30" t="s">
        <v>3218</v>
      </c>
      <c r="Z1345" s="30">
        <v>293.16483175305092</v>
      </c>
    </row>
    <row r="1346" spans="1:26" x14ac:dyDescent="0.2">
      <c r="A1346" s="30">
        <v>3386</v>
      </c>
      <c r="B1346" s="30" t="s">
        <v>2360</v>
      </c>
      <c r="C1346" s="30" t="s">
        <v>1</v>
      </c>
      <c r="D1346" s="30">
        <v>0.04</v>
      </c>
      <c r="E1346" s="30">
        <v>25.38</v>
      </c>
      <c r="F1346" s="30">
        <v>8.99</v>
      </c>
      <c r="G1346" s="30" t="s">
        <v>63</v>
      </c>
      <c r="H1346" s="30" t="s">
        <v>70</v>
      </c>
      <c r="I1346" s="30" t="s">
        <v>4</v>
      </c>
      <c r="J1346" s="30" t="s">
        <v>102</v>
      </c>
      <c r="K1346" s="30" t="s">
        <v>18</v>
      </c>
      <c r="L1346" s="30" t="s">
        <v>2361</v>
      </c>
      <c r="M1346" s="30">
        <v>0.5</v>
      </c>
      <c r="N1346" s="30" t="s">
        <v>8</v>
      </c>
      <c r="O1346" s="30" t="s">
        <v>87</v>
      </c>
      <c r="P1346" s="30" t="s">
        <v>293</v>
      </c>
      <c r="Q1346" s="30" t="s">
        <v>2174</v>
      </c>
      <c r="R1346" s="30">
        <v>43402</v>
      </c>
      <c r="S1346" s="32">
        <v>42127</v>
      </c>
      <c r="T1346" s="32">
        <v>42130</v>
      </c>
      <c r="U1346" s="53">
        <v>152.482</v>
      </c>
      <c r="V1346" s="30">
        <v>35</v>
      </c>
      <c r="W1346" s="30">
        <v>861.3</v>
      </c>
      <c r="X1346" s="30">
        <v>88746</v>
      </c>
      <c r="Y1346" s="30" t="s">
        <v>3218</v>
      </c>
      <c r="Z1346" s="30">
        <v>718.06713963898233</v>
      </c>
    </row>
    <row r="1347" spans="1:26" x14ac:dyDescent="0.2">
      <c r="A1347" s="30">
        <v>2157</v>
      </c>
      <c r="B1347" s="30" t="s">
        <v>1657</v>
      </c>
      <c r="C1347" s="30" t="s">
        <v>13</v>
      </c>
      <c r="D1347" s="30">
        <v>7.0000000000000007E-2</v>
      </c>
      <c r="E1347" s="30">
        <v>30.93</v>
      </c>
      <c r="F1347" s="30">
        <v>3.92</v>
      </c>
      <c r="G1347" s="30" t="s">
        <v>14</v>
      </c>
      <c r="H1347" s="30" t="s">
        <v>47</v>
      </c>
      <c r="I1347" s="30" t="s">
        <v>4</v>
      </c>
      <c r="J1347" s="30" t="s">
        <v>102</v>
      </c>
      <c r="K1347" s="30" t="s">
        <v>18</v>
      </c>
      <c r="L1347" s="30" t="s">
        <v>1627</v>
      </c>
      <c r="M1347" s="30">
        <v>0.44</v>
      </c>
      <c r="N1347" s="30" t="s">
        <v>8</v>
      </c>
      <c r="O1347" s="30" t="s">
        <v>28</v>
      </c>
      <c r="P1347" s="30" t="s">
        <v>265</v>
      </c>
      <c r="Q1347" s="30" t="s">
        <v>1659</v>
      </c>
      <c r="R1347" s="30">
        <v>48093</v>
      </c>
      <c r="S1347" s="32">
        <v>42127</v>
      </c>
      <c r="T1347" s="32">
        <v>42128</v>
      </c>
      <c r="U1347" s="53">
        <v>398.30250000000001</v>
      </c>
      <c r="V1347" s="30">
        <v>19</v>
      </c>
      <c r="W1347" s="30">
        <v>577.25</v>
      </c>
      <c r="X1347" s="30">
        <v>90386</v>
      </c>
      <c r="Y1347" s="30" t="s">
        <v>3216</v>
      </c>
      <c r="Z1347" s="30">
        <v>597.51041948877071</v>
      </c>
    </row>
    <row r="1348" spans="1:26" x14ac:dyDescent="0.2">
      <c r="A1348" s="30">
        <v>2157</v>
      </c>
      <c r="B1348" s="30" t="s">
        <v>1657</v>
      </c>
      <c r="C1348" s="30" t="s">
        <v>13</v>
      </c>
      <c r="D1348" s="30">
        <v>0.05</v>
      </c>
      <c r="E1348" s="30">
        <v>297.48</v>
      </c>
      <c r="F1348" s="30">
        <v>18.059999999999999</v>
      </c>
      <c r="G1348" s="30" t="s">
        <v>2</v>
      </c>
      <c r="H1348" s="30" t="s">
        <v>47</v>
      </c>
      <c r="I1348" s="30" t="s">
        <v>16</v>
      </c>
      <c r="J1348" s="30" t="s">
        <v>32</v>
      </c>
      <c r="K1348" s="30" t="s">
        <v>33</v>
      </c>
      <c r="L1348" s="30" t="s">
        <v>363</v>
      </c>
      <c r="M1348" s="30">
        <v>0.6</v>
      </c>
      <c r="N1348" s="30" t="s">
        <v>8</v>
      </c>
      <c r="O1348" s="30" t="s">
        <v>28</v>
      </c>
      <c r="P1348" s="30" t="s">
        <v>265</v>
      </c>
      <c r="Q1348" s="30" t="s">
        <v>1659</v>
      </c>
      <c r="R1348" s="30">
        <v>48093</v>
      </c>
      <c r="S1348" s="32">
        <v>42127</v>
      </c>
      <c r="T1348" s="32">
        <v>42128</v>
      </c>
      <c r="U1348" s="53">
        <v>709.85199999999998</v>
      </c>
      <c r="V1348" s="30">
        <v>14</v>
      </c>
      <c r="W1348" s="30">
        <v>4075.18</v>
      </c>
      <c r="X1348" s="30">
        <v>90386</v>
      </c>
      <c r="Y1348" s="30" t="s">
        <v>3216</v>
      </c>
      <c r="Z1348" s="30">
        <v>2485.1520004772028</v>
      </c>
    </row>
    <row r="1349" spans="1:26" x14ac:dyDescent="0.2">
      <c r="A1349" s="30">
        <v>2157</v>
      </c>
      <c r="B1349" s="30" t="s">
        <v>1657</v>
      </c>
      <c r="C1349" s="30" t="s">
        <v>13</v>
      </c>
      <c r="D1349" s="30">
        <v>7.0000000000000007E-2</v>
      </c>
      <c r="E1349" s="30">
        <v>296.18</v>
      </c>
      <c r="F1349" s="30">
        <v>54.12</v>
      </c>
      <c r="G1349" s="30" t="s">
        <v>2</v>
      </c>
      <c r="H1349" s="30" t="s">
        <v>47</v>
      </c>
      <c r="I1349" s="30" t="s">
        <v>4</v>
      </c>
      <c r="J1349" s="30" t="s">
        <v>5</v>
      </c>
      <c r="K1349" s="30" t="s">
        <v>6</v>
      </c>
      <c r="L1349" s="30" t="s">
        <v>1055</v>
      </c>
      <c r="M1349" s="30">
        <v>0.76</v>
      </c>
      <c r="N1349" s="30" t="s">
        <v>8</v>
      </c>
      <c r="O1349" s="30" t="s">
        <v>28</v>
      </c>
      <c r="P1349" s="30" t="s">
        <v>265</v>
      </c>
      <c r="Q1349" s="30" t="s">
        <v>1659</v>
      </c>
      <c r="R1349" s="30">
        <v>48093</v>
      </c>
      <c r="S1349" s="32">
        <v>42127</v>
      </c>
      <c r="T1349" s="32">
        <v>42129</v>
      </c>
      <c r="U1349" s="53">
        <v>80.809200000000004</v>
      </c>
      <c r="V1349" s="30">
        <v>6</v>
      </c>
      <c r="W1349" s="30">
        <v>1798.23</v>
      </c>
      <c r="X1349" s="30">
        <v>90386</v>
      </c>
      <c r="Y1349" s="30" t="s">
        <v>3216</v>
      </c>
      <c r="Z1349" s="30">
        <v>2953.3702882383359</v>
      </c>
    </row>
    <row r="1350" spans="1:26" x14ac:dyDescent="0.2">
      <c r="A1350" s="30">
        <v>1391</v>
      </c>
      <c r="B1350" s="30" t="s">
        <v>2268</v>
      </c>
      <c r="C1350" s="30" t="s">
        <v>23</v>
      </c>
      <c r="D1350" s="30">
        <v>7.0000000000000007E-2</v>
      </c>
      <c r="E1350" s="30">
        <v>12.28</v>
      </c>
      <c r="F1350" s="30">
        <v>6.13</v>
      </c>
      <c r="G1350" s="30" t="s">
        <v>14</v>
      </c>
      <c r="H1350" s="30" t="s">
        <v>3</v>
      </c>
      <c r="I1350" s="30" t="s">
        <v>24</v>
      </c>
      <c r="J1350" s="30" t="s">
        <v>54</v>
      </c>
      <c r="K1350" s="30" t="s">
        <v>49</v>
      </c>
      <c r="L1350" s="30" t="s">
        <v>2362</v>
      </c>
      <c r="M1350" s="30">
        <v>0.56999999999999995</v>
      </c>
      <c r="N1350" s="30" t="s">
        <v>8</v>
      </c>
      <c r="O1350" s="30" t="s">
        <v>35</v>
      </c>
      <c r="P1350" s="30" t="s">
        <v>66</v>
      </c>
      <c r="Q1350" s="30" t="s">
        <v>2269</v>
      </c>
      <c r="R1350" s="30">
        <v>94086</v>
      </c>
      <c r="S1350" s="32">
        <v>42127</v>
      </c>
      <c r="T1350" s="32">
        <v>42134</v>
      </c>
      <c r="U1350" s="53">
        <v>15.236000000000001</v>
      </c>
      <c r="V1350" s="30">
        <v>33</v>
      </c>
      <c r="W1350" s="30">
        <v>389.59</v>
      </c>
      <c r="X1350" s="30">
        <v>88730</v>
      </c>
      <c r="Y1350" s="30" t="s">
        <v>3217</v>
      </c>
      <c r="Z1350" s="30">
        <v>358.72467266059419</v>
      </c>
    </row>
    <row r="1351" spans="1:26" x14ac:dyDescent="0.2">
      <c r="A1351" s="30">
        <v>1680</v>
      </c>
      <c r="B1351" s="30" t="s">
        <v>2363</v>
      </c>
      <c r="C1351" s="30" t="s">
        <v>23</v>
      </c>
      <c r="D1351" s="30">
        <v>0.09</v>
      </c>
      <c r="E1351" s="30">
        <v>30.98</v>
      </c>
      <c r="F1351" s="30">
        <v>19.510000000000002</v>
      </c>
      <c r="G1351" s="30" t="s">
        <v>14</v>
      </c>
      <c r="H1351" s="30" t="s">
        <v>15</v>
      </c>
      <c r="I1351" s="30" t="s">
        <v>24</v>
      </c>
      <c r="J1351" s="30" t="s">
        <v>321</v>
      </c>
      <c r="K1351" s="30" t="s">
        <v>49</v>
      </c>
      <c r="L1351" s="30" t="s">
        <v>2364</v>
      </c>
      <c r="M1351" s="30">
        <v>0.36</v>
      </c>
      <c r="N1351" s="30" t="s">
        <v>8</v>
      </c>
      <c r="O1351" s="30" t="s">
        <v>87</v>
      </c>
      <c r="P1351" s="30" t="s">
        <v>293</v>
      </c>
      <c r="Q1351" s="30" t="s">
        <v>740</v>
      </c>
      <c r="R1351" s="30">
        <v>45014</v>
      </c>
      <c r="S1351" s="32">
        <v>42127</v>
      </c>
      <c r="T1351" s="32">
        <v>42129</v>
      </c>
      <c r="U1351" s="53">
        <v>-163.53</v>
      </c>
      <c r="V1351" s="30">
        <v>18</v>
      </c>
      <c r="W1351" s="30">
        <v>514.62</v>
      </c>
      <c r="X1351" s="30">
        <v>86645</v>
      </c>
      <c r="Y1351" s="30" t="s">
        <v>3218</v>
      </c>
      <c r="Z1351" s="30">
        <v>396.40397713008366</v>
      </c>
    </row>
    <row r="1352" spans="1:26" x14ac:dyDescent="0.2">
      <c r="A1352" s="30">
        <v>1680</v>
      </c>
      <c r="B1352" s="30" t="s">
        <v>2363</v>
      </c>
      <c r="C1352" s="30" t="s">
        <v>23</v>
      </c>
      <c r="D1352" s="30">
        <v>0.03</v>
      </c>
      <c r="E1352" s="30">
        <v>49.34</v>
      </c>
      <c r="F1352" s="30">
        <v>10.25</v>
      </c>
      <c r="G1352" s="30" t="s">
        <v>14</v>
      </c>
      <c r="H1352" s="30" t="s">
        <v>15</v>
      </c>
      <c r="I1352" s="30" t="s">
        <v>4</v>
      </c>
      <c r="J1352" s="30" t="s">
        <v>102</v>
      </c>
      <c r="K1352" s="30" t="s">
        <v>40</v>
      </c>
      <c r="L1352" s="30" t="s">
        <v>2365</v>
      </c>
      <c r="M1352" s="30">
        <v>0.56999999999999995</v>
      </c>
      <c r="N1352" s="30" t="s">
        <v>8</v>
      </c>
      <c r="O1352" s="30" t="s">
        <v>87</v>
      </c>
      <c r="P1352" s="30" t="s">
        <v>293</v>
      </c>
      <c r="Q1352" s="30" t="s">
        <v>740</v>
      </c>
      <c r="R1352" s="30">
        <v>45014</v>
      </c>
      <c r="S1352" s="32">
        <v>42127</v>
      </c>
      <c r="T1352" s="32">
        <v>42129</v>
      </c>
      <c r="U1352" s="53">
        <v>554.77</v>
      </c>
      <c r="V1352" s="30">
        <v>17</v>
      </c>
      <c r="W1352" s="30">
        <v>817.32</v>
      </c>
      <c r="X1352" s="30">
        <v>86645</v>
      </c>
      <c r="Y1352" s="30" t="s">
        <v>3218</v>
      </c>
      <c r="Z1352" s="30">
        <v>1147.7453680100207</v>
      </c>
    </row>
    <row r="1353" spans="1:26" x14ac:dyDescent="0.2">
      <c r="A1353" s="30">
        <v>94</v>
      </c>
      <c r="B1353" s="30" t="s">
        <v>2366</v>
      </c>
      <c r="C1353" s="30" t="s">
        <v>46</v>
      </c>
      <c r="D1353" s="30">
        <v>0.04</v>
      </c>
      <c r="E1353" s="30">
        <v>160.97999999999999</v>
      </c>
      <c r="F1353" s="30">
        <v>30</v>
      </c>
      <c r="G1353" s="30" t="s">
        <v>2</v>
      </c>
      <c r="H1353" s="30" t="s">
        <v>47</v>
      </c>
      <c r="I1353" s="30" t="s">
        <v>4</v>
      </c>
      <c r="J1353" s="30" t="s">
        <v>85</v>
      </c>
      <c r="K1353" s="30" t="s">
        <v>33</v>
      </c>
      <c r="L1353" s="30" t="s">
        <v>868</v>
      </c>
      <c r="M1353" s="30">
        <v>0.62</v>
      </c>
      <c r="N1353" s="30" t="s">
        <v>8</v>
      </c>
      <c r="O1353" s="30" t="s">
        <v>28</v>
      </c>
      <c r="P1353" s="30" t="s">
        <v>79</v>
      </c>
      <c r="Q1353" s="30" t="s">
        <v>509</v>
      </c>
      <c r="R1353" s="30">
        <v>60601</v>
      </c>
      <c r="S1353" s="32">
        <v>42127</v>
      </c>
      <c r="T1353" s="32">
        <v>42129</v>
      </c>
      <c r="U1353" s="53">
        <v>116.1</v>
      </c>
      <c r="V1353" s="30">
        <v>37</v>
      </c>
      <c r="W1353" s="30">
        <v>6276.34</v>
      </c>
      <c r="X1353" s="30">
        <v>44231</v>
      </c>
      <c r="Y1353" s="30" t="s">
        <v>3216</v>
      </c>
      <c r="Z1353" s="30">
        <v>2006.2197303199791</v>
      </c>
    </row>
    <row r="1354" spans="1:26" x14ac:dyDescent="0.2">
      <c r="A1354" s="30">
        <v>94</v>
      </c>
      <c r="B1354" s="30" t="s">
        <v>2366</v>
      </c>
      <c r="C1354" s="30" t="s">
        <v>46</v>
      </c>
      <c r="D1354" s="30">
        <v>0.01</v>
      </c>
      <c r="E1354" s="30">
        <v>17.98</v>
      </c>
      <c r="F1354" s="30">
        <v>4</v>
      </c>
      <c r="G1354" s="30" t="s">
        <v>14</v>
      </c>
      <c r="H1354" s="30" t="s">
        <v>47</v>
      </c>
      <c r="I1354" s="30" t="s">
        <v>16</v>
      </c>
      <c r="J1354" s="30" t="s">
        <v>17</v>
      </c>
      <c r="K1354" s="30" t="s">
        <v>49</v>
      </c>
      <c r="L1354" s="30" t="s">
        <v>1633</v>
      </c>
      <c r="M1354" s="30">
        <v>0.79</v>
      </c>
      <c r="N1354" s="30" t="s">
        <v>8</v>
      </c>
      <c r="O1354" s="30" t="s">
        <v>28</v>
      </c>
      <c r="P1354" s="30" t="s">
        <v>79</v>
      </c>
      <c r="Q1354" s="30" t="s">
        <v>509</v>
      </c>
      <c r="R1354" s="30">
        <v>60601</v>
      </c>
      <c r="S1354" s="32">
        <v>42127</v>
      </c>
      <c r="T1354" s="32">
        <v>42129</v>
      </c>
      <c r="U1354" s="53">
        <v>-87.96</v>
      </c>
      <c r="V1354" s="30">
        <v>146</v>
      </c>
      <c r="W1354" s="30">
        <v>2664.4</v>
      </c>
      <c r="X1354" s="30">
        <v>44231</v>
      </c>
      <c r="Y1354" s="30" t="s">
        <v>3216</v>
      </c>
      <c r="Z1354" s="30">
        <v>595.28399537655946</v>
      </c>
    </row>
    <row r="1355" spans="1:26" x14ac:dyDescent="0.2">
      <c r="A1355" s="30">
        <v>97</v>
      </c>
      <c r="B1355" s="30" t="s">
        <v>2367</v>
      </c>
      <c r="C1355" s="30" t="s">
        <v>46</v>
      </c>
      <c r="D1355" s="30">
        <v>0.04</v>
      </c>
      <c r="E1355" s="30">
        <v>160.97999999999999</v>
      </c>
      <c r="F1355" s="30">
        <v>30</v>
      </c>
      <c r="G1355" s="30" t="s">
        <v>2</v>
      </c>
      <c r="H1355" s="30" t="s">
        <v>47</v>
      </c>
      <c r="I1355" s="30" t="s">
        <v>4</v>
      </c>
      <c r="J1355" s="30" t="s">
        <v>85</v>
      </c>
      <c r="K1355" s="30" t="s">
        <v>33</v>
      </c>
      <c r="L1355" s="30" t="s">
        <v>868</v>
      </c>
      <c r="M1355" s="30">
        <v>0.62</v>
      </c>
      <c r="N1355" s="30" t="s">
        <v>8</v>
      </c>
      <c r="O1355" s="30" t="s">
        <v>28</v>
      </c>
      <c r="P1355" s="30" t="s">
        <v>513</v>
      </c>
      <c r="Q1355" s="30" t="s">
        <v>2368</v>
      </c>
      <c r="R1355" s="30">
        <v>66502</v>
      </c>
      <c r="S1355" s="32">
        <v>42127</v>
      </c>
      <c r="T1355" s="32">
        <v>42129</v>
      </c>
      <c r="U1355" s="53">
        <v>255.42</v>
      </c>
      <c r="V1355" s="30">
        <v>9</v>
      </c>
      <c r="W1355" s="30">
        <v>1526.68</v>
      </c>
      <c r="X1355" s="30">
        <v>87306</v>
      </c>
      <c r="Y1355" s="30" t="s">
        <v>3216</v>
      </c>
      <c r="Z1355" s="30">
        <v>2148.88699396229</v>
      </c>
    </row>
    <row r="1356" spans="1:26" x14ac:dyDescent="0.2">
      <c r="A1356" s="30">
        <v>97</v>
      </c>
      <c r="B1356" s="30" t="s">
        <v>2367</v>
      </c>
      <c r="C1356" s="30" t="s">
        <v>46</v>
      </c>
      <c r="D1356" s="30">
        <v>0.06</v>
      </c>
      <c r="E1356" s="30">
        <v>115.99</v>
      </c>
      <c r="F1356" s="30">
        <v>8.99</v>
      </c>
      <c r="G1356" s="30" t="s">
        <v>14</v>
      </c>
      <c r="H1356" s="30" t="s">
        <v>47</v>
      </c>
      <c r="I1356" s="30" t="s">
        <v>16</v>
      </c>
      <c r="J1356" s="30" t="s">
        <v>111</v>
      </c>
      <c r="K1356" s="30" t="s">
        <v>49</v>
      </c>
      <c r="L1356" s="30" t="s">
        <v>2085</v>
      </c>
      <c r="M1356" s="30">
        <v>0.57999999999999996</v>
      </c>
      <c r="N1356" s="30" t="s">
        <v>8</v>
      </c>
      <c r="O1356" s="30" t="s">
        <v>28</v>
      </c>
      <c r="P1356" s="30" t="s">
        <v>513</v>
      </c>
      <c r="Q1356" s="30" t="s">
        <v>2368</v>
      </c>
      <c r="R1356" s="30">
        <v>66502</v>
      </c>
      <c r="S1356" s="32">
        <v>42127</v>
      </c>
      <c r="T1356" s="32">
        <v>42128</v>
      </c>
      <c r="U1356" s="53">
        <v>685.6146</v>
      </c>
      <c r="V1356" s="30">
        <v>20</v>
      </c>
      <c r="W1356" s="30">
        <v>1952.56</v>
      </c>
      <c r="X1356" s="30">
        <v>87306</v>
      </c>
      <c r="Y1356" s="30" t="s">
        <v>3216</v>
      </c>
      <c r="Z1356" s="30">
        <v>1624.8565994950181</v>
      </c>
    </row>
    <row r="1357" spans="1:26" x14ac:dyDescent="0.2">
      <c r="A1357" s="30">
        <v>1869</v>
      </c>
      <c r="B1357" s="30" t="s">
        <v>2369</v>
      </c>
      <c r="C1357" s="30" t="s">
        <v>46</v>
      </c>
      <c r="D1357" s="30">
        <v>0.08</v>
      </c>
      <c r="E1357" s="30">
        <v>8.09</v>
      </c>
      <c r="F1357" s="30">
        <v>7.96</v>
      </c>
      <c r="G1357" s="30" t="s">
        <v>14</v>
      </c>
      <c r="H1357" s="30" t="s">
        <v>15</v>
      </c>
      <c r="I1357" s="30" t="s">
        <v>4</v>
      </c>
      <c r="J1357" s="30" t="s">
        <v>102</v>
      </c>
      <c r="K1357" s="30" t="s">
        <v>49</v>
      </c>
      <c r="L1357" s="30" t="s">
        <v>498</v>
      </c>
      <c r="M1357" s="30">
        <v>0.49</v>
      </c>
      <c r="N1357" s="30" t="s">
        <v>8</v>
      </c>
      <c r="O1357" s="30" t="s">
        <v>35</v>
      </c>
      <c r="P1357" s="30" t="s">
        <v>616</v>
      </c>
      <c r="Q1357" s="30" t="s">
        <v>2370</v>
      </c>
      <c r="R1357" s="30">
        <v>88310</v>
      </c>
      <c r="S1357" s="32">
        <v>42127</v>
      </c>
      <c r="T1357" s="32">
        <v>42128</v>
      </c>
      <c r="U1357" s="53">
        <v>-88.82</v>
      </c>
      <c r="V1357" s="30">
        <v>10</v>
      </c>
      <c r="W1357" s="30">
        <v>80.349999999999994</v>
      </c>
      <c r="X1357" s="30">
        <v>89209</v>
      </c>
      <c r="Y1357" s="30" t="s">
        <v>3217</v>
      </c>
      <c r="Z1357" s="30">
        <v>317.87929265670249</v>
      </c>
    </row>
    <row r="1358" spans="1:26" x14ac:dyDescent="0.2">
      <c r="A1358" s="30">
        <v>335</v>
      </c>
      <c r="B1358" s="30" t="s">
        <v>2371</v>
      </c>
      <c r="C1358" s="30" t="s">
        <v>1</v>
      </c>
      <c r="D1358" s="30">
        <v>0.09</v>
      </c>
      <c r="E1358" s="30">
        <v>6.28</v>
      </c>
      <c r="F1358" s="30">
        <v>5.29</v>
      </c>
      <c r="G1358" s="30" t="s">
        <v>14</v>
      </c>
      <c r="H1358" s="30" t="s">
        <v>70</v>
      </c>
      <c r="I1358" s="30" t="s">
        <v>4</v>
      </c>
      <c r="J1358" s="30" t="s">
        <v>102</v>
      </c>
      <c r="K1358" s="30" t="s">
        <v>49</v>
      </c>
      <c r="L1358" s="30" t="s">
        <v>1551</v>
      </c>
      <c r="M1358" s="30">
        <v>0.43</v>
      </c>
      <c r="N1358" s="30" t="s">
        <v>8</v>
      </c>
      <c r="O1358" s="30" t="s">
        <v>35</v>
      </c>
      <c r="P1358" s="30" t="s">
        <v>115</v>
      </c>
      <c r="Q1358" s="30" t="s">
        <v>2372</v>
      </c>
      <c r="R1358" s="30">
        <v>97504</v>
      </c>
      <c r="S1358" s="32">
        <v>42128</v>
      </c>
      <c r="T1358" s="32">
        <v>42128</v>
      </c>
      <c r="U1358" s="53">
        <v>-5.2</v>
      </c>
      <c r="V1358" s="30">
        <v>1</v>
      </c>
      <c r="W1358" s="30">
        <v>8.5299999999999994</v>
      </c>
      <c r="X1358" s="30">
        <v>87277</v>
      </c>
      <c r="Y1358" s="30" t="s">
        <v>3217</v>
      </c>
      <c r="Z1358" s="30">
        <v>385.47855486288029</v>
      </c>
    </row>
    <row r="1359" spans="1:26" x14ac:dyDescent="0.2">
      <c r="A1359" s="30">
        <v>342</v>
      </c>
      <c r="B1359" s="30" t="s">
        <v>2373</v>
      </c>
      <c r="C1359" s="30" t="s">
        <v>1</v>
      </c>
      <c r="D1359" s="30">
        <v>0.01</v>
      </c>
      <c r="E1359" s="30">
        <v>3.26</v>
      </c>
      <c r="F1359" s="30">
        <v>1.86</v>
      </c>
      <c r="G1359" s="30" t="s">
        <v>14</v>
      </c>
      <c r="H1359" s="30" t="s">
        <v>70</v>
      </c>
      <c r="I1359" s="30" t="s">
        <v>24</v>
      </c>
      <c r="J1359" s="30" t="s">
        <v>25</v>
      </c>
      <c r="K1359" s="30" t="s">
        <v>26</v>
      </c>
      <c r="L1359" s="30" t="s">
        <v>2374</v>
      </c>
      <c r="M1359" s="30">
        <v>0.41</v>
      </c>
      <c r="N1359" s="30" t="s">
        <v>8</v>
      </c>
      <c r="O1359" s="30" t="s">
        <v>9</v>
      </c>
      <c r="P1359" s="30" t="s">
        <v>99</v>
      </c>
      <c r="Q1359" s="30" t="s">
        <v>104</v>
      </c>
      <c r="R1359" s="30">
        <v>33181</v>
      </c>
      <c r="S1359" s="32">
        <v>42128</v>
      </c>
      <c r="T1359" s="32">
        <v>42130</v>
      </c>
      <c r="U1359" s="53">
        <v>-4.6683000000000003</v>
      </c>
      <c r="V1359" s="30">
        <v>20</v>
      </c>
      <c r="W1359" s="30">
        <v>73.97</v>
      </c>
      <c r="X1359" s="30">
        <v>3332</v>
      </c>
      <c r="Y1359" s="30" t="s">
        <v>3215</v>
      </c>
      <c r="Z1359" s="30">
        <v>318.00132073778349</v>
      </c>
    </row>
    <row r="1360" spans="1:26" x14ac:dyDescent="0.2">
      <c r="A1360" s="30">
        <v>344</v>
      </c>
      <c r="B1360" s="30" t="s">
        <v>2375</v>
      </c>
      <c r="C1360" s="30" t="s">
        <v>1</v>
      </c>
      <c r="D1360" s="30">
        <v>0.01</v>
      </c>
      <c r="E1360" s="30">
        <v>3.26</v>
      </c>
      <c r="F1360" s="30">
        <v>1.86</v>
      </c>
      <c r="G1360" s="30" t="s">
        <v>14</v>
      </c>
      <c r="H1360" s="30" t="s">
        <v>70</v>
      </c>
      <c r="I1360" s="30" t="s">
        <v>24</v>
      </c>
      <c r="J1360" s="30" t="s">
        <v>25</v>
      </c>
      <c r="K1360" s="30" t="s">
        <v>26</v>
      </c>
      <c r="L1360" s="30" t="s">
        <v>2374</v>
      </c>
      <c r="M1360" s="30">
        <v>0.41</v>
      </c>
      <c r="N1360" s="30" t="s">
        <v>8</v>
      </c>
      <c r="O1360" s="30" t="s">
        <v>87</v>
      </c>
      <c r="P1360" s="30" t="s">
        <v>307</v>
      </c>
      <c r="Q1360" s="30" t="s">
        <v>2376</v>
      </c>
      <c r="R1360" s="30">
        <v>4101</v>
      </c>
      <c r="S1360" s="32">
        <v>42128</v>
      </c>
      <c r="T1360" s="32">
        <v>42130</v>
      </c>
      <c r="U1360" s="53">
        <v>0.70199999999999996</v>
      </c>
      <c r="V1360" s="30">
        <v>5</v>
      </c>
      <c r="W1360" s="30">
        <v>18.489999999999998</v>
      </c>
      <c r="X1360" s="30">
        <v>88152</v>
      </c>
      <c r="Y1360" s="30" t="s">
        <v>3218</v>
      </c>
      <c r="Z1360" s="30">
        <v>323.50064607469352</v>
      </c>
    </row>
    <row r="1361" spans="1:26" x14ac:dyDescent="0.2">
      <c r="A1361" s="30">
        <v>2289</v>
      </c>
      <c r="B1361" s="30" t="s">
        <v>2377</v>
      </c>
      <c r="C1361" s="30" t="s">
        <v>1</v>
      </c>
      <c r="D1361" s="30">
        <v>0.01</v>
      </c>
      <c r="E1361" s="30">
        <v>7.59</v>
      </c>
      <c r="F1361" s="30">
        <v>4</v>
      </c>
      <c r="G1361" s="30" t="s">
        <v>14</v>
      </c>
      <c r="H1361" s="30" t="s">
        <v>47</v>
      </c>
      <c r="I1361" s="30" t="s">
        <v>4</v>
      </c>
      <c r="J1361" s="30" t="s">
        <v>102</v>
      </c>
      <c r="K1361" s="30" t="s">
        <v>26</v>
      </c>
      <c r="L1361" s="30" t="s">
        <v>1663</v>
      </c>
      <c r="M1361" s="30">
        <v>0.42</v>
      </c>
      <c r="N1361" s="30" t="s">
        <v>8</v>
      </c>
      <c r="O1361" s="30" t="s">
        <v>28</v>
      </c>
      <c r="P1361" s="30" t="s">
        <v>60</v>
      </c>
      <c r="Q1361" s="30" t="s">
        <v>939</v>
      </c>
      <c r="R1361" s="30">
        <v>55337</v>
      </c>
      <c r="S1361" s="32">
        <v>42128</v>
      </c>
      <c r="T1361" s="32">
        <v>42128</v>
      </c>
      <c r="U1361" s="53">
        <v>2.97</v>
      </c>
      <c r="V1361" s="30">
        <v>17</v>
      </c>
      <c r="W1361" s="30">
        <v>136.25</v>
      </c>
      <c r="X1361" s="30">
        <v>88165</v>
      </c>
      <c r="Y1361" s="30" t="s">
        <v>3216</v>
      </c>
      <c r="Z1361" s="30">
        <v>437.28894091592292</v>
      </c>
    </row>
    <row r="1362" spans="1:26" x14ac:dyDescent="0.2">
      <c r="A1362" s="30">
        <v>2650</v>
      </c>
      <c r="B1362" s="30" t="s">
        <v>2378</v>
      </c>
      <c r="C1362" s="30" t="s">
        <v>1</v>
      </c>
      <c r="D1362" s="30">
        <v>0.05</v>
      </c>
      <c r="E1362" s="30">
        <v>35.99</v>
      </c>
      <c r="F1362" s="30">
        <v>5.99</v>
      </c>
      <c r="G1362" s="30" t="s">
        <v>14</v>
      </c>
      <c r="H1362" s="30" t="s">
        <v>70</v>
      </c>
      <c r="I1362" s="30" t="s">
        <v>16</v>
      </c>
      <c r="J1362" s="30" t="s">
        <v>111</v>
      </c>
      <c r="K1362" s="30" t="s">
        <v>26</v>
      </c>
      <c r="L1362" s="30" t="s">
        <v>1348</v>
      </c>
      <c r="M1362" s="30">
        <v>0.38</v>
      </c>
      <c r="N1362" s="30" t="s">
        <v>8</v>
      </c>
      <c r="O1362" s="30" t="s">
        <v>87</v>
      </c>
      <c r="P1362" s="30" t="s">
        <v>296</v>
      </c>
      <c r="Q1362" s="30" t="s">
        <v>2379</v>
      </c>
      <c r="R1362" s="30">
        <v>15234</v>
      </c>
      <c r="S1362" s="32">
        <v>42128</v>
      </c>
      <c r="T1362" s="32">
        <v>42129</v>
      </c>
      <c r="U1362" s="53">
        <v>524.31719999999996</v>
      </c>
      <c r="V1362" s="30">
        <v>26</v>
      </c>
      <c r="W1362" s="30">
        <v>759.88</v>
      </c>
      <c r="X1362" s="30">
        <v>88815</v>
      </c>
      <c r="Y1362" s="30" t="s">
        <v>3218</v>
      </c>
      <c r="Z1362" s="30">
        <v>1025.0263398061097</v>
      </c>
    </row>
    <row r="1363" spans="1:26" x14ac:dyDescent="0.2">
      <c r="A1363" s="30">
        <v>2689</v>
      </c>
      <c r="B1363" s="30" t="s">
        <v>2380</v>
      </c>
      <c r="C1363" s="30" t="s">
        <v>1</v>
      </c>
      <c r="D1363" s="30">
        <v>0.09</v>
      </c>
      <c r="E1363" s="30">
        <v>3.75</v>
      </c>
      <c r="F1363" s="30">
        <v>0.5</v>
      </c>
      <c r="G1363" s="30" t="s">
        <v>14</v>
      </c>
      <c r="H1363" s="30" t="s">
        <v>47</v>
      </c>
      <c r="I1363" s="30" t="s">
        <v>24</v>
      </c>
      <c r="J1363" s="30" t="s">
        <v>128</v>
      </c>
      <c r="K1363" s="30" t="s">
        <v>49</v>
      </c>
      <c r="L1363" s="30" t="s">
        <v>2381</v>
      </c>
      <c r="M1363" s="30">
        <v>0.37</v>
      </c>
      <c r="N1363" s="30" t="s">
        <v>8</v>
      </c>
      <c r="O1363" s="30" t="s">
        <v>87</v>
      </c>
      <c r="P1363" s="30" t="s">
        <v>373</v>
      </c>
      <c r="Q1363" s="30" t="s">
        <v>2382</v>
      </c>
      <c r="R1363" s="30">
        <v>7011</v>
      </c>
      <c r="S1363" s="32">
        <v>42128</v>
      </c>
      <c r="T1363" s="32">
        <v>42130</v>
      </c>
      <c r="U1363" s="53">
        <v>51.218699999999998</v>
      </c>
      <c r="V1363" s="30">
        <v>21</v>
      </c>
      <c r="W1363" s="30">
        <v>74.23</v>
      </c>
      <c r="X1363" s="30">
        <v>90624</v>
      </c>
      <c r="Y1363" s="30" t="s">
        <v>3218</v>
      </c>
      <c r="Z1363" s="30">
        <v>283.50144287943743</v>
      </c>
    </row>
    <row r="1364" spans="1:26" x14ac:dyDescent="0.2">
      <c r="A1364" s="30">
        <v>2693</v>
      </c>
      <c r="B1364" s="30" t="s">
        <v>2383</v>
      </c>
      <c r="C1364" s="30" t="s">
        <v>1</v>
      </c>
      <c r="D1364" s="30">
        <v>0.01</v>
      </c>
      <c r="E1364" s="30">
        <v>30.98</v>
      </c>
      <c r="F1364" s="30">
        <v>9.18</v>
      </c>
      <c r="G1364" s="30" t="s">
        <v>14</v>
      </c>
      <c r="H1364" s="30" t="s">
        <v>47</v>
      </c>
      <c r="I1364" s="30" t="s">
        <v>24</v>
      </c>
      <c r="J1364" s="30" t="s">
        <v>64</v>
      </c>
      <c r="K1364" s="30" t="s">
        <v>49</v>
      </c>
      <c r="L1364" s="30" t="s">
        <v>2225</v>
      </c>
      <c r="M1364" s="30">
        <v>0.4</v>
      </c>
      <c r="N1364" s="30" t="s">
        <v>8</v>
      </c>
      <c r="O1364" s="30" t="s">
        <v>87</v>
      </c>
      <c r="P1364" s="30" t="s">
        <v>609</v>
      </c>
      <c r="Q1364" s="30" t="s">
        <v>1606</v>
      </c>
      <c r="R1364" s="30">
        <v>5201</v>
      </c>
      <c r="S1364" s="32">
        <v>42128</v>
      </c>
      <c r="T1364" s="32">
        <v>42128</v>
      </c>
      <c r="U1364" s="53">
        <v>380.46800000000002</v>
      </c>
      <c r="V1364" s="30">
        <v>20</v>
      </c>
      <c r="W1364" s="30">
        <v>627.19000000000005</v>
      </c>
      <c r="X1364" s="30">
        <v>90624</v>
      </c>
      <c r="Y1364" s="30" t="s">
        <v>3218</v>
      </c>
      <c r="Z1364" s="30">
        <v>1023.6897105558493</v>
      </c>
    </row>
    <row r="1365" spans="1:26" x14ac:dyDescent="0.2">
      <c r="A1365" s="30">
        <v>411</v>
      </c>
      <c r="B1365" s="30" t="s">
        <v>2384</v>
      </c>
      <c r="C1365" s="30" t="s">
        <v>13</v>
      </c>
      <c r="D1365" s="30">
        <v>0.05</v>
      </c>
      <c r="E1365" s="30">
        <v>178.47</v>
      </c>
      <c r="F1365" s="30">
        <v>19.989999999999998</v>
      </c>
      <c r="G1365" s="30" t="s">
        <v>63</v>
      </c>
      <c r="H1365" s="30" t="s">
        <v>15</v>
      </c>
      <c r="I1365" s="30" t="s">
        <v>24</v>
      </c>
      <c r="J1365" s="30" t="s">
        <v>54</v>
      </c>
      <c r="K1365" s="30" t="s">
        <v>49</v>
      </c>
      <c r="L1365" s="30" t="s">
        <v>987</v>
      </c>
      <c r="M1365" s="30">
        <v>0.55000000000000004</v>
      </c>
      <c r="N1365" s="30" t="s">
        <v>8</v>
      </c>
      <c r="O1365" s="30" t="s">
        <v>35</v>
      </c>
      <c r="P1365" s="30" t="s">
        <v>66</v>
      </c>
      <c r="Q1365" s="30" t="s">
        <v>2112</v>
      </c>
      <c r="R1365" s="30">
        <v>94601</v>
      </c>
      <c r="S1365" s="32">
        <v>42128</v>
      </c>
      <c r="T1365" s="32">
        <v>42131</v>
      </c>
      <c r="U1365" s="53">
        <v>943</v>
      </c>
      <c r="V1365" s="30">
        <v>9</v>
      </c>
      <c r="W1365" s="30">
        <v>1531.31</v>
      </c>
      <c r="X1365" s="30">
        <v>87905</v>
      </c>
      <c r="Y1365" s="30" t="s">
        <v>3217</v>
      </c>
      <c r="Z1365" s="30">
        <v>2024.7839334847513</v>
      </c>
    </row>
    <row r="1366" spans="1:26" x14ac:dyDescent="0.2">
      <c r="A1366" s="30">
        <v>3176</v>
      </c>
      <c r="B1366" s="30" t="s">
        <v>2385</v>
      </c>
      <c r="C1366" s="30" t="s">
        <v>13</v>
      </c>
      <c r="D1366" s="30">
        <v>0.06</v>
      </c>
      <c r="E1366" s="30">
        <v>10.97</v>
      </c>
      <c r="F1366" s="30">
        <v>6.5</v>
      </c>
      <c r="G1366" s="30" t="s">
        <v>14</v>
      </c>
      <c r="H1366" s="30" t="s">
        <v>15</v>
      </c>
      <c r="I1366" s="30" t="s">
        <v>16</v>
      </c>
      <c r="J1366" s="30" t="s">
        <v>17</v>
      </c>
      <c r="K1366" s="30" t="s">
        <v>49</v>
      </c>
      <c r="L1366" s="30" t="s">
        <v>2386</v>
      </c>
      <c r="M1366" s="30">
        <v>0.64</v>
      </c>
      <c r="N1366" s="30" t="s">
        <v>8</v>
      </c>
      <c r="O1366" s="30" t="s">
        <v>9</v>
      </c>
      <c r="P1366" s="30" t="s">
        <v>99</v>
      </c>
      <c r="Q1366" s="30" t="s">
        <v>2387</v>
      </c>
      <c r="R1366" s="30">
        <v>32216</v>
      </c>
      <c r="S1366" s="32">
        <v>42128</v>
      </c>
      <c r="T1366" s="32">
        <v>42130</v>
      </c>
      <c r="U1366" s="53">
        <v>65.597999999999999</v>
      </c>
      <c r="V1366" s="30">
        <v>19</v>
      </c>
      <c r="W1366" s="30">
        <v>215.25</v>
      </c>
      <c r="X1366" s="30">
        <v>90820</v>
      </c>
      <c r="Y1366" s="30" t="s">
        <v>3215</v>
      </c>
      <c r="Z1366" s="30">
        <v>379.05408315631581</v>
      </c>
    </row>
    <row r="1367" spans="1:26" x14ac:dyDescent="0.2">
      <c r="A1367" s="30">
        <v>3356</v>
      </c>
      <c r="B1367" s="30" t="s">
        <v>2388</v>
      </c>
      <c r="C1367" s="30" t="s">
        <v>92</v>
      </c>
      <c r="D1367" s="30">
        <v>7.0000000000000007E-2</v>
      </c>
      <c r="E1367" s="30">
        <v>5.34</v>
      </c>
      <c r="F1367" s="30">
        <v>5.63</v>
      </c>
      <c r="G1367" s="30" t="s">
        <v>14</v>
      </c>
      <c r="H1367" s="30" t="s">
        <v>70</v>
      </c>
      <c r="I1367" s="30" t="s">
        <v>24</v>
      </c>
      <c r="J1367" s="30" t="s">
        <v>48</v>
      </c>
      <c r="K1367" s="30" t="s">
        <v>49</v>
      </c>
      <c r="L1367" s="30" t="s">
        <v>1699</v>
      </c>
      <c r="M1367" s="30">
        <v>0.39</v>
      </c>
      <c r="N1367" s="30" t="s">
        <v>8</v>
      </c>
      <c r="O1367" s="30" t="s">
        <v>35</v>
      </c>
      <c r="P1367" s="30" t="s">
        <v>466</v>
      </c>
      <c r="Q1367" s="30" t="s">
        <v>2389</v>
      </c>
      <c r="R1367" s="30">
        <v>83616</v>
      </c>
      <c r="S1367" s="32">
        <v>42128</v>
      </c>
      <c r="T1367" s="32">
        <v>42130</v>
      </c>
      <c r="U1367" s="53">
        <v>-116.3455</v>
      </c>
      <c r="V1367" s="30">
        <v>13</v>
      </c>
      <c r="W1367" s="30">
        <v>66.650000000000006</v>
      </c>
      <c r="X1367" s="30">
        <v>88588</v>
      </c>
      <c r="Y1367" s="30" t="s">
        <v>3217</v>
      </c>
      <c r="Z1367" s="30">
        <v>-19.163784406827887</v>
      </c>
    </row>
    <row r="1368" spans="1:26" x14ac:dyDescent="0.2">
      <c r="A1368" s="30">
        <v>3356</v>
      </c>
      <c r="B1368" s="30" t="s">
        <v>2388</v>
      </c>
      <c r="C1368" s="30" t="s">
        <v>92</v>
      </c>
      <c r="D1368" s="30">
        <v>0.03</v>
      </c>
      <c r="E1368" s="30">
        <v>160.97999999999999</v>
      </c>
      <c r="F1368" s="30">
        <v>30</v>
      </c>
      <c r="G1368" s="30" t="s">
        <v>2</v>
      </c>
      <c r="H1368" s="30" t="s">
        <v>70</v>
      </c>
      <c r="I1368" s="30" t="s">
        <v>4</v>
      </c>
      <c r="J1368" s="30" t="s">
        <v>85</v>
      </c>
      <c r="K1368" s="30" t="s">
        <v>33</v>
      </c>
      <c r="L1368" s="30" t="s">
        <v>868</v>
      </c>
      <c r="M1368" s="30">
        <v>0.62</v>
      </c>
      <c r="N1368" s="30" t="s">
        <v>8</v>
      </c>
      <c r="O1368" s="30" t="s">
        <v>35</v>
      </c>
      <c r="P1368" s="30" t="s">
        <v>466</v>
      </c>
      <c r="Q1368" s="30" t="s">
        <v>2389</v>
      </c>
      <c r="R1368" s="30">
        <v>83616</v>
      </c>
      <c r="S1368" s="32">
        <v>42128</v>
      </c>
      <c r="T1368" s="32">
        <v>42129</v>
      </c>
      <c r="U1368" s="53">
        <v>1304.9000000000001</v>
      </c>
      <c r="V1368" s="30">
        <v>18</v>
      </c>
      <c r="W1368" s="30">
        <v>2934.16</v>
      </c>
      <c r="X1368" s="30">
        <v>88588</v>
      </c>
      <c r="Y1368" s="30" t="s">
        <v>3217</v>
      </c>
      <c r="Z1368" s="30">
        <v>3011.4846877513874</v>
      </c>
    </row>
    <row r="1369" spans="1:26" x14ac:dyDescent="0.2">
      <c r="A1369" s="30">
        <v>3356</v>
      </c>
      <c r="B1369" s="30" t="s">
        <v>2388</v>
      </c>
      <c r="C1369" s="30" t="s">
        <v>92</v>
      </c>
      <c r="D1369" s="30">
        <v>0.04</v>
      </c>
      <c r="E1369" s="30">
        <v>65.989999999999995</v>
      </c>
      <c r="F1369" s="30">
        <v>5.63</v>
      </c>
      <c r="G1369" s="30" t="s">
        <v>63</v>
      </c>
      <c r="H1369" s="30" t="s">
        <v>70</v>
      </c>
      <c r="I1369" s="30" t="s">
        <v>16</v>
      </c>
      <c r="J1369" s="30" t="s">
        <v>111</v>
      </c>
      <c r="K1369" s="30" t="s">
        <v>49</v>
      </c>
      <c r="L1369" s="30" t="s">
        <v>2390</v>
      </c>
      <c r="M1369" s="30">
        <v>0.56000000000000005</v>
      </c>
      <c r="N1369" s="30" t="s">
        <v>8</v>
      </c>
      <c r="O1369" s="30" t="s">
        <v>35</v>
      </c>
      <c r="P1369" s="30" t="s">
        <v>466</v>
      </c>
      <c r="Q1369" s="30" t="s">
        <v>2389</v>
      </c>
      <c r="R1369" s="30">
        <v>83616</v>
      </c>
      <c r="S1369" s="32">
        <v>42128</v>
      </c>
      <c r="T1369" s="32">
        <v>42128</v>
      </c>
      <c r="U1369" s="53">
        <v>605.04719999999998</v>
      </c>
      <c r="V1369" s="30">
        <v>15</v>
      </c>
      <c r="W1369" s="30">
        <v>876.88</v>
      </c>
      <c r="X1369" s="30">
        <v>88588</v>
      </c>
      <c r="Y1369" s="30" t="s">
        <v>3217</v>
      </c>
      <c r="Z1369" s="30">
        <v>988.4985347531225</v>
      </c>
    </row>
    <row r="1370" spans="1:26" x14ac:dyDescent="0.2">
      <c r="A1370" s="30">
        <v>1765</v>
      </c>
      <c r="B1370" s="30" t="s">
        <v>2391</v>
      </c>
      <c r="C1370" s="30" t="s">
        <v>46</v>
      </c>
      <c r="D1370" s="30">
        <v>0</v>
      </c>
      <c r="E1370" s="30">
        <v>5.77</v>
      </c>
      <c r="F1370" s="30">
        <v>4.97</v>
      </c>
      <c r="G1370" s="30" t="s">
        <v>14</v>
      </c>
      <c r="H1370" s="30" t="s">
        <v>15</v>
      </c>
      <c r="I1370" s="30" t="s">
        <v>24</v>
      </c>
      <c r="J1370" s="30" t="s">
        <v>48</v>
      </c>
      <c r="K1370" s="30" t="s">
        <v>49</v>
      </c>
      <c r="L1370" s="30" t="s">
        <v>2392</v>
      </c>
      <c r="M1370" s="30">
        <v>0.35</v>
      </c>
      <c r="N1370" s="30" t="s">
        <v>8</v>
      </c>
      <c r="O1370" s="30" t="s">
        <v>28</v>
      </c>
      <c r="P1370" s="30" t="s">
        <v>56</v>
      </c>
      <c r="Q1370" s="30" t="s">
        <v>2393</v>
      </c>
      <c r="R1370" s="30">
        <v>63141</v>
      </c>
      <c r="S1370" s="32">
        <v>42128</v>
      </c>
      <c r="T1370" s="32">
        <v>42129</v>
      </c>
      <c r="U1370" s="53">
        <v>3.5581</v>
      </c>
      <c r="V1370" s="30">
        <v>8</v>
      </c>
      <c r="W1370" s="30">
        <v>52.43</v>
      </c>
      <c r="X1370" s="30">
        <v>89777</v>
      </c>
      <c r="Y1370" s="30" t="s">
        <v>3216</v>
      </c>
      <c r="Z1370" s="30">
        <v>259.0676056919894</v>
      </c>
    </row>
    <row r="1371" spans="1:26" x14ac:dyDescent="0.2">
      <c r="A1371" s="30">
        <v>693</v>
      </c>
      <c r="B1371" s="30" t="s">
        <v>1525</v>
      </c>
      <c r="C1371" s="30" t="s">
        <v>13</v>
      </c>
      <c r="D1371" s="30">
        <v>0</v>
      </c>
      <c r="E1371" s="30">
        <v>230.98</v>
      </c>
      <c r="F1371" s="30">
        <v>23.78</v>
      </c>
      <c r="G1371" s="30" t="s">
        <v>2</v>
      </c>
      <c r="H1371" s="30" t="s">
        <v>3</v>
      </c>
      <c r="I1371" s="30" t="s">
        <v>4</v>
      </c>
      <c r="J1371" s="30" t="s">
        <v>5</v>
      </c>
      <c r="K1371" s="30" t="s">
        <v>6</v>
      </c>
      <c r="L1371" s="30" t="s">
        <v>1504</v>
      </c>
      <c r="M1371" s="30">
        <v>0.6</v>
      </c>
      <c r="N1371" s="30" t="s">
        <v>8</v>
      </c>
      <c r="O1371" s="30" t="s">
        <v>35</v>
      </c>
      <c r="P1371" s="30" t="s">
        <v>36</v>
      </c>
      <c r="Q1371" s="30" t="s">
        <v>1526</v>
      </c>
      <c r="R1371" s="30">
        <v>80229</v>
      </c>
      <c r="S1371" s="32">
        <v>42129</v>
      </c>
      <c r="T1371" s="32">
        <v>42131</v>
      </c>
      <c r="U1371" s="53">
        <v>6095.8602000000001</v>
      </c>
      <c r="V1371" s="30">
        <v>36</v>
      </c>
      <c r="W1371" s="30">
        <v>8834.58</v>
      </c>
      <c r="X1371" s="30">
        <v>87813</v>
      </c>
      <c r="Y1371" s="30" t="s">
        <v>3217</v>
      </c>
      <c r="Z1371" s="30">
        <v>7943.8700469961168</v>
      </c>
    </row>
    <row r="1372" spans="1:26" x14ac:dyDescent="0.2">
      <c r="A1372" s="30">
        <v>2273</v>
      </c>
      <c r="B1372" s="30" t="s">
        <v>2394</v>
      </c>
      <c r="C1372" s="30" t="s">
        <v>23</v>
      </c>
      <c r="D1372" s="30">
        <v>0.04</v>
      </c>
      <c r="E1372" s="30">
        <v>120.98</v>
      </c>
      <c r="F1372" s="30">
        <v>3.99</v>
      </c>
      <c r="G1372" s="30" t="s">
        <v>14</v>
      </c>
      <c r="H1372" s="30" t="s">
        <v>70</v>
      </c>
      <c r="I1372" s="30" t="s">
        <v>24</v>
      </c>
      <c r="J1372" s="30" t="s">
        <v>71</v>
      </c>
      <c r="K1372" s="30" t="s">
        <v>49</v>
      </c>
      <c r="L1372" s="30" t="s">
        <v>2395</v>
      </c>
      <c r="M1372" s="30">
        <v>0.6</v>
      </c>
      <c r="N1372" s="30" t="s">
        <v>8</v>
      </c>
      <c r="O1372" s="30" t="s">
        <v>28</v>
      </c>
      <c r="P1372" s="30" t="s">
        <v>163</v>
      </c>
      <c r="Q1372" s="30" t="s">
        <v>2396</v>
      </c>
      <c r="R1372" s="30">
        <v>78550</v>
      </c>
      <c r="S1372" s="32">
        <v>42129</v>
      </c>
      <c r="T1372" s="32">
        <v>42129</v>
      </c>
      <c r="U1372" s="53">
        <v>1389.5771999999999</v>
      </c>
      <c r="V1372" s="30">
        <v>17</v>
      </c>
      <c r="W1372" s="30">
        <v>2013.88</v>
      </c>
      <c r="X1372" s="30">
        <v>90109</v>
      </c>
      <c r="Y1372" s="30" t="s">
        <v>3216</v>
      </c>
      <c r="Z1372" s="30">
        <v>2101.3106811937018</v>
      </c>
    </row>
    <row r="1373" spans="1:26" x14ac:dyDescent="0.2">
      <c r="A1373" s="30">
        <v>2273</v>
      </c>
      <c r="B1373" s="30" t="s">
        <v>2394</v>
      </c>
      <c r="C1373" s="30" t="s">
        <v>23</v>
      </c>
      <c r="D1373" s="30">
        <v>0.02</v>
      </c>
      <c r="E1373" s="30">
        <v>55.99</v>
      </c>
      <c r="F1373" s="30">
        <v>5</v>
      </c>
      <c r="G1373" s="30" t="s">
        <v>14</v>
      </c>
      <c r="H1373" s="30" t="s">
        <v>70</v>
      </c>
      <c r="I1373" s="30" t="s">
        <v>16</v>
      </c>
      <c r="J1373" s="30" t="s">
        <v>111</v>
      </c>
      <c r="K1373" s="30" t="s">
        <v>18</v>
      </c>
      <c r="L1373" s="30" t="s">
        <v>1914</v>
      </c>
      <c r="M1373" s="30">
        <v>0.83</v>
      </c>
      <c r="N1373" s="30" t="s">
        <v>8</v>
      </c>
      <c r="O1373" s="30" t="s">
        <v>28</v>
      </c>
      <c r="P1373" s="30" t="s">
        <v>163</v>
      </c>
      <c r="Q1373" s="30" t="s">
        <v>2396</v>
      </c>
      <c r="R1373" s="30">
        <v>78550</v>
      </c>
      <c r="S1373" s="32">
        <v>42129</v>
      </c>
      <c r="T1373" s="32">
        <v>42129</v>
      </c>
      <c r="U1373" s="53">
        <v>-222.816</v>
      </c>
      <c r="V1373" s="30">
        <v>4</v>
      </c>
      <c r="W1373" s="30">
        <v>201.32</v>
      </c>
      <c r="X1373" s="30">
        <v>90109</v>
      </c>
      <c r="Y1373" s="30" t="s">
        <v>3216</v>
      </c>
      <c r="Z1373" s="30">
        <v>478.85829307425831</v>
      </c>
    </row>
    <row r="1374" spans="1:26" x14ac:dyDescent="0.2">
      <c r="A1374" s="30">
        <v>2274</v>
      </c>
      <c r="B1374" s="30" t="s">
        <v>2397</v>
      </c>
      <c r="C1374" s="30" t="s">
        <v>23</v>
      </c>
      <c r="D1374" s="30">
        <v>0.05</v>
      </c>
      <c r="E1374" s="30">
        <v>23.99</v>
      </c>
      <c r="F1374" s="30">
        <v>15.68</v>
      </c>
      <c r="G1374" s="30" t="s">
        <v>2</v>
      </c>
      <c r="H1374" s="30" t="s">
        <v>70</v>
      </c>
      <c r="I1374" s="30" t="s">
        <v>4</v>
      </c>
      <c r="J1374" s="30" t="s">
        <v>102</v>
      </c>
      <c r="K1374" s="30" t="s">
        <v>33</v>
      </c>
      <c r="L1374" s="30" t="s">
        <v>2398</v>
      </c>
      <c r="M1374" s="30">
        <v>0.62</v>
      </c>
      <c r="N1374" s="30" t="s">
        <v>8</v>
      </c>
      <c r="O1374" s="30" t="s">
        <v>28</v>
      </c>
      <c r="P1374" s="30" t="s">
        <v>163</v>
      </c>
      <c r="Q1374" s="30" t="s">
        <v>1729</v>
      </c>
      <c r="R1374" s="30">
        <v>77036</v>
      </c>
      <c r="S1374" s="32">
        <v>42129</v>
      </c>
      <c r="T1374" s="32">
        <v>42133</v>
      </c>
      <c r="U1374" s="53">
        <v>-133.71</v>
      </c>
      <c r="V1374" s="30">
        <v>12</v>
      </c>
      <c r="W1374" s="30">
        <v>298.51</v>
      </c>
      <c r="X1374" s="30">
        <v>90109</v>
      </c>
      <c r="Y1374" s="30" t="s">
        <v>3216</v>
      </c>
      <c r="Z1374" s="30">
        <v>767.09032411515523</v>
      </c>
    </row>
    <row r="1375" spans="1:26" x14ac:dyDescent="0.2">
      <c r="A1375" s="30">
        <v>2379</v>
      </c>
      <c r="B1375" s="30" t="s">
        <v>2399</v>
      </c>
      <c r="C1375" s="30" t="s">
        <v>23</v>
      </c>
      <c r="D1375" s="30">
        <v>0.06</v>
      </c>
      <c r="E1375" s="30">
        <v>122.99</v>
      </c>
      <c r="F1375" s="30">
        <v>19.989999999999998</v>
      </c>
      <c r="G1375" s="30" t="s">
        <v>14</v>
      </c>
      <c r="H1375" s="30" t="s">
        <v>3</v>
      </c>
      <c r="I1375" s="30" t="s">
        <v>24</v>
      </c>
      <c r="J1375" s="30" t="s">
        <v>48</v>
      </c>
      <c r="K1375" s="30" t="s">
        <v>49</v>
      </c>
      <c r="L1375" s="30" t="s">
        <v>2400</v>
      </c>
      <c r="M1375" s="30">
        <v>0.37</v>
      </c>
      <c r="N1375" s="30" t="s">
        <v>8</v>
      </c>
      <c r="O1375" s="30" t="s">
        <v>28</v>
      </c>
      <c r="P1375" s="30" t="s">
        <v>265</v>
      </c>
      <c r="Q1375" s="30" t="s">
        <v>2041</v>
      </c>
      <c r="R1375" s="30">
        <v>48135</v>
      </c>
      <c r="S1375" s="32">
        <v>42129</v>
      </c>
      <c r="T1375" s="32">
        <v>42131</v>
      </c>
      <c r="U1375" s="53">
        <v>1019.7096</v>
      </c>
      <c r="V1375" s="30">
        <v>12</v>
      </c>
      <c r="W1375" s="30">
        <v>1477.84</v>
      </c>
      <c r="X1375" s="30">
        <v>86655</v>
      </c>
      <c r="Y1375" s="30" t="s">
        <v>3216</v>
      </c>
      <c r="Z1375" s="30">
        <v>1957.6582861264585</v>
      </c>
    </row>
    <row r="1376" spans="1:26" x14ac:dyDescent="0.2">
      <c r="A1376" s="30">
        <v>2380</v>
      </c>
      <c r="B1376" s="30" t="s">
        <v>2280</v>
      </c>
      <c r="C1376" s="30" t="s">
        <v>23</v>
      </c>
      <c r="D1376" s="30">
        <v>0.08</v>
      </c>
      <c r="E1376" s="30">
        <v>68.81</v>
      </c>
      <c r="F1376" s="30">
        <v>60</v>
      </c>
      <c r="G1376" s="30" t="s">
        <v>2</v>
      </c>
      <c r="H1376" s="30" t="s">
        <v>3</v>
      </c>
      <c r="I1376" s="30" t="s">
        <v>24</v>
      </c>
      <c r="J1376" s="30" t="s">
        <v>71</v>
      </c>
      <c r="K1376" s="30" t="s">
        <v>33</v>
      </c>
      <c r="L1376" s="30" t="s">
        <v>1652</v>
      </c>
      <c r="M1376" s="30">
        <v>0.41</v>
      </c>
      <c r="N1376" s="30" t="s">
        <v>8</v>
      </c>
      <c r="O1376" s="30" t="s">
        <v>28</v>
      </c>
      <c r="P1376" s="30" t="s">
        <v>265</v>
      </c>
      <c r="Q1376" s="30" t="s">
        <v>2281</v>
      </c>
      <c r="R1376" s="30">
        <v>49505</v>
      </c>
      <c r="S1376" s="32">
        <v>42129</v>
      </c>
      <c r="T1376" s="32">
        <v>42131</v>
      </c>
      <c r="U1376" s="53">
        <v>-1069.72</v>
      </c>
      <c r="V1376" s="30">
        <v>17</v>
      </c>
      <c r="W1376" s="30">
        <v>1162.46</v>
      </c>
      <c r="X1376" s="30">
        <v>86655</v>
      </c>
      <c r="Y1376" s="30" t="s">
        <v>3216</v>
      </c>
      <c r="Z1376" s="30">
        <v>970.58633719316572</v>
      </c>
    </row>
    <row r="1377" spans="1:26" x14ac:dyDescent="0.2">
      <c r="A1377" s="30">
        <v>2382</v>
      </c>
      <c r="B1377" s="30" t="s">
        <v>2282</v>
      </c>
      <c r="C1377" s="30" t="s">
        <v>23</v>
      </c>
      <c r="D1377" s="30">
        <v>0.06</v>
      </c>
      <c r="E1377" s="30">
        <v>122.99</v>
      </c>
      <c r="F1377" s="30">
        <v>19.989999999999998</v>
      </c>
      <c r="G1377" s="30" t="s">
        <v>14</v>
      </c>
      <c r="H1377" s="30" t="s">
        <v>3</v>
      </c>
      <c r="I1377" s="30" t="s">
        <v>24</v>
      </c>
      <c r="J1377" s="30" t="s">
        <v>48</v>
      </c>
      <c r="K1377" s="30" t="s">
        <v>49</v>
      </c>
      <c r="L1377" s="30" t="s">
        <v>2400</v>
      </c>
      <c r="M1377" s="30">
        <v>0.37</v>
      </c>
      <c r="N1377" s="30" t="s">
        <v>8</v>
      </c>
      <c r="O1377" s="30" t="s">
        <v>87</v>
      </c>
      <c r="P1377" s="30" t="s">
        <v>88</v>
      </c>
      <c r="Q1377" s="30" t="s">
        <v>89</v>
      </c>
      <c r="R1377" s="30">
        <v>10024</v>
      </c>
      <c r="S1377" s="32">
        <v>42129</v>
      </c>
      <c r="T1377" s="32">
        <v>42131</v>
      </c>
      <c r="U1377" s="53">
        <v>1408.1865</v>
      </c>
      <c r="V1377" s="30">
        <v>48</v>
      </c>
      <c r="W1377" s="30">
        <v>5911.35</v>
      </c>
      <c r="X1377" s="30">
        <v>962</v>
      </c>
      <c r="Y1377" s="30" t="s">
        <v>3218</v>
      </c>
      <c r="Z1377" s="30">
        <v>2355.4686242778198</v>
      </c>
    </row>
    <row r="1378" spans="1:26" x14ac:dyDescent="0.2">
      <c r="A1378" s="30">
        <v>2382</v>
      </c>
      <c r="B1378" s="30" t="s">
        <v>2282</v>
      </c>
      <c r="C1378" s="30" t="s">
        <v>23</v>
      </c>
      <c r="D1378" s="30">
        <v>0.08</v>
      </c>
      <c r="E1378" s="30">
        <v>68.81</v>
      </c>
      <c r="F1378" s="30">
        <v>60</v>
      </c>
      <c r="G1378" s="30" t="s">
        <v>2</v>
      </c>
      <c r="H1378" s="30" t="s">
        <v>3</v>
      </c>
      <c r="I1378" s="30" t="s">
        <v>24</v>
      </c>
      <c r="J1378" s="30" t="s">
        <v>71</v>
      </c>
      <c r="K1378" s="30" t="s">
        <v>33</v>
      </c>
      <c r="L1378" s="30" t="s">
        <v>1652</v>
      </c>
      <c r="M1378" s="30">
        <v>0.41</v>
      </c>
      <c r="N1378" s="30" t="s">
        <v>8</v>
      </c>
      <c r="O1378" s="30" t="s">
        <v>87</v>
      </c>
      <c r="P1378" s="30" t="s">
        <v>88</v>
      </c>
      <c r="Q1378" s="30" t="s">
        <v>89</v>
      </c>
      <c r="R1378" s="30">
        <v>10024</v>
      </c>
      <c r="S1378" s="32">
        <v>42129</v>
      </c>
      <c r="T1378" s="32">
        <v>42131</v>
      </c>
      <c r="U1378" s="53">
        <v>-1069.72</v>
      </c>
      <c r="V1378" s="30">
        <v>68</v>
      </c>
      <c r="W1378" s="30">
        <v>4649.8500000000004</v>
      </c>
      <c r="X1378" s="30">
        <v>962</v>
      </c>
      <c r="Y1378" s="30" t="s">
        <v>3218</v>
      </c>
      <c r="Z1378" s="30">
        <v>970.58633719316572</v>
      </c>
    </row>
    <row r="1379" spans="1:26" x14ac:dyDescent="0.2">
      <c r="A1379" s="30">
        <v>1101</v>
      </c>
      <c r="B1379" s="30" t="s">
        <v>2401</v>
      </c>
      <c r="C1379" s="30" t="s">
        <v>92</v>
      </c>
      <c r="D1379" s="30">
        <v>0.02</v>
      </c>
      <c r="E1379" s="30">
        <v>15.14</v>
      </c>
      <c r="F1379" s="30">
        <v>4.53</v>
      </c>
      <c r="G1379" s="30" t="s">
        <v>14</v>
      </c>
      <c r="H1379" s="30" t="s">
        <v>3</v>
      </c>
      <c r="I1379" s="30" t="s">
        <v>24</v>
      </c>
      <c r="J1379" s="30" t="s">
        <v>54</v>
      </c>
      <c r="K1379" s="30" t="s">
        <v>49</v>
      </c>
      <c r="L1379" s="30" t="s">
        <v>1331</v>
      </c>
      <c r="M1379" s="30">
        <v>0.81</v>
      </c>
      <c r="N1379" s="30" t="s">
        <v>8</v>
      </c>
      <c r="O1379" s="30" t="s">
        <v>35</v>
      </c>
      <c r="P1379" s="30" t="s">
        <v>66</v>
      </c>
      <c r="Q1379" s="30" t="s">
        <v>1231</v>
      </c>
      <c r="R1379" s="30">
        <v>93030</v>
      </c>
      <c r="S1379" s="32">
        <v>42129</v>
      </c>
      <c r="T1379" s="32">
        <v>42130</v>
      </c>
      <c r="U1379" s="53">
        <v>5.8840000000000003</v>
      </c>
      <c r="V1379" s="30">
        <v>3</v>
      </c>
      <c r="W1379" s="30">
        <v>51.02</v>
      </c>
      <c r="X1379" s="30">
        <v>91488</v>
      </c>
      <c r="Y1379" s="30" t="s">
        <v>3217</v>
      </c>
      <c r="Z1379" s="30">
        <v>479.40678113620964</v>
      </c>
    </row>
    <row r="1380" spans="1:26" x14ac:dyDescent="0.2">
      <c r="A1380" s="30">
        <v>2509</v>
      </c>
      <c r="B1380" s="30" t="s">
        <v>2402</v>
      </c>
      <c r="C1380" s="30" t="s">
        <v>92</v>
      </c>
      <c r="D1380" s="30">
        <v>0.05</v>
      </c>
      <c r="E1380" s="30">
        <v>30.98</v>
      </c>
      <c r="F1380" s="30">
        <v>9.18</v>
      </c>
      <c r="G1380" s="30" t="s">
        <v>14</v>
      </c>
      <c r="H1380" s="30" t="s">
        <v>47</v>
      </c>
      <c r="I1380" s="30" t="s">
        <v>24</v>
      </c>
      <c r="J1380" s="30" t="s">
        <v>64</v>
      </c>
      <c r="K1380" s="30" t="s">
        <v>49</v>
      </c>
      <c r="L1380" s="30" t="s">
        <v>2225</v>
      </c>
      <c r="M1380" s="30">
        <v>0.4</v>
      </c>
      <c r="N1380" s="30" t="s">
        <v>8</v>
      </c>
      <c r="O1380" s="30" t="s">
        <v>87</v>
      </c>
      <c r="P1380" s="30" t="s">
        <v>307</v>
      </c>
      <c r="Q1380" s="30" t="s">
        <v>2403</v>
      </c>
      <c r="R1380" s="30">
        <v>4106</v>
      </c>
      <c r="S1380" s="32">
        <v>42129</v>
      </c>
      <c r="T1380" s="32">
        <v>42129</v>
      </c>
      <c r="U1380" s="53">
        <v>308.67</v>
      </c>
      <c r="V1380" s="30">
        <v>15</v>
      </c>
      <c r="W1380" s="30">
        <v>462.57</v>
      </c>
      <c r="X1380" s="30">
        <v>87029</v>
      </c>
      <c r="Y1380" s="30" t="s">
        <v>3218</v>
      </c>
      <c r="Z1380" s="30">
        <v>646.48505123796679</v>
      </c>
    </row>
    <row r="1381" spans="1:26" x14ac:dyDescent="0.2">
      <c r="A1381" s="30">
        <v>1979</v>
      </c>
      <c r="B1381" s="30" t="s">
        <v>2404</v>
      </c>
      <c r="C1381" s="30" t="s">
        <v>46</v>
      </c>
      <c r="D1381" s="30">
        <v>0.05</v>
      </c>
      <c r="E1381" s="30">
        <v>20.99</v>
      </c>
      <c r="F1381" s="30">
        <v>3.3</v>
      </c>
      <c r="G1381" s="30" t="s">
        <v>14</v>
      </c>
      <c r="H1381" s="30" t="s">
        <v>70</v>
      </c>
      <c r="I1381" s="30" t="s">
        <v>16</v>
      </c>
      <c r="J1381" s="30" t="s">
        <v>111</v>
      </c>
      <c r="K1381" s="30" t="s">
        <v>18</v>
      </c>
      <c r="L1381" s="30" t="s">
        <v>1559</v>
      </c>
      <c r="M1381" s="30">
        <v>0.81</v>
      </c>
      <c r="N1381" s="30" t="s">
        <v>8</v>
      </c>
      <c r="O1381" s="30" t="s">
        <v>35</v>
      </c>
      <c r="P1381" s="30" t="s">
        <v>36</v>
      </c>
      <c r="Q1381" s="30" t="s">
        <v>2405</v>
      </c>
      <c r="R1381" s="30">
        <v>80122</v>
      </c>
      <c r="S1381" s="32">
        <v>42129</v>
      </c>
      <c r="T1381" s="32">
        <v>42130</v>
      </c>
      <c r="U1381" s="53">
        <v>21.883400000000002</v>
      </c>
      <c r="V1381" s="30">
        <v>4</v>
      </c>
      <c r="W1381" s="30">
        <v>72.75</v>
      </c>
      <c r="X1381" s="30">
        <v>87757</v>
      </c>
      <c r="Y1381" s="30" t="s">
        <v>3217</v>
      </c>
      <c r="Z1381" s="30">
        <v>657.60078333677734</v>
      </c>
    </row>
    <row r="1382" spans="1:26" x14ac:dyDescent="0.2">
      <c r="A1382" s="30">
        <v>1416</v>
      </c>
      <c r="B1382" s="30" t="s">
        <v>2406</v>
      </c>
      <c r="C1382" s="30" t="s">
        <v>1</v>
      </c>
      <c r="D1382" s="30">
        <v>0.02</v>
      </c>
      <c r="E1382" s="30">
        <v>417.4</v>
      </c>
      <c r="F1382" s="30">
        <v>75.23</v>
      </c>
      <c r="G1382" s="30" t="s">
        <v>2</v>
      </c>
      <c r="H1382" s="30" t="s">
        <v>3</v>
      </c>
      <c r="I1382" s="30" t="s">
        <v>4</v>
      </c>
      <c r="J1382" s="30" t="s">
        <v>5</v>
      </c>
      <c r="K1382" s="30" t="s">
        <v>6</v>
      </c>
      <c r="L1382" s="30" t="s">
        <v>1171</v>
      </c>
      <c r="M1382" s="30">
        <v>0.79</v>
      </c>
      <c r="N1382" s="30" t="s">
        <v>8</v>
      </c>
      <c r="O1382" s="30" t="s">
        <v>28</v>
      </c>
      <c r="P1382" s="30" t="s">
        <v>29</v>
      </c>
      <c r="Q1382" s="30" t="s">
        <v>1488</v>
      </c>
      <c r="R1382" s="30">
        <v>46203</v>
      </c>
      <c r="S1382" s="32">
        <v>42130</v>
      </c>
      <c r="T1382" s="32">
        <v>42131</v>
      </c>
      <c r="U1382" s="53">
        <v>-634.86540000000002</v>
      </c>
      <c r="V1382" s="30">
        <v>1</v>
      </c>
      <c r="W1382" s="30">
        <v>471.21</v>
      </c>
      <c r="X1382" s="30">
        <v>90538</v>
      </c>
      <c r="Y1382" s="30" t="s">
        <v>3216</v>
      </c>
      <c r="Z1382" s="30">
        <v>3494.7726418972184</v>
      </c>
    </row>
    <row r="1383" spans="1:26" x14ac:dyDescent="0.2">
      <c r="A1383" s="30">
        <v>2420</v>
      </c>
      <c r="B1383" s="30" t="s">
        <v>2407</v>
      </c>
      <c r="C1383" s="30" t="s">
        <v>13</v>
      </c>
      <c r="D1383" s="30">
        <v>0.04</v>
      </c>
      <c r="E1383" s="30">
        <v>9.11</v>
      </c>
      <c r="F1383" s="30">
        <v>2.15</v>
      </c>
      <c r="G1383" s="30" t="s">
        <v>14</v>
      </c>
      <c r="H1383" s="30" t="s">
        <v>15</v>
      </c>
      <c r="I1383" s="30" t="s">
        <v>24</v>
      </c>
      <c r="J1383" s="30" t="s">
        <v>64</v>
      </c>
      <c r="K1383" s="30" t="s">
        <v>26</v>
      </c>
      <c r="L1383" s="30" t="s">
        <v>65</v>
      </c>
      <c r="M1383" s="30">
        <v>0.4</v>
      </c>
      <c r="N1383" s="30" t="s">
        <v>8</v>
      </c>
      <c r="O1383" s="30" t="s">
        <v>9</v>
      </c>
      <c r="P1383" s="30" t="s">
        <v>218</v>
      </c>
      <c r="Q1383" s="30" t="s">
        <v>2408</v>
      </c>
      <c r="R1383" s="30">
        <v>23223</v>
      </c>
      <c r="S1383" s="32">
        <v>42130</v>
      </c>
      <c r="T1383" s="32">
        <v>42130</v>
      </c>
      <c r="U1383" s="53">
        <v>-23.071999999999999</v>
      </c>
      <c r="V1383" s="30">
        <v>11</v>
      </c>
      <c r="W1383" s="30">
        <v>100.87</v>
      </c>
      <c r="X1383" s="30">
        <v>86752</v>
      </c>
      <c r="Y1383" s="30" t="s">
        <v>3215</v>
      </c>
      <c r="Z1383" s="30">
        <v>-24.072484612329312</v>
      </c>
    </row>
    <row r="1384" spans="1:26" x14ac:dyDescent="0.2">
      <c r="A1384" s="30">
        <v>1986</v>
      </c>
      <c r="B1384" s="30" t="s">
        <v>2409</v>
      </c>
      <c r="C1384" s="30" t="s">
        <v>46</v>
      </c>
      <c r="D1384" s="30">
        <v>0.01</v>
      </c>
      <c r="E1384" s="30">
        <v>15.31</v>
      </c>
      <c r="F1384" s="30">
        <v>8.7799999999999994</v>
      </c>
      <c r="G1384" s="30" t="s">
        <v>14</v>
      </c>
      <c r="H1384" s="30" t="s">
        <v>47</v>
      </c>
      <c r="I1384" s="30" t="s">
        <v>24</v>
      </c>
      <c r="J1384" s="30" t="s">
        <v>54</v>
      </c>
      <c r="K1384" s="30" t="s">
        <v>49</v>
      </c>
      <c r="L1384" s="30" t="s">
        <v>2410</v>
      </c>
      <c r="M1384" s="30">
        <v>0.56999999999999995</v>
      </c>
      <c r="N1384" s="30" t="s">
        <v>8</v>
      </c>
      <c r="O1384" s="30" t="s">
        <v>28</v>
      </c>
      <c r="P1384" s="30" t="s">
        <v>163</v>
      </c>
      <c r="Q1384" s="30" t="s">
        <v>1480</v>
      </c>
      <c r="R1384" s="30">
        <v>79701</v>
      </c>
      <c r="S1384" s="32">
        <v>42130</v>
      </c>
      <c r="T1384" s="32">
        <v>42131</v>
      </c>
      <c r="U1384" s="53">
        <v>12.146000000000001</v>
      </c>
      <c r="V1384" s="30">
        <v>23</v>
      </c>
      <c r="W1384" s="30">
        <v>377</v>
      </c>
      <c r="X1384" s="30">
        <v>90888</v>
      </c>
      <c r="Y1384" s="30" t="s">
        <v>3216</v>
      </c>
      <c r="Z1384" s="30">
        <v>638.68515485585851</v>
      </c>
    </row>
    <row r="1385" spans="1:26" x14ac:dyDescent="0.2">
      <c r="A1385" s="30">
        <v>1986</v>
      </c>
      <c r="B1385" s="30" t="s">
        <v>2409</v>
      </c>
      <c r="C1385" s="30" t="s">
        <v>46</v>
      </c>
      <c r="D1385" s="30">
        <v>0.05</v>
      </c>
      <c r="E1385" s="30">
        <v>7.99</v>
      </c>
      <c r="F1385" s="30">
        <v>5.03</v>
      </c>
      <c r="G1385" s="30" t="s">
        <v>63</v>
      </c>
      <c r="H1385" s="30" t="s">
        <v>47</v>
      </c>
      <c r="I1385" s="30" t="s">
        <v>16</v>
      </c>
      <c r="J1385" s="30" t="s">
        <v>111</v>
      </c>
      <c r="K1385" s="30" t="s">
        <v>120</v>
      </c>
      <c r="L1385" s="30" t="s">
        <v>441</v>
      </c>
      <c r="M1385" s="30">
        <v>0.6</v>
      </c>
      <c r="N1385" s="30" t="s">
        <v>8</v>
      </c>
      <c r="O1385" s="30" t="s">
        <v>28</v>
      </c>
      <c r="P1385" s="30" t="s">
        <v>163</v>
      </c>
      <c r="Q1385" s="30" t="s">
        <v>1480</v>
      </c>
      <c r="R1385" s="30">
        <v>79701</v>
      </c>
      <c r="S1385" s="32">
        <v>42130</v>
      </c>
      <c r="T1385" s="32">
        <v>42132</v>
      </c>
      <c r="U1385" s="53">
        <v>5.6870000000000003</v>
      </c>
      <c r="V1385" s="30">
        <v>4</v>
      </c>
      <c r="W1385" s="30">
        <v>42.99</v>
      </c>
      <c r="X1385" s="30">
        <v>90888</v>
      </c>
      <c r="Y1385" s="30" t="s">
        <v>3216</v>
      </c>
      <c r="Z1385" s="30">
        <v>421.77465709953475</v>
      </c>
    </row>
    <row r="1386" spans="1:26" x14ac:dyDescent="0.2">
      <c r="A1386" s="30">
        <v>1261</v>
      </c>
      <c r="B1386" s="30" t="s">
        <v>2411</v>
      </c>
      <c r="C1386" s="30" t="s">
        <v>1</v>
      </c>
      <c r="D1386" s="30">
        <v>0.02</v>
      </c>
      <c r="E1386" s="30">
        <v>73.98</v>
      </c>
      <c r="F1386" s="30">
        <v>14.52</v>
      </c>
      <c r="G1386" s="30" t="s">
        <v>14</v>
      </c>
      <c r="H1386" s="30" t="s">
        <v>47</v>
      </c>
      <c r="I1386" s="30" t="s">
        <v>16</v>
      </c>
      <c r="J1386" s="30" t="s">
        <v>17</v>
      </c>
      <c r="K1386" s="30" t="s">
        <v>49</v>
      </c>
      <c r="L1386" s="30" t="s">
        <v>284</v>
      </c>
      <c r="M1386" s="30">
        <v>0.65</v>
      </c>
      <c r="N1386" s="30" t="s">
        <v>8</v>
      </c>
      <c r="O1386" s="30" t="s">
        <v>35</v>
      </c>
      <c r="P1386" s="30" t="s">
        <v>36</v>
      </c>
      <c r="Q1386" s="30" t="s">
        <v>2412</v>
      </c>
      <c r="R1386" s="30">
        <v>80020</v>
      </c>
      <c r="S1386" s="32">
        <v>42131</v>
      </c>
      <c r="T1386" s="32">
        <v>42134</v>
      </c>
      <c r="U1386" s="53">
        <v>43.537999999999997</v>
      </c>
      <c r="V1386" s="30">
        <v>5</v>
      </c>
      <c r="W1386" s="30">
        <v>378.23</v>
      </c>
      <c r="X1386" s="30">
        <v>89730</v>
      </c>
      <c r="Y1386" s="30" t="s">
        <v>3217</v>
      </c>
      <c r="Z1386" s="30">
        <v>1162.1729543667843</v>
      </c>
    </row>
    <row r="1387" spans="1:26" x14ac:dyDescent="0.2">
      <c r="A1387" s="30">
        <v>1502</v>
      </c>
      <c r="B1387" s="30" t="s">
        <v>2413</v>
      </c>
      <c r="C1387" s="30" t="s">
        <v>1</v>
      </c>
      <c r="D1387" s="30">
        <v>0.08</v>
      </c>
      <c r="E1387" s="30">
        <v>3.69</v>
      </c>
      <c r="F1387" s="30">
        <v>0.5</v>
      </c>
      <c r="G1387" s="30" t="s">
        <v>14</v>
      </c>
      <c r="H1387" s="30" t="s">
        <v>3</v>
      </c>
      <c r="I1387" s="30" t="s">
        <v>24</v>
      </c>
      <c r="J1387" s="30" t="s">
        <v>128</v>
      </c>
      <c r="K1387" s="30" t="s">
        <v>49</v>
      </c>
      <c r="L1387" s="30" t="s">
        <v>1870</v>
      </c>
      <c r="M1387" s="30">
        <v>0.38</v>
      </c>
      <c r="N1387" s="30" t="s">
        <v>8</v>
      </c>
      <c r="O1387" s="30" t="s">
        <v>9</v>
      </c>
      <c r="P1387" s="30" t="s">
        <v>99</v>
      </c>
      <c r="Q1387" s="30" t="s">
        <v>2414</v>
      </c>
      <c r="R1387" s="30">
        <v>33065</v>
      </c>
      <c r="S1387" s="32">
        <v>42131</v>
      </c>
      <c r="T1387" s="32">
        <v>42134</v>
      </c>
      <c r="U1387" s="53">
        <v>-3.6547000000000001</v>
      </c>
      <c r="V1387" s="30">
        <v>38</v>
      </c>
      <c r="W1387" s="30">
        <v>129.43</v>
      </c>
      <c r="X1387" s="30">
        <v>89193</v>
      </c>
      <c r="Y1387" s="30" t="s">
        <v>3215</v>
      </c>
      <c r="Z1387" s="30">
        <v>202.56619382644459</v>
      </c>
    </row>
    <row r="1388" spans="1:26" x14ac:dyDescent="0.2">
      <c r="A1388" s="30">
        <v>1725</v>
      </c>
      <c r="B1388" s="30" t="s">
        <v>2415</v>
      </c>
      <c r="C1388" s="30" t="s">
        <v>13</v>
      </c>
      <c r="D1388" s="30">
        <v>0.05</v>
      </c>
      <c r="E1388" s="30">
        <v>35.99</v>
      </c>
      <c r="F1388" s="30">
        <v>1.1000000000000001</v>
      </c>
      <c r="G1388" s="30" t="s">
        <v>14</v>
      </c>
      <c r="H1388" s="30" t="s">
        <v>70</v>
      </c>
      <c r="I1388" s="30" t="s">
        <v>16</v>
      </c>
      <c r="J1388" s="30" t="s">
        <v>111</v>
      </c>
      <c r="K1388" s="30" t="s">
        <v>49</v>
      </c>
      <c r="L1388" s="30" t="s">
        <v>250</v>
      </c>
      <c r="M1388" s="30">
        <v>0.55000000000000004</v>
      </c>
      <c r="N1388" s="30" t="s">
        <v>8</v>
      </c>
      <c r="O1388" s="30" t="s">
        <v>87</v>
      </c>
      <c r="P1388" s="30" t="s">
        <v>293</v>
      </c>
      <c r="Q1388" s="30" t="s">
        <v>2416</v>
      </c>
      <c r="R1388" s="30">
        <v>43026</v>
      </c>
      <c r="S1388" s="32">
        <v>42131</v>
      </c>
      <c r="T1388" s="32">
        <v>42133</v>
      </c>
      <c r="U1388" s="53">
        <v>149.166</v>
      </c>
      <c r="V1388" s="30">
        <v>9</v>
      </c>
      <c r="W1388" s="30">
        <v>261.56</v>
      </c>
      <c r="X1388" s="30">
        <v>87193</v>
      </c>
      <c r="Y1388" s="30" t="s">
        <v>3218</v>
      </c>
      <c r="Z1388" s="30">
        <v>354.50703667743437</v>
      </c>
    </row>
    <row r="1389" spans="1:26" x14ac:dyDescent="0.2">
      <c r="A1389" s="30">
        <v>2962</v>
      </c>
      <c r="B1389" s="30" t="s">
        <v>2417</v>
      </c>
      <c r="C1389" s="30" t="s">
        <v>13</v>
      </c>
      <c r="D1389" s="30">
        <v>7.0000000000000007E-2</v>
      </c>
      <c r="E1389" s="30">
        <v>4.76</v>
      </c>
      <c r="F1389" s="30">
        <v>0.88</v>
      </c>
      <c r="G1389" s="30" t="s">
        <v>63</v>
      </c>
      <c r="H1389" s="30" t="s">
        <v>15</v>
      </c>
      <c r="I1389" s="30" t="s">
        <v>24</v>
      </c>
      <c r="J1389" s="30" t="s">
        <v>64</v>
      </c>
      <c r="K1389" s="30" t="s">
        <v>26</v>
      </c>
      <c r="L1389" s="30" t="s">
        <v>2418</v>
      </c>
      <c r="M1389" s="30">
        <v>0.39</v>
      </c>
      <c r="N1389" s="30" t="s">
        <v>8</v>
      </c>
      <c r="O1389" s="30" t="s">
        <v>35</v>
      </c>
      <c r="P1389" s="30" t="s">
        <v>36</v>
      </c>
      <c r="Q1389" s="30" t="s">
        <v>1289</v>
      </c>
      <c r="R1389" s="30">
        <v>80027</v>
      </c>
      <c r="S1389" s="32">
        <v>42131</v>
      </c>
      <c r="T1389" s="32">
        <v>42133</v>
      </c>
      <c r="U1389" s="53">
        <v>33.347700000000003</v>
      </c>
      <c r="V1389" s="30">
        <v>10</v>
      </c>
      <c r="W1389" s="30">
        <v>48.33</v>
      </c>
      <c r="X1389" s="30">
        <v>88611</v>
      </c>
      <c r="Y1389" s="30" t="s">
        <v>3217</v>
      </c>
      <c r="Z1389" s="30">
        <v>-125.38143434060328</v>
      </c>
    </row>
    <row r="1390" spans="1:26" x14ac:dyDescent="0.2">
      <c r="A1390" s="30">
        <v>3248</v>
      </c>
      <c r="B1390" s="30" t="s">
        <v>2419</v>
      </c>
      <c r="C1390" s="30" t="s">
        <v>13</v>
      </c>
      <c r="D1390" s="30">
        <v>7.0000000000000007E-2</v>
      </c>
      <c r="E1390" s="30">
        <v>2.78</v>
      </c>
      <c r="F1390" s="30">
        <v>1.49</v>
      </c>
      <c r="G1390" s="30" t="s">
        <v>14</v>
      </c>
      <c r="H1390" s="30" t="s">
        <v>3</v>
      </c>
      <c r="I1390" s="30" t="s">
        <v>24</v>
      </c>
      <c r="J1390" s="30" t="s">
        <v>48</v>
      </c>
      <c r="K1390" s="30" t="s">
        <v>49</v>
      </c>
      <c r="L1390" s="30" t="s">
        <v>2160</v>
      </c>
      <c r="M1390" s="30">
        <v>0.36</v>
      </c>
      <c r="N1390" s="30" t="s">
        <v>8</v>
      </c>
      <c r="O1390" s="30" t="s">
        <v>9</v>
      </c>
      <c r="P1390" s="30" t="s">
        <v>144</v>
      </c>
      <c r="Q1390" s="30" t="s">
        <v>2420</v>
      </c>
      <c r="R1390" s="30">
        <v>70458</v>
      </c>
      <c r="S1390" s="32">
        <v>42131</v>
      </c>
      <c r="T1390" s="32">
        <v>42132</v>
      </c>
      <c r="U1390" s="53">
        <v>-340.53109999999998</v>
      </c>
      <c r="V1390" s="30">
        <v>17</v>
      </c>
      <c r="W1390" s="30">
        <v>47.12</v>
      </c>
      <c r="X1390" s="30">
        <v>87297</v>
      </c>
      <c r="Y1390" s="30" t="s">
        <v>3215</v>
      </c>
      <c r="Z1390" s="30">
        <v>-420.40711542328876</v>
      </c>
    </row>
    <row r="1391" spans="1:26" x14ac:dyDescent="0.2">
      <c r="A1391" s="30">
        <v>3338</v>
      </c>
      <c r="B1391" s="30" t="s">
        <v>2421</v>
      </c>
      <c r="C1391" s="30" t="s">
        <v>13</v>
      </c>
      <c r="D1391" s="30">
        <v>0.08</v>
      </c>
      <c r="E1391" s="30">
        <v>6.48</v>
      </c>
      <c r="F1391" s="30">
        <v>8.4</v>
      </c>
      <c r="G1391" s="30" t="s">
        <v>14</v>
      </c>
      <c r="H1391" s="30" t="s">
        <v>15</v>
      </c>
      <c r="I1391" s="30" t="s">
        <v>24</v>
      </c>
      <c r="J1391" s="30" t="s">
        <v>64</v>
      </c>
      <c r="K1391" s="30" t="s">
        <v>49</v>
      </c>
      <c r="L1391" s="30" t="s">
        <v>1919</v>
      </c>
      <c r="M1391" s="30">
        <v>0.37</v>
      </c>
      <c r="N1391" s="30" t="s">
        <v>8</v>
      </c>
      <c r="O1391" s="30" t="s">
        <v>9</v>
      </c>
      <c r="P1391" s="30" t="s">
        <v>99</v>
      </c>
      <c r="Q1391" s="30" t="s">
        <v>2422</v>
      </c>
      <c r="R1391" s="30">
        <v>33614</v>
      </c>
      <c r="S1391" s="32">
        <v>42131</v>
      </c>
      <c r="T1391" s="32">
        <v>42131</v>
      </c>
      <c r="U1391" s="53">
        <v>58.811999999999998</v>
      </c>
      <c r="V1391" s="30">
        <v>7</v>
      </c>
      <c r="W1391" s="30">
        <v>45</v>
      </c>
      <c r="X1391" s="30">
        <v>85979</v>
      </c>
      <c r="Y1391" s="30" t="s">
        <v>3215</v>
      </c>
      <c r="Z1391" s="30">
        <v>172.91542033318379</v>
      </c>
    </row>
    <row r="1392" spans="1:26" x14ac:dyDescent="0.2">
      <c r="A1392" s="30">
        <v>1997</v>
      </c>
      <c r="B1392" s="30" t="s">
        <v>750</v>
      </c>
      <c r="C1392" s="30" t="s">
        <v>92</v>
      </c>
      <c r="D1392" s="30">
        <v>0.01</v>
      </c>
      <c r="E1392" s="30">
        <v>16.48</v>
      </c>
      <c r="F1392" s="30">
        <v>1.99</v>
      </c>
      <c r="G1392" s="30" t="s">
        <v>14</v>
      </c>
      <c r="H1392" s="30" t="s">
        <v>15</v>
      </c>
      <c r="I1392" s="30" t="s">
        <v>16</v>
      </c>
      <c r="J1392" s="30" t="s">
        <v>17</v>
      </c>
      <c r="K1392" s="30" t="s">
        <v>18</v>
      </c>
      <c r="L1392" s="30" t="s">
        <v>577</v>
      </c>
      <c r="M1392" s="30">
        <v>0.42</v>
      </c>
      <c r="N1392" s="30" t="s">
        <v>8</v>
      </c>
      <c r="O1392" s="30" t="s">
        <v>9</v>
      </c>
      <c r="P1392" s="30" t="s">
        <v>247</v>
      </c>
      <c r="Q1392" s="30" t="s">
        <v>248</v>
      </c>
      <c r="R1392" s="30">
        <v>29915</v>
      </c>
      <c r="S1392" s="32">
        <v>42131</v>
      </c>
      <c r="T1392" s="32">
        <v>42132</v>
      </c>
      <c r="U1392" s="53">
        <v>739.67399999999998</v>
      </c>
      <c r="V1392" s="30">
        <v>7</v>
      </c>
      <c r="W1392" s="30">
        <v>122.93</v>
      </c>
      <c r="X1392" s="30">
        <v>90334</v>
      </c>
      <c r="Y1392" s="30" t="s">
        <v>3215</v>
      </c>
      <c r="Z1392" s="30">
        <v>827.36867231862789</v>
      </c>
    </row>
    <row r="1393" spans="1:26" x14ac:dyDescent="0.2">
      <c r="A1393" s="30">
        <v>3077</v>
      </c>
      <c r="B1393" s="30" t="s">
        <v>2423</v>
      </c>
      <c r="C1393" s="30" t="s">
        <v>92</v>
      </c>
      <c r="D1393" s="30">
        <v>7.0000000000000007E-2</v>
      </c>
      <c r="E1393" s="30">
        <v>300.97000000000003</v>
      </c>
      <c r="F1393" s="30">
        <v>7.18</v>
      </c>
      <c r="G1393" s="30" t="s">
        <v>14</v>
      </c>
      <c r="H1393" s="30" t="s">
        <v>3</v>
      </c>
      <c r="I1393" s="30" t="s">
        <v>16</v>
      </c>
      <c r="J1393" s="30" t="s">
        <v>17</v>
      </c>
      <c r="K1393" s="30" t="s">
        <v>49</v>
      </c>
      <c r="L1393" s="30" t="s">
        <v>2185</v>
      </c>
      <c r="M1393" s="30">
        <v>0.48</v>
      </c>
      <c r="N1393" s="30" t="s">
        <v>8</v>
      </c>
      <c r="O1393" s="30" t="s">
        <v>87</v>
      </c>
      <c r="P1393" s="30" t="s">
        <v>293</v>
      </c>
      <c r="Q1393" s="30" t="s">
        <v>2424</v>
      </c>
      <c r="R1393" s="30">
        <v>44136</v>
      </c>
      <c r="S1393" s="32">
        <v>42131</v>
      </c>
      <c r="T1393" s="32">
        <v>42133</v>
      </c>
      <c r="U1393" s="53">
        <v>-807.59</v>
      </c>
      <c r="V1393" s="30">
        <v>2</v>
      </c>
      <c r="W1393" s="30">
        <v>582.20000000000005</v>
      </c>
      <c r="X1393" s="30">
        <v>88239</v>
      </c>
      <c r="Y1393" s="30" t="s">
        <v>3218</v>
      </c>
      <c r="Z1393" s="30">
        <v>307.85570598175815</v>
      </c>
    </row>
    <row r="1394" spans="1:26" x14ac:dyDescent="0.2">
      <c r="A1394" s="30">
        <v>3079</v>
      </c>
      <c r="B1394" s="30" t="s">
        <v>295</v>
      </c>
      <c r="C1394" s="30" t="s">
        <v>92</v>
      </c>
      <c r="D1394" s="30">
        <v>7.0000000000000007E-2</v>
      </c>
      <c r="E1394" s="30">
        <v>300.97000000000003</v>
      </c>
      <c r="F1394" s="30">
        <v>7.18</v>
      </c>
      <c r="G1394" s="30" t="s">
        <v>14</v>
      </c>
      <c r="H1394" s="30" t="s">
        <v>3</v>
      </c>
      <c r="I1394" s="30" t="s">
        <v>16</v>
      </c>
      <c r="J1394" s="30" t="s">
        <v>17</v>
      </c>
      <c r="K1394" s="30" t="s">
        <v>49</v>
      </c>
      <c r="L1394" s="30" t="s">
        <v>2185</v>
      </c>
      <c r="M1394" s="30">
        <v>0.48</v>
      </c>
      <c r="N1394" s="30" t="s">
        <v>8</v>
      </c>
      <c r="O1394" s="30" t="s">
        <v>87</v>
      </c>
      <c r="P1394" s="30" t="s">
        <v>296</v>
      </c>
      <c r="Q1394" s="30" t="s">
        <v>297</v>
      </c>
      <c r="R1394" s="30">
        <v>19112</v>
      </c>
      <c r="S1394" s="32">
        <v>42131</v>
      </c>
      <c r="T1394" s="32">
        <v>42133</v>
      </c>
      <c r="U1394" s="53">
        <v>-807.59</v>
      </c>
      <c r="V1394" s="30">
        <v>7</v>
      </c>
      <c r="W1394" s="30">
        <v>2037.69</v>
      </c>
      <c r="X1394" s="30">
        <v>41253</v>
      </c>
      <c r="Y1394" s="30" t="s">
        <v>3218</v>
      </c>
      <c r="Z1394" s="30">
        <v>307.85570598175815</v>
      </c>
    </row>
    <row r="1395" spans="1:26" x14ac:dyDescent="0.2">
      <c r="A1395" s="30">
        <v>2187</v>
      </c>
      <c r="B1395" s="30" t="s">
        <v>2425</v>
      </c>
      <c r="C1395" s="30" t="s">
        <v>13</v>
      </c>
      <c r="D1395" s="30">
        <v>0.09</v>
      </c>
      <c r="E1395" s="30">
        <v>16.98</v>
      </c>
      <c r="F1395" s="30">
        <v>12.39</v>
      </c>
      <c r="G1395" s="30" t="s">
        <v>14</v>
      </c>
      <c r="H1395" s="30" t="s">
        <v>70</v>
      </c>
      <c r="I1395" s="30" t="s">
        <v>24</v>
      </c>
      <c r="J1395" s="30" t="s">
        <v>321</v>
      </c>
      <c r="K1395" s="30" t="s">
        <v>49</v>
      </c>
      <c r="L1395" s="30" t="s">
        <v>2426</v>
      </c>
      <c r="M1395" s="30">
        <v>0.35</v>
      </c>
      <c r="N1395" s="30" t="s">
        <v>8</v>
      </c>
      <c r="O1395" s="30" t="s">
        <v>28</v>
      </c>
      <c r="P1395" s="30" t="s">
        <v>56</v>
      </c>
      <c r="Q1395" s="30" t="s">
        <v>2427</v>
      </c>
      <c r="R1395" s="30">
        <v>64055</v>
      </c>
      <c r="S1395" s="32">
        <v>42132</v>
      </c>
      <c r="T1395" s="32">
        <v>42134</v>
      </c>
      <c r="U1395" s="53">
        <v>-48.57</v>
      </c>
      <c r="V1395" s="30">
        <v>5</v>
      </c>
      <c r="W1395" s="30">
        <v>86.8</v>
      </c>
      <c r="X1395" s="30">
        <v>89440</v>
      </c>
      <c r="Y1395" s="30" t="s">
        <v>3216</v>
      </c>
      <c r="Z1395" s="30">
        <v>211.83649511401634</v>
      </c>
    </row>
    <row r="1396" spans="1:26" x14ac:dyDescent="0.2">
      <c r="A1396" s="30">
        <v>2189</v>
      </c>
      <c r="B1396" s="30" t="s">
        <v>2428</v>
      </c>
      <c r="C1396" s="30" t="s">
        <v>13</v>
      </c>
      <c r="D1396" s="30">
        <v>0.09</v>
      </c>
      <c r="E1396" s="30">
        <v>16.98</v>
      </c>
      <c r="F1396" s="30">
        <v>12.39</v>
      </c>
      <c r="G1396" s="30" t="s">
        <v>14</v>
      </c>
      <c r="H1396" s="30" t="s">
        <v>70</v>
      </c>
      <c r="I1396" s="30" t="s">
        <v>24</v>
      </c>
      <c r="J1396" s="30" t="s">
        <v>321</v>
      </c>
      <c r="K1396" s="30" t="s">
        <v>49</v>
      </c>
      <c r="L1396" s="30" t="s">
        <v>2426</v>
      </c>
      <c r="M1396" s="30">
        <v>0.35</v>
      </c>
      <c r="N1396" s="30" t="s">
        <v>8</v>
      </c>
      <c r="O1396" s="30" t="s">
        <v>87</v>
      </c>
      <c r="P1396" s="30" t="s">
        <v>88</v>
      </c>
      <c r="Q1396" s="30" t="s">
        <v>89</v>
      </c>
      <c r="R1396" s="30">
        <v>10177</v>
      </c>
      <c r="S1396" s="32">
        <v>42132</v>
      </c>
      <c r="T1396" s="32">
        <v>42134</v>
      </c>
      <c r="U1396" s="53">
        <v>-48.57</v>
      </c>
      <c r="V1396" s="30">
        <v>22</v>
      </c>
      <c r="W1396" s="30">
        <v>381.91</v>
      </c>
      <c r="X1396" s="30">
        <v>7364</v>
      </c>
      <c r="Y1396" s="30" t="s">
        <v>3218</v>
      </c>
      <c r="Z1396" s="30">
        <v>211.83649511401634</v>
      </c>
    </row>
    <row r="1397" spans="1:26" x14ac:dyDescent="0.2">
      <c r="A1397" s="30">
        <v>2063</v>
      </c>
      <c r="B1397" s="30" t="s">
        <v>2429</v>
      </c>
      <c r="C1397" s="30" t="s">
        <v>23</v>
      </c>
      <c r="D1397" s="30">
        <v>0.06</v>
      </c>
      <c r="E1397" s="30">
        <v>300.97000000000003</v>
      </c>
      <c r="F1397" s="30">
        <v>7.18</v>
      </c>
      <c r="G1397" s="30" t="s">
        <v>14</v>
      </c>
      <c r="H1397" s="30" t="s">
        <v>70</v>
      </c>
      <c r="I1397" s="30" t="s">
        <v>16</v>
      </c>
      <c r="J1397" s="30" t="s">
        <v>17</v>
      </c>
      <c r="K1397" s="30" t="s">
        <v>49</v>
      </c>
      <c r="L1397" s="30" t="s">
        <v>2185</v>
      </c>
      <c r="M1397" s="30">
        <v>0.48</v>
      </c>
      <c r="N1397" s="30" t="s">
        <v>8</v>
      </c>
      <c r="O1397" s="30" t="s">
        <v>9</v>
      </c>
      <c r="P1397" s="30" t="s">
        <v>218</v>
      </c>
      <c r="Q1397" s="30" t="s">
        <v>2430</v>
      </c>
      <c r="R1397" s="30">
        <v>23602</v>
      </c>
      <c r="S1397" s="32">
        <v>42132</v>
      </c>
      <c r="T1397" s="32">
        <v>42132</v>
      </c>
      <c r="U1397" s="53">
        <v>-729.98800000000006</v>
      </c>
      <c r="V1397" s="30">
        <v>1</v>
      </c>
      <c r="W1397" s="30">
        <v>291.39999999999998</v>
      </c>
      <c r="X1397" s="30">
        <v>87147</v>
      </c>
      <c r="Y1397" s="30" t="s">
        <v>3215</v>
      </c>
      <c r="Z1397" s="30">
        <v>469.97234112666615</v>
      </c>
    </row>
    <row r="1398" spans="1:26" x14ac:dyDescent="0.2">
      <c r="A1398" s="30">
        <v>2880</v>
      </c>
      <c r="B1398" s="30" t="s">
        <v>1879</v>
      </c>
      <c r="C1398" s="30" t="s">
        <v>23</v>
      </c>
      <c r="D1398" s="30">
        <v>0.09</v>
      </c>
      <c r="E1398" s="30">
        <v>243.98</v>
      </c>
      <c r="F1398" s="30">
        <v>43.32</v>
      </c>
      <c r="G1398" s="30" t="s">
        <v>2</v>
      </c>
      <c r="H1398" s="30" t="s">
        <v>3</v>
      </c>
      <c r="I1398" s="30" t="s">
        <v>4</v>
      </c>
      <c r="J1398" s="30" t="s">
        <v>85</v>
      </c>
      <c r="K1398" s="30" t="s">
        <v>33</v>
      </c>
      <c r="L1398" s="30" t="s">
        <v>211</v>
      </c>
      <c r="M1398" s="30">
        <v>0.55000000000000004</v>
      </c>
      <c r="N1398" s="30" t="s">
        <v>8</v>
      </c>
      <c r="O1398" s="30" t="s">
        <v>9</v>
      </c>
      <c r="P1398" s="30" t="s">
        <v>99</v>
      </c>
      <c r="Q1398" s="30" t="s">
        <v>1880</v>
      </c>
      <c r="R1398" s="30">
        <v>33160</v>
      </c>
      <c r="S1398" s="32">
        <v>42132</v>
      </c>
      <c r="T1398" s="32">
        <v>42137</v>
      </c>
      <c r="U1398" s="53">
        <v>1059.288</v>
      </c>
      <c r="V1398" s="30">
        <v>25</v>
      </c>
      <c r="W1398" s="30">
        <v>5587.89</v>
      </c>
      <c r="X1398" s="30">
        <v>88627</v>
      </c>
      <c r="Y1398" s="30" t="s">
        <v>3215</v>
      </c>
      <c r="Z1398" s="30">
        <v>3348.3167379797342</v>
      </c>
    </row>
    <row r="1399" spans="1:26" x14ac:dyDescent="0.2">
      <c r="A1399" s="30">
        <v>2991</v>
      </c>
      <c r="B1399" s="30" t="s">
        <v>2431</v>
      </c>
      <c r="C1399" s="30" t="s">
        <v>23</v>
      </c>
      <c r="D1399" s="30">
        <v>0.05</v>
      </c>
      <c r="E1399" s="30">
        <v>70.97</v>
      </c>
      <c r="F1399" s="30">
        <v>3.5</v>
      </c>
      <c r="G1399" s="30" t="s">
        <v>14</v>
      </c>
      <c r="H1399" s="30" t="s">
        <v>47</v>
      </c>
      <c r="I1399" s="30" t="s">
        <v>24</v>
      </c>
      <c r="J1399" s="30" t="s">
        <v>71</v>
      </c>
      <c r="K1399" s="30" t="s">
        <v>49</v>
      </c>
      <c r="L1399" s="30" t="s">
        <v>2153</v>
      </c>
      <c r="M1399" s="30">
        <v>0.59</v>
      </c>
      <c r="N1399" s="30" t="s">
        <v>8</v>
      </c>
      <c r="O1399" s="30" t="s">
        <v>28</v>
      </c>
      <c r="P1399" s="30" t="s">
        <v>333</v>
      </c>
      <c r="Q1399" s="30" t="s">
        <v>2432</v>
      </c>
      <c r="R1399" s="30">
        <v>53402</v>
      </c>
      <c r="S1399" s="32">
        <v>42132</v>
      </c>
      <c r="T1399" s="32">
        <v>42137</v>
      </c>
      <c r="U1399" s="53">
        <v>18.218</v>
      </c>
      <c r="V1399" s="30">
        <v>2</v>
      </c>
      <c r="W1399" s="30">
        <v>141.59</v>
      </c>
      <c r="X1399" s="30">
        <v>91466</v>
      </c>
      <c r="Y1399" s="30" t="s">
        <v>3216</v>
      </c>
      <c r="Z1399" s="30">
        <v>542.28908430299475</v>
      </c>
    </row>
    <row r="1400" spans="1:26" x14ac:dyDescent="0.2">
      <c r="A1400" s="30">
        <v>2992</v>
      </c>
      <c r="B1400" s="30" t="s">
        <v>2433</v>
      </c>
      <c r="C1400" s="30" t="s">
        <v>23</v>
      </c>
      <c r="D1400" s="30">
        <v>0</v>
      </c>
      <c r="E1400" s="30">
        <v>5.28</v>
      </c>
      <c r="F1400" s="30">
        <v>6.26</v>
      </c>
      <c r="G1400" s="30" t="s">
        <v>14</v>
      </c>
      <c r="H1400" s="30" t="s">
        <v>47</v>
      </c>
      <c r="I1400" s="30" t="s">
        <v>24</v>
      </c>
      <c r="J1400" s="30" t="s">
        <v>64</v>
      </c>
      <c r="K1400" s="30" t="s">
        <v>49</v>
      </c>
      <c r="L1400" s="30" t="s">
        <v>2434</v>
      </c>
      <c r="M1400" s="30">
        <v>0.4</v>
      </c>
      <c r="N1400" s="30" t="s">
        <v>8</v>
      </c>
      <c r="O1400" s="30" t="s">
        <v>28</v>
      </c>
      <c r="P1400" s="30" t="s">
        <v>333</v>
      </c>
      <c r="Q1400" s="30" t="s">
        <v>2435</v>
      </c>
      <c r="R1400" s="30">
        <v>53081</v>
      </c>
      <c r="S1400" s="32">
        <v>42132</v>
      </c>
      <c r="T1400" s="32">
        <v>42139</v>
      </c>
      <c r="U1400" s="53">
        <v>25.058</v>
      </c>
      <c r="V1400" s="30">
        <v>36</v>
      </c>
      <c r="W1400" s="30">
        <v>203.05</v>
      </c>
      <c r="X1400" s="30">
        <v>91466</v>
      </c>
      <c r="Y1400" s="30" t="s">
        <v>3216</v>
      </c>
      <c r="Z1400" s="30">
        <v>294.87671876330933</v>
      </c>
    </row>
    <row r="1401" spans="1:26" x14ac:dyDescent="0.2">
      <c r="A1401" s="30">
        <v>453</v>
      </c>
      <c r="B1401" s="30" t="s">
        <v>2436</v>
      </c>
      <c r="C1401" s="30" t="s">
        <v>46</v>
      </c>
      <c r="D1401" s="30">
        <v>0.03</v>
      </c>
      <c r="E1401" s="30">
        <v>29.34</v>
      </c>
      <c r="F1401" s="30">
        <v>7.87</v>
      </c>
      <c r="G1401" s="30" t="s">
        <v>14</v>
      </c>
      <c r="H1401" s="30" t="s">
        <v>70</v>
      </c>
      <c r="I1401" s="30" t="s">
        <v>4</v>
      </c>
      <c r="J1401" s="30" t="s">
        <v>102</v>
      </c>
      <c r="K1401" s="30" t="s">
        <v>49</v>
      </c>
      <c r="L1401" s="30" t="s">
        <v>1636</v>
      </c>
      <c r="M1401" s="30">
        <v>0.54</v>
      </c>
      <c r="N1401" s="30" t="s">
        <v>8</v>
      </c>
      <c r="O1401" s="30" t="s">
        <v>35</v>
      </c>
      <c r="P1401" s="30" t="s">
        <v>66</v>
      </c>
      <c r="Q1401" s="30" t="s">
        <v>2437</v>
      </c>
      <c r="R1401" s="30">
        <v>95032</v>
      </c>
      <c r="S1401" s="32">
        <v>42132</v>
      </c>
      <c r="T1401" s="32">
        <v>42134</v>
      </c>
      <c r="U1401" s="53">
        <v>-41.32</v>
      </c>
      <c r="V1401" s="30">
        <v>1</v>
      </c>
      <c r="W1401" s="30">
        <v>32.4</v>
      </c>
      <c r="X1401" s="30">
        <v>86011</v>
      </c>
      <c r="Y1401" s="30" t="s">
        <v>3217</v>
      </c>
      <c r="Z1401" s="30">
        <v>534.14983408728676</v>
      </c>
    </row>
    <row r="1402" spans="1:26" x14ac:dyDescent="0.2">
      <c r="A1402" s="30">
        <v>1028</v>
      </c>
      <c r="B1402" s="30" t="s">
        <v>1888</v>
      </c>
      <c r="C1402" s="30" t="s">
        <v>46</v>
      </c>
      <c r="D1402" s="30">
        <v>0.05</v>
      </c>
      <c r="E1402" s="30">
        <v>83.1</v>
      </c>
      <c r="F1402" s="30">
        <v>6.13</v>
      </c>
      <c r="G1402" s="30" t="s">
        <v>63</v>
      </c>
      <c r="H1402" s="30" t="s">
        <v>3</v>
      </c>
      <c r="I1402" s="30" t="s">
        <v>16</v>
      </c>
      <c r="J1402" s="30" t="s">
        <v>17</v>
      </c>
      <c r="K1402" s="30" t="s">
        <v>49</v>
      </c>
      <c r="L1402" s="30" t="s">
        <v>2438</v>
      </c>
      <c r="M1402" s="30">
        <v>0.45</v>
      </c>
      <c r="N1402" s="30" t="s">
        <v>8</v>
      </c>
      <c r="O1402" s="30" t="s">
        <v>87</v>
      </c>
      <c r="P1402" s="30" t="s">
        <v>88</v>
      </c>
      <c r="Q1402" s="30" t="s">
        <v>1890</v>
      </c>
      <c r="R1402" s="30">
        <v>11725</v>
      </c>
      <c r="S1402" s="32">
        <v>42132</v>
      </c>
      <c r="T1402" s="32">
        <v>42133</v>
      </c>
      <c r="U1402" s="53">
        <v>1152.5277000000001</v>
      </c>
      <c r="V1402" s="30">
        <v>20</v>
      </c>
      <c r="W1402" s="30">
        <v>1670.33</v>
      </c>
      <c r="X1402" s="30">
        <v>89007</v>
      </c>
      <c r="Y1402" s="30" t="s">
        <v>3218</v>
      </c>
      <c r="Z1402" s="30">
        <v>1697.7518394082758</v>
      </c>
    </row>
    <row r="1403" spans="1:26" x14ac:dyDescent="0.2">
      <c r="A1403" s="30">
        <v>1080</v>
      </c>
      <c r="B1403" s="30" t="s">
        <v>2439</v>
      </c>
      <c r="C1403" s="30" t="s">
        <v>46</v>
      </c>
      <c r="D1403" s="30">
        <v>0.08</v>
      </c>
      <c r="E1403" s="30">
        <v>13.9</v>
      </c>
      <c r="F1403" s="30">
        <v>7.59</v>
      </c>
      <c r="G1403" s="30" t="s">
        <v>14</v>
      </c>
      <c r="H1403" s="30" t="s">
        <v>70</v>
      </c>
      <c r="I1403" s="30" t="s">
        <v>24</v>
      </c>
      <c r="J1403" s="30" t="s">
        <v>544</v>
      </c>
      <c r="K1403" s="30" t="s">
        <v>18</v>
      </c>
      <c r="L1403" s="30" t="s">
        <v>2440</v>
      </c>
      <c r="M1403" s="30">
        <v>0.56000000000000005</v>
      </c>
      <c r="N1403" s="30" t="s">
        <v>8</v>
      </c>
      <c r="O1403" s="30" t="s">
        <v>28</v>
      </c>
      <c r="P1403" s="30" t="s">
        <v>79</v>
      </c>
      <c r="Q1403" s="30" t="s">
        <v>2441</v>
      </c>
      <c r="R1403" s="30">
        <v>60174</v>
      </c>
      <c r="S1403" s="32">
        <v>42132</v>
      </c>
      <c r="T1403" s="32">
        <v>42133</v>
      </c>
      <c r="U1403" s="53">
        <v>9.8620000000000001</v>
      </c>
      <c r="V1403" s="30">
        <v>14</v>
      </c>
      <c r="W1403" s="30">
        <v>196.41</v>
      </c>
      <c r="X1403" s="30">
        <v>88461</v>
      </c>
      <c r="Y1403" s="30" t="s">
        <v>3216</v>
      </c>
      <c r="Z1403" s="30">
        <v>514.02800263855829</v>
      </c>
    </row>
    <row r="1404" spans="1:26" x14ac:dyDescent="0.2">
      <c r="A1404" s="30">
        <v>2882</v>
      </c>
      <c r="B1404" s="30" t="s">
        <v>647</v>
      </c>
      <c r="C1404" s="30" t="s">
        <v>1</v>
      </c>
      <c r="D1404" s="30">
        <v>0.05</v>
      </c>
      <c r="E1404" s="30">
        <v>6.48</v>
      </c>
      <c r="F1404" s="30">
        <v>8.73</v>
      </c>
      <c r="G1404" s="30" t="s">
        <v>14</v>
      </c>
      <c r="H1404" s="30" t="s">
        <v>15</v>
      </c>
      <c r="I1404" s="30" t="s">
        <v>24</v>
      </c>
      <c r="J1404" s="30" t="s">
        <v>64</v>
      </c>
      <c r="K1404" s="30" t="s">
        <v>49</v>
      </c>
      <c r="L1404" s="30" t="s">
        <v>134</v>
      </c>
      <c r="M1404" s="30">
        <v>0.37</v>
      </c>
      <c r="N1404" s="30" t="s">
        <v>8</v>
      </c>
      <c r="O1404" s="30" t="s">
        <v>9</v>
      </c>
      <c r="P1404" s="30" t="s">
        <v>73</v>
      </c>
      <c r="Q1404" s="30" t="s">
        <v>649</v>
      </c>
      <c r="R1404" s="30">
        <v>28206</v>
      </c>
      <c r="S1404" s="32">
        <v>42133</v>
      </c>
      <c r="T1404" s="32">
        <v>42133</v>
      </c>
      <c r="U1404" s="53">
        <v>-160.38470000000001</v>
      </c>
      <c r="V1404" s="30">
        <v>35</v>
      </c>
      <c r="W1404" s="30">
        <v>232.5</v>
      </c>
      <c r="X1404" s="30">
        <v>4839</v>
      </c>
      <c r="Y1404" s="30" t="s">
        <v>3215</v>
      </c>
      <c r="Z1404" s="30">
        <v>269.89819639401298</v>
      </c>
    </row>
    <row r="1405" spans="1:26" x14ac:dyDescent="0.2">
      <c r="A1405" s="30">
        <v>2883</v>
      </c>
      <c r="B1405" s="30" t="s">
        <v>2442</v>
      </c>
      <c r="C1405" s="30" t="s">
        <v>1</v>
      </c>
      <c r="D1405" s="30">
        <v>0.05</v>
      </c>
      <c r="E1405" s="30">
        <v>6.48</v>
      </c>
      <c r="F1405" s="30">
        <v>8.73</v>
      </c>
      <c r="G1405" s="30" t="s">
        <v>14</v>
      </c>
      <c r="H1405" s="30" t="s">
        <v>15</v>
      </c>
      <c r="I1405" s="30" t="s">
        <v>24</v>
      </c>
      <c r="J1405" s="30" t="s">
        <v>64</v>
      </c>
      <c r="K1405" s="30" t="s">
        <v>49</v>
      </c>
      <c r="L1405" s="30" t="s">
        <v>134</v>
      </c>
      <c r="M1405" s="30">
        <v>0.37</v>
      </c>
      <c r="N1405" s="30" t="s">
        <v>8</v>
      </c>
      <c r="O1405" s="30" t="s">
        <v>87</v>
      </c>
      <c r="P1405" s="30" t="s">
        <v>293</v>
      </c>
      <c r="Q1405" s="30" t="s">
        <v>1451</v>
      </c>
      <c r="R1405" s="30">
        <v>44070</v>
      </c>
      <c r="S1405" s="32">
        <v>42133</v>
      </c>
      <c r="T1405" s="32">
        <v>42133</v>
      </c>
      <c r="U1405" s="53">
        <v>-120.59</v>
      </c>
      <c r="V1405" s="30">
        <v>9</v>
      </c>
      <c r="W1405" s="30">
        <v>59.79</v>
      </c>
      <c r="X1405" s="30">
        <v>87632</v>
      </c>
      <c r="Y1405" s="30" t="s">
        <v>3218</v>
      </c>
      <c r="Z1405" s="30">
        <v>310.64899280850244</v>
      </c>
    </row>
    <row r="1406" spans="1:26" x14ac:dyDescent="0.2">
      <c r="A1406" s="30">
        <v>62</v>
      </c>
      <c r="B1406" s="30" t="s">
        <v>2443</v>
      </c>
      <c r="C1406" s="30" t="s">
        <v>13</v>
      </c>
      <c r="D1406" s="30">
        <v>0.02</v>
      </c>
      <c r="E1406" s="30">
        <v>5.98</v>
      </c>
      <c r="F1406" s="30">
        <v>5.15</v>
      </c>
      <c r="G1406" s="30" t="s">
        <v>14</v>
      </c>
      <c r="H1406" s="30" t="s">
        <v>70</v>
      </c>
      <c r="I1406" s="30" t="s">
        <v>24</v>
      </c>
      <c r="J1406" s="30" t="s">
        <v>64</v>
      </c>
      <c r="K1406" s="30" t="s">
        <v>49</v>
      </c>
      <c r="L1406" s="30" t="s">
        <v>2444</v>
      </c>
      <c r="M1406" s="30">
        <v>0.36</v>
      </c>
      <c r="N1406" s="30" t="s">
        <v>8</v>
      </c>
      <c r="O1406" s="30" t="s">
        <v>28</v>
      </c>
      <c r="P1406" s="30" t="s">
        <v>163</v>
      </c>
      <c r="Q1406" s="30" t="s">
        <v>2445</v>
      </c>
      <c r="R1406" s="30">
        <v>78664</v>
      </c>
      <c r="S1406" s="32">
        <v>42133</v>
      </c>
      <c r="T1406" s="32">
        <v>42135</v>
      </c>
      <c r="U1406" s="53">
        <v>2.14</v>
      </c>
      <c r="V1406" s="30">
        <v>3</v>
      </c>
      <c r="W1406" s="30">
        <v>22.85</v>
      </c>
      <c r="X1406" s="30">
        <v>87407</v>
      </c>
      <c r="Y1406" s="30" t="s">
        <v>3216</v>
      </c>
      <c r="Z1406" s="30">
        <v>83.761611706708806</v>
      </c>
    </row>
    <row r="1407" spans="1:26" x14ac:dyDescent="0.2">
      <c r="A1407" s="30">
        <v>1650</v>
      </c>
      <c r="B1407" s="30" t="s">
        <v>2446</v>
      </c>
      <c r="C1407" s="30" t="s">
        <v>13</v>
      </c>
      <c r="D1407" s="30">
        <v>0.05</v>
      </c>
      <c r="E1407" s="30">
        <v>6.48</v>
      </c>
      <c r="F1407" s="30">
        <v>2.74</v>
      </c>
      <c r="G1407" s="30" t="s">
        <v>14</v>
      </c>
      <c r="H1407" s="30" t="s">
        <v>70</v>
      </c>
      <c r="I1407" s="30" t="s">
        <v>16</v>
      </c>
      <c r="J1407" s="30" t="s">
        <v>17</v>
      </c>
      <c r="K1407" s="30" t="s">
        <v>18</v>
      </c>
      <c r="L1407" s="30" t="s">
        <v>2447</v>
      </c>
      <c r="M1407" s="30">
        <v>0.71</v>
      </c>
      <c r="N1407" s="30" t="s">
        <v>8</v>
      </c>
      <c r="O1407" s="30" t="s">
        <v>9</v>
      </c>
      <c r="P1407" s="30" t="s">
        <v>73</v>
      </c>
      <c r="Q1407" s="30" t="s">
        <v>2448</v>
      </c>
      <c r="R1407" s="30">
        <v>27203</v>
      </c>
      <c r="S1407" s="32">
        <v>42133</v>
      </c>
      <c r="T1407" s="32">
        <v>42133</v>
      </c>
      <c r="U1407" s="53">
        <v>15.096</v>
      </c>
      <c r="V1407" s="30">
        <v>15</v>
      </c>
      <c r="W1407" s="30">
        <v>94.27</v>
      </c>
      <c r="X1407" s="30">
        <v>91042</v>
      </c>
      <c r="Y1407" s="30" t="s">
        <v>3215</v>
      </c>
      <c r="Z1407" s="30">
        <v>303.07384035559119</v>
      </c>
    </row>
    <row r="1408" spans="1:26" x14ac:dyDescent="0.2">
      <c r="A1408" s="30">
        <v>1650</v>
      </c>
      <c r="B1408" s="30" t="s">
        <v>2446</v>
      </c>
      <c r="C1408" s="30" t="s">
        <v>13</v>
      </c>
      <c r="D1408" s="30">
        <v>0.09</v>
      </c>
      <c r="E1408" s="30">
        <v>12.53</v>
      </c>
      <c r="F1408" s="30">
        <v>0.5</v>
      </c>
      <c r="G1408" s="30" t="s">
        <v>14</v>
      </c>
      <c r="H1408" s="30" t="s">
        <v>70</v>
      </c>
      <c r="I1408" s="30" t="s">
        <v>24</v>
      </c>
      <c r="J1408" s="30" t="s">
        <v>128</v>
      </c>
      <c r="K1408" s="30" t="s">
        <v>49</v>
      </c>
      <c r="L1408" s="30" t="s">
        <v>2043</v>
      </c>
      <c r="M1408" s="30">
        <v>0.38</v>
      </c>
      <c r="N1408" s="30" t="s">
        <v>8</v>
      </c>
      <c r="O1408" s="30" t="s">
        <v>9</v>
      </c>
      <c r="P1408" s="30" t="s">
        <v>73</v>
      </c>
      <c r="Q1408" s="30" t="s">
        <v>2448</v>
      </c>
      <c r="R1408" s="30">
        <v>27203</v>
      </c>
      <c r="S1408" s="32">
        <v>42133</v>
      </c>
      <c r="T1408" s="32">
        <v>42134</v>
      </c>
      <c r="U1408" s="53">
        <v>14.9124</v>
      </c>
      <c r="V1408" s="30">
        <v>7</v>
      </c>
      <c r="W1408" s="30">
        <v>82.21</v>
      </c>
      <c r="X1408" s="30">
        <v>91042</v>
      </c>
      <c r="Y1408" s="30" t="s">
        <v>3215</v>
      </c>
      <c r="Z1408" s="30">
        <v>-40.794822864307875</v>
      </c>
    </row>
    <row r="1409" spans="1:26" x14ac:dyDescent="0.2">
      <c r="A1409" s="30">
        <v>1650</v>
      </c>
      <c r="B1409" s="30" t="s">
        <v>2446</v>
      </c>
      <c r="C1409" s="30" t="s">
        <v>13</v>
      </c>
      <c r="D1409" s="30">
        <v>0.08</v>
      </c>
      <c r="E1409" s="30">
        <v>65.989999999999995</v>
      </c>
      <c r="F1409" s="30">
        <v>8.99</v>
      </c>
      <c r="G1409" s="30" t="s">
        <v>63</v>
      </c>
      <c r="H1409" s="30" t="s">
        <v>70</v>
      </c>
      <c r="I1409" s="30" t="s">
        <v>16</v>
      </c>
      <c r="J1409" s="30" t="s">
        <v>111</v>
      </c>
      <c r="K1409" s="30" t="s">
        <v>49</v>
      </c>
      <c r="L1409" s="30" t="s">
        <v>1588</v>
      </c>
      <c r="M1409" s="30">
        <v>0.55000000000000004</v>
      </c>
      <c r="N1409" s="30" t="s">
        <v>8</v>
      </c>
      <c r="O1409" s="30" t="s">
        <v>9</v>
      </c>
      <c r="P1409" s="30" t="s">
        <v>73</v>
      </c>
      <c r="Q1409" s="30" t="s">
        <v>2448</v>
      </c>
      <c r="R1409" s="30">
        <v>27203</v>
      </c>
      <c r="S1409" s="32">
        <v>42133</v>
      </c>
      <c r="T1409" s="32">
        <v>42135</v>
      </c>
      <c r="U1409" s="53">
        <v>-135.226</v>
      </c>
      <c r="V1409" s="30">
        <v>8</v>
      </c>
      <c r="W1409" s="30">
        <v>417.47</v>
      </c>
      <c r="X1409" s="30">
        <v>91042</v>
      </c>
      <c r="Y1409" s="30" t="s">
        <v>3215</v>
      </c>
      <c r="Z1409" s="30">
        <v>273.31096106255495</v>
      </c>
    </row>
    <row r="1410" spans="1:26" x14ac:dyDescent="0.2">
      <c r="A1410" s="30">
        <v>43</v>
      </c>
      <c r="B1410" s="30" t="s">
        <v>2449</v>
      </c>
      <c r="C1410" s="30" t="s">
        <v>13</v>
      </c>
      <c r="D1410" s="30">
        <v>0</v>
      </c>
      <c r="E1410" s="30">
        <v>99.99</v>
      </c>
      <c r="F1410" s="30">
        <v>19.989999999999998</v>
      </c>
      <c r="G1410" s="30" t="s">
        <v>14</v>
      </c>
      <c r="H1410" s="30" t="s">
        <v>15</v>
      </c>
      <c r="I1410" s="30" t="s">
        <v>16</v>
      </c>
      <c r="J1410" s="30" t="s">
        <v>32</v>
      </c>
      <c r="K1410" s="30" t="s">
        <v>49</v>
      </c>
      <c r="L1410" s="30" t="s">
        <v>1538</v>
      </c>
      <c r="M1410" s="30">
        <v>0.52</v>
      </c>
      <c r="N1410" s="30" t="s">
        <v>8</v>
      </c>
      <c r="O1410" s="30" t="s">
        <v>35</v>
      </c>
      <c r="P1410" s="30" t="s">
        <v>42</v>
      </c>
      <c r="Q1410" s="30" t="s">
        <v>818</v>
      </c>
      <c r="R1410" s="30">
        <v>98052</v>
      </c>
      <c r="S1410" s="32">
        <v>42134</v>
      </c>
      <c r="T1410" s="32">
        <v>42135</v>
      </c>
      <c r="U1410" s="53">
        <v>25.913820000000001</v>
      </c>
      <c r="V1410" s="30">
        <v>6</v>
      </c>
      <c r="W1410" s="30">
        <v>647.07000000000005</v>
      </c>
      <c r="X1410" s="30">
        <v>91454</v>
      </c>
      <c r="Y1410" s="30" t="s">
        <v>3217</v>
      </c>
      <c r="Z1410" s="30">
        <v>930.0947897767835</v>
      </c>
    </row>
    <row r="1411" spans="1:26" x14ac:dyDescent="0.2">
      <c r="A1411" s="30">
        <v>1778</v>
      </c>
      <c r="B1411" s="30" t="s">
        <v>2450</v>
      </c>
      <c r="C1411" s="30" t="s">
        <v>13</v>
      </c>
      <c r="D1411" s="30">
        <v>0.06</v>
      </c>
      <c r="E1411" s="30">
        <v>13.99</v>
      </c>
      <c r="F1411" s="30">
        <v>7.51</v>
      </c>
      <c r="G1411" s="30" t="s">
        <v>14</v>
      </c>
      <c r="H1411" s="30" t="s">
        <v>15</v>
      </c>
      <c r="I1411" s="30" t="s">
        <v>16</v>
      </c>
      <c r="J1411" s="30" t="s">
        <v>32</v>
      </c>
      <c r="K1411" s="30" t="s">
        <v>120</v>
      </c>
      <c r="L1411" s="30" t="s">
        <v>1052</v>
      </c>
      <c r="M1411" s="30">
        <v>0.39</v>
      </c>
      <c r="N1411" s="30" t="s">
        <v>8</v>
      </c>
      <c r="O1411" s="30" t="s">
        <v>28</v>
      </c>
      <c r="P1411" s="30" t="s">
        <v>29</v>
      </c>
      <c r="Q1411" s="30" t="s">
        <v>2451</v>
      </c>
      <c r="R1411" s="30">
        <v>47906</v>
      </c>
      <c r="S1411" s="32">
        <v>42134</v>
      </c>
      <c r="T1411" s="32">
        <v>42136</v>
      </c>
      <c r="U1411" s="53">
        <v>6.4832400000000003</v>
      </c>
      <c r="V1411" s="30">
        <v>21</v>
      </c>
      <c r="W1411" s="30">
        <v>287.99</v>
      </c>
      <c r="X1411" s="30">
        <v>89943</v>
      </c>
      <c r="Y1411" s="30" t="s">
        <v>3216</v>
      </c>
      <c r="Z1411" s="30">
        <v>148.10101113702402</v>
      </c>
    </row>
    <row r="1412" spans="1:26" x14ac:dyDescent="0.2">
      <c r="A1412" s="30">
        <v>1778</v>
      </c>
      <c r="B1412" s="30" t="s">
        <v>2450</v>
      </c>
      <c r="C1412" s="30" t="s">
        <v>13</v>
      </c>
      <c r="D1412" s="30">
        <v>0.06</v>
      </c>
      <c r="E1412" s="30">
        <v>15.04</v>
      </c>
      <c r="F1412" s="30">
        <v>1.97</v>
      </c>
      <c r="G1412" s="30" t="s">
        <v>14</v>
      </c>
      <c r="H1412" s="30" t="s">
        <v>15</v>
      </c>
      <c r="I1412" s="30" t="s">
        <v>24</v>
      </c>
      <c r="J1412" s="30" t="s">
        <v>64</v>
      </c>
      <c r="K1412" s="30" t="s">
        <v>26</v>
      </c>
      <c r="L1412" s="30" t="s">
        <v>68</v>
      </c>
      <c r="M1412" s="30">
        <v>0.39</v>
      </c>
      <c r="N1412" s="30" t="s">
        <v>8</v>
      </c>
      <c r="O1412" s="30" t="s">
        <v>28</v>
      </c>
      <c r="P1412" s="30" t="s">
        <v>29</v>
      </c>
      <c r="Q1412" s="30" t="s">
        <v>2451</v>
      </c>
      <c r="R1412" s="30">
        <v>47906</v>
      </c>
      <c r="S1412" s="32">
        <v>42134</v>
      </c>
      <c r="T1412" s="32">
        <v>42134</v>
      </c>
      <c r="U1412" s="53">
        <v>2.3319999999999999</v>
      </c>
      <c r="V1412" s="30">
        <v>3</v>
      </c>
      <c r="W1412" s="30">
        <v>46.86</v>
      </c>
      <c r="X1412" s="30">
        <v>89943</v>
      </c>
      <c r="Y1412" s="30" t="s">
        <v>3216</v>
      </c>
      <c r="Z1412" s="30">
        <v>-5.9821027699493143</v>
      </c>
    </row>
    <row r="1413" spans="1:26" x14ac:dyDescent="0.2">
      <c r="A1413" s="30">
        <v>3283</v>
      </c>
      <c r="B1413" s="30" t="s">
        <v>2220</v>
      </c>
      <c r="C1413" s="30" t="s">
        <v>13</v>
      </c>
      <c r="D1413" s="30">
        <v>0.03</v>
      </c>
      <c r="E1413" s="30">
        <v>17.48</v>
      </c>
      <c r="F1413" s="30">
        <v>1.99</v>
      </c>
      <c r="G1413" s="30" t="s">
        <v>14</v>
      </c>
      <c r="H1413" s="30" t="s">
        <v>70</v>
      </c>
      <c r="I1413" s="30" t="s">
        <v>16</v>
      </c>
      <c r="J1413" s="30" t="s">
        <v>17</v>
      </c>
      <c r="K1413" s="30" t="s">
        <v>18</v>
      </c>
      <c r="L1413" s="30" t="s">
        <v>98</v>
      </c>
      <c r="M1413" s="30">
        <v>0.45</v>
      </c>
      <c r="N1413" s="30" t="s">
        <v>8</v>
      </c>
      <c r="O1413" s="30" t="s">
        <v>9</v>
      </c>
      <c r="P1413" s="30" t="s">
        <v>99</v>
      </c>
      <c r="Q1413" s="30" t="s">
        <v>2221</v>
      </c>
      <c r="R1413" s="30">
        <v>33156</v>
      </c>
      <c r="S1413" s="32">
        <v>42134</v>
      </c>
      <c r="T1413" s="32">
        <v>42135</v>
      </c>
      <c r="U1413" s="53">
        <v>710.80740000000003</v>
      </c>
      <c r="V1413" s="30">
        <v>31</v>
      </c>
      <c r="W1413" s="30">
        <v>537.79999999999995</v>
      </c>
      <c r="X1413" s="30">
        <v>90753</v>
      </c>
      <c r="Y1413" s="30" t="s">
        <v>3215</v>
      </c>
      <c r="Z1413" s="30">
        <v>826.34460555343594</v>
      </c>
    </row>
    <row r="1414" spans="1:26" x14ac:dyDescent="0.2">
      <c r="A1414" s="30">
        <v>995</v>
      </c>
      <c r="B1414" s="30" t="s">
        <v>2452</v>
      </c>
      <c r="C1414" s="30" t="s">
        <v>23</v>
      </c>
      <c r="D1414" s="30">
        <v>0.09</v>
      </c>
      <c r="E1414" s="30">
        <v>7.64</v>
      </c>
      <c r="F1414" s="30">
        <v>5.83</v>
      </c>
      <c r="G1414" s="30" t="s">
        <v>14</v>
      </c>
      <c r="H1414" s="30" t="s">
        <v>3</v>
      </c>
      <c r="I1414" s="30" t="s">
        <v>24</v>
      </c>
      <c r="J1414" s="30" t="s">
        <v>64</v>
      </c>
      <c r="K1414" s="30" t="s">
        <v>26</v>
      </c>
      <c r="L1414" s="30" t="s">
        <v>208</v>
      </c>
      <c r="M1414" s="30">
        <v>0.36</v>
      </c>
      <c r="N1414" s="30" t="s">
        <v>8</v>
      </c>
      <c r="O1414" s="30" t="s">
        <v>87</v>
      </c>
      <c r="P1414" s="30" t="s">
        <v>307</v>
      </c>
      <c r="Q1414" s="30" t="s">
        <v>2453</v>
      </c>
      <c r="R1414" s="30">
        <v>4070</v>
      </c>
      <c r="S1414" s="32">
        <v>42134</v>
      </c>
      <c r="T1414" s="32">
        <v>42139</v>
      </c>
      <c r="U1414" s="53">
        <v>4.032</v>
      </c>
      <c r="V1414" s="30">
        <v>9</v>
      </c>
      <c r="W1414" s="30">
        <v>72.83</v>
      </c>
      <c r="X1414" s="30">
        <v>89434</v>
      </c>
      <c r="Y1414" s="30" t="s">
        <v>3218</v>
      </c>
      <c r="Z1414" s="30">
        <v>136.6563605302581</v>
      </c>
    </row>
    <row r="1415" spans="1:26" x14ac:dyDescent="0.2">
      <c r="A1415" s="30">
        <v>2820</v>
      </c>
      <c r="B1415" s="30" t="s">
        <v>471</v>
      </c>
      <c r="C1415" s="30" t="s">
        <v>23</v>
      </c>
      <c r="D1415" s="30">
        <v>0.08</v>
      </c>
      <c r="E1415" s="30">
        <v>6.48</v>
      </c>
      <c r="F1415" s="30">
        <v>2.74</v>
      </c>
      <c r="G1415" s="30" t="s">
        <v>14</v>
      </c>
      <c r="H1415" s="30" t="s">
        <v>47</v>
      </c>
      <c r="I1415" s="30" t="s">
        <v>16</v>
      </c>
      <c r="J1415" s="30" t="s">
        <v>17</v>
      </c>
      <c r="K1415" s="30" t="s">
        <v>18</v>
      </c>
      <c r="L1415" s="30" t="s">
        <v>2447</v>
      </c>
      <c r="M1415" s="30">
        <v>0.71</v>
      </c>
      <c r="N1415" s="30" t="s">
        <v>8</v>
      </c>
      <c r="O1415" s="30" t="s">
        <v>28</v>
      </c>
      <c r="P1415" s="30" t="s">
        <v>56</v>
      </c>
      <c r="Q1415" s="30" t="s">
        <v>473</v>
      </c>
      <c r="R1415" s="30">
        <v>63129</v>
      </c>
      <c r="S1415" s="32">
        <v>42134</v>
      </c>
      <c r="T1415" s="32">
        <v>42136</v>
      </c>
      <c r="U1415" s="53">
        <v>-82.64</v>
      </c>
      <c r="V1415" s="30">
        <v>18</v>
      </c>
      <c r="W1415" s="30">
        <v>113.68</v>
      </c>
      <c r="X1415" s="30">
        <v>87899</v>
      </c>
      <c r="Y1415" s="30" t="s">
        <v>3216</v>
      </c>
      <c r="Z1415" s="30">
        <v>295.86039783063541</v>
      </c>
    </row>
    <row r="1416" spans="1:26" x14ac:dyDescent="0.2">
      <c r="A1416" s="30">
        <v>1709</v>
      </c>
      <c r="B1416" s="30" t="s">
        <v>660</v>
      </c>
      <c r="C1416" s="30" t="s">
        <v>92</v>
      </c>
      <c r="D1416" s="30">
        <v>0.04</v>
      </c>
      <c r="E1416" s="30">
        <v>95.43</v>
      </c>
      <c r="F1416" s="30">
        <v>19.989999999999998</v>
      </c>
      <c r="G1416" s="30" t="s">
        <v>14</v>
      </c>
      <c r="H1416" s="30" t="s">
        <v>3</v>
      </c>
      <c r="I1416" s="30" t="s">
        <v>24</v>
      </c>
      <c r="J1416" s="30" t="s">
        <v>54</v>
      </c>
      <c r="K1416" s="30" t="s">
        <v>49</v>
      </c>
      <c r="L1416" s="30" t="s">
        <v>1413</v>
      </c>
      <c r="M1416" s="30">
        <v>0.79</v>
      </c>
      <c r="N1416" s="30" t="s">
        <v>8</v>
      </c>
      <c r="O1416" s="30" t="s">
        <v>87</v>
      </c>
      <c r="P1416" s="30" t="s">
        <v>296</v>
      </c>
      <c r="Q1416" s="30" t="s">
        <v>662</v>
      </c>
      <c r="R1416" s="30">
        <v>19464</v>
      </c>
      <c r="S1416" s="32">
        <v>42134</v>
      </c>
      <c r="T1416" s="32">
        <v>42136</v>
      </c>
      <c r="U1416" s="53">
        <v>13.536</v>
      </c>
      <c r="V1416" s="30">
        <v>33</v>
      </c>
      <c r="W1416" s="30">
        <v>3251.76</v>
      </c>
      <c r="X1416" s="30">
        <v>88783</v>
      </c>
      <c r="Y1416" s="30" t="s">
        <v>3218</v>
      </c>
      <c r="Z1416" s="30">
        <v>1136.2691143078425</v>
      </c>
    </row>
    <row r="1417" spans="1:26" x14ac:dyDescent="0.2">
      <c r="A1417" s="30">
        <v>1595</v>
      </c>
      <c r="B1417" s="30" t="s">
        <v>2454</v>
      </c>
      <c r="C1417" s="30" t="s">
        <v>13</v>
      </c>
      <c r="D1417" s="30">
        <v>0.01</v>
      </c>
      <c r="E1417" s="30">
        <v>500.98</v>
      </c>
      <c r="F1417" s="30">
        <v>26</v>
      </c>
      <c r="G1417" s="30" t="s">
        <v>2</v>
      </c>
      <c r="H1417" s="30" t="s">
        <v>70</v>
      </c>
      <c r="I1417" s="30" t="s">
        <v>4</v>
      </c>
      <c r="J1417" s="30" t="s">
        <v>85</v>
      </c>
      <c r="K1417" s="30" t="s">
        <v>33</v>
      </c>
      <c r="L1417" s="30" t="s">
        <v>2272</v>
      </c>
      <c r="M1417" s="30">
        <v>0.6</v>
      </c>
      <c r="N1417" s="30" t="s">
        <v>8</v>
      </c>
      <c r="O1417" s="30" t="s">
        <v>87</v>
      </c>
      <c r="P1417" s="30" t="s">
        <v>879</v>
      </c>
      <c r="Q1417" s="30" t="s">
        <v>2455</v>
      </c>
      <c r="R1417" s="30">
        <v>25705</v>
      </c>
      <c r="S1417" s="32">
        <v>42135</v>
      </c>
      <c r="T1417" s="32">
        <v>42136</v>
      </c>
      <c r="U1417" s="53">
        <v>5078.5379999999996</v>
      </c>
      <c r="V1417" s="30">
        <v>14</v>
      </c>
      <c r="W1417" s="30">
        <v>7360.2</v>
      </c>
      <c r="X1417" s="30">
        <v>90796</v>
      </c>
      <c r="Y1417" s="30" t="s">
        <v>3218</v>
      </c>
      <c r="Z1417" s="30">
        <v>7811.8509110712957</v>
      </c>
    </row>
    <row r="1418" spans="1:26" x14ac:dyDescent="0.2">
      <c r="A1418" s="30">
        <v>1595</v>
      </c>
      <c r="B1418" s="30" t="s">
        <v>2454</v>
      </c>
      <c r="C1418" s="30" t="s">
        <v>13</v>
      </c>
      <c r="D1418" s="30">
        <v>0.08</v>
      </c>
      <c r="E1418" s="30">
        <v>9.77</v>
      </c>
      <c r="F1418" s="30">
        <v>6.02</v>
      </c>
      <c r="G1418" s="30" t="s">
        <v>14</v>
      </c>
      <c r="H1418" s="30" t="s">
        <v>70</v>
      </c>
      <c r="I1418" s="30" t="s">
        <v>4</v>
      </c>
      <c r="J1418" s="30" t="s">
        <v>102</v>
      </c>
      <c r="K1418" s="30" t="s">
        <v>120</v>
      </c>
      <c r="L1418" s="30" t="s">
        <v>2095</v>
      </c>
      <c r="M1418" s="30">
        <v>0.48</v>
      </c>
      <c r="N1418" s="30" t="s">
        <v>8</v>
      </c>
      <c r="O1418" s="30" t="s">
        <v>87</v>
      </c>
      <c r="P1418" s="30" t="s">
        <v>879</v>
      </c>
      <c r="Q1418" s="30" t="s">
        <v>2455</v>
      </c>
      <c r="R1418" s="30">
        <v>25705</v>
      </c>
      <c r="S1418" s="32">
        <v>42135</v>
      </c>
      <c r="T1418" s="32">
        <v>42136</v>
      </c>
      <c r="U1418" s="53">
        <v>23.276</v>
      </c>
      <c r="V1418" s="30">
        <v>9</v>
      </c>
      <c r="W1418" s="30">
        <v>89.06</v>
      </c>
      <c r="X1418" s="30">
        <v>90796</v>
      </c>
      <c r="Y1418" s="30" t="s">
        <v>3218</v>
      </c>
      <c r="Z1418" s="30">
        <v>201.41811435471411</v>
      </c>
    </row>
    <row r="1419" spans="1:26" x14ac:dyDescent="0.2">
      <c r="A1419" s="30">
        <v>1595</v>
      </c>
      <c r="B1419" s="30" t="s">
        <v>2454</v>
      </c>
      <c r="C1419" s="30" t="s">
        <v>13</v>
      </c>
      <c r="D1419" s="30">
        <v>0.09</v>
      </c>
      <c r="E1419" s="30">
        <v>3.28</v>
      </c>
      <c r="F1419" s="30">
        <v>0.98</v>
      </c>
      <c r="G1419" s="30" t="s">
        <v>14</v>
      </c>
      <c r="H1419" s="30" t="s">
        <v>70</v>
      </c>
      <c r="I1419" s="30" t="s">
        <v>24</v>
      </c>
      <c r="J1419" s="30" t="s">
        <v>25</v>
      </c>
      <c r="K1419" s="30" t="s">
        <v>26</v>
      </c>
      <c r="L1419" s="30" t="s">
        <v>2456</v>
      </c>
      <c r="M1419" s="30">
        <v>0.59</v>
      </c>
      <c r="N1419" s="30" t="s">
        <v>8</v>
      </c>
      <c r="O1419" s="30" t="s">
        <v>87</v>
      </c>
      <c r="P1419" s="30" t="s">
        <v>879</v>
      </c>
      <c r="Q1419" s="30" t="s">
        <v>2455</v>
      </c>
      <c r="R1419" s="30">
        <v>25705</v>
      </c>
      <c r="S1419" s="32">
        <v>42135</v>
      </c>
      <c r="T1419" s="32">
        <v>42137</v>
      </c>
      <c r="U1419" s="53">
        <v>17.754000000000001</v>
      </c>
      <c r="V1419" s="30">
        <v>42</v>
      </c>
      <c r="W1419" s="30">
        <v>134.97</v>
      </c>
      <c r="X1419" s="30">
        <v>90796</v>
      </c>
      <c r="Y1419" s="30" t="s">
        <v>3218</v>
      </c>
      <c r="Z1419" s="30">
        <v>120.94867145644773</v>
      </c>
    </row>
    <row r="1420" spans="1:26" x14ac:dyDescent="0.2">
      <c r="A1420" s="30">
        <v>1609</v>
      </c>
      <c r="B1420" s="30" t="s">
        <v>2457</v>
      </c>
      <c r="C1420" s="30" t="s">
        <v>13</v>
      </c>
      <c r="D1420" s="30">
        <v>0.03</v>
      </c>
      <c r="E1420" s="30">
        <v>2.16</v>
      </c>
      <c r="F1420" s="30">
        <v>6.05</v>
      </c>
      <c r="G1420" s="30" t="s">
        <v>14</v>
      </c>
      <c r="H1420" s="30" t="s">
        <v>15</v>
      </c>
      <c r="I1420" s="30" t="s">
        <v>24</v>
      </c>
      <c r="J1420" s="30" t="s">
        <v>48</v>
      </c>
      <c r="K1420" s="30" t="s">
        <v>49</v>
      </c>
      <c r="L1420" s="30" t="s">
        <v>872</v>
      </c>
      <c r="M1420" s="30">
        <v>0.37</v>
      </c>
      <c r="N1420" s="30" t="s">
        <v>8</v>
      </c>
      <c r="O1420" s="30" t="s">
        <v>35</v>
      </c>
      <c r="P1420" s="30" t="s">
        <v>66</v>
      </c>
      <c r="Q1420" s="30" t="s">
        <v>2458</v>
      </c>
      <c r="R1420" s="30">
        <v>95823</v>
      </c>
      <c r="S1420" s="32">
        <v>42135</v>
      </c>
      <c r="T1420" s="32">
        <v>42136</v>
      </c>
      <c r="U1420" s="53">
        <v>-90.585499999999996</v>
      </c>
      <c r="V1420" s="30">
        <v>7</v>
      </c>
      <c r="W1420" s="30">
        <v>17.309999999999999</v>
      </c>
      <c r="X1420" s="30">
        <v>87824</v>
      </c>
      <c r="Y1420" s="30" t="s">
        <v>3217</v>
      </c>
      <c r="Z1420" s="30">
        <v>-25.51729666737193</v>
      </c>
    </row>
    <row r="1421" spans="1:26" x14ac:dyDescent="0.2">
      <c r="A1421" s="30">
        <v>1609</v>
      </c>
      <c r="B1421" s="30" t="s">
        <v>2457</v>
      </c>
      <c r="C1421" s="30" t="s">
        <v>13</v>
      </c>
      <c r="D1421" s="30">
        <v>0.03</v>
      </c>
      <c r="E1421" s="30">
        <v>9.7100000000000009</v>
      </c>
      <c r="F1421" s="30">
        <v>9.4499999999999993</v>
      </c>
      <c r="G1421" s="30" t="s">
        <v>14</v>
      </c>
      <c r="H1421" s="30" t="s">
        <v>15</v>
      </c>
      <c r="I1421" s="30" t="s">
        <v>24</v>
      </c>
      <c r="J1421" s="30" t="s">
        <v>54</v>
      </c>
      <c r="K1421" s="30" t="s">
        <v>49</v>
      </c>
      <c r="L1421" s="30" t="s">
        <v>1179</v>
      </c>
      <c r="M1421" s="30">
        <v>0.6</v>
      </c>
      <c r="N1421" s="30" t="s">
        <v>8</v>
      </c>
      <c r="O1421" s="30" t="s">
        <v>35</v>
      </c>
      <c r="P1421" s="30" t="s">
        <v>66</v>
      </c>
      <c r="Q1421" s="30" t="s">
        <v>2458</v>
      </c>
      <c r="R1421" s="30">
        <v>95823</v>
      </c>
      <c r="S1421" s="32">
        <v>42135</v>
      </c>
      <c r="T1421" s="32">
        <v>42135</v>
      </c>
      <c r="U1421" s="53">
        <v>-36.9</v>
      </c>
      <c r="V1421" s="30">
        <v>2</v>
      </c>
      <c r="W1421" s="30">
        <v>23.56</v>
      </c>
      <c r="X1421" s="30">
        <v>87824</v>
      </c>
      <c r="Y1421" s="30" t="s">
        <v>3217</v>
      </c>
      <c r="Z1421" s="30">
        <v>338.25957406031142</v>
      </c>
    </row>
    <row r="1422" spans="1:26" x14ac:dyDescent="0.2">
      <c r="A1422" s="30">
        <v>2464</v>
      </c>
      <c r="B1422" s="30" t="s">
        <v>631</v>
      </c>
      <c r="C1422" s="30" t="s">
        <v>13</v>
      </c>
      <c r="D1422" s="30">
        <v>0.09</v>
      </c>
      <c r="E1422" s="30">
        <v>1.74</v>
      </c>
      <c r="F1422" s="30">
        <v>4.08</v>
      </c>
      <c r="G1422" s="30" t="s">
        <v>63</v>
      </c>
      <c r="H1422" s="30" t="s">
        <v>15</v>
      </c>
      <c r="I1422" s="30" t="s">
        <v>4</v>
      </c>
      <c r="J1422" s="30" t="s">
        <v>102</v>
      </c>
      <c r="K1422" s="30" t="s">
        <v>18</v>
      </c>
      <c r="L1422" s="30" t="s">
        <v>746</v>
      </c>
      <c r="M1422" s="30">
        <v>0.53</v>
      </c>
      <c r="N1422" s="30" t="s">
        <v>8</v>
      </c>
      <c r="O1422" s="30" t="s">
        <v>9</v>
      </c>
      <c r="P1422" s="30" t="s">
        <v>144</v>
      </c>
      <c r="Q1422" s="30" t="s">
        <v>633</v>
      </c>
      <c r="R1422" s="30">
        <v>71111</v>
      </c>
      <c r="S1422" s="32">
        <v>42135</v>
      </c>
      <c r="T1422" s="32">
        <v>42137</v>
      </c>
      <c r="U1422" s="53">
        <v>608.26199999999994</v>
      </c>
      <c r="V1422" s="30">
        <v>4</v>
      </c>
      <c r="W1422" s="30">
        <v>10.41</v>
      </c>
      <c r="X1422" s="30">
        <v>88713</v>
      </c>
      <c r="Y1422" s="30" t="s">
        <v>3215</v>
      </c>
      <c r="Z1422" s="30">
        <v>645.47827380577758</v>
      </c>
    </row>
    <row r="1423" spans="1:26" x14ac:dyDescent="0.2">
      <c r="A1423" s="30">
        <v>2464</v>
      </c>
      <c r="B1423" s="30" t="s">
        <v>631</v>
      </c>
      <c r="C1423" s="30" t="s">
        <v>13</v>
      </c>
      <c r="D1423" s="30">
        <v>0.08</v>
      </c>
      <c r="E1423" s="30">
        <v>227.55</v>
      </c>
      <c r="F1423" s="30">
        <v>32.479999999999997</v>
      </c>
      <c r="G1423" s="30" t="s">
        <v>2</v>
      </c>
      <c r="H1423" s="30" t="s">
        <v>15</v>
      </c>
      <c r="I1423" s="30" t="s">
        <v>4</v>
      </c>
      <c r="J1423" s="30" t="s">
        <v>5</v>
      </c>
      <c r="K1423" s="30" t="s">
        <v>6</v>
      </c>
      <c r="L1423" s="30" t="s">
        <v>2459</v>
      </c>
      <c r="M1423" s="30">
        <v>0.68</v>
      </c>
      <c r="N1423" s="30" t="s">
        <v>8</v>
      </c>
      <c r="O1423" s="30" t="s">
        <v>9</v>
      </c>
      <c r="P1423" s="30" t="s">
        <v>144</v>
      </c>
      <c r="Q1423" s="30" t="s">
        <v>633</v>
      </c>
      <c r="R1423" s="30">
        <v>71111</v>
      </c>
      <c r="S1423" s="32">
        <v>42135</v>
      </c>
      <c r="T1423" s="32">
        <v>42135</v>
      </c>
      <c r="U1423" s="53">
        <v>-570.16959999999995</v>
      </c>
      <c r="V1423" s="30">
        <v>16</v>
      </c>
      <c r="W1423" s="30">
        <v>2849.64</v>
      </c>
      <c r="X1423" s="30">
        <v>88713</v>
      </c>
      <c r="Y1423" s="30" t="s">
        <v>3215</v>
      </c>
      <c r="Z1423" s="30">
        <v>1341.1280275564261</v>
      </c>
    </row>
    <row r="1424" spans="1:26" x14ac:dyDescent="0.2">
      <c r="A1424" s="30">
        <v>1693</v>
      </c>
      <c r="B1424" s="30" t="s">
        <v>714</v>
      </c>
      <c r="C1424" s="30" t="s">
        <v>23</v>
      </c>
      <c r="D1424" s="30">
        <v>0.01</v>
      </c>
      <c r="E1424" s="30">
        <v>15.67</v>
      </c>
      <c r="F1424" s="30">
        <v>1.39</v>
      </c>
      <c r="G1424" s="30" t="s">
        <v>63</v>
      </c>
      <c r="H1424" s="30" t="s">
        <v>15</v>
      </c>
      <c r="I1424" s="30" t="s">
        <v>24</v>
      </c>
      <c r="J1424" s="30" t="s">
        <v>321</v>
      </c>
      <c r="K1424" s="30" t="s">
        <v>49</v>
      </c>
      <c r="L1424" s="30" t="s">
        <v>2460</v>
      </c>
      <c r="M1424" s="30">
        <v>0.38</v>
      </c>
      <c r="N1424" s="30" t="s">
        <v>8</v>
      </c>
      <c r="O1424" s="30" t="s">
        <v>9</v>
      </c>
      <c r="P1424" s="30" t="s">
        <v>218</v>
      </c>
      <c r="Q1424" s="30" t="s">
        <v>716</v>
      </c>
      <c r="R1424" s="30">
        <v>20190</v>
      </c>
      <c r="S1424" s="32">
        <v>42135</v>
      </c>
      <c r="T1424" s="32">
        <v>42135</v>
      </c>
      <c r="U1424" s="53">
        <v>-273.98</v>
      </c>
      <c r="V1424" s="30">
        <v>11</v>
      </c>
      <c r="W1424" s="30">
        <v>188.09</v>
      </c>
      <c r="X1424" s="30">
        <v>90190</v>
      </c>
      <c r="Y1424" s="30" t="s">
        <v>3215</v>
      </c>
      <c r="Z1424" s="30">
        <v>-278.2186110812986</v>
      </c>
    </row>
    <row r="1425" spans="1:26" x14ac:dyDescent="0.2">
      <c r="A1425" s="30">
        <v>2935</v>
      </c>
      <c r="B1425" s="30" t="s">
        <v>2461</v>
      </c>
      <c r="C1425" s="30" t="s">
        <v>23</v>
      </c>
      <c r="D1425" s="30">
        <v>0.02</v>
      </c>
      <c r="E1425" s="30">
        <v>3.8</v>
      </c>
      <c r="F1425" s="30">
        <v>1.49</v>
      </c>
      <c r="G1425" s="30" t="s">
        <v>14</v>
      </c>
      <c r="H1425" s="30" t="s">
        <v>3</v>
      </c>
      <c r="I1425" s="30" t="s">
        <v>24</v>
      </c>
      <c r="J1425" s="30" t="s">
        <v>48</v>
      </c>
      <c r="K1425" s="30" t="s">
        <v>49</v>
      </c>
      <c r="L1425" s="30" t="s">
        <v>1168</v>
      </c>
      <c r="M1425" s="30">
        <v>0.38</v>
      </c>
      <c r="N1425" s="30" t="s">
        <v>8</v>
      </c>
      <c r="O1425" s="30" t="s">
        <v>87</v>
      </c>
      <c r="P1425" s="30" t="s">
        <v>379</v>
      </c>
      <c r="Q1425" s="30" t="s">
        <v>764</v>
      </c>
      <c r="R1425" s="30">
        <v>2215</v>
      </c>
      <c r="S1425" s="32">
        <v>42135</v>
      </c>
      <c r="T1425" s="32">
        <v>42139</v>
      </c>
      <c r="U1425" s="53">
        <v>7.31</v>
      </c>
      <c r="V1425" s="30">
        <v>5</v>
      </c>
      <c r="W1425" s="30">
        <v>20.46</v>
      </c>
      <c r="X1425" s="30">
        <v>87617</v>
      </c>
      <c r="Y1425" s="30" t="s">
        <v>3218</v>
      </c>
      <c r="Z1425" s="30">
        <v>70.90936572253878</v>
      </c>
    </row>
    <row r="1426" spans="1:26" x14ac:dyDescent="0.2">
      <c r="A1426" s="30">
        <v>1671</v>
      </c>
      <c r="B1426" s="30" t="s">
        <v>1042</v>
      </c>
      <c r="C1426" s="30" t="s">
        <v>1</v>
      </c>
      <c r="D1426" s="30">
        <v>0.03</v>
      </c>
      <c r="E1426" s="30">
        <v>223.98</v>
      </c>
      <c r="F1426" s="30">
        <v>15.01</v>
      </c>
      <c r="G1426" s="30" t="s">
        <v>14</v>
      </c>
      <c r="H1426" s="30" t="s">
        <v>3</v>
      </c>
      <c r="I1426" s="30" t="s">
        <v>24</v>
      </c>
      <c r="J1426" s="30" t="s">
        <v>48</v>
      </c>
      <c r="K1426" s="30" t="s">
        <v>49</v>
      </c>
      <c r="L1426" s="30" t="s">
        <v>2462</v>
      </c>
      <c r="M1426" s="30">
        <v>0.38</v>
      </c>
      <c r="N1426" s="30" t="s">
        <v>8</v>
      </c>
      <c r="O1426" s="30" t="s">
        <v>9</v>
      </c>
      <c r="P1426" s="30" t="s">
        <v>218</v>
      </c>
      <c r="Q1426" s="30" t="s">
        <v>1043</v>
      </c>
      <c r="R1426" s="30">
        <v>22015</v>
      </c>
      <c r="S1426" s="32">
        <v>42136</v>
      </c>
      <c r="T1426" s="32">
        <v>42137</v>
      </c>
      <c r="U1426" s="53">
        <v>0.69599999999999995</v>
      </c>
      <c r="V1426" s="30">
        <v>21</v>
      </c>
      <c r="W1426" s="30">
        <v>4881.84</v>
      </c>
      <c r="X1426" s="30">
        <v>86725</v>
      </c>
      <c r="Y1426" s="30" t="s">
        <v>3215</v>
      </c>
      <c r="Z1426" s="30">
        <v>1331.3175177265091</v>
      </c>
    </row>
    <row r="1427" spans="1:26" x14ac:dyDescent="0.2">
      <c r="A1427" s="30">
        <v>14</v>
      </c>
      <c r="B1427" s="30" t="s">
        <v>2463</v>
      </c>
      <c r="C1427" s="30" t="s">
        <v>92</v>
      </c>
      <c r="D1427" s="30">
        <v>0.09</v>
      </c>
      <c r="E1427" s="30">
        <v>78.69</v>
      </c>
      <c r="F1427" s="30">
        <v>19.989999999999998</v>
      </c>
      <c r="G1427" s="30" t="s">
        <v>14</v>
      </c>
      <c r="H1427" s="30" t="s">
        <v>3</v>
      </c>
      <c r="I1427" s="30" t="s">
        <v>4</v>
      </c>
      <c r="J1427" s="30" t="s">
        <v>102</v>
      </c>
      <c r="K1427" s="30" t="s">
        <v>49</v>
      </c>
      <c r="L1427" s="30" t="s">
        <v>1189</v>
      </c>
      <c r="M1427" s="30">
        <v>0.43</v>
      </c>
      <c r="N1427" s="30" t="s">
        <v>8</v>
      </c>
      <c r="O1427" s="30" t="s">
        <v>28</v>
      </c>
      <c r="P1427" s="30" t="s">
        <v>60</v>
      </c>
      <c r="Q1427" s="30" t="s">
        <v>61</v>
      </c>
      <c r="R1427" s="30">
        <v>55372</v>
      </c>
      <c r="S1427" s="32">
        <v>42136</v>
      </c>
      <c r="T1427" s="32">
        <v>42138</v>
      </c>
      <c r="U1427" s="53">
        <v>803.47050000000002</v>
      </c>
      <c r="V1427" s="30">
        <v>16</v>
      </c>
      <c r="W1427" s="30">
        <v>1164.45</v>
      </c>
      <c r="X1427" s="30">
        <v>86838</v>
      </c>
      <c r="Y1427" s="30" t="s">
        <v>3216</v>
      </c>
      <c r="Z1427" s="30">
        <v>1560.4648652860731</v>
      </c>
    </row>
    <row r="1428" spans="1:26" x14ac:dyDescent="0.2">
      <c r="A1428" s="30">
        <v>14</v>
      </c>
      <c r="B1428" s="30" t="s">
        <v>2463</v>
      </c>
      <c r="C1428" s="30" t="s">
        <v>92</v>
      </c>
      <c r="D1428" s="30">
        <v>0.08</v>
      </c>
      <c r="E1428" s="30">
        <v>3.28</v>
      </c>
      <c r="F1428" s="30">
        <v>2.31</v>
      </c>
      <c r="G1428" s="30" t="s">
        <v>14</v>
      </c>
      <c r="H1428" s="30" t="s">
        <v>3</v>
      </c>
      <c r="I1428" s="30" t="s">
        <v>24</v>
      </c>
      <c r="J1428" s="30" t="s">
        <v>25</v>
      </c>
      <c r="K1428" s="30" t="s">
        <v>26</v>
      </c>
      <c r="L1428" s="30" t="s">
        <v>2464</v>
      </c>
      <c r="M1428" s="30">
        <v>0.56000000000000005</v>
      </c>
      <c r="N1428" s="30" t="s">
        <v>8</v>
      </c>
      <c r="O1428" s="30" t="s">
        <v>28</v>
      </c>
      <c r="P1428" s="30" t="s">
        <v>60</v>
      </c>
      <c r="Q1428" s="30" t="s">
        <v>61</v>
      </c>
      <c r="R1428" s="30">
        <v>55372</v>
      </c>
      <c r="S1428" s="32">
        <v>42136</v>
      </c>
      <c r="T1428" s="32">
        <v>42137</v>
      </c>
      <c r="U1428" s="53">
        <v>-24.03</v>
      </c>
      <c r="V1428" s="30">
        <v>7</v>
      </c>
      <c r="W1428" s="30">
        <v>22.23</v>
      </c>
      <c r="X1428" s="30">
        <v>86838</v>
      </c>
      <c r="Y1428" s="30" t="s">
        <v>3216</v>
      </c>
      <c r="Z1428" s="30">
        <v>102.80896648533162</v>
      </c>
    </row>
    <row r="1429" spans="1:26" x14ac:dyDescent="0.2">
      <c r="A1429" s="30">
        <v>14</v>
      </c>
      <c r="B1429" s="30" t="s">
        <v>2463</v>
      </c>
      <c r="C1429" s="30" t="s">
        <v>92</v>
      </c>
      <c r="D1429" s="30">
        <v>0.05</v>
      </c>
      <c r="E1429" s="30">
        <v>3.28</v>
      </c>
      <c r="F1429" s="30">
        <v>4.2</v>
      </c>
      <c r="G1429" s="30" t="s">
        <v>14</v>
      </c>
      <c r="H1429" s="30" t="s">
        <v>3</v>
      </c>
      <c r="I1429" s="30" t="s">
        <v>24</v>
      </c>
      <c r="J1429" s="30" t="s">
        <v>25</v>
      </c>
      <c r="K1429" s="30" t="s">
        <v>26</v>
      </c>
      <c r="L1429" s="30" t="s">
        <v>2465</v>
      </c>
      <c r="M1429" s="30">
        <v>0.56000000000000005</v>
      </c>
      <c r="N1429" s="30" t="s">
        <v>8</v>
      </c>
      <c r="O1429" s="30" t="s">
        <v>28</v>
      </c>
      <c r="P1429" s="30" t="s">
        <v>60</v>
      </c>
      <c r="Q1429" s="30" t="s">
        <v>61</v>
      </c>
      <c r="R1429" s="30">
        <v>55372</v>
      </c>
      <c r="S1429" s="32">
        <v>42136</v>
      </c>
      <c r="T1429" s="32">
        <v>42137</v>
      </c>
      <c r="U1429" s="53">
        <v>-37.03</v>
      </c>
      <c r="V1429" s="30">
        <v>4</v>
      </c>
      <c r="W1429" s="30">
        <v>13.99</v>
      </c>
      <c r="X1429" s="30">
        <v>86838</v>
      </c>
      <c r="Y1429" s="30" t="s">
        <v>3216</v>
      </c>
      <c r="Z1429" s="30">
        <v>161.56016152789729</v>
      </c>
    </row>
    <row r="1430" spans="1:26" x14ac:dyDescent="0.2">
      <c r="A1430" s="30">
        <v>14</v>
      </c>
      <c r="B1430" s="30" t="s">
        <v>2463</v>
      </c>
      <c r="C1430" s="30" t="s">
        <v>92</v>
      </c>
      <c r="D1430" s="30">
        <v>0.05</v>
      </c>
      <c r="E1430" s="30">
        <v>3.58</v>
      </c>
      <c r="F1430" s="30">
        <v>1.63</v>
      </c>
      <c r="G1430" s="30" t="s">
        <v>14</v>
      </c>
      <c r="H1430" s="30" t="s">
        <v>3</v>
      </c>
      <c r="I1430" s="30" t="s">
        <v>24</v>
      </c>
      <c r="J1430" s="30" t="s">
        <v>152</v>
      </c>
      <c r="K1430" s="30" t="s">
        <v>26</v>
      </c>
      <c r="L1430" s="30" t="s">
        <v>2197</v>
      </c>
      <c r="M1430" s="30">
        <v>0.36</v>
      </c>
      <c r="N1430" s="30" t="s">
        <v>8</v>
      </c>
      <c r="O1430" s="30" t="s">
        <v>28</v>
      </c>
      <c r="P1430" s="30" t="s">
        <v>60</v>
      </c>
      <c r="Q1430" s="30" t="s">
        <v>61</v>
      </c>
      <c r="R1430" s="30">
        <v>55372</v>
      </c>
      <c r="S1430" s="32">
        <v>42136</v>
      </c>
      <c r="T1430" s="32">
        <v>42137</v>
      </c>
      <c r="U1430" s="53">
        <v>-0.71</v>
      </c>
      <c r="V1430" s="30">
        <v>4</v>
      </c>
      <c r="W1430" s="30">
        <v>14.26</v>
      </c>
      <c r="X1430" s="30">
        <v>86838</v>
      </c>
      <c r="Y1430" s="30" t="s">
        <v>3216</v>
      </c>
      <c r="Z1430" s="30">
        <v>-37.577161249933823</v>
      </c>
    </row>
    <row r="1431" spans="1:26" x14ac:dyDescent="0.2">
      <c r="A1431" s="30">
        <v>1826</v>
      </c>
      <c r="B1431" s="30" t="s">
        <v>2180</v>
      </c>
      <c r="C1431" s="30" t="s">
        <v>92</v>
      </c>
      <c r="D1431" s="30">
        <v>0</v>
      </c>
      <c r="E1431" s="30">
        <v>9.27</v>
      </c>
      <c r="F1431" s="30">
        <v>4.3899999999999997</v>
      </c>
      <c r="G1431" s="30" t="s">
        <v>14</v>
      </c>
      <c r="H1431" s="30" t="s">
        <v>70</v>
      </c>
      <c r="I1431" s="30" t="s">
        <v>24</v>
      </c>
      <c r="J1431" s="30" t="s">
        <v>64</v>
      </c>
      <c r="K1431" s="30" t="s">
        <v>26</v>
      </c>
      <c r="L1431" s="30" t="s">
        <v>2466</v>
      </c>
      <c r="M1431" s="30">
        <v>0.38</v>
      </c>
      <c r="N1431" s="30" t="s">
        <v>8</v>
      </c>
      <c r="O1431" s="30" t="s">
        <v>28</v>
      </c>
      <c r="P1431" s="30" t="s">
        <v>189</v>
      </c>
      <c r="Q1431" s="30" t="s">
        <v>2182</v>
      </c>
      <c r="R1431" s="30">
        <v>52722</v>
      </c>
      <c r="S1431" s="32">
        <v>42136</v>
      </c>
      <c r="T1431" s="32">
        <v>42138</v>
      </c>
      <c r="U1431" s="53">
        <v>-7.61</v>
      </c>
      <c r="V1431" s="30">
        <v>1</v>
      </c>
      <c r="W1431" s="30">
        <v>10.65</v>
      </c>
      <c r="X1431" s="30">
        <v>86959</v>
      </c>
      <c r="Y1431" s="30" t="s">
        <v>3216</v>
      </c>
      <c r="Z1431" s="30">
        <v>108.17164163116101</v>
      </c>
    </row>
    <row r="1432" spans="1:26" x14ac:dyDescent="0.2">
      <c r="A1432" s="30">
        <v>1267</v>
      </c>
      <c r="B1432" s="30" t="s">
        <v>1051</v>
      </c>
      <c r="C1432" s="30" t="s">
        <v>46</v>
      </c>
      <c r="D1432" s="30">
        <v>0.04</v>
      </c>
      <c r="E1432" s="30">
        <v>5.98</v>
      </c>
      <c r="F1432" s="30">
        <v>4.38</v>
      </c>
      <c r="G1432" s="30" t="s">
        <v>14</v>
      </c>
      <c r="H1432" s="30" t="s">
        <v>70</v>
      </c>
      <c r="I1432" s="30" t="s">
        <v>16</v>
      </c>
      <c r="J1432" s="30" t="s">
        <v>17</v>
      </c>
      <c r="K1432" s="30" t="s">
        <v>18</v>
      </c>
      <c r="L1432" s="30" t="s">
        <v>2467</v>
      </c>
      <c r="M1432" s="30">
        <v>0.75</v>
      </c>
      <c r="N1432" s="30" t="s">
        <v>8</v>
      </c>
      <c r="O1432" s="30" t="s">
        <v>9</v>
      </c>
      <c r="P1432" s="30" t="s">
        <v>99</v>
      </c>
      <c r="Q1432" s="30" t="s">
        <v>1053</v>
      </c>
      <c r="R1432" s="30">
        <v>33433</v>
      </c>
      <c r="S1432" s="32">
        <v>42136</v>
      </c>
      <c r="T1432" s="32">
        <v>42138</v>
      </c>
      <c r="U1432" s="53">
        <v>-1522.3040000000001</v>
      </c>
      <c r="V1432" s="30">
        <v>11</v>
      </c>
      <c r="W1432" s="30">
        <v>69.75</v>
      </c>
      <c r="X1432" s="30">
        <v>89515</v>
      </c>
      <c r="Y1432" s="30" t="s">
        <v>3215</v>
      </c>
      <c r="Z1432" s="30">
        <v>-984.12795026891297</v>
      </c>
    </row>
    <row r="1433" spans="1:26" x14ac:dyDescent="0.2">
      <c r="A1433" s="30">
        <v>1389</v>
      </c>
      <c r="B1433" s="30" t="s">
        <v>745</v>
      </c>
      <c r="C1433" s="30" t="s">
        <v>13</v>
      </c>
      <c r="D1433" s="30">
        <v>0.08</v>
      </c>
      <c r="E1433" s="30">
        <v>2.62</v>
      </c>
      <c r="F1433" s="30">
        <v>0.8</v>
      </c>
      <c r="G1433" s="30" t="s">
        <v>63</v>
      </c>
      <c r="H1433" s="30" t="s">
        <v>3</v>
      </c>
      <c r="I1433" s="30" t="s">
        <v>24</v>
      </c>
      <c r="J1433" s="30" t="s">
        <v>152</v>
      </c>
      <c r="K1433" s="30" t="s">
        <v>26</v>
      </c>
      <c r="L1433" s="30" t="s">
        <v>2100</v>
      </c>
      <c r="M1433" s="30">
        <v>0.39</v>
      </c>
      <c r="N1433" s="30" t="s">
        <v>8</v>
      </c>
      <c r="O1433" s="30" t="s">
        <v>35</v>
      </c>
      <c r="P1433" s="30" t="s">
        <v>66</v>
      </c>
      <c r="Q1433" s="30" t="s">
        <v>747</v>
      </c>
      <c r="R1433" s="30">
        <v>94025</v>
      </c>
      <c r="S1433" s="32">
        <v>42137</v>
      </c>
      <c r="T1433" s="32">
        <v>42139</v>
      </c>
      <c r="U1433" s="53">
        <v>21.769500000000001</v>
      </c>
      <c r="V1433" s="30">
        <v>12</v>
      </c>
      <c r="W1433" s="30">
        <v>31.55</v>
      </c>
      <c r="X1433" s="30">
        <v>88728</v>
      </c>
      <c r="Y1433" s="30" t="s">
        <v>3217</v>
      </c>
      <c r="Z1433" s="30">
        <v>-132.86319693818325</v>
      </c>
    </row>
    <row r="1434" spans="1:26" x14ac:dyDescent="0.2">
      <c r="A1434" s="30">
        <v>578</v>
      </c>
      <c r="B1434" s="30" t="s">
        <v>2468</v>
      </c>
      <c r="C1434" s="30" t="s">
        <v>92</v>
      </c>
      <c r="D1434" s="30">
        <v>0.03</v>
      </c>
      <c r="E1434" s="30">
        <v>162.93</v>
      </c>
      <c r="F1434" s="30">
        <v>19.989999999999998</v>
      </c>
      <c r="G1434" s="30" t="s">
        <v>14</v>
      </c>
      <c r="H1434" s="30" t="s">
        <v>70</v>
      </c>
      <c r="I1434" s="30" t="s">
        <v>24</v>
      </c>
      <c r="J1434" s="30" t="s">
        <v>321</v>
      </c>
      <c r="K1434" s="30" t="s">
        <v>49</v>
      </c>
      <c r="L1434" s="30" t="s">
        <v>2469</v>
      </c>
      <c r="M1434" s="30">
        <v>0.39</v>
      </c>
      <c r="N1434" s="30" t="s">
        <v>8</v>
      </c>
      <c r="O1434" s="30" t="s">
        <v>87</v>
      </c>
      <c r="P1434" s="30" t="s">
        <v>224</v>
      </c>
      <c r="Q1434" s="30" t="s">
        <v>2470</v>
      </c>
      <c r="R1434" s="30">
        <v>6770</v>
      </c>
      <c r="S1434" s="32">
        <v>42137</v>
      </c>
      <c r="T1434" s="32">
        <v>42138</v>
      </c>
      <c r="U1434" s="53">
        <v>293.14</v>
      </c>
      <c r="V1434" s="30">
        <v>3</v>
      </c>
      <c r="W1434" s="30">
        <v>515.88</v>
      </c>
      <c r="X1434" s="30">
        <v>88644</v>
      </c>
      <c r="Y1434" s="30" t="s">
        <v>3218</v>
      </c>
      <c r="Z1434" s="30">
        <v>1317.251594834067</v>
      </c>
    </row>
    <row r="1435" spans="1:26" x14ac:dyDescent="0.2">
      <c r="A1435" s="30">
        <v>579</v>
      </c>
      <c r="B1435" s="30" t="s">
        <v>2471</v>
      </c>
      <c r="C1435" s="30" t="s">
        <v>92</v>
      </c>
      <c r="D1435" s="30">
        <v>0.01</v>
      </c>
      <c r="E1435" s="30">
        <v>11.58</v>
      </c>
      <c r="F1435" s="30">
        <v>5.72</v>
      </c>
      <c r="G1435" s="30" t="s">
        <v>14</v>
      </c>
      <c r="H1435" s="30" t="s">
        <v>70</v>
      </c>
      <c r="I1435" s="30" t="s">
        <v>24</v>
      </c>
      <c r="J1435" s="30" t="s">
        <v>321</v>
      </c>
      <c r="K1435" s="30" t="s">
        <v>49</v>
      </c>
      <c r="L1435" s="30" t="s">
        <v>600</v>
      </c>
      <c r="M1435" s="30">
        <v>0.35</v>
      </c>
      <c r="N1435" s="30" t="s">
        <v>8</v>
      </c>
      <c r="O1435" s="30" t="s">
        <v>87</v>
      </c>
      <c r="P1435" s="30" t="s">
        <v>224</v>
      </c>
      <c r="Q1435" s="30" t="s">
        <v>1724</v>
      </c>
      <c r="R1435" s="30">
        <v>6478</v>
      </c>
      <c r="S1435" s="32">
        <v>42137</v>
      </c>
      <c r="T1435" s="32">
        <v>42139</v>
      </c>
      <c r="U1435" s="53">
        <v>-6.61</v>
      </c>
      <c r="V1435" s="30">
        <v>2</v>
      </c>
      <c r="W1435" s="30">
        <v>25.06</v>
      </c>
      <c r="X1435" s="30">
        <v>88644</v>
      </c>
      <c r="Y1435" s="30" t="s">
        <v>3218</v>
      </c>
      <c r="Z1435" s="30">
        <v>121.64972694138402</v>
      </c>
    </row>
    <row r="1436" spans="1:26" x14ac:dyDescent="0.2">
      <c r="A1436" s="30">
        <v>580</v>
      </c>
      <c r="B1436" s="30" t="s">
        <v>2472</v>
      </c>
      <c r="C1436" s="30" t="s">
        <v>92</v>
      </c>
      <c r="D1436" s="30">
        <v>0.01</v>
      </c>
      <c r="E1436" s="30">
        <v>55.99</v>
      </c>
      <c r="F1436" s="30">
        <v>5</v>
      </c>
      <c r="G1436" s="30" t="s">
        <v>14</v>
      </c>
      <c r="H1436" s="30" t="s">
        <v>70</v>
      </c>
      <c r="I1436" s="30" t="s">
        <v>16</v>
      </c>
      <c r="J1436" s="30" t="s">
        <v>111</v>
      </c>
      <c r="K1436" s="30" t="s">
        <v>18</v>
      </c>
      <c r="L1436" s="30" t="s">
        <v>1907</v>
      </c>
      <c r="M1436" s="30">
        <v>0.8</v>
      </c>
      <c r="N1436" s="30" t="s">
        <v>8</v>
      </c>
      <c r="O1436" s="30" t="s">
        <v>87</v>
      </c>
      <c r="P1436" s="30" t="s">
        <v>307</v>
      </c>
      <c r="Q1436" s="30" t="s">
        <v>1180</v>
      </c>
      <c r="R1436" s="30">
        <v>4210</v>
      </c>
      <c r="S1436" s="32">
        <v>42137</v>
      </c>
      <c r="T1436" s="32">
        <v>42138</v>
      </c>
      <c r="U1436" s="53">
        <v>-57.540999999999997</v>
      </c>
      <c r="V1436" s="30">
        <v>12</v>
      </c>
      <c r="W1436" s="30">
        <v>578.24</v>
      </c>
      <c r="X1436" s="30">
        <v>88644</v>
      </c>
      <c r="Y1436" s="30" t="s">
        <v>3218</v>
      </c>
      <c r="Z1436" s="30">
        <v>562.77181164913509</v>
      </c>
    </row>
    <row r="1437" spans="1:26" x14ac:dyDescent="0.2">
      <c r="A1437" s="30">
        <v>585</v>
      </c>
      <c r="B1437" s="30" t="s">
        <v>2473</v>
      </c>
      <c r="C1437" s="30" t="s">
        <v>92</v>
      </c>
      <c r="D1437" s="30">
        <v>0.06</v>
      </c>
      <c r="E1437" s="30">
        <v>13.9</v>
      </c>
      <c r="F1437" s="30">
        <v>7.59</v>
      </c>
      <c r="G1437" s="30" t="s">
        <v>14</v>
      </c>
      <c r="H1437" s="30" t="s">
        <v>70</v>
      </c>
      <c r="I1437" s="30" t="s">
        <v>24</v>
      </c>
      <c r="J1437" s="30" t="s">
        <v>544</v>
      </c>
      <c r="K1437" s="30" t="s">
        <v>18</v>
      </c>
      <c r="L1437" s="30" t="s">
        <v>2440</v>
      </c>
      <c r="M1437" s="30">
        <v>0.56000000000000005</v>
      </c>
      <c r="N1437" s="30" t="s">
        <v>8</v>
      </c>
      <c r="O1437" s="30" t="s">
        <v>87</v>
      </c>
      <c r="P1437" s="30" t="s">
        <v>1332</v>
      </c>
      <c r="Q1437" s="30" t="s">
        <v>429</v>
      </c>
      <c r="R1437" s="30">
        <v>3301</v>
      </c>
      <c r="S1437" s="32">
        <v>42137</v>
      </c>
      <c r="T1437" s="32">
        <v>42138</v>
      </c>
      <c r="U1437" s="53">
        <v>-67.59</v>
      </c>
      <c r="V1437" s="30">
        <v>12</v>
      </c>
      <c r="W1437" s="30">
        <v>170.45</v>
      </c>
      <c r="X1437" s="30">
        <v>88644</v>
      </c>
      <c r="Y1437" s="30" t="s">
        <v>3218</v>
      </c>
      <c r="Z1437" s="30">
        <v>259.66584717434409</v>
      </c>
    </row>
    <row r="1438" spans="1:26" x14ac:dyDescent="0.2">
      <c r="A1438" s="30">
        <v>3257</v>
      </c>
      <c r="B1438" s="30" t="s">
        <v>2474</v>
      </c>
      <c r="C1438" s="30" t="s">
        <v>92</v>
      </c>
      <c r="D1438" s="30">
        <v>0</v>
      </c>
      <c r="E1438" s="30">
        <v>25.38</v>
      </c>
      <c r="F1438" s="30">
        <v>8.99</v>
      </c>
      <c r="G1438" s="30" t="s">
        <v>14</v>
      </c>
      <c r="H1438" s="30" t="s">
        <v>15</v>
      </c>
      <c r="I1438" s="30" t="s">
        <v>4</v>
      </c>
      <c r="J1438" s="30" t="s">
        <v>102</v>
      </c>
      <c r="K1438" s="30" t="s">
        <v>18</v>
      </c>
      <c r="L1438" s="30" t="s">
        <v>2361</v>
      </c>
      <c r="M1438" s="30">
        <v>0.5</v>
      </c>
      <c r="N1438" s="30" t="s">
        <v>8</v>
      </c>
      <c r="O1438" s="30" t="s">
        <v>35</v>
      </c>
      <c r="P1438" s="30" t="s">
        <v>42</v>
      </c>
      <c r="Q1438" s="30" t="s">
        <v>2475</v>
      </c>
      <c r="R1438" s="30">
        <v>98632</v>
      </c>
      <c r="S1438" s="32">
        <v>42137</v>
      </c>
      <c r="T1438" s="32">
        <v>42139</v>
      </c>
      <c r="U1438" s="53">
        <v>470.33800000000002</v>
      </c>
      <c r="V1438" s="30">
        <v>26</v>
      </c>
      <c r="W1438" s="30">
        <v>700.41</v>
      </c>
      <c r="X1438" s="30">
        <v>88826</v>
      </c>
      <c r="Y1438" s="30" t="s">
        <v>3217</v>
      </c>
      <c r="Z1438" s="30">
        <v>846.02545696116101</v>
      </c>
    </row>
    <row r="1439" spans="1:26" x14ac:dyDescent="0.2">
      <c r="A1439" s="30">
        <v>1085</v>
      </c>
      <c r="B1439" s="30" t="s">
        <v>207</v>
      </c>
      <c r="C1439" s="30" t="s">
        <v>46</v>
      </c>
      <c r="D1439" s="30">
        <v>0.06</v>
      </c>
      <c r="E1439" s="30">
        <v>30.42</v>
      </c>
      <c r="F1439" s="30">
        <v>8.65</v>
      </c>
      <c r="G1439" s="30" t="s">
        <v>14</v>
      </c>
      <c r="H1439" s="30" t="s">
        <v>70</v>
      </c>
      <c r="I1439" s="30" t="s">
        <v>16</v>
      </c>
      <c r="J1439" s="30" t="s">
        <v>17</v>
      </c>
      <c r="K1439" s="30" t="s">
        <v>49</v>
      </c>
      <c r="L1439" s="30" t="s">
        <v>360</v>
      </c>
      <c r="M1439" s="30">
        <v>0.74</v>
      </c>
      <c r="N1439" s="30" t="s">
        <v>8</v>
      </c>
      <c r="O1439" s="30" t="s">
        <v>87</v>
      </c>
      <c r="P1439" s="30" t="s">
        <v>88</v>
      </c>
      <c r="Q1439" s="30" t="s">
        <v>209</v>
      </c>
      <c r="R1439" s="30">
        <v>11729</v>
      </c>
      <c r="S1439" s="32">
        <v>42137</v>
      </c>
      <c r="T1439" s="32">
        <v>42139</v>
      </c>
      <c r="U1439" s="53">
        <v>-159.25</v>
      </c>
      <c r="V1439" s="30">
        <v>10</v>
      </c>
      <c r="W1439" s="30">
        <v>309.05</v>
      </c>
      <c r="X1439" s="30">
        <v>86124</v>
      </c>
      <c r="Y1439" s="30" t="s">
        <v>3218</v>
      </c>
      <c r="Z1439" s="30">
        <v>584.74060506251601</v>
      </c>
    </row>
    <row r="1440" spans="1:26" x14ac:dyDescent="0.2">
      <c r="A1440" s="30">
        <v>1085</v>
      </c>
      <c r="B1440" s="30" t="s">
        <v>207</v>
      </c>
      <c r="C1440" s="30" t="s">
        <v>46</v>
      </c>
      <c r="D1440" s="30">
        <v>0.02</v>
      </c>
      <c r="E1440" s="30">
        <v>37.94</v>
      </c>
      <c r="F1440" s="30">
        <v>5.08</v>
      </c>
      <c r="G1440" s="30" t="s">
        <v>14</v>
      </c>
      <c r="H1440" s="30" t="s">
        <v>70</v>
      </c>
      <c r="I1440" s="30" t="s">
        <v>24</v>
      </c>
      <c r="J1440" s="30" t="s">
        <v>64</v>
      </c>
      <c r="K1440" s="30" t="s">
        <v>26</v>
      </c>
      <c r="L1440" s="30" t="s">
        <v>1089</v>
      </c>
      <c r="M1440" s="30">
        <v>0.38</v>
      </c>
      <c r="N1440" s="30" t="s">
        <v>8</v>
      </c>
      <c r="O1440" s="30" t="s">
        <v>87</v>
      </c>
      <c r="P1440" s="30" t="s">
        <v>88</v>
      </c>
      <c r="Q1440" s="30" t="s">
        <v>209</v>
      </c>
      <c r="R1440" s="30">
        <v>11729</v>
      </c>
      <c r="S1440" s="32">
        <v>42137</v>
      </c>
      <c r="T1440" s="32">
        <v>42138</v>
      </c>
      <c r="U1440" s="53">
        <v>206.517</v>
      </c>
      <c r="V1440" s="30">
        <v>8</v>
      </c>
      <c r="W1440" s="30">
        <v>299.3</v>
      </c>
      <c r="X1440" s="30">
        <v>86124</v>
      </c>
      <c r="Y1440" s="30" t="s">
        <v>3218</v>
      </c>
      <c r="Z1440" s="30">
        <v>611.39180522854122</v>
      </c>
    </row>
    <row r="1441" spans="1:26" x14ac:dyDescent="0.2">
      <c r="A1441" s="30">
        <v>156</v>
      </c>
      <c r="B1441" s="30" t="s">
        <v>748</v>
      </c>
      <c r="C1441" s="30" t="s">
        <v>1</v>
      </c>
      <c r="D1441" s="30">
        <v>0.01</v>
      </c>
      <c r="E1441" s="30">
        <v>95.99</v>
      </c>
      <c r="F1441" s="30">
        <v>4.9000000000000004</v>
      </c>
      <c r="G1441" s="30" t="s">
        <v>14</v>
      </c>
      <c r="H1441" s="30" t="s">
        <v>70</v>
      </c>
      <c r="I1441" s="30" t="s">
        <v>16</v>
      </c>
      <c r="J1441" s="30" t="s">
        <v>111</v>
      </c>
      <c r="K1441" s="30" t="s">
        <v>49</v>
      </c>
      <c r="L1441" s="30" t="s">
        <v>744</v>
      </c>
      <c r="M1441" s="30">
        <v>0.56000000000000005</v>
      </c>
      <c r="N1441" s="30" t="s">
        <v>8</v>
      </c>
      <c r="O1441" s="30" t="s">
        <v>35</v>
      </c>
      <c r="P1441" s="30" t="s">
        <v>36</v>
      </c>
      <c r="Q1441" s="30" t="s">
        <v>37</v>
      </c>
      <c r="R1441" s="30">
        <v>80525</v>
      </c>
      <c r="S1441" s="32">
        <v>42138</v>
      </c>
      <c r="T1441" s="32">
        <v>42139</v>
      </c>
      <c r="U1441" s="53">
        <v>713.88</v>
      </c>
      <c r="V1441" s="30">
        <v>13</v>
      </c>
      <c r="W1441" s="30">
        <v>1050.08</v>
      </c>
      <c r="X1441" s="30">
        <v>87671</v>
      </c>
      <c r="Y1441" s="30" t="s">
        <v>3217</v>
      </c>
      <c r="Z1441" s="30">
        <v>1553.0538246725382</v>
      </c>
    </row>
    <row r="1442" spans="1:26" x14ac:dyDescent="0.2">
      <c r="A1442" s="30">
        <v>497</v>
      </c>
      <c r="B1442" s="30" t="s">
        <v>2476</v>
      </c>
      <c r="C1442" s="30" t="s">
        <v>1</v>
      </c>
      <c r="D1442" s="30">
        <v>7.0000000000000007E-2</v>
      </c>
      <c r="E1442" s="30">
        <v>152.47999999999999</v>
      </c>
      <c r="F1442" s="30">
        <v>6.5</v>
      </c>
      <c r="G1442" s="30" t="s">
        <v>14</v>
      </c>
      <c r="H1442" s="30" t="s">
        <v>3</v>
      </c>
      <c r="I1442" s="30" t="s">
        <v>16</v>
      </c>
      <c r="J1442" s="30" t="s">
        <v>17</v>
      </c>
      <c r="K1442" s="30" t="s">
        <v>49</v>
      </c>
      <c r="L1442" s="30" t="s">
        <v>1769</v>
      </c>
      <c r="M1442" s="30">
        <v>0.74</v>
      </c>
      <c r="N1442" s="30" t="s">
        <v>8</v>
      </c>
      <c r="O1442" s="30" t="s">
        <v>9</v>
      </c>
      <c r="P1442" s="30" t="s">
        <v>376</v>
      </c>
      <c r="Q1442" s="30" t="s">
        <v>528</v>
      </c>
      <c r="R1442" s="30">
        <v>37130</v>
      </c>
      <c r="S1442" s="32">
        <v>42138</v>
      </c>
      <c r="T1442" s="32">
        <v>42140</v>
      </c>
      <c r="U1442" s="53">
        <v>171.83879999999999</v>
      </c>
      <c r="V1442" s="30">
        <v>35</v>
      </c>
      <c r="W1442" s="30">
        <v>5062.49</v>
      </c>
      <c r="X1442" s="30">
        <v>90706</v>
      </c>
      <c r="Y1442" s="30" t="s">
        <v>3215</v>
      </c>
      <c r="Z1442" s="30">
        <v>1320.131899968206</v>
      </c>
    </row>
    <row r="1443" spans="1:26" x14ac:dyDescent="0.2">
      <c r="A1443" s="30">
        <v>910</v>
      </c>
      <c r="B1443" s="30" t="s">
        <v>2477</v>
      </c>
      <c r="C1443" s="30" t="s">
        <v>1</v>
      </c>
      <c r="D1443" s="30">
        <v>0</v>
      </c>
      <c r="E1443" s="30">
        <v>5.28</v>
      </c>
      <c r="F1443" s="30">
        <v>5.61</v>
      </c>
      <c r="G1443" s="30" t="s">
        <v>14</v>
      </c>
      <c r="H1443" s="30" t="s">
        <v>70</v>
      </c>
      <c r="I1443" s="30" t="s">
        <v>24</v>
      </c>
      <c r="J1443" s="30" t="s">
        <v>64</v>
      </c>
      <c r="K1443" s="30" t="s">
        <v>49</v>
      </c>
      <c r="L1443" s="30" t="s">
        <v>2251</v>
      </c>
      <c r="M1443" s="30">
        <v>0.4</v>
      </c>
      <c r="N1443" s="30" t="s">
        <v>8</v>
      </c>
      <c r="O1443" s="30" t="s">
        <v>9</v>
      </c>
      <c r="P1443" s="30" t="s">
        <v>20</v>
      </c>
      <c r="Q1443" s="30" t="s">
        <v>1291</v>
      </c>
      <c r="R1443" s="30">
        <v>71854</v>
      </c>
      <c r="S1443" s="32">
        <v>42138</v>
      </c>
      <c r="T1443" s="32">
        <v>42138</v>
      </c>
      <c r="U1443" s="53">
        <v>-149.21199999999999</v>
      </c>
      <c r="V1443" s="30">
        <v>15</v>
      </c>
      <c r="W1443" s="30">
        <v>85.26</v>
      </c>
      <c r="X1443" s="30">
        <v>90187</v>
      </c>
      <c r="Y1443" s="30" t="s">
        <v>3215</v>
      </c>
      <c r="Z1443" s="30">
        <v>278.25796312645798</v>
      </c>
    </row>
    <row r="1444" spans="1:26" x14ac:dyDescent="0.2">
      <c r="A1444" s="30">
        <v>353</v>
      </c>
      <c r="B1444" s="30" t="s">
        <v>2478</v>
      </c>
      <c r="C1444" s="30" t="s">
        <v>23</v>
      </c>
      <c r="D1444" s="30">
        <v>0.08</v>
      </c>
      <c r="E1444" s="30">
        <v>4.8899999999999997</v>
      </c>
      <c r="F1444" s="30">
        <v>4.93</v>
      </c>
      <c r="G1444" s="30" t="s">
        <v>63</v>
      </c>
      <c r="H1444" s="30" t="s">
        <v>47</v>
      </c>
      <c r="I1444" s="30" t="s">
        <v>16</v>
      </c>
      <c r="J1444" s="30" t="s">
        <v>17</v>
      </c>
      <c r="K1444" s="30" t="s">
        <v>18</v>
      </c>
      <c r="L1444" s="30" t="s">
        <v>999</v>
      </c>
      <c r="M1444" s="30">
        <v>0.66</v>
      </c>
      <c r="N1444" s="30" t="s">
        <v>8</v>
      </c>
      <c r="O1444" s="30" t="s">
        <v>35</v>
      </c>
      <c r="P1444" s="30" t="s">
        <v>564</v>
      </c>
      <c r="Q1444" s="30" t="s">
        <v>2479</v>
      </c>
      <c r="R1444" s="30">
        <v>85301</v>
      </c>
      <c r="S1444" s="32">
        <v>42138</v>
      </c>
      <c r="T1444" s="32">
        <v>42138</v>
      </c>
      <c r="U1444" s="53">
        <v>-165.45</v>
      </c>
      <c r="V1444" s="30">
        <v>17</v>
      </c>
      <c r="W1444" s="30">
        <v>84.76</v>
      </c>
      <c r="X1444" s="30">
        <v>89647</v>
      </c>
      <c r="Y1444" s="30" t="s">
        <v>3217</v>
      </c>
      <c r="Z1444" s="30">
        <v>142.83416527824116</v>
      </c>
    </row>
    <row r="1445" spans="1:26" x14ac:dyDescent="0.2">
      <c r="A1445" s="30">
        <v>353</v>
      </c>
      <c r="B1445" s="30" t="s">
        <v>2478</v>
      </c>
      <c r="C1445" s="30" t="s">
        <v>23</v>
      </c>
      <c r="D1445" s="30">
        <v>7.0000000000000007E-2</v>
      </c>
      <c r="E1445" s="30">
        <v>6.68</v>
      </c>
      <c r="F1445" s="30">
        <v>6.92</v>
      </c>
      <c r="G1445" s="30" t="s">
        <v>14</v>
      </c>
      <c r="H1445" s="30" t="s">
        <v>47</v>
      </c>
      <c r="I1445" s="30" t="s">
        <v>24</v>
      </c>
      <c r="J1445" s="30" t="s">
        <v>64</v>
      </c>
      <c r="K1445" s="30" t="s">
        <v>49</v>
      </c>
      <c r="L1445" s="30" t="s">
        <v>2480</v>
      </c>
      <c r="M1445" s="30">
        <v>0.37</v>
      </c>
      <c r="N1445" s="30" t="s">
        <v>8</v>
      </c>
      <c r="O1445" s="30" t="s">
        <v>35</v>
      </c>
      <c r="P1445" s="30" t="s">
        <v>564</v>
      </c>
      <c r="Q1445" s="30" t="s">
        <v>2479</v>
      </c>
      <c r="R1445" s="30">
        <v>85301</v>
      </c>
      <c r="S1445" s="32">
        <v>42138</v>
      </c>
      <c r="T1445" s="32">
        <v>42145</v>
      </c>
      <c r="U1445" s="53">
        <v>-141.12</v>
      </c>
      <c r="V1445" s="30">
        <v>16</v>
      </c>
      <c r="W1445" s="30">
        <v>104.84</v>
      </c>
      <c r="X1445" s="30">
        <v>89647</v>
      </c>
      <c r="Y1445" s="30" t="s">
        <v>3217</v>
      </c>
      <c r="Z1445" s="30">
        <v>76.140346395407619</v>
      </c>
    </row>
    <row r="1446" spans="1:26" x14ac:dyDescent="0.2">
      <c r="A1446" s="30">
        <v>539</v>
      </c>
      <c r="B1446" s="30" t="s">
        <v>2481</v>
      </c>
      <c r="C1446" s="30" t="s">
        <v>92</v>
      </c>
      <c r="D1446" s="30">
        <v>0.05</v>
      </c>
      <c r="E1446" s="30">
        <v>59.78</v>
      </c>
      <c r="F1446" s="30">
        <v>10.29</v>
      </c>
      <c r="G1446" s="30" t="s">
        <v>14</v>
      </c>
      <c r="H1446" s="30" t="s">
        <v>3</v>
      </c>
      <c r="I1446" s="30" t="s">
        <v>24</v>
      </c>
      <c r="J1446" s="30" t="s">
        <v>48</v>
      </c>
      <c r="K1446" s="30" t="s">
        <v>49</v>
      </c>
      <c r="L1446" s="30" t="s">
        <v>2482</v>
      </c>
      <c r="M1446" s="30">
        <v>0.39</v>
      </c>
      <c r="N1446" s="30" t="s">
        <v>8</v>
      </c>
      <c r="O1446" s="30" t="s">
        <v>28</v>
      </c>
      <c r="P1446" s="30" t="s">
        <v>79</v>
      </c>
      <c r="Q1446" s="30" t="s">
        <v>2483</v>
      </c>
      <c r="R1446" s="30">
        <v>61801</v>
      </c>
      <c r="S1446" s="32">
        <v>42138</v>
      </c>
      <c r="T1446" s="32">
        <v>42139</v>
      </c>
      <c r="U1446" s="53">
        <v>159.52969999999999</v>
      </c>
      <c r="V1446" s="30">
        <v>7</v>
      </c>
      <c r="W1446" s="30">
        <v>414.49</v>
      </c>
      <c r="X1446" s="30">
        <v>91174</v>
      </c>
      <c r="Y1446" s="30" t="s">
        <v>3216</v>
      </c>
      <c r="Z1446" s="30">
        <v>566.88912627902357</v>
      </c>
    </row>
    <row r="1447" spans="1:26" x14ac:dyDescent="0.2">
      <c r="A1447" s="30">
        <v>540</v>
      </c>
      <c r="B1447" s="30" t="s">
        <v>2484</v>
      </c>
      <c r="C1447" s="30" t="s">
        <v>92</v>
      </c>
      <c r="D1447" s="30">
        <v>0.08</v>
      </c>
      <c r="E1447" s="30">
        <v>20.99</v>
      </c>
      <c r="F1447" s="30">
        <v>1.25</v>
      </c>
      <c r="G1447" s="30" t="s">
        <v>14</v>
      </c>
      <c r="H1447" s="30" t="s">
        <v>3</v>
      </c>
      <c r="I1447" s="30" t="s">
        <v>16</v>
      </c>
      <c r="J1447" s="30" t="s">
        <v>111</v>
      </c>
      <c r="K1447" s="30" t="s">
        <v>18</v>
      </c>
      <c r="L1447" s="30" t="s">
        <v>2485</v>
      </c>
      <c r="M1447" s="30">
        <v>0.83</v>
      </c>
      <c r="N1447" s="30" t="s">
        <v>8</v>
      </c>
      <c r="O1447" s="30" t="s">
        <v>28</v>
      </c>
      <c r="P1447" s="30" t="s">
        <v>79</v>
      </c>
      <c r="Q1447" s="30" t="s">
        <v>2486</v>
      </c>
      <c r="R1447" s="30">
        <v>60061</v>
      </c>
      <c r="S1447" s="32">
        <v>42138</v>
      </c>
      <c r="T1447" s="32">
        <v>42140</v>
      </c>
      <c r="U1447" s="53">
        <v>15.3714</v>
      </c>
      <c r="V1447" s="30">
        <v>28</v>
      </c>
      <c r="W1447" s="30">
        <v>469.69</v>
      </c>
      <c r="X1447" s="30">
        <v>91174</v>
      </c>
      <c r="Y1447" s="30" t="s">
        <v>3216</v>
      </c>
      <c r="Z1447" s="30">
        <v>393.76749098535066</v>
      </c>
    </row>
    <row r="1448" spans="1:26" x14ac:dyDescent="0.2">
      <c r="A1448" s="30">
        <v>1069</v>
      </c>
      <c r="B1448" s="30" t="s">
        <v>2487</v>
      </c>
      <c r="C1448" s="30" t="s">
        <v>92</v>
      </c>
      <c r="D1448" s="30">
        <v>0.02</v>
      </c>
      <c r="E1448" s="30">
        <v>15.94</v>
      </c>
      <c r="F1448" s="30">
        <v>5.45</v>
      </c>
      <c r="G1448" s="30" t="s">
        <v>14</v>
      </c>
      <c r="H1448" s="30" t="s">
        <v>47</v>
      </c>
      <c r="I1448" s="30" t="s">
        <v>24</v>
      </c>
      <c r="J1448" s="30" t="s">
        <v>25</v>
      </c>
      <c r="K1448" s="30" t="s">
        <v>18</v>
      </c>
      <c r="L1448" s="30" t="s">
        <v>2488</v>
      </c>
      <c r="M1448" s="30">
        <v>0.55000000000000004</v>
      </c>
      <c r="N1448" s="30" t="s">
        <v>8</v>
      </c>
      <c r="O1448" s="30" t="s">
        <v>28</v>
      </c>
      <c r="P1448" s="30" t="s">
        <v>79</v>
      </c>
      <c r="Q1448" s="30" t="s">
        <v>2489</v>
      </c>
      <c r="R1448" s="30">
        <v>62901</v>
      </c>
      <c r="S1448" s="32">
        <v>42138</v>
      </c>
      <c r="T1448" s="32">
        <v>42139</v>
      </c>
      <c r="U1448" s="53">
        <v>139.61199999999999</v>
      </c>
      <c r="V1448" s="30">
        <v>41</v>
      </c>
      <c r="W1448" s="30">
        <v>664.34</v>
      </c>
      <c r="X1448" s="30">
        <v>87110</v>
      </c>
      <c r="Y1448" s="30" t="s">
        <v>3216</v>
      </c>
      <c r="Z1448" s="30">
        <v>467.65033936488283</v>
      </c>
    </row>
    <row r="1449" spans="1:26" x14ac:dyDescent="0.2">
      <c r="A1449" s="30">
        <v>1023</v>
      </c>
      <c r="B1449" s="30" t="s">
        <v>2490</v>
      </c>
      <c r="C1449" s="30" t="s">
        <v>1</v>
      </c>
      <c r="D1449" s="30">
        <v>0.02</v>
      </c>
      <c r="E1449" s="30">
        <v>39.06</v>
      </c>
      <c r="F1449" s="30">
        <v>10.55</v>
      </c>
      <c r="G1449" s="30" t="s">
        <v>14</v>
      </c>
      <c r="H1449" s="30" t="s">
        <v>3</v>
      </c>
      <c r="I1449" s="30" t="s">
        <v>24</v>
      </c>
      <c r="J1449" s="30" t="s">
        <v>48</v>
      </c>
      <c r="K1449" s="30" t="s">
        <v>49</v>
      </c>
      <c r="L1449" s="30" t="s">
        <v>231</v>
      </c>
      <c r="M1449" s="30">
        <v>0.37</v>
      </c>
      <c r="N1449" s="30" t="s">
        <v>8</v>
      </c>
      <c r="O1449" s="30" t="s">
        <v>87</v>
      </c>
      <c r="P1449" s="30" t="s">
        <v>296</v>
      </c>
      <c r="Q1449" s="30" t="s">
        <v>2491</v>
      </c>
      <c r="R1449" s="30">
        <v>15221</v>
      </c>
      <c r="S1449" s="32">
        <v>42139</v>
      </c>
      <c r="T1449" s="32">
        <v>42139</v>
      </c>
      <c r="U1449" s="53">
        <v>442.0899</v>
      </c>
      <c r="V1449" s="30">
        <v>16</v>
      </c>
      <c r="W1449" s="30">
        <v>640.71</v>
      </c>
      <c r="X1449" s="30">
        <v>88633</v>
      </c>
      <c r="Y1449" s="30" t="s">
        <v>3218</v>
      </c>
      <c r="Z1449" s="30">
        <v>1078.9544646532679</v>
      </c>
    </row>
    <row r="1450" spans="1:26" x14ac:dyDescent="0.2">
      <c r="A1450" s="30">
        <v>1023</v>
      </c>
      <c r="B1450" s="30" t="s">
        <v>2490</v>
      </c>
      <c r="C1450" s="30" t="s">
        <v>1</v>
      </c>
      <c r="D1450" s="30">
        <v>0.1</v>
      </c>
      <c r="E1450" s="30">
        <v>37.700000000000003</v>
      </c>
      <c r="F1450" s="30">
        <v>2.99</v>
      </c>
      <c r="G1450" s="30" t="s">
        <v>14</v>
      </c>
      <c r="H1450" s="30" t="s">
        <v>3</v>
      </c>
      <c r="I1450" s="30" t="s">
        <v>24</v>
      </c>
      <c r="J1450" s="30" t="s">
        <v>48</v>
      </c>
      <c r="K1450" s="30" t="s">
        <v>49</v>
      </c>
      <c r="L1450" s="30" t="s">
        <v>2492</v>
      </c>
      <c r="M1450" s="30">
        <v>0.35</v>
      </c>
      <c r="N1450" s="30" t="s">
        <v>8</v>
      </c>
      <c r="O1450" s="30" t="s">
        <v>87</v>
      </c>
      <c r="P1450" s="30" t="s">
        <v>296</v>
      </c>
      <c r="Q1450" s="30" t="s">
        <v>2491</v>
      </c>
      <c r="R1450" s="30">
        <v>15221</v>
      </c>
      <c r="S1450" s="32">
        <v>42139</v>
      </c>
      <c r="T1450" s="32">
        <v>42140</v>
      </c>
      <c r="U1450" s="53">
        <v>455.12400000000002</v>
      </c>
      <c r="V1450" s="30">
        <v>18</v>
      </c>
      <c r="W1450" s="30">
        <v>659.6</v>
      </c>
      <c r="X1450" s="30">
        <v>88633</v>
      </c>
      <c r="Y1450" s="30" t="s">
        <v>3218</v>
      </c>
      <c r="Z1450" s="30">
        <v>809.59636079742882</v>
      </c>
    </row>
    <row r="1451" spans="1:26" x14ac:dyDescent="0.2">
      <c r="A1451" s="30">
        <v>18</v>
      </c>
      <c r="B1451" s="30" t="s">
        <v>2493</v>
      </c>
      <c r="C1451" s="30" t="s">
        <v>13</v>
      </c>
      <c r="D1451" s="30">
        <v>0.05</v>
      </c>
      <c r="E1451" s="30">
        <v>26.48</v>
      </c>
      <c r="F1451" s="30">
        <v>6.93</v>
      </c>
      <c r="G1451" s="30" t="s">
        <v>14</v>
      </c>
      <c r="H1451" s="30" t="s">
        <v>3</v>
      </c>
      <c r="I1451" s="30" t="s">
        <v>4</v>
      </c>
      <c r="J1451" s="30" t="s">
        <v>102</v>
      </c>
      <c r="K1451" s="30" t="s">
        <v>49</v>
      </c>
      <c r="L1451" s="30" t="s">
        <v>2494</v>
      </c>
      <c r="M1451" s="30">
        <v>0.49</v>
      </c>
      <c r="N1451" s="30" t="s">
        <v>8</v>
      </c>
      <c r="O1451" s="30" t="s">
        <v>35</v>
      </c>
      <c r="P1451" s="30" t="s">
        <v>253</v>
      </c>
      <c r="Q1451" s="30" t="s">
        <v>2495</v>
      </c>
      <c r="R1451" s="30">
        <v>59601</v>
      </c>
      <c r="S1451" s="32">
        <v>42139</v>
      </c>
      <c r="T1451" s="32">
        <v>42140</v>
      </c>
      <c r="U1451" s="53">
        <v>314.48129999999998</v>
      </c>
      <c r="V1451" s="30">
        <v>17</v>
      </c>
      <c r="W1451" s="30">
        <v>455.77</v>
      </c>
      <c r="X1451" s="30">
        <v>90031</v>
      </c>
      <c r="Y1451" s="30" t="s">
        <v>3217</v>
      </c>
      <c r="Z1451" s="30">
        <v>596.22741008711819</v>
      </c>
    </row>
    <row r="1452" spans="1:26" x14ac:dyDescent="0.2">
      <c r="A1452" s="30">
        <v>21</v>
      </c>
      <c r="B1452" s="30" t="s">
        <v>2496</v>
      </c>
      <c r="C1452" s="30" t="s">
        <v>13</v>
      </c>
      <c r="D1452" s="30">
        <v>0.05</v>
      </c>
      <c r="E1452" s="30">
        <v>26.48</v>
      </c>
      <c r="F1452" s="30">
        <v>6.93</v>
      </c>
      <c r="G1452" s="30" t="s">
        <v>14</v>
      </c>
      <c r="H1452" s="30" t="s">
        <v>3</v>
      </c>
      <c r="I1452" s="30" t="s">
        <v>4</v>
      </c>
      <c r="J1452" s="30" t="s">
        <v>102</v>
      </c>
      <c r="K1452" s="30" t="s">
        <v>49</v>
      </c>
      <c r="L1452" s="30" t="s">
        <v>2494</v>
      </c>
      <c r="M1452" s="30">
        <v>0.49</v>
      </c>
      <c r="N1452" s="30" t="s">
        <v>8</v>
      </c>
      <c r="O1452" s="30" t="s">
        <v>87</v>
      </c>
      <c r="P1452" s="30" t="s">
        <v>88</v>
      </c>
      <c r="Q1452" s="30" t="s">
        <v>89</v>
      </c>
      <c r="R1452" s="30">
        <v>10012</v>
      </c>
      <c r="S1452" s="32">
        <v>42139</v>
      </c>
      <c r="T1452" s="32">
        <v>42140</v>
      </c>
      <c r="U1452" s="53">
        <v>384.38</v>
      </c>
      <c r="V1452" s="30">
        <v>70</v>
      </c>
      <c r="W1452" s="30">
        <v>1876.69</v>
      </c>
      <c r="X1452" s="30">
        <v>41793</v>
      </c>
      <c r="Y1452" s="30" t="s">
        <v>3218</v>
      </c>
      <c r="Z1452" s="30">
        <v>667.80547684820635</v>
      </c>
    </row>
    <row r="1453" spans="1:26" x14ac:dyDescent="0.2">
      <c r="A1453" s="30">
        <v>1989</v>
      </c>
      <c r="B1453" s="30" t="s">
        <v>669</v>
      </c>
      <c r="C1453" s="30" t="s">
        <v>13</v>
      </c>
      <c r="D1453" s="30">
        <v>0.01</v>
      </c>
      <c r="E1453" s="30">
        <v>30.98</v>
      </c>
      <c r="F1453" s="30">
        <v>6.5</v>
      </c>
      <c r="G1453" s="30" t="s">
        <v>14</v>
      </c>
      <c r="H1453" s="30" t="s">
        <v>70</v>
      </c>
      <c r="I1453" s="30" t="s">
        <v>16</v>
      </c>
      <c r="J1453" s="30" t="s">
        <v>17</v>
      </c>
      <c r="K1453" s="30" t="s">
        <v>49</v>
      </c>
      <c r="L1453" s="30" t="s">
        <v>2497</v>
      </c>
      <c r="M1453" s="30">
        <v>0.64</v>
      </c>
      <c r="N1453" s="30" t="s">
        <v>8</v>
      </c>
      <c r="O1453" s="30" t="s">
        <v>35</v>
      </c>
      <c r="P1453" s="30" t="s">
        <v>122</v>
      </c>
      <c r="Q1453" s="30" t="s">
        <v>671</v>
      </c>
      <c r="R1453" s="30">
        <v>84117</v>
      </c>
      <c r="S1453" s="32">
        <v>42139</v>
      </c>
      <c r="T1453" s="32">
        <v>42140</v>
      </c>
      <c r="U1453" s="53">
        <v>46.29</v>
      </c>
      <c r="V1453" s="30">
        <v>11</v>
      </c>
      <c r="W1453" s="30">
        <v>363.37</v>
      </c>
      <c r="X1453" s="30">
        <v>90001</v>
      </c>
      <c r="Y1453" s="30" t="s">
        <v>3217</v>
      </c>
      <c r="Z1453" s="30">
        <v>483.95472423118906</v>
      </c>
    </row>
    <row r="1454" spans="1:26" x14ac:dyDescent="0.2">
      <c r="A1454" s="30">
        <v>1989</v>
      </c>
      <c r="B1454" s="30" t="s">
        <v>669</v>
      </c>
      <c r="C1454" s="30" t="s">
        <v>13</v>
      </c>
      <c r="D1454" s="30">
        <v>0.01</v>
      </c>
      <c r="E1454" s="30">
        <v>40.99</v>
      </c>
      <c r="F1454" s="30">
        <v>19.989999999999998</v>
      </c>
      <c r="G1454" s="30" t="s">
        <v>14</v>
      </c>
      <c r="H1454" s="30" t="s">
        <v>70</v>
      </c>
      <c r="I1454" s="30" t="s">
        <v>24</v>
      </c>
      <c r="J1454" s="30" t="s">
        <v>64</v>
      </c>
      <c r="K1454" s="30" t="s">
        <v>49</v>
      </c>
      <c r="L1454" s="30" t="s">
        <v>1210</v>
      </c>
      <c r="M1454" s="30">
        <v>0.36</v>
      </c>
      <c r="N1454" s="30" t="s">
        <v>8</v>
      </c>
      <c r="O1454" s="30" t="s">
        <v>35</v>
      </c>
      <c r="P1454" s="30" t="s">
        <v>122</v>
      </c>
      <c r="Q1454" s="30" t="s">
        <v>671</v>
      </c>
      <c r="R1454" s="30">
        <v>84117</v>
      </c>
      <c r="S1454" s="32">
        <v>42139</v>
      </c>
      <c r="T1454" s="32">
        <v>42142</v>
      </c>
      <c r="U1454" s="53">
        <v>177.79</v>
      </c>
      <c r="V1454" s="30">
        <v>11</v>
      </c>
      <c r="W1454" s="30">
        <v>480.75</v>
      </c>
      <c r="X1454" s="30">
        <v>90001</v>
      </c>
      <c r="Y1454" s="30" t="s">
        <v>3217</v>
      </c>
      <c r="Z1454" s="30">
        <v>790.10047763328623</v>
      </c>
    </row>
    <row r="1455" spans="1:26" x14ac:dyDescent="0.2">
      <c r="A1455" s="30">
        <v>266</v>
      </c>
      <c r="B1455" s="30" t="s">
        <v>2498</v>
      </c>
      <c r="C1455" s="30" t="s">
        <v>92</v>
      </c>
      <c r="D1455" s="30">
        <v>0.08</v>
      </c>
      <c r="E1455" s="30">
        <v>6.48</v>
      </c>
      <c r="F1455" s="30">
        <v>7.03</v>
      </c>
      <c r="G1455" s="30" t="s">
        <v>14</v>
      </c>
      <c r="H1455" s="30" t="s">
        <v>70</v>
      </c>
      <c r="I1455" s="30" t="s">
        <v>24</v>
      </c>
      <c r="J1455" s="30" t="s">
        <v>64</v>
      </c>
      <c r="K1455" s="30" t="s">
        <v>49</v>
      </c>
      <c r="L1455" s="30" t="s">
        <v>2499</v>
      </c>
      <c r="M1455" s="30">
        <v>0.37</v>
      </c>
      <c r="N1455" s="30" t="s">
        <v>8</v>
      </c>
      <c r="O1455" s="30" t="s">
        <v>28</v>
      </c>
      <c r="P1455" s="30" t="s">
        <v>163</v>
      </c>
      <c r="Q1455" s="30" t="s">
        <v>2500</v>
      </c>
      <c r="R1455" s="30">
        <v>78207</v>
      </c>
      <c r="S1455" s="32">
        <v>42139</v>
      </c>
      <c r="T1455" s="32">
        <v>42140</v>
      </c>
      <c r="U1455" s="53">
        <v>8.9320000000000004</v>
      </c>
      <c r="V1455" s="30">
        <v>10</v>
      </c>
      <c r="W1455" s="30">
        <v>67.86</v>
      </c>
      <c r="X1455" s="30">
        <v>90594</v>
      </c>
      <c r="Y1455" s="30" t="s">
        <v>3216</v>
      </c>
      <c r="Z1455" s="30">
        <v>128.15843496354594</v>
      </c>
    </row>
    <row r="1456" spans="1:26" x14ac:dyDescent="0.2">
      <c r="A1456" s="30">
        <v>266</v>
      </c>
      <c r="B1456" s="30" t="s">
        <v>2498</v>
      </c>
      <c r="C1456" s="30" t="s">
        <v>92</v>
      </c>
      <c r="D1456" s="30">
        <v>0.01</v>
      </c>
      <c r="E1456" s="30">
        <v>20.34</v>
      </c>
      <c r="F1456" s="30">
        <v>35</v>
      </c>
      <c r="G1456" s="30" t="s">
        <v>14</v>
      </c>
      <c r="H1456" s="30" t="s">
        <v>70</v>
      </c>
      <c r="I1456" s="30" t="s">
        <v>24</v>
      </c>
      <c r="J1456" s="30" t="s">
        <v>54</v>
      </c>
      <c r="K1456" s="30" t="s">
        <v>40</v>
      </c>
      <c r="L1456" s="30" t="s">
        <v>236</v>
      </c>
      <c r="M1456" s="30">
        <v>0.84</v>
      </c>
      <c r="N1456" s="30" t="s">
        <v>8</v>
      </c>
      <c r="O1456" s="30" t="s">
        <v>28</v>
      </c>
      <c r="P1456" s="30" t="s">
        <v>163</v>
      </c>
      <c r="Q1456" s="30" t="s">
        <v>2500</v>
      </c>
      <c r="R1456" s="30">
        <v>78207</v>
      </c>
      <c r="S1456" s="32">
        <v>42139</v>
      </c>
      <c r="T1456" s="32">
        <v>42140</v>
      </c>
      <c r="U1456" s="53">
        <v>229.63800000000001</v>
      </c>
      <c r="V1456" s="30">
        <v>33</v>
      </c>
      <c r="W1456" s="30">
        <v>747.28</v>
      </c>
      <c r="X1456" s="30">
        <v>90594</v>
      </c>
      <c r="Y1456" s="30" t="s">
        <v>3216</v>
      </c>
      <c r="Z1456" s="30">
        <v>1607.5804914586911</v>
      </c>
    </row>
    <row r="1457" spans="1:26" x14ac:dyDescent="0.2">
      <c r="A1457" s="30">
        <v>491</v>
      </c>
      <c r="B1457" s="30" t="s">
        <v>1049</v>
      </c>
      <c r="C1457" s="30" t="s">
        <v>92</v>
      </c>
      <c r="D1457" s="30">
        <v>0.08</v>
      </c>
      <c r="E1457" s="30">
        <v>2.94</v>
      </c>
      <c r="F1457" s="30">
        <v>0.96</v>
      </c>
      <c r="G1457" s="30" t="s">
        <v>14</v>
      </c>
      <c r="H1457" s="30" t="s">
        <v>15</v>
      </c>
      <c r="I1457" s="30" t="s">
        <v>24</v>
      </c>
      <c r="J1457" s="30" t="s">
        <v>25</v>
      </c>
      <c r="K1457" s="30" t="s">
        <v>26</v>
      </c>
      <c r="L1457" s="30" t="s">
        <v>805</v>
      </c>
      <c r="M1457" s="30">
        <v>0.57999999999999996</v>
      </c>
      <c r="N1457" s="30" t="s">
        <v>8</v>
      </c>
      <c r="O1457" s="30" t="s">
        <v>87</v>
      </c>
      <c r="P1457" s="30" t="s">
        <v>88</v>
      </c>
      <c r="Q1457" s="30" t="s">
        <v>89</v>
      </c>
      <c r="R1457" s="30">
        <v>10154</v>
      </c>
      <c r="S1457" s="32">
        <v>42139</v>
      </c>
      <c r="T1457" s="32">
        <v>42141</v>
      </c>
      <c r="U1457" s="53">
        <v>-2.12</v>
      </c>
      <c r="V1457" s="30">
        <v>23</v>
      </c>
      <c r="W1457" s="30">
        <v>66.7</v>
      </c>
      <c r="X1457" s="30">
        <v>8353</v>
      </c>
      <c r="Y1457" s="30" t="s">
        <v>3218</v>
      </c>
      <c r="Z1457" s="30">
        <v>83.591507297596223</v>
      </c>
    </row>
    <row r="1458" spans="1:26" x14ac:dyDescent="0.2">
      <c r="A1458" s="30">
        <v>494</v>
      </c>
      <c r="B1458" s="30" t="s">
        <v>1050</v>
      </c>
      <c r="C1458" s="30" t="s">
        <v>92</v>
      </c>
      <c r="D1458" s="30">
        <v>0.06</v>
      </c>
      <c r="E1458" s="30">
        <v>8.32</v>
      </c>
      <c r="F1458" s="30">
        <v>2.38</v>
      </c>
      <c r="G1458" s="30" t="s">
        <v>14</v>
      </c>
      <c r="H1458" s="30" t="s">
        <v>15</v>
      </c>
      <c r="I1458" s="30" t="s">
        <v>16</v>
      </c>
      <c r="J1458" s="30" t="s">
        <v>17</v>
      </c>
      <c r="K1458" s="30" t="s">
        <v>18</v>
      </c>
      <c r="L1458" s="30" t="s">
        <v>1401</v>
      </c>
      <c r="M1458" s="30">
        <v>0.74</v>
      </c>
      <c r="N1458" s="30" t="s">
        <v>8</v>
      </c>
      <c r="O1458" s="30" t="s">
        <v>35</v>
      </c>
      <c r="P1458" s="30" t="s">
        <v>42</v>
      </c>
      <c r="Q1458" s="30" t="s">
        <v>118</v>
      </c>
      <c r="R1458" s="30">
        <v>98115</v>
      </c>
      <c r="S1458" s="32">
        <v>42139</v>
      </c>
      <c r="T1458" s="32">
        <v>42141</v>
      </c>
      <c r="U1458" s="53">
        <v>-36.630000000000003</v>
      </c>
      <c r="V1458" s="30">
        <v>12</v>
      </c>
      <c r="W1458" s="30">
        <v>101.26</v>
      </c>
      <c r="X1458" s="30">
        <v>88905</v>
      </c>
      <c r="Y1458" s="30" t="s">
        <v>3217</v>
      </c>
      <c r="Z1458" s="30">
        <v>250.56293077894469</v>
      </c>
    </row>
    <row r="1459" spans="1:26" x14ac:dyDescent="0.2">
      <c r="A1459" s="30">
        <v>494</v>
      </c>
      <c r="B1459" s="30" t="s">
        <v>1050</v>
      </c>
      <c r="C1459" s="30" t="s">
        <v>92</v>
      </c>
      <c r="D1459" s="30">
        <v>0.08</v>
      </c>
      <c r="E1459" s="30">
        <v>2.94</v>
      </c>
      <c r="F1459" s="30">
        <v>0.96</v>
      </c>
      <c r="G1459" s="30" t="s">
        <v>14</v>
      </c>
      <c r="H1459" s="30" t="s">
        <v>15</v>
      </c>
      <c r="I1459" s="30" t="s">
        <v>24</v>
      </c>
      <c r="J1459" s="30" t="s">
        <v>25</v>
      </c>
      <c r="K1459" s="30" t="s">
        <v>26</v>
      </c>
      <c r="L1459" s="30" t="s">
        <v>805</v>
      </c>
      <c r="M1459" s="30">
        <v>0.57999999999999996</v>
      </c>
      <c r="N1459" s="30" t="s">
        <v>8</v>
      </c>
      <c r="O1459" s="30" t="s">
        <v>35</v>
      </c>
      <c r="P1459" s="30" t="s">
        <v>42</v>
      </c>
      <c r="Q1459" s="30" t="s">
        <v>118</v>
      </c>
      <c r="R1459" s="30">
        <v>98115</v>
      </c>
      <c r="S1459" s="32">
        <v>42139</v>
      </c>
      <c r="T1459" s="32">
        <v>42141</v>
      </c>
      <c r="U1459" s="53">
        <v>-2.12</v>
      </c>
      <c r="V1459" s="30">
        <v>6</v>
      </c>
      <c r="W1459" s="30">
        <v>17.399999999999999</v>
      </c>
      <c r="X1459" s="30">
        <v>88905</v>
      </c>
      <c r="Y1459" s="30" t="s">
        <v>3217</v>
      </c>
      <c r="Z1459" s="30">
        <v>83.591507297596223</v>
      </c>
    </row>
    <row r="1460" spans="1:26" x14ac:dyDescent="0.2">
      <c r="A1460" s="30">
        <v>3041</v>
      </c>
      <c r="B1460" s="30" t="s">
        <v>2501</v>
      </c>
      <c r="C1460" s="30" t="s">
        <v>46</v>
      </c>
      <c r="D1460" s="30">
        <v>0.08</v>
      </c>
      <c r="E1460" s="30">
        <v>73.98</v>
      </c>
      <c r="F1460" s="30">
        <v>4</v>
      </c>
      <c r="G1460" s="30" t="s">
        <v>14</v>
      </c>
      <c r="H1460" s="30" t="s">
        <v>70</v>
      </c>
      <c r="I1460" s="30" t="s">
        <v>16</v>
      </c>
      <c r="J1460" s="30" t="s">
        <v>17</v>
      </c>
      <c r="K1460" s="30" t="s">
        <v>49</v>
      </c>
      <c r="L1460" s="30" t="s">
        <v>709</v>
      </c>
      <c r="M1460" s="30">
        <v>0.77</v>
      </c>
      <c r="N1460" s="30" t="s">
        <v>8</v>
      </c>
      <c r="O1460" s="30" t="s">
        <v>28</v>
      </c>
      <c r="P1460" s="30" t="s">
        <v>513</v>
      </c>
      <c r="Q1460" s="30" t="s">
        <v>2041</v>
      </c>
      <c r="R1460" s="30">
        <v>67846</v>
      </c>
      <c r="S1460" s="32">
        <v>42139</v>
      </c>
      <c r="T1460" s="32">
        <v>42142</v>
      </c>
      <c r="U1460" s="53">
        <v>97.16</v>
      </c>
      <c r="V1460" s="30">
        <v>17</v>
      </c>
      <c r="W1460" s="30">
        <v>1181.67</v>
      </c>
      <c r="X1460" s="30">
        <v>86102</v>
      </c>
      <c r="Y1460" s="30" t="s">
        <v>3216</v>
      </c>
      <c r="Z1460" s="30">
        <v>866.9879527744672</v>
      </c>
    </row>
    <row r="1461" spans="1:26" x14ac:dyDescent="0.2">
      <c r="A1461" s="30">
        <v>3041</v>
      </c>
      <c r="B1461" s="30" t="s">
        <v>2501</v>
      </c>
      <c r="C1461" s="30" t="s">
        <v>46</v>
      </c>
      <c r="D1461" s="30">
        <v>0.02</v>
      </c>
      <c r="E1461" s="30">
        <v>3.68</v>
      </c>
      <c r="F1461" s="30">
        <v>1.32</v>
      </c>
      <c r="G1461" s="30" t="s">
        <v>14</v>
      </c>
      <c r="H1461" s="30" t="s">
        <v>70</v>
      </c>
      <c r="I1461" s="30" t="s">
        <v>24</v>
      </c>
      <c r="J1461" s="30" t="s">
        <v>544</v>
      </c>
      <c r="K1461" s="30" t="s">
        <v>26</v>
      </c>
      <c r="L1461" s="30" t="s">
        <v>2502</v>
      </c>
      <c r="M1461" s="30">
        <v>0.83</v>
      </c>
      <c r="N1461" s="30" t="s">
        <v>8</v>
      </c>
      <c r="O1461" s="30" t="s">
        <v>28</v>
      </c>
      <c r="P1461" s="30" t="s">
        <v>513</v>
      </c>
      <c r="Q1461" s="30" t="s">
        <v>2041</v>
      </c>
      <c r="R1461" s="30">
        <v>67846</v>
      </c>
      <c r="S1461" s="32">
        <v>42139</v>
      </c>
      <c r="T1461" s="32">
        <v>42141</v>
      </c>
      <c r="U1461" s="53">
        <v>-20.65</v>
      </c>
      <c r="V1461" s="30">
        <v>8</v>
      </c>
      <c r="W1461" s="30">
        <v>29.93</v>
      </c>
      <c r="X1461" s="30">
        <v>86102</v>
      </c>
      <c r="Y1461" s="30" t="s">
        <v>3216</v>
      </c>
      <c r="Z1461" s="30">
        <v>541.53315931480847</v>
      </c>
    </row>
    <row r="1462" spans="1:26" x14ac:dyDescent="0.2">
      <c r="A1462" s="30">
        <v>136</v>
      </c>
      <c r="B1462" s="30" t="s">
        <v>2503</v>
      </c>
      <c r="C1462" s="30" t="s">
        <v>1</v>
      </c>
      <c r="D1462" s="30">
        <v>0.04</v>
      </c>
      <c r="E1462" s="30">
        <v>18.97</v>
      </c>
      <c r="F1462" s="30">
        <v>9.5399999999999991</v>
      </c>
      <c r="G1462" s="30" t="s">
        <v>14</v>
      </c>
      <c r="H1462" s="30" t="s">
        <v>3</v>
      </c>
      <c r="I1462" s="30" t="s">
        <v>24</v>
      </c>
      <c r="J1462" s="30" t="s">
        <v>64</v>
      </c>
      <c r="K1462" s="30" t="s">
        <v>49</v>
      </c>
      <c r="L1462" s="30" t="s">
        <v>455</v>
      </c>
      <c r="M1462" s="30">
        <v>0.37</v>
      </c>
      <c r="N1462" s="30" t="s">
        <v>8</v>
      </c>
      <c r="O1462" s="30" t="s">
        <v>35</v>
      </c>
      <c r="P1462" s="30" t="s">
        <v>66</v>
      </c>
      <c r="Q1462" s="30" t="s">
        <v>2504</v>
      </c>
      <c r="R1462" s="30">
        <v>94952</v>
      </c>
      <c r="S1462" s="32">
        <v>42140</v>
      </c>
      <c r="T1462" s="32">
        <v>42141</v>
      </c>
      <c r="U1462" s="53">
        <v>3.04</v>
      </c>
      <c r="V1462" s="30">
        <v>5</v>
      </c>
      <c r="W1462" s="30">
        <v>101.74</v>
      </c>
      <c r="X1462" s="30">
        <v>88534</v>
      </c>
      <c r="Y1462" s="30" t="s">
        <v>3217</v>
      </c>
      <c r="Z1462" s="30">
        <v>525.27805917602336</v>
      </c>
    </row>
    <row r="1463" spans="1:26" x14ac:dyDescent="0.2">
      <c r="A1463" s="30">
        <v>136</v>
      </c>
      <c r="B1463" s="30" t="s">
        <v>2503</v>
      </c>
      <c r="C1463" s="30" t="s">
        <v>1</v>
      </c>
      <c r="D1463" s="30">
        <v>0.09</v>
      </c>
      <c r="E1463" s="30">
        <v>10.98</v>
      </c>
      <c r="F1463" s="30">
        <v>3.37</v>
      </c>
      <c r="G1463" s="30" t="s">
        <v>14</v>
      </c>
      <c r="H1463" s="30" t="s">
        <v>3</v>
      </c>
      <c r="I1463" s="30" t="s">
        <v>24</v>
      </c>
      <c r="J1463" s="30" t="s">
        <v>544</v>
      </c>
      <c r="K1463" s="30" t="s">
        <v>18</v>
      </c>
      <c r="L1463" s="30" t="s">
        <v>2105</v>
      </c>
      <c r="M1463" s="30">
        <v>0.56999999999999995</v>
      </c>
      <c r="N1463" s="30" t="s">
        <v>8</v>
      </c>
      <c r="O1463" s="30" t="s">
        <v>35</v>
      </c>
      <c r="P1463" s="30" t="s">
        <v>66</v>
      </c>
      <c r="Q1463" s="30" t="s">
        <v>2504</v>
      </c>
      <c r="R1463" s="30">
        <v>94952</v>
      </c>
      <c r="S1463" s="32">
        <v>42140</v>
      </c>
      <c r="T1463" s="32">
        <v>42141</v>
      </c>
      <c r="U1463" s="53">
        <v>2.706</v>
      </c>
      <c r="V1463" s="30">
        <v>8</v>
      </c>
      <c r="W1463" s="30">
        <v>84.52</v>
      </c>
      <c r="X1463" s="30">
        <v>88534</v>
      </c>
      <c r="Y1463" s="30" t="s">
        <v>3217</v>
      </c>
      <c r="Z1463" s="30">
        <v>462.56202985451228</v>
      </c>
    </row>
    <row r="1464" spans="1:26" x14ac:dyDescent="0.2">
      <c r="A1464" s="30">
        <v>688</v>
      </c>
      <c r="B1464" s="30" t="s">
        <v>1497</v>
      </c>
      <c r="C1464" s="30" t="s">
        <v>1</v>
      </c>
      <c r="D1464" s="30">
        <v>7.0000000000000007E-2</v>
      </c>
      <c r="E1464" s="30">
        <v>279.48</v>
      </c>
      <c r="F1464" s="30">
        <v>35</v>
      </c>
      <c r="G1464" s="30" t="s">
        <v>14</v>
      </c>
      <c r="H1464" s="30" t="s">
        <v>3</v>
      </c>
      <c r="I1464" s="30" t="s">
        <v>24</v>
      </c>
      <c r="J1464" s="30" t="s">
        <v>54</v>
      </c>
      <c r="K1464" s="30" t="s">
        <v>40</v>
      </c>
      <c r="L1464" s="30" t="s">
        <v>201</v>
      </c>
      <c r="M1464" s="30">
        <v>0.8</v>
      </c>
      <c r="N1464" s="30" t="s">
        <v>8</v>
      </c>
      <c r="O1464" s="30" t="s">
        <v>28</v>
      </c>
      <c r="P1464" s="30" t="s">
        <v>56</v>
      </c>
      <c r="Q1464" s="30" t="s">
        <v>1499</v>
      </c>
      <c r="R1464" s="30">
        <v>63116</v>
      </c>
      <c r="S1464" s="32">
        <v>42140</v>
      </c>
      <c r="T1464" s="32">
        <v>42140</v>
      </c>
      <c r="U1464" s="53">
        <v>-207.28</v>
      </c>
      <c r="V1464" s="30">
        <v>10</v>
      </c>
      <c r="W1464" s="30">
        <v>2716.09</v>
      </c>
      <c r="X1464" s="30">
        <v>88503</v>
      </c>
      <c r="Y1464" s="30" t="s">
        <v>3216</v>
      </c>
      <c r="Z1464" s="30">
        <v>2167.4101646380959</v>
      </c>
    </row>
    <row r="1465" spans="1:26" x14ac:dyDescent="0.2">
      <c r="A1465" s="30">
        <v>1042</v>
      </c>
      <c r="B1465" s="30" t="s">
        <v>2505</v>
      </c>
      <c r="C1465" s="30" t="s">
        <v>1</v>
      </c>
      <c r="D1465" s="30">
        <v>0</v>
      </c>
      <c r="E1465" s="30">
        <v>14.42</v>
      </c>
      <c r="F1465" s="30">
        <v>6.75</v>
      </c>
      <c r="G1465" s="30" t="s">
        <v>63</v>
      </c>
      <c r="H1465" s="30" t="s">
        <v>3</v>
      </c>
      <c r="I1465" s="30" t="s">
        <v>24</v>
      </c>
      <c r="J1465" s="30" t="s">
        <v>71</v>
      </c>
      <c r="K1465" s="30" t="s">
        <v>120</v>
      </c>
      <c r="L1465" s="30" t="s">
        <v>385</v>
      </c>
      <c r="M1465" s="30">
        <v>0.52</v>
      </c>
      <c r="N1465" s="30" t="s">
        <v>8</v>
      </c>
      <c r="O1465" s="30" t="s">
        <v>35</v>
      </c>
      <c r="P1465" s="30" t="s">
        <v>66</v>
      </c>
      <c r="Q1465" s="30" t="s">
        <v>2506</v>
      </c>
      <c r="R1465" s="30">
        <v>95991</v>
      </c>
      <c r="S1465" s="32">
        <v>42140</v>
      </c>
      <c r="T1465" s="32">
        <v>42141</v>
      </c>
      <c r="U1465" s="53">
        <v>9.33</v>
      </c>
      <c r="V1465" s="30">
        <v>6</v>
      </c>
      <c r="W1465" s="30">
        <v>98.96</v>
      </c>
      <c r="X1465" s="30">
        <v>87847</v>
      </c>
      <c r="Y1465" s="30" t="s">
        <v>3217</v>
      </c>
      <c r="Z1465" s="30">
        <v>509.24470936012386</v>
      </c>
    </row>
    <row r="1466" spans="1:26" x14ac:dyDescent="0.2">
      <c r="A1466" s="30">
        <v>1390</v>
      </c>
      <c r="B1466" s="30" t="s">
        <v>2507</v>
      </c>
      <c r="C1466" s="30" t="s">
        <v>1</v>
      </c>
      <c r="D1466" s="30">
        <v>0.1</v>
      </c>
      <c r="E1466" s="30">
        <v>8.17</v>
      </c>
      <c r="F1466" s="30">
        <v>1.69</v>
      </c>
      <c r="G1466" s="30" t="s">
        <v>14</v>
      </c>
      <c r="H1466" s="30" t="s">
        <v>70</v>
      </c>
      <c r="I1466" s="30" t="s">
        <v>24</v>
      </c>
      <c r="J1466" s="30" t="s">
        <v>64</v>
      </c>
      <c r="K1466" s="30" t="s">
        <v>26</v>
      </c>
      <c r="L1466" s="30" t="s">
        <v>2508</v>
      </c>
      <c r="M1466" s="30">
        <v>0.38</v>
      </c>
      <c r="N1466" s="30" t="s">
        <v>8</v>
      </c>
      <c r="O1466" s="30" t="s">
        <v>35</v>
      </c>
      <c r="P1466" s="30" t="s">
        <v>66</v>
      </c>
      <c r="Q1466" s="30" t="s">
        <v>2509</v>
      </c>
      <c r="R1466" s="30">
        <v>95207</v>
      </c>
      <c r="S1466" s="32">
        <v>42140</v>
      </c>
      <c r="T1466" s="32">
        <v>42140</v>
      </c>
      <c r="U1466" s="53">
        <v>100.2984</v>
      </c>
      <c r="V1466" s="30">
        <v>19</v>
      </c>
      <c r="W1466" s="30">
        <v>145.36000000000001</v>
      </c>
      <c r="X1466" s="30">
        <v>88731</v>
      </c>
      <c r="Y1466" s="30" t="s">
        <v>3217</v>
      </c>
      <c r="Z1466" s="30">
        <v>351.76410743866666</v>
      </c>
    </row>
    <row r="1467" spans="1:26" x14ac:dyDescent="0.2">
      <c r="A1467" s="30">
        <v>1390</v>
      </c>
      <c r="B1467" s="30" t="s">
        <v>2507</v>
      </c>
      <c r="C1467" s="30" t="s">
        <v>1</v>
      </c>
      <c r="D1467" s="30">
        <v>0.03</v>
      </c>
      <c r="E1467" s="30">
        <v>110.99</v>
      </c>
      <c r="F1467" s="30">
        <v>2.5</v>
      </c>
      <c r="G1467" s="30" t="s">
        <v>14</v>
      </c>
      <c r="H1467" s="30" t="s">
        <v>70</v>
      </c>
      <c r="I1467" s="30" t="s">
        <v>16</v>
      </c>
      <c r="J1467" s="30" t="s">
        <v>111</v>
      </c>
      <c r="K1467" s="30" t="s">
        <v>49</v>
      </c>
      <c r="L1467" s="30" t="s">
        <v>112</v>
      </c>
      <c r="M1467" s="30">
        <v>0.56999999999999995</v>
      </c>
      <c r="N1467" s="30" t="s">
        <v>8</v>
      </c>
      <c r="O1467" s="30" t="s">
        <v>35</v>
      </c>
      <c r="P1467" s="30" t="s">
        <v>66</v>
      </c>
      <c r="Q1467" s="30" t="s">
        <v>2509</v>
      </c>
      <c r="R1467" s="30">
        <v>95207</v>
      </c>
      <c r="S1467" s="32">
        <v>42140</v>
      </c>
      <c r="T1467" s="32">
        <v>42142</v>
      </c>
      <c r="U1467" s="53">
        <v>2495.3987999999999</v>
      </c>
      <c r="V1467" s="30">
        <v>38</v>
      </c>
      <c r="W1467" s="30">
        <v>3616.52</v>
      </c>
      <c r="X1467" s="30">
        <v>88731</v>
      </c>
      <c r="Y1467" s="30" t="s">
        <v>3217</v>
      </c>
      <c r="Z1467" s="30">
        <v>3353.1331670584786</v>
      </c>
    </row>
    <row r="1468" spans="1:26" x14ac:dyDescent="0.2">
      <c r="A1468" s="30">
        <v>1721</v>
      </c>
      <c r="B1468" s="30" t="s">
        <v>2510</v>
      </c>
      <c r="C1468" s="30" t="s">
        <v>13</v>
      </c>
      <c r="D1468" s="30">
        <v>0.04</v>
      </c>
      <c r="E1468" s="30">
        <v>12.44</v>
      </c>
      <c r="F1468" s="30">
        <v>6.27</v>
      </c>
      <c r="G1468" s="30" t="s">
        <v>14</v>
      </c>
      <c r="H1468" s="30" t="s">
        <v>70</v>
      </c>
      <c r="I1468" s="30" t="s">
        <v>24</v>
      </c>
      <c r="J1468" s="30" t="s">
        <v>54</v>
      </c>
      <c r="K1468" s="30" t="s">
        <v>120</v>
      </c>
      <c r="L1468" s="30" t="s">
        <v>2511</v>
      </c>
      <c r="M1468" s="30">
        <v>0.56999999999999995</v>
      </c>
      <c r="N1468" s="30" t="s">
        <v>8</v>
      </c>
      <c r="O1468" s="30" t="s">
        <v>9</v>
      </c>
      <c r="P1468" s="30" t="s">
        <v>20</v>
      </c>
      <c r="Q1468" s="30" t="s">
        <v>2512</v>
      </c>
      <c r="R1468" s="30">
        <v>72401</v>
      </c>
      <c r="S1468" s="32">
        <v>42140</v>
      </c>
      <c r="T1468" s="32">
        <v>42141</v>
      </c>
      <c r="U1468" s="53">
        <v>-258.56599999999997</v>
      </c>
      <c r="V1468" s="30">
        <v>37</v>
      </c>
      <c r="W1468" s="30">
        <v>464.94</v>
      </c>
      <c r="X1468" s="30">
        <v>90787</v>
      </c>
      <c r="Y1468" s="30" t="s">
        <v>3215</v>
      </c>
      <c r="Z1468" s="30">
        <v>29.320175911628127</v>
      </c>
    </row>
    <row r="1469" spans="1:26" x14ac:dyDescent="0.2">
      <c r="A1469" s="30">
        <v>1723</v>
      </c>
      <c r="B1469" s="30" t="s">
        <v>864</v>
      </c>
      <c r="C1469" s="30" t="s">
        <v>13</v>
      </c>
      <c r="D1469" s="30">
        <v>0.04</v>
      </c>
      <c r="E1469" s="30">
        <v>12.44</v>
      </c>
      <c r="F1469" s="30">
        <v>6.27</v>
      </c>
      <c r="G1469" s="30" t="s">
        <v>14</v>
      </c>
      <c r="H1469" s="30" t="s">
        <v>70</v>
      </c>
      <c r="I1469" s="30" t="s">
        <v>24</v>
      </c>
      <c r="J1469" s="30" t="s">
        <v>54</v>
      </c>
      <c r="K1469" s="30" t="s">
        <v>120</v>
      </c>
      <c r="L1469" s="30" t="s">
        <v>2511</v>
      </c>
      <c r="M1469" s="30">
        <v>0.56999999999999995</v>
      </c>
      <c r="N1469" s="30" t="s">
        <v>8</v>
      </c>
      <c r="O1469" s="30" t="s">
        <v>35</v>
      </c>
      <c r="P1469" s="30" t="s">
        <v>66</v>
      </c>
      <c r="Q1469" s="30" t="s">
        <v>866</v>
      </c>
      <c r="R1469" s="30">
        <v>92037</v>
      </c>
      <c r="S1469" s="32">
        <v>42140</v>
      </c>
      <c r="T1469" s="32">
        <v>42141</v>
      </c>
      <c r="U1469" s="53">
        <v>-59.06</v>
      </c>
      <c r="V1469" s="30">
        <v>146</v>
      </c>
      <c r="W1469" s="30">
        <v>1834.61</v>
      </c>
      <c r="X1469" s="30">
        <v>32710</v>
      </c>
      <c r="Y1469" s="30" t="s">
        <v>3217</v>
      </c>
      <c r="Z1469" s="30">
        <v>233.61945168124399</v>
      </c>
    </row>
    <row r="1470" spans="1:26" x14ac:dyDescent="0.2">
      <c r="A1470" s="30">
        <v>2610</v>
      </c>
      <c r="B1470" s="30" t="s">
        <v>2513</v>
      </c>
      <c r="C1470" s="30" t="s">
        <v>13</v>
      </c>
      <c r="D1470" s="30">
        <v>0.09</v>
      </c>
      <c r="E1470" s="30">
        <v>5.4</v>
      </c>
      <c r="F1470" s="30">
        <v>7.78</v>
      </c>
      <c r="G1470" s="30" t="s">
        <v>14</v>
      </c>
      <c r="H1470" s="30" t="s">
        <v>70</v>
      </c>
      <c r="I1470" s="30" t="s">
        <v>24</v>
      </c>
      <c r="J1470" s="30" t="s">
        <v>48</v>
      </c>
      <c r="K1470" s="30" t="s">
        <v>49</v>
      </c>
      <c r="L1470" s="30" t="s">
        <v>1460</v>
      </c>
      <c r="M1470" s="30">
        <v>0.37</v>
      </c>
      <c r="N1470" s="30" t="s">
        <v>8</v>
      </c>
      <c r="O1470" s="30" t="s">
        <v>35</v>
      </c>
      <c r="P1470" s="30" t="s">
        <v>66</v>
      </c>
      <c r="Q1470" s="30" t="s">
        <v>2271</v>
      </c>
      <c r="R1470" s="30">
        <v>95616</v>
      </c>
      <c r="S1470" s="32">
        <v>42140</v>
      </c>
      <c r="T1470" s="32">
        <v>42141</v>
      </c>
      <c r="U1470" s="53">
        <v>-136.25200000000001</v>
      </c>
      <c r="V1470" s="30">
        <v>9</v>
      </c>
      <c r="W1470" s="30">
        <v>49.24</v>
      </c>
      <c r="X1470" s="30">
        <v>86118</v>
      </c>
      <c r="Y1470" s="30" t="s">
        <v>3217</v>
      </c>
      <c r="Z1470" s="30">
        <v>-25.028005248818431</v>
      </c>
    </row>
    <row r="1471" spans="1:26" x14ac:dyDescent="0.2">
      <c r="A1471" s="30">
        <v>3354</v>
      </c>
      <c r="B1471" s="30" t="s">
        <v>1869</v>
      </c>
      <c r="C1471" s="30" t="s">
        <v>13</v>
      </c>
      <c r="D1471" s="30">
        <v>0.03</v>
      </c>
      <c r="E1471" s="30">
        <v>28.53</v>
      </c>
      <c r="F1471" s="30">
        <v>1.49</v>
      </c>
      <c r="G1471" s="30" t="s">
        <v>14</v>
      </c>
      <c r="H1471" s="30" t="s">
        <v>70</v>
      </c>
      <c r="I1471" s="30" t="s">
        <v>24</v>
      </c>
      <c r="J1471" s="30" t="s">
        <v>48</v>
      </c>
      <c r="K1471" s="30" t="s">
        <v>49</v>
      </c>
      <c r="L1471" s="30" t="s">
        <v>1808</v>
      </c>
      <c r="M1471" s="30">
        <v>0.38</v>
      </c>
      <c r="N1471" s="30" t="s">
        <v>8</v>
      </c>
      <c r="O1471" s="30" t="s">
        <v>35</v>
      </c>
      <c r="P1471" s="30" t="s">
        <v>66</v>
      </c>
      <c r="Q1471" s="30" t="s">
        <v>1871</v>
      </c>
      <c r="R1471" s="30">
        <v>92231</v>
      </c>
      <c r="S1471" s="32">
        <v>42140</v>
      </c>
      <c r="T1471" s="32">
        <v>42141</v>
      </c>
      <c r="U1471" s="53">
        <v>137.67570000000001</v>
      </c>
      <c r="V1471" s="30">
        <v>7</v>
      </c>
      <c r="W1471" s="30">
        <v>199.53</v>
      </c>
      <c r="X1471" s="30">
        <v>88589</v>
      </c>
      <c r="Y1471" s="30" t="s">
        <v>3217</v>
      </c>
      <c r="Z1471" s="30">
        <v>202.0620497753699</v>
      </c>
    </row>
    <row r="1472" spans="1:26" x14ac:dyDescent="0.2">
      <c r="A1472" s="30">
        <v>3354</v>
      </c>
      <c r="B1472" s="30" t="s">
        <v>1869</v>
      </c>
      <c r="C1472" s="30" t="s">
        <v>13</v>
      </c>
      <c r="D1472" s="30">
        <v>7.0000000000000007E-2</v>
      </c>
      <c r="E1472" s="30">
        <v>5.98</v>
      </c>
      <c r="F1472" s="30">
        <v>7.15</v>
      </c>
      <c r="G1472" s="30" t="s">
        <v>14</v>
      </c>
      <c r="H1472" s="30" t="s">
        <v>70</v>
      </c>
      <c r="I1472" s="30" t="s">
        <v>24</v>
      </c>
      <c r="J1472" s="30" t="s">
        <v>64</v>
      </c>
      <c r="K1472" s="30" t="s">
        <v>49</v>
      </c>
      <c r="L1472" s="30" t="s">
        <v>2514</v>
      </c>
      <c r="M1472" s="30">
        <v>0.36</v>
      </c>
      <c r="N1472" s="30" t="s">
        <v>8</v>
      </c>
      <c r="O1472" s="30" t="s">
        <v>35</v>
      </c>
      <c r="P1472" s="30" t="s">
        <v>66</v>
      </c>
      <c r="Q1472" s="30" t="s">
        <v>1871</v>
      </c>
      <c r="R1472" s="30">
        <v>92231</v>
      </c>
      <c r="S1472" s="32">
        <v>42140</v>
      </c>
      <c r="T1472" s="32">
        <v>42142</v>
      </c>
      <c r="U1472" s="53">
        <v>-62</v>
      </c>
      <c r="V1472" s="30">
        <v>6</v>
      </c>
      <c r="W1472" s="30">
        <v>37.049999999999997</v>
      </c>
      <c r="X1472" s="30">
        <v>88589</v>
      </c>
      <c r="Y1472" s="30" t="s">
        <v>3217</v>
      </c>
      <c r="Z1472" s="30">
        <v>40.317346648531128</v>
      </c>
    </row>
    <row r="1473" spans="1:26" x14ac:dyDescent="0.2">
      <c r="A1473" s="30">
        <v>2070</v>
      </c>
      <c r="B1473" s="30" t="s">
        <v>2515</v>
      </c>
      <c r="C1473" s="30" t="s">
        <v>23</v>
      </c>
      <c r="D1473" s="30">
        <v>7.0000000000000007E-2</v>
      </c>
      <c r="E1473" s="30">
        <v>35.99</v>
      </c>
      <c r="F1473" s="30">
        <v>5.99</v>
      </c>
      <c r="G1473" s="30" t="s">
        <v>14</v>
      </c>
      <c r="H1473" s="30" t="s">
        <v>70</v>
      </c>
      <c r="I1473" s="30" t="s">
        <v>16</v>
      </c>
      <c r="J1473" s="30" t="s">
        <v>111</v>
      </c>
      <c r="K1473" s="30" t="s">
        <v>26</v>
      </c>
      <c r="L1473" s="30" t="s">
        <v>1348</v>
      </c>
      <c r="M1473" s="30">
        <v>0.38</v>
      </c>
      <c r="N1473" s="30" t="s">
        <v>8</v>
      </c>
      <c r="O1473" s="30" t="s">
        <v>28</v>
      </c>
      <c r="P1473" s="30" t="s">
        <v>265</v>
      </c>
      <c r="Q1473" s="30" t="s">
        <v>2516</v>
      </c>
      <c r="R1473" s="30">
        <v>48021</v>
      </c>
      <c r="S1473" s="32">
        <v>42140</v>
      </c>
      <c r="T1473" s="32">
        <v>42144</v>
      </c>
      <c r="U1473" s="53">
        <v>17.8398</v>
      </c>
      <c r="V1473" s="30">
        <v>5</v>
      </c>
      <c r="W1473" s="30">
        <v>153.61000000000001</v>
      </c>
      <c r="X1473" s="30">
        <v>88558</v>
      </c>
      <c r="Y1473" s="30" t="s">
        <v>3216</v>
      </c>
      <c r="Z1473" s="30">
        <v>282.92077789609914</v>
      </c>
    </row>
    <row r="1474" spans="1:26" x14ac:dyDescent="0.2">
      <c r="A1474" s="30">
        <v>2071</v>
      </c>
      <c r="B1474" s="30" t="s">
        <v>893</v>
      </c>
      <c r="C1474" s="30" t="s">
        <v>23</v>
      </c>
      <c r="D1474" s="30">
        <v>0.08</v>
      </c>
      <c r="E1474" s="30">
        <v>65.989999999999995</v>
      </c>
      <c r="F1474" s="30">
        <v>5.92</v>
      </c>
      <c r="G1474" s="30" t="s">
        <v>63</v>
      </c>
      <c r="H1474" s="30" t="s">
        <v>70</v>
      </c>
      <c r="I1474" s="30" t="s">
        <v>16</v>
      </c>
      <c r="J1474" s="30" t="s">
        <v>111</v>
      </c>
      <c r="K1474" s="30" t="s">
        <v>49</v>
      </c>
      <c r="L1474" s="30" t="s">
        <v>1032</v>
      </c>
      <c r="M1474" s="30">
        <v>0.57999999999999996</v>
      </c>
      <c r="N1474" s="30" t="s">
        <v>8</v>
      </c>
      <c r="O1474" s="30" t="s">
        <v>28</v>
      </c>
      <c r="P1474" s="30" t="s">
        <v>265</v>
      </c>
      <c r="Q1474" s="30" t="s">
        <v>895</v>
      </c>
      <c r="R1474" s="30">
        <v>48336</v>
      </c>
      <c r="S1474" s="32">
        <v>42140</v>
      </c>
      <c r="T1474" s="32">
        <v>42147</v>
      </c>
      <c r="U1474" s="53">
        <v>183.84299999999999</v>
      </c>
      <c r="V1474" s="30">
        <v>20</v>
      </c>
      <c r="W1474" s="30">
        <v>1063.81</v>
      </c>
      <c r="X1474" s="30">
        <v>88558</v>
      </c>
      <c r="Y1474" s="30" t="s">
        <v>3216</v>
      </c>
      <c r="Z1474" s="30">
        <v>622.38533646961707</v>
      </c>
    </row>
    <row r="1475" spans="1:26" x14ac:dyDescent="0.2">
      <c r="A1475" s="30">
        <v>1984</v>
      </c>
      <c r="B1475" s="30" t="s">
        <v>2517</v>
      </c>
      <c r="C1475" s="30" t="s">
        <v>46</v>
      </c>
      <c r="D1475" s="30">
        <v>0.1</v>
      </c>
      <c r="E1475" s="30">
        <v>7.37</v>
      </c>
      <c r="F1475" s="30">
        <v>5.53</v>
      </c>
      <c r="G1475" s="30" t="s">
        <v>14</v>
      </c>
      <c r="H1475" s="30" t="s">
        <v>15</v>
      </c>
      <c r="I1475" s="30" t="s">
        <v>16</v>
      </c>
      <c r="J1475" s="30" t="s">
        <v>17</v>
      </c>
      <c r="K1475" s="30" t="s">
        <v>18</v>
      </c>
      <c r="L1475" s="30" t="s">
        <v>525</v>
      </c>
      <c r="M1475" s="30">
        <v>0.69</v>
      </c>
      <c r="N1475" s="30" t="s">
        <v>8</v>
      </c>
      <c r="O1475" s="30" t="s">
        <v>9</v>
      </c>
      <c r="P1475" s="30" t="s">
        <v>247</v>
      </c>
      <c r="Q1475" s="30" t="s">
        <v>248</v>
      </c>
      <c r="R1475" s="30">
        <v>29915</v>
      </c>
      <c r="S1475" s="32">
        <v>42140</v>
      </c>
      <c r="T1475" s="32">
        <v>42140</v>
      </c>
      <c r="U1475" s="53">
        <v>290.202</v>
      </c>
      <c r="V1475" s="30">
        <v>38</v>
      </c>
      <c r="W1475" s="30">
        <v>269.33</v>
      </c>
      <c r="X1475" s="30">
        <v>91258</v>
      </c>
      <c r="Y1475" s="30" t="s">
        <v>3215</v>
      </c>
      <c r="Z1475" s="30">
        <v>789.6080697119047</v>
      </c>
    </row>
    <row r="1476" spans="1:26" x14ac:dyDescent="0.2">
      <c r="A1476" s="30">
        <v>91</v>
      </c>
      <c r="B1476" s="30" t="s">
        <v>1222</v>
      </c>
      <c r="C1476" s="30" t="s">
        <v>13</v>
      </c>
      <c r="D1476" s="30">
        <v>7.0000000000000007E-2</v>
      </c>
      <c r="E1476" s="30">
        <v>19.84</v>
      </c>
      <c r="F1476" s="30">
        <v>4.0999999999999996</v>
      </c>
      <c r="G1476" s="30" t="s">
        <v>14</v>
      </c>
      <c r="H1476" s="30" t="s">
        <v>47</v>
      </c>
      <c r="I1476" s="30" t="s">
        <v>24</v>
      </c>
      <c r="J1476" s="30" t="s">
        <v>25</v>
      </c>
      <c r="K1476" s="30" t="s">
        <v>26</v>
      </c>
      <c r="L1476" s="30" t="s">
        <v>2518</v>
      </c>
      <c r="M1476" s="30">
        <v>0.44</v>
      </c>
      <c r="N1476" s="30" t="s">
        <v>8</v>
      </c>
      <c r="O1476" s="30" t="s">
        <v>35</v>
      </c>
      <c r="P1476" s="30" t="s">
        <v>66</v>
      </c>
      <c r="Q1476" s="30" t="s">
        <v>1223</v>
      </c>
      <c r="R1476" s="30">
        <v>94591</v>
      </c>
      <c r="S1476" s="32">
        <v>42141</v>
      </c>
      <c r="T1476" s="32">
        <v>42142</v>
      </c>
      <c r="U1476" s="53">
        <v>117.852</v>
      </c>
      <c r="V1476" s="30">
        <v>9</v>
      </c>
      <c r="W1476" s="30">
        <v>170.8</v>
      </c>
      <c r="X1476" s="30">
        <v>87175</v>
      </c>
      <c r="Y1476" s="30" t="s">
        <v>3217</v>
      </c>
      <c r="Z1476" s="30">
        <v>280.55005835625917</v>
      </c>
    </row>
    <row r="1477" spans="1:26" x14ac:dyDescent="0.2">
      <c r="A1477" s="30">
        <v>92</v>
      </c>
      <c r="B1477" s="30" t="s">
        <v>2519</v>
      </c>
      <c r="C1477" s="30" t="s">
        <v>13</v>
      </c>
      <c r="D1477" s="30">
        <v>7.0000000000000007E-2</v>
      </c>
      <c r="E1477" s="30">
        <v>8.34</v>
      </c>
      <c r="F1477" s="30">
        <v>1.43</v>
      </c>
      <c r="G1477" s="30" t="s">
        <v>14</v>
      </c>
      <c r="H1477" s="30" t="s">
        <v>47</v>
      </c>
      <c r="I1477" s="30" t="s">
        <v>24</v>
      </c>
      <c r="J1477" s="30" t="s">
        <v>64</v>
      </c>
      <c r="K1477" s="30" t="s">
        <v>26</v>
      </c>
      <c r="L1477" s="30" t="s">
        <v>2520</v>
      </c>
      <c r="M1477" s="30">
        <v>0.35</v>
      </c>
      <c r="N1477" s="30" t="s">
        <v>8</v>
      </c>
      <c r="O1477" s="30" t="s">
        <v>9</v>
      </c>
      <c r="P1477" s="30" t="s">
        <v>144</v>
      </c>
      <c r="Q1477" s="30" t="s">
        <v>2521</v>
      </c>
      <c r="R1477" s="30">
        <v>70056</v>
      </c>
      <c r="S1477" s="32">
        <v>42141</v>
      </c>
      <c r="T1477" s="32">
        <v>42143</v>
      </c>
      <c r="U1477" s="53">
        <v>-190.68</v>
      </c>
      <c r="V1477" s="30">
        <v>16</v>
      </c>
      <c r="W1477" s="30">
        <v>132.08000000000001</v>
      </c>
      <c r="X1477" s="30">
        <v>87175</v>
      </c>
      <c r="Y1477" s="30" t="s">
        <v>3215</v>
      </c>
      <c r="Z1477" s="30">
        <v>-220.0297643512375</v>
      </c>
    </row>
    <row r="1478" spans="1:26" x14ac:dyDescent="0.2">
      <c r="A1478" s="30">
        <v>92</v>
      </c>
      <c r="B1478" s="30" t="s">
        <v>2519</v>
      </c>
      <c r="C1478" s="30" t="s">
        <v>13</v>
      </c>
      <c r="D1478" s="30">
        <v>0.09</v>
      </c>
      <c r="E1478" s="30">
        <v>4.9800000000000004</v>
      </c>
      <c r="F1478" s="30">
        <v>6.07</v>
      </c>
      <c r="G1478" s="30" t="s">
        <v>14</v>
      </c>
      <c r="H1478" s="30" t="s">
        <v>47</v>
      </c>
      <c r="I1478" s="30" t="s">
        <v>24</v>
      </c>
      <c r="J1478" s="30" t="s">
        <v>64</v>
      </c>
      <c r="K1478" s="30" t="s">
        <v>49</v>
      </c>
      <c r="L1478" s="30" t="s">
        <v>763</v>
      </c>
      <c r="M1478" s="30">
        <v>0.36</v>
      </c>
      <c r="N1478" s="30" t="s">
        <v>8</v>
      </c>
      <c r="O1478" s="30" t="s">
        <v>9</v>
      </c>
      <c r="P1478" s="30" t="s">
        <v>144</v>
      </c>
      <c r="Q1478" s="30" t="s">
        <v>2521</v>
      </c>
      <c r="R1478" s="30">
        <v>70056</v>
      </c>
      <c r="S1478" s="32">
        <v>42141</v>
      </c>
      <c r="T1478" s="32">
        <v>42142</v>
      </c>
      <c r="U1478" s="53">
        <v>325.39800000000002</v>
      </c>
      <c r="V1478" s="30">
        <v>9</v>
      </c>
      <c r="W1478" s="30">
        <v>45.34</v>
      </c>
      <c r="X1478" s="30">
        <v>87175</v>
      </c>
      <c r="Y1478" s="30" t="s">
        <v>3215</v>
      </c>
      <c r="Z1478" s="30">
        <v>421.2615340532667</v>
      </c>
    </row>
    <row r="1479" spans="1:26" x14ac:dyDescent="0.2">
      <c r="A1479" s="30">
        <v>772</v>
      </c>
      <c r="B1479" s="30" t="s">
        <v>452</v>
      </c>
      <c r="C1479" s="30" t="s">
        <v>23</v>
      </c>
      <c r="D1479" s="30">
        <v>0.02</v>
      </c>
      <c r="E1479" s="30">
        <v>4.0599999999999996</v>
      </c>
      <c r="F1479" s="30">
        <v>6.89</v>
      </c>
      <c r="G1479" s="30" t="s">
        <v>63</v>
      </c>
      <c r="H1479" s="30" t="s">
        <v>3</v>
      </c>
      <c r="I1479" s="30" t="s">
        <v>24</v>
      </c>
      <c r="J1479" s="30" t="s">
        <v>71</v>
      </c>
      <c r="K1479" s="30" t="s">
        <v>49</v>
      </c>
      <c r="L1479" s="30" t="s">
        <v>1247</v>
      </c>
      <c r="M1479" s="30">
        <v>0.6</v>
      </c>
      <c r="N1479" s="30" t="s">
        <v>8</v>
      </c>
      <c r="O1479" s="30" t="s">
        <v>87</v>
      </c>
      <c r="P1479" s="30" t="s">
        <v>296</v>
      </c>
      <c r="Q1479" s="30" t="s">
        <v>454</v>
      </c>
      <c r="R1479" s="30">
        <v>18103</v>
      </c>
      <c r="S1479" s="32">
        <v>42141</v>
      </c>
      <c r="T1479" s="32">
        <v>42145</v>
      </c>
      <c r="U1479" s="53">
        <v>12.706</v>
      </c>
      <c r="V1479" s="30">
        <v>12</v>
      </c>
      <c r="W1479" s="30">
        <v>64.41</v>
      </c>
      <c r="X1479" s="30">
        <v>88668</v>
      </c>
      <c r="Y1479" s="30" t="s">
        <v>3218</v>
      </c>
      <c r="Z1479" s="30">
        <v>327.14666193569525</v>
      </c>
    </row>
    <row r="1480" spans="1:26" x14ac:dyDescent="0.2">
      <c r="A1480" s="30">
        <v>772</v>
      </c>
      <c r="B1480" s="30" t="s">
        <v>452</v>
      </c>
      <c r="C1480" s="30" t="s">
        <v>23</v>
      </c>
      <c r="D1480" s="30">
        <v>7.0000000000000007E-2</v>
      </c>
      <c r="E1480" s="30">
        <v>9.49</v>
      </c>
      <c r="F1480" s="30">
        <v>5.76</v>
      </c>
      <c r="G1480" s="30" t="s">
        <v>14</v>
      </c>
      <c r="H1480" s="30" t="s">
        <v>3</v>
      </c>
      <c r="I1480" s="30" t="s">
        <v>16</v>
      </c>
      <c r="J1480" s="30" t="s">
        <v>32</v>
      </c>
      <c r="K1480" s="30" t="s">
        <v>120</v>
      </c>
      <c r="L1480" s="30" t="s">
        <v>2522</v>
      </c>
      <c r="M1480" s="30">
        <v>0.39</v>
      </c>
      <c r="N1480" s="30" t="s">
        <v>8</v>
      </c>
      <c r="O1480" s="30" t="s">
        <v>87</v>
      </c>
      <c r="P1480" s="30" t="s">
        <v>296</v>
      </c>
      <c r="Q1480" s="30" t="s">
        <v>454</v>
      </c>
      <c r="R1480" s="30">
        <v>18103</v>
      </c>
      <c r="S1480" s="32">
        <v>42141</v>
      </c>
      <c r="T1480" s="32">
        <v>42145</v>
      </c>
      <c r="U1480" s="53">
        <v>7.71516</v>
      </c>
      <c r="V1480" s="30">
        <v>37</v>
      </c>
      <c r="W1480" s="30">
        <v>344.57</v>
      </c>
      <c r="X1480" s="30">
        <v>88668</v>
      </c>
      <c r="Y1480" s="30" t="s">
        <v>3218</v>
      </c>
      <c r="Z1480" s="30">
        <v>182.44192589213947</v>
      </c>
    </row>
    <row r="1481" spans="1:26" x14ac:dyDescent="0.2">
      <c r="A1481" s="30">
        <v>1906</v>
      </c>
      <c r="B1481" s="30" t="s">
        <v>2523</v>
      </c>
      <c r="C1481" s="30" t="s">
        <v>23</v>
      </c>
      <c r="D1481" s="30">
        <v>7.0000000000000007E-2</v>
      </c>
      <c r="E1481" s="30">
        <v>172.99</v>
      </c>
      <c r="F1481" s="30">
        <v>19.989999999999998</v>
      </c>
      <c r="G1481" s="30" t="s">
        <v>14</v>
      </c>
      <c r="H1481" s="30" t="s">
        <v>70</v>
      </c>
      <c r="I1481" s="30" t="s">
        <v>24</v>
      </c>
      <c r="J1481" s="30" t="s">
        <v>48</v>
      </c>
      <c r="K1481" s="30" t="s">
        <v>49</v>
      </c>
      <c r="L1481" s="30" t="s">
        <v>2524</v>
      </c>
      <c r="M1481" s="30">
        <v>0.39</v>
      </c>
      <c r="N1481" s="30" t="s">
        <v>8</v>
      </c>
      <c r="O1481" s="30" t="s">
        <v>87</v>
      </c>
      <c r="P1481" s="30" t="s">
        <v>293</v>
      </c>
      <c r="Q1481" s="30" t="s">
        <v>1995</v>
      </c>
      <c r="R1481" s="30">
        <v>45801</v>
      </c>
      <c r="S1481" s="32">
        <v>42141</v>
      </c>
      <c r="T1481" s="32">
        <v>42141</v>
      </c>
      <c r="U1481" s="53">
        <v>2502.6851999999999</v>
      </c>
      <c r="V1481" s="30">
        <v>22</v>
      </c>
      <c r="W1481" s="30">
        <v>3627.08</v>
      </c>
      <c r="X1481" s="30">
        <v>86500</v>
      </c>
      <c r="Y1481" s="30" t="s">
        <v>3218</v>
      </c>
      <c r="Z1481" s="30">
        <v>3651.9741104605541</v>
      </c>
    </row>
    <row r="1482" spans="1:26" x14ac:dyDescent="0.2">
      <c r="A1482" s="30">
        <v>1907</v>
      </c>
      <c r="B1482" s="30" t="s">
        <v>2525</v>
      </c>
      <c r="C1482" s="30" t="s">
        <v>23</v>
      </c>
      <c r="D1482" s="30">
        <v>0.09</v>
      </c>
      <c r="E1482" s="30">
        <v>7.64</v>
      </c>
      <c r="F1482" s="30">
        <v>1.39</v>
      </c>
      <c r="G1482" s="30" t="s">
        <v>14</v>
      </c>
      <c r="H1482" s="30" t="s">
        <v>70</v>
      </c>
      <c r="I1482" s="30" t="s">
        <v>24</v>
      </c>
      <c r="J1482" s="30" t="s">
        <v>321</v>
      </c>
      <c r="K1482" s="30" t="s">
        <v>49</v>
      </c>
      <c r="L1482" s="30" t="s">
        <v>1534</v>
      </c>
      <c r="M1482" s="30">
        <v>0.36</v>
      </c>
      <c r="N1482" s="30" t="s">
        <v>8</v>
      </c>
      <c r="O1482" s="30" t="s">
        <v>87</v>
      </c>
      <c r="P1482" s="30" t="s">
        <v>293</v>
      </c>
      <c r="Q1482" s="30" t="s">
        <v>2526</v>
      </c>
      <c r="R1482" s="30">
        <v>44052</v>
      </c>
      <c r="S1482" s="32">
        <v>42141</v>
      </c>
      <c r="T1482" s="32">
        <v>42150</v>
      </c>
      <c r="U1482" s="53">
        <v>0.68799999999999994</v>
      </c>
      <c r="V1482" s="30">
        <v>1</v>
      </c>
      <c r="W1482" s="30">
        <v>8.34</v>
      </c>
      <c r="X1482" s="30">
        <v>86500</v>
      </c>
      <c r="Y1482" s="30" t="s">
        <v>3218</v>
      </c>
      <c r="Z1482" s="30">
        <v>19.549922473231085</v>
      </c>
    </row>
    <row r="1483" spans="1:26" x14ac:dyDescent="0.2">
      <c r="A1483" s="30">
        <v>2858</v>
      </c>
      <c r="B1483" s="30" t="s">
        <v>2527</v>
      </c>
      <c r="C1483" s="30" t="s">
        <v>92</v>
      </c>
      <c r="D1483" s="30">
        <v>0.06</v>
      </c>
      <c r="E1483" s="30">
        <v>2.94</v>
      </c>
      <c r="F1483" s="30">
        <v>0.96</v>
      </c>
      <c r="G1483" s="30" t="s">
        <v>14</v>
      </c>
      <c r="H1483" s="30" t="s">
        <v>70</v>
      </c>
      <c r="I1483" s="30" t="s">
        <v>24</v>
      </c>
      <c r="J1483" s="30" t="s">
        <v>25</v>
      </c>
      <c r="K1483" s="30" t="s">
        <v>26</v>
      </c>
      <c r="L1483" s="30" t="s">
        <v>805</v>
      </c>
      <c r="M1483" s="30">
        <v>0.57999999999999996</v>
      </c>
      <c r="N1483" s="30" t="s">
        <v>8</v>
      </c>
      <c r="O1483" s="30" t="s">
        <v>9</v>
      </c>
      <c r="P1483" s="30" t="s">
        <v>99</v>
      </c>
      <c r="Q1483" s="30" t="s">
        <v>1339</v>
      </c>
      <c r="R1483" s="30">
        <v>32259</v>
      </c>
      <c r="S1483" s="32">
        <v>42141</v>
      </c>
      <c r="T1483" s="32">
        <v>42142</v>
      </c>
      <c r="U1483" s="53">
        <v>-8.8759999999999994</v>
      </c>
      <c r="V1483" s="30">
        <v>3</v>
      </c>
      <c r="W1483" s="30">
        <v>8.7899999999999991</v>
      </c>
      <c r="X1483" s="30">
        <v>88279</v>
      </c>
      <c r="Y1483" s="30" t="s">
        <v>3215</v>
      </c>
      <c r="Z1483" s="30">
        <v>118.8257082740862</v>
      </c>
    </row>
    <row r="1484" spans="1:26" x14ac:dyDescent="0.2">
      <c r="A1484" s="30">
        <v>3132</v>
      </c>
      <c r="B1484" s="30" t="s">
        <v>2528</v>
      </c>
      <c r="C1484" s="30" t="s">
        <v>92</v>
      </c>
      <c r="D1484" s="30">
        <v>0.04</v>
      </c>
      <c r="E1484" s="30">
        <v>62.05</v>
      </c>
      <c r="F1484" s="30">
        <v>3.99</v>
      </c>
      <c r="G1484" s="30" t="s">
        <v>14</v>
      </c>
      <c r="H1484" s="30" t="s">
        <v>70</v>
      </c>
      <c r="I1484" s="30" t="s">
        <v>24</v>
      </c>
      <c r="J1484" s="30" t="s">
        <v>71</v>
      </c>
      <c r="K1484" s="30" t="s">
        <v>49</v>
      </c>
      <c r="L1484" s="30" t="s">
        <v>2529</v>
      </c>
      <c r="M1484" s="30">
        <v>0.55000000000000004</v>
      </c>
      <c r="N1484" s="30" t="s">
        <v>8</v>
      </c>
      <c r="O1484" s="30" t="s">
        <v>28</v>
      </c>
      <c r="P1484" s="30" t="s">
        <v>79</v>
      </c>
      <c r="Q1484" s="30" t="s">
        <v>2530</v>
      </c>
      <c r="R1484" s="30">
        <v>60060</v>
      </c>
      <c r="S1484" s="32">
        <v>42141</v>
      </c>
      <c r="T1484" s="32">
        <v>42142</v>
      </c>
      <c r="U1484" s="53">
        <v>1644.0768</v>
      </c>
      <c r="V1484" s="30">
        <v>40</v>
      </c>
      <c r="W1484" s="30">
        <v>2382.7199999999998</v>
      </c>
      <c r="X1484" s="30">
        <v>86794</v>
      </c>
      <c r="Y1484" s="30" t="s">
        <v>3216</v>
      </c>
      <c r="Z1484" s="30">
        <v>2068.7223808327017</v>
      </c>
    </row>
    <row r="1485" spans="1:26" x14ac:dyDescent="0.2">
      <c r="A1485" s="30">
        <v>3113</v>
      </c>
      <c r="B1485" s="30" t="s">
        <v>2531</v>
      </c>
      <c r="C1485" s="30" t="s">
        <v>46</v>
      </c>
      <c r="D1485" s="30">
        <v>7.0000000000000007E-2</v>
      </c>
      <c r="E1485" s="30">
        <v>34.54</v>
      </c>
      <c r="F1485" s="30">
        <v>14.72</v>
      </c>
      <c r="G1485" s="30" t="s">
        <v>14</v>
      </c>
      <c r="H1485" s="30" t="s">
        <v>70</v>
      </c>
      <c r="I1485" s="30" t="s">
        <v>24</v>
      </c>
      <c r="J1485" s="30" t="s">
        <v>48</v>
      </c>
      <c r="K1485" s="30" t="s">
        <v>49</v>
      </c>
      <c r="L1485" s="30" t="s">
        <v>2532</v>
      </c>
      <c r="M1485" s="30">
        <v>0.37</v>
      </c>
      <c r="N1485" s="30" t="s">
        <v>8</v>
      </c>
      <c r="O1485" s="30" t="s">
        <v>9</v>
      </c>
      <c r="P1485" s="30" t="s">
        <v>144</v>
      </c>
      <c r="Q1485" s="30" t="s">
        <v>2533</v>
      </c>
      <c r="R1485" s="30">
        <v>70560</v>
      </c>
      <c r="S1485" s="32">
        <v>42141</v>
      </c>
      <c r="T1485" s="32">
        <v>42142</v>
      </c>
      <c r="U1485" s="53">
        <v>-20.182259999999999</v>
      </c>
      <c r="V1485" s="30">
        <v>17</v>
      </c>
      <c r="W1485" s="30">
        <v>574.97</v>
      </c>
      <c r="X1485" s="30">
        <v>86860</v>
      </c>
      <c r="Y1485" s="30" t="s">
        <v>3215</v>
      </c>
      <c r="Z1485" s="30">
        <v>593.68263725585939</v>
      </c>
    </row>
    <row r="1486" spans="1:26" x14ac:dyDescent="0.2">
      <c r="A1486" s="30">
        <v>3113</v>
      </c>
      <c r="B1486" s="30" t="s">
        <v>2531</v>
      </c>
      <c r="C1486" s="30" t="s">
        <v>46</v>
      </c>
      <c r="D1486" s="30">
        <v>0.02</v>
      </c>
      <c r="E1486" s="30">
        <v>12.28</v>
      </c>
      <c r="F1486" s="30">
        <v>6.47</v>
      </c>
      <c r="G1486" s="30" t="s">
        <v>14</v>
      </c>
      <c r="H1486" s="30" t="s">
        <v>70</v>
      </c>
      <c r="I1486" s="30" t="s">
        <v>24</v>
      </c>
      <c r="J1486" s="30" t="s">
        <v>64</v>
      </c>
      <c r="K1486" s="30" t="s">
        <v>49</v>
      </c>
      <c r="L1486" s="30" t="s">
        <v>2534</v>
      </c>
      <c r="M1486" s="30">
        <v>0.38</v>
      </c>
      <c r="N1486" s="30" t="s">
        <v>8</v>
      </c>
      <c r="O1486" s="30" t="s">
        <v>9</v>
      </c>
      <c r="P1486" s="30" t="s">
        <v>144</v>
      </c>
      <c r="Q1486" s="30" t="s">
        <v>2533</v>
      </c>
      <c r="R1486" s="30">
        <v>70560</v>
      </c>
      <c r="S1486" s="32">
        <v>42141</v>
      </c>
      <c r="T1486" s="32">
        <v>42141</v>
      </c>
      <c r="U1486" s="53">
        <v>-156.97219999999999</v>
      </c>
      <c r="V1486" s="30">
        <v>9</v>
      </c>
      <c r="W1486" s="30">
        <v>115.22</v>
      </c>
      <c r="X1486" s="30">
        <v>86860</v>
      </c>
      <c r="Y1486" s="30" t="s">
        <v>3215</v>
      </c>
      <c r="Z1486" s="30">
        <v>197.19091841401479</v>
      </c>
    </row>
    <row r="1487" spans="1:26" x14ac:dyDescent="0.2">
      <c r="A1487" s="30">
        <v>3113</v>
      </c>
      <c r="B1487" s="30" t="s">
        <v>2531</v>
      </c>
      <c r="C1487" s="30" t="s">
        <v>46</v>
      </c>
      <c r="D1487" s="30">
        <v>0.06</v>
      </c>
      <c r="E1487" s="30">
        <v>34.58</v>
      </c>
      <c r="F1487" s="30">
        <v>8.99</v>
      </c>
      <c r="G1487" s="30" t="s">
        <v>63</v>
      </c>
      <c r="H1487" s="30" t="s">
        <v>70</v>
      </c>
      <c r="I1487" s="30" t="s">
        <v>24</v>
      </c>
      <c r="J1487" s="30" t="s">
        <v>25</v>
      </c>
      <c r="K1487" s="30" t="s">
        <v>18</v>
      </c>
      <c r="L1487" s="30" t="s">
        <v>2535</v>
      </c>
      <c r="M1487" s="30">
        <v>0.56000000000000005</v>
      </c>
      <c r="N1487" s="30" t="s">
        <v>8</v>
      </c>
      <c r="O1487" s="30" t="s">
        <v>9</v>
      </c>
      <c r="P1487" s="30" t="s">
        <v>144</v>
      </c>
      <c r="Q1487" s="30" t="s">
        <v>2533</v>
      </c>
      <c r="R1487" s="30">
        <v>70560</v>
      </c>
      <c r="S1487" s="32">
        <v>42141</v>
      </c>
      <c r="T1487" s="32">
        <v>42143</v>
      </c>
      <c r="U1487" s="53">
        <v>384.5043</v>
      </c>
      <c r="V1487" s="30">
        <v>13</v>
      </c>
      <c r="W1487" s="30">
        <v>456.58</v>
      </c>
      <c r="X1487" s="30">
        <v>86860</v>
      </c>
      <c r="Y1487" s="30" t="s">
        <v>3215</v>
      </c>
      <c r="Z1487" s="30">
        <v>932.1614013870701</v>
      </c>
    </row>
    <row r="1488" spans="1:26" x14ac:dyDescent="0.2">
      <c r="A1488" s="30">
        <v>2035</v>
      </c>
      <c r="B1488" s="30" t="s">
        <v>2536</v>
      </c>
      <c r="C1488" s="30" t="s">
        <v>1</v>
      </c>
      <c r="D1488" s="30">
        <v>0.1</v>
      </c>
      <c r="E1488" s="30">
        <v>1.89</v>
      </c>
      <c r="F1488" s="30">
        <v>0.76</v>
      </c>
      <c r="G1488" s="30" t="s">
        <v>14</v>
      </c>
      <c r="H1488" s="30" t="s">
        <v>15</v>
      </c>
      <c r="I1488" s="30" t="s">
        <v>24</v>
      </c>
      <c r="J1488" s="30" t="s">
        <v>152</v>
      </c>
      <c r="K1488" s="30" t="s">
        <v>26</v>
      </c>
      <c r="L1488" s="30" t="s">
        <v>2537</v>
      </c>
      <c r="M1488" s="30">
        <v>0.83</v>
      </c>
      <c r="N1488" s="30" t="s">
        <v>8</v>
      </c>
      <c r="O1488" s="30" t="s">
        <v>9</v>
      </c>
      <c r="P1488" s="30" t="s">
        <v>99</v>
      </c>
      <c r="Q1488" s="30" t="s">
        <v>580</v>
      </c>
      <c r="R1488" s="30">
        <v>33403</v>
      </c>
      <c r="S1488" s="32">
        <v>42142</v>
      </c>
      <c r="T1488" s="32">
        <v>42144</v>
      </c>
      <c r="U1488" s="53">
        <v>-40.432000000000002</v>
      </c>
      <c r="V1488" s="30">
        <v>20</v>
      </c>
      <c r="W1488" s="30">
        <v>36.72</v>
      </c>
      <c r="X1488" s="30">
        <v>87117</v>
      </c>
      <c r="Y1488" s="30" t="s">
        <v>3215</v>
      </c>
      <c r="Z1488" s="30">
        <v>507.36862251315102</v>
      </c>
    </row>
    <row r="1489" spans="1:26" x14ac:dyDescent="0.2">
      <c r="A1489" s="30">
        <v>1554</v>
      </c>
      <c r="B1489" s="30" t="s">
        <v>1124</v>
      </c>
      <c r="C1489" s="30" t="s">
        <v>13</v>
      </c>
      <c r="D1489" s="30">
        <v>0.04</v>
      </c>
      <c r="E1489" s="30">
        <v>10.98</v>
      </c>
      <c r="F1489" s="30">
        <v>3.99</v>
      </c>
      <c r="G1489" s="30" t="s">
        <v>14</v>
      </c>
      <c r="H1489" s="30" t="s">
        <v>3</v>
      </c>
      <c r="I1489" s="30" t="s">
        <v>24</v>
      </c>
      <c r="J1489" s="30" t="s">
        <v>71</v>
      </c>
      <c r="K1489" s="30" t="s">
        <v>49</v>
      </c>
      <c r="L1489" s="30" t="s">
        <v>1669</v>
      </c>
      <c r="M1489" s="30">
        <v>0.57999999999999996</v>
      </c>
      <c r="N1489" s="30" t="s">
        <v>8</v>
      </c>
      <c r="O1489" s="30" t="s">
        <v>9</v>
      </c>
      <c r="P1489" s="30" t="s">
        <v>10</v>
      </c>
      <c r="Q1489" s="30" t="s">
        <v>1126</v>
      </c>
      <c r="R1489" s="30">
        <v>39503</v>
      </c>
      <c r="S1489" s="32">
        <v>42142</v>
      </c>
      <c r="T1489" s="32">
        <v>42142</v>
      </c>
      <c r="U1489" s="53">
        <v>481.03199999999998</v>
      </c>
      <c r="V1489" s="30">
        <v>15</v>
      </c>
      <c r="W1489" s="30">
        <v>172.22</v>
      </c>
      <c r="X1489" s="30">
        <v>87485</v>
      </c>
      <c r="Y1489" s="30" t="s">
        <v>3215</v>
      </c>
      <c r="Z1489" s="30">
        <v>718.37065150195053</v>
      </c>
    </row>
    <row r="1490" spans="1:26" x14ac:dyDescent="0.2">
      <c r="A1490" s="30">
        <v>3086</v>
      </c>
      <c r="B1490" s="30" t="s">
        <v>2538</v>
      </c>
      <c r="C1490" s="30" t="s">
        <v>13</v>
      </c>
      <c r="D1490" s="30">
        <v>0.05</v>
      </c>
      <c r="E1490" s="30">
        <v>39.99</v>
      </c>
      <c r="F1490" s="30">
        <v>10.25</v>
      </c>
      <c r="G1490" s="30" t="s">
        <v>63</v>
      </c>
      <c r="H1490" s="30" t="s">
        <v>15</v>
      </c>
      <c r="I1490" s="30" t="s">
        <v>16</v>
      </c>
      <c r="J1490" s="30" t="s">
        <v>17</v>
      </c>
      <c r="K1490" s="30" t="s">
        <v>49</v>
      </c>
      <c r="L1490" s="30" t="s">
        <v>2539</v>
      </c>
      <c r="M1490" s="30">
        <v>0.55000000000000004</v>
      </c>
      <c r="N1490" s="30" t="s">
        <v>8</v>
      </c>
      <c r="O1490" s="30" t="s">
        <v>9</v>
      </c>
      <c r="P1490" s="30" t="s">
        <v>99</v>
      </c>
      <c r="Q1490" s="30" t="s">
        <v>2540</v>
      </c>
      <c r="R1490" s="30">
        <v>34287</v>
      </c>
      <c r="S1490" s="32">
        <v>42142</v>
      </c>
      <c r="T1490" s="32">
        <v>42143</v>
      </c>
      <c r="U1490" s="53">
        <v>4.29</v>
      </c>
      <c r="V1490" s="30">
        <v>3</v>
      </c>
      <c r="W1490" s="30">
        <v>130.91</v>
      </c>
      <c r="X1490" s="30">
        <v>88380</v>
      </c>
      <c r="Y1490" s="30" t="s">
        <v>3215</v>
      </c>
      <c r="Z1490" s="30">
        <v>360.43136960471321</v>
      </c>
    </row>
    <row r="1491" spans="1:26" x14ac:dyDescent="0.2">
      <c r="A1491" s="30">
        <v>487</v>
      </c>
      <c r="B1491" s="30" t="s">
        <v>2541</v>
      </c>
      <c r="C1491" s="30" t="s">
        <v>92</v>
      </c>
      <c r="D1491" s="30">
        <v>0.1</v>
      </c>
      <c r="E1491" s="30">
        <v>3.36</v>
      </c>
      <c r="F1491" s="30">
        <v>6.27</v>
      </c>
      <c r="G1491" s="30" t="s">
        <v>63</v>
      </c>
      <c r="H1491" s="30" t="s">
        <v>70</v>
      </c>
      <c r="I1491" s="30" t="s">
        <v>24</v>
      </c>
      <c r="J1491" s="30" t="s">
        <v>48</v>
      </c>
      <c r="K1491" s="30" t="s">
        <v>49</v>
      </c>
      <c r="L1491" s="30" t="s">
        <v>162</v>
      </c>
      <c r="M1491" s="30">
        <v>0.4</v>
      </c>
      <c r="N1491" s="30" t="s">
        <v>8</v>
      </c>
      <c r="O1491" s="30" t="s">
        <v>87</v>
      </c>
      <c r="P1491" s="30" t="s">
        <v>307</v>
      </c>
      <c r="Q1491" s="30" t="s">
        <v>308</v>
      </c>
      <c r="R1491" s="30">
        <v>4073</v>
      </c>
      <c r="S1491" s="32">
        <v>42142</v>
      </c>
      <c r="T1491" s="32">
        <v>42143</v>
      </c>
      <c r="U1491" s="53">
        <v>-67.0565</v>
      </c>
      <c r="V1491" s="30">
        <v>5</v>
      </c>
      <c r="W1491" s="30">
        <v>20.87</v>
      </c>
      <c r="X1491" s="30">
        <v>91063</v>
      </c>
      <c r="Y1491" s="30" t="s">
        <v>3218</v>
      </c>
      <c r="Z1491" s="30">
        <v>-50.934301796720973</v>
      </c>
    </row>
    <row r="1492" spans="1:26" x14ac:dyDescent="0.2">
      <c r="A1492" s="30">
        <v>488</v>
      </c>
      <c r="B1492" s="30" t="s">
        <v>2542</v>
      </c>
      <c r="C1492" s="30" t="s">
        <v>92</v>
      </c>
      <c r="D1492" s="30">
        <v>7.0000000000000007E-2</v>
      </c>
      <c r="E1492" s="30">
        <v>12.28</v>
      </c>
      <c r="F1492" s="30">
        <v>4.8600000000000003</v>
      </c>
      <c r="G1492" s="30" t="s">
        <v>14</v>
      </c>
      <c r="H1492" s="30" t="s">
        <v>70</v>
      </c>
      <c r="I1492" s="30" t="s">
        <v>24</v>
      </c>
      <c r="J1492" s="30" t="s">
        <v>64</v>
      </c>
      <c r="K1492" s="30" t="s">
        <v>49</v>
      </c>
      <c r="L1492" s="30" t="s">
        <v>1836</v>
      </c>
      <c r="M1492" s="30">
        <v>0.38</v>
      </c>
      <c r="N1492" s="30" t="s">
        <v>8</v>
      </c>
      <c r="O1492" s="30" t="s">
        <v>87</v>
      </c>
      <c r="P1492" s="30" t="s">
        <v>307</v>
      </c>
      <c r="Q1492" s="30" t="s">
        <v>2403</v>
      </c>
      <c r="R1492" s="30">
        <v>4106</v>
      </c>
      <c r="S1492" s="32">
        <v>42142</v>
      </c>
      <c r="T1492" s="32">
        <v>42144</v>
      </c>
      <c r="U1492" s="53">
        <v>-7.94</v>
      </c>
      <c r="V1492" s="30">
        <v>2</v>
      </c>
      <c r="W1492" s="30">
        <v>25.7</v>
      </c>
      <c r="X1492" s="30">
        <v>91063</v>
      </c>
      <c r="Y1492" s="30" t="s">
        <v>3218</v>
      </c>
      <c r="Z1492" s="30">
        <v>83.996340343517318</v>
      </c>
    </row>
    <row r="1493" spans="1:26" x14ac:dyDescent="0.2">
      <c r="A1493" s="30">
        <v>489</v>
      </c>
      <c r="B1493" s="30" t="s">
        <v>2543</v>
      </c>
      <c r="C1493" s="30" t="s">
        <v>92</v>
      </c>
      <c r="D1493" s="30">
        <v>0.09</v>
      </c>
      <c r="E1493" s="30">
        <v>20.99</v>
      </c>
      <c r="F1493" s="30">
        <v>0.99</v>
      </c>
      <c r="G1493" s="30" t="s">
        <v>14</v>
      </c>
      <c r="H1493" s="30" t="s">
        <v>70</v>
      </c>
      <c r="I1493" s="30" t="s">
        <v>16</v>
      </c>
      <c r="J1493" s="30" t="s">
        <v>111</v>
      </c>
      <c r="K1493" s="30" t="s">
        <v>26</v>
      </c>
      <c r="L1493" s="30" t="s">
        <v>2307</v>
      </c>
      <c r="M1493" s="30">
        <v>0.56999999999999995</v>
      </c>
      <c r="N1493" s="30" t="s">
        <v>8</v>
      </c>
      <c r="O1493" s="30" t="s">
        <v>87</v>
      </c>
      <c r="P1493" s="30" t="s">
        <v>379</v>
      </c>
      <c r="Q1493" s="30" t="s">
        <v>2544</v>
      </c>
      <c r="R1493" s="30">
        <v>2062</v>
      </c>
      <c r="S1493" s="32">
        <v>42142</v>
      </c>
      <c r="T1493" s="32">
        <v>42142</v>
      </c>
      <c r="U1493" s="53">
        <v>122.292</v>
      </c>
      <c r="V1493" s="30">
        <v>14</v>
      </c>
      <c r="W1493" s="30">
        <v>229.57</v>
      </c>
      <c r="X1493" s="30">
        <v>91063</v>
      </c>
      <c r="Y1493" s="30" t="s">
        <v>3218</v>
      </c>
      <c r="Z1493" s="30">
        <v>282.39110826719741</v>
      </c>
    </row>
    <row r="1494" spans="1:26" x14ac:dyDescent="0.2">
      <c r="A1494" s="30">
        <v>266</v>
      </c>
      <c r="B1494" s="30" t="s">
        <v>2498</v>
      </c>
      <c r="C1494" s="30" t="s">
        <v>46</v>
      </c>
      <c r="D1494" s="30">
        <v>0</v>
      </c>
      <c r="E1494" s="30">
        <v>73.98</v>
      </c>
      <c r="F1494" s="30">
        <v>12.14</v>
      </c>
      <c r="G1494" s="30" t="s">
        <v>63</v>
      </c>
      <c r="H1494" s="30" t="s">
        <v>70</v>
      </c>
      <c r="I1494" s="30" t="s">
        <v>16</v>
      </c>
      <c r="J1494" s="30" t="s">
        <v>17</v>
      </c>
      <c r="K1494" s="30" t="s">
        <v>49</v>
      </c>
      <c r="L1494" s="30" t="s">
        <v>709</v>
      </c>
      <c r="M1494" s="30">
        <v>0.67</v>
      </c>
      <c r="N1494" s="30" t="s">
        <v>8</v>
      </c>
      <c r="O1494" s="30" t="s">
        <v>28</v>
      </c>
      <c r="P1494" s="30" t="s">
        <v>163</v>
      </c>
      <c r="Q1494" s="30" t="s">
        <v>2500</v>
      </c>
      <c r="R1494" s="30">
        <v>78207</v>
      </c>
      <c r="S1494" s="32">
        <v>42142</v>
      </c>
      <c r="T1494" s="32">
        <v>42144</v>
      </c>
      <c r="U1494" s="53">
        <v>326.25</v>
      </c>
      <c r="V1494" s="30">
        <v>17</v>
      </c>
      <c r="W1494" s="30">
        <v>1300.81</v>
      </c>
      <c r="X1494" s="30">
        <v>90593</v>
      </c>
      <c r="Y1494" s="30" t="s">
        <v>3216</v>
      </c>
      <c r="Z1494" s="30">
        <v>1214.0991148720686</v>
      </c>
    </row>
    <row r="1495" spans="1:26" x14ac:dyDescent="0.2">
      <c r="A1495" s="30">
        <v>1433</v>
      </c>
      <c r="B1495" s="30" t="s">
        <v>1489</v>
      </c>
      <c r="C1495" s="30" t="s">
        <v>13</v>
      </c>
      <c r="D1495" s="30">
        <v>7.0000000000000007E-2</v>
      </c>
      <c r="E1495" s="30">
        <v>300.98</v>
      </c>
      <c r="F1495" s="30">
        <v>64.73</v>
      </c>
      <c r="G1495" s="30" t="s">
        <v>2</v>
      </c>
      <c r="H1495" s="30" t="s">
        <v>70</v>
      </c>
      <c r="I1495" s="30" t="s">
        <v>4</v>
      </c>
      <c r="J1495" s="30" t="s">
        <v>85</v>
      </c>
      <c r="K1495" s="30" t="s">
        <v>33</v>
      </c>
      <c r="L1495" s="30" t="s">
        <v>1316</v>
      </c>
      <c r="M1495" s="30">
        <v>0.56000000000000005</v>
      </c>
      <c r="N1495" s="30" t="s">
        <v>8</v>
      </c>
      <c r="O1495" s="30" t="s">
        <v>28</v>
      </c>
      <c r="P1495" s="30" t="s">
        <v>29</v>
      </c>
      <c r="Q1495" s="30" t="s">
        <v>1490</v>
      </c>
      <c r="R1495" s="30">
        <v>47130</v>
      </c>
      <c r="S1495" s="32">
        <v>42143</v>
      </c>
      <c r="T1495" s="32">
        <v>42145</v>
      </c>
      <c r="U1495" s="53">
        <v>1399.64</v>
      </c>
      <c r="V1495" s="30">
        <v>14</v>
      </c>
      <c r="W1495" s="30">
        <v>4285.5600000000004</v>
      </c>
      <c r="X1495" s="30">
        <v>86828</v>
      </c>
      <c r="Y1495" s="30" t="s">
        <v>3216</v>
      </c>
      <c r="Z1495" s="30">
        <v>4415.5037552046479</v>
      </c>
    </row>
    <row r="1496" spans="1:26" x14ac:dyDescent="0.2">
      <c r="A1496" s="30">
        <v>1433</v>
      </c>
      <c r="B1496" s="30" t="s">
        <v>1489</v>
      </c>
      <c r="C1496" s="30" t="s">
        <v>13</v>
      </c>
      <c r="D1496" s="30">
        <v>0.01</v>
      </c>
      <c r="E1496" s="30">
        <v>20.98</v>
      </c>
      <c r="F1496" s="30">
        <v>45</v>
      </c>
      <c r="G1496" s="30" t="s">
        <v>2</v>
      </c>
      <c r="H1496" s="30" t="s">
        <v>70</v>
      </c>
      <c r="I1496" s="30" t="s">
        <v>24</v>
      </c>
      <c r="J1496" s="30" t="s">
        <v>54</v>
      </c>
      <c r="K1496" s="30" t="s">
        <v>33</v>
      </c>
      <c r="L1496" s="30" t="s">
        <v>2545</v>
      </c>
      <c r="M1496" s="30">
        <v>0.61</v>
      </c>
      <c r="N1496" s="30" t="s">
        <v>8</v>
      </c>
      <c r="O1496" s="30" t="s">
        <v>28</v>
      </c>
      <c r="P1496" s="30" t="s">
        <v>29</v>
      </c>
      <c r="Q1496" s="30" t="s">
        <v>1490</v>
      </c>
      <c r="R1496" s="30">
        <v>47130</v>
      </c>
      <c r="S1496" s="32">
        <v>42143</v>
      </c>
      <c r="T1496" s="32">
        <v>42143</v>
      </c>
      <c r="U1496" s="53">
        <v>232.642</v>
      </c>
      <c r="V1496" s="30">
        <v>28</v>
      </c>
      <c r="W1496" s="30">
        <v>631.37</v>
      </c>
      <c r="X1496" s="30">
        <v>86828</v>
      </c>
      <c r="Y1496" s="30" t="s">
        <v>3216</v>
      </c>
      <c r="Z1496" s="30">
        <v>1879.0638667721537</v>
      </c>
    </row>
    <row r="1497" spans="1:26" x14ac:dyDescent="0.2">
      <c r="A1497" s="30">
        <v>2431</v>
      </c>
      <c r="B1497" s="30" t="s">
        <v>2546</v>
      </c>
      <c r="C1497" s="30" t="s">
        <v>13</v>
      </c>
      <c r="D1497" s="30">
        <v>7.0000000000000007E-2</v>
      </c>
      <c r="E1497" s="30">
        <v>155.06</v>
      </c>
      <c r="F1497" s="30">
        <v>7.07</v>
      </c>
      <c r="G1497" s="30" t="s">
        <v>14</v>
      </c>
      <c r="H1497" s="30" t="s">
        <v>15</v>
      </c>
      <c r="I1497" s="30" t="s">
        <v>24</v>
      </c>
      <c r="J1497" s="30" t="s">
        <v>54</v>
      </c>
      <c r="K1497" s="30" t="s">
        <v>49</v>
      </c>
      <c r="L1497" s="30" t="s">
        <v>82</v>
      </c>
      <c r="M1497" s="30">
        <v>0.59</v>
      </c>
      <c r="N1497" s="30" t="s">
        <v>8</v>
      </c>
      <c r="O1497" s="30" t="s">
        <v>35</v>
      </c>
      <c r="P1497" s="30" t="s">
        <v>66</v>
      </c>
      <c r="Q1497" s="30" t="s">
        <v>76</v>
      </c>
      <c r="R1497" s="30">
        <v>90004</v>
      </c>
      <c r="S1497" s="32">
        <v>42143</v>
      </c>
      <c r="T1497" s="32">
        <v>42143</v>
      </c>
      <c r="U1497" s="53">
        <v>-121.75</v>
      </c>
      <c r="V1497" s="30">
        <v>14</v>
      </c>
      <c r="W1497" s="30">
        <v>2039.07</v>
      </c>
      <c r="X1497" s="30">
        <v>5920</v>
      </c>
      <c r="Y1497" s="30" t="s">
        <v>3217</v>
      </c>
      <c r="Z1497" s="30">
        <v>606.25102857702393</v>
      </c>
    </row>
    <row r="1498" spans="1:26" x14ac:dyDescent="0.2">
      <c r="A1498" s="30">
        <v>2432</v>
      </c>
      <c r="B1498" s="30" t="s">
        <v>2547</v>
      </c>
      <c r="C1498" s="30" t="s">
        <v>13</v>
      </c>
      <c r="D1498" s="30">
        <v>7.0000000000000007E-2</v>
      </c>
      <c r="E1498" s="30">
        <v>155.06</v>
      </c>
      <c r="F1498" s="30">
        <v>7.07</v>
      </c>
      <c r="G1498" s="30" t="s">
        <v>14</v>
      </c>
      <c r="H1498" s="30" t="s">
        <v>15</v>
      </c>
      <c r="I1498" s="30" t="s">
        <v>24</v>
      </c>
      <c r="J1498" s="30" t="s">
        <v>54</v>
      </c>
      <c r="K1498" s="30" t="s">
        <v>49</v>
      </c>
      <c r="L1498" s="30" t="s">
        <v>82</v>
      </c>
      <c r="M1498" s="30">
        <v>0.59</v>
      </c>
      <c r="N1498" s="30" t="s">
        <v>8</v>
      </c>
      <c r="O1498" s="30" t="s">
        <v>28</v>
      </c>
      <c r="P1498" s="30" t="s">
        <v>183</v>
      </c>
      <c r="Q1498" s="30" t="s">
        <v>2548</v>
      </c>
      <c r="R1498" s="30">
        <v>73110</v>
      </c>
      <c r="S1498" s="32">
        <v>42143</v>
      </c>
      <c r="T1498" s="32">
        <v>42143</v>
      </c>
      <c r="U1498" s="53">
        <v>24.35</v>
      </c>
      <c r="V1498" s="30">
        <v>3</v>
      </c>
      <c r="W1498" s="30">
        <v>436.94</v>
      </c>
      <c r="X1498" s="30">
        <v>89096</v>
      </c>
      <c r="Y1498" s="30" t="s">
        <v>3216</v>
      </c>
      <c r="Z1498" s="30">
        <v>755.86118661708736</v>
      </c>
    </row>
    <row r="1499" spans="1:26" x14ac:dyDescent="0.2">
      <c r="A1499" s="30">
        <v>3264</v>
      </c>
      <c r="B1499" s="30" t="s">
        <v>2549</v>
      </c>
      <c r="C1499" s="30" t="s">
        <v>92</v>
      </c>
      <c r="D1499" s="30">
        <v>0.04</v>
      </c>
      <c r="E1499" s="30">
        <v>9.99</v>
      </c>
      <c r="F1499" s="30">
        <v>11.59</v>
      </c>
      <c r="G1499" s="30" t="s">
        <v>14</v>
      </c>
      <c r="H1499" s="30" t="s">
        <v>70</v>
      </c>
      <c r="I1499" s="30" t="s">
        <v>24</v>
      </c>
      <c r="J1499" s="30" t="s">
        <v>64</v>
      </c>
      <c r="K1499" s="30" t="s">
        <v>49</v>
      </c>
      <c r="L1499" s="30" t="s">
        <v>2176</v>
      </c>
      <c r="M1499" s="30">
        <v>0.4</v>
      </c>
      <c r="N1499" s="30" t="s">
        <v>8</v>
      </c>
      <c r="O1499" s="30" t="s">
        <v>35</v>
      </c>
      <c r="P1499" s="30" t="s">
        <v>66</v>
      </c>
      <c r="Q1499" s="30" t="s">
        <v>2550</v>
      </c>
      <c r="R1499" s="30">
        <v>95501</v>
      </c>
      <c r="S1499" s="32">
        <v>42143</v>
      </c>
      <c r="T1499" s="32">
        <v>42145</v>
      </c>
      <c r="U1499" s="53">
        <v>-92.32</v>
      </c>
      <c r="V1499" s="30">
        <v>5</v>
      </c>
      <c r="W1499" s="30">
        <v>52.09</v>
      </c>
      <c r="X1499" s="30">
        <v>89835</v>
      </c>
      <c r="Y1499" s="30" t="s">
        <v>3217</v>
      </c>
      <c r="Z1499" s="30">
        <v>212.87571467435149</v>
      </c>
    </row>
    <row r="1500" spans="1:26" x14ac:dyDescent="0.2">
      <c r="A1500" s="30">
        <v>918</v>
      </c>
      <c r="B1500" s="30" t="s">
        <v>2120</v>
      </c>
      <c r="C1500" s="30" t="s">
        <v>1</v>
      </c>
      <c r="D1500" s="30">
        <v>0.09</v>
      </c>
      <c r="E1500" s="30">
        <v>58.14</v>
      </c>
      <c r="F1500" s="30">
        <v>36.61</v>
      </c>
      <c r="G1500" s="30" t="s">
        <v>2</v>
      </c>
      <c r="H1500" s="30" t="s">
        <v>70</v>
      </c>
      <c r="I1500" s="30" t="s">
        <v>4</v>
      </c>
      <c r="J1500" s="30" t="s">
        <v>93</v>
      </c>
      <c r="K1500" s="30" t="s">
        <v>6</v>
      </c>
      <c r="L1500" s="30" t="s">
        <v>2551</v>
      </c>
      <c r="M1500" s="30">
        <v>0.61</v>
      </c>
      <c r="N1500" s="30" t="s">
        <v>8</v>
      </c>
      <c r="O1500" s="30" t="s">
        <v>35</v>
      </c>
      <c r="P1500" s="30" t="s">
        <v>66</v>
      </c>
      <c r="Q1500" s="30" t="s">
        <v>2122</v>
      </c>
      <c r="R1500" s="30">
        <v>91730</v>
      </c>
      <c r="S1500" s="32">
        <v>42144</v>
      </c>
      <c r="T1500" s="32">
        <v>42145</v>
      </c>
      <c r="U1500" s="53">
        <v>187.41200000000001</v>
      </c>
      <c r="V1500" s="30">
        <v>39</v>
      </c>
      <c r="W1500" s="30">
        <v>2115.06</v>
      </c>
      <c r="X1500" s="30">
        <v>90493</v>
      </c>
      <c r="Y1500" s="30" t="s">
        <v>3217</v>
      </c>
      <c r="Z1500" s="30">
        <v>1956.9144547763574</v>
      </c>
    </row>
    <row r="1501" spans="1:26" x14ac:dyDescent="0.2">
      <c r="A1501" s="30">
        <v>2973</v>
      </c>
      <c r="B1501" s="30" t="s">
        <v>2137</v>
      </c>
      <c r="C1501" s="30" t="s">
        <v>1</v>
      </c>
      <c r="D1501" s="30">
        <v>0.1</v>
      </c>
      <c r="E1501" s="30">
        <v>442.14</v>
      </c>
      <c r="F1501" s="30">
        <v>14.7</v>
      </c>
      <c r="G1501" s="30" t="s">
        <v>2</v>
      </c>
      <c r="H1501" s="30" t="s">
        <v>47</v>
      </c>
      <c r="I1501" s="30" t="s">
        <v>16</v>
      </c>
      <c r="J1501" s="30" t="s">
        <v>32</v>
      </c>
      <c r="K1501" s="30" t="s">
        <v>33</v>
      </c>
      <c r="L1501" s="30" t="s">
        <v>1288</v>
      </c>
      <c r="M1501" s="30">
        <v>0.56000000000000005</v>
      </c>
      <c r="N1501" s="30" t="s">
        <v>8</v>
      </c>
      <c r="O1501" s="30" t="s">
        <v>28</v>
      </c>
      <c r="P1501" s="30" t="s">
        <v>333</v>
      </c>
      <c r="Q1501" s="30" t="s">
        <v>2139</v>
      </c>
      <c r="R1501" s="30">
        <v>53151</v>
      </c>
      <c r="S1501" s="32">
        <v>42144</v>
      </c>
      <c r="T1501" s="32">
        <v>42145</v>
      </c>
      <c r="U1501" s="53">
        <v>137.68794</v>
      </c>
      <c r="V1501" s="30">
        <v>6</v>
      </c>
      <c r="W1501" s="30">
        <v>2411.4299999999998</v>
      </c>
      <c r="X1501" s="30">
        <v>87187</v>
      </c>
      <c r="Y1501" s="30" t="s">
        <v>3216</v>
      </c>
      <c r="Z1501" s="30">
        <v>2485.8286523446536</v>
      </c>
    </row>
    <row r="1502" spans="1:26" x14ac:dyDescent="0.2">
      <c r="A1502" s="30">
        <v>1159</v>
      </c>
      <c r="B1502" s="30" t="s">
        <v>2552</v>
      </c>
      <c r="C1502" s="30" t="s">
        <v>13</v>
      </c>
      <c r="D1502" s="30">
        <v>0.04</v>
      </c>
      <c r="E1502" s="30">
        <v>100.98</v>
      </c>
      <c r="F1502" s="30">
        <v>35.840000000000003</v>
      </c>
      <c r="G1502" s="30" t="s">
        <v>2</v>
      </c>
      <c r="H1502" s="30" t="s">
        <v>15</v>
      </c>
      <c r="I1502" s="30" t="s">
        <v>4</v>
      </c>
      <c r="J1502" s="30" t="s">
        <v>93</v>
      </c>
      <c r="K1502" s="30" t="s">
        <v>6</v>
      </c>
      <c r="L1502" s="30" t="s">
        <v>94</v>
      </c>
      <c r="M1502" s="30">
        <v>0.62</v>
      </c>
      <c r="N1502" s="30" t="s">
        <v>8</v>
      </c>
      <c r="O1502" s="30" t="s">
        <v>87</v>
      </c>
      <c r="P1502" s="30" t="s">
        <v>373</v>
      </c>
      <c r="Q1502" s="30" t="s">
        <v>2553</v>
      </c>
      <c r="R1502" s="30">
        <v>7086</v>
      </c>
      <c r="S1502" s="32">
        <v>42144</v>
      </c>
      <c r="T1502" s="32">
        <v>42145</v>
      </c>
      <c r="U1502" s="53">
        <v>-152.76</v>
      </c>
      <c r="V1502" s="30">
        <v>1</v>
      </c>
      <c r="W1502" s="30">
        <v>110.75</v>
      </c>
      <c r="X1502" s="30">
        <v>90854</v>
      </c>
      <c r="Y1502" s="30" t="s">
        <v>3218</v>
      </c>
      <c r="Z1502" s="30">
        <v>1441.4308830983746</v>
      </c>
    </row>
    <row r="1503" spans="1:26" x14ac:dyDescent="0.2">
      <c r="A1503" s="30">
        <v>2346</v>
      </c>
      <c r="B1503" s="30" t="s">
        <v>362</v>
      </c>
      <c r="C1503" s="30" t="s">
        <v>13</v>
      </c>
      <c r="D1503" s="30">
        <v>0.1</v>
      </c>
      <c r="E1503" s="30">
        <v>218.75</v>
      </c>
      <c r="F1503" s="30">
        <v>69.64</v>
      </c>
      <c r="G1503" s="30" t="s">
        <v>2</v>
      </c>
      <c r="H1503" s="30" t="s">
        <v>70</v>
      </c>
      <c r="I1503" s="30" t="s">
        <v>4</v>
      </c>
      <c r="J1503" s="30" t="s">
        <v>5</v>
      </c>
      <c r="K1503" s="30" t="s">
        <v>6</v>
      </c>
      <c r="L1503" s="30" t="s">
        <v>850</v>
      </c>
      <c r="M1503" s="30">
        <v>0.77</v>
      </c>
      <c r="N1503" s="30" t="s">
        <v>8</v>
      </c>
      <c r="O1503" s="30" t="s">
        <v>9</v>
      </c>
      <c r="P1503" s="30" t="s">
        <v>364</v>
      </c>
      <c r="Q1503" s="30" t="s">
        <v>365</v>
      </c>
      <c r="R1503" s="30">
        <v>40258</v>
      </c>
      <c r="S1503" s="32">
        <v>42144</v>
      </c>
      <c r="T1503" s="32">
        <v>42145</v>
      </c>
      <c r="U1503" s="53">
        <v>62.298000000000002</v>
      </c>
      <c r="V1503" s="30">
        <v>17</v>
      </c>
      <c r="W1503" s="30">
        <v>2805.18</v>
      </c>
      <c r="X1503" s="30">
        <v>89505</v>
      </c>
      <c r="Y1503" s="30" t="s">
        <v>3215</v>
      </c>
      <c r="Z1503" s="30">
        <v>3078.8227466766357</v>
      </c>
    </row>
    <row r="1504" spans="1:26" x14ac:dyDescent="0.2">
      <c r="A1504" s="30">
        <v>2825</v>
      </c>
      <c r="B1504" s="30" t="s">
        <v>2554</v>
      </c>
      <c r="C1504" s="30" t="s">
        <v>23</v>
      </c>
      <c r="D1504" s="30">
        <v>0.02</v>
      </c>
      <c r="E1504" s="30">
        <v>27.48</v>
      </c>
      <c r="F1504" s="30">
        <v>4</v>
      </c>
      <c r="G1504" s="30" t="s">
        <v>14</v>
      </c>
      <c r="H1504" s="30" t="s">
        <v>15</v>
      </c>
      <c r="I1504" s="30" t="s">
        <v>16</v>
      </c>
      <c r="J1504" s="30" t="s">
        <v>17</v>
      </c>
      <c r="K1504" s="30" t="s">
        <v>49</v>
      </c>
      <c r="L1504" s="30" t="s">
        <v>2037</v>
      </c>
      <c r="M1504" s="30">
        <v>0.75</v>
      </c>
      <c r="N1504" s="30" t="s">
        <v>8</v>
      </c>
      <c r="O1504" s="30" t="s">
        <v>35</v>
      </c>
      <c r="P1504" s="30" t="s">
        <v>466</v>
      </c>
      <c r="Q1504" s="30" t="s">
        <v>2555</v>
      </c>
      <c r="R1504" s="30">
        <v>83701</v>
      </c>
      <c r="S1504" s="32">
        <v>42144</v>
      </c>
      <c r="T1504" s="32">
        <v>42151</v>
      </c>
      <c r="U1504" s="53">
        <v>19.308</v>
      </c>
      <c r="V1504" s="30">
        <v>3</v>
      </c>
      <c r="W1504" s="30">
        <v>87.21</v>
      </c>
      <c r="X1504" s="30">
        <v>89497</v>
      </c>
      <c r="Y1504" s="30" t="s">
        <v>3217</v>
      </c>
      <c r="Z1504" s="30">
        <v>514.4028659370091</v>
      </c>
    </row>
    <row r="1505" spans="1:26" x14ac:dyDescent="0.2">
      <c r="A1505" s="30">
        <v>2825</v>
      </c>
      <c r="B1505" s="30" t="s">
        <v>2554</v>
      </c>
      <c r="C1505" s="30" t="s">
        <v>23</v>
      </c>
      <c r="D1505" s="30">
        <v>0.08</v>
      </c>
      <c r="E1505" s="30">
        <v>10.06</v>
      </c>
      <c r="F1505" s="30">
        <v>2.06</v>
      </c>
      <c r="G1505" s="30" t="s">
        <v>14</v>
      </c>
      <c r="H1505" s="30" t="s">
        <v>15</v>
      </c>
      <c r="I1505" s="30" t="s">
        <v>24</v>
      </c>
      <c r="J1505" s="30" t="s">
        <v>64</v>
      </c>
      <c r="K1505" s="30" t="s">
        <v>26</v>
      </c>
      <c r="L1505" s="30" t="s">
        <v>149</v>
      </c>
      <c r="M1505" s="30">
        <v>0.39</v>
      </c>
      <c r="N1505" s="30" t="s">
        <v>8</v>
      </c>
      <c r="O1505" s="30" t="s">
        <v>35</v>
      </c>
      <c r="P1505" s="30" t="s">
        <v>466</v>
      </c>
      <c r="Q1505" s="30" t="s">
        <v>2555</v>
      </c>
      <c r="R1505" s="30">
        <v>83701</v>
      </c>
      <c r="S1505" s="32">
        <v>42144</v>
      </c>
      <c r="T1505" s="32">
        <v>42148</v>
      </c>
      <c r="U1505" s="53">
        <v>0.33</v>
      </c>
      <c r="V1505" s="30">
        <v>4</v>
      </c>
      <c r="W1505" s="30">
        <v>40.15</v>
      </c>
      <c r="X1505" s="30">
        <v>89497</v>
      </c>
      <c r="Y1505" s="30" t="s">
        <v>3217</v>
      </c>
      <c r="Z1505" s="30">
        <v>47.892131818030343</v>
      </c>
    </row>
    <row r="1506" spans="1:26" x14ac:dyDescent="0.2">
      <c r="A1506" s="30">
        <v>699</v>
      </c>
      <c r="B1506" s="30" t="s">
        <v>837</v>
      </c>
      <c r="C1506" s="30" t="s">
        <v>92</v>
      </c>
      <c r="D1506" s="30">
        <v>0.1</v>
      </c>
      <c r="E1506" s="30">
        <v>4.26</v>
      </c>
      <c r="F1506" s="30">
        <v>1.2</v>
      </c>
      <c r="G1506" s="30" t="s">
        <v>14</v>
      </c>
      <c r="H1506" s="30" t="s">
        <v>15</v>
      </c>
      <c r="I1506" s="30" t="s">
        <v>24</v>
      </c>
      <c r="J1506" s="30" t="s">
        <v>25</v>
      </c>
      <c r="K1506" s="30" t="s">
        <v>26</v>
      </c>
      <c r="L1506" s="30" t="s">
        <v>114</v>
      </c>
      <c r="M1506" s="30">
        <v>0.44</v>
      </c>
      <c r="N1506" s="30" t="s">
        <v>8</v>
      </c>
      <c r="O1506" s="30" t="s">
        <v>35</v>
      </c>
      <c r="P1506" s="30" t="s">
        <v>66</v>
      </c>
      <c r="Q1506" s="30" t="s">
        <v>76</v>
      </c>
      <c r="R1506" s="30">
        <v>90041</v>
      </c>
      <c r="S1506" s="32">
        <v>42144</v>
      </c>
      <c r="T1506" s="32">
        <v>42145</v>
      </c>
      <c r="U1506" s="53">
        <v>15.42</v>
      </c>
      <c r="V1506" s="30">
        <v>88</v>
      </c>
      <c r="W1506" s="30">
        <v>351.56</v>
      </c>
      <c r="X1506" s="30">
        <v>3042</v>
      </c>
      <c r="Y1506" s="30" t="s">
        <v>3217</v>
      </c>
      <c r="Z1506" s="30">
        <v>-17.260366062418804</v>
      </c>
    </row>
    <row r="1507" spans="1:26" x14ac:dyDescent="0.2">
      <c r="A1507" s="30">
        <v>700</v>
      </c>
      <c r="B1507" s="30" t="s">
        <v>2556</v>
      </c>
      <c r="C1507" s="30" t="s">
        <v>92</v>
      </c>
      <c r="D1507" s="30">
        <v>0.1</v>
      </c>
      <c r="E1507" s="30">
        <v>4.26</v>
      </c>
      <c r="F1507" s="30">
        <v>1.2</v>
      </c>
      <c r="G1507" s="30" t="s">
        <v>14</v>
      </c>
      <c r="H1507" s="30" t="s">
        <v>15</v>
      </c>
      <c r="I1507" s="30" t="s">
        <v>24</v>
      </c>
      <c r="J1507" s="30" t="s">
        <v>25</v>
      </c>
      <c r="K1507" s="30" t="s">
        <v>26</v>
      </c>
      <c r="L1507" s="30" t="s">
        <v>114</v>
      </c>
      <c r="M1507" s="30">
        <v>0.44</v>
      </c>
      <c r="N1507" s="30" t="s">
        <v>8</v>
      </c>
      <c r="O1507" s="30" t="s">
        <v>35</v>
      </c>
      <c r="P1507" s="30" t="s">
        <v>66</v>
      </c>
      <c r="Q1507" s="30" t="s">
        <v>1160</v>
      </c>
      <c r="R1507" s="30">
        <v>93454</v>
      </c>
      <c r="S1507" s="32">
        <v>42144</v>
      </c>
      <c r="T1507" s="32">
        <v>42145</v>
      </c>
      <c r="U1507" s="53">
        <v>33.923999999999999</v>
      </c>
      <c r="V1507" s="30">
        <v>22</v>
      </c>
      <c r="W1507" s="30">
        <v>87.89</v>
      </c>
      <c r="X1507" s="30">
        <v>87980</v>
      </c>
      <c r="Y1507" s="30" t="s">
        <v>3217</v>
      </c>
      <c r="Z1507" s="30">
        <v>1.6882059045444677</v>
      </c>
    </row>
    <row r="1508" spans="1:26" x14ac:dyDescent="0.2">
      <c r="A1508" s="30">
        <v>1106</v>
      </c>
      <c r="B1508" s="30" t="s">
        <v>2557</v>
      </c>
      <c r="C1508" s="30" t="s">
        <v>92</v>
      </c>
      <c r="D1508" s="30">
        <v>0.04</v>
      </c>
      <c r="E1508" s="30">
        <v>6.35</v>
      </c>
      <c r="F1508" s="30">
        <v>1.02</v>
      </c>
      <c r="G1508" s="30" t="s">
        <v>14</v>
      </c>
      <c r="H1508" s="30" t="s">
        <v>3</v>
      </c>
      <c r="I1508" s="30" t="s">
        <v>24</v>
      </c>
      <c r="J1508" s="30" t="s">
        <v>64</v>
      </c>
      <c r="K1508" s="30" t="s">
        <v>26</v>
      </c>
      <c r="L1508" s="30" t="s">
        <v>503</v>
      </c>
      <c r="M1508" s="30">
        <v>0.39</v>
      </c>
      <c r="N1508" s="30" t="s">
        <v>8</v>
      </c>
      <c r="O1508" s="30" t="s">
        <v>28</v>
      </c>
      <c r="P1508" s="30" t="s">
        <v>163</v>
      </c>
      <c r="Q1508" s="30" t="s">
        <v>530</v>
      </c>
      <c r="R1508" s="30">
        <v>75220</v>
      </c>
      <c r="S1508" s="32">
        <v>42144</v>
      </c>
      <c r="T1508" s="32">
        <v>42147</v>
      </c>
      <c r="U1508" s="53">
        <v>81.91</v>
      </c>
      <c r="V1508" s="30">
        <v>52</v>
      </c>
      <c r="W1508" s="30">
        <v>318.47000000000003</v>
      </c>
      <c r="X1508" s="30">
        <v>20261</v>
      </c>
      <c r="Y1508" s="30" t="s">
        <v>3216</v>
      </c>
      <c r="Z1508" s="30">
        <v>70.39064484593483</v>
      </c>
    </row>
    <row r="1509" spans="1:26" x14ac:dyDescent="0.2">
      <c r="A1509" s="30">
        <v>1108</v>
      </c>
      <c r="B1509" s="30" t="s">
        <v>2558</v>
      </c>
      <c r="C1509" s="30" t="s">
        <v>92</v>
      </c>
      <c r="D1509" s="30">
        <v>0.09</v>
      </c>
      <c r="E1509" s="30">
        <v>31.74</v>
      </c>
      <c r="F1509" s="30">
        <v>12.62</v>
      </c>
      <c r="G1509" s="30" t="s">
        <v>63</v>
      </c>
      <c r="H1509" s="30" t="s">
        <v>3</v>
      </c>
      <c r="I1509" s="30" t="s">
        <v>24</v>
      </c>
      <c r="J1509" s="30" t="s">
        <v>48</v>
      </c>
      <c r="K1509" s="30" t="s">
        <v>49</v>
      </c>
      <c r="L1509" s="30" t="s">
        <v>1508</v>
      </c>
      <c r="M1509" s="30">
        <v>0.37</v>
      </c>
      <c r="N1509" s="30" t="s">
        <v>8</v>
      </c>
      <c r="O1509" s="30" t="s">
        <v>28</v>
      </c>
      <c r="P1509" s="30" t="s">
        <v>163</v>
      </c>
      <c r="Q1509" s="30" t="s">
        <v>2010</v>
      </c>
      <c r="R1509" s="30">
        <v>75146</v>
      </c>
      <c r="S1509" s="32">
        <v>42144</v>
      </c>
      <c r="T1509" s="32">
        <v>42144</v>
      </c>
      <c r="U1509" s="53">
        <v>67.107500000000002</v>
      </c>
      <c r="V1509" s="30">
        <v>9</v>
      </c>
      <c r="W1509" s="30">
        <v>270.55</v>
      </c>
      <c r="X1509" s="30">
        <v>86409</v>
      </c>
      <c r="Y1509" s="30" t="s">
        <v>3216</v>
      </c>
      <c r="Z1509" s="30">
        <v>323.51872701495989</v>
      </c>
    </row>
    <row r="1510" spans="1:26" x14ac:dyDescent="0.2">
      <c r="A1510" s="30">
        <v>1108</v>
      </c>
      <c r="B1510" s="30" t="s">
        <v>2558</v>
      </c>
      <c r="C1510" s="30" t="s">
        <v>92</v>
      </c>
      <c r="D1510" s="30">
        <v>0.04</v>
      </c>
      <c r="E1510" s="30">
        <v>6.35</v>
      </c>
      <c r="F1510" s="30">
        <v>1.02</v>
      </c>
      <c r="G1510" s="30" t="s">
        <v>14</v>
      </c>
      <c r="H1510" s="30" t="s">
        <v>3</v>
      </c>
      <c r="I1510" s="30" t="s">
        <v>24</v>
      </c>
      <c r="J1510" s="30" t="s">
        <v>64</v>
      </c>
      <c r="K1510" s="30" t="s">
        <v>26</v>
      </c>
      <c r="L1510" s="30" t="s">
        <v>503</v>
      </c>
      <c r="M1510" s="30">
        <v>0.39</v>
      </c>
      <c r="N1510" s="30" t="s">
        <v>8</v>
      </c>
      <c r="O1510" s="30" t="s">
        <v>28</v>
      </c>
      <c r="P1510" s="30" t="s">
        <v>163</v>
      </c>
      <c r="Q1510" s="30" t="s">
        <v>2010</v>
      </c>
      <c r="R1510" s="30">
        <v>75146</v>
      </c>
      <c r="S1510" s="32">
        <v>42144</v>
      </c>
      <c r="T1510" s="32">
        <v>42147</v>
      </c>
      <c r="U1510" s="53">
        <v>54.937800000000003</v>
      </c>
      <c r="V1510" s="30">
        <v>13</v>
      </c>
      <c r="W1510" s="30">
        <v>79.62</v>
      </c>
      <c r="X1510" s="30">
        <v>86409</v>
      </c>
      <c r="Y1510" s="30" t="s">
        <v>3216</v>
      </c>
      <c r="Z1510" s="30">
        <v>42.770418256693219</v>
      </c>
    </row>
    <row r="1511" spans="1:26" x14ac:dyDescent="0.2">
      <c r="A1511" s="30">
        <v>1108</v>
      </c>
      <c r="B1511" s="30" t="s">
        <v>2558</v>
      </c>
      <c r="C1511" s="30" t="s">
        <v>92</v>
      </c>
      <c r="D1511" s="30">
        <v>0.02</v>
      </c>
      <c r="E1511" s="30">
        <v>65.989999999999995</v>
      </c>
      <c r="F1511" s="30">
        <v>8.99</v>
      </c>
      <c r="G1511" s="30" t="s">
        <v>63</v>
      </c>
      <c r="H1511" s="30" t="s">
        <v>3</v>
      </c>
      <c r="I1511" s="30" t="s">
        <v>16</v>
      </c>
      <c r="J1511" s="30" t="s">
        <v>111</v>
      </c>
      <c r="K1511" s="30" t="s">
        <v>49</v>
      </c>
      <c r="L1511" s="30" t="s">
        <v>1840</v>
      </c>
      <c r="M1511" s="30">
        <v>0.56000000000000005</v>
      </c>
      <c r="N1511" s="30" t="s">
        <v>8</v>
      </c>
      <c r="O1511" s="30" t="s">
        <v>28</v>
      </c>
      <c r="P1511" s="30" t="s">
        <v>163</v>
      </c>
      <c r="Q1511" s="30" t="s">
        <v>2010</v>
      </c>
      <c r="R1511" s="30">
        <v>75146</v>
      </c>
      <c r="S1511" s="32">
        <v>42144</v>
      </c>
      <c r="T1511" s="32">
        <v>42145</v>
      </c>
      <c r="U1511" s="53">
        <v>168.23699999999999</v>
      </c>
      <c r="V1511" s="30">
        <v>8</v>
      </c>
      <c r="W1511" s="30">
        <v>479.79</v>
      </c>
      <c r="X1511" s="30">
        <v>86409</v>
      </c>
      <c r="Y1511" s="30" t="s">
        <v>3216</v>
      </c>
      <c r="Z1511" s="30">
        <v>638.242035662803</v>
      </c>
    </row>
    <row r="1512" spans="1:26" x14ac:dyDescent="0.2">
      <c r="A1512" s="30">
        <v>1974</v>
      </c>
      <c r="B1512" s="30" t="s">
        <v>2559</v>
      </c>
      <c r="C1512" s="30" t="s">
        <v>92</v>
      </c>
      <c r="D1512" s="30">
        <v>0.09</v>
      </c>
      <c r="E1512" s="30">
        <v>20.48</v>
      </c>
      <c r="F1512" s="30">
        <v>6.32</v>
      </c>
      <c r="G1512" s="30" t="s">
        <v>14</v>
      </c>
      <c r="H1512" s="30" t="s">
        <v>15</v>
      </c>
      <c r="I1512" s="30" t="s">
        <v>24</v>
      </c>
      <c r="J1512" s="30" t="s">
        <v>71</v>
      </c>
      <c r="K1512" s="30" t="s">
        <v>49</v>
      </c>
      <c r="L1512" s="30" t="s">
        <v>1015</v>
      </c>
      <c r="M1512" s="30">
        <v>0.57999999999999996</v>
      </c>
      <c r="N1512" s="30" t="s">
        <v>8</v>
      </c>
      <c r="O1512" s="30" t="s">
        <v>28</v>
      </c>
      <c r="P1512" s="30" t="s">
        <v>265</v>
      </c>
      <c r="Q1512" s="30" t="s">
        <v>2560</v>
      </c>
      <c r="R1512" s="30">
        <v>48127</v>
      </c>
      <c r="S1512" s="32">
        <v>42144</v>
      </c>
      <c r="T1512" s="32">
        <v>42145</v>
      </c>
      <c r="U1512" s="53">
        <v>-16.89</v>
      </c>
      <c r="V1512" s="30">
        <v>5</v>
      </c>
      <c r="W1512" s="30">
        <v>99.02</v>
      </c>
      <c r="X1512" s="30">
        <v>89040</v>
      </c>
      <c r="Y1512" s="30" t="s">
        <v>3216</v>
      </c>
      <c r="Z1512" s="30">
        <v>264.9610479374856</v>
      </c>
    </row>
    <row r="1513" spans="1:26" x14ac:dyDescent="0.2">
      <c r="A1513" s="30">
        <v>1974</v>
      </c>
      <c r="B1513" s="30" t="s">
        <v>2559</v>
      </c>
      <c r="C1513" s="30" t="s">
        <v>92</v>
      </c>
      <c r="D1513" s="30">
        <v>0.06</v>
      </c>
      <c r="E1513" s="30">
        <v>15.67</v>
      </c>
      <c r="F1513" s="30">
        <v>1.39</v>
      </c>
      <c r="G1513" s="30" t="s">
        <v>14</v>
      </c>
      <c r="H1513" s="30" t="s">
        <v>15</v>
      </c>
      <c r="I1513" s="30" t="s">
        <v>24</v>
      </c>
      <c r="J1513" s="30" t="s">
        <v>321</v>
      </c>
      <c r="K1513" s="30" t="s">
        <v>49</v>
      </c>
      <c r="L1513" s="30" t="s">
        <v>2460</v>
      </c>
      <c r="M1513" s="30">
        <v>0.38</v>
      </c>
      <c r="N1513" s="30" t="s">
        <v>8</v>
      </c>
      <c r="O1513" s="30" t="s">
        <v>28</v>
      </c>
      <c r="P1513" s="30" t="s">
        <v>265</v>
      </c>
      <c r="Q1513" s="30" t="s">
        <v>2560</v>
      </c>
      <c r="R1513" s="30">
        <v>48127</v>
      </c>
      <c r="S1513" s="32">
        <v>42144</v>
      </c>
      <c r="T1513" s="32">
        <v>42145</v>
      </c>
      <c r="U1513" s="53">
        <v>25.51</v>
      </c>
      <c r="V1513" s="30">
        <v>3</v>
      </c>
      <c r="W1513" s="30">
        <v>46.4</v>
      </c>
      <c r="X1513" s="30">
        <v>89040</v>
      </c>
      <c r="Y1513" s="30" t="s">
        <v>3216</v>
      </c>
      <c r="Z1513" s="30">
        <v>10.635587082610321</v>
      </c>
    </row>
    <row r="1514" spans="1:26" x14ac:dyDescent="0.2">
      <c r="A1514" s="30">
        <v>2159</v>
      </c>
      <c r="B1514" s="30" t="s">
        <v>2561</v>
      </c>
      <c r="C1514" s="30" t="s">
        <v>92</v>
      </c>
      <c r="D1514" s="30">
        <v>0.08</v>
      </c>
      <c r="E1514" s="30">
        <v>30.98</v>
      </c>
      <c r="F1514" s="30">
        <v>8.74</v>
      </c>
      <c r="G1514" s="30" t="s">
        <v>14</v>
      </c>
      <c r="H1514" s="30" t="s">
        <v>70</v>
      </c>
      <c r="I1514" s="30" t="s">
        <v>24</v>
      </c>
      <c r="J1514" s="30" t="s">
        <v>64</v>
      </c>
      <c r="K1514" s="30" t="s">
        <v>49</v>
      </c>
      <c r="L1514" s="30" t="s">
        <v>2562</v>
      </c>
      <c r="M1514" s="30">
        <v>0.4</v>
      </c>
      <c r="N1514" s="30" t="s">
        <v>8</v>
      </c>
      <c r="O1514" s="30" t="s">
        <v>28</v>
      </c>
      <c r="P1514" s="30" t="s">
        <v>265</v>
      </c>
      <c r="Q1514" s="30" t="s">
        <v>2563</v>
      </c>
      <c r="R1514" s="30">
        <v>48185</v>
      </c>
      <c r="S1514" s="32">
        <v>42144</v>
      </c>
      <c r="T1514" s="32">
        <v>42145</v>
      </c>
      <c r="U1514" s="53">
        <v>371.27199999999999</v>
      </c>
      <c r="V1514" s="30">
        <v>25</v>
      </c>
      <c r="W1514" s="30">
        <v>727.2</v>
      </c>
      <c r="X1514" s="30">
        <v>90387</v>
      </c>
      <c r="Y1514" s="30" t="s">
        <v>3216</v>
      </c>
      <c r="Z1514" s="30">
        <v>648.16551339838907</v>
      </c>
    </row>
    <row r="1515" spans="1:26" x14ac:dyDescent="0.2">
      <c r="A1515" s="30">
        <v>2162</v>
      </c>
      <c r="B1515" s="30" t="s">
        <v>2564</v>
      </c>
      <c r="C1515" s="30" t="s">
        <v>92</v>
      </c>
      <c r="D1515" s="30">
        <v>0.09</v>
      </c>
      <c r="E1515" s="30">
        <v>159.31</v>
      </c>
      <c r="F1515" s="30">
        <v>60</v>
      </c>
      <c r="G1515" s="30" t="s">
        <v>2</v>
      </c>
      <c r="H1515" s="30" t="s">
        <v>70</v>
      </c>
      <c r="I1515" s="30" t="s">
        <v>4</v>
      </c>
      <c r="J1515" s="30" t="s">
        <v>5</v>
      </c>
      <c r="K1515" s="30" t="s">
        <v>33</v>
      </c>
      <c r="L1515" s="30" t="s">
        <v>2565</v>
      </c>
      <c r="M1515" s="30">
        <v>0.55000000000000004</v>
      </c>
      <c r="N1515" s="30" t="s">
        <v>8</v>
      </c>
      <c r="O1515" s="30" t="s">
        <v>87</v>
      </c>
      <c r="P1515" s="30" t="s">
        <v>296</v>
      </c>
      <c r="Q1515" s="30" t="s">
        <v>2566</v>
      </c>
      <c r="R1515" s="30">
        <v>16146</v>
      </c>
      <c r="S1515" s="32">
        <v>42144</v>
      </c>
      <c r="T1515" s="32">
        <v>42146</v>
      </c>
      <c r="U1515" s="53">
        <v>77.000895400000005</v>
      </c>
      <c r="V1515" s="30">
        <v>41</v>
      </c>
      <c r="W1515" s="30">
        <v>6173.42</v>
      </c>
      <c r="X1515" s="30">
        <v>90387</v>
      </c>
      <c r="Y1515" s="30" t="s">
        <v>3218</v>
      </c>
      <c r="Z1515" s="30">
        <v>2480.19916436013</v>
      </c>
    </row>
    <row r="1516" spans="1:26" x14ac:dyDescent="0.2">
      <c r="A1516" s="30">
        <v>2162</v>
      </c>
      <c r="B1516" s="30" t="s">
        <v>2564</v>
      </c>
      <c r="C1516" s="30" t="s">
        <v>92</v>
      </c>
      <c r="D1516" s="30">
        <v>0.06</v>
      </c>
      <c r="E1516" s="30">
        <v>55.99</v>
      </c>
      <c r="F1516" s="30">
        <v>5</v>
      </c>
      <c r="G1516" s="30" t="s">
        <v>14</v>
      </c>
      <c r="H1516" s="30" t="s">
        <v>70</v>
      </c>
      <c r="I1516" s="30" t="s">
        <v>16</v>
      </c>
      <c r="J1516" s="30" t="s">
        <v>111</v>
      </c>
      <c r="K1516" s="30" t="s">
        <v>18</v>
      </c>
      <c r="L1516" s="30" t="s">
        <v>1914</v>
      </c>
      <c r="M1516" s="30">
        <v>0.83</v>
      </c>
      <c r="N1516" s="30" t="s">
        <v>8</v>
      </c>
      <c r="O1516" s="30" t="s">
        <v>87</v>
      </c>
      <c r="P1516" s="30" t="s">
        <v>296</v>
      </c>
      <c r="Q1516" s="30" t="s">
        <v>2566</v>
      </c>
      <c r="R1516" s="30">
        <v>16146</v>
      </c>
      <c r="S1516" s="32">
        <v>42144</v>
      </c>
      <c r="T1516" s="32">
        <v>42146</v>
      </c>
      <c r="U1516" s="53">
        <v>27.968599999999999</v>
      </c>
      <c r="V1516" s="30">
        <v>33</v>
      </c>
      <c r="W1516" s="30">
        <v>1553.7</v>
      </c>
      <c r="X1516" s="30">
        <v>90387</v>
      </c>
      <c r="Y1516" s="30" t="s">
        <v>3218</v>
      </c>
      <c r="Z1516" s="30">
        <v>642.22941209978467</v>
      </c>
    </row>
    <row r="1517" spans="1:26" x14ac:dyDescent="0.2">
      <c r="A1517" s="30">
        <v>871</v>
      </c>
      <c r="B1517" s="30" t="s">
        <v>1641</v>
      </c>
      <c r="C1517" s="30" t="s">
        <v>46</v>
      </c>
      <c r="D1517" s="30">
        <v>0.01</v>
      </c>
      <c r="E1517" s="30">
        <v>5.94</v>
      </c>
      <c r="F1517" s="30">
        <v>9.92</v>
      </c>
      <c r="G1517" s="30" t="s">
        <v>14</v>
      </c>
      <c r="H1517" s="30" t="s">
        <v>47</v>
      </c>
      <c r="I1517" s="30" t="s">
        <v>24</v>
      </c>
      <c r="J1517" s="30" t="s">
        <v>48</v>
      </c>
      <c r="K1517" s="30" t="s">
        <v>49</v>
      </c>
      <c r="L1517" s="30" t="s">
        <v>2567</v>
      </c>
      <c r="M1517" s="30">
        <v>0.38</v>
      </c>
      <c r="N1517" s="30" t="s">
        <v>8</v>
      </c>
      <c r="O1517" s="30" t="s">
        <v>35</v>
      </c>
      <c r="P1517" s="30" t="s">
        <v>272</v>
      </c>
      <c r="Q1517" s="30" t="s">
        <v>1642</v>
      </c>
      <c r="R1517" s="30">
        <v>89502</v>
      </c>
      <c r="S1517" s="32">
        <v>42144</v>
      </c>
      <c r="T1517" s="32">
        <v>42147</v>
      </c>
      <c r="U1517" s="53">
        <v>-239.315</v>
      </c>
      <c r="V1517" s="30">
        <v>12</v>
      </c>
      <c r="W1517" s="30">
        <v>74.77</v>
      </c>
      <c r="X1517" s="30">
        <v>90578</v>
      </c>
      <c r="Y1517" s="30" t="s">
        <v>3217</v>
      </c>
      <c r="Z1517" s="30">
        <v>225.40868651415181</v>
      </c>
    </row>
    <row r="1518" spans="1:26" x14ac:dyDescent="0.2">
      <c r="A1518" s="30">
        <v>871</v>
      </c>
      <c r="B1518" s="30" t="s">
        <v>1641</v>
      </c>
      <c r="C1518" s="30" t="s">
        <v>46</v>
      </c>
      <c r="D1518" s="30">
        <v>0</v>
      </c>
      <c r="E1518" s="30">
        <v>6.48</v>
      </c>
      <c r="F1518" s="30">
        <v>5.1100000000000003</v>
      </c>
      <c r="G1518" s="30" t="s">
        <v>14</v>
      </c>
      <c r="H1518" s="30" t="s">
        <v>47</v>
      </c>
      <c r="I1518" s="30" t="s">
        <v>24</v>
      </c>
      <c r="J1518" s="30" t="s">
        <v>64</v>
      </c>
      <c r="K1518" s="30" t="s">
        <v>49</v>
      </c>
      <c r="L1518" s="30" t="s">
        <v>2568</v>
      </c>
      <c r="M1518" s="30">
        <v>0.37</v>
      </c>
      <c r="N1518" s="30" t="s">
        <v>8</v>
      </c>
      <c r="O1518" s="30" t="s">
        <v>35</v>
      </c>
      <c r="P1518" s="30" t="s">
        <v>272</v>
      </c>
      <c r="Q1518" s="30" t="s">
        <v>1642</v>
      </c>
      <c r="R1518" s="30">
        <v>89502</v>
      </c>
      <c r="S1518" s="32">
        <v>42144</v>
      </c>
      <c r="T1518" s="32">
        <v>42146</v>
      </c>
      <c r="U1518" s="53">
        <v>-33.31</v>
      </c>
      <c r="V1518" s="30">
        <v>18</v>
      </c>
      <c r="W1518" s="30">
        <v>127.81</v>
      </c>
      <c r="X1518" s="30">
        <v>90578</v>
      </c>
      <c r="Y1518" s="30" t="s">
        <v>3217</v>
      </c>
      <c r="Z1518" s="30">
        <v>303.40632087491286</v>
      </c>
    </row>
    <row r="1519" spans="1:26" x14ac:dyDescent="0.2">
      <c r="A1519" s="30">
        <v>922</v>
      </c>
      <c r="B1519" s="30" t="s">
        <v>2569</v>
      </c>
      <c r="C1519" s="30" t="s">
        <v>46</v>
      </c>
      <c r="D1519" s="30">
        <v>0.01</v>
      </c>
      <c r="E1519" s="30">
        <v>65.989999999999995</v>
      </c>
      <c r="F1519" s="30">
        <v>8.99</v>
      </c>
      <c r="G1519" s="30" t="s">
        <v>63</v>
      </c>
      <c r="H1519" s="30" t="s">
        <v>3</v>
      </c>
      <c r="I1519" s="30" t="s">
        <v>16</v>
      </c>
      <c r="J1519" s="30" t="s">
        <v>111</v>
      </c>
      <c r="K1519" s="30" t="s">
        <v>49</v>
      </c>
      <c r="L1519" s="30" t="s">
        <v>2570</v>
      </c>
      <c r="M1519" s="30">
        <v>0.56000000000000005</v>
      </c>
      <c r="N1519" s="30" t="s">
        <v>8</v>
      </c>
      <c r="O1519" s="30" t="s">
        <v>35</v>
      </c>
      <c r="P1519" s="30" t="s">
        <v>66</v>
      </c>
      <c r="Q1519" s="30" t="s">
        <v>2122</v>
      </c>
      <c r="R1519" s="30">
        <v>91730</v>
      </c>
      <c r="S1519" s="32">
        <v>42144</v>
      </c>
      <c r="T1519" s="32">
        <v>42145</v>
      </c>
      <c r="U1519" s="53">
        <v>396.97199999999998</v>
      </c>
      <c r="V1519" s="30">
        <v>14</v>
      </c>
      <c r="W1519" s="30">
        <v>782</v>
      </c>
      <c r="X1519" s="30">
        <v>87135</v>
      </c>
      <c r="Y1519" s="30" t="s">
        <v>3217</v>
      </c>
      <c r="Z1519" s="30">
        <v>1067.3470417175506</v>
      </c>
    </row>
    <row r="1520" spans="1:26" x14ac:dyDescent="0.2">
      <c r="A1520" s="30">
        <v>1708</v>
      </c>
      <c r="B1520" s="30" t="s">
        <v>573</v>
      </c>
      <c r="C1520" s="30" t="s">
        <v>46</v>
      </c>
      <c r="D1520" s="30">
        <v>0.03</v>
      </c>
      <c r="E1520" s="30">
        <v>205.99</v>
      </c>
      <c r="F1520" s="30">
        <v>3</v>
      </c>
      <c r="G1520" s="30" t="s">
        <v>14</v>
      </c>
      <c r="H1520" s="30" t="s">
        <v>3</v>
      </c>
      <c r="I1520" s="30" t="s">
        <v>16</v>
      </c>
      <c r="J1520" s="30" t="s">
        <v>111</v>
      </c>
      <c r="K1520" s="30" t="s">
        <v>49</v>
      </c>
      <c r="L1520" s="30" t="s">
        <v>399</v>
      </c>
      <c r="M1520" s="30">
        <v>0.57999999999999996</v>
      </c>
      <c r="N1520" s="30" t="s">
        <v>8</v>
      </c>
      <c r="O1520" s="30" t="s">
        <v>87</v>
      </c>
      <c r="P1520" s="30" t="s">
        <v>293</v>
      </c>
      <c r="Q1520" s="30" t="s">
        <v>575</v>
      </c>
      <c r="R1520" s="30">
        <v>44118</v>
      </c>
      <c r="S1520" s="32">
        <v>42144</v>
      </c>
      <c r="T1520" s="32">
        <v>42145</v>
      </c>
      <c r="U1520" s="53">
        <v>3670.3515000000002</v>
      </c>
      <c r="V1520" s="30">
        <v>29</v>
      </c>
      <c r="W1520" s="30">
        <v>5319.35</v>
      </c>
      <c r="X1520" s="30">
        <v>88784</v>
      </c>
      <c r="Y1520" s="30" t="s">
        <v>3218</v>
      </c>
      <c r="Z1520" s="30">
        <v>4778.0795405791014</v>
      </c>
    </row>
    <row r="1521" spans="1:26" x14ac:dyDescent="0.2">
      <c r="A1521" s="30">
        <v>276</v>
      </c>
      <c r="B1521" s="30" t="s">
        <v>2571</v>
      </c>
      <c r="C1521" s="30" t="s">
        <v>1</v>
      </c>
      <c r="D1521" s="30">
        <v>0.04</v>
      </c>
      <c r="E1521" s="30">
        <v>1.98</v>
      </c>
      <c r="F1521" s="30">
        <v>0.7</v>
      </c>
      <c r="G1521" s="30" t="s">
        <v>63</v>
      </c>
      <c r="H1521" s="30" t="s">
        <v>70</v>
      </c>
      <c r="I1521" s="30" t="s">
        <v>24</v>
      </c>
      <c r="J1521" s="30" t="s">
        <v>152</v>
      </c>
      <c r="K1521" s="30" t="s">
        <v>26</v>
      </c>
      <c r="L1521" s="30" t="s">
        <v>417</v>
      </c>
      <c r="M1521" s="30">
        <v>0.83</v>
      </c>
      <c r="N1521" s="30" t="s">
        <v>8</v>
      </c>
      <c r="O1521" s="30" t="s">
        <v>87</v>
      </c>
      <c r="P1521" s="30" t="s">
        <v>224</v>
      </c>
      <c r="Q1521" s="30" t="s">
        <v>1365</v>
      </c>
      <c r="R1521" s="30">
        <v>6111</v>
      </c>
      <c r="S1521" s="32">
        <v>42145</v>
      </c>
      <c r="T1521" s="32">
        <v>42146</v>
      </c>
      <c r="U1521" s="53">
        <v>-1</v>
      </c>
      <c r="V1521" s="30">
        <v>3</v>
      </c>
      <c r="W1521" s="30">
        <v>8.3000000000000007</v>
      </c>
      <c r="X1521" s="30">
        <v>89291</v>
      </c>
      <c r="Y1521" s="30" t="s">
        <v>3218</v>
      </c>
      <c r="Z1521" s="30">
        <v>532.74181916601117</v>
      </c>
    </row>
    <row r="1522" spans="1:26" x14ac:dyDescent="0.2">
      <c r="A1522" s="30">
        <v>282</v>
      </c>
      <c r="B1522" s="30" t="s">
        <v>2572</v>
      </c>
      <c r="C1522" s="30" t="s">
        <v>1</v>
      </c>
      <c r="D1522" s="30">
        <v>0.03</v>
      </c>
      <c r="E1522" s="30">
        <v>55.99</v>
      </c>
      <c r="F1522" s="30">
        <v>5</v>
      </c>
      <c r="G1522" s="30" t="s">
        <v>14</v>
      </c>
      <c r="H1522" s="30" t="s">
        <v>70</v>
      </c>
      <c r="I1522" s="30" t="s">
        <v>16</v>
      </c>
      <c r="J1522" s="30" t="s">
        <v>111</v>
      </c>
      <c r="K1522" s="30" t="s">
        <v>18</v>
      </c>
      <c r="L1522" s="30" t="s">
        <v>1914</v>
      </c>
      <c r="M1522" s="30">
        <v>0.83</v>
      </c>
      <c r="N1522" s="30" t="s">
        <v>8</v>
      </c>
      <c r="O1522" s="30" t="s">
        <v>87</v>
      </c>
      <c r="P1522" s="30" t="s">
        <v>373</v>
      </c>
      <c r="Q1522" s="30" t="s">
        <v>2573</v>
      </c>
      <c r="R1522" s="30">
        <v>7109</v>
      </c>
      <c r="S1522" s="32">
        <v>42145</v>
      </c>
      <c r="T1522" s="32">
        <v>42146</v>
      </c>
      <c r="U1522" s="53">
        <v>-221.25399999999999</v>
      </c>
      <c r="V1522" s="30">
        <v>9</v>
      </c>
      <c r="W1522" s="30">
        <v>416.95</v>
      </c>
      <c r="X1522" s="30">
        <v>89291</v>
      </c>
      <c r="Y1522" s="30" t="s">
        <v>3218</v>
      </c>
      <c r="Z1522" s="30">
        <v>684.09233052592651</v>
      </c>
    </row>
    <row r="1523" spans="1:26" x14ac:dyDescent="0.2">
      <c r="A1523" s="30">
        <v>825</v>
      </c>
      <c r="B1523" s="30" t="s">
        <v>2574</v>
      </c>
      <c r="C1523" s="30" t="s">
        <v>1</v>
      </c>
      <c r="D1523" s="30">
        <v>0</v>
      </c>
      <c r="E1523" s="30">
        <v>11.97</v>
      </c>
      <c r="F1523" s="30">
        <v>4.9800000000000004</v>
      </c>
      <c r="G1523" s="30" t="s">
        <v>14</v>
      </c>
      <c r="H1523" s="30" t="s">
        <v>47</v>
      </c>
      <c r="I1523" s="30" t="s">
        <v>24</v>
      </c>
      <c r="J1523" s="30" t="s">
        <v>71</v>
      </c>
      <c r="K1523" s="30" t="s">
        <v>49</v>
      </c>
      <c r="L1523" s="30" t="s">
        <v>792</v>
      </c>
      <c r="M1523" s="30">
        <v>0.57999999999999996</v>
      </c>
      <c r="N1523" s="30" t="s">
        <v>8</v>
      </c>
      <c r="O1523" s="30" t="s">
        <v>28</v>
      </c>
      <c r="P1523" s="30" t="s">
        <v>163</v>
      </c>
      <c r="Q1523" s="30" t="s">
        <v>2575</v>
      </c>
      <c r="R1523" s="30">
        <v>79605</v>
      </c>
      <c r="S1523" s="32">
        <v>42145</v>
      </c>
      <c r="T1523" s="32">
        <v>42148</v>
      </c>
      <c r="U1523" s="53">
        <v>3.3839999999999999</v>
      </c>
      <c r="V1523" s="30">
        <v>4</v>
      </c>
      <c r="W1523" s="30">
        <v>53.3</v>
      </c>
      <c r="X1523" s="30">
        <v>89258</v>
      </c>
      <c r="Y1523" s="30" t="s">
        <v>3216</v>
      </c>
      <c r="Z1523" s="30">
        <v>618.12056221428679</v>
      </c>
    </row>
    <row r="1524" spans="1:26" x14ac:dyDescent="0.2">
      <c r="A1524" s="30">
        <v>406</v>
      </c>
      <c r="B1524" s="30" t="s">
        <v>2576</v>
      </c>
      <c r="C1524" s="30" t="s">
        <v>13</v>
      </c>
      <c r="D1524" s="30">
        <v>0.03</v>
      </c>
      <c r="E1524" s="30">
        <v>4.9800000000000004</v>
      </c>
      <c r="F1524" s="30">
        <v>0.8</v>
      </c>
      <c r="G1524" s="30" t="s">
        <v>14</v>
      </c>
      <c r="H1524" s="30" t="s">
        <v>3</v>
      </c>
      <c r="I1524" s="30" t="s">
        <v>24</v>
      </c>
      <c r="J1524" s="30" t="s">
        <v>64</v>
      </c>
      <c r="K1524" s="30" t="s">
        <v>26</v>
      </c>
      <c r="L1524" s="30" t="s">
        <v>870</v>
      </c>
      <c r="M1524" s="30">
        <v>0.36</v>
      </c>
      <c r="N1524" s="30" t="s">
        <v>8</v>
      </c>
      <c r="O1524" s="30" t="s">
        <v>87</v>
      </c>
      <c r="P1524" s="30" t="s">
        <v>373</v>
      </c>
      <c r="Q1524" s="30" t="s">
        <v>2577</v>
      </c>
      <c r="R1524" s="30">
        <v>8360</v>
      </c>
      <c r="S1524" s="32">
        <v>42145</v>
      </c>
      <c r="T1524" s="32">
        <v>42146</v>
      </c>
      <c r="U1524" s="53">
        <v>50.2044</v>
      </c>
      <c r="V1524" s="30">
        <v>15</v>
      </c>
      <c r="W1524" s="30">
        <v>72.760000000000005</v>
      </c>
      <c r="X1524" s="30">
        <v>87804</v>
      </c>
      <c r="Y1524" s="30" t="s">
        <v>3218</v>
      </c>
      <c r="Z1524" s="30">
        <v>-6.0285182548060057</v>
      </c>
    </row>
    <row r="1525" spans="1:26" x14ac:dyDescent="0.2">
      <c r="A1525" s="30">
        <v>1106</v>
      </c>
      <c r="B1525" s="30" t="s">
        <v>2557</v>
      </c>
      <c r="C1525" s="30" t="s">
        <v>13</v>
      </c>
      <c r="D1525" s="30">
        <v>0.01</v>
      </c>
      <c r="E1525" s="30">
        <v>9.31</v>
      </c>
      <c r="F1525" s="30">
        <v>3.98</v>
      </c>
      <c r="G1525" s="30" t="s">
        <v>14</v>
      </c>
      <c r="H1525" s="30" t="s">
        <v>3</v>
      </c>
      <c r="I1525" s="30" t="s">
        <v>24</v>
      </c>
      <c r="J1525" s="30" t="s">
        <v>544</v>
      </c>
      <c r="K1525" s="30" t="s">
        <v>18</v>
      </c>
      <c r="L1525" s="30" t="s">
        <v>2578</v>
      </c>
      <c r="M1525" s="30">
        <v>0.56000000000000005</v>
      </c>
      <c r="N1525" s="30" t="s">
        <v>8</v>
      </c>
      <c r="O1525" s="30" t="s">
        <v>28</v>
      </c>
      <c r="P1525" s="30" t="s">
        <v>163</v>
      </c>
      <c r="Q1525" s="30" t="s">
        <v>530</v>
      </c>
      <c r="R1525" s="30">
        <v>75220</v>
      </c>
      <c r="S1525" s="32">
        <v>42145</v>
      </c>
      <c r="T1525" s="32">
        <v>42146</v>
      </c>
      <c r="U1525" s="53">
        <v>-10.9</v>
      </c>
      <c r="V1525" s="30">
        <v>61</v>
      </c>
      <c r="W1525" s="30">
        <v>586.96</v>
      </c>
      <c r="X1525" s="30">
        <v>646</v>
      </c>
      <c r="Y1525" s="30" t="s">
        <v>3216</v>
      </c>
      <c r="Z1525" s="30">
        <v>212.31232308556136</v>
      </c>
    </row>
    <row r="1526" spans="1:26" x14ac:dyDescent="0.2">
      <c r="A1526" s="30">
        <v>1107</v>
      </c>
      <c r="B1526" s="30" t="s">
        <v>2579</v>
      </c>
      <c r="C1526" s="30" t="s">
        <v>13</v>
      </c>
      <c r="D1526" s="30">
        <v>0.01</v>
      </c>
      <c r="E1526" s="30">
        <v>9.31</v>
      </c>
      <c r="F1526" s="30">
        <v>3.98</v>
      </c>
      <c r="G1526" s="30" t="s">
        <v>14</v>
      </c>
      <c r="H1526" s="30" t="s">
        <v>3</v>
      </c>
      <c r="I1526" s="30" t="s">
        <v>24</v>
      </c>
      <c r="J1526" s="30" t="s">
        <v>544</v>
      </c>
      <c r="K1526" s="30" t="s">
        <v>18</v>
      </c>
      <c r="L1526" s="30" t="s">
        <v>2578</v>
      </c>
      <c r="M1526" s="30">
        <v>0.56000000000000005</v>
      </c>
      <c r="N1526" s="30" t="s">
        <v>8</v>
      </c>
      <c r="O1526" s="30" t="s">
        <v>28</v>
      </c>
      <c r="P1526" s="30" t="s">
        <v>163</v>
      </c>
      <c r="Q1526" s="30" t="s">
        <v>2580</v>
      </c>
      <c r="R1526" s="30">
        <v>77566</v>
      </c>
      <c r="S1526" s="32">
        <v>42145</v>
      </c>
      <c r="T1526" s="32">
        <v>42146</v>
      </c>
      <c r="U1526" s="53">
        <v>2.1800000000000002</v>
      </c>
      <c r="V1526" s="30">
        <v>15</v>
      </c>
      <c r="W1526" s="30">
        <v>144.33000000000001</v>
      </c>
      <c r="X1526" s="30">
        <v>86411</v>
      </c>
      <c r="Y1526" s="30" t="s">
        <v>3216</v>
      </c>
      <c r="Z1526" s="30">
        <v>225.70657953432269</v>
      </c>
    </row>
    <row r="1527" spans="1:26" x14ac:dyDescent="0.2">
      <c r="A1527" s="30">
        <v>820</v>
      </c>
      <c r="B1527" s="30" t="s">
        <v>2581</v>
      </c>
      <c r="C1527" s="30" t="s">
        <v>23</v>
      </c>
      <c r="D1527" s="30">
        <v>0.09</v>
      </c>
      <c r="E1527" s="30">
        <v>5.84</v>
      </c>
      <c r="F1527" s="30">
        <v>0.83</v>
      </c>
      <c r="G1527" s="30" t="s">
        <v>14</v>
      </c>
      <c r="H1527" s="30" t="s">
        <v>3</v>
      </c>
      <c r="I1527" s="30" t="s">
        <v>24</v>
      </c>
      <c r="J1527" s="30" t="s">
        <v>25</v>
      </c>
      <c r="K1527" s="30" t="s">
        <v>26</v>
      </c>
      <c r="L1527" s="30" t="s">
        <v>2582</v>
      </c>
      <c r="M1527" s="30">
        <v>0.49</v>
      </c>
      <c r="N1527" s="30" t="s">
        <v>8</v>
      </c>
      <c r="O1527" s="30" t="s">
        <v>35</v>
      </c>
      <c r="P1527" s="30" t="s">
        <v>42</v>
      </c>
      <c r="Q1527" s="30" t="s">
        <v>2583</v>
      </c>
      <c r="R1527" s="30">
        <v>99362</v>
      </c>
      <c r="S1527" s="32">
        <v>42145</v>
      </c>
      <c r="T1527" s="32">
        <v>42149</v>
      </c>
      <c r="U1527" s="53">
        <v>-2.87</v>
      </c>
      <c r="V1527" s="30">
        <v>1</v>
      </c>
      <c r="W1527" s="30">
        <v>5.9</v>
      </c>
      <c r="X1527" s="30">
        <v>90244</v>
      </c>
      <c r="Y1527" s="30" t="s">
        <v>3217</v>
      </c>
      <c r="Z1527" s="30">
        <v>93.805995858125286</v>
      </c>
    </row>
    <row r="1528" spans="1:26" x14ac:dyDescent="0.2">
      <c r="A1528" s="30">
        <v>1527</v>
      </c>
      <c r="B1528" s="30" t="s">
        <v>314</v>
      </c>
      <c r="C1528" s="30" t="s">
        <v>23</v>
      </c>
      <c r="D1528" s="30">
        <v>0.09</v>
      </c>
      <c r="E1528" s="30">
        <v>50.98</v>
      </c>
      <c r="F1528" s="30">
        <v>6.5</v>
      </c>
      <c r="G1528" s="30" t="s">
        <v>14</v>
      </c>
      <c r="H1528" s="30" t="s">
        <v>47</v>
      </c>
      <c r="I1528" s="30" t="s">
        <v>16</v>
      </c>
      <c r="J1528" s="30" t="s">
        <v>17</v>
      </c>
      <c r="K1528" s="30" t="s">
        <v>49</v>
      </c>
      <c r="L1528" s="30" t="s">
        <v>1842</v>
      </c>
      <c r="M1528" s="30">
        <v>0.73</v>
      </c>
      <c r="N1528" s="30" t="s">
        <v>8</v>
      </c>
      <c r="O1528" s="30" t="s">
        <v>9</v>
      </c>
      <c r="P1528" s="30" t="s">
        <v>140</v>
      </c>
      <c r="Q1528" s="30" t="s">
        <v>316</v>
      </c>
      <c r="R1528" s="30">
        <v>35601</v>
      </c>
      <c r="S1528" s="32">
        <v>42145</v>
      </c>
      <c r="T1528" s="32">
        <v>42152</v>
      </c>
      <c r="U1528" s="53">
        <v>70.176000000000002</v>
      </c>
      <c r="V1528" s="30">
        <v>28</v>
      </c>
      <c r="W1528" s="30">
        <v>1395.41</v>
      </c>
      <c r="X1528" s="30">
        <v>86815</v>
      </c>
      <c r="Y1528" s="30" t="s">
        <v>3215</v>
      </c>
      <c r="Z1528" s="30">
        <v>705.71345248347166</v>
      </c>
    </row>
    <row r="1529" spans="1:26" x14ac:dyDescent="0.2">
      <c r="A1529" s="30">
        <v>3319</v>
      </c>
      <c r="B1529" s="30" t="s">
        <v>2584</v>
      </c>
      <c r="C1529" s="30" t="s">
        <v>23</v>
      </c>
      <c r="D1529" s="30">
        <v>0.03</v>
      </c>
      <c r="E1529" s="30">
        <v>20.98</v>
      </c>
      <c r="F1529" s="30">
        <v>1.49</v>
      </c>
      <c r="G1529" s="30" t="s">
        <v>14</v>
      </c>
      <c r="H1529" s="30" t="s">
        <v>3</v>
      </c>
      <c r="I1529" s="30" t="s">
        <v>24</v>
      </c>
      <c r="J1529" s="30" t="s">
        <v>48</v>
      </c>
      <c r="K1529" s="30" t="s">
        <v>49</v>
      </c>
      <c r="L1529" s="30" t="s">
        <v>2585</v>
      </c>
      <c r="M1529" s="30">
        <v>0.35</v>
      </c>
      <c r="N1529" s="30" t="s">
        <v>8</v>
      </c>
      <c r="O1529" s="30" t="s">
        <v>9</v>
      </c>
      <c r="P1529" s="30" t="s">
        <v>376</v>
      </c>
      <c r="Q1529" s="30" t="s">
        <v>479</v>
      </c>
      <c r="R1529" s="30">
        <v>37075</v>
      </c>
      <c r="S1529" s="32">
        <v>42145</v>
      </c>
      <c r="T1529" s="32">
        <v>42145</v>
      </c>
      <c r="U1529" s="53">
        <v>30.024000000000001</v>
      </c>
      <c r="V1529" s="30">
        <v>20</v>
      </c>
      <c r="W1529" s="30">
        <v>431.43</v>
      </c>
      <c r="X1529" s="30">
        <v>90104</v>
      </c>
      <c r="Y1529" s="30" t="s">
        <v>3215</v>
      </c>
      <c r="Z1529" s="30">
        <v>116.45313776740879</v>
      </c>
    </row>
    <row r="1530" spans="1:26" x14ac:dyDescent="0.2">
      <c r="A1530" s="30">
        <v>1129</v>
      </c>
      <c r="B1530" s="30" t="s">
        <v>762</v>
      </c>
      <c r="C1530" s="30" t="s">
        <v>92</v>
      </c>
      <c r="D1530" s="30">
        <v>0.02</v>
      </c>
      <c r="E1530" s="30">
        <v>7.64</v>
      </c>
      <c r="F1530" s="30">
        <v>1.39</v>
      </c>
      <c r="G1530" s="30" t="s">
        <v>14</v>
      </c>
      <c r="H1530" s="30" t="s">
        <v>47</v>
      </c>
      <c r="I1530" s="30" t="s">
        <v>24</v>
      </c>
      <c r="J1530" s="30" t="s">
        <v>321</v>
      </c>
      <c r="K1530" s="30" t="s">
        <v>49</v>
      </c>
      <c r="L1530" s="30" t="s">
        <v>1534</v>
      </c>
      <c r="M1530" s="30">
        <v>0.36</v>
      </c>
      <c r="N1530" s="30" t="s">
        <v>8</v>
      </c>
      <c r="O1530" s="30" t="s">
        <v>87</v>
      </c>
      <c r="P1530" s="30" t="s">
        <v>379</v>
      </c>
      <c r="Q1530" s="30" t="s">
        <v>764</v>
      </c>
      <c r="R1530" s="30">
        <v>2118</v>
      </c>
      <c r="S1530" s="32">
        <v>42145</v>
      </c>
      <c r="T1530" s="32">
        <v>42147</v>
      </c>
      <c r="U1530" s="53">
        <v>117.38</v>
      </c>
      <c r="V1530" s="30">
        <v>52</v>
      </c>
      <c r="W1530" s="30">
        <v>406.91</v>
      </c>
      <c r="X1530" s="30">
        <v>13735</v>
      </c>
      <c r="Y1530" s="30" t="s">
        <v>3218</v>
      </c>
      <c r="Z1530" s="30">
        <v>148.73816681132584</v>
      </c>
    </row>
    <row r="1531" spans="1:26" x14ac:dyDescent="0.2">
      <c r="A1531" s="30">
        <v>1131</v>
      </c>
      <c r="B1531" s="30" t="s">
        <v>2586</v>
      </c>
      <c r="C1531" s="30" t="s">
        <v>92</v>
      </c>
      <c r="D1531" s="30">
        <v>0.02</v>
      </c>
      <c r="E1531" s="30">
        <v>7.64</v>
      </c>
      <c r="F1531" s="30">
        <v>1.39</v>
      </c>
      <c r="G1531" s="30" t="s">
        <v>14</v>
      </c>
      <c r="H1531" s="30" t="s">
        <v>47</v>
      </c>
      <c r="I1531" s="30" t="s">
        <v>24</v>
      </c>
      <c r="J1531" s="30" t="s">
        <v>321</v>
      </c>
      <c r="K1531" s="30" t="s">
        <v>49</v>
      </c>
      <c r="L1531" s="30" t="s">
        <v>1534</v>
      </c>
      <c r="M1531" s="30">
        <v>0.36</v>
      </c>
      <c r="N1531" s="30" t="s">
        <v>8</v>
      </c>
      <c r="O1531" s="30" t="s">
        <v>28</v>
      </c>
      <c r="P1531" s="30" t="s">
        <v>163</v>
      </c>
      <c r="Q1531" s="30" t="s">
        <v>2587</v>
      </c>
      <c r="R1531" s="30">
        <v>79907</v>
      </c>
      <c r="S1531" s="32">
        <v>42145</v>
      </c>
      <c r="T1531" s="32">
        <v>42147</v>
      </c>
      <c r="U1531" s="53">
        <v>70.193700000000007</v>
      </c>
      <c r="V1531" s="30">
        <v>13</v>
      </c>
      <c r="W1531" s="30">
        <v>101.73</v>
      </c>
      <c r="X1531" s="30">
        <v>88103</v>
      </c>
      <c r="Y1531" s="30" t="s">
        <v>3216</v>
      </c>
      <c r="Z1531" s="30">
        <v>100.41818186727491</v>
      </c>
    </row>
    <row r="1532" spans="1:26" x14ac:dyDescent="0.2">
      <c r="A1532" s="30">
        <v>1254</v>
      </c>
      <c r="B1532" s="30" t="s">
        <v>1566</v>
      </c>
      <c r="C1532" s="30" t="s">
        <v>92</v>
      </c>
      <c r="D1532" s="30">
        <v>0.04</v>
      </c>
      <c r="E1532" s="30">
        <v>2.08</v>
      </c>
      <c r="F1532" s="30">
        <v>1.49</v>
      </c>
      <c r="G1532" s="30" t="s">
        <v>14</v>
      </c>
      <c r="H1532" s="30" t="s">
        <v>47</v>
      </c>
      <c r="I1532" s="30" t="s">
        <v>24</v>
      </c>
      <c r="J1532" s="30" t="s">
        <v>48</v>
      </c>
      <c r="K1532" s="30" t="s">
        <v>49</v>
      </c>
      <c r="L1532" s="30" t="s">
        <v>1386</v>
      </c>
      <c r="M1532" s="30">
        <v>0.36</v>
      </c>
      <c r="N1532" s="30" t="s">
        <v>8</v>
      </c>
      <c r="O1532" s="30" t="s">
        <v>28</v>
      </c>
      <c r="P1532" s="30" t="s">
        <v>163</v>
      </c>
      <c r="Q1532" s="30" t="s">
        <v>1567</v>
      </c>
      <c r="R1532" s="30">
        <v>77530</v>
      </c>
      <c r="S1532" s="32">
        <v>42145</v>
      </c>
      <c r="T1532" s="32">
        <v>42147</v>
      </c>
      <c r="U1532" s="53">
        <v>-11.281499999999999</v>
      </c>
      <c r="V1532" s="30">
        <v>16</v>
      </c>
      <c r="W1532" s="30">
        <v>33.770000000000003</v>
      </c>
      <c r="X1532" s="30">
        <v>89982</v>
      </c>
      <c r="Y1532" s="30" t="s">
        <v>3216</v>
      </c>
      <c r="Z1532" s="30">
        <v>-10.887818645150904</v>
      </c>
    </row>
    <row r="1533" spans="1:26" x14ac:dyDescent="0.2">
      <c r="A1533" s="30">
        <v>19</v>
      </c>
      <c r="B1533" s="30" t="s">
        <v>2588</v>
      </c>
      <c r="C1533" s="30" t="s">
        <v>46</v>
      </c>
      <c r="D1533" s="30">
        <v>7.0000000000000007E-2</v>
      </c>
      <c r="E1533" s="30">
        <v>12.99</v>
      </c>
      <c r="F1533" s="30">
        <v>9.44</v>
      </c>
      <c r="G1533" s="30" t="s">
        <v>14</v>
      </c>
      <c r="H1533" s="30" t="s">
        <v>3</v>
      </c>
      <c r="I1533" s="30" t="s">
        <v>16</v>
      </c>
      <c r="J1533" s="30" t="s">
        <v>32</v>
      </c>
      <c r="K1533" s="30" t="s">
        <v>120</v>
      </c>
      <c r="L1533" s="30" t="s">
        <v>2589</v>
      </c>
      <c r="M1533" s="30">
        <v>0.39</v>
      </c>
      <c r="N1533" s="30" t="s">
        <v>8</v>
      </c>
      <c r="O1533" s="30" t="s">
        <v>35</v>
      </c>
      <c r="P1533" s="30" t="s">
        <v>253</v>
      </c>
      <c r="Q1533" s="30" t="s">
        <v>2590</v>
      </c>
      <c r="R1533" s="30">
        <v>59801</v>
      </c>
      <c r="S1533" s="32">
        <v>42145</v>
      </c>
      <c r="T1533" s="32">
        <v>42147</v>
      </c>
      <c r="U1533" s="53">
        <v>-114.6399</v>
      </c>
      <c r="V1533" s="30">
        <v>18</v>
      </c>
      <c r="W1533" s="30">
        <v>231.79</v>
      </c>
      <c r="X1533" s="30">
        <v>90032</v>
      </c>
      <c r="Y1533" s="30" t="s">
        <v>3217</v>
      </c>
      <c r="Z1533" s="30">
        <v>291.08698920614847</v>
      </c>
    </row>
    <row r="1534" spans="1:26" x14ac:dyDescent="0.2">
      <c r="A1534" s="30">
        <v>21</v>
      </c>
      <c r="B1534" s="30" t="s">
        <v>2496</v>
      </c>
      <c r="C1534" s="30" t="s">
        <v>46</v>
      </c>
      <c r="D1534" s="30">
        <v>0.08</v>
      </c>
      <c r="E1534" s="30">
        <v>5</v>
      </c>
      <c r="F1534" s="30">
        <v>3.39</v>
      </c>
      <c r="G1534" s="30" t="s">
        <v>14</v>
      </c>
      <c r="H1534" s="30" t="s">
        <v>3</v>
      </c>
      <c r="I1534" s="30" t="s">
        <v>24</v>
      </c>
      <c r="J1534" s="30" t="s">
        <v>152</v>
      </c>
      <c r="K1534" s="30" t="s">
        <v>26</v>
      </c>
      <c r="L1534" s="30" t="s">
        <v>2591</v>
      </c>
      <c r="M1534" s="30">
        <v>0.37</v>
      </c>
      <c r="N1534" s="30" t="s">
        <v>8</v>
      </c>
      <c r="O1534" s="30" t="s">
        <v>87</v>
      </c>
      <c r="P1534" s="30" t="s">
        <v>88</v>
      </c>
      <c r="Q1534" s="30" t="s">
        <v>89</v>
      </c>
      <c r="R1534" s="30">
        <v>10012</v>
      </c>
      <c r="S1534" s="32">
        <v>42145</v>
      </c>
      <c r="T1534" s="32">
        <v>42146</v>
      </c>
      <c r="U1534" s="53">
        <v>-17.489999999999998</v>
      </c>
      <c r="V1534" s="30">
        <v>58</v>
      </c>
      <c r="W1534" s="30">
        <v>293.06</v>
      </c>
      <c r="X1534" s="30">
        <v>42949</v>
      </c>
      <c r="Y1534" s="30" t="s">
        <v>3218</v>
      </c>
      <c r="Z1534" s="30">
        <v>175.08680859967191</v>
      </c>
    </row>
    <row r="1535" spans="1:26" x14ac:dyDescent="0.2">
      <c r="A1535" s="30">
        <v>21</v>
      </c>
      <c r="B1535" s="30" t="s">
        <v>2496</v>
      </c>
      <c r="C1535" s="30" t="s">
        <v>46</v>
      </c>
      <c r="D1535" s="30">
        <v>7.0000000000000007E-2</v>
      </c>
      <c r="E1535" s="30">
        <v>12.99</v>
      </c>
      <c r="F1535" s="30">
        <v>9.44</v>
      </c>
      <c r="G1535" s="30" t="s">
        <v>14</v>
      </c>
      <c r="H1535" s="30" t="s">
        <v>3</v>
      </c>
      <c r="I1535" s="30" t="s">
        <v>16</v>
      </c>
      <c r="J1535" s="30" t="s">
        <v>32</v>
      </c>
      <c r="K1535" s="30" t="s">
        <v>120</v>
      </c>
      <c r="L1535" s="30" t="s">
        <v>2589</v>
      </c>
      <c r="M1535" s="30">
        <v>0.39</v>
      </c>
      <c r="N1535" s="30" t="s">
        <v>8</v>
      </c>
      <c r="O1535" s="30" t="s">
        <v>87</v>
      </c>
      <c r="P1535" s="30" t="s">
        <v>88</v>
      </c>
      <c r="Q1535" s="30" t="s">
        <v>89</v>
      </c>
      <c r="R1535" s="30">
        <v>10012</v>
      </c>
      <c r="S1535" s="32">
        <v>42145</v>
      </c>
      <c r="T1535" s="32">
        <v>42147</v>
      </c>
      <c r="U1535" s="53">
        <v>-114.6399</v>
      </c>
      <c r="V1535" s="30">
        <v>71</v>
      </c>
      <c r="W1535" s="30">
        <v>914.29</v>
      </c>
      <c r="X1535" s="30">
        <v>42949</v>
      </c>
      <c r="Y1535" s="30" t="s">
        <v>3218</v>
      </c>
      <c r="Z1535" s="30">
        <v>291.08698920614847</v>
      </c>
    </row>
    <row r="1536" spans="1:26" x14ac:dyDescent="0.2">
      <c r="A1536" s="30">
        <v>3206</v>
      </c>
      <c r="B1536" s="30" t="s">
        <v>1902</v>
      </c>
      <c r="C1536" s="30" t="s">
        <v>46</v>
      </c>
      <c r="D1536" s="30">
        <v>0.06</v>
      </c>
      <c r="E1536" s="30">
        <v>218.08</v>
      </c>
      <c r="F1536" s="30">
        <v>18.059999999999999</v>
      </c>
      <c r="G1536" s="30" t="s">
        <v>63</v>
      </c>
      <c r="H1536" s="30" t="s">
        <v>15</v>
      </c>
      <c r="I1536" s="30" t="s">
        <v>4</v>
      </c>
      <c r="J1536" s="30" t="s">
        <v>85</v>
      </c>
      <c r="K1536" s="30" t="s">
        <v>40</v>
      </c>
      <c r="L1536" s="30" t="s">
        <v>2592</v>
      </c>
      <c r="M1536" s="30">
        <v>0.56999999999999995</v>
      </c>
      <c r="N1536" s="30" t="s">
        <v>8</v>
      </c>
      <c r="O1536" s="30" t="s">
        <v>35</v>
      </c>
      <c r="P1536" s="30" t="s">
        <v>466</v>
      </c>
      <c r="Q1536" s="30" t="s">
        <v>1904</v>
      </c>
      <c r="R1536" s="30">
        <v>83301</v>
      </c>
      <c r="S1536" s="32">
        <v>42145</v>
      </c>
      <c r="T1536" s="32">
        <v>42147</v>
      </c>
      <c r="U1536" s="53">
        <v>969.42</v>
      </c>
      <c r="V1536" s="30">
        <v>7</v>
      </c>
      <c r="W1536" s="30">
        <v>1488.51</v>
      </c>
      <c r="X1536" s="30">
        <v>87934</v>
      </c>
      <c r="Y1536" s="30" t="s">
        <v>3217</v>
      </c>
      <c r="Z1536" s="30">
        <v>2336.1328039334344</v>
      </c>
    </row>
    <row r="1537" spans="1:26" x14ac:dyDescent="0.2">
      <c r="A1537" s="30">
        <v>2385</v>
      </c>
      <c r="B1537" s="30" t="s">
        <v>2593</v>
      </c>
      <c r="C1537" s="30" t="s">
        <v>1</v>
      </c>
      <c r="D1537" s="30">
        <v>0.1</v>
      </c>
      <c r="E1537" s="30">
        <v>130.97999999999999</v>
      </c>
      <c r="F1537" s="30">
        <v>30</v>
      </c>
      <c r="G1537" s="30" t="s">
        <v>2</v>
      </c>
      <c r="H1537" s="30" t="s">
        <v>3</v>
      </c>
      <c r="I1537" s="30" t="s">
        <v>4</v>
      </c>
      <c r="J1537" s="30" t="s">
        <v>85</v>
      </c>
      <c r="K1537" s="30" t="s">
        <v>33</v>
      </c>
      <c r="L1537" s="30" t="s">
        <v>2175</v>
      </c>
      <c r="M1537" s="30">
        <v>0.78</v>
      </c>
      <c r="N1537" s="30" t="s">
        <v>8</v>
      </c>
      <c r="O1537" s="30" t="s">
        <v>35</v>
      </c>
      <c r="P1537" s="30" t="s">
        <v>616</v>
      </c>
      <c r="Q1537" s="30" t="s">
        <v>2594</v>
      </c>
      <c r="R1537" s="30">
        <v>88001</v>
      </c>
      <c r="S1537" s="32">
        <v>42146</v>
      </c>
      <c r="T1537" s="32">
        <v>42148</v>
      </c>
      <c r="U1537" s="53">
        <v>2000.11</v>
      </c>
      <c r="V1537" s="30">
        <v>18</v>
      </c>
      <c r="W1537" s="30">
        <v>2259.9899999999998</v>
      </c>
      <c r="X1537" s="30">
        <v>89184</v>
      </c>
      <c r="Y1537" s="30" t="s">
        <v>3217</v>
      </c>
      <c r="Z1537" s="30">
        <v>3984.3445450491122</v>
      </c>
    </row>
    <row r="1538" spans="1:26" x14ac:dyDescent="0.2">
      <c r="A1538" s="30">
        <v>2699</v>
      </c>
      <c r="B1538" s="30" t="s">
        <v>2065</v>
      </c>
      <c r="C1538" s="30" t="s">
        <v>1</v>
      </c>
      <c r="D1538" s="30">
        <v>0.06</v>
      </c>
      <c r="E1538" s="30">
        <v>4.9800000000000004</v>
      </c>
      <c r="F1538" s="30">
        <v>4.95</v>
      </c>
      <c r="G1538" s="30" t="s">
        <v>14</v>
      </c>
      <c r="H1538" s="30" t="s">
        <v>70</v>
      </c>
      <c r="I1538" s="30" t="s">
        <v>24</v>
      </c>
      <c r="J1538" s="30" t="s">
        <v>48</v>
      </c>
      <c r="K1538" s="30" t="s">
        <v>49</v>
      </c>
      <c r="L1538" s="30" t="s">
        <v>2595</v>
      </c>
      <c r="M1538" s="30">
        <v>0.37</v>
      </c>
      <c r="N1538" s="30" t="s">
        <v>8</v>
      </c>
      <c r="O1538" s="30" t="s">
        <v>35</v>
      </c>
      <c r="P1538" s="30" t="s">
        <v>564</v>
      </c>
      <c r="Q1538" s="30" t="s">
        <v>2067</v>
      </c>
      <c r="R1538" s="30">
        <v>86442</v>
      </c>
      <c r="S1538" s="32">
        <v>42146</v>
      </c>
      <c r="T1538" s="32">
        <v>42148</v>
      </c>
      <c r="U1538" s="53">
        <v>-103.224</v>
      </c>
      <c r="V1538" s="30">
        <v>16</v>
      </c>
      <c r="W1538" s="30">
        <v>78.989999999999995</v>
      </c>
      <c r="X1538" s="30">
        <v>87677</v>
      </c>
      <c r="Y1538" s="30" t="s">
        <v>3217</v>
      </c>
      <c r="Z1538" s="30">
        <v>241.58308722621118</v>
      </c>
    </row>
    <row r="1539" spans="1:26" x14ac:dyDescent="0.2">
      <c r="A1539" s="30">
        <v>181</v>
      </c>
      <c r="B1539" s="30" t="s">
        <v>1263</v>
      </c>
      <c r="C1539" s="30" t="s">
        <v>13</v>
      </c>
      <c r="D1539" s="30">
        <v>7.0000000000000007E-2</v>
      </c>
      <c r="E1539" s="30">
        <v>1.68</v>
      </c>
      <c r="F1539" s="30">
        <v>1.57</v>
      </c>
      <c r="G1539" s="30" t="s">
        <v>14</v>
      </c>
      <c r="H1539" s="30" t="s">
        <v>70</v>
      </c>
      <c r="I1539" s="30" t="s">
        <v>24</v>
      </c>
      <c r="J1539" s="30" t="s">
        <v>25</v>
      </c>
      <c r="K1539" s="30" t="s">
        <v>26</v>
      </c>
      <c r="L1539" s="30" t="s">
        <v>550</v>
      </c>
      <c r="M1539" s="30">
        <v>0.59</v>
      </c>
      <c r="N1539" s="30" t="s">
        <v>8</v>
      </c>
      <c r="O1539" s="30" t="s">
        <v>35</v>
      </c>
      <c r="P1539" s="30" t="s">
        <v>66</v>
      </c>
      <c r="Q1539" s="30" t="s">
        <v>917</v>
      </c>
      <c r="R1539" s="30">
        <v>94122</v>
      </c>
      <c r="S1539" s="32">
        <v>42146</v>
      </c>
      <c r="T1539" s="32">
        <v>42147</v>
      </c>
      <c r="U1539" s="53">
        <v>-35.75</v>
      </c>
      <c r="V1539" s="30">
        <v>116</v>
      </c>
      <c r="W1539" s="30">
        <v>186.59</v>
      </c>
      <c r="X1539" s="30">
        <v>3585</v>
      </c>
      <c r="Y1539" s="30" t="s">
        <v>3217</v>
      </c>
      <c r="Z1539" s="30">
        <v>90.670109999577306</v>
      </c>
    </row>
    <row r="1540" spans="1:26" x14ac:dyDescent="0.2">
      <c r="A1540" s="30">
        <v>188</v>
      </c>
      <c r="B1540" s="30" t="s">
        <v>2596</v>
      </c>
      <c r="C1540" s="30" t="s">
        <v>13</v>
      </c>
      <c r="D1540" s="30">
        <v>7.0000000000000007E-2</v>
      </c>
      <c r="E1540" s="30">
        <v>10.06</v>
      </c>
      <c r="F1540" s="30">
        <v>2.06</v>
      </c>
      <c r="G1540" s="30" t="s">
        <v>14</v>
      </c>
      <c r="H1540" s="30" t="s">
        <v>70</v>
      </c>
      <c r="I1540" s="30" t="s">
        <v>24</v>
      </c>
      <c r="J1540" s="30" t="s">
        <v>64</v>
      </c>
      <c r="K1540" s="30" t="s">
        <v>26</v>
      </c>
      <c r="L1540" s="30" t="s">
        <v>149</v>
      </c>
      <c r="M1540" s="30">
        <v>0.39</v>
      </c>
      <c r="N1540" s="30" t="s">
        <v>8</v>
      </c>
      <c r="O1540" s="30" t="s">
        <v>28</v>
      </c>
      <c r="P1540" s="30" t="s">
        <v>163</v>
      </c>
      <c r="Q1540" s="30" t="s">
        <v>1933</v>
      </c>
      <c r="R1540" s="30">
        <v>76240</v>
      </c>
      <c r="S1540" s="32">
        <v>42146</v>
      </c>
      <c r="T1540" s="32">
        <v>42146</v>
      </c>
      <c r="U1540" s="53">
        <v>152.65559999999999</v>
      </c>
      <c r="V1540" s="30">
        <v>23</v>
      </c>
      <c r="W1540" s="30">
        <v>221.24</v>
      </c>
      <c r="X1540" s="30">
        <v>88361</v>
      </c>
      <c r="Y1540" s="30" t="s">
        <v>3216</v>
      </c>
      <c r="Z1540" s="30">
        <v>157.16480841134225</v>
      </c>
    </row>
    <row r="1541" spans="1:26" x14ac:dyDescent="0.2">
      <c r="A1541" s="30">
        <v>188</v>
      </c>
      <c r="B1541" s="30" t="s">
        <v>2596</v>
      </c>
      <c r="C1541" s="30" t="s">
        <v>13</v>
      </c>
      <c r="D1541" s="30">
        <v>7.0000000000000007E-2</v>
      </c>
      <c r="E1541" s="30">
        <v>1.68</v>
      </c>
      <c r="F1541" s="30">
        <v>1.57</v>
      </c>
      <c r="G1541" s="30" t="s">
        <v>14</v>
      </c>
      <c r="H1541" s="30" t="s">
        <v>70</v>
      </c>
      <c r="I1541" s="30" t="s">
        <v>24</v>
      </c>
      <c r="J1541" s="30" t="s">
        <v>25</v>
      </c>
      <c r="K1541" s="30" t="s">
        <v>26</v>
      </c>
      <c r="L1541" s="30" t="s">
        <v>550</v>
      </c>
      <c r="M1541" s="30">
        <v>0.59</v>
      </c>
      <c r="N1541" s="30" t="s">
        <v>8</v>
      </c>
      <c r="O1541" s="30" t="s">
        <v>28</v>
      </c>
      <c r="P1541" s="30" t="s">
        <v>163</v>
      </c>
      <c r="Q1541" s="30" t="s">
        <v>1933</v>
      </c>
      <c r="R1541" s="30">
        <v>76240</v>
      </c>
      <c r="S1541" s="32">
        <v>42146</v>
      </c>
      <c r="T1541" s="32">
        <v>42147</v>
      </c>
      <c r="U1541" s="53">
        <v>7.15</v>
      </c>
      <c r="V1541" s="30">
        <v>29</v>
      </c>
      <c r="W1541" s="30">
        <v>46.65</v>
      </c>
      <c r="X1541" s="30">
        <v>88361</v>
      </c>
      <c r="Y1541" s="30" t="s">
        <v>3216</v>
      </c>
      <c r="Z1541" s="30">
        <v>134.60081348978073</v>
      </c>
    </row>
    <row r="1542" spans="1:26" x14ac:dyDescent="0.2">
      <c r="A1542" s="30">
        <v>1246</v>
      </c>
      <c r="B1542" s="30" t="s">
        <v>1987</v>
      </c>
      <c r="C1542" s="30" t="s">
        <v>23</v>
      </c>
      <c r="D1542" s="30">
        <v>0.03</v>
      </c>
      <c r="E1542" s="30">
        <v>256.99</v>
      </c>
      <c r="F1542" s="30">
        <v>11.25</v>
      </c>
      <c r="G1542" s="30" t="s">
        <v>14</v>
      </c>
      <c r="H1542" s="30" t="s">
        <v>47</v>
      </c>
      <c r="I1542" s="30" t="s">
        <v>16</v>
      </c>
      <c r="J1542" s="30" t="s">
        <v>17</v>
      </c>
      <c r="K1542" s="30" t="s">
        <v>49</v>
      </c>
      <c r="L1542" s="30" t="s">
        <v>2597</v>
      </c>
      <c r="M1542" s="30">
        <v>0.51</v>
      </c>
      <c r="N1542" s="30" t="s">
        <v>8</v>
      </c>
      <c r="O1542" s="30" t="s">
        <v>87</v>
      </c>
      <c r="P1542" s="30" t="s">
        <v>88</v>
      </c>
      <c r="Q1542" s="30" t="s">
        <v>89</v>
      </c>
      <c r="R1542" s="30">
        <v>10009</v>
      </c>
      <c r="S1542" s="32">
        <v>42146</v>
      </c>
      <c r="T1542" s="32">
        <v>42146</v>
      </c>
      <c r="U1542" s="53">
        <v>1489.8</v>
      </c>
      <c r="V1542" s="30">
        <v>32</v>
      </c>
      <c r="W1542" s="30">
        <v>8216.2800000000007</v>
      </c>
      <c r="X1542" s="30">
        <v>46853</v>
      </c>
      <c r="Y1542" s="30" t="s">
        <v>3218</v>
      </c>
      <c r="Z1542" s="30">
        <v>2792.9872232019779</v>
      </c>
    </row>
    <row r="1543" spans="1:26" x14ac:dyDescent="0.2">
      <c r="A1543" s="30">
        <v>1257</v>
      </c>
      <c r="B1543" s="30" t="s">
        <v>2257</v>
      </c>
      <c r="C1543" s="30" t="s">
        <v>92</v>
      </c>
      <c r="D1543" s="30">
        <v>0.01</v>
      </c>
      <c r="E1543" s="30">
        <v>115.99</v>
      </c>
      <c r="F1543" s="30">
        <v>56.14</v>
      </c>
      <c r="G1543" s="30" t="s">
        <v>2</v>
      </c>
      <c r="H1543" s="30" t="s">
        <v>47</v>
      </c>
      <c r="I1543" s="30" t="s">
        <v>16</v>
      </c>
      <c r="J1543" s="30" t="s">
        <v>32</v>
      </c>
      <c r="K1543" s="30" t="s">
        <v>33</v>
      </c>
      <c r="L1543" s="30" t="s">
        <v>456</v>
      </c>
      <c r="M1543" s="30">
        <v>0.4</v>
      </c>
      <c r="N1543" s="30" t="s">
        <v>8</v>
      </c>
      <c r="O1543" s="30" t="s">
        <v>35</v>
      </c>
      <c r="P1543" s="30" t="s">
        <v>36</v>
      </c>
      <c r="Q1543" s="30" t="s">
        <v>1099</v>
      </c>
      <c r="R1543" s="30">
        <v>80013</v>
      </c>
      <c r="S1543" s="32">
        <v>42146</v>
      </c>
      <c r="T1543" s="32">
        <v>42147</v>
      </c>
      <c r="U1543" s="53">
        <v>-164.39519999999999</v>
      </c>
      <c r="V1543" s="30">
        <v>5</v>
      </c>
      <c r="W1543" s="30">
        <v>604.35</v>
      </c>
      <c r="X1543" s="30">
        <v>86535</v>
      </c>
      <c r="Y1543" s="30" t="s">
        <v>3217</v>
      </c>
      <c r="Z1543" s="30">
        <v>1949.2149644661174</v>
      </c>
    </row>
    <row r="1544" spans="1:26" x14ac:dyDescent="0.2">
      <c r="A1544" s="30">
        <v>2976</v>
      </c>
      <c r="B1544" s="30" t="s">
        <v>2598</v>
      </c>
      <c r="C1544" s="30" t="s">
        <v>92</v>
      </c>
      <c r="D1544" s="30">
        <v>0.01</v>
      </c>
      <c r="E1544" s="30">
        <v>35.99</v>
      </c>
      <c r="F1544" s="30">
        <v>0.99</v>
      </c>
      <c r="G1544" s="30" t="s">
        <v>14</v>
      </c>
      <c r="H1544" s="30" t="s">
        <v>3</v>
      </c>
      <c r="I1544" s="30" t="s">
        <v>16</v>
      </c>
      <c r="J1544" s="30" t="s">
        <v>111</v>
      </c>
      <c r="K1544" s="30" t="s">
        <v>18</v>
      </c>
      <c r="L1544" s="30" t="s">
        <v>1961</v>
      </c>
      <c r="M1544" s="30">
        <v>0.35</v>
      </c>
      <c r="N1544" s="30" t="s">
        <v>8</v>
      </c>
      <c r="O1544" s="30" t="s">
        <v>28</v>
      </c>
      <c r="P1544" s="30" t="s">
        <v>333</v>
      </c>
      <c r="Q1544" s="30" t="s">
        <v>2599</v>
      </c>
      <c r="R1544" s="30">
        <v>53154</v>
      </c>
      <c r="S1544" s="32">
        <v>42146</v>
      </c>
      <c r="T1544" s="32">
        <v>42147</v>
      </c>
      <c r="U1544" s="53">
        <v>882.48239999999998</v>
      </c>
      <c r="V1544" s="30">
        <v>41</v>
      </c>
      <c r="W1544" s="30">
        <v>1278.96</v>
      </c>
      <c r="X1544" s="30">
        <v>89047</v>
      </c>
      <c r="Y1544" s="30" t="s">
        <v>3216</v>
      </c>
      <c r="Z1544" s="30">
        <v>968.81333213871449</v>
      </c>
    </row>
    <row r="1545" spans="1:26" x14ac:dyDescent="0.2">
      <c r="A1545" s="30">
        <v>2198</v>
      </c>
      <c r="B1545" s="30" t="s">
        <v>2600</v>
      </c>
      <c r="C1545" s="30" t="s">
        <v>46</v>
      </c>
      <c r="D1545" s="30">
        <v>0.03</v>
      </c>
      <c r="E1545" s="30">
        <v>25.98</v>
      </c>
      <c r="F1545" s="30">
        <v>4.08</v>
      </c>
      <c r="G1545" s="30" t="s">
        <v>14</v>
      </c>
      <c r="H1545" s="30" t="s">
        <v>3</v>
      </c>
      <c r="I1545" s="30" t="s">
        <v>24</v>
      </c>
      <c r="J1545" s="30" t="s">
        <v>25</v>
      </c>
      <c r="K1545" s="30" t="s">
        <v>18</v>
      </c>
      <c r="L1545" s="30" t="s">
        <v>2601</v>
      </c>
      <c r="M1545" s="30">
        <v>0.56999999999999995</v>
      </c>
      <c r="N1545" s="30" t="s">
        <v>8</v>
      </c>
      <c r="O1545" s="30" t="s">
        <v>87</v>
      </c>
      <c r="P1545" s="30" t="s">
        <v>88</v>
      </c>
      <c r="Q1545" s="30" t="s">
        <v>2602</v>
      </c>
      <c r="R1545" s="30">
        <v>11757</v>
      </c>
      <c r="S1545" s="32">
        <v>42146</v>
      </c>
      <c r="T1545" s="32">
        <v>42149</v>
      </c>
      <c r="U1545" s="53">
        <v>295.90649999999999</v>
      </c>
      <c r="V1545" s="30">
        <v>16</v>
      </c>
      <c r="W1545" s="30">
        <v>428.85</v>
      </c>
      <c r="X1545" s="30">
        <v>89174</v>
      </c>
      <c r="Y1545" s="30" t="s">
        <v>3218</v>
      </c>
      <c r="Z1545" s="30">
        <v>780.09677629826081</v>
      </c>
    </row>
    <row r="1546" spans="1:26" x14ac:dyDescent="0.2">
      <c r="A1546" s="30">
        <v>2198</v>
      </c>
      <c r="B1546" s="30" t="s">
        <v>2600</v>
      </c>
      <c r="C1546" s="30" t="s">
        <v>46</v>
      </c>
      <c r="D1546" s="30">
        <v>0.1</v>
      </c>
      <c r="E1546" s="30">
        <v>20.98</v>
      </c>
      <c r="F1546" s="30">
        <v>53.03</v>
      </c>
      <c r="G1546" s="30" t="s">
        <v>2</v>
      </c>
      <c r="H1546" s="30" t="s">
        <v>3</v>
      </c>
      <c r="I1546" s="30" t="s">
        <v>24</v>
      </c>
      <c r="J1546" s="30" t="s">
        <v>54</v>
      </c>
      <c r="K1546" s="30" t="s">
        <v>33</v>
      </c>
      <c r="L1546" s="30" t="s">
        <v>1066</v>
      </c>
      <c r="M1546" s="30">
        <v>0.78</v>
      </c>
      <c r="N1546" s="30" t="s">
        <v>8</v>
      </c>
      <c r="O1546" s="30" t="s">
        <v>87</v>
      </c>
      <c r="P1546" s="30" t="s">
        <v>88</v>
      </c>
      <c r="Q1546" s="30" t="s">
        <v>2602</v>
      </c>
      <c r="R1546" s="30">
        <v>11757</v>
      </c>
      <c r="S1546" s="32">
        <v>42146</v>
      </c>
      <c r="T1546" s="32">
        <v>42146</v>
      </c>
      <c r="U1546" s="53">
        <v>-2111.36</v>
      </c>
      <c r="V1546" s="30">
        <v>16</v>
      </c>
      <c r="W1546" s="30">
        <v>342.54</v>
      </c>
      <c r="X1546" s="30">
        <v>89174</v>
      </c>
      <c r="Y1546" s="30" t="s">
        <v>3218</v>
      </c>
      <c r="Z1546" s="30">
        <v>-23.003701256391299</v>
      </c>
    </row>
    <row r="1547" spans="1:26" x14ac:dyDescent="0.2">
      <c r="A1547" s="30">
        <v>2526</v>
      </c>
      <c r="B1547" s="30" t="s">
        <v>2603</v>
      </c>
      <c r="C1547" s="30" t="s">
        <v>1</v>
      </c>
      <c r="D1547" s="30">
        <v>0.01</v>
      </c>
      <c r="E1547" s="30">
        <v>2.16</v>
      </c>
      <c r="F1547" s="30">
        <v>6.05</v>
      </c>
      <c r="G1547" s="30" t="s">
        <v>14</v>
      </c>
      <c r="H1547" s="30" t="s">
        <v>70</v>
      </c>
      <c r="I1547" s="30" t="s">
        <v>24</v>
      </c>
      <c r="J1547" s="30" t="s">
        <v>48</v>
      </c>
      <c r="K1547" s="30" t="s">
        <v>49</v>
      </c>
      <c r="L1547" s="30" t="s">
        <v>872</v>
      </c>
      <c r="M1547" s="30">
        <v>0.37</v>
      </c>
      <c r="N1547" s="30" t="s">
        <v>8</v>
      </c>
      <c r="O1547" s="30" t="s">
        <v>9</v>
      </c>
      <c r="P1547" s="30" t="s">
        <v>144</v>
      </c>
      <c r="Q1547" s="30" t="s">
        <v>2005</v>
      </c>
      <c r="R1547" s="30">
        <v>70506</v>
      </c>
      <c r="S1547" s="32">
        <v>42147</v>
      </c>
      <c r="T1547" s="32">
        <v>42149</v>
      </c>
      <c r="U1547" s="53">
        <v>395.76</v>
      </c>
      <c r="V1547" s="30">
        <v>24</v>
      </c>
      <c r="W1547" s="30">
        <v>58.05</v>
      </c>
      <c r="X1547" s="30">
        <v>87208</v>
      </c>
      <c r="Y1547" s="30" t="s">
        <v>3215</v>
      </c>
      <c r="Z1547" s="30">
        <v>807.16520806867254</v>
      </c>
    </row>
    <row r="1548" spans="1:26" x14ac:dyDescent="0.2">
      <c r="A1548" s="30">
        <v>2527</v>
      </c>
      <c r="B1548" s="30" t="s">
        <v>2604</v>
      </c>
      <c r="C1548" s="30" t="s">
        <v>1</v>
      </c>
      <c r="D1548" s="30">
        <v>7.0000000000000007E-2</v>
      </c>
      <c r="E1548" s="30">
        <v>21.38</v>
      </c>
      <c r="F1548" s="30">
        <v>8.99</v>
      </c>
      <c r="G1548" s="30" t="s">
        <v>14</v>
      </c>
      <c r="H1548" s="30" t="s">
        <v>70</v>
      </c>
      <c r="I1548" s="30" t="s">
        <v>24</v>
      </c>
      <c r="J1548" s="30" t="s">
        <v>25</v>
      </c>
      <c r="K1548" s="30" t="s">
        <v>18</v>
      </c>
      <c r="L1548" s="30" t="s">
        <v>1653</v>
      </c>
      <c r="M1548" s="30">
        <v>0.59</v>
      </c>
      <c r="N1548" s="30" t="s">
        <v>8</v>
      </c>
      <c r="O1548" s="30" t="s">
        <v>9</v>
      </c>
      <c r="P1548" s="30" t="s">
        <v>144</v>
      </c>
      <c r="Q1548" s="30" t="s">
        <v>2605</v>
      </c>
      <c r="R1548" s="30">
        <v>70601</v>
      </c>
      <c r="S1548" s="32">
        <v>42147</v>
      </c>
      <c r="T1548" s="32">
        <v>42149</v>
      </c>
      <c r="U1548" s="53">
        <v>-39.396000000000001</v>
      </c>
      <c r="V1548" s="30">
        <v>3</v>
      </c>
      <c r="W1548" s="30">
        <v>68.64</v>
      </c>
      <c r="X1548" s="30">
        <v>87208</v>
      </c>
      <c r="Y1548" s="30" t="s">
        <v>3215</v>
      </c>
      <c r="Z1548" s="30">
        <v>646.24369602612228</v>
      </c>
    </row>
    <row r="1549" spans="1:26" x14ac:dyDescent="0.2">
      <c r="A1549" s="30">
        <v>1182</v>
      </c>
      <c r="B1549" s="30" t="s">
        <v>2606</v>
      </c>
      <c r="C1549" s="30" t="s">
        <v>13</v>
      </c>
      <c r="D1549" s="30">
        <v>7.0000000000000007E-2</v>
      </c>
      <c r="E1549" s="30">
        <v>2.61</v>
      </c>
      <c r="F1549" s="30">
        <v>0.5</v>
      </c>
      <c r="G1549" s="30" t="s">
        <v>14</v>
      </c>
      <c r="H1549" s="30" t="s">
        <v>47</v>
      </c>
      <c r="I1549" s="30" t="s">
        <v>24</v>
      </c>
      <c r="J1549" s="30" t="s">
        <v>128</v>
      </c>
      <c r="K1549" s="30" t="s">
        <v>49</v>
      </c>
      <c r="L1549" s="30" t="s">
        <v>1343</v>
      </c>
      <c r="M1549" s="30">
        <v>0.39</v>
      </c>
      <c r="N1549" s="30" t="s">
        <v>8</v>
      </c>
      <c r="O1549" s="30" t="s">
        <v>35</v>
      </c>
      <c r="P1549" s="30" t="s">
        <v>122</v>
      </c>
      <c r="Q1549" s="30" t="s">
        <v>2607</v>
      </c>
      <c r="R1549" s="30">
        <v>84660</v>
      </c>
      <c r="S1549" s="32">
        <v>42147</v>
      </c>
      <c r="T1549" s="32">
        <v>42147</v>
      </c>
      <c r="U1549" s="53">
        <v>27.013500000000001</v>
      </c>
      <c r="V1549" s="30">
        <v>15</v>
      </c>
      <c r="W1549" s="30">
        <v>39.15</v>
      </c>
      <c r="X1549" s="30">
        <v>86913</v>
      </c>
      <c r="Y1549" s="30" t="s">
        <v>3217</v>
      </c>
      <c r="Z1549" s="30">
        <v>-7.5163532949742127</v>
      </c>
    </row>
    <row r="1550" spans="1:26" x14ac:dyDescent="0.2">
      <c r="A1550" s="30">
        <v>3249</v>
      </c>
      <c r="B1550" s="30" t="s">
        <v>2608</v>
      </c>
      <c r="C1550" s="30" t="s">
        <v>13</v>
      </c>
      <c r="D1550" s="30">
        <v>0.03</v>
      </c>
      <c r="E1550" s="30">
        <v>42.8</v>
      </c>
      <c r="F1550" s="30">
        <v>2.99</v>
      </c>
      <c r="G1550" s="30" t="s">
        <v>14</v>
      </c>
      <c r="H1550" s="30" t="s">
        <v>70</v>
      </c>
      <c r="I1550" s="30" t="s">
        <v>24</v>
      </c>
      <c r="J1550" s="30" t="s">
        <v>48</v>
      </c>
      <c r="K1550" s="30" t="s">
        <v>49</v>
      </c>
      <c r="L1550" s="30" t="s">
        <v>2609</v>
      </c>
      <c r="M1550" s="30">
        <v>0.36</v>
      </c>
      <c r="N1550" s="30" t="s">
        <v>8</v>
      </c>
      <c r="O1550" s="30" t="s">
        <v>87</v>
      </c>
      <c r="P1550" s="30" t="s">
        <v>394</v>
      </c>
      <c r="Q1550" s="30" t="s">
        <v>2610</v>
      </c>
      <c r="R1550" s="30">
        <v>21403</v>
      </c>
      <c r="S1550" s="32">
        <v>42147</v>
      </c>
      <c r="T1550" s="32">
        <v>42148</v>
      </c>
      <c r="U1550" s="53">
        <v>462.92099999999999</v>
      </c>
      <c r="V1550" s="30">
        <v>16</v>
      </c>
      <c r="W1550" s="30">
        <v>670.9</v>
      </c>
      <c r="X1550" s="30">
        <v>87298</v>
      </c>
      <c r="Y1550" s="30" t="s">
        <v>3218</v>
      </c>
      <c r="Z1550" s="30">
        <v>604.66735919293137</v>
      </c>
    </row>
    <row r="1551" spans="1:26" x14ac:dyDescent="0.2">
      <c r="A1551" s="30">
        <v>460</v>
      </c>
      <c r="B1551" s="30" t="s">
        <v>2611</v>
      </c>
      <c r="C1551" s="30" t="s">
        <v>23</v>
      </c>
      <c r="D1551" s="30">
        <v>7.0000000000000007E-2</v>
      </c>
      <c r="E1551" s="30">
        <v>16.91</v>
      </c>
      <c r="F1551" s="30">
        <v>6.25</v>
      </c>
      <c r="G1551" s="30" t="s">
        <v>14</v>
      </c>
      <c r="H1551" s="30" t="s">
        <v>47</v>
      </c>
      <c r="I1551" s="30" t="s">
        <v>24</v>
      </c>
      <c r="J1551" s="30" t="s">
        <v>54</v>
      </c>
      <c r="K1551" s="30" t="s">
        <v>49</v>
      </c>
      <c r="L1551" s="30" t="s">
        <v>2612</v>
      </c>
      <c r="M1551" s="30">
        <v>0.57999999999999996</v>
      </c>
      <c r="N1551" s="30" t="s">
        <v>8</v>
      </c>
      <c r="O1551" s="30" t="s">
        <v>87</v>
      </c>
      <c r="P1551" s="30" t="s">
        <v>373</v>
      </c>
      <c r="Q1551" s="30" t="s">
        <v>2613</v>
      </c>
      <c r="R1551" s="30">
        <v>8332</v>
      </c>
      <c r="S1551" s="32">
        <v>42147</v>
      </c>
      <c r="T1551" s="32">
        <v>42154</v>
      </c>
      <c r="U1551" s="53">
        <v>7.9</v>
      </c>
      <c r="V1551" s="30">
        <v>31</v>
      </c>
      <c r="W1551" s="30">
        <v>492.9</v>
      </c>
      <c r="X1551" s="30">
        <v>86014</v>
      </c>
      <c r="Y1551" s="30" t="s">
        <v>3218</v>
      </c>
      <c r="Z1551" s="30">
        <v>416.82329619720588</v>
      </c>
    </row>
    <row r="1552" spans="1:26" x14ac:dyDescent="0.2">
      <c r="A1552" s="30">
        <v>2858</v>
      </c>
      <c r="B1552" s="30" t="s">
        <v>2527</v>
      </c>
      <c r="C1552" s="30" t="s">
        <v>23</v>
      </c>
      <c r="D1552" s="30">
        <v>0.04</v>
      </c>
      <c r="E1552" s="30">
        <v>67.28</v>
      </c>
      <c r="F1552" s="30">
        <v>19.989999999999998</v>
      </c>
      <c r="G1552" s="30" t="s">
        <v>14</v>
      </c>
      <c r="H1552" s="30" t="s">
        <v>70</v>
      </c>
      <c r="I1552" s="30" t="s">
        <v>24</v>
      </c>
      <c r="J1552" s="30" t="s">
        <v>48</v>
      </c>
      <c r="K1552" s="30" t="s">
        <v>49</v>
      </c>
      <c r="L1552" s="30" t="s">
        <v>1927</v>
      </c>
      <c r="M1552" s="30">
        <v>0.4</v>
      </c>
      <c r="N1552" s="30" t="s">
        <v>8</v>
      </c>
      <c r="O1552" s="30" t="s">
        <v>9</v>
      </c>
      <c r="P1552" s="30" t="s">
        <v>99</v>
      </c>
      <c r="Q1552" s="30" t="s">
        <v>1339</v>
      </c>
      <c r="R1552" s="30">
        <v>32259</v>
      </c>
      <c r="S1552" s="32">
        <v>42147</v>
      </c>
      <c r="T1552" s="32">
        <v>42152</v>
      </c>
      <c r="U1552" s="53">
        <v>14.754</v>
      </c>
      <c r="V1552" s="30">
        <v>30</v>
      </c>
      <c r="W1552" s="30">
        <v>2051.6799999999998</v>
      </c>
      <c r="X1552" s="30">
        <v>88282</v>
      </c>
      <c r="Y1552" s="30" t="s">
        <v>3215</v>
      </c>
      <c r="Z1552" s="30">
        <v>801.19757945446861</v>
      </c>
    </row>
    <row r="1553" spans="1:26" x14ac:dyDescent="0.2">
      <c r="A1553" s="30">
        <v>2858</v>
      </c>
      <c r="B1553" s="30" t="s">
        <v>2527</v>
      </c>
      <c r="C1553" s="30" t="s">
        <v>23</v>
      </c>
      <c r="D1553" s="30">
        <v>0.1</v>
      </c>
      <c r="E1553" s="30">
        <v>130.97999999999999</v>
      </c>
      <c r="F1553" s="30">
        <v>54.74</v>
      </c>
      <c r="G1553" s="30" t="s">
        <v>2</v>
      </c>
      <c r="H1553" s="30" t="s">
        <v>70</v>
      </c>
      <c r="I1553" s="30" t="s">
        <v>4</v>
      </c>
      <c r="J1553" s="30" t="s">
        <v>93</v>
      </c>
      <c r="K1553" s="30" t="s">
        <v>6</v>
      </c>
      <c r="L1553" s="30" t="s">
        <v>1379</v>
      </c>
      <c r="M1553" s="30">
        <v>0.69</v>
      </c>
      <c r="N1553" s="30" t="s">
        <v>8</v>
      </c>
      <c r="O1553" s="30" t="s">
        <v>9</v>
      </c>
      <c r="P1553" s="30" t="s">
        <v>99</v>
      </c>
      <c r="Q1553" s="30" t="s">
        <v>1339</v>
      </c>
      <c r="R1553" s="30">
        <v>32259</v>
      </c>
      <c r="S1553" s="32">
        <v>42147</v>
      </c>
      <c r="T1553" s="32">
        <v>42147</v>
      </c>
      <c r="U1553" s="53">
        <v>669.61199999999997</v>
      </c>
      <c r="V1553" s="30">
        <v>42</v>
      </c>
      <c r="W1553" s="30">
        <v>5295.03</v>
      </c>
      <c r="X1553" s="30">
        <v>88282</v>
      </c>
      <c r="Y1553" s="30" t="s">
        <v>3215</v>
      </c>
      <c r="Z1553" s="30">
        <v>3029.6649167515752</v>
      </c>
    </row>
    <row r="1554" spans="1:26" x14ac:dyDescent="0.2">
      <c r="A1554" s="30">
        <v>2858</v>
      </c>
      <c r="B1554" s="30" t="s">
        <v>2527</v>
      </c>
      <c r="C1554" s="30" t="s">
        <v>23</v>
      </c>
      <c r="D1554" s="30">
        <v>0.04</v>
      </c>
      <c r="E1554" s="30">
        <v>2.78</v>
      </c>
      <c r="F1554" s="30">
        <v>1.25</v>
      </c>
      <c r="G1554" s="30" t="s">
        <v>14</v>
      </c>
      <c r="H1554" s="30" t="s">
        <v>70</v>
      </c>
      <c r="I1554" s="30" t="s">
        <v>24</v>
      </c>
      <c r="J1554" s="30" t="s">
        <v>25</v>
      </c>
      <c r="K1554" s="30" t="s">
        <v>26</v>
      </c>
      <c r="L1554" s="30" t="s">
        <v>358</v>
      </c>
      <c r="M1554" s="30">
        <v>0.59</v>
      </c>
      <c r="N1554" s="30" t="s">
        <v>8</v>
      </c>
      <c r="O1554" s="30" t="s">
        <v>9</v>
      </c>
      <c r="P1554" s="30" t="s">
        <v>99</v>
      </c>
      <c r="Q1554" s="30" t="s">
        <v>1339</v>
      </c>
      <c r="R1554" s="30">
        <v>32259</v>
      </c>
      <c r="S1554" s="32">
        <v>42147</v>
      </c>
      <c r="T1554" s="32">
        <v>42147</v>
      </c>
      <c r="U1554" s="53">
        <v>213</v>
      </c>
      <c r="V1554" s="30">
        <v>28</v>
      </c>
      <c r="W1554" s="30">
        <v>80.27</v>
      </c>
      <c r="X1554" s="30">
        <v>88282</v>
      </c>
      <c r="Y1554" s="30" t="s">
        <v>3215</v>
      </c>
      <c r="Z1554" s="30">
        <v>442.08036407039788</v>
      </c>
    </row>
    <row r="1555" spans="1:26" x14ac:dyDescent="0.2">
      <c r="A1555" s="30">
        <v>398</v>
      </c>
      <c r="B1555" s="30" t="s">
        <v>2614</v>
      </c>
      <c r="C1555" s="30" t="s">
        <v>92</v>
      </c>
      <c r="D1555" s="30">
        <v>0.05</v>
      </c>
      <c r="E1555" s="30">
        <v>63.94</v>
      </c>
      <c r="F1555" s="30">
        <v>14.48</v>
      </c>
      <c r="G1555" s="30" t="s">
        <v>14</v>
      </c>
      <c r="H1555" s="30" t="s">
        <v>70</v>
      </c>
      <c r="I1555" s="30" t="s">
        <v>4</v>
      </c>
      <c r="J1555" s="30" t="s">
        <v>102</v>
      </c>
      <c r="K1555" s="30" t="s">
        <v>49</v>
      </c>
      <c r="L1555" s="30" t="s">
        <v>1970</v>
      </c>
      <c r="M1555" s="30">
        <v>0.46</v>
      </c>
      <c r="N1555" s="30" t="s">
        <v>8</v>
      </c>
      <c r="O1555" s="30" t="s">
        <v>87</v>
      </c>
      <c r="P1555" s="30" t="s">
        <v>293</v>
      </c>
      <c r="Q1555" s="30" t="s">
        <v>2615</v>
      </c>
      <c r="R1555" s="30">
        <v>45406</v>
      </c>
      <c r="S1555" s="32">
        <v>42147</v>
      </c>
      <c r="T1555" s="32">
        <v>42149</v>
      </c>
      <c r="U1555" s="53">
        <v>1372.6307999999999</v>
      </c>
      <c r="V1555" s="30">
        <v>31</v>
      </c>
      <c r="W1555" s="30">
        <v>1989.32</v>
      </c>
      <c r="X1555" s="30">
        <v>89320</v>
      </c>
      <c r="Y1555" s="30" t="s">
        <v>3218</v>
      </c>
      <c r="Z1555" s="30">
        <v>2005.1981895174617</v>
      </c>
    </row>
    <row r="1556" spans="1:26" x14ac:dyDescent="0.2">
      <c r="A1556" s="30">
        <v>540</v>
      </c>
      <c r="B1556" s="30" t="s">
        <v>2484</v>
      </c>
      <c r="C1556" s="30" t="s">
        <v>92</v>
      </c>
      <c r="D1556" s="30">
        <v>0.05</v>
      </c>
      <c r="E1556" s="30">
        <v>204.1</v>
      </c>
      <c r="F1556" s="30">
        <v>13.99</v>
      </c>
      <c r="G1556" s="30" t="s">
        <v>14</v>
      </c>
      <c r="H1556" s="30" t="s">
        <v>3</v>
      </c>
      <c r="I1556" s="30" t="s">
        <v>16</v>
      </c>
      <c r="J1556" s="30" t="s">
        <v>32</v>
      </c>
      <c r="K1556" s="30" t="s">
        <v>120</v>
      </c>
      <c r="L1556" s="30" t="s">
        <v>2616</v>
      </c>
      <c r="M1556" s="30">
        <v>0.37</v>
      </c>
      <c r="N1556" s="30" t="s">
        <v>8</v>
      </c>
      <c r="O1556" s="30" t="s">
        <v>28</v>
      </c>
      <c r="P1556" s="30" t="s">
        <v>79</v>
      </c>
      <c r="Q1556" s="30" t="s">
        <v>2486</v>
      </c>
      <c r="R1556" s="30">
        <v>60061</v>
      </c>
      <c r="S1556" s="32">
        <v>42147</v>
      </c>
      <c r="T1556" s="32">
        <v>42149</v>
      </c>
      <c r="U1556" s="53">
        <v>5924.1122999999998</v>
      </c>
      <c r="V1556" s="30">
        <v>41</v>
      </c>
      <c r="W1556" s="30">
        <v>8585.67</v>
      </c>
      <c r="X1556" s="30">
        <v>91175</v>
      </c>
      <c r="Y1556" s="30" t="s">
        <v>3216</v>
      </c>
      <c r="Z1556" s="30">
        <v>7007.7917894269403</v>
      </c>
    </row>
    <row r="1557" spans="1:26" x14ac:dyDescent="0.2">
      <c r="A1557" s="30">
        <v>2458</v>
      </c>
      <c r="B1557" s="30" t="s">
        <v>133</v>
      </c>
      <c r="C1557" s="30" t="s">
        <v>92</v>
      </c>
      <c r="D1557" s="30">
        <v>0.05</v>
      </c>
      <c r="E1557" s="30">
        <v>12.88</v>
      </c>
      <c r="F1557" s="30">
        <v>4.59</v>
      </c>
      <c r="G1557" s="30" t="s">
        <v>14</v>
      </c>
      <c r="H1557" s="30" t="s">
        <v>47</v>
      </c>
      <c r="I1557" s="30" t="s">
        <v>24</v>
      </c>
      <c r="J1557" s="30" t="s">
        <v>544</v>
      </c>
      <c r="K1557" s="30" t="s">
        <v>26</v>
      </c>
      <c r="L1557" s="30" t="s">
        <v>2007</v>
      </c>
      <c r="M1557" s="30">
        <v>0.82</v>
      </c>
      <c r="N1557" s="30" t="s">
        <v>8</v>
      </c>
      <c r="O1557" s="30" t="s">
        <v>28</v>
      </c>
      <c r="P1557" s="30" t="s">
        <v>60</v>
      </c>
      <c r="Q1557" s="30" t="s">
        <v>135</v>
      </c>
      <c r="R1557" s="30">
        <v>55410</v>
      </c>
      <c r="S1557" s="32">
        <v>42147</v>
      </c>
      <c r="T1557" s="32">
        <v>42149</v>
      </c>
      <c r="U1557" s="53">
        <v>5.98</v>
      </c>
      <c r="V1557" s="30">
        <v>3</v>
      </c>
      <c r="W1557" s="30">
        <v>42.35</v>
      </c>
      <c r="X1557" s="30">
        <v>91286</v>
      </c>
      <c r="Y1557" s="30" t="s">
        <v>3216</v>
      </c>
      <c r="Z1557" s="30">
        <v>502.04485602882357</v>
      </c>
    </row>
    <row r="1558" spans="1:26" x14ac:dyDescent="0.2">
      <c r="A1558" s="30">
        <v>1814</v>
      </c>
      <c r="B1558" s="30" t="s">
        <v>2617</v>
      </c>
      <c r="C1558" s="30" t="s">
        <v>46</v>
      </c>
      <c r="D1558" s="30">
        <v>0.09</v>
      </c>
      <c r="E1558" s="30">
        <v>77.510000000000005</v>
      </c>
      <c r="F1558" s="30">
        <v>4</v>
      </c>
      <c r="G1558" s="30" t="s">
        <v>63</v>
      </c>
      <c r="H1558" s="30" t="s">
        <v>47</v>
      </c>
      <c r="I1558" s="30" t="s">
        <v>16</v>
      </c>
      <c r="J1558" s="30" t="s">
        <v>17</v>
      </c>
      <c r="K1558" s="30" t="s">
        <v>49</v>
      </c>
      <c r="L1558" s="30" t="s">
        <v>2025</v>
      </c>
      <c r="M1558" s="30">
        <v>0.76</v>
      </c>
      <c r="N1558" s="30" t="s">
        <v>8</v>
      </c>
      <c r="O1558" s="30" t="s">
        <v>9</v>
      </c>
      <c r="P1558" s="30" t="s">
        <v>10</v>
      </c>
      <c r="Q1558" s="30" t="s">
        <v>2618</v>
      </c>
      <c r="R1558" s="30">
        <v>38654</v>
      </c>
      <c r="S1558" s="32">
        <v>42147</v>
      </c>
      <c r="T1558" s="32">
        <v>42149</v>
      </c>
      <c r="U1558" s="53">
        <v>-986.524</v>
      </c>
      <c r="V1558" s="30">
        <v>17</v>
      </c>
      <c r="W1558" s="30">
        <v>1300.54</v>
      </c>
      <c r="X1558" s="30">
        <v>90524</v>
      </c>
      <c r="Y1558" s="30" t="s">
        <v>3215</v>
      </c>
      <c r="Z1558" s="30">
        <v>-298.36922476576729</v>
      </c>
    </row>
    <row r="1559" spans="1:26" x14ac:dyDescent="0.2">
      <c r="A1559" s="30">
        <v>1814</v>
      </c>
      <c r="B1559" s="30" t="s">
        <v>2617</v>
      </c>
      <c r="C1559" s="30" t="s">
        <v>46</v>
      </c>
      <c r="D1559" s="30">
        <v>0</v>
      </c>
      <c r="E1559" s="30">
        <v>2.88</v>
      </c>
      <c r="F1559" s="30">
        <v>0.7</v>
      </c>
      <c r="G1559" s="30" t="s">
        <v>14</v>
      </c>
      <c r="H1559" s="30" t="s">
        <v>47</v>
      </c>
      <c r="I1559" s="30" t="s">
        <v>24</v>
      </c>
      <c r="J1559" s="30" t="s">
        <v>25</v>
      </c>
      <c r="K1559" s="30" t="s">
        <v>26</v>
      </c>
      <c r="L1559" s="30" t="s">
        <v>615</v>
      </c>
      <c r="M1559" s="30">
        <v>0.56000000000000005</v>
      </c>
      <c r="N1559" s="30" t="s">
        <v>8</v>
      </c>
      <c r="O1559" s="30" t="s">
        <v>9</v>
      </c>
      <c r="P1559" s="30" t="s">
        <v>10</v>
      </c>
      <c r="Q1559" s="30" t="s">
        <v>2618</v>
      </c>
      <c r="R1559" s="30">
        <v>38654</v>
      </c>
      <c r="S1559" s="32">
        <v>42147</v>
      </c>
      <c r="T1559" s="32">
        <v>42149</v>
      </c>
      <c r="U1559" s="53">
        <v>-141.666</v>
      </c>
      <c r="V1559" s="30">
        <v>13</v>
      </c>
      <c r="W1559" s="30">
        <v>38.06</v>
      </c>
      <c r="X1559" s="30">
        <v>90524</v>
      </c>
      <c r="Y1559" s="30" t="s">
        <v>3215</v>
      </c>
      <c r="Z1559" s="30">
        <v>217.20297993490297</v>
      </c>
    </row>
    <row r="1560" spans="1:26" x14ac:dyDescent="0.2">
      <c r="A1560" s="30">
        <v>2450</v>
      </c>
      <c r="B1560" s="30" t="s">
        <v>2619</v>
      </c>
      <c r="C1560" s="30" t="s">
        <v>46</v>
      </c>
      <c r="D1560" s="30">
        <v>0.08</v>
      </c>
      <c r="E1560" s="30">
        <v>4.13</v>
      </c>
      <c r="F1560" s="30">
        <v>1.17</v>
      </c>
      <c r="G1560" s="30" t="s">
        <v>14</v>
      </c>
      <c r="H1560" s="30" t="s">
        <v>47</v>
      </c>
      <c r="I1560" s="30" t="s">
        <v>24</v>
      </c>
      <c r="J1560" s="30" t="s">
        <v>25</v>
      </c>
      <c r="K1560" s="30" t="s">
        <v>26</v>
      </c>
      <c r="L1560" s="30" t="s">
        <v>2620</v>
      </c>
      <c r="M1560" s="30">
        <v>0.56999999999999995</v>
      </c>
      <c r="N1560" s="30" t="s">
        <v>8</v>
      </c>
      <c r="O1560" s="30" t="s">
        <v>28</v>
      </c>
      <c r="P1560" s="30" t="s">
        <v>333</v>
      </c>
      <c r="Q1560" s="30" t="s">
        <v>2621</v>
      </c>
      <c r="R1560" s="30">
        <v>53545</v>
      </c>
      <c r="S1560" s="32">
        <v>42147</v>
      </c>
      <c r="T1560" s="32">
        <v>42149</v>
      </c>
      <c r="U1560" s="53">
        <v>-5.54</v>
      </c>
      <c r="V1560" s="30">
        <v>1</v>
      </c>
      <c r="W1560" s="30">
        <v>4.21</v>
      </c>
      <c r="X1560" s="30">
        <v>90322</v>
      </c>
      <c r="Y1560" s="30" t="s">
        <v>3216</v>
      </c>
      <c r="Z1560" s="30">
        <v>328.95119313132466</v>
      </c>
    </row>
    <row r="1561" spans="1:26" x14ac:dyDescent="0.2">
      <c r="A1561" s="30">
        <v>357</v>
      </c>
      <c r="B1561" s="30" t="s">
        <v>2622</v>
      </c>
      <c r="C1561" s="30" t="s">
        <v>1</v>
      </c>
      <c r="D1561" s="30">
        <v>7.0000000000000007E-2</v>
      </c>
      <c r="E1561" s="30">
        <v>124.49</v>
      </c>
      <c r="F1561" s="30">
        <v>51.94</v>
      </c>
      <c r="G1561" s="30" t="s">
        <v>2</v>
      </c>
      <c r="H1561" s="30" t="s">
        <v>70</v>
      </c>
      <c r="I1561" s="30" t="s">
        <v>4</v>
      </c>
      <c r="J1561" s="30" t="s">
        <v>5</v>
      </c>
      <c r="K1561" s="30" t="s">
        <v>6</v>
      </c>
      <c r="L1561" s="30" t="s">
        <v>1125</v>
      </c>
      <c r="M1561" s="30">
        <v>0.63</v>
      </c>
      <c r="N1561" s="30" t="s">
        <v>8</v>
      </c>
      <c r="O1561" s="30" t="s">
        <v>35</v>
      </c>
      <c r="P1561" s="30" t="s">
        <v>564</v>
      </c>
      <c r="Q1561" s="30" t="s">
        <v>2623</v>
      </c>
      <c r="R1561" s="30">
        <v>86401</v>
      </c>
      <c r="S1561" s="32">
        <v>42148</v>
      </c>
      <c r="T1561" s="32">
        <v>42149</v>
      </c>
      <c r="U1561" s="53">
        <v>1074.44</v>
      </c>
      <c r="V1561" s="30">
        <v>14</v>
      </c>
      <c r="W1561" s="30">
        <v>1714.93</v>
      </c>
      <c r="X1561" s="30">
        <v>91131</v>
      </c>
      <c r="Y1561" s="30" t="s">
        <v>3217</v>
      </c>
      <c r="Z1561" s="30">
        <v>3526.6917597602942</v>
      </c>
    </row>
    <row r="1562" spans="1:26" x14ac:dyDescent="0.2">
      <c r="A1562" s="30">
        <v>885</v>
      </c>
      <c r="B1562" s="30" t="s">
        <v>2624</v>
      </c>
      <c r="C1562" s="30" t="s">
        <v>1</v>
      </c>
      <c r="D1562" s="30">
        <v>0.06</v>
      </c>
      <c r="E1562" s="30">
        <v>25.98</v>
      </c>
      <c r="F1562" s="30">
        <v>14.36</v>
      </c>
      <c r="G1562" s="30" t="s">
        <v>2</v>
      </c>
      <c r="H1562" s="30" t="s">
        <v>70</v>
      </c>
      <c r="I1562" s="30" t="s">
        <v>4</v>
      </c>
      <c r="J1562" s="30" t="s">
        <v>85</v>
      </c>
      <c r="K1562" s="30" t="s">
        <v>33</v>
      </c>
      <c r="L1562" s="30" t="s">
        <v>760</v>
      </c>
      <c r="M1562" s="30">
        <v>0.6</v>
      </c>
      <c r="N1562" s="30" t="s">
        <v>8</v>
      </c>
      <c r="O1562" s="30" t="s">
        <v>28</v>
      </c>
      <c r="P1562" s="30" t="s">
        <v>163</v>
      </c>
      <c r="Q1562" s="30" t="s">
        <v>2625</v>
      </c>
      <c r="R1562" s="30">
        <v>79109</v>
      </c>
      <c r="S1562" s="32">
        <v>42148</v>
      </c>
      <c r="T1562" s="32">
        <v>42149</v>
      </c>
      <c r="U1562" s="53">
        <v>55.887999999999998</v>
      </c>
      <c r="V1562" s="30">
        <v>41</v>
      </c>
      <c r="W1562" s="30">
        <v>1033.56</v>
      </c>
      <c r="X1562" s="30">
        <v>89537</v>
      </c>
      <c r="Y1562" s="30" t="s">
        <v>3216</v>
      </c>
      <c r="Z1562" s="30">
        <v>1118.0054689525305</v>
      </c>
    </row>
    <row r="1563" spans="1:26" x14ac:dyDescent="0.2">
      <c r="A1563" s="30">
        <v>1623</v>
      </c>
      <c r="B1563" s="30" t="s">
        <v>2626</v>
      </c>
      <c r="C1563" s="30" t="s">
        <v>13</v>
      </c>
      <c r="D1563" s="30">
        <v>0.06</v>
      </c>
      <c r="E1563" s="30">
        <v>15.01</v>
      </c>
      <c r="F1563" s="30">
        <v>8.4</v>
      </c>
      <c r="G1563" s="30" t="s">
        <v>14</v>
      </c>
      <c r="H1563" s="30" t="s">
        <v>3</v>
      </c>
      <c r="I1563" s="30" t="s">
        <v>24</v>
      </c>
      <c r="J1563" s="30" t="s">
        <v>48</v>
      </c>
      <c r="K1563" s="30" t="s">
        <v>49</v>
      </c>
      <c r="L1563" s="30" t="s">
        <v>2627</v>
      </c>
      <c r="M1563" s="30">
        <v>0.39</v>
      </c>
      <c r="N1563" s="30" t="s">
        <v>8</v>
      </c>
      <c r="O1563" s="30" t="s">
        <v>28</v>
      </c>
      <c r="P1563" s="30" t="s">
        <v>29</v>
      </c>
      <c r="Q1563" s="30" t="s">
        <v>2628</v>
      </c>
      <c r="R1563" s="30">
        <v>46375</v>
      </c>
      <c r="S1563" s="32">
        <v>42148</v>
      </c>
      <c r="T1563" s="32">
        <v>42150</v>
      </c>
      <c r="U1563" s="53">
        <v>1.6169</v>
      </c>
      <c r="V1563" s="30">
        <v>22</v>
      </c>
      <c r="W1563" s="30">
        <v>333.04</v>
      </c>
      <c r="X1563" s="30">
        <v>87611</v>
      </c>
      <c r="Y1563" s="30" t="s">
        <v>3216</v>
      </c>
      <c r="Z1563" s="30">
        <v>190.81175452227743</v>
      </c>
    </row>
    <row r="1564" spans="1:26" x14ac:dyDescent="0.2">
      <c r="A1564" s="30">
        <v>1623</v>
      </c>
      <c r="B1564" s="30" t="s">
        <v>2626</v>
      </c>
      <c r="C1564" s="30" t="s">
        <v>13</v>
      </c>
      <c r="D1564" s="30">
        <v>0.09</v>
      </c>
      <c r="E1564" s="30">
        <v>40.479999999999997</v>
      </c>
      <c r="F1564" s="30">
        <v>19.989999999999998</v>
      </c>
      <c r="G1564" s="30" t="s">
        <v>14</v>
      </c>
      <c r="H1564" s="30" t="s">
        <v>3</v>
      </c>
      <c r="I1564" s="30" t="s">
        <v>16</v>
      </c>
      <c r="J1564" s="30" t="s">
        <v>17</v>
      </c>
      <c r="K1564" s="30" t="s">
        <v>49</v>
      </c>
      <c r="L1564" s="30" t="s">
        <v>2030</v>
      </c>
      <c r="M1564" s="30">
        <v>0.77</v>
      </c>
      <c r="N1564" s="30" t="s">
        <v>8</v>
      </c>
      <c r="O1564" s="30" t="s">
        <v>28</v>
      </c>
      <c r="P1564" s="30" t="s">
        <v>29</v>
      </c>
      <c r="Q1564" s="30" t="s">
        <v>2628</v>
      </c>
      <c r="R1564" s="30">
        <v>46375</v>
      </c>
      <c r="S1564" s="32">
        <v>42148</v>
      </c>
      <c r="T1564" s="32">
        <v>42150</v>
      </c>
      <c r="U1564" s="53">
        <v>65.394000000000005</v>
      </c>
      <c r="V1564" s="30">
        <v>12</v>
      </c>
      <c r="W1564" s="30">
        <v>472.44</v>
      </c>
      <c r="X1564" s="30">
        <v>87611</v>
      </c>
      <c r="Y1564" s="30" t="s">
        <v>3216</v>
      </c>
      <c r="Z1564" s="30">
        <v>952.28783856876976</v>
      </c>
    </row>
    <row r="1565" spans="1:26" x14ac:dyDescent="0.2">
      <c r="A1565" s="30">
        <v>1623</v>
      </c>
      <c r="B1565" s="30" t="s">
        <v>2626</v>
      </c>
      <c r="C1565" s="30" t="s">
        <v>13</v>
      </c>
      <c r="D1565" s="30">
        <v>0.05</v>
      </c>
      <c r="E1565" s="30">
        <v>12.28</v>
      </c>
      <c r="F1565" s="30">
        <v>6.13</v>
      </c>
      <c r="G1565" s="30" t="s">
        <v>14</v>
      </c>
      <c r="H1565" s="30" t="s">
        <v>3</v>
      </c>
      <c r="I1565" s="30" t="s">
        <v>24</v>
      </c>
      <c r="J1565" s="30" t="s">
        <v>54</v>
      </c>
      <c r="K1565" s="30" t="s">
        <v>49</v>
      </c>
      <c r="L1565" s="30" t="s">
        <v>2362</v>
      </c>
      <c r="M1565" s="30">
        <v>0.56999999999999995</v>
      </c>
      <c r="N1565" s="30" t="s">
        <v>8</v>
      </c>
      <c r="O1565" s="30" t="s">
        <v>28</v>
      </c>
      <c r="P1565" s="30" t="s">
        <v>29</v>
      </c>
      <c r="Q1565" s="30" t="s">
        <v>2628</v>
      </c>
      <c r="R1565" s="30">
        <v>46375</v>
      </c>
      <c r="S1565" s="32">
        <v>42148</v>
      </c>
      <c r="T1565" s="32">
        <v>42149</v>
      </c>
      <c r="U1565" s="53">
        <v>1.3360000000000001</v>
      </c>
      <c r="V1565" s="30">
        <v>1</v>
      </c>
      <c r="W1565" s="30">
        <v>18.73</v>
      </c>
      <c r="X1565" s="30">
        <v>87611</v>
      </c>
      <c r="Y1565" s="30" t="s">
        <v>3216</v>
      </c>
      <c r="Z1565" s="30">
        <v>275.45070760992115</v>
      </c>
    </row>
    <row r="1566" spans="1:26" x14ac:dyDescent="0.2">
      <c r="A1566" s="30">
        <v>3096</v>
      </c>
      <c r="B1566" s="30" t="s">
        <v>2629</v>
      </c>
      <c r="C1566" s="30" t="s">
        <v>13</v>
      </c>
      <c r="D1566" s="30">
        <v>0.08</v>
      </c>
      <c r="E1566" s="30">
        <v>40.98</v>
      </c>
      <c r="F1566" s="30">
        <v>7.2</v>
      </c>
      <c r="G1566" s="30" t="s">
        <v>63</v>
      </c>
      <c r="H1566" s="30" t="s">
        <v>15</v>
      </c>
      <c r="I1566" s="30" t="s">
        <v>24</v>
      </c>
      <c r="J1566" s="30" t="s">
        <v>71</v>
      </c>
      <c r="K1566" s="30" t="s">
        <v>49</v>
      </c>
      <c r="L1566" s="30" t="s">
        <v>2630</v>
      </c>
      <c r="M1566" s="30">
        <v>0.6</v>
      </c>
      <c r="N1566" s="30" t="s">
        <v>8</v>
      </c>
      <c r="O1566" s="30" t="s">
        <v>87</v>
      </c>
      <c r="P1566" s="30" t="s">
        <v>293</v>
      </c>
      <c r="Q1566" s="30" t="s">
        <v>2416</v>
      </c>
      <c r="R1566" s="30">
        <v>43026</v>
      </c>
      <c r="S1566" s="32">
        <v>42148</v>
      </c>
      <c r="T1566" s="32">
        <v>42149</v>
      </c>
      <c r="U1566" s="53">
        <v>-16.64</v>
      </c>
      <c r="V1566" s="30">
        <v>3</v>
      </c>
      <c r="W1566" s="30">
        <v>119.86</v>
      </c>
      <c r="X1566" s="30">
        <v>86221</v>
      </c>
      <c r="Y1566" s="30" t="s">
        <v>3218</v>
      </c>
      <c r="Z1566" s="30">
        <v>279.53437856062288</v>
      </c>
    </row>
    <row r="1567" spans="1:26" x14ac:dyDescent="0.2">
      <c r="A1567" s="30">
        <v>3096</v>
      </c>
      <c r="B1567" s="30" t="s">
        <v>2629</v>
      </c>
      <c r="C1567" s="30" t="s">
        <v>13</v>
      </c>
      <c r="D1567" s="30">
        <v>0.08</v>
      </c>
      <c r="E1567" s="30">
        <v>8.1199999999999992</v>
      </c>
      <c r="F1567" s="30">
        <v>2.83</v>
      </c>
      <c r="G1567" s="30" t="s">
        <v>63</v>
      </c>
      <c r="H1567" s="30" t="s">
        <v>15</v>
      </c>
      <c r="I1567" s="30" t="s">
        <v>16</v>
      </c>
      <c r="J1567" s="30" t="s">
        <v>17</v>
      </c>
      <c r="K1567" s="30" t="s">
        <v>18</v>
      </c>
      <c r="L1567" s="30" t="s">
        <v>1674</v>
      </c>
      <c r="M1567" s="30">
        <v>0.77</v>
      </c>
      <c r="N1567" s="30" t="s">
        <v>8</v>
      </c>
      <c r="O1567" s="30" t="s">
        <v>87</v>
      </c>
      <c r="P1567" s="30" t="s">
        <v>293</v>
      </c>
      <c r="Q1567" s="30" t="s">
        <v>2416</v>
      </c>
      <c r="R1567" s="30">
        <v>43026</v>
      </c>
      <c r="S1567" s="32">
        <v>42148</v>
      </c>
      <c r="T1567" s="32">
        <v>42149</v>
      </c>
      <c r="U1567" s="53">
        <v>-59.73</v>
      </c>
      <c r="V1567" s="30">
        <v>12</v>
      </c>
      <c r="W1567" s="30">
        <v>98.77</v>
      </c>
      <c r="X1567" s="30">
        <v>86221</v>
      </c>
      <c r="Y1567" s="30" t="s">
        <v>3218</v>
      </c>
      <c r="Z1567" s="30">
        <v>152.97027891272714</v>
      </c>
    </row>
    <row r="1568" spans="1:26" x14ac:dyDescent="0.2">
      <c r="A1568" s="30">
        <v>3096</v>
      </c>
      <c r="B1568" s="30" t="s">
        <v>2629</v>
      </c>
      <c r="C1568" s="30" t="s">
        <v>13</v>
      </c>
      <c r="D1568" s="30">
        <v>0.02</v>
      </c>
      <c r="E1568" s="30">
        <v>262.11</v>
      </c>
      <c r="F1568" s="30">
        <v>62.74</v>
      </c>
      <c r="G1568" s="30" t="s">
        <v>2</v>
      </c>
      <c r="H1568" s="30" t="s">
        <v>15</v>
      </c>
      <c r="I1568" s="30" t="s">
        <v>4</v>
      </c>
      <c r="J1568" s="30" t="s">
        <v>5</v>
      </c>
      <c r="K1568" s="30" t="s">
        <v>6</v>
      </c>
      <c r="L1568" s="30" t="s">
        <v>2631</v>
      </c>
      <c r="M1568" s="30">
        <v>0.75</v>
      </c>
      <c r="N1568" s="30" t="s">
        <v>8</v>
      </c>
      <c r="O1568" s="30" t="s">
        <v>87</v>
      </c>
      <c r="P1568" s="30" t="s">
        <v>293</v>
      </c>
      <c r="Q1568" s="30" t="s">
        <v>2416</v>
      </c>
      <c r="R1568" s="30">
        <v>43026</v>
      </c>
      <c r="S1568" s="32">
        <v>42148</v>
      </c>
      <c r="T1568" s="32">
        <v>42149</v>
      </c>
      <c r="U1568" s="53">
        <v>-633.441237</v>
      </c>
      <c r="V1568" s="30">
        <v>9</v>
      </c>
      <c r="W1568" s="30">
        <v>2495.35</v>
      </c>
      <c r="X1568" s="30">
        <v>86221</v>
      </c>
      <c r="Y1568" s="30" t="s">
        <v>3218</v>
      </c>
      <c r="Z1568" s="30">
        <v>2318.818579562068</v>
      </c>
    </row>
    <row r="1569" spans="1:26" x14ac:dyDescent="0.2">
      <c r="A1569" s="30">
        <v>3366</v>
      </c>
      <c r="B1569" s="30" t="s">
        <v>2632</v>
      </c>
      <c r="C1569" s="30" t="s">
        <v>23</v>
      </c>
      <c r="D1569" s="30">
        <v>0.1</v>
      </c>
      <c r="E1569" s="30">
        <v>80.97</v>
      </c>
      <c r="F1569" s="30">
        <v>33.6</v>
      </c>
      <c r="G1569" s="30" t="s">
        <v>2</v>
      </c>
      <c r="H1569" s="30" t="s">
        <v>47</v>
      </c>
      <c r="I1569" s="30" t="s">
        <v>16</v>
      </c>
      <c r="J1569" s="30" t="s">
        <v>32</v>
      </c>
      <c r="K1569" s="30" t="s">
        <v>33</v>
      </c>
      <c r="L1569" s="30" t="s">
        <v>885</v>
      </c>
      <c r="M1569" s="30">
        <v>0.37</v>
      </c>
      <c r="N1569" s="30" t="s">
        <v>8</v>
      </c>
      <c r="O1569" s="30" t="s">
        <v>87</v>
      </c>
      <c r="P1569" s="30" t="s">
        <v>293</v>
      </c>
      <c r="Q1569" s="30" t="s">
        <v>557</v>
      </c>
      <c r="R1569" s="30">
        <v>45373</v>
      </c>
      <c r="S1569" s="32">
        <v>42148</v>
      </c>
      <c r="T1569" s="32">
        <v>42153</v>
      </c>
      <c r="U1569" s="53">
        <v>66.22</v>
      </c>
      <c r="V1569" s="30">
        <v>11</v>
      </c>
      <c r="W1569" s="30">
        <v>837.57</v>
      </c>
      <c r="X1569" s="30">
        <v>90501</v>
      </c>
      <c r="Y1569" s="30" t="s">
        <v>3218</v>
      </c>
      <c r="Z1569" s="30">
        <v>1435.2504018731677</v>
      </c>
    </row>
    <row r="1570" spans="1:26" x14ac:dyDescent="0.2">
      <c r="A1570" s="30">
        <v>3366</v>
      </c>
      <c r="B1570" s="30" t="s">
        <v>2632</v>
      </c>
      <c r="C1570" s="30" t="s">
        <v>23</v>
      </c>
      <c r="D1570" s="30">
        <v>0.02</v>
      </c>
      <c r="E1570" s="30">
        <v>6.48</v>
      </c>
      <c r="F1570" s="30">
        <v>5.1100000000000003</v>
      </c>
      <c r="G1570" s="30" t="s">
        <v>14</v>
      </c>
      <c r="H1570" s="30" t="s">
        <v>47</v>
      </c>
      <c r="I1570" s="30" t="s">
        <v>24</v>
      </c>
      <c r="J1570" s="30" t="s">
        <v>64</v>
      </c>
      <c r="K1570" s="30" t="s">
        <v>49</v>
      </c>
      <c r="L1570" s="30" t="s">
        <v>2568</v>
      </c>
      <c r="M1570" s="30">
        <v>0.37</v>
      </c>
      <c r="N1570" s="30" t="s">
        <v>8</v>
      </c>
      <c r="O1570" s="30" t="s">
        <v>87</v>
      </c>
      <c r="P1570" s="30" t="s">
        <v>293</v>
      </c>
      <c r="Q1570" s="30" t="s">
        <v>557</v>
      </c>
      <c r="R1570" s="30">
        <v>45373</v>
      </c>
      <c r="S1570" s="32">
        <v>42148</v>
      </c>
      <c r="T1570" s="32">
        <v>42152</v>
      </c>
      <c r="U1570" s="53">
        <v>-23.53</v>
      </c>
      <c r="V1570" s="30">
        <v>8</v>
      </c>
      <c r="W1570" s="30">
        <v>56.22</v>
      </c>
      <c r="X1570" s="30">
        <v>90501</v>
      </c>
      <c r="Y1570" s="30" t="s">
        <v>3218</v>
      </c>
      <c r="Z1570" s="30">
        <v>178.94362676043687</v>
      </c>
    </row>
    <row r="1571" spans="1:26" x14ac:dyDescent="0.2">
      <c r="A1571" s="30">
        <v>1450</v>
      </c>
      <c r="B1571" s="30" t="s">
        <v>2633</v>
      </c>
      <c r="C1571" s="30" t="s">
        <v>92</v>
      </c>
      <c r="D1571" s="30">
        <v>0.1</v>
      </c>
      <c r="E1571" s="30">
        <v>218.08</v>
      </c>
      <c r="F1571" s="30">
        <v>18.059999999999999</v>
      </c>
      <c r="G1571" s="30" t="s">
        <v>63</v>
      </c>
      <c r="H1571" s="30" t="s">
        <v>15</v>
      </c>
      <c r="I1571" s="30" t="s">
        <v>4</v>
      </c>
      <c r="J1571" s="30" t="s">
        <v>85</v>
      </c>
      <c r="K1571" s="30" t="s">
        <v>40</v>
      </c>
      <c r="L1571" s="30" t="s">
        <v>2592</v>
      </c>
      <c r="M1571" s="30">
        <v>0.56999999999999995</v>
      </c>
      <c r="N1571" s="30" t="s">
        <v>8</v>
      </c>
      <c r="O1571" s="30" t="s">
        <v>35</v>
      </c>
      <c r="P1571" s="30" t="s">
        <v>66</v>
      </c>
      <c r="Q1571" s="30" t="s">
        <v>2634</v>
      </c>
      <c r="R1571" s="30">
        <v>96150</v>
      </c>
      <c r="S1571" s="32">
        <v>42148</v>
      </c>
      <c r="T1571" s="32">
        <v>42149</v>
      </c>
      <c r="U1571" s="53">
        <v>1318.83</v>
      </c>
      <c r="V1571" s="30">
        <v>12</v>
      </c>
      <c r="W1571" s="30">
        <v>2366.5100000000002</v>
      </c>
      <c r="X1571" s="30">
        <v>86735</v>
      </c>
      <c r="Y1571" s="30" t="s">
        <v>3217</v>
      </c>
      <c r="Z1571" s="30">
        <v>2479.2379819140765</v>
      </c>
    </row>
    <row r="1572" spans="1:26" x14ac:dyDescent="0.2">
      <c r="A1572" s="30">
        <v>2422</v>
      </c>
      <c r="B1572" s="30" t="s">
        <v>701</v>
      </c>
      <c r="C1572" s="30" t="s">
        <v>46</v>
      </c>
      <c r="D1572" s="30">
        <v>0.05</v>
      </c>
      <c r="E1572" s="30">
        <v>150.97999999999999</v>
      </c>
      <c r="F1572" s="30">
        <v>43.71</v>
      </c>
      <c r="G1572" s="30" t="s">
        <v>2</v>
      </c>
      <c r="H1572" s="30" t="s">
        <v>47</v>
      </c>
      <c r="I1572" s="30" t="s">
        <v>4</v>
      </c>
      <c r="J1572" s="30" t="s">
        <v>85</v>
      </c>
      <c r="K1572" s="30" t="s">
        <v>33</v>
      </c>
      <c r="L1572" s="30" t="s">
        <v>2635</v>
      </c>
      <c r="M1572" s="30">
        <v>0.55000000000000004</v>
      </c>
      <c r="N1572" s="30" t="s">
        <v>8</v>
      </c>
      <c r="O1572" s="30" t="s">
        <v>28</v>
      </c>
      <c r="P1572" s="30" t="s">
        <v>163</v>
      </c>
      <c r="Q1572" s="30" t="s">
        <v>703</v>
      </c>
      <c r="R1572" s="30">
        <v>77340</v>
      </c>
      <c r="S1572" s="32">
        <v>42148</v>
      </c>
      <c r="T1572" s="32">
        <v>42149</v>
      </c>
      <c r="U1572" s="53">
        <v>650.29999999999995</v>
      </c>
      <c r="V1572" s="30">
        <v>12</v>
      </c>
      <c r="W1572" s="30">
        <v>1857.08</v>
      </c>
      <c r="X1572" s="30">
        <v>89053</v>
      </c>
      <c r="Y1572" s="30" t="s">
        <v>3216</v>
      </c>
      <c r="Z1572" s="30">
        <v>2836.0666767110674</v>
      </c>
    </row>
    <row r="1573" spans="1:26" x14ac:dyDescent="0.2">
      <c r="A1573" s="30">
        <v>3063</v>
      </c>
      <c r="B1573" s="30" t="s">
        <v>1367</v>
      </c>
      <c r="C1573" s="30" t="s">
        <v>46</v>
      </c>
      <c r="D1573" s="30">
        <v>0.03</v>
      </c>
      <c r="E1573" s="30">
        <v>20.99</v>
      </c>
      <c r="F1573" s="30">
        <v>0.99</v>
      </c>
      <c r="G1573" s="30" t="s">
        <v>14</v>
      </c>
      <c r="H1573" s="30" t="s">
        <v>15</v>
      </c>
      <c r="I1573" s="30" t="s">
        <v>16</v>
      </c>
      <c r="J1573" s="30" t="s">
        <v>111</v>
      </c>
      <c r="K1573" s="30" t="s">
        <v>26</v>
      </c>
      <c r="L1573" s="30" t="s">
        <v>2307</v>
      </c>
      <c r="M1573" s="30">
        <v>0.56999999999999995</v>
      </c>
      <c r="N1573" s="30" t="s">
        <v>8</v>
      </c>
      <c r="O1573" s="30" t="s">
        <v>35</v>
      </c>
      <c r="P1573" s="30" t="s">
        <v>42</v>
      </c>
      <c r="Q1573" s="30" t="s">
        <v>1368</v>
      </c>
      <c r="R1573" s="30">
        <v>98034</v>
      </c>
      <c r="S1573" s="32">
        <v>42148</v>
      </c>
      <c r="T1573" s="32">
        <v>42150</v>
      </c>
      <c r="U1573" s="53">
        <v>4.1821999999999999</v>
      </c>
      <c r="V1573" s="30">
        <v>9</v>
      </c>
      <c r="W1573" s="30">
        <v>158.87</v>
      </c>
      <c r="X1573" s="30">
        <v>88449</v>
      </c>
      <c r="Y1573" s="30" t="s">
        <v>3217</v>
      </c>
      <c r="Z1573" s="30">
        <v>360.42432223031847</v>
      </c>
    </row>
    <row r="1574" spans="1:26" x14ac:dyDescent="0.2">
      <c r="A1574" s="30">
        <v>444</v>
      </c>
      <c r="B1574" s="30" t="s">
        <v>2636</v>
      </c>
      <c r="C1574" s="30" t="s">
        <v>1</v>
      </c>
      <c r="D1574" s="30">
        <v>0</v>
      </c>
      <c r="E1574" s="30">
        <v>7.59</v>
      </c>
      <c r="F1574" s="30">
        <v>4</v>
      </c>
      <c r="G1574" s="30" t="s">
        <v>14</v>
      </c>
      <c r="H1574" s="30" t="s">
        <v>3</v>
      </c>
      <c r="I1574" s="30" t="s">
        <v>4</v>
      </c>
      <c r="J1574" s="30" t="s">
        <v>102</v>
      </c>
      <c r="K1574" s="30" t="s">
        <v>26</v>
      </c>
      <c r="L1574" s="30" t="s">
        <v>1663</v>
      </c>
      <c r="M1574" s="30">
        <v>0.42</v>
      </c>
      <c r="N1574" s="30" t="s">
        <v>8</v>
      </c>
      <c r="O1574" s="30" t="s">
        <v>28</v>
      </c>
      <c r="P1574" s="30" t="s">
        <v>79</v>
      </c>
      <c r="Q1574" s="30" t="s">
        <v>2483</v>
      </c>
      <c r="R1574" s="30">
        <v>61801</v>
      </c>
      <c r="S1574" s="32">
        <v>42149</v>
      </c>
      <c r="T1574" s="32">
        <v>42152</v>
      </c>
      <c r="U1574" s="53">
        <v>86.438000000000002</v>
      </c>
      <c r="V1574" s="30">
        <v>43</v>
      </c>
      <c r="W1574" s="30">
        <v>355.92</v>
      </c>
      <c r="X1574" s="30">
        <v>88085</v>
      </c>
      <c r="Y1574" s="30" t="s">
        <v>3216</v>
      </c>
      <c r="Z1574" s="30">
        <v>489.89499582737722</v>
      </c>
    </row>
    <row r="1575" spans="1:26" x14ac:dyDescent="0.2">
      <c r="A1575" s="30">
        <v>526</v>
      </c>
      <c r="B1575" s="30" t="s">
        <v>588</v>
      </c>
      <c r="C1575" s="30" t="s">
        <v>13</v>
      </c>
      <c r="D1575" s="30">
        <v>0.09</v>
      </c>
      <c r="E1575" s="30">
        <v>17.98</v>
      </c>
      <c r="F1575" s="30">
        <v>8.51</v>
      </c>
      <c r="G1575" s="30" t="s">
        <v>14</v>
      </c>
      <c r="H1575" s="30" t="s">
        <v>47</v>
      </c>
      <c r="I1575" s="30" t="s">
        <v>16</v>
      </c>
      <c r="J1575" s="30" t="s">
        <v>32</v>
      </c>
      <c r="K1575" s="30" t="s">
        <v>120</v>
      </c>
      <c r="L1575" s="30" t="s">
        <v>1856</v>
      </c>
      <c r="M1575" s="30">
        <v>0.4</v>
      </c>
      <c r="N1575" s="30" t="s">
        <v>8</v>
      </c>
      <c r="O1575" s="30" t="s">
        <v>35</v>
      </c>
      <c r="P1575" s="30" t="s">
        <v>564</v>
      </c>
      <c r="Q1575" s="30" t="s">
        <v>590</v>
      </c>
      <c r="R1575" s="30">
        <v>85204</v>
      </c>
      <c r="S1575" s="32">
        <v>42149</v>
      </c>
      <c r="T1575" s="32">
        <v>42151</v>
      </c>
      <c r="U1575" s="53">
        <v>-6.6120000000000001</v>
      </c>
      <c r="V1575" s="30">
        <v>12</v>
      </c>
      <c r="W1575" s="30">
        <v>211.13</v>
      </c>
      <c r="X1575" s="30">
        <v>90026</v>
      </c>
      <c r="Y1575" s="30" t="s">
        <v>3217</v>
      </c>
      <c r="Z1575" s="30">
        <v>222.6933933150014</v>
      </c>
    </row>
    <row r="1576" spans="1:26" x14ac:dyDescent="0.2">
      <c r="A1576" s="30">
        <v>1008</v>
      </c>
      <c r="B1576" s="30" t="s">
        <v>2637</v>
      </c>
      <c r="C1576" s="30" t="s">
        <v>13</v>
      </c>
      <c r="D1576" s="30">
        <v>0.01</v>
      </c>
      <c r="E1576" s="30">
        <v>3.15</v>
      </c>
      <c r="F1576" s="30">
        <v>0.49</v>
      </c>
      <c r="G1576" s="30" t="s">
        <v>14</v>
      </c>
      <c r="H1576" s="30" t="s">
        <v>47</v>
      </c>
      <c r="I1576" s="30" t="s">
        <v>24</v>
      </c>
      <c r="J1576" s="30" t="s">
        <v>128</v>
      </c>
      <c r="K1576" s="30" t="s">
        <v>49</v>
      </c>
      <c r="L1576" s="30" t="s">
        <v>2638</v>
      </c>
      <c r="M1576" s="30">
        <v>0.37</v>
      </c>
      <c r="N1576" s="30" t="s">
        <v>8</v>
      </c>
      <c r="O1576" s="30" t="s">
        <v>87</v>
      </c>
      <c r="P1576" s="30" t="s">
        <v>307</v>
      </c>
      <c r="Q1576" s="30" t="s">
        <v>2639</v>
      </c>
      <c r="R1576" s="30">
        <v>4038</v>
      </c>
      <c r="S1576" s="32">
        <v>42149</v>
      </c>
      <c r="T1576" s="32">
        <v>42151</v>
      </c>
      <c r="U1576" s="53">
        <v>17.505299999999998</v>
      </c>
      <c r="V1576" s="30">
        <v>8</v>
      </c>
      <c r="W1576" s="30">
        <v>25.37</v>
      </c>
      <c r="X1576" s="30">
        <v>88371</v>
      </c>
      <c r="Y1576" s="30" t="s">
        <v>3218</v>
      </c>
      <c r="Z1576" s="30">
        <v>7.1891838830543087</v>
      </c>
    </row>
    <row r="1577" spans="1:26" x14ac:dyDescent="0.2">
      <c r="A1577" s="30">
        <v>744</v>
      </c>
      <c r="B1577" s="30" t="s">
        <v>562</v>
      </c>
      <c r="C1577" s="30" t="s">
        <v>23</v>
      </c>
      <c r="D1577" s="30">
        <v>0.09</v>
      </c>
      <c r="E1577" s="30">
        <v>125.99</v>
      </c>
      <c r="F1577" s="30">
        <v>8.99</v>
      </c>
      <c r="G1577" s="30" t="s">
        <v>14</v>
      </c>
      <c r="H1577" s="30" t="s">
        <v>15</v>
      </c>
      <c r="I1577" s="30" t="s">
        <v>16</v>
      </c>
      <c r="J1577" s="30" t="s">
        <v>111</v>
      </c>
      <c r="K1577" s="30" t="s">
        <v>49</v>
      </c>
      <c r="L1577" s="30" t="s">
        <v>1630</v>
      </c>
      <c r="M1577" s="30">
        <v>0.55000000000000004</v>
      </c>
      <c r="N1577" s="30" t="s">
        <v>8</v>
      </c>
      <c r="O1577" s="30" t="s">
        <v>35</v>
      </c>
      <c r="P1577" s="30" t="s">
        <v>564</v>
      </c>
      <c r="Q1577" s="30" t="s">
        <v>565</v>
      </c>
      <c r="R1577" s="30">
        <v>85737</v>
      </c>
      <c r="S1577" s="32">
        <v>42149</v>
      </c>
      <c r="T1577" s="32">
        <v>42157</v>
      </c>
      <c r="U1577" s="53">
        <v>916.68060000000003</v>
      </c>
      <c r="V1577" s="30">
        <v>20</v>
      </c>
      <c r="W1577" s="30">
        <v>2104.9899999999998</v>
      </c>
      <c r="X1577" s="30">
        <v>87727</v>
      </c>
      <c r="Y1577" s="30" t="s">
        <v>3217</v>
      </c>
      <c r="Z1577" s="30">
        <v>1667.4094547220529</v>
      </c>
    </row>
    <row r="1578" spans="1:26" x14ac:dyDescent="0.2">
      <c r="A1578" s="30">
        <v>3287</v>
      </c>
      <c r="B1578" s="30" t="s">
        <v>2640</v>
      </c>
      <c r="C1578" s="30" t="s">
        <v>23</v>
      </c>
      <c r="D1578" s="30">
        <v>0.08</v>
      </c>
      <c r="E1578" s="30">
        <v>30.56</v>
      </c>
      <c r="F1578" s="30">
        <v>2.99</v>
      </c>
      <c r="G1578" s="30" t="s">
        <v>14</v>
      </c>
      <c r="H1578" s="30" t="s">
        <v>3</v>
      </c>
      <c r="I1578" s="30" t="s">
        <v>24</v>
      </c>
      <c r="J1578" s="30" t="s">
        <v>48</v>
      </c>
      <c r="K1578" s="30" t="s">
        <v>49</v>
      </c>
      <c r="L1578" s="30" t="s">
        <v>1029</v>
      </c>
      <c r="M1578" s="30">
        <v>0.35</v>
      </c>
      <c r="N1578" s="30" t="s">
        <v>8</v>
      </c>
      <c r="O1578" s="30" t="s">
        <v>35</v>
      </c>
      <c r="P1578" s="30" t="s">
        <v>66</v>
      </c>
      <c r="Q1578" s="30" t="s">
        <v>2641</v>
      </c>
      <c r="R1578" s="30">
        <v>95746</v>
      </c>
      <c r="S1578" s="32">
        <v>42149</v>
      </c>
      <c r="T1578" s="32">
        <v>42151</v>
      </c>
      <c r="U1578" s="53">
        <v>352.87979999999999</v>
      </c>
      <c r="V1578" s="30">
        <v>17</v>
      </c>
      <c r="W1578" s="30">
        <v>511.42</v>
      </c>
      <c r="X1578" s="30">
        <v>89897</v>
      </c>
      <c r="Y1578" s="30" t="s">
        <v>3217</v>
      </c>
      <c r="Z1578" s="30">
        <v>485.49867606055597</v>
      </c>
    </row>
    <row r="1579" spans="1:26" x14ac:dyDescent="0.2">
      <c r="A1579" s="30">
        <v>827</v>
      </c>
      <c r="B1579" s="30" t="s">
        <v>2642</v>
      </c>
      <c r="C1579" s="30" t="s">
        <v>92</v>
      </c>
      <c r="D1579" s="30">
        <v>0.01</v>
      </c>
      <c r="E1579" s="30">
        <v>6.98</v>
      </c>
      <c r="F1579" s="30">
        <v>1.6</v>
      </c>
      <c r="G1579" s="30" t="s">
        <v>14</v>
      </c>
      <c r="H1579" s="30" t="s">
        <v>47</v>
      </c>
      <c r="I1579" s="30" t="s">
        <v>24</v>
      </c>
      <c r="J1579" s="30" t="s">
        <v>64</v>
      </c>
      <c r="K1579" s="30" t="s">
        <v>26</v>
      </c>
      <c r="L1579" s="30" t="s">
        <v>698</v>
      </c>
      <c r="M1579" s="30">
        <v>0.38</v>
      </c>
      <c r="N1579" s="30" t="s">
        <v>8</v>
      </c>
      <c r="O1579" s="30" t="s">
        <v>28</v>
      </c>
      <c r="P1579" s="30" t="s">
        <v>163</v>
      </c>
      <c r="Q1579" s="30" t="s">
        <v>2625</v>
      </c>
      <c r="R1579" s="30">
        <v>79109</v>
      </c>
      <c r="S1579" s="32">
        <v>42149</v>
      </c>
      <c r="T1579" s="32">
        <v>42150</v>
      </c>
      <c r="U1579" s="53">
        <v>0.34599999999999997</v>
      </c>
      <c r="V1579" s="30">
        <v>3</v>
      </c>
      <c r="W1579" s="30">
        <v>21.93</v>
      </c>
      <c r="X1579" s="30">
        <v>89259</v>
      </c>
      <c r="Y1579" s="30" t="s">
        <v>3216</v>
      </c>
      <c r="Z1579" s="30">
        <v>55.860773350521868</v>
      </c>
    </row>
    <row r="1580" spans="1:26" x14ac:dyDescent="0.2">
      <c r="A1580" s="30">
        <v>1237</v>
      </c>
      <c r="B1580" s="30" t="s">
        <v>1892</v>
      </c>
      <c r="C1580" s="30" t="s">
        <v>92</v>
      </c>
      <c r="D1580" s="30">
        <v>0.05</v>
      </c>
      <c r="E1580" s="30">
        <v>300.98</v>
      </c>
      <c r="F1580" s="30">
        <v>13.99</v>
      </c>
      <c r="G1580" s="30" t="s">
        <v>14</v>
      </c>
      <c r="H1580" s="30" t="s">
        <v>70</v>
      </c>
      <c r="I1580" s="30" t="s">
        <v>16</v>
      </c>
      <c r="J1580" s="30" t="s">
        <v>32</v>
      </c>
      <c r="K1580" s="30" t="s">
        <v>120</v>
      </c>
      <c r="L1580" s="30" t="s">
        <v>2643</v>
      </c>
      <c r="M1580" s="30">
        <v>0.39</v>
      </c>
      <c r="N1580" s="30" t="s">
        <v>8</v>
      </c>
      <c r="O1580" s="30" t="s">
        <v>28</v>
      </c>
      <c r="P1580" s="30" t="s">
        <v>163</v>
      </c>
      <c r="Q1580" s="30" t="s">
        <v>1894</v>
      </c>
      <c r="R1580" s="30">
        <v>75007</v>
      </c>
      <c r="S1580" s="32">
        <v>42149</v>
      </c>
      <c r="T1580" s="32">
        <v>42150</v>
      </c>
      <c r="U1580" s="53">
        <v>3985.3089</v>
      </c>
      <c r="V1580" s="30">
        <v>20</v>
      </c>
      <c r="W1580" s="30">
        <v>5775.81</v>
      </c>
      <c r="X1580" s="30">
        <v>86077</v>
      </c>
      <c r="Y1580" s="30" t="s">
        <v>3216</v>
      </c>
      <c r="Z1580" s="30">
        <v>5351.6095626076658</v>
      </c>
    </row>
    <row r="1581" spans="1:26" x14ac:dyDescent="0.2">
      <c r="A1581" s="30">
        <v>1237</v>
      </c>
      <c r="B1581" s="30" t="s">
        <v>1892</v>
      </c>
      <c r="C1581" s="30" t="s">
        <v>92</v>
      </c>
      <c r="D1581" s="30">
        <v>0.04</v>
      </c>
      <c r="E1581" s="30">
        <v>205.99</v>
      </c>
      <c r="F1581" s="30">
        <v>5</v>
      </c>
      <c r="G1581" s="30" t="s">
        <v>63</v>
      </c>
      <c r="H1581" s="30" t="s">
        <v>70</v>
      </c>
      <c r="I1581" s="30" t="s">
        <v>16</v>
      </c>
      <c r="J1581" s="30" t="s">
        <v>111</v>
      </c>
      <c r="K1581" s="30" t="s">
        <v>49</v>
      </c>
      <c r="L1581" s="30" t="s">
        <v>2644</v>
      </c>
      <c r="M1581" s="30">
        <v>0.59</v>
      </c>
      <c r="N1581" s="30" t="s">
        <v>8</v>
      </c>
      <c r="O1581" s="30" t="s">
        <v>28</v>
      </c>
      <c r="P1581" s="30" t="s">
        <v>163</v>
      </c>
      <c r="Q1581" s="30" t="s">
        <v>1894</v>
      </c>
      <c r="R1581" s="30">
        <v>75007</v>
      </c>
      <c r="S1581" s="32">
        <v>42149</v>
      </c>
      <c r="T1581" s="32">
        <v>42150</v>
      </c>
      <c r="U1581" s="53">
        <v>13.956799999999999</v>
      </c>
      <c r="V1581" s="30">
        <v>11</v>
      </c>
      <c r="W1581" s="30">
        <v>1878.24</v>
      </c>
      <c r="X1581" s="30">
        <v>86077</v>
      </c>
      <c r="Y1581" s="30" t="s">
        <v>3216</v>
      </c>
      <c r="Z1581" s="30">
        <v>829.37407327336973</v>
      </c>
    </row>
    <row r="1582" spans="1:26" x14ac:dyDescent="0.2">
      <c r="A1582" s="30">
        <v>1472</v>
      </c>
      <c r="B1582" s="30" t="s">
        <v>2645</v>
      </c>
      <c r="C1582" s="30" t="s">
        <v>92</v>
      </c>
      <c r="D1582" s="30">
        <v>0.05</v>
      </c>
      <c r="E1582" s="30">
        <v>20.27</v>
      </c>
      <c r="F1582" s="30">
        <v>3.99</v>
      </c>
      <c r="G1582" s="30" t="s">
        <v>14</v>
      </c>
      <c r="H1582" s="30" t="s">
        <v>47</v>
      </c>
      <c r="I1582" s="30" t="s">
        <v>24</v>
      </c>
      <c r="J1582" s="30" t="s">
        <v>71</v>
      </c>
      <c r="K1582" s="30" t="s">
        <v>49</v>
      </c>
      <c r="L1582" s="30" t="s">
        <v>1776</v>
      </c>
      <c r="M1582" s="30">
        <v>0.56999999999999995</v>
      </c>
      <c r="N1582" s="30" t="s">
        <v>8</v>
      </c>
      <c r="O1582" s="30" t="s">
        <v>87</v>
      </c>
      <c r="P1582" s="30" t="s">
        <v>293</v>
      </c>
      <c r="Q1582" s="30" t="s">
        <v>2646</v>
      </c>
      <c r="R1582" s="30">
        <v>44145</v>
      </c>
      <c r="S1582" s="32">
        <v>42149</v>
      </c>
      <c r="T1582" s="32">
        <v>42150</v>
      </c>
      <c r="U1582" s="53">
        <v>309.25400000000002</v>
      </c>
      <c r="V1582" s="30">
        <v>30</v>
      </c>
      <c r="W1582" s="30">
        <v>621.55999999999995</v>
      </c>
      <c r="X1582" s="30">
        <v>87079</v>
      </c>
      <c r="Y1582" s="30" t="s">
        <v>3218</v>
      </c>
      <c r="Z1582" s="30">
        <v>611.37982753942617</v>
      </c>
    </row>
    <row r="1583" spans="1:26" x14ac:dyDescent="0.2">
      <c r="A1583" s="30">
        <v>2339</v>
      </c>
      <c r="B1583" s="30" t="s">
        <v>2647</v>
      </c>
      <c r="C1583" s="30" t="s">
        <v>92</v>
      </c>
      <c r="D1583" s="30">
        <v>0.05</v>
      </c>
      <c r="E1583" s="30">
        <v>11.58</v>
      </c>
      <c r="F1583" s="30">
        <v>6.97</v>
      </c>
      <c r="G1583" s="30" t="s">
        <v>14</v>
      </c>
      <c r="H1583" s="30" t="s">
        <v>47</v>
      </c>
      <c r="I1583" s="30" t="s">
        <v>24</v>
      </c>
      <c r="J1583" s="30" t="s">
        <v>321</v>
      </c>
      <c r="K1583" s="30" t="s">
        <v>49</v>
      </c>
      <c r="L1583" s="30" t="s">
        <v>600</v>
      </c>
      <c r="M1583" s="30">
        <v>0.35</v>
      </c>
      <c r="N1583" s="30" t="s">
        <v>8</v>
      </c>
      <c r="O1583" s="30" t="s">
        <v>28</v>
      </c>
      <c r="P1583" s="30" t="s">
        <v>163</v>
      </c>
      <c r="Q1583" s="30" t="s">
        <v>2648</v>
      </c>
      <c r="R1583" s="30">
        <v>77015</v>
      </c>
      <c r="S1583" s="32">
        <v>42149</v>
      </c>
      <c r="T1583" s="32">
        <v>42152</v>
      </c>
      <c r="U1583" s="53">
        <v>2.806</v>
      </c>
      <c r="V1583" s="30">
        <v>6</v>
      </c>
      <c r="W1583" s="30">
        <v>73.959999999999994</v>
      </c>
      <c r="X1583" s="30">
        <v>91482</v>
      </c>
      <c r="Y1583" s="30" t="s">
        <v>3216</v>
      </c>
      <c r="Z1583" s="30">
        <v>169.84669523086706</v>
      </c>
    </row>
    <row r="1584" spans="1:26" x14ac:dyDescent="0.2">
      <c r="A1584" s="30">
        <v>2652</v>
      </c>
      <c r="B1584" s="30" t="s">
        <v>2649</v>
      </c>
      <c r="C1584" s="30" t="s">
        <v>92</v>
      </c>
      <c r="D1584" s="30">
        <v>0.06</v>
      </c>
      <c r="E1584" s="30">
        <v>47.9</v>
      </c>
      <c r="F1584" s="30">
        <v>5.86</v>
      </c>
      <c r="G1584" s="30" t="s">
        <v>14</v>
      </c>
      <c r="H1584" s="30" t="s">
        <v>15</v>
      </c>
      <c r="I1584" s="30" t="s">
        <v>24</v>
      </c>
      <c r="J1584" s="30" t="s">
        <v>64</v>
      </c>
      <c r="K1584" s="30" t="s">
        <v>49</v>
      </c>
      <c r="L1584" s="30" t="s">
        <v>1285</v>
      </c>
      <c r="M1584" s="30">
        <v>0.37</v>
      </c>
      <c r="N1584" s="30" t="s">
        <v>8</v>
      </c>
      <c r="O1584" s="30" t="s">
        <v>35</v>
      </c>
      <c r="P1584" s="30" t="s">
        <v>66</v>
      </c>
      <c r="Q1584" s="30" t="s">
        <v>1670</v>
      </c>
      <c r="R1584" s="30">
        <v>93309</v>
      </c>
      <c r="S1584" s="32">
        <v>42149</v>
      </c>
      <c r="T1584" s="32">
        <v>42151</v>
      </c>
      <c r="U1584" s="53">
        <v>21.78</v>
      </c>
      <c r="V1584" s="30">
        <v>2</v>
      </c>
      <c r="W1584" s="30">
        <v>94.2</v>
      </c>
      <c r="X1584" s="30">
        <v>89361</v>
      </c>
      <c r="Y1584" s="30" t="s">
        <v>3217</v>
      </c>
      <c r="Z1584" s="30">
        <v>223.03425455930412</v>
      </c>
    </row>
    <row r="1585" spans="1:26" x14ac:dyDescent="0.2">
      <c r="A1585" s="30">
        <v>129</v>
      </c>
      <c r="B1585" s="30" t="s">
        <v>807</v>
      </c>
      <c r="C1585" s="30" t="s">
        <v>46</v>
      </c>
      <c r="D1585" s="30">
        <v>7.0000000000000007E-2</v>
      </c>
      <c r="E1585" s="30">
        <v>15.74</v>
      </c>
      <c r="F1585" s="30">
        <v>1.39</v>
      </c>
      <c r="G1585" s="30" t="s">
        <v>14</v>
      </c>
      <c r="H1585" s="30" t="s">
        <v>3</v>
      </c>
      <c r="I1585" s="30" t="s">
        <v>24</v>
      </c>
      <c r="J1585" s="30" t="s">
        <v>321</v>
      </c>
      <c r="K1585" s="30" t="s">
        <v>49</v>
      </c>
      <c r="L1585" s="30" t="s">
        <v>2650</v>
      </c>
      <c r="M1585" s="30">
        <v>0.4</v>
      </c>
      <c r="N1585" s="30" t="s">
        <v>8</v>
      </c>
      <c r="O1585" s="30" t="s">
        <v>28</v>
      </c>
      <c r="P1585" s="30" t="s">
        <v>79</v>
      </c>
      <c r="Q1585" s="30" t="s">
        <v>808</v>
      </c>
      <c r="R1585" s="30">
        <v>62002</v>
      </c>
      <c r="S1585" s="32">
        <v>42149</v>
      </c>
      <c r="T1585" s="32">
        <v>42150</v>
      </c>
      <c r="U1585" s="53">
        <v>149.8887</v>
      </c>
      <c r="V1585" s="30">
        <v>14</v>
      </c>
      <c r="W1585" s="30">
        <v>217.23</v>
      </c>
      <c r="X1585" s="30">
        <v>86694</v>
      </c>
      <c r="Y1585" s="30" t="s">
        <v>3216</v>
      </c>
      <c r="Z1585" s="30">
        <v>356.40242355269669</v>
      </c>
    </row>
    <row r="1586" spans="1:26" x14ac:dyDescent="0.2">
      <c r="A1586" s="30">
        <v>1054</v>
      </c>
      <c r="B1586" s="30" t="s">
        <v>2651</v>
      </c>
      <c r="C1586" s="30" t="s">
        <v>46</v>
      </c>
      <c r="D1586" s="30">
        <v>0.03</v>
      </c>
      <c r="E1586" s="30">
        <v>5.44</v>
      </c>
      <c r="F1586" s="30">
        <v>7.46</v>
      </c>
      <c r="G1586" s="30" t="s">
        <v>63</v>
      </c>
      <c r="H1586" s="30" t="s">
        <v>70</v>
      </c>
      <c r="I1586" s="30" t="s">
        <v>24</v>
      </c>
      <c r="J1586" s="30" t="s">
        <v>48</v>
      </c>
      <c r="K1586" s="30" t="s">
        <v>49</v>
      </c>
      <c r="L1586" s="30" t="s">
        <v>1218</v>
      </c>
      <c r="M1586" s="30">
        <v>0.36</v>
      </c>
      <c r="N1586" s="30" t="s">
        <v>8</v>
      </c>
      <c r="O1586" s="30" t="s">
        <v>35</v>
      </c>
      <c r="P1586" s="30" t="s">
        <v>564</v>
      </c>
      <c r="Q1586" s="30" t="s">
        <v>2652</v>
      </c>
      <c r="R1586" s="30">
        <v>85374</v>
      </c>
      <c r="S1586" s="32">
        <v>42149</v>
      </c>
      <c r="T1586" s="32">
        <v>42151</v>
      </c>
      <c r="U1586" s="53">
        <v>-51.704000000000001</v>
      </c>
      <c r="V1586" s="30">
        <v>4</v>
      </c>
      <c r="W1586" s="30">
        <v>26.31</v>
      </c>
      <c r="X1586" s="30">
        <v>90069</v>
      </c>
      <c r="Y1586" s="30" t="s">
        <v>3217</v>
      </c>
      <c r="Z1586" s="30">
        <v>205.47234133855886</v>
      </c>
    </row>
    <row r="1587" spans="1:26" x14ac:dyDescent="0.2">
      <c r="A1587" s="30">
        <v>1054</v>
      </c>
      <c r="B1587" s="30" t="s">
        <v>2651</v>
      </c>
      <c r="C1587" s="30" t="s">
        <v>46</v>
      </c>
      <c r="D1587" s="30">
        <v>0.08</v>
      </c>
      <c r="E1587" s="30">
        <v>26.38</v>
      </c>
      <c r="F1587" s="30">
        <v>5.58</v>
      </c>
      <c r="G1587" s="30" t="s">
        <v>14</v>
      </c>
      <c r="H1587" s="30" t="s">
        <v>70</v>
      </c>
      <c r="I1587" s="30" t="s">
        <v>24</v>
      </c>
      <c r="J1587" s="30" t="s">
        <v>64</v>
      </c>
      <c r="K1587" s="30" t="s">
        <v>49</v>
      </c>
      <c r="L1587" s="30" t="s">
        <v>2653</v>
      </c>
      <c r="M1587" s="30">
        <v>0.39</v>
      </c>
      <c r="N1587" s="30" t="s">
        <v>8</v>
      </c>
      <c r="O1587" s="30" t="s">
        <v>35</v>
      </c>
      <c r="P1587" s="30" t="s">
        <v>564</v>
      </c>
      <c r="Q1587" s="30" t="s">
        <v>2652</v>
      </c>
      <c r="R1587" s="30">
        <v>85374</v>
      </c>
      <c r="S1587" s="32">
        <v>42149</v>
      </c>
      <c r="T1587" s="32">
        <v>42150</v>
      </c>
      <c r="U1587" s="53">
        <v>144.7482</v>
      </c>
      <c r="V1587" s="30">
        <v>8</v>
      </c>
      <c r="W1587" s="30">
        <v>209.78</v>
      </c>
      <c r="X1587" s="30">
        <v>90069</v>
      </c>
      <c r="Y1587" s="30" t="s">
        <v>3217</v>
      </c>
      <c r="Z1587" s="30">
        <v>494.40063198375719</v>
      </c>
    </row>
    <row r="1588" spans="1:26" x14ac:dyDescent="0.2">
      <c r="A1588" s="30">
        <v>1054</v>
      </c>
      <c r="B1588" s="30" t="s">
        <v>2651</v>
      </c>
      <c r="C1588" s="30" t="s">
        <v>46</v>
      </c>
      <c r="D1588" s="30">
        <v>0.06</v>
      </c>
      <c r="E1588" s="30">
        <v>20.99</v>
      </c>
      <c r="F1588" s="30">
        <v>2.5</v>
      </c>
      <c r="G1588" s="30" t="s">
        <v>14</v>
      </c>
      <c r="H1588" s="30" t="s">
        <v>70</v>
      </c>
      <c r="I1588" s="30" t="s">
        <v>16</v>
      </c>
      <c r="J1588" s="30" t="s">
        <v>111</v>
      </c>
      <c r="K1588" s="30" t="s">
        <v>26</v>
      </c>
      <c r="L1588" s="30" t="s">
        <v>1177</v>
      </c>
      <c r="M1588" s="30">
        <v>0.81</v>
      </c>
      <c r="N1588" s="30" t="s">
        <v>8</v>
      </c>
      <c r="O1588" s="30" t="s">
        <v>35</v>
      </c>
      <c r="P1588" s="30" t="s">
        <v>564</v>
      </c>
      <c r="Q1588" s="30" t="s">
        <v>2652</v>
      </c>
      <c r="R1588" s="30">
        <v>85374</v>
      </c>
      <c r="S1588" s="32">
        <v>42149</v>
      </c>
      <c r="T1588" s="32">
        <v>42151</v>
      </c>
      <c r="U1588" s="53">
        <v>-112.18899999999999</v>
      </c>
      <c r="V1588" s="30">
        <v>1</v>
      </c>
      <c r="W1588" s="30">
        <v>17.829999999999998</v>
      </c>
      <c r="X1588" s="30">
        <v>90069</v>
      </c>
      <c r="Y1588" s="30" t="s">
        <v>3217</v>
      </c>
      <c r="Z1588" s="30">
        <v>491.58733193370705</v>
      </c>
    </row>
    <row r="1589" spans="1:26" x14ac:dyDescent="0.2">
      <c r="A1589" s="30">
        <v>2391</v>
      </c>
      <c r="B1589" s="30" t="s">
        <v>2654</v>
      </c>
      <c r="C1589" s="30" t="s">
        <v>46</v>
      </c>
      <c r="D1589" s="30">
        <v>0.06</v>
      </c>
      <c r="E1589" s="30">
        <v>4.7699999999999996</v>
      </c>
      <c r="F1589" s="30">
        <v>2.39</v>
      </c>
      <c r="G1589" s="30" t="s">
        <v>14</v>
      </c>
      <c r="H1589" s="30" t="s">
        <v>70</v>
      </c>
      <c r="I1589" s="30" t="s">
        <v>16</v>
      </c>
      <c r="J1589" s="30" t="s">
        <v>17</v>
      </c>
      <c r="K1589" s="30" t="s">
        <v>18</v>
      </c>
      <c r="L1589" s="30" t="s">
        <v>2655</v>
      </c>
      <c r="M1589" s="30">
        <v>0.72</v>
      </c>
      <c r="N1589" s="30" t="s">
        <v>8</v>
      </c>
      <c r="O1589" s="30" t="s">
        <v>87</v>
      </c>
      <c r="P1589" s="30" t="s">
        <v>88</v>
      </c>
      <c r="Q1589" s="30" t="s">
        <v>2656</v>
      </c>
      <c r="R1589" s="30">
        <v>11572</v>
      </c>
      <c r="S1589" s="32">
        <v>42149</v>
      </c>
      <c r="T1589" s="32">
        <v>42150</v>
      </c>
      <c r="U1589" s="53">
        <v>-45.64</v>
      </c>
      <c r="V1589" s="30">
        <v>9</v>
      </c>
      <c r="W1589" s="30">
        <v>42.46</v>
      </c>
      <c r="X1589" s="30">
        <v>91122</v>
      </c>
      <c r="Y1589" s="30" t="s">
        <v>3218</v>
      </c>
      <c r="Z1589" s="30">
        <v>431.06823578233286</v>
      </c>
    </row>
    <row r="1590" spans="1:26" x14ac:dyDescent="0.2">
      <c r="A1590" s="30">
        <v>2391</v>
      </c>
      <c r="B1590" s="30" t="s">
        <v>2654</v>
      </c>
      <c r="C1590" s="30" t="s">
        <v>46</v>
      </c>
      <c r="D1590" s="30">
        <v>0.1</v>
      </c>
      <c r="E1590" s="30">
        <v>27.18</v>
      </c>
      <c r="F1590" s="30">
        <v>8.23</v>
      </c>
      <c r="G1590" s="30" t="s">
        <v>14</v>
      </c>
      <c r="H1590" s="30" t="s">
        <v>70</v>
      </c>
      <c r="I1590" s="30" t="s">
        <v>24</v>
      </c>
      <c r="J1590" s="30" t="s">
        <v>321</v>
      </c>
      <c r="K1590" s="30" t="s">
        <v>49</v>
      </c>
      <c r="L1590" s="30" t="s">
        <v>2657</v>
      </c>
      <c r="M1590" s="30">
        <v>0.38</v>
      </c>
      <c r="N1590" s="30" t="s">
        <v>8</v>
      </c>
      <c r="O1590" s="30" t="s">
        <v>87</v>
      </c>
      <c r="P1590" s="30" t="s">
        <v>88</v>
      </c>
      <c r="Q1590" s="30" t="s">
        <v>2656</v>
      </c>
      <c r="R1590" s="30">
        <v>11572</v>
      </c>
      <c r="S1590" s="32">
        <v>42149</v>
      </c>
      <c r="T1590" s="32">
        <v>42151</v>
      </c>
      <c r="U1590" s="53">
        <v>204.49</v>
      </c>
      <c r="V1590" s="30">
        <v>12</v>
      </c>
      <c r="W1590" s="30">
        <v>314.06</v>
      </c>
      <c r="X1590" s="30">
        <v>91122</v>
      </c>
      <c r="Y1590" s="30" t="s">
        <v>3218</v>
      </c>
      <c r="Z1590" s="30">
        <v>609.79996003156384</v>
      </c>
    </row>
    <row r="1591" spans="1:26" x14ac:dyDescent="0.2">
      <c r="A1591" s="30">
        <v>2868</v>
      </c>
      <c r="B1591" s="30" t="s">
        <v>298</v>
      </c>
      <c r="C1591" s="30" t="s">
        <v>46</v>
      </c>
      <c r="D1591" s="30">
        <v>0.08</v>
      </c>
      <c r="E1591" s="30">
        <v>15.99</v>
      </c>
      <c r="F1591" s="30">
        <v>13.18</v>
      </c>
      <c r="G1591" s="30" t="s">
        <v>63</v>
      </c>
      <c r="H1591" s="30" t="s">
        <v>70</v>
      </c>
      <c r="I1591" s="30" t="s">
        <v>24</v>
      </c>
      <c r="J1591" s="30" t="s">
        <v>48</v>
      </c>
      <c r="K1591" s="30" t="s">
        <v>49</v>
      </c>
      <c r="L1591" s="30" t="s">
        <v>271</v>
      </c>
      <c r="M1591" s="30">
        <v>0.37</v>
      </c>
      <c r="N1591" s="30" t="s">
        <v>8</v>
      </c>
      <c r="O1591" s="30" t="s">
        <v>35</v>
      </c>
      <c r="P1591" s="30" t="s">
        <v>42</v>
      </c>
      <c r="Q1591" s="30" t="s">
        <v>300</v>
      </c>
      <c r="R1591" s="30">
        <v>98026</v>
      </c>
      <c r="S1591" s="32">
        <v>42149</v>
      </c>
      <c r="T1591" s="32">
        <v>42151</v>
      </c>
      <c r="U1591" s="53">
        <v>-66.584999999999994</v>
      </c>
      <c r="V1591" s="30">
        <v>4</v>
      </c>
      <c r="W1591" s="30">
        <v>66.02</v>
      </c>
      <c r="X1591" s="30">
        <v>85828</v>
      </c>
      <c r="Y1591" s="30" t="s">
        <v>3217</v>
      </c>
      <c r="Z1591" s="30">
        <v>356.65576424919965</v>
      </c>
    </row>
    <row r="1592" spans="1:26" x14ac:dyDescent="0.2">
      <c r="A1592" s="30">
        <v>2266</v>
      </c>
      <c r="B1592" s="30" t="s">
        <v>2658</v>
      </c>
      <c r="C1592" s="30" t="s">
        <v>1</v>
      </c>
      <c r="D1592" s="30">
        <v>0.02</v>
      </c>
      <c r="E1592" s="30">
        <v>11.33</v>
      </c>
      <c r="F1592" s="30">
        <v>6.12</v>
      </c>
      <c r="G1592" s="30" t="s">
        <v>14</v>
      </c>
      <c r="H1592" s="30" t="s">
        <v>70</v>
      </c>
      <c r="I1592" s="30" t="s">
        <v>24</v>
      </c>
      <c r="J1592" s="30" t="s">
        <v>71</v>
      </c>
      <c r="K1592" s="30" t="s">
        <v>120</v>
      </c>
      <c r="L1592" s="30" t="s">
        <v>1929</v>
      </c>
      <c r="M1592" s="30">
        <v>0.42</v>
      </c>
      <c r="N1592" s="30" t="s">
        <v>8</v>
      </c>
      <c r="O1592" s="30" t="s">
        <v>28</v>
      </c>
      <c r="P1592" s="30" t="s">
        <v>56</v>
      </c>
      <c r="Q1592" s="30" t="s">
        <v>2659</v>
      </c>
      <c r="R1592" s="30">
        <v>63122</v>
      </c>
      <c r="S1592" s="32">
        <v>42150</v>
      </c>
      <c r="T1592" s="32">
        <v>42152</v>
      </c>
      <c r="U1592" s="53">
        <v>-14.52</v>
      </c>
      <c r="V1592" s="30">
        <v>3</v>
      </c>
      <c r="W1592" s="30">
        <v>35.35</v>
      </c>
      <c r="X1592" s="30">
        <v>86610</v>
      </c>
      <c r="Y1592" s="30" t="s">
        <v>3216</v>
      </c>
      <c r="Z1592" s="30">
        <v>452.64471321961395</v>
      </c>
    </row>
    <row r="1593" spans="1:26" x14ac:dyDescent="0.2">
      <c r="A1593" s="30">
        <v>2266</v>
      </c>
      <c r="B1593" s="30" t="s">
        <v>2658</v>
      </c>
      <c r="C1593" s="30" t="s">
        <v>1</v>
      </c>
      <c r="D1593" s="30">
        <v>0.01</v>
      </c>
      <c r="E1593" s="30">
        <v>15.67</v>
      </c>
      <c r="F1593" s="30">
        <v>1.39</v>
      </c>
      <c r="G1593" s="30" t="s">
        <v>14</v>
      </c>
      <c r="H1593" s="30" t="s">
        <v>70</v>
      </c>
      <c r="I1593" s="30" t="s">
        <v>24</v>
      </c>
      <c r="J1593" s="30" t="s">
        <v>321</v>
      </c>
      <c r="K1593" s="30" t="s">
        <v>49</v>
      </c>
      <c r="L1593" s="30" t="s">
        <v>2460</v>
      </c>
      <c r="M1593" s="30">
        <v>0.38</v>
      </c>
      <c r="N1593" s="30" t="s">
        <v>8</v>
      </c>
      <c r="O1593" s="30" t="s">
        <v>28</v>
      </c>
      <c r="P1593" s="30" t="s">
        <v>56</v>
      </c>
      <c r="Q1593" s="30" t="s">
        <v>2659</v>
      </c>
      <c r="R1593" s="30">
        <v>63122</v>
      </c>
      <c r="S1593" s="32">
        <v>42150</v>
      </c>
      <c r="T1593" s="32">
        <v>42151</v>
      </c>
      <c r="U1593" s="53">
        <v>171.26490000000001</v>
      </c>
      <c r="V1593" s="30">
        <v>16</v>
      </c>
      <c r="W1593" s="30">
        <v>248.21</v>
      </c>
      <c r="X1593" s="30">
        <v>86610</v>
      </c>
      <c r="Y1593" s="30" t="s">
        <v>3216</v>
      </c>
      <c r="Z1593" s="30">
        <v>499.11814402793755</v>
      </c>
    </row>
    <row r="1594" spans="1:26" x14ac:dyDescent="0.2">
      <c r="A1594" s="30">
        <v>2928</v>
      </c>
      <c r="B1594" s="30" t="s">
        <v>2660</v>
      </c>
      <c r="C1594" s="30" t="s">
        <v>1</v>
      </c>
      <c r="D1594" s="30">
        <v>0.02</v>
      </c>
      <c r="E1594" s="30">
        <v>5.58</v>
      </c>
      <c r="F1594" s="30">
        <v>2.99</v>
      </c>
      <c r="G1594" s="30" t="s">
        <v>14</v>
      </c>
      <c r="H1594" s="30" t="s">
        <v>15</v>
      </c>
      <c r="I1594" s="30" t="s">
        <v>24</v>
      </c>
      <c r="J1594" s="30" t="s">
        <v>48</v>
      </c>
      <c r="K1594" s="30" t="s">
        <v>49</v>
      </c>
      <c r="L1594" s="30" t="s">
        <v>2661</v>
      </c>
      <c r="M1594" s="30">
        <v>0.37</v>
      </c>
      <c r="N1594" s="30" t="s">
        <v>8</v>
      </c>
      <c r="O1594" s="30" t="s">
        <v>9</v>
      </c>
      <c r="P1594" s="30" t="s">
        <v>247</v>
      </c>
      <c r="Q1594" s="30" t="s">
        <v>2662</v>
      </c>
      <c r="R1594" s="30">
        <v>29418</v>
      </c>
      <c r="S1594" s="32">
        <v>42150</v>
      </c>
      <c r="T1594" s="32">
        <v>42152</v>
      </c>
      <c r="U1594" s="53">
        <v>689.32799999999997</v>
      </c>
      <c r="V1594" s="30">
        <v>42</v>
      </c>
      <c r="W1594" s="30">
        <v>236.83</v>
      </c>
      <c r="X1594" s="30">
        <v>90218</v>
      </c>
      <c r="Y1594" s="30" t="s">
        <v>3215</v>
      </c>
      <c r="Z1594" s="30">
        <v>998.38132625915887</v>
      </c>
    </row>
    <row r="1595" spans="1:26" x14ac:dyDescent="0.2">
      <c r="A1595" s="30">
        <v>2928</v>
      </c>
      <c r="B1595" s="30" t="s">
        <v>2660</v>
      </c>
      <c r="C1595" s="30" t="s">
        <v>1</v>
      </c>
      <c r="D1595" s="30">
        <v>0.02</v>
      </c>
      <c r="E1595" s="30">
        <v>54.1</v>
      </c>
      <c r="F1595" s="30">
        <v>19.989999999999998</v>
      </c>
      <c r="G1595" s="30" t="s">
        <v>14</v>
      </c>
      <c r="H1595" s="30" t="s">
        <v>15</v>
      </c>
      <c r="I1595" s="30" t="s">
        <v>24</v>
      </c>
      <c r="J1595" s="30" t="s">
        <v>54</v>
      </c>
      <c r="K1595" s="30" t="s">
        <v>49</v>
      </c>
      <c r="L1595" s="30" t="s">
        <v>1240</v>
      </c>
      <c r="M1595" s="30">
        <v>0.59</v>
      </c>
      <c r="N1595" s="30" t="s">
        <v>8</v>
      </c>
      <c r="O1595" s="30" t="s">
        <v>9</v>
      </c>
      <c r="P1595" s="30" t="s">
        <v>247</v>
      </c>
      <c r="Q1595" s="30" t="s">
        <v>2662</v>
      </c>
      <c r="R1595" s="30">
        <v>29418</v>
      </c>
      <c r="S1595" s="32">
        <v>42150</v>
      </c>
      <c r="T1595" s="32">
        <v>42151</v>
      </c>
      <c r="U1595" s="53">
        <v>-33.585999999999999</v>
      </c>
      <c r="V1595" s="30">
        <v>36</v>
      </c>
      <c r="W1595" s="30">
        <v>1944.87</v>
      </c>
      <c r="X1595" s="30">
        <v>90218</v>
      </c>
      <c r="Y1595" s="30" t="s">
        <v>3215</v>
      </c>
      <c r="Z1595" s="30">
        <v>1062.8497917383952</v>
      </c>
    </row>
    <row r="1596" spans="1:26" x14ac:dyDescent="0.2">
      <c r="A1596" s="30">
        <v>2941</v>
      </c>
      <c r="B1596" s="30" t="s">
        <v>2663</v>
      </c>
      <c r="C1596" s="30" t="s">
        <v>1</v>
      </c>
      <c r="D1596" s="30">
        <v>0.05</v>
      </c>
      <c r="E1596" s="30">
        <v>2.62</v>
      </c>
      <c r="F1596" s="30">
        <v>0.8</v>
      </c>
      <c r="G1596" s="30" t="s">
        <v>14</v>
      </c>
      <c r="H1596" s="30" t="s">
        <v>3</v>
      </c>
      <c r="I1596" s="30" t="s">
        <v>24</v>
      </c>
      <c r="J1596" s="30" t="s">
        <v>152</v>
      </c>
      <c r="K1596" s="30" t="s">
        <v>26</v>
      </c>
      <c r="L1596" s="30" t="s">
        <v>2100</v>
      </c>
      <c r="M1596" s="30">
        <v>0.39</v>
      </c>
      <c r="N1596" s="30" t="s">
        <v>8</v>
      </c>
      <c r="O1596" s="30" t="s">
        <v>87</v>
      </c>
      <c r="P1596" s="30" t="s">
        <v>373</v>
      </c>
      <c r="Q1596" s="30" t="s">
        <v>1617</v>
      </c>
      <c r="R1596" s="30">
        <v>7960</v>
      </c>
      <c r="S1596" s="32">
        <v>42150</v>
      </c>
      <c r="T1596" s="32">
        <v>42151</v>
      </c>
      <c r="U1596" s="53">
        <v>12.71</v>
      </c>
      <c r="V1596" s="30">
        <v>8</v>
      </c>
      <c r="W1596" s="30">
        <v>21.41</v>
      </c>
      <c r="X1596" s="30">
        <v>87618</v>
      </c>
      <c r="Y1596" s="30" t="s">
        <v>3218</v>
      </c>
      <c r="Z1596" s="30">
        <v>252.40037907206448</v>
      </c>
    </row>
    <row r="1597" spans="1:26" x14ac:dyDescent="0.2">
      <c r="A1597" s="30">
        <v>241</v>
      </c>
      <c r="B1597" s="30" t="s">
        <v>2216</v>
      </c>
      <c r="C1597" s="30" t="s">
        <v>23</v>
      </c>
      <c r="D1597" s="30">
        <v>0.01</v>
      </c>
      <c r="E1597" s="30">
        <v>5.94</v>
      </c>
      <c r="F1597" s="30">
        <v>9.92</v>
      </c>
      <c r="G1597" s="30" t="s">
        <v>14</v>
      </c>
      <c r="H1597" s="30" t="s">
        <v>3</v>
      </c>
      <c r="I1597" s="30" t="s">
        <v>24</v>
      </c>
      <c r="J1597" s="30" t="s">
        <v>48</v>
      </c>
      <c r="K1597" s="30" t="s">
        <v>49</v>
      </c>
      <c r="L1597" s="30" t="s">
        <v>2567</v>
      </c>
      <c r="M1597" s="30">
        <v>0.38</v>
      </c>
      <c r="N1597" s="30" t="s">
        <v>8</v>
      </c>
      <c r="O1597" s="30" t="s">
        <v>35</v>
      </c>
      <c r="P1597" s="30" t="s">
        <v>36</v>
      </c>
      <c r="Q1597" s="30" t="s">
        <v>2217</v>
      </c>
      <c r="R1597" s="30">
        <v>81503</v>
      </c>
      <c r="S1597" s="32">
        <v>42150</v>
      </c>
      <c r="T1597" s="32">
        <v>42157</v>
      </c>
      <c r="U1597" s="53">
        <v>-256.51900000000001</v>
      </c>
      <c r="V1597" s="30">
        <v>13</v>
      </c>
      <c r="W1597" s="30">
        <v>79.930000000000007</v>
      </c>
      <c r="X1597" s="30">
        <v>90480</v>
      </c>
      <c r="Y1597" s="30" t="s">
        <v>3217</v>
      </c>
      <c r="Z1597" s="30">
        <v>47.05474729967402</v>
      </c>
    </row>
    <row r="1598" spans="1:26" x14ac:dyDescent="0.2">
      <c r="A1598" s="30">
        <v>241</v>
      </c>
      <c r="B1598" s="30" t="s">
        <v>2216</v>
      </c>
      <c r="C1598" s="30" t="s">
        <v>23</v>
      </c>
      <c r="D1598" s="30">
        <v>0.02</v>
      </c>
      <c r="E1598" s="30">
        <v>125.99</v>
      </c>
      <c r="F1598" s="30">
        <v>3</v>
      </c>
      <c r="G1598" s="30" t="s">
        <v>14</v>
      </c>
      <c r="H1598" s="30" t="s">
        <v>3</v>
      </c>
      <c r="I1598" s="30" t="s">
        <v>16</v>
      </c>
      <c r="J1598" s="30" t="s">
        <v>111</v>
      </c>
      <c r="K1598" s="30" t="s">
        <v>49</v>
      </c>
      <c r="L1598" s="30" t="s">
        <v>2664</v>
      </c>
      <c r="M1598" s="30">
        <v>0.59</v>
      </c>
      <c r="N1598" s="30" t="s">
        <v>8</v>
      </c>
      <c r="O1598" s="30" t="s">
        <v>35</v>
      </c>
      <c r="P1598" s="30" t="s">
        <v>36</v>
      </c>
      <c r="Q1598" s="30" t="s">
        <v>2217</v>
      </c>
      <c r="R1598" s="30">
        <v>81503</v>
      </c>
      <c r="S1598" s="32">
        <v>42150</v>
      </c>
      <c r="T1598" s="32">
        <v>42150</v>
      </c>
      <c r="U1598" s="53">
        <v>398.358</v>
      </c>
      <c r="V1598" s="30">
        <v>8</v>
      </c>
      <c r="W1598" s="30">
        <v>873.18</v>
      </c>
      <c r="X1598" s="30">
        <v>90480</v>
      </c>
      <c r="Y1598" s="30" t="s">
        <v>3217</v>
      </c>
      <c r="Z1598" s="30">
        <v>1070.4793253915634</v>
      </c>
    </row>
    <row r="1599" spans="1:26" x14ac:dyDescent="0.2">
      <c r="A1599" s="30">
        <v>451</v>
      </c>
      <c r="B1599" s="30" t="s">
        <v>195</v>
      </c>
      <c r="C1599" s="30" t="s">
        <v>1</v>
      </c>
      <c r="D1599" s="30">
        <v>0.04</v>
      </c>
      <c r="E1599" s="30">
        <v>37.700000000000003</v>
      </c>
      <c r="F1599" s="30">
        <v>2.99</v>
      </c>
      <c r="G1599" s="30" t="s">
        <v>14</v>
      </c>
      <c r="H1599" s="30" t="s">
        <v>47</v>
      </c>
      <c r="I1599" s="30" t="s">
        <v>24</v>
      </c>
      <c r="J1599" s="30" t="s">
        <v>48</v>
      </c>
      <c r="K1599" s="30" t="s">
        <v>49</v>
      </c>
      <c r="L1599" s="30" t="s">
        <v>2492</v>
      </c>
      <c r="M1599" s="30">
        <v>0.35</v>
      </c>
      <c r="N1599" s="30" t="s">
        <v>8</v>
      </c>
      <c r="O1599" s="30" t="s">
        <v>35</v>
      </c>
      <c r="P1599" s="30" t="s">
        <v>66</v>
      </c>
      <c r="Q1599" s="30" t="s">
        <v>197</v>
      </c>
      <c r="R1599" s="30">
        <v>94024</v>
      </c>
      <c r="S1599" s="32">
        <v>42151</v>
      </c>
      <c r="T1599" s="32">
        <v>42152</v>
      </c>
      <c r="U1599" s="53">
        <v>299.6739</v>
      </c>
      <c r="V1599" s="30">
        <v>12</v>
      </c>
      <c r="W1599" s="30">
        <v>434.31</v>
      </c>
      <c r="X1599" s="30">
        <v>86012</v>
      </c>
      <c r="Y1599" s="30" t="s">
        <v>3217</v>
      </c>
      <c r="Z1599" s="30">
        <v>729.53750747472009</v>
      </c>
    </row>
    <row r="1600" spans="1:26" x14ac:dyDescent="0.2">
      <c r="A1600" s="30">
        <v>452</v>
      </c>
      <c r="B1600" s="30" t="s">
        <v>2665</v>
      </c>
      <c r="C1600" s="30" t="s">
        <v>1</v>
      </c>
      <c r="D1600" s="30">
        <v>0.01</v>
      </c>
      <c r="E1600" s="30">
        <v>55.99</v>
      </c>
      <c r="F1600" s="30">
        <v>5</v>
      </c>
      <c r="G1600" s="30" t="s">
        <v>14</v>
      </c>
      <c r="H1600" s="30" t="s">
        <v>47</v>
      </c>
      <c r="I1600" s="30" t="s">
        <v>16</v>
      </c>
      <c r="J1600" s="30" t="s">
        <v>111</v>
      </c>
      <c r="K1600" s="30" t="s">
        <v>18</v>
      </c>
      <c r="L1600" s="30" t="s">
        <v>1914</v>
      </c>
      <c r="M1600" s="30">
        <v>0.83</v>
      </c>
      <c r="N1600" s="30" t="s">
        <v>8</v>
      </c>
      <c r="O1600" s="30" t="s">
        <v>35</v>
      </c>
      <c r="P1600" s="30" t="s">
        <v>66</v>
      </c>
      <c r="Q1600" s="30" t="s">
        <v>2666</v>
      </c>
      <c r="R1600" s="30">
        <v>93635</v>
      </c>
      <c r="S1600" s="32">
        <v>42151</v>
      </c>
      <c r="T1600" s="32">
        <v>42152</v>
      </c>
      <c r="U1600" s="53">
        <v>-235.89500000000001</v>
      </c>
      <c r="V1600" s="30">
        <v>1</v>
      </c>
      <c r="W1600" s="30">
        <v>51.83</v>
      </c>
      <c r="X1600" s="30">
        <v>86012</v>
      </c>
      <c r="Y1600" s="30" t="s">
        <v>3217</v>
      </c>
      <c r="Z1600" s="30">
        <v>712.75546512413723</v>
      </c>
    </row>
    <row r="1601" spans="1:26" x14ac:dyDescent="0.2">
      <c r="A1601" s="30">
        <v>865</v>
      </c>
      <c r="B1601" s="30" t="s">
        <v>1362</v>
      </c>
      <c r="C1601" s="30" t="s">
        <v>1</v>
      </c>
      <c r="D1601" s="30">
        <v>0.03</v>
      </c>
      <c r="E1601" s="30">
        <v>14.2</v>
      </c>
      <c r="F1601" s="30">
        <v>5.3</v>
      </c>
      <c r="G1601" s="30" t="s">
        <v>14</v>
      </c>
      <c r="H1601" s="30" t="s">
        <v>70</v>
      </c>
      <c r="I1601" s="30" t="s">
        <v>4</v>
      </c>
      <c r="J1601" s="30" t="s">
        <v>102</v>
      </c>
      <c r="K1601" s="30" t="s">
        <v>26</v>
      </c>
      <c r="L1601" s="30" t="s">
        <v>264</v>
      </c>
      <c r="M1601" s="30">
        <v>0.46</v>
      </c>
      <c r="N1601" s="30" t="s">
        <v>8</v>
      </c>
      <c r="O1601" s="30" t="s">
        <v>28</v>
      </c>
      <c r="P1601" s="30" t="s">
        <v>29</v>
      </c>
      <c r="Q1601" s="30" t="s">
        <v>1018</v>
      </c>
      <c r="R1601" s="30">
        <v>46312</v>
      </c>
      <c r="S1601" s="32">
        <v>42151</v>
      </c>
      <c r="T1601" s="32">
        <v>42152</v>
      </c>
      <c r="U1601" s="53">
        <v>122.21</v>
      </c>
      <c r="V1601" s="30">
        <v>18</v>
      </c>
      <c r="W1601" s="30">
        <v>267.2</v>
      </c>
      <c r="X1601" s="30">
        <v>90674</v>
      </c>
      <c r="Y1601" s="30" t="s">
        <v>3216</v>
      </c>
      <c r="Z1601" s="30">
        <v>605.62666673420995</v>
      </c>
    </row>
    <row r="1602" spans="1:26" x14ac:dyDescent="0.2">
      <c r="A1602" s="30">
        <v>370</v>
      </c>
      <c r="B1602" s="30" t="s">
        <v>2667</v>
      </c>
      <c r="C1602" s="30" t="s">
        <v>46</v>
      </c>
      <c r="D1602" s="30">
        <v>0.02</v>
      </c>
      <c r="E1602" s="30">
        <v>20.99</v>
      </c>
      <c r="F1602" s="30">
        <v>4.8099999999999996</v>
      </c>
      <c r="G1602" s="30" t="s">
        <v>14</v>
      </c>
      <c r="H1602" s="30" t="s">
        <v>70</v>
      </c>
      <c r="I1602" s="30" t="s">
        <v>16</v>
      </c>
      <c r="J1602" s="30" t="s">
        <v>111</v>
      </c>
      <c r="K1602" s="30" t="s">
        <v>120</v>
      </c>
      <c r="L1602" s="30" t="s">
        <v>1407</v>
      </c>
      <c r="M1602" s="30">
        <v>0.57999999999999996</v>
      </c>
      <c r="N1602" s="30" t="s">
        <v>8</v>
      </c>
      <c r="O1602" s="30" t="s">
        <v>87</v>
      </c>
      <c r="P1602" s="30" t="s">
        <v>307</v>
      </c>
      <c r="Q1602" s="30" t="s">
        <v>1634</v>
      </c>
      <c r="R1602" s="30">
        <v>4240</v>
      </c>
      <c r="S1602" s="32">
        <v>42151</v>
      </c>
      <c r="T1602" s="32">
        <v>42153</v>
      </c>
      <c r="U1602" s="53">
        <v>49.787999999999997</v>
      </c>
      <c r="V1602" s="30">
        <v>15</v>
      </c>
      <c r="W1602" s="30">
        <v>266.39</v>
      </c>
      <c r="X1602" s="30">
        <v>90291</v>
      </c>
      <c r="Y1602" s="30" t="s">
        <v>3218</v>
      </c>
      <c r="Z1602" s="30">
        <v>556.56410104937299</v>
      </c>
    </row>
    <row r="1603" spans="1:26" x14ac:dyDescent="0.2">
      <c r="A1603" s="30">
        <v>371</v>
      </c>
      <c r="B1603" s="30" t="s">
        <v>2668</v>
      </c>
      <c r="C1603" s="30" t="s">
        <v>46</v>
      </c>
      <c r="D1603" s="30">
        <v>0.05</v>
      </c>
      <c r="E1603" s="30">
        <v>5.4</v>
      </c>
      <c r="F1603" s="30">
        <v>7.78</v>
      </c>
      <c r="G1603" s="30" t="s">
        <v>63</v>
      </c>
      <c r="H1603" s="30" t="s">
        <v>70</v>
      </c>
      <c r="I1603" s="30" t="s">
        <v>24</v>
      </c>
      <c r="J1603" s="30" t="s">
        <v>48</v>
      </c>
      <c r="K1603" s="30" t="s">
        <v>49</v>
      </c>
      <c r="L1603" s="30" t="s">
        <v>1460</v>
      </c>
      <c r="M1603" s="30">
        <v>0.37</v>
      </c>
      <c r="N1603" s="30" t="s">
        <v>8</v>
      </c>
      <c r="O1603" s="30" t="s">
        <v>87</v>
      </c>
      <c r="P1603" s="30" t="s">
        <v>379</v>
      </c>
      <c r="Q1603" s="30" t="s">
        <v>2669</v>
      </c>
      <c r="R1603" s="30">
        <v>2149</v>
      </c>
      <c r="S1603" s="32">
        <v>42151</v>
      </c>
      <c r="T1603" s="32">
        <v>42153</v>
      </c>
      <c r="U1603" s="53">
        <v>-132.62950000000001</v>
      </c>
      <c r="V1603" s="30">
        <v>9</v>
      </c>
      <c r="W1603" s="30">
        <v>51.82</v>
      </c>
      <c r="X1603" s="30">
        <v>90291</v>
      </c>
      <c r="Y1603" s="30" t="s">
        <v>3218</v>
      </c>
      <c r="Z1603" s="30">
        <v>126.41687163134696</v>
      </c>
    </row>
    <row r="1604" spans="1:26" x14ac:dyDescent="0.2">
      <c r="A1604" s="30">
        <v>250</v>
      </c>
      <c r="B1604" s="30" t="s">
        <v>2670</v>
      </c>
      <c r="C1604" s="30" t="s">
        <v>1</v>
      </c>
      <c r="D1604" s="30">
        <v>0.02</v>
      </c>
      <c r="E1604" s="30">
        <v>2.58</v>
      </c>
      <c r="F1604" s="30">
        <v>1.3</v>
      </c>
      <c r="G1604" s="30" t="s">
        <v>63</v>
      </c>
      <c r="H1604" s="30" t="s">
        <v>70</v>
      </c>
      <c r="I1604" s="30" t="s">
        <v>24</v>
      </c>
      <c r="J1604" s="30" t="s">
        <v>25</v>
      </c>
      <c r="K1604" s="30" t="s">
        <v>26</v>
      </c>
      <c r="L1604" s="30" t="s">
        <v>2671</v>
      </c>
      <c r="M1604" s="30">
        <v>0.59</v>
      </c>
      <c r="N1604" s="30" t="s">
        <v>8</v>
      </c>
      <c r="O1604" s="30" t="s">
        <v>28</v>
      </c>
      <c r="P1604" s="30" t="s">
        <v>60</v>
      </c>
      <c r="Q1604" s="30" t="s">
        <v>2672</v>
      </c>
      <c r="R1604" s="30">
        <v>55423</v>
      </c>
      <c r="S1604" s="32">
        <v>42152</v>
      </c>
      <c r="T1604" s="32">
        <v>42153</v>
      </c>
      <c r="U1604" s="53">
        <v>1.1080000000000001</v>
      </c>
      <c r="V1604" s="30">
        <v>39</v>
      </c>
      <c r="W1604" s="30">
        <v>109.74</v>
      </c>
      <c r="X1604" s="30">
        <v>87214</v>
      </c>
      <c r="Y1604" s="30" t="s">
        <v>3216</v>
      </c>
      <c r="Z1604" s="30">
        <v>367.09662854568376</v>
      </c>
    </row>
    <row r="1605" spans="1:26" x14ac:dyDescent="0.2">
      <c r="A1605" s="30">
        <v>250</v>
      </c>
      <c r="B1605" s="30" t="s">
        <v>2670</v>
      </c>
      <c r="C1605" s="30" t="s">
        <v>1</v>
      </c>
      <c r="D1605" s="30">
        <v>0.02</v>
      </c>
      <c r="E1605" s="30">
        <v>65.989999999999995</v>
      </c>
      <c r="F1605" s="30">
        <v>3.9</v>
      </c>
      <c r="G1605" s="30" t="s">
        <v>14</v>
      </c>
      <c r="H1605" s="30" t="s">
        <v>70</v>
      </c>
      <c r="I1605" s="30" t="s">
        <v>16</v>
      </c>
      <c r="J1605" s="30" t="s">
        <v>111</v>
      </c>
      <c r="K1605" s="30" t="s">
        <v>49</v>
      </c>
      <c r="L1605" s="30" t="s">
        <v>2673</v>
      </c>
      <c r="M1605" s="30">
        <v>0.55000000000000004</v>
      </c>
      <c r="N1605" s="30" t="s">
        <v>8</v>
      </c>
      <c r="O1605" s="30" t="s">
        <v>28</v>
      </c>
      <c r="P1605" s="30" t="s">
        <v>60</v>
      </c>
      <c r="Q1605" s="30" t="s">
        <v>2672</v>
      </c>
      <c r="R1605" s="30">
        <v>55423</v>
      </c>
      <c r="S1605" s="32">
        <v>42152</v>
      </c>
      <c r="T1605" s="32">
        <v>42153</v>
      </c>
      <c r="U1605" s="53">
        <v>1061.3789999999999</v>
      </c>
      <c r="V1605" s="30">
        <v>27</v>
      </c>
      <c r="W1605" s="30">
        <v>1543.55</v>
      </c>
      <c r="X1605" s="30">
        <v>87214</v>
      </c>
      <c r="Y1605" s="30" t="s">
        <v>3216</v>
      </c>
      <c r="Z1605" s="30">
        <v>1772.346898407613</v>
      </c>
    </row>
    <row r="1606" spans="1:26" x14ac:dyDescent="0.2">
      <c r="A1606" s="30">
        <v>3011</v>
      </c>
      <c r="B1606" s="30" t="s">
        <v>2290</v>
      </c>
      <c r="C1606" s="30" t="s">
        <v>1</v>
      </c>
      <c r="D1606" s="30">
        <v>0.03</v>
      </c>
      <c r="E1606" s="30">
        <v>5.98</v>
      </c>
      <c r="F1606" s="30">
        <v>5.35</v>
      </c>
      <c r="G1606" s="30" t="s">
        <v>14</v>
      </c>
      <c r="H1606" s="30" t="s">
        <v>70</v>
      </c>
      <c r="I1606" s="30" t="s">
        <v>24</v>
      </c>
      <c r="J1606" s="30" t="s">
        <v>64</v>
      </c>
      <c r="K1606" s="30" t="s">
        <v>49</v>
      </c>
      <c r="L1606" s="30" t="s">
        <v>785</v>
      </c>
      <c r="M1606" s="30">
        <v>0.4</v>
      </c>
      <c r="N1606" s="30" t="s">
        <v>8</v>
      </c>
      <c r="O1606" s="30" t="s">
        <v>87</v>
      </c>
      <c r="P1606" s="30" t="s">
        <v>379</v>
      </c>
      <c r="Q1606" s="30" t="s">
        <v>764</v>
      </c>
      <c r="R1606" s="30">
        <v>2113</v>
      </c>
      <c r="S1606" s="32">
        <v>42152</v>
      </c>
      <c r="T1606" s="32">
        <v>42153</v>
      </c>
      <c r="U1606" s="53">
        <v>-23.5</v>
      </c>
      <c r="V1606" s="30">
        <v>16</v>
      </c>
      <c r="W1606" s="30">
        <v>107.08</v>
      </c>
      <c r="X1606" s="30">
        <v>56486</v>
      </c>
      <c r="Y1606" s="30" t="s">
        <v>3218</v>
      </c>
      <c r="Z1606" s="30">
        <v>382.17211070553645</v>
      </c>
    </row>
    <row r="1607" spans="1:26" x14ac:dyDescent="0.2">
      <c r="A1607" s="30">
        <v>3154</v>
      </c>
      <c r="B1607" s="30" t="s">
        <v>757</v>
      </c>
      <c r="C1607" s="30" t="s">
        <v>1</v>
      </c>
      <c r="D1607" s="30">
        <v>0.03</v>
      </c>
      <c r="E1607" s="30">
        <v>17.7</v>
      </c>
      <c r="F1607" s="30">
        <v>9.4700000000000006</v>
      </c>
      <c r="G1607" s="30" t="s">
        <v>14</v>
      </c>
      <c r="H1607" s="30" t="s">
        <v>15</v>
      </c>
      <c r="I1607" s="30" t="s">
        <v>24</v>
      </c>
      <c r="J1607" s="30" t="s">
        <v>54</v>
      </c>
      <c r="K1607" s="30" t="s">
        <v>49</v>
      </c>
      <c r="L1607" s="30" t="s">
        <v>1027</v>
      </c>
      <c r="M1607" s="30">
        <v>0.59</v>
      </c>
      <c r="N1607" s="30" t="s">
        <v>8</v>
      </c>
      <c r="O1607" s="30" t="s">
        <v>9</v>
      </c>
      <c r="P1607" s="30" t="s">
        <v>99</v>
      </c>
      <c r="Q1607" s="30" t="s">
        <v>759</v>
      </c>
      <c r="R1607" s="30">
        <v>33710</v>
      </c>
      <c r="S1607" s="32">
        <v>42152</v>
      </c>
      <c r="T1607" s="32">
        <v>42154</v>
      </c>
      <c r="U1607" s="53">
        <v>28.182600000000001</v>
      </c>
      <c r="V1607" s="30">
        <v>11</v>
      </c>
      <c r="W1607" s="30">
        <v>201.77</v>
      </c>
      <c r="X1607" s="30">
        <v>86900</v>
      </c>
      <c r="Y1607" s="30" t="s">
        <v>3215</v>
      </c>
      <c r="Z1607" s="30">
        <v>714.68053584915674</v>
      </c>
    </row>
    <row r="1608" spans="1:26" x14ac:dyDescent="0.2">
      <c r="A1608" s="30">
        <v>1627</v>
      </c>
      <c r="B1608" s="30" t="s">
        <v>2674</v>
      </c>
      <c r="C1608" s="30" t="s">
        <v>13</v>
      </c>
      <c r="D1608" s="30">
        <v>0.06</v>
      </c>
      <c r="E1608" s="30">
        <v>43.57</v>
      </c>
      <c r="F1608" s="30">
        <v>16.36</v>
      </c>
      <c r="G1608" s="30" t="s">
        <v>14</v>
      </c>
      <c r="H1608" s="30" t="s">
        <v>70</v>
      </c>
      <c r="I1608" s="30" t="s">
        <v>24</v>
      </c>
      <c r="J1608" s="30" t="s">
        <v>54</v>
      </c>
      <c r="K1608" s="30" t="s">
        <v>49</v>
      </c>
      <c r="L1608" s="30" t="s">
        <v>2675</v>
      </c>
      <c r="M1608" s="30">
        <v>0.55000000000000004</v>
      </c>
      <c r="N1608" s="30" t="s">
        <v>8</v>
      </c>
      <c r="O1608" s="30" t="s">
        <v>9</v>
      </c>
      <c r="P1608" s="30" t="s">
        <v>376</v>
      </c>
      <c r="Q1608" s="30" t="s">
        <v>2676</v>
      </c>
      <c r="R1608" s="30">
        <v>37743</v>
      </c>
      <c r="S1608" s="32">
        <v>42152</v>
      </c>
      <c r="T1608" s="32">
        <v>42154</v>
      </c>
      <c r="U1608" s="53">
        <v>-38.808</v>
      </c>
      <c r="V1608" s="30">
        <v>17</v>
      </c>
      <c r="W1608" s="30">
        <v>710.16</v>
      </c>
      <c r="X1608" s="30">
        <v>90602</v>
      </c>
      <c r="Y1608" s="30" t="s">
        <v>3215</v>
      </c>
      <c r="Z1608" s="30">
        <v>600.93431342968074</v>
      </c>
    </row>
    <row r="1609" spans="1:26" x14ac:dyDescent="0.2">
      <c r="A1609" s="30">
        <v>2765</v>
      </c>
      <c r="B1609" s="30" t="s">
        <v>2677</v>
      </c>
      <c r="C1609" s="30" t="s">
        <v>23</v>
      </c>
      <c r="D1609" s="30">
        <v>0.03</v>
      </c>
      <c r="E1609" s="30">
        <v>5.85</v>
      </c>
      <c r="F1609" s="30">
        <v>2.27</v>
      </c>
      <c r="G1609" s="30" t="s">
        <v>14</v>
      </c>
      <c r="H1609" s="30" t="s">
        <v>70</v>
      </c>
      <c r="I1609" s="30" t="s">
        <v>24</v>
      </c>
      <c r="J1609" s="30" t="s">
        <v>25</v>
      </c>
      <c r="K1609" s="30" t="s">
        <v>26</v>
      </c>
      <c r="L1609" s="30" t="s">
        <v>2678</v>
      </c>
      <c r="M1609" s="30">
        <v>0.56000000000000005</v>
      </c>
      <c r="N1609" s="30" t="s">
        <v>8</v>
      </c>
      <c r="O1609" s="30" t="s">
        <v>87</v>
      </c>
      <c r="P1609" s="30" t="s">
        <v>373</v>
      </c>
      <c r="Q1609" s="30" t="s">
        <v>2679</v>
      </c>
      <c r="R1609" s="30">
        <v>8021</v>
      </c>
      <c r="S1609" s="32">
        <v>42152</v>
      </c>
      <c r="T1609" s="32">
        <v>42154</v>
      </c>
      <c r="U1609" s="53">
        <v>-5.08</v>
      </c>
      <c r="V1609" s="30">
        <v>7</v>
      </c>
      <c r="W1609" s="30">
        <v>41.4</v>
      </c>
      <c r="X1609" s="30">
        <v>90725</v>
      </c>
      <c r="Y1609" s="30" t="s">
        <v>3218</v>
      </c>
      <c r="Z1609" s="30">
        <v>238.24468875555263</v>
      </c>
    </row>
    <row r="1610" spans="1:26" x14ac:dyDescent="0.2">
      <c r="A1610" s="30">
        <v>15</v>
      </c>
      <c r="B1610" s="30" t="s">
        <v>2047</v>
      </c>
      <c r="C1610" s="30" t="s">
        <v>92</v>
      </c>
      <c r="D1610" s="30">
        <v>0.01</v>
      </c>
      <c r="E1610" s="30">
        <v>35.94</v>
      </c>
      <c r="F1610" s="30">
        <v>6.66</v>
      </c>
      <c r="G1610" s="30" t="s">
        <v>14</v>
      </c>
      <c r="H1610" s="30" t="s">
        <v>3</v>
      </c>
      <c r="I1610" s="30" t="s">
        <v>24</v>
      </c>
      <c r="J1610" s="30" t="s">
        <v>321</v>
      </c>
      <c r="K1610" s="30" t="s">
        <v>49</v>
      </c>
      <c r="L1610" s="30" t="s">
        <v>2098</v>
      </c>
      <c r="M1610" s="30">
        <v>0.4</v>
      </c>
      <c r="N1610" s="30" t="s">
        <v>8</v>
      </c>
      <c r="O1610" s="30" t="s">
        <v>87</v>
      </c>
      <c r="P1610" s="30" t="s">
        <v>88</v>
      </c>
      <c r="Q1610" s="30" t="s">
        <v>2049</v>
      </c>
      <c r="R1610" s="30">
        <v>11787</v>
      </c>
      <c r="S1610" s="32">
        <v>42152</v>
      </c>
      <c r="T1610" s="32">
        <v>42152</v>
      </c>
      <c r="U1610" s="53">
        <v>261.87569999999999</v>
      </c>
      <c r="V1610" s="30">
        <v>10</v>
      </c>
      <c r="W1610" s="30">
        <v>379.53</v>
      </c>
      <c r="X1610" s="30">
        <v>86839</v>
      </c>
      <c r="Y1610" s="30" t="s">
        <v>3218</v>
      </c>
      <c r="Z1610" s="30">
        <v>531.41372889183344</v>
      </c>
    </row>
    <row r="1611" spans="1:26" x14ac:dyDescent="0.2">
      <c r="A1611" s="30">
        <v>2709</v>
      </c>
      <c r="B1611" s="30" t="s">
        <v>2680</v>
      </c>
      <c r="C1611" s="30" t="s">
        <v>92</v>
      </c>
      <c r="D1611" s="30">
        <v>7.0000000000000007E-2</v>
      </c>
      <c r="E1611" s="30">
        <v>60.97</v>
      </c>
      <c r="F1611" s="30">
        <v>4.5</v>
      </c>
      <c r="G1611" s="30" t="s">
        <v>14</v>
      </c>
      <c r="H1611" s="30" t="s">
        <v>15</v>
      </c>
      <c r="I1611" s="30" t="s">
        <v>24</v>
      </c>
      <c r="J1611" s="30" t="s">
        <v>71</v>
      </c>
      <c r="K1611" s="30" t="s">
        <v>49</v>
      </c>
      <c r="L1611" s="30" t="s">
        <v>72</v>
      </c>
      <c r="M1611" s="30">
        <v>0.56000000000000005</v>
      </c>
      <c r="N1611" s="30" t="s">
        <v>8</v>
      </c>
      <c r="O1611" s="30" t="s">
        <v>87</v>
      </c>
      <c r="P1611" s="30" t="s">
        <v>394</v>
      </c>
      <c r="Q1611" s="30" t="s">
        <v>2681</v>
      </c>
      <c r="R1611" s="30">
        <v>21042</v>
      </c>
      <c r="S1611" s="32">
        <v>42152</v>
      </c>
      <c r="T1611" s="32">
        <v>42154</v>
      </c>
      <c r="U1611" s="53">
        <v>-41.77</v>
      </c>
      <c r="V1611" s="30">
        <v>1</v>
      </c>
      <c r="W1611" s="30">
        <v>57.84</v>
      </c>
      <c r="X1611" s="30">
        <v>89240</v>
      </c>
      <c r="Y1611" s="30" t="s">
        <v>3218</v>
      </c>
      <c r="Z1611" s="30">
        <v>312.63506078878544</v>
      </c>
    </row>
    <row r="1612" spans="1:26" x14ac:dyDescent="0.2">
      <c r="A1612" s="30">
        <v>2709</v>
      </c>
      <c r="B1612" s="30" t="s">
        <v>2680</v>
      </c>
      <c r="C1612" s="30" t="s">
        <v>92</v>
      </c>
      <c r="D1612" s="30">
        <v>0</v>
      </c>
      <c r="E1612" s="30">
        <v>90.98</v>
      </c>
      <c r="F1612" s="30">
        <v>56.2</v>
      </c>
      <c r="G1612" s="30" t="s">
        <v>14</v>
      </c>
      <c r="H1612" s="30" t="s">
        <v>15</v>
      </c>
      <c r="I1612" s="30" t="s">
        <v>4</v>
      </c>
      <c r="J1612" s="30" t="s">
        <v>102</v>
      </c>
      <c r="K1612" s="30" t="s">
        <v>120</v>
      </c>
      <c r="L1612" s="30" t="s">
        <v>783</v>
      </c>
      <c r="M1612" s="30">
        <v>0.74</v>
      </c>
      <c r="N1612" s="30" t="s">
        <v>8</v>
      </c>
      <c r="O1612" s="30" t="s">
        <v>87</v>
      </c>
      <c r="P1612" s="30" t="s">
        <v>394</v>
      </c>
      <c r="Q1612" s="30" t="s">
        <v>2681</v>
      </c>
      <c r="R1612" s="30">
        <v>21042</v>
      </c>
      <c r="S1612" s="32">
        <v>42152</v>
      </c>
      <c r="T1612" s="32">
        <v>42154</v>
      </c>
      <c r="U1612" s="53">
        <v>-1014.11</v>
      </c>
      <c r="V1612" s="30">
        <v>15</v>
      </c>
      <c r="W1612" s="30">
        <v>1425.71</v>
      </c>
      <c r="X1612" s="30">
        <v>89240</v>
      </c>
      <c r="Y1612" s="30" t="s">
        <v>3218</v>
      </c>
      <c r="Z1612" s="30">
        <v>1035.786449367321</v>
      </c>
    </row>
    <row r="1613" spans="1:26" x14ac:dyDescent="0.2">
      <c r="A1613" s="30">
        <v>3206</v>
      </c>
      <c r="B1613" s="30" t="s">
        <v>1902</v>
      </c>
      <c r="C1613" s="30" t="s">
        <v>46</v>
      </c>
      <c r="D1613" s="30">
        <v>0.05</v>
      </c>
      <c r="E1613" s="30">
        <v>35.44</v>
      </c>
      <c r="F1613" s="30">
        <v>5.09</v>
      </c>
      <c r="G1613" s="30" t="s">
        <v>14</v>
      </c>
      <c r="H1613" s="30" t="s">
        <v>15</v>
      </c>
      <c r="I1613" s="30" t="s">
        <v>24</v>
      </c>
      <c r="J1613" s="30" t="s">
        <v>64</v>
      </c>
      <c r="K1613" s="30" t="s">
        <v>49</v>
      </c>
      <c r="L1613" s="30" t="s">
        <v>2054</v>
      </c>
      <c r="M1613" s="30">
        <v>0.38</v>
      </c>
      <c r="N1613" s="30" t="s">
        <v>8</v>
      </c>
      <c r="O1613" s="30" t="s">
        <v>35</v>
      </c>
      <c r="P1613" s="30" t="s">
        <v>466</v>
      </c>
      <c r="Q1613" s="30" t="s">
        <v>1904</v>
      </c>
      <c r="R1613" s="30">
        <v>83301</v>
      </c>
      <c r="S1613" s="32">
        <v>42152</v>
      </c>
      <c r="T1613" s="32">
        <v>42153</v>
      </c>
      <c r="U1613" s="53">
        <v>553.33169999999996</v>
      </c>
      <c r="V1613" s="30">
        <v>23</v>
      </c>
      <c r="W1613" s="30">
        <v>801.93</v>
      </c>
      <c r="X1613" s="30">
        <v>87935</v>
      </c>
      <c r="Y1613" s="30" t="s">
        <v>3217</v>
      </c>
      <c r="Z1613" s="30">
        <v>910.22152554834599</v>
      </c>
    </row>
    <row r="1614" spans="1:26" x14ac:dyDescent="0.2">
      <c r="A1614" s="30">
        <v>663</v>
      </c>
      <c r="B1614" s="30" t="s">
        <v>2682</v>
      </c>
      <c r="C1614" s="30" t="s">
        <v>1</v>
      </c>
      <c r="D1614" s="30">
        <v>0.02</v>
      </c>
      <c r="E1614" s="30">
        <v>14.58</v>
      </c>
      <c r="F1614" s="30">
        <v>7.4</v>
      </c>
      <c r="G1614" s="30" t="s">
        <v>14</v>
      </c>
      <c r="H1614" s="30" t="s">
        <v>47</v>
      </c>
      <c r="I1614" s="30" t="s">
        <v>4</v>
      </c>
      <c r="J1614" s="30" t="s">
        <v>102</v>
      </c>
      <c r="K1614" s="30" t="s">
        <v>49</v>
      </c>
      <c r="L1614" s="30" t="s">
        <v>2683</v>
      </c>
      <c r="M1614" s="30">
        <v>0.48</v>
      </c>
      <c r="N1614" s="30" t="s">
        <v>8</v>
      </c>
      <c r="O1614" s="30" t="s">
        <v>87</v>
      </c>
      <c r="P1614" s="30" t="s">
        <v>293</v>
      </c>
      <c r="Q1614" s="30" t="s">
        <v>2230</v>
      </c>
      <c r="R1614" s="30">
        <v>43952</v>
      </c>
      <c r="S1614" s="32">
        <v>42153</v>
      </c>
      <c r="T1614" s="32">
        <v>42156</v>
      </c>
      <c r="U1614" s="53">
        <v>10.802</v>
      </c>
      <c r="V1614" s="30">
        <v>17</v>
      </c>
      <c r="W1614" s="30">
        <v>261.33999999999997</v>
      </c>
      <c r="X1614" s="30">
        <v>90922</v>
      </c>
      <c r="Y1614" s="30" t="s">
        <v>3218</v>
      </c>
      <c r="Z1614" s="30">
        <v>604.44642385794816</v>
      </c>
    </row>
    <row r="1615" spans="1:26" x14ac:dyDescent="0.2">
      <c r="A1615" s="30">
        <v>1026</v>
      </c>
      <c r="B1615" s="30" t="s">
        <v>1031</v>
      </c>
      <c r="C1615" s="30" t="s">
        <v>13</v>
      </c>
      <c r="D1615" s="30">
        <v>0.1</v>
      </c>
      <c r="E1615" s="30">
        <v>5.98</v>
      </c>
      <c r="F1615" s="30">
        <v>3.85</v>
      </c>
      <c r="G1615" s="30" t="s">
        <v>14</v>
      </c>
      <c r="H1615" s="30" t="s">
        <v>3</v>
      </c>
      <c r="I1615" s="30" t="s">
        <v>16</v>
      </c>
      <c r="J1615" s="30" t="s">
        <v>17</v>
      </c>
      <c r="K1615" s="30" t="s">
        <v>18</v>
      </c>
      <c r="L1615" s="30" t="s">
        <v>1074</v>
      </c>
      <c r="M1615" s="30">
        <v>0.68</v>
      </c>
      <c r="N1615" s="30" t="s">
        <v>8</v>
      </c>
      <c r="O1615" s="30" t="s">
        <v>87</v>
      </c>
      <c r="P1615" s="30" t="s">
        <v>88</v>
      </c>
      <c r="Q1615" s="30" t="s">
        <v>1033</v>
      </c>
      <c r="R1615" s="30">
        <v>11722</v>
      </c>
      <c r="S1615" s="32">
        <v>42153</v>
      </c>
      <c r="T1615" s="32">
        <v>42154</v>
      </c>
      <c r="U1615" s="53">
        <v>18.922000000000001</v>
      </c>
      <c r="V1615" s="30">
        <v>26</v>
      </c>
      <c r="W1615" s="30">
        <v>151.55000000000001</v>
      </c>
      <c r="X1615" s="30">
        <v>89008</v>
      </c>
      <c r="Y1615" s="30" t="s">
        <v>3218</v>
      </c>
      <c r="Z1615" s="30">
        <v>269.09079058200069</v>
      </c>
    </row>
    <row r="1616" spans="1:26" x14ac:dyDescent="0.2">
      <c r="A1616" s="30">
        <v>1026</v>
      </c>
      <c r="B1616" s="30" t="s">
        <v>1031</v>
      </c>
      <c r="C1616" s="30" t="s">
        <v>13</v>
      </c>
      <c r="D1616" s="30">
        <v>7.0000000000000007E-2</v>
      </c>
      <c r="E1616" s="30">
        <v>2.61</v>
      </c>
      <c r="F1616" s="30">
        <v>0.5</v>
      </c>
      <c r="G1616" s="30" t="s">
        <v>14</v>
      </c>
      <c r="H1616" s="30" t="s">
        <v>3</v>
      </c>
      <c r="I1616" s="30" t="s">
        <v>24</v>
      </c>
      <c r="J1616" s="30" t="s">
        <v>128</v>
      </c>
      <c r="K1616" s="30" t="s">
        <v>49</v>
      </c>
      <c r="L1616" s="30" t="s">
        <v>1343</v>
      </c>
      <c r="M1616" s="30">
        <v>0.39</v>
      </c>
      <c r="N1616" s="30" t="s">
        <v>8</v>
      </c>
      <c r="O1616" s="30" t="s">
        <v>87</v>
      </c>
      <c r="P1616" s="30" t="s">
        <v>88</v>
      </c>
      <c r="Q1616" s="30" t="s">
        <v>1033</v>
      </c>
      <c r="R1616" s="30">
        <v>11722</v>
      </c>
      <c r="S1616" s="32">
        <v>42153</v>
      </c>
      <c r="T1616" s="32">
        <v>42156</v>
      </c>
      <c r="U1616" s="53">
        <v>39.350700000000003</v>
      </c>
      <c r="V1616" s="30">
        <v>22</v>
      </c>
      <c r="W1616" s="30">
        <v>57.03</v>
      </c>
      <c r="X1616" s="30">
        <v>89008</v>
      </c>
      <c r="Y1616" s="30" t="s">
        <v>3218</v>
      </c>
      <c r="Z1616" s="30">
        <v>-34.358456314276097</v>
      </c>
    </row>
    <row r="1617" spans="1:26" x14ac:dyDescent="0.2">
      <c r="A1617" s="30">
        <v>1713</v>
      </c>
      <c r="B1617" s="30" t="s">
        <v>2684</v>
      </c>
      <c r="C1617" s="30" t="s">
        <v>13</v>
      </c>
      <c r="D1617" s="30">
        <v>0.01</v>
      </c>
      <c r="E1617" s="30">
        <v>23.99</v>
      </c>
      <c r="F1617" s="30">
        <v>6.3</v>
      </c>
      <c r="G1617" s="30" t="s">
        <v>14</v>
      </c>
      <c r="H1617" s="30" t="s">
        <v>70</v>
      </c>
      <c r="I1617" s="30" t="s">
        <v>16</v>
      </c>
      <c r="J1617" s="30" t="s">
        <v>32</v>
      </c>
      <c r="K1617" s="30" t="s">
        <v>120</v>
      </c>
      <c r="L1617" s="30" t="s">
        <v>2685</v>
      </c>
      <c r="M1617" s="30">
        <v>0.38</v>
      </c>
      <c r="N1617" s="30" t="s">
        <v>8</v>
      </c>
      <c r="O1617" s="30" t="s">
        <v>9</v>
      </c>
      <c r="P1617" s="30" t="s">
        <v>51</v>
      </c>
      <c r="Q1617" s="30" t="s">
        <v>1843</v>
      </c>
      <c r="R1617" s="30">
        <v>30265</v>
      </c>
      <c r="S1617" s="32">
        <v>42153</v>
      </c>
      <c r="T1617" s="32">
        <v>42155</v>
      </c>
      <c r="U1617" s="53">
        <v>-6.202</v>
      </c>
      <c r="V1617" s="30">
        <v>11</v>
      </c>
      <c r="W1617" s="30">
        <v>284.39</v>
      </c>
      <c r="X1617" s="30">
        <v>87748</v>
      </c>
      <c r="Y1617" s="30" t="s">
        <v>3215</v>
      </c>
      <c r="Z1617" s="30">
        <v>186.66499487058641</v>
      </c>
    </row>
    <row r="1618" spans="1:26" x14ac:dyDescent="0.2">
      <c r="A1618" s="30">
        <v>2670</v>
      </c>
      <c r="B1618" s="30" t="s">
        <v>2686</v>
      </c>
      <c r="C1618" s="30" t="s">
        <v>13</v>
      </c>
      <c r="D1618" s="30">
        <v>0.05</v>
      </c>
      <c r="E1618" s="30">
        <v>165.2</v>
      </c>
      <c r="F1618" s="30">
        <v>19.989999999999998</v>
      </c>
      <c r="G1618" s="30" t="s">
        <v>14</v>
      </c>
      <c r="H1618" s="30" t="s">
        <v>47</v>
      </c>
      <c r="I1618" s="30" t="s">
        <v>24</v>
      </c>
      <c r="J1618" s="30" t="s">
        <v>54</v>
      </c>
      <c r="K1618" s="30" t="s">
        <v>49</v>
      </c>
      <c r="L1618" s="30" t="s">
        <v>459</v>
      </c>
      <c r="M1618" s="30">
        <v>0.59</v>
      </c>
      <c r="N1618" s="30" t="s">
        <v>8</v>
      </c>
      <c r="O1618" s="30" t="s">
        <v>35</v>
      </c>
      <c r="P1618" s="30" t="s">
        <v>66</v>
      </c>
      <c r="Q1618" s="30" t="s">
        <v>76</v>
      </c>
      <c r="R1618" s="30">
        <v>90049</v>
      </c>
      <c r="S1618" s="32">
        <v>42153</v>
      </c>
      <c r="T1618" s="32">
        <v>42153</v>
      </c>
      <c r="U1618" s="53">
        <v>2008.71</v>
      </c>
      <c r="V1618" s="30">
        <v>167</v>
      </c>
      <c r="W1618" s="30">
        <v>23939.200000000001</v>
      </c>
      <c r="X1618" s="30">
        <v>37924</v>
      </c>
      <c r="Y1618" s="30" t="s">
        <v>3217</v>
      </c>
      <c r="Z1618" s="30">
        <v>3249.3592438993255</v>
      </c>
    </row>
    <row r="1619" spans="1:26" x14ac:dyDescent="0.2">
      <c r="A1619" s="30">
        <v>2670</v>
      </c>
      <c r="B1619" s="30" t="s">
        <v>2686</v>
      </c>
      <c r="C1619" s="30" t="s">
        <v>13</v>
      </c>
      <c r="D1619" s="30">
        <v>0.09</v>
      </c>
      <c r="E1619" s="30">
        <v>17.989999999999998</v>
      </c>
      <c r="F1619" s="30">
        <v>8.65</v>
      </c>
      <c r="G1619" s="30" t="s">
        <v>14</v>
      </c>
      <c r="H1619" s="30" t="s">
        <v>47</v>
      </c>
      <c r="I1619" s="30" t="s">
        <v>24</v>
      </c>
      <c r="J1619" s="30" t="s">
        <v>25</v>
      </c>
      <c r="K1619" s="30" t="s">
        <v>49</v>
      </c>
      <c r="L1619" s="30" t="s">
        <v>2687</v>
      </c>
      <c r="M1619" s="30">
        <v>0.56999999999999995</v>
      </c>
      <c r="N1619" s="30" t="s">
        <v>8</v>
      </c>
      <c r="O1619" s="30" t="s">
        <v>35</v>
      </c>
      <c r="P1619" s="30" t="s">
        <v>66</v>
      </c>
      <c r="Q1619" s="30" t="s">
        <v>76</v>
      </c>
      <c r="R1619" s="30">
        <v>90049</v>
      </c>
      <c r="S1619" s="32">
        <v>42153</v>
      </c>
      <c r="T1619" s="32">
        <v>42153</v>
      </c>
      <c r="U1619" s="53">
        <v>-80.53</v>
      </c>
      <c r="V1619" s="30">
        <v>71</v>
      </c>
      <c r="W1619" s="30">
        <v>1191.58</v>
      </c>
      <c r="X1619" s="30">
        <v>37924</v>
      </c>
      <c r="Y1619" s="30" t="s">
        <v>3217</v>
      </c>
      <c r="Z1619" s="30">
        <v>292.20155694708615</v>
      </c>
    </row>
    <row r="1620" spans="1:26" x14ac:dyDescent="0.2">
      <c r="A1620" s="30">
        <v>2671</v>
      </c>
      <c r="B1620" s="30" t="s">
        <v>2688</v>
      </c>
      <c r="C1620" s="30" t="s">
        <v>13</v>
      </c>
      <c r="D1620" s="30">
        <v>0.05</v>
      </c>
      <c r="E1620" s="30">
        <v>165.2</v>
      </c>
      <c r="F1620" s="30">
        <v>19.989999999999998</v>
      </c>
      <c r="G1620" s="30" t="s">
        <v>14</v>
      </c>
      <c r="H1620" s="30" t="s">
        <v>47</v>
      </c>
      <c r="I1620" s="30" t="s">
        <v>24</v>
      </c>
      <c r="J1620" s="30" t="s">
        <v>54</v>
      </c>
      <c r="K1620" s="30" t="s">
        <v>49</v>
      </c>
      <c r="L1620" s="30" t="s">
        <v>459</v>
      </c>
      <c r="M1620" s="30">
        <v>0.59</v>
      </c>
      <c r="N1620" s="30" t="s">
        <v>8</v>
      </c>
      <c r="O1620" s="30" t="s">
        <v>9</v>
      </c>
      <c r="P1620" s="30" t="s">
        <v>376</v>
      </c>
      <c r="Q1620" s="30" t="s">
        <v>1712</v>
      </c>
      <c r="R1620" s="30">
        <v>37027</v>
      </c>
      <c r="S1620" s="32">
        <v>42153</v>
      </c>
      <c r="T1620" s="32">
        <v>42153</v>
      </c>
      <c r="U1620" s="53">
        <v>-48.957999999999998</v>
      </c>
      <c r="V1620" s="30">
        <v>42</v>
      </c>
      <c r="W1620" s="30">
        <v>6938.19</v>
      </c>
      <c r="X1620" s="30">
        <v>90551</v>
      </c>
      <c r="Y1620" s="30" t="s">
        <v>3215</v>
      </c>
      <c r="Z1620" s="30">
        <v>1142.2542837762512</v>
      </c>
    </row>
    <row r="1621" spans="1:26" x14ac:dyDescent="0.2">
      <c r="A1621" s="30">
        <v>759</v>
      </c>
      <c r="B1621" s="30" t="s">
        <v>2689</v>
      </c>
      <c r="C1621" s="30" t="s">
        <v>23</v>
      </c>
      <c r="D1621" s="30">
        <v>0</v>
      </c>
      <c r="E1621" s="30">
        <v>20.99</v>
      </c>
      <c r="F1621" s="30">
        <v>3.3</v>
      </c>
      <c r="G1621" s="30" t="s">
        <v>14</v>
      </c>
      <c r="H1621" s="30" t="s">
        <v>3</v>
      </c>
      <c r="I1621" s="30" t="s">
        <v>16</v>
      </c>
      <c r="J1621" s="30" t="s">
        <v>111</v>
      </c>
      <c r="K1621" s="30" t="s">
        <v>18</v>
      </c>
      <c r="L1621" s="30" t="s">
        <v>1559</v>
      </c>
      <c r="M1621" s="30">
        <v>0.81</v>
      </c>
      <c r="N1621" s="30" t="s">
        <v>8</v>
      </c>
      <c r="O1621" s="30" t="s">
        <v>28</v>
      </c>
      <c r="P1621" s="30" t="s">
        <v>79</v>
      </c>
      <c r="Q1621" s="30" t="s">
        <v>2690</v>
      </c>
      <c r="R1621" s="30">
        <v>62301</v>
      </c>
      <c r="S1621" s="32">
        <v>42153</v>
      </c>
      <c r="T1621" s="32">
        <v>42160</v>
      </c>
      <c r="U1621" s="53">
        <v>-92.960999999999999</v>
      </c>
      <c r="V1621" s="30">
        <v>5</v>
      </c>
      <c r="W1621" s="30">
        <v>92.96</v>
      </c>
      <c r="X1621" s="30">
        <v>86639</v>
      </c>
      <c r="Y1621" s="30" t="s">
        <v>3216</v>
      </c>
      <c r="Z1621" s="30">
        <v>442.74162540956996</v>
      </c>
    </row>
    <row r="1622" spans="1:26" x14ac:dyDescent="0.2">
      <c r="A1622" s="30">
        <v>649</v>
      </c>
      <c r="B1622" s="30" t="s">
        <v>2691</v>
      </c>
      <c r="C1622" s="30" t="s">
        <v>92</v>
      </c>
      <c r="D1622" s="30">
        <v>0.02</v>
      </c>
      <c r="E1622" s="30">
        <v>3.78</v>
      </c>
      <c r="F1622" s="30">
        <v>0.71</v>
      </c>
      <c r="G1622" s="30" t="s">
        <v>14</v>
      </c>
      <c r="H1622" s="30" t="s">
        <v>47</v>
      </c>
      <c r="I1622" s="30" t="s">
        <v>24</v>
      </c>
      <c r="J1622" s="30" t="s">
        <v>152</v>
      </c>
      <c r="K1622" s="30" t="s">
        <v>26</v>
      </c>
      <c r="L1622" s="30" t="s">
        <v>2692</v>
      </c>
      <c r="M1622" s="30">
        <v>0.39</v>
      </c>
      <c r="N1622" s="30" t="s">
        <v>8</v>
      </c>
      <c r="O1622" s="30" t="s">
        <v>28</v>
      </c>
      <c r="P1622" s="30" t="s">
        <v>79</v>
      </c>
      <c r="Q1622" s="30" t="s">
        <v>1375</v>
      </c>
      <c r="R1622" s="30">
        <v>60089</v>
      </c>
      <c r="S1622" s="32">
        <v>42153</v>
      </c>
      <c r="T1622" s="32">
        <v>42154</v>
      </c>
      <c r="U1622" s="53">
        <v>106.7499</v>
      </c>
      <c r="V1622" s="30">
        <v>40</v>
      </c>
      <c r="W1622" s="30">
        <v>154.71</v>
      </c>
      <c r="X1622" s="30">
        <v>91366</v>
      </c>
      <c r="Y1622" s="30" t="s">
        <v>3216</v>
      </c>
      <c r="Z1622" s="30">
        <v>131.89937443887862</v>
      </c>
    </row>
    <row r="1623" spans="1:26" x14ac:dyDescent="0.2">
      <c r="A1623" s="30">
        <v>2393</v>
      </c>
      <c r="B1623" s="30" t="s">
        <v>169</v>
      </c>
      <c r="C1623" s="30" t="s">
        <v>92</v>
      </c>
      <c r="D1623" s="30">
        <v>0.02</v>
      </c>
      <c r="E1623" s="30">
        <v>6.48</v>
      </c>
      <c r="F1623" s="30">
        <v>7.91</v>
      </c>
      <c r="G1623" s="30" t="s">
        <v>14</v>
      </c>
      <c r="H1623" s="30" t="s">
        <v>70</v>
      </c>
      <c r="I1623" s="30" t="s">
        <v>24</v>
      </c>
      <c r="J1623" s="30" t="s">
        <v>64</v>
      </c>
      <c r="K1623" s="30" t="s">
        <v>49</v>
      </c>
      <c r="L1623" s="30" t="s">
        <v>1596</v>
      </c>
      <c r="M1623" s="30">
        <v>0.37</v>
      </c>
      <c r="N1623" s="30" t="s">
        <v>8</v>
      </c>
      <c r="O1623" s="30" t="s">
        <v>9</v>
      </c>
      <c r="P1623" s="30" t="s">
        <v>51</v>
      </c>
      <c r="Q1623" s="30" t="s">
        <v>171</v>
      </c>
      <c r="R1623" s="30">
        <v>30076</v>
      </c>
      <c r="S1623" s="32">
        <v>42153</v>
      </c>
      <c r="T1623" s="32">
        <v>42155</v>
      </c>
      <c r="U1623" s="53">
        <v>-1191.5260000000001</v>
      </c>
      <c r="V1623" s="30">
        <v>2</v>
      </c>
      <c r="W1623" s="30">
        <v>16.5</v>
      </c>
      <c r="X1623" s="30">
        <v>86950</v>
      </c>
      <c r="Y1623" s="30" t="s">
        <v>3215</v>
      </c>
      <c r="Z1623" s="30">
        <v>-1037.1684775425638</v>
      </c>
    </row>
    <row r="1624" spans="1:26" x14ac:dyDescent="0.2">
      <c r="A1624" s="30">
        <v>1060</v>
      </c>
      <c r="B1624" s="30" t="s">
        <v>1801</v>
      </c>
      <c r="C1624" s="30" t="s">
        <v>23</v>
      </c>
      <c r="D1624" s="30">
        <v>7.0000000000000007E-2</v>
      </c>
      <c r="E1624" s="30">
        <v>6.3</v>
      </c>
      <c r="F1624" s="30">
        <v>0.5</v>
      </c>
      <c r="G1624" s="30" t="s">
        <v>14</v>
      </c>
      <c r="H1624" s="30" t="s">
        <v>3</v>
      </c>
      <c r="I1624" s="30" t="s">
        <v>24</v>
      </c>
      <c r="J1624" s="30" t="s">
        <v>128</v>
      </c>
      <c r="K1624" s="30" t="s">
        <v>49</v>
      </c>
      <c r="L1624" s="30" t="s">
        <v>398</v>
      </c>
      <c r="M1624" s="30">
        <v>0.39</v>
      </c>
      <c r="N1624" s="30" t="s">
        <v>8</v>
      </c>
      <c r="O1624" s="30" t="s">
        <v>9</v>
      </c>
      <c r="P1624" s="30" t="s">
        <v>51</v>
      </c>
      <c r="Q1624" s="30" t="s">
        <v>337</v>
      </c>
      <c r="R1624" s="30">
        <v>30318</v>
      </c>
      <c r="S1624" s="32">
        <v>42154</v>
      </c>
      <c r="T1624" s="32">
        <v>42154</v>
      </c>
      <c r="U1624" s="53">
        <v>4.1673999999999998</v>
      </c>
      <c r="V1624" s="30">
        <v>20</v>
      </c>
      <c r="W1624" s="30">
        <v>121.87</v>
      </c>
      <c r="X1624" s="30">
        <v>57061</v>
      </c>
      <c r="Y1624" s="30" t="s">
        <v>3215</v>
      </c>
      <c r="Z1624" s="30">
        <v>23.43114311123831</v>
      </c>
    </row>
    <row r="1625" spans="1:26" x14ac:dyDescent="0.2">
      <c r="A1625" s="30">
        <v>1062</v>
      </c>
      <c r="B1625" s="30" t="s">
        <v>1803</v>
      </c>
      <c r="C1625" s="30" t="s">
        <v>23</v>
      </c>
      <c r="D1625" s="30">
        <v>0.04</v>
      </c>
      <c r="E1625" s="30">
        <v>22.38</v>
      </c>
      <c r="F1625" s="30">
        <v>15.1</v>
      </c>
      <c r="G1625" s="30" t="s">
        <v>14</v>
      </c>
      <c r="H1625" s="30" t="s">
        <v>3</v>
      </c>
      <c r="I1625" s="30" t="s">
        <v>24</v>
      </c>
      <c r="J1625" s="30" t="s">
        <v>48</v>
      </c>
      <c r="K1625" s="30" t="s">
        <v>49</v>
      </c>
      <c r="L1625" s="30" t="s">
        <v>1061</v>
      </c>
      <c r="M1625" s="30">
        <v>0.38</v>
      </c>
      <c r="N1625" s="30" t="s">
        <v>8</v>
      </c>
      <c r="O1625" s="30" t="s">
        <v>87</v>
      </c>
      <c r="P1625" s="30" t="s">
        <v>88</v>
      </c>
      <c r="Q1625" s="30" t="s">
        <v>1804</v>
      </c>
      <c r="R1625" s="30">
        <v>11727</v>
      </c>
      <c r="S1625" s="32">
        <v>42154</v>
      </c>
      <c r="T1625" s="32">
        <v>42162</v>
      </c>
      <c r="U1625" s="53">
        <v>16.021799999999999</v>
      </c>
      <c r="V1625" s="30">
        <v>18</v>
      </c>
      <c r="W1625" s="30">
        <v>403.53</v>
      </c>
      <c r="X1625" s="30">
        <v>91355</v>
      </c>
      <c r="Y1625" s="30" t="s">
        <v>3218</v>
      </c>
      <c r="Z1625" s="30">
        <v>500.99958403027341</v>
      </c>
    </row>
    <row r="1626" spans="1:26" x14ac:dyDescent="0.2">
      <c r="A1626" s="30">
        <v>1062</v>
      </c>
      <c r="B1626" s="30" t="s">
        <v>1803</v>
      </c>
      <c r="C1626" s="30" t="s">
        <v>23</v>
      </c>
      <c r="D1626" s="30">
        <v>0.06</v>
      </c>
      <c r="E1626" s="30">
        <v>17.78</v>
      </c>
      <c r="F1626" s="30">
        <v>5.03</v>
      </c>
      <c r="G1626" s="30" t="s">
        <v>14</v>
      </c>
      <c r="H1626" s="30" t="s">
        <v>3</v>
      </c>
      <c r="I1626" s="30" t="s">
        <v>4</v>
      </c>
      <c r="J1626" s="30" t="s">
        <v>102</v>
      </c>
      <c r="K1626" s="30" t="s">
        <v>49</v>
      </c>
      <c r="L1626" s="30" t="s">
        <v>2693</v>
      </c>
      <c r="M1626" s="30">
        <v>0.54</v>
      </c>
      <c r="N1626" s="30" t="s">
        <v>8</v>
      </c>
      <c r="O1626" s="30" t="s">
        <v>87</v>
      </c>
      <c r="P1626" s="30" t="s">
        <v>88</v>
      </c>
      <c r="Q1626" s="30" t="s">
        <v>1804</v>
      </c>
      <c r="R1626" s="30">
        <v>11727</v>
      </c>
      <c r="S1626" s="32">
        <v>42154</v>
      </c>
      <c r="T1626" s="32">
        <v>42157</v>
      </c>
      <c r="U1626" s="53">
        <v>38.067300000000003</v>
      </c>
      <c r="V1626" s="30">
        <v>3</v>
      </c>
      <c r="W1626" s="30">
        <v>55.17</v>
      </c>
      <c r="X1626" s="30">
        <v>91355</v>
      </c>
      <c r="Y1626" s="30" t="s">
        <v>3218</v>
      </c>
      <c r="Z1626" s="30">
        <v>350.60657049300329</v>
      </c>
    </row>
    <row r="1627" spans="1:26" x14ac:dyDescent="0.2">
      <c r="A1627" s="30">
        <v>1934</v>
      </c>
      <c r="B1627" s="30" t="s">
        <v>2694</v>
      </c>
      <c r="C1627" s="30" t="s">
        <v>23</v>
      </c>
      <c r="D1627" s="30">
        <v>0.04</v>
      </c>
      <c r="E1627" s="30">
        <v>180.98</v>
      </c>
      <c r="F1627" s="30">
        <v>30</v>
      </c>
      <c r="G1627" s="30" t="s">
        <v>2</v>
      </c>
      <c r="H1627" s="30" t="s">
        <v>47</v>
      </c>
      <c r="I1627" s="30" t="s">
        <v>4</v>
      </c>
      <c r="J1627" s="30" t="s">
        <v>85</v>
      </c>
      <c r="K1627" s="30" t="s">
        <v>33</v>
      </c>
      <c r="L1627" s="30" t="s">
        <v>921</v>
      </c>
      <c r="M1627" s="30">
        <v>0.69</v>
      </c>
      <c r="N1627" s="30" t="s">
        <v>8</v>
      </c>
      <c r="O1627" s="30" t="s">
        <v>28</v>
      </c>
      <c r="P1627" s="30" t="s">
        <v>163</v>
      </c>
      <c r="Q1627" s="30" t="s">
        <v>1380</v>
      </c>
      <c r="R1627" s="30">
        <v>78626</v>
      </c>
      <c r="S1627" s="32">
        <v>42154</v>
      </c>
      <c r="T1627" s="32">
        <v>42154</v>
      </c>
      <c r="U1627" s="53">
        <v>52.988</v>
      </c>
      <c r="V1627" s="30">
        <v>3</v>
      </c>
      <c r="W1627" s="30">
        <v>561.65</v>
      </c>
      <c r="X1627" s="30">
        <v>86688</v>
      </c>
      <c r="Y1627" s="30" t="s">
        <v>3216</v>
      </c>
      <c r="Z1627" s="30">
        <v>1941.176913875353</v>
      </c>
    </row>
    <row r="1628" spans="1:26" x14ac:dyDescent="0.2">
      <c r="A1628" s="30">
        <v>1935</v>
      </c>
      <c r="B1628" s="30" t="s">
        <v>2050</v>
      </c>
      <c r="C1628" s="30" t="s">
        <v>23</v>
      </c>
      <c r="D1628" s="30">
        <v>0.06</v>
      </c>
      <c r="E1628" s="30">
        <v>3.25</v>
      </c>
      <c r="F1628" s="30">
        <v>49</v>
      </c>
      <c r="G1628" s="30" t="s">
        <v>14</v>
      </c>
      <c r="H1628" s="30" t="s">
        <v>47</v>
      </c>
      <c r="I1628" s="30" t="s">
        <v>24</v>
      </c>
      <c r="J1628" s="30" t="s">
        <v>71</v>
      </c>
      <c r="K1628" s="30" t="s">
        <v>40</v>
      </c>
      <c r="L1628" s="30" t="s">
        <v>2695</v>
      </c>
      <c r="M1628" s="30">
        <v>0.56000000000000005</v>
      </c>
      <c r="N1628" s="30" t="s">
        <v>8</v>
      </c>
      <c r="O1628" s="30" t="s">
        <v>28</v>
      </c>
      <c r="P1628" s="30" t="s">
        <v>163</v>
      </c>
      <c r="Q1628" s="30" t="s">
        <v>2051</v>
      </c>
      <c r="R1628" s="30">
        <v>75051</v>
      </c>
      <c r="S1628" s="32">
        <v>42154</v>
      </c>
      <c r="T1628" s="32">
        <v>42160</v>
      </c>
      <c r="U1628" s="53">
        <v>10.507999999999999</v>
      </c>
      <c r="V1628" s="30">
        <v>2</v>
      </c>
      <c r="W1628" s="30">
        <v>55.6</v>
      </c>
      <c r="X1628" s="30">
        <v>86688</v>
      </c>
      <c r="Y1628" s="30" t="s">
        <v>3216</v>
      </c>
      <c r="Z1628" s="30">
        <v>1548.2614905853534</v>
      </c>
    </row>
    <row r="1629" spans="1:26" x14ac:dyDescent="0.2">
      <c r="A1629" s="30">
        <v>1935</v>
      </c>
      <c r="B1629" s="30" t="s">
        <v>2050</v>
      </c>
      <c r="C1629" s="30" t="s">
        <v>23</v>
      </c>
      <c r="D1629" s="30">
        <v>0.01</v>
      </c>
      <c r="E1629" s="30">
        <v>110.98</v>
      </c>
      <c r="F1629" s="30">
        <v>13.99</v>
      </c>
      <c r="G1629" s="30" t="s">
        <v>14</v>
      </c>
      <c r="H1629" s="30" t="s">
        <v>47</v>
      </c>
      <c r="I1629" s="30" t="s">
        <v>4</v>
      </c>
      <c r="J1629" s="30" t="s">
        <v>102</v>
      </c>
      <c r="K1629" s="30" t="s">
        <v>120</v>
      </c>
      <c r="L1629" s="30" t="s">
        <v>521</v>
      </c>
      <c r="M1629" s="30">
        <v>0.69</v>
      </c>
      <c r="N1629" s="30" t="s">
        <v>8</v>
      </c>
      <c r="O1629" s="30" t="s">
        <v>28</v>
      </c>
      <c r="P1629" s="30" t="s">
        <v>163</v>
      </c>
      <c r="Q1629" s="30" t="s">
        <v>2051</v>
      </c>
      <c r="R1629" s="30">
        <v>75051</v>
      </c>
      <c r="S1629" s="32">
        <v>42154</v>
      </c>
      <c r="T1629" s="32">
        <v>42159</v>
      </c>
      <c r="U1629" s="53">
        <v>1448.7309</v>
      </c>
      <c r="V1629" s="30">
        <v>19</v>
      </c>
      <c r="W1629" s="30">
        <v>2099.61</v>
      </c>
      <c r="X1629" s="30">
        <v>86688</v>
      </c>
      <c r="Y1629" s="30" t="s">
        <v>3216</v>
      </c>
      <c r="Z1629" s="30">
        <v>2532.0181184373696</v>
      </c>
    </row>
    <row r="1630" spans="1:26" x14ac:dyDescent="0.2">
      <c r="A1630" s="30">
        <v>1935</v>
      </c>
      <c r="B1630" s="30" t="s">
        <v>2050</v>
      </c>
      <c r="C1630" s="30" t="s">
        <v>23</v>
      </c>
      <c r="D1630" s="30">
        <v>0.05</v>
      </c>
      <c r="E1630" s="30">
        <v>3.95</v>
      </c>
      <c r="F1630" s="30">
        <v>2</v>
      </c>
      <c r="G1630" s="30" t="s">
        <v>63</v>
      </c>
      <c r="H1630" s="30" t="s">
        <v>47</v>
      </c>
      <c r="I1630" s="30" t="s">
        <v>24</v>
      </c>
      <c r="J1630" s="30" t="s">
        <v>152</v>
      </c>
      <c r="K1630" s="30" t="s">
        <v>26</v>
      </c>
      <c r="L1630" s="30" t="s">
        <v>1805</v>
      </c>
      <c r="M1630" s="30">
        <v>0.53</v>
      </c>
      <c r="N1630" s="30" t="s">
        <v>8</v>
      </c>
      <c r="O1630" s="30" t="s">
        <v>28</v>
      </c>
      <c r="P1630" s="30" t="s">
        <v>163</v>
      </c>
      <c r="Q1630" s="30" t="s">
        <v>2051</v>
      </c>
      <c r="R1630" s="30">
        <v>75051</v>
      </c>
      <c r="S1630" s="32">
        <v>42154</v>
      </c>
      <c r="T1630" s="32">
        <v>42162</v>
      </c>
      <c r="U1630" s="53">
        <v>1.004</v>
      </c>
      <c r="V1630" s="30">
        <v>23</v>
      </c>
      <c r="W1630" s="30">
        <v>96.6</v>
      </c>
      <c r="X1630" s="30">
        <v>86688</v>
      </c>
      <c r="Y1630" s="30" t="s">
        <v>3216</v>
      </c>
      <c r="Z1630" s="30">
        <v>141.13014160976232</v>
      </c>
    </row>
    <row r="1631" spans="1:26" x14ac:dyDescent="0.2">
      <c r="A1631" s="30">
        <v>2980</v>
      </c>
      <c r="B1631" s="30" t="s">
        <v>797</v>
      </c>
      <c r="C1631" s="30" t="s">
        <v>23</v>
      </c>
      <c r="D1631" s="30">
        <v>0.04</v>
      </c>
      <c r="E1631" s="30">
        <v>2.88</v>
      </c>
      <c r="F1631" s="30">
        <v>1.01</v>
      </c>
      <c r="G1631" s="30" t="s">
        <v>14</v>
      </c>
      <c r="H1631" s="30" t="s">
        <v>70</v>
      </c>
      <c r="I1631" s="30" t="s">
        <v>24</v>
      </c>
      <c r="J1631" s="30" t="s">
        <v>25</v>
      </c>
      <c r="K1631" s="30" t="s">
        <v>26</v>
      </c>
      <c r="L1631" s="30" t="s">
        <v>967</v>
      </c>
      <c r="M1631" s="30">
        <v>0.55000000000000004</v>
      </c>
      <c r="N1631" s="30" t="s">
        <v>8</v>
      </c>
      <c r="O1631" s="30" t="s">
        <v>87</v>
      </c>
      <c r="P1631" s="30" t="s">
        <v>293</v>
      </c>
      <c r="Q1631" s="30" t="s">
        <v>799</v>
      </c>
      <c r="R1631" s="30">
        <v>44870</v>
      </c>
      <c r="S1631" s="32">
        <v>42154</v>
      </c>
      <c r="T1631" s="32">
        <v>42159</v>
      </c>
      <c r="U1631" s="53">
        <v>15.246</v>
      </c>
      <c r="V1631" s="30">
        <v>39</v>
      </c>
      <c r="W1631" s="30">
        <v>111.92</v>
      </c>
      <c r="X1631" s="30">
        <v>86548</v>
      </c>
      <c r="Y1631" s="30" t="s">
        <v>3218</v>
      </c>
      <c r="Z1631" s="30">
        <v>200.00770153946218</v>
      </c>
    </row>
    <row r="1632" spans="1:26" x14ac:dyDescent="0.2">
      <c r="A1632" s="30">
        <v>3124</v>
      </c>
      <c r="B1632" s="30" t="s">
        <v>2696</v>
      </c>
      <c r="C1632" s="30" t="s">
        <v>46</v>
      </c>
      <c r="D1632" s="30">
        <v>0.05</v>
      </c>
      <c r="E1632" s="30">
        <v>120.98</v>
      </c>
      <c r="F1632" s="30">
        <v>9.07</v>
      </c>
      <c r="G1632" s="30" t="s">
        <v>14</v>
      </c>
      <c r="H1632" s="30" t="s">
        <v>47</v>
      </c>
      <c r="I1632" s="30" t="s">
        <v>24</v>
      </c>
      <c r="J1632" s="30" t="s">
        <v>48</v>
      </c>
      <c r="K1632" s="30" t="s">
        <v>49</v>
      </c>
      <c r="L1632" s="30" t="s">
        <v>1399</v>
      </c>
      <c r="M1632" s="30">
        <v>0.35</v>
      </c>
      <c r="N1632" s="30" t="s">
        <v>8</v>
      </c>
      <c r="O1632" s="30" t="s">
        <v>28</v>
      </c>
      <c r="P1632" s="30" t="s">
        <v>79</v>
      </c>
      <c r="Q1632" s="30" t="s">
        <v>2697</v>
      </c>
      <c r="R1632" s="30">
        <v>61265</v>
      </c>
      <c r="S1632" s="32">
        <v>42154</v>
      </c>
      <c r="T1632" s="32">
        <v>42155</v>
      </c>
      <c r="U1632" s="53">
        <v>881.04719999999998</v>
      </c>
      <c r="V1632" s="30">
        <v>11</v>
      </c>
      <c r="W1632" s="30">
        <v>1276.8800000000001</v>
      </c>
      <c r="X1632" s="30">
        <v>87286</v>
      </c>
      <c r="Y1632" s="30" t="s">
        <v>3216</v>
      </c>
      <c r="Z1632" s="30">
        <v>1658.2664030461124</v>
      </c>
    </row>
    <row r="1633" spans="1:26" x14ac:dyDescent="0.2">
      <c r="A1633" s="30">
        <v>1802</v>
      </c>
      <c r="B1633" s="30" t="s">
        <v>2698</v>
      </c>
      <c r="C1633" s="30" t="s">
        <v>1</v>
      </c>
      <c r="D1633" s="30">
        <v>0.04</v>
      </c>
      <c r="E1633" s="30">
        <v>3.68</v>
      </c>
      <c r="F1633" s="30">
        <v>1.32</v>
      </c>
      <c r="G1633" s="30" t="s">
        <v>14</v>
      </c>
      <c r="H1633" s="30" t="s">
        <v>70</v>
      </c>
      <c r="I1633" s="30" t="s">
        <v>24</v>
      </c>
      <c r="J1633" s="30" t="s">
        <v>544</v>
      </c>
      <c r="K1633" s="30" t="s">
        <v>26</v>
      </c>
      <c r="L1633" s="30" t="s">
        <v>2502</v>
      </c>
      <c r="M1633" s="30">
        <v>0.83</v>
      </c>
      <c r="N1633" s="30" t="s">
        <v>8</v>
      </c>
      <c r="O1633" s="30" t="s">
        <v>9</v>
      </c>
      <c r="P1633" s="30" t="s">
        <v>99</v>
      </c>
      <c r="Q1633" s="30" t="s">
        <v>689</v>
      </c>
      <c r="R1633" s="30">
        <v>34698</v>
      </c>
      <c r="S1633" s="32">
        <v>42156</v>
      </c>
      <c r="T1633" s="32">
        <v>42157</v>
      </c>
      <c r="U1633" s="53">
        <v>300.92579999999998</v>
      </c>
      <c r="V1633" s="30">
        <v>11</v>
      </c>
      <c r="W1633" s="30">
        <v>41.29</v>
      </c>
      <c r="X1633" s="30">
        <v>91543</v>
      </c>
      <c r="Y1633" s="30" t="s">
        <v>3215</v>
      </c>
      <c r="Z1633" s="30">
        <v>946.60028288154706</v>
      </c>
    </row>
    <row r="1634" spans="1:26" x14ac:dyDescent="0.2">
      <c r="A1634" s="30">
        <v>2817</v>
      </c>
      <c r="B1634" s="30" t="s">
        <v>2699</v>
      </c>
      <c r="C1634" s="30" t="s">
        <v>13</v>
      </c>
      <c r="D1634" s="30">
        <v>0.05</v>
      </c>
      <c r="E1634" s="30">
        <v>4.71</v>
      </c>
      <c r="F1634" s="30">
        <v>0.7</v>
      </c>
      <c r="G1634" s="30" t="s">
        <v>63</v>
      </c>
      <c r="H1634" s="30" t="s">
        <v>70</v>
      </c>
      <c r="I1634" s="30" t="s">
        <v>24</v>
      </c>
      <c r="J1634" s="30" t="s">
        <v>152</v>
      </c>
      <c r="K1634" s="30" t="s">
        <v>26</v>
      </c>
      <c r="L1634" s="30" t="s">
        <v>2700</v>
      </c>
      <c r="M1634" s="30">
        <v>0.8</v>
      </c>
      <c r="N1634" s="30" t="s">
        <v>8</v>
      </c>
      <c r="O1634" s="30" t="s">
        <v>87</v>
      </c>
      <c r="P1634" s="30" t="s">
        <v>293</v>
      </c>
      <c r="Q1634" s="30" t="s">
        <v>2701</v>
      </c>
      <c r="R1634" s="30">
        <v>43055</v>
      </c>
      <c r="S1634" s="32">
        <v>42156</v>
      </c>
      <c r="T1634" s="32">
        <v>42157</v>
      </c>
      <c r="U1634" s="53">
        <v>-2.3759999999999999</v>
      </c>
      <c r="V1634" s="30">
        <v>2</v>
      </c>
      <c r="W1634" s="30">
        <v>12.16</v>
      </c>
      <c r="X1634" s="30">
        <v>89743</v>
      </c>
      <c r="Y1634" s="30" t="s">
        <v>3218</v>
      </c>
      <c r="Z1634" s="30">
        <v>215.84274014008687</v>
      </c>
    </row>
    <row r="1635" spans="1:26" x14ac:dyDescent="0.2">
      <c r="A1635" s="30">
        <v>2817</v>
      </c>
      <c r="B1635" s="30" t="s">
        <v>2699</v>
      </c>
      <c r="C1635" s="30" t="s">
        <v>13</v>
      </c>
      <c r="D1635" s="30">
        <v>0.04</v>
      </c>
      <c r="E1635" s="30">
        <v>55.99</v>
      </c>
      <c r="F1635" s="30">
        <v>1.25</v>
      </c>
      <c r="G1635" s="30" t="s">
        <v>63</v>
      </c>
      <c r="H1635" s="30" t="s">
        <v>70</v>
      </c>
      <c r="I1635" s="30" t="s">
        <v>16</v>
      </c>
      <c r="J1635" s="30" t="s">
        <v>111</v>
      </c>
      <c r="K1635" s="30" t="s">
        <v>18</v>
      </c>
      <c r="L1635" s="30" t="s">
        <v>2702</v>
      </c>
      <c r="M1635" s="30">
        <v>0.35</v>
      </c>
      <c r="N1635" s="30" t="s">
        <v>8</v>
      </c>
      <c r="O1635" s="30" t="s">
        <v>87</v>
      </c>
      <c r="P1635" s="30" t="s">
        <v>293</v>
      </c>
      <c r="Q1635" s="30" t="s">
        <v>2701</v>
      </c>
      <c r="R1635" s="30">
        <v>43055</v>
      </c>
      <c r="S1635" s="32">
        <v>42156</v>
      </c>
      <c r="T1635" s="32">
        <v>42157</v>
      </c>
      <c r="U1635" s="53">
        <v>-18.3216</v>
      </c>
      <c r="V1635" s="30">
        <v>3</v>
      </c>
      <c r="W1635" s="30">
        <v>147.56</v>
      </c>
      <c r="X1635" s="30">
        <v>89743</v>
      </c>
      <c r="Y1635" s="30" t="s">
        <v>3218</v>
      </c>
      <c r="Z1635" s="30">
        <v>7.960570280828307</v>
      </c>
    </row>
    <row r="1636" spans="1:26" x14ac:dyDescent="0.2">
      <c r="A1636" s="30">
        <v>3069</v>
      </c>
      <c r="B1636" s="30" t="s">
        <v>1144</v>
      </c>
      <c r="C1636" s="30" t="s">
        <v>13</v>
      </c>
      <c r="D1636" s="30">
        <v>0.03</v>
      </c>
      <c r="E1636" s="30">
        <v>120.98</v>
      </c>
      <c r="F1636" s="30">
        <v>30</v>
      </c>
      <c r="G1636" s="30" t="s">
        <v>2</v>
      </c>
      <c r="H1636" s="30" t="s">
        <v>15</v>
      </c>
      <c r="I1636" s="30" t="s">
        <v>4</v>
      </c>
      <c r="J1636" s="30" t="s">
        <v>85</v>
      </c>
      <c r="K1636" s="30" t="s">
        <v>33</v>
      </c>
      <c r="L1636" s="30" t="s">
        <v>1101</v>
      </c>
      <c r="M1636" s="30">
        <v>0.64</v>
      </c>
      <c r="N1636" s="30" t="s">
        <v>8</v>
      </c>
      <c r="O1636" s="30" t="s">
        <v>28</v>
      </c>
      <c r="P1636" s="30" t="s">
        <v>60</v>
      </c>
      <c r="Q1636" s="30" t="s">
        <v>1146</v>
      </c>
      <c r="R1636" s="30">
        <v>55128</v>
      </c>
      <c r="S1636" s="32">
        <v>42156</v>
      </c>
      <c r="T1636" s="32">
        <v>42158</v>
      </c>
      <c r="U1636" s="53">
        <v>638.02800000000002</v>
      </c>
      <c r="V1636" s="30">
        <v>15</v>
      </c>
      <c r="W1636" s="30">
        <v>1894.45</v>
      </c>
      <c r="X1636" s="30">
        <v>88191</v>
      </c>
      <c r="Y1636" s="30" t="s">
        <v>3216</v>
      </c>
      <c r="Z1636" s="30">
        <v>2175.699939118716</v>
      </c>
    </row>
    <row r="1637" spans="1:26" x14ac:dyDescent="0.2">
      <c r="A1637" s="30">
        <v>3069</v>
      </c>
      <c r="B1637" s="30" t="s">
        <v>1144</v>
      </c>
      <c r="C1637" s="30" t="s">
        <v>13</v>
      </c>
      <c r="D1637" s="30">
        <v>0.01</v>
      </c>
      <c r="E1637" s="30">
        <v>15.68</v>
      </c>
      <c r="F1637" s="30">
        <v>3.73</v>
      </c>
      <c r="G1637" s="30" t="s">
        <v>14</v>
      </c>
      <c r="H1637" s="30" t="s">
        <v>15</v>
      </c>
      <c r="I1637" s="30" t="s">
        <v>4</v>
      </c>
      <c r="J1637" s="30" t="s">
        <v>102</v>
      </c>
      <c r="K1637" s="30" t="s">
        <v>18</v>
      </c>
      <c r="L1637" s="30" t="s">
        <v>2703</v>
      </c>
      <c r="M1637" s="30">
        <v>0.46</v>
      </c>
      <c r="N1637" s="30" t="s">
        <v>8</v>
      </c>
      <c r="O1637" s="30" t="s">
        <v>28</v>
      </c>
      <c r="P1637" s="30" t="s">
        <v>60</v>
      </c>
      <c r="Q1637" s="30" t="s">
        <v>1146</v>
      </c>
      <c r="R1637" s="30">
        <v>55128</v>
      </c>
      <c r="S1637" s="32">
        <v>42156</v>
      </c>
      <c r="T1637" s="32">
        <v>42158</v>
      </c>
      <c r="U1637" s="53">
        <v>138.49680000000001</v>
      </c>
      <c r="V1637" s="30">
        <v>12</v>
      </c>
      <c r="W1637" s="30">
        <v>200.72</v>
      </c>
      <c r="X1637" s="30">
        <v>88191</v>
      </c>
      <c r="Y1637" s="30" t="s">
        <v>3216</v>
      </c>
      <c r="Z1637" s="30">
        <v>275.32945051684811</v>
      </c>
    </row>
    <row r="1638" spans="1:26" x14ac:dyDescent="0.2">
      <c r="A1638" s="30">
        <v>3141</v>
      </c>
      <c r="B1638" s="30" t="s">
        <v>2704</v>
      </c>
      <c r="C1638" s="30" t="s">
        <v>23</v>
      </c>
      <c r="D1638" s="30">
        <v>0.09</v>
      </c>
      <c r="E1638" s="30">
        <v>6.84</v>
      </c>
      <c r="F1638" s="30">
        <v>8.3699999999999992</v>
      </c>
      <c r="G1638" s="30" t="s">
        <v>14</v>
      </c>
      <c r="H1638" s="30" t="s">
        <v>15</v>
      </c>
      <c r="I1638" s="30" t="s">
        <v>24</v>
      </c>
      <c r="J1638" s="30" t="s">
        <v>544</v>
      </c>
      <c r="K1638" s="30" t="s">
        <v>18</v>
      </c>
      <c r="L1638" s="30" t="s">
        <v>712</v>
      </c>
      <c r="M1638" s="30">
        <v>0.57999999999999996</v>
      </c>
      <c r="N1638" s="30" t="s">
        <v>8</v>
      </c>
      <c r="O1638" s="30" t="s">
        <v>28</v>
      </c>
      <c r="P1638" s="30" t="s">
        <v>163</v>
      </c>
      <c r="Q1638" s="30" t="s">
        <v>342</v>
      </c>
      <c r="R1638" s="30">
        <v>77506</v>
      </c>
      <c r="S1638" s="32">
        <v>42156</v>
      </c>
      <c r="T1638" s="32">
        <v>42163</v>
      </c>
      <c r="U1638" s="53">
        <v>-88.584999999999994</v>
      </c>
      <c r="V1638" s="30">
        <v>13</v>
      </c>
      <c r="W1638" s="30">
        <v>87.1</v>
      </c>
      <c r="X1638" s="30">
        <v>86369</v>
      </c>
      <c r="Y1638" s="30" t="s">
        <v>3216</v>
      </c>
      <c r="Z1638" s="30">
        <v>272.47287186044963</v>
      </c>
    </row>
    <row r="1639" spans="1:26" x14ac:dyDescent="0.2">
      <c r="A1639" s="30">
        <v>3141</v>
      </c>
      <c r="B1639" s="30" t="s">
        <v>2704</v>
      </c>
      <c r="C1639" s="30" t="s">
        <v>23</v>
      </c>
      <c r="D1639" s="30">
        <v>7.0000000000000007E-2</v>
      </c>
      <c r="E1639" s="30">
        <v>48.91</v>
      </c>
      <c r="F1639" s="30">
        <v>35</v>
      </c>
      <c r="G1639" s="30" t="s">
        <v>63</v>
      </c>
      <c r="H1639" s="30" t="s">
        <v>15</v>
      </c>
      <c r="I1639" s="30" t="s">
        <v>24</v>
      </c>
      <c r="J1639" s="30" t="s">
        <v>54</v>
      </c>
      <c r="K1639" s="30" t="s">
        <v>40</v>
      </c>
      <c r="L1639" s="30" t="s">
        <v>1797</v>
      </c>
      <c r="M1639" s="30">
        <v>0.83</v>
      </c>
      <c r="N1639" s="30" t="s">
        <v>8</v>
      </c>
      <c r="O1639" s="30" t="s">
        <v>28</v>
      </c>
      <c r="P1639" s="30" t="s">
        <v>163</v>
      </c>
      <c r="Q1639" s="30" t="s">
        <v>342</v>
      </c>
      <c r="R1639" s="30">
        <v>77506</v>
      </c>
      <c r="S1639" s="32">
        <v>42156</v>
      </c>
      <c r="T1639" s="32">
        <v>42158</v>
      </c>
      <c r="U1639" s="53">
        <v>-485.68</v>
      </c>
      <c r="V1639" s="30">
        <v>15</v>
      </c>
      <c r="W1639" s="30">
        <v>736.86</v>
      </c>
      <c r="X1639" s="30">
        <v>86369</v>
      </c>
      <c r="Y1639" s="30" t="s">
        <v>3216</v>
      </c>
      <c r="Z1639" s="30">
        <v>872.48269297620959</v>
      </c>
    </row>
    <row r="1640" spans="1:26" x14ac:dyDescent="0.2">
      <c r="A1640" s="30">
        <v>2737</v>
      </c>
      <c r="B1640" s="30" t="s">
        <v>2246</v>
      </c>
      <c r="C1640" s="30" t="s">
        <v>92</v>
      </c>
      <c r="D1640" s="30">
        <v>0.03</v>
      </c>
      <c r="E1640" s="30">
        <v>15.31</v>
      </c>
      <c r="F1640" s="30">
        <v>8.7799999999999994</v>
      </c>
      <c r="G1640" s="30" t="s">
        <v>14</v>
      </c>
      <c r="H1640" s="30" t="s">
        <v>3</v>
      </c>
      <c r="I1640" s="30" t="s">
        <v>24</v>
      </c>
      <c r="J1640" s="30" t="s">
        <v>54</v>
      </c>
      <c r="K1640" s="30" t="s">
        <v>49</v>
      </c>
      <c r="L1640" s="30" t="s">
        <v>2410</v>
      </c>
      <c r="M1640" s="30">
        <v>0.56999999999999995</v>
      </c>
      <c r="N1640" s="30" t="s">
        <v>8</v>
      </c>
      <c r="O1640" s="30" t="s">
        <v>87</v>
      </c>
      <c r="P1640" s="30" t="s">
        <v>609</v>
      </c>
      <c r="Q1640" s="30" t="s">
        <v>1922</v>
      </c>
      <c r="R1640" s="30">
        <v>5701</v>
      </c>
      <c r="S1640" s="32">
        <v>42156</v>
      </c>
      <c r="T1640" s="32">
        <v>42157</v>
      </c>
      <c r="U1640" s="53">
        <v>-57.56</v>
      </c>
      <c r="V1640" s="30">
        <v>12</v>
      </c>
      <c r="W1640" s="30">
        <v>194.08</v>
      </c>
      <c r="X1640" s="30">
        <v>89019</v>
      </c>
      <c r="Y1640" s="30" t="s">
        <v>3218</v>
      </c>
      <c r="Z1640" s="30">
        <v>326.34583316725747</v>
      </c>
    </row>
    <row r="1641" spans="1:26" x14ac:dyDescent="0.2">
      <c r="A1641" s="30">
        <v>2828</v>
      </c>
      <c r="B1641" s="30" t="s">
        <v>1235</v>
      </c>
      <c r="C1641" s="30" t="s">
        <v>92</v>
      </c>
      <c r="D1641" s="30">
        <v>7.0000000000000007E-2</v>
      </c>
      <c r="E1641" s="30">
        <v>39.479999999999997</v>
      </c>
      <c r="F1641" s="30">
        <v>1.99</v>
      </c>
      <c r="G1641" s="30" t="s">
        <v>14</v>
      </c>
      <c r="H1641" s="30" t="s">
        <v>70</v>
      </c>
      <c r="I1641" s="30" t="s">
        <v>16</v>
      </c>
      <c r="J1641" s="30" t="s">
        <v>17</v>
      </c>
      <c r="K1641" s="30" t="s">
        <v>18</v>
      </c>
      <c r="L1641" s="30" t="s">
        <v>1233</v>
      </c>
      <c r="M1641" s="30">
        <v>0.54</v>
      </c>
      <c r="N1641" s="30" t="s">
        <v>8</v>
      </c>
      <c r="O1641" s="30" t="s">
        <v>35</v>
      </c>
      <c r="P1641" s="30" t="s">
        <v>66</v>
      </c>
      <c r="Q1641" s="30" t="s">
        <v>1237</v>
      </c>
      <c r="R1641" s="30">
        <v>92243</v>
      </c>
      <c r="S1641" s="32">
        <v>42156</v>
      </c>
      <c r="T1641" s="32">
        <v>42157</v>
      </c>
      <c r="U1641" s="53">
        <v>322.25069999999999</v>
      </c>
      <c r="V1641" s="30">
        <v>12</v>
      </c>
      <c r="W1641" s="30">
        <v>467.03</v>
      </c>
      <c r="X1641" s="30">
        <v>87721</v>
      </c>
      <c r="Y1641" s="30" t="s">
        <v>3217</v>
      </c>
      <c r="Z1641" s="30">
        <v>561.00698461447405</v>
      </c>
    </row>
    <row r="1642" spans="1:26" x14ac:dyDescent="0.2">
      <c r="A1642" s="30">
        <v>797</v>
      </c>
      <c r="B1642" s="30" t="s">
        <v>1500</v>
      </c>
      <c r="C1642" s="30" t="s">
        <v>46</v>
      </c>
      <c r="D1642" s="30">
        <v>0.04</v>
      </c>
      <c r="E1642" s="30">
        <v>9.11</v>
      </c>
      <c r="F1642" s="30">
        <v>2.25</v>
      </c>
      <c r="G1642" s="30" t="s">
        <v>14</v>
      </c>
      <c r="H1642" s="30" t="s">
        <v>70</v>
      </c>
      <c r="I1642" s="30" t="s">
        <v>24</v>
      </c>
      <c r="J1642" s="30" t="s">
        <v>25</v>
      </c>
      <c r="K1642" s="30" t="s">
        <v>26</v>
      </c>
      <c r="L1642" s="30" t="s">
        <v>2705</v>
      </c>
      <c r="M1642" s="30">
        <v>0.52</v>
      </c>
      <c r="N1642" s="30" t="s">
        <v>8</v>
      </c>
      <c r="O1642" s="30" t="s">
        <v>35</v>
      </c>
      <c r="P1642" s="30" t="s">
        <v>122</v>
      </c>
      <c r="Q1642" s="30" t="s">
        <v>1502</v>
      </c>
      <c r="R1642" s="30">
        <v>84067</v>
      </c>
      <c r="S1642" s="32">
        <v>42156</v>
      </c>
      <c r="T1642" s="32">
        <v>42159</v>
      </c>
      <c r="U1642" s="53">
        <v>-3.496</v>
      </c>
      <c r="V1642" s="30">
        <v>2</v>
      </c>
      <c r="W1642" s="30">
        <v>18.59</v>
      </c>
      <c r="X1642" s="30">
        <v>86868</v>
      </c>
      <c r="Y1642" s="30" t="s">
        <v>3217</v>
      </c>
      <c r="Z1642" s="30">
        <v>330.93325493118249</v>
      </c>
    </row>
    <row r="1643" spans="1:26" x14ac:dyDescent="0.2">
      <c r="A1643" s="30">
        <v>797</v>
      </c>
      <c r="B1643" s="30" t="s">
        <v>1500</v>
      </c>
      <c r="C1643" s="30" t="s">
        <v>46</v>
      </c>
      <c r="D1643" s="30">
        <v>7.0000000000000007E-2</v>
      </c>
      <c r="E1643" s="30">
        <v>64.650000000000006</v>
      </c>
      <c r="F1643" s="30">
        <v>35</v>
      </c>
      <c r="G1643" s="30" t="s">
        <v>14</v>
      </c>
      <c r="H1643" s="30" t="s">
        <v>70</v>
      </c>
      <c r="I1643" s="30" t="s">
        <v>24</v>
      </c>
      <c r="J1643" s="30" t="s">
        <v>54</v>
      </c>
      <c r="K1643" s="30" t="s">
        <v>40</v>
      </c>
      <c r="L1643" s="30" t="s">
        <v>989</v>
      </c>
      <c r="M1643" s="30">
        <v>0.8</v>
      </c>
      <c r="N1643" s="30" t="s">
        <v>8</v>
      </c>
      <c r="O1643" s="30" t="s">
        <v>35</v>
      </c>
      <c r="P1643" s="30" t="s">
        <v>122</v>
      </c>
      <c r="Q1643" s="30" t="s">
        <v>1502</v>
      </c>
      <c r="R1643" s="30">
        <v>84067</v>
      </c>
      <c r="S1643" s="32">
        <v>42156</v>
      </c>
      <c r="T1643" s="32">
        <v>42158</v>
      </c>
      <c r="U1643" s="53">
        <v>-717.072</v>
      </c>
      <c r="V1643" s="30">
        <v>13</v>
      </c>
      <c r="W1643" s="30">
        <v>834.08</v>
      </c>
      <c r="X1643" s="30">
        <v>86868</v>
      </c>
      <c r="Y1643" s="30" t="s">
        <v>3217</v>
      </c>
      <c r="Z1643" s="30">
        <v>892.32451494844395</v>
      </c>
    </row>
    <row r="1644" spans="1:26" x14ac:dyDescent="0.2">
      <c r="A1644" s="30">
        <v>1556</v>
      </c>
      <c r="B1644" s="30" t="s">
        <v>2706</v>
      </c>
      <c r="C1644" s="30" t="s">
        <v>46</v>
      </c>
      <c r="D1644" s="30">
        <v>0.06</v>
      </c>
      <c r="E1644" s="30">
        <v>2.89</v>
      </c>
      <c r="F1644" s="30">
        <v>0.99</v>
      </c>
      <c r="G1644" s="30" t="s">
        <v>14</v>
      </c>
      <c r="H1644" s="30" t="s">
        <v>15</v>
      </c>
      <c r="I1644" s="30" t="s">
        <v>24</v>
      </c>
      <c r="J1644" s="30" t="s">
        <v>128</v>
      </c>
      <c r="K1644" s="30" t="s">
        <v>49</v>
      </c>
      <c r="L1644" s="30" t="s">
        <v>2707</v>
      </c>
      <c r="M1644" s="30">
        <v>0.38</v>
      </c>
      <c r="N1644" s="30" t="s">
        <v>8</v>
      </c>
      <c r="O1644" s="30" t="s">
        <v>9</v>
      </c>
      <c r="P1644" s="30" t="s">
        <v>218</v>
      </c>
      <c r="Q1644" s="30" t="s">
        <v>2708</v>
      </c>
      <c r="R1644" s="30">
        <v>22304</v>
      </c>
      <c r="S1644" s="32">
        <v>42156</v>
      </c>
      <c r="T1644" s="32">
        <v>42158</v>
      </c>
      <c r="U1644" s="53">
        <v>-2.0097</v>
      </c>
      <c r="V1644" s="30">
        <v>6</v>
      </c>
      <c r="W1644" s="30">
        <v>16.670000000000002</v>
      </c>
      <c r="X1644" s="30">
        <v>87425</v>
      </c>
      <c r="Y1644" s="30" t="s">
        <v>3215</v>
      </c>
      <c r="Z1644" s="30">
        <v>119.62307759247338</v>
      </c>
    </row>
    <row r="1645" spans="1:26" x14ac:dyDescent="0.2">
      <c r="A1645" s="30">
        <v>1556</v>
      </c>
      <c r="B1645" s="30" t="s">
        <v>2706</v>
      </c>
      <c r="C1645" s="30" t="s">
        <v>46</v>
      </c>
      <c r="D1645" s="30">
        <v>0.08</v>
      </c>
      <c r="E1645" s="30">
        <v>22.84</v>
      </c>
      <c r="F1645" s="30">
        <v>11.54</v>
      </c>
      <c r="G1645" s="30" t="s">
        <v>14</v>
      </c>
      <c r="H1645" s="30" t="s">
        <v>15</v>
      </c>
      <c r="I1645" s="30" t="s">
        <v>24</v>
      </c>
      <c r="J1645" s="30" t="s">
        <v>64</v>
      </c>
      <c r="K1645" s="30" t="s">
        <v>49</v>
      </c>
      <c r="L1645" s="30" t="s">
        <v>1817</v>
      </c>
      <c r="M1645" s="30">
        <v>0.39</v>
      </c>
      <c r="N1645" s="30" t="s">
        <v>8</v>
      </c>
      <c r="O1645" s="30" t="s">
        <v>9</v>
      </c>
      <c r="P1645" s="30" t="s">
        <v>218</v>
      </c>
      <c r="Q1645" s="30" t="s">
        <v>2708</v>
      </c>
      <c r="R1645" s="30">
        <v>22304</v>
      </c>
      <c r="S1645" s="32">
        <v>42156</v>
      </c>
      <c r="T1645" s="32">
        <v>42158</v>
      </c>
      <c r="U1645" s="53">
        <v>-477.37200000000001</v>
      </c>
      <c r="V1645" s="30">
        <v>9</v>
      </c>
      <c r="W1645" s="30">
        <v>195.16</v>
      </c>
      <c r="X1645" s="30">
        <v>87425</v>
      </c>
      <c r="Y1645" s="30" t="s">
        <v>3215</v>
      </c>
      <c r="Z1645" s="30">
        <v>-17.96314077286781</v>
      </c>
    </row>
    <row r="1646" spans="1:26" x14ac:dyDescent="0.2">
      <c r="A1646" s="30">
        <v>1690</v>
      </c>
      <c r="B1646" s="30" t="s">
        <v>726</v>
      </c>
      <c r="C1646" s="30" t="s">
        <v>46</v>
      </c>
      <c r="D1646" s="30">
        <v>0.09</v>
      </c>
      <c r="E1646" s="30">
        <v>95.43</v>
      </c>
      <c r="F1646" s="30">
        <v>19.989999999999998</v>
      </c>
      <c r="G1646" s="30" t="s">
        <v>14</v>
      </c>
      <c r="H1646" s="30" t="s">
        <v>70</v>
      </c>
      <c r="I1646" s="30" t="s">
        <v>24</v>
      </c>
      <c r="J1646" s="30" t="s">
        <v>54</v>
      </c>
      <c r="K1646" s="30" t="s">
        <v>49</v>
      </c>
      <c r="L1646" s="30" t="s">
        <v>1413</v>
      </c>
      <c r="M1646" s="30">
        <v>0.79</v>
      </c>
      <c r="N1646" s="30" t="s">
        <v>8</v>
      </c>
      <c r="O1646" s="30" t="s">
        <v>87</v>
      </c>
      <c r="P1646" s="30" t="s">
        <v>296</v>
      </c>
      <c r="Q1646" s="30" t="s">
        <v>728</v>
      </c>
      <c r="R1646" s="30">
        <v>17112</v>
      </c>
      <c r="S1646" s="32">
        <v>42156</v>
      </c>
      <c r="T1646" s="32">
        <v>42157</v>
      </c>
      <c r="U1646" s="53">
        <v>-143.23500000000001</v>
      </c>
      <c r="V1646" s="30">
        <v>22</v>
      </c>
      <c r="W1646" s="30">
        <v>2053.6</v>
      </c>
      <c r="X1646" s="30">
        <v>91078</v>
      </c>
      <c r="Y1646" s="30" t="s">
        <v>3218</v>
      </c>
      <c r="Z1646" s="30">
        <v>1139.9923218832382</v>
      </c>
    </row>
    <row r="1647" spans="1:26" x14ac:dyDescent="0.2">
      <c r="A1647" s="30">
        <v>2443</v>
      </c>
      <c r="B1647" s="30" t="s">
        <v>597</v>
      </c>
      <c r="C1647" s="30" t="s">
        <v>46</v>
      </c>
      <c r="D1647" s="30">
        <v>0.06</v>
      </c>
      <c r="E1647" s="30">
        <v>2.2799999999999998</v>
      </c>
      <c r="F1647" s="30">
        <v>5.2</v>
      </c>
      <c r="G1647" s="30" t="s">
        <v>14</v>
      </c>
      <c r="H1647" s="30" t="s">
        <v>70</v>
      </c>
      <c r="I1647" s="30" t="s">
        <v>24</v>
      </c>
      <c r="J1647" s="30" t="s">
        <v>25</v>
      </c>
      <c r="K1647" s="30" t="s">
        <v>26</v>
      </c>
      <c r="L1647" s="30" t="s">
        <v>2709</v>
      </c>
      <c r="M1647" s="30">
        <v>0.41</v>
      </c>
      <c r="N1647" s="30" t="s">
        <v>8</v>
      </c>
      <c r="O1647" s="30" t="s">
        <v>9</v>
      </c>
      <c r="P1647" s="30" t="s">
        <v>99</v>
      </c>
      <c r="Q1647" s="30" t="s">
        <v>104</v>
      </c>
      <c r="R1647" s="30">
        <v>33142</v>
      </c>
      <c r="S1647" s="32">
        <v>42156</v>
      </c>
      <c r="T1647" s="32">
        <v>42158</v>
      </c>
      <c r="U1647" s="53">
        <v>-2002.6314</v>
      </c>
      <c r="V1647" s="30">
        <v>13</v>
      </c>
      <c r="W1647" s="30">
        <v>30.47</v>
      </c>
      <c r="X1647" s="30">
        <v>89301</v>
      </c>
      <c r="Y1647" s="30" t="s">
        <v>3215</v>
      </c>
      <c r="Z1647" s="30">
        <v>-1760.74334176194</v>
      </c>
    </row>
    <row r="1648" spans="1:26" x14ac:dyDescent="0.2">
      <c r="A1648" s="30">
        <v>142</v>
      </c>
      <c r="B1648" s="30" t="s">
        <v>2710</v>
      </c>
      <c r="C1648" s="30" t="s">
        <v>1</v>
      </c>
      <c r="D1648" s="30">
        <v>0.03</v>
      </c>
      <c r="E1648" s="30">
        <v>22.84</v>
      </c>
      <c r="F1648" s="30">
        <v>11.54</v>
      </c>
      <c r="G1648" s="30" t="s">
        <v>14</v>
      </c>
      <c r="H1648" s="30" t="s">
        <v>3</v>
      </c>
      <c r="I1648" s="30" t="s">
        <v>24</v>
      </c>
      <c r="J1648" s="30" t="s">
        <v>64</v>
      </c>
      <c r="K1648" s="30" t="s">
        <v>49</v>
      </c>
      <c r="L1648" s="30" t="s">
        <v>1817</v>
      </c>
      <c r="M1648" s="30">
        <v>0.39</v>
      </c>
      <c r="N1648" s="30" t="s">
        <v>8</v>
      </c>
      <c r="O1648" s="30" t="s">
        <v>87</v>
      </c>
      <c r="P1648" s="30" t="s">
        <v>224</v>
      </c>
      <c r="Q1648" s="30" t="s">
        <v>2711</v>
      </c>
      <c r="R1648" s="30">
        <v>6401</v>
      </c>
      <c r="S1648" s="32">
        <v>42157</v>
      </c>
      <c r="T1648" s="32">
        <v>42158</v>
      </c>
      <c r="U1648" s="53">
        <v>91.956000000000003</v>
      </c>
      <c r="V1648" s="30">
        <v>13</v>
      </c>
      <c r="W1648" s="30">
        <v>312.58999999999997</v>
      </c>
      <c r="X1648" s="30">
        <v>91087</v>
      </c>
      <c r="Y1648" s="30" t="s">
        <v>3218</v>
      </c>
      <c r="Z1648" s="30">
        <v>706.96647639709181</v>
      </c>
    </row>
    <row r="1649" spans="1:26" x14ac:dyDescent="0.2">
      <c r="A1649" s="30">
        <v>144</v>
      </c>
      <c r="B1649" s="30" t="s">
        <v>2712</v>
      </c>
      <c r="C1649" s="30" t="s">
        <v>1</v>
      </c>
      <c r="D1649" s="30">
        <v>0.05</v>
      </c>
      <c r="E1649" s="30">
        <v>10.98</v>
      </c>
      <c r="F1649" s="30">
        <v>3.37</v>
      </c>
      <c r="G1649" s="30" t="s">
        <v>14</v>
      </c>
      <c r="H1649" s="30" t="s">
        <v>3</v>
      </c>
      <c r="I1649" s="30" t="s">
        <v>24</v>
      </c>
      <c r="J1649" s="30" t="s">
        <v>544</v>
      </c>
      <c r="K1649" s="30" t="s">
        <v>18</v>
      </c>
      <c r="L1649" s="30" t="s">
        <v>2105</v>
      </c>
      <c r="M1649" s="30">
        <v>0.56999999999999995</v>
      </c>
      <c r="N1649" s="30" t="s">
        <v>8</v>
      </c>
      <c r="O1649" s="30" t="s">
        <v>87</v>
      </c>
      <c r="P1649" s="30" t="s">
        <v>379</v>
      </c>
      <c r="Q1649" s="30" t="s">
        <v>2713</v>
      </c>
      <c r="R1649" s="30">
        <v>2664</v>
      </c>
      <c r="S1649" s="32">
        <v>42157</v>
      </c>
      <c r="T1649" s="32">
        <v>42158</v>
      </c>
      <c r="U1649" s="53">
        <v>-2.544</v>
      </c>
      <c r="V1649" s="30">
        <v>6</v>
      </c>
      <c r="W1649" s="30">
        <v>64.400000000000006</v>
      </c>
      <c r="X1649" s="30">
        <v>91087</v>
      </c>
      <c r="Y1649" s="30" t="s">
        <v>3218</v>
      </c>
      <c r="Z1649" s="30">
        <v>483.61945112048789</v>
      </c>
    </row>
    <row r="1650" spans="1:26" x14ac:dyDescent="0.2">
      <c r="A1650" s="30">
        <v>1461</v>
      </c>
      <c r="B1650" s="30" t="s">
        <v>2714</v>
      </c>
      <c r="C1650" s="30" t="s">
        <v>13</v>
      </c>
      <c r="D1650" s="30">
        <v>0.05</v>
      </c>
      <c r="E1650" s="30">
        <v>12.95</v>
      </c>
      <c r="F1650" s="30">
        <v>4.9800000000000004</v>
      </c>
      <c r="G1650" s="30" t="s">
        <v>14</v>
      </c>
      <c r="H1650" s="30" t="s">
        <v>15</v>
      </c>
      <c r="I1650" s="30" t="s">
        <v>24</v>
      </c>
      <c r="J1650" s="30" t="s">
        <v>48</v>
      </c>
      <c r="K1650" s="30" t="s">
        <v>49</v>
      </c>
      <c r="L1650" s="30" t="s">
        <v>2715</v>
      </c>
      <c r="M1650" s="30">
        <v>0.4</v>
      </c>
      <c r="N1650" s="30" t="s">
        <v>8</v>
      </c>
      <c r="O1650" s="30" t="s">
        <v>28</v>
      </c>
      <c r="P1650" s="30" t="s">
        <v>29</v>
      </c>
      <c r="Q1650" s="30" t="s">
        <v>2005</v>
      </c>
      <c r="R1650" s="30">
        <v>47905</v>
      </c>
      <c r="S1650" s="32">
        <v>42157</v>
      </c>
      <c r="T1650" s="32">
        <v>42159</v>
      </c>
      <c r="U1650" s="53">
        <v>134.16825</v>
      </c>
      <c r="V1650" s="30">
        <v>19</v>
      </c>
      <c r="W1650" s="30">
        <v>252.36</v>
      </c>
      <c r="X1650" s="30">
        <v>86397</v>
      </c>
      <c r="Y1650" s="30" t="s">
        <v>3216</v>
      </c>
      <c r="Z1650" s="30">
        <v>220.58792778209013</v>
      </c>
    </row>
    <row r="1651" spans="1:26" x14ac:dyDescent="0.2">
      <c r="A1651" s="30">
        <v>1997</v>
      </c>
      <c r="B1651" s="30" t="s">
        <v>750</v>
      </c>
      <c r="C1651" s="30" t="s">
        <v>23</v>
      </c>
      <c r="D1651" s="30">
        <v>0</v>
      </c>
      <c r="E1651" s="30">
        <v>24.92</v>
      </c>
      <c r="F1651" s="30">
        <v>12.98</v>
      </c>
      <c r="G1651" s="30" t="s">
        <v>14</v>
      </c>
      <c r="H1651" s="30" t="s">
        <v>15</v>
      </c>
      <c r="I1651" s="30" t="s">
        <v>24</v>
      </c>
      <c r="J1651" s="30" t="s">
        <v>48</v>
      </c>
      <c r="K1651" s="30" t="s">
        <v>49</v>
      </c>
      <c r="L1651" s="30" t="s">
        <v>1707</v>
      </c>
      <c r="M1651" s="30">
        <v>0.39</v>
      </c>
      <c r="N1651" s="30" t="s">
        <v>8</v>
      </c>
      <c r="O1651" s="30" t="s">
        <v>9</v>
      </c>
      <c r="P1651" s="30" t="s">
        <v>247</v>
      </c>
      <c r="Q1651" s="30" t="s">
        <v>248</v>
      </c>
      <c r="R1651" s="30">
        <v>29915</v>
      </c>
      <c r="S1651" s="32">
        <v>42157</v>
      </c>
      <c r="T1651" s="32">
        <v>42157</v>
      </c>
      <c r="U1651" s="53">
        <v>-23.155999999999999</v>
      </c>
      <c r="V1651" s="30">
        <v>1</v>
      </c>
      <c r="W1651" s="30">
        <v>32.659999999999997</v>
      </c>
      <c r="X1651" s="30">
        <v>90335</v>
      </c>
      <c r="Y1651" s="30" t="s">
        <v>3215</v>
      </c>
      <c r="Z1651" s="30">
        <v>425.08961399828542</v>
      </c>
    </row>
    <row r="1652" spans="1:26" x14ac:dyDescent="0.2">
      <c r="A1652" s="30">
        <v>2334</v>
      </c>
      <c r="B1652" s="30" t="s">
        <v>2014</v>
      </c>
      <c r="C1652" s="30" t="s">
        <v>23</v>
      </c>
      <c r="D1652" s="30">
        <v>0.06</v>
      </c>
      <c r="E1652" s="30">
        <v>3.74</v>
      </c>
      <c r="F1652" s="30">
        <v>0.94</v>
      </c>
      <c r="G1652" s="30" t="s">
        <v>14</v>
      </c>
      <c r="H1652" s="30" t="s">
        <v>47</v>
      </c>
      <c r="I1652" s="30" t="s">
        <v>24</v>
      </c>
      <c r="J1652" s="30" t="s">
        <v>152</v>
      </c>
      <c r="K1652" s="30" t="s">
        <v>26</v>
      </c>
      <c r="L1652" s="30" t="s">
        <v>2716</v>
      </c>
      <c r="M1652" s="30">
        <v>0.83</v>
      </c>
      <c r="N1652" s="30" t="s">
        <v>8</v>
      </c>
      <c r="O1652" s="30" t="s">
        <v>28</v>
      </c>
      <c r="P1652" s="30" t="s">
        <v>333</v>
      </c>
      <c r="Q1652" s="30" t="s">
        <v>2015</v>
      </c>
      <c r="R1652" s="30">
        <v>53220</v>
      </c>
      <c r="S1652" s="32">
        <v>42157</v>
      </c>
      <c r="T1652" s="32">
        <v>42164</v>
      </c>
      <c r="U1652" s="53">
        <v>-7.6849999999999996</v>
      </c>
      <c r="V1652" s="30">
        <v>12</v>
      </c>
      <c r="W1652" s="30">
        <v>44.75</v>
      </c>
      <c r="X1652" s="30">
        <v>89610</v>
      </c>
      <c r="Y1652" s="30" t="s">
        <v>3216</v>
      </c>
      <c r="Z1652" s="30">
        <v>427.23936542258741</v>
      </c>
    </row>
    <row r="1653" spans="1:26" x14ac:dyDescent="0.2">
      <c r="A1653" s="30">
        <v>210</v>
      </c>
      <c r="B1653" s="30" t="s">
        <v>555</v>
      </c>
      <c r="C1653" s="30" t="s">
        <v>92</v>
      </c>
      <c r="D1653" s="30">
        <v>0.09</v>
      </c>
      <c r="E1653" s="30">
        <v>5.4</v>
      </c>
      <c r="F1653" s="30">
        <v>7.78</v>
      </c>
      <c r="G1653" s="30" t="s">
        <v>63</v>
      </c>
      <c r="H1653" s="30" t="s">
        <v>47</v>
      </c>
      <c r="I1653" s="30" t="s">
        <v>24</v>
      </c>
      <c r="J1653" s="30" t="s">
        <v>48</v>
      </c>
      <c r="K1653" s="30" t="s">
        <v>49</v>
      </c>
      <c r="L1653" s="30" t="s">
        <v>1460</v>
      </c>
      <c r="M1653" s="30">
        <v>0.37</v>
      </c>
      <c r="N1653" s="30" t="s">
        <v>8</v>
      </c>
      <c r="O1653" s="30" t="s">
        <v>87</v>
      </c>
      <c r="P1653" s="30" t="s">
        <v>88</v>
      </c>
      <c r="Q1653" s="30" t="s">
        <v>557</v>
      </c>
      <c r="R1653" s="30">
        <v>12180</v>
      </c>
      <c r="S1653" s="32">
        <v>42157</v>
      </c>
      <c r="T1653" s="32">
        <v>42157</v>
      </c>
      <c r="U1653" s="53">
        <v>-21.487749999999998</v>
      </c>
      <c r="V1653" s="30">
        <v>4</v>
      </c>
      <c r="W1653" s="30">
        <v>27.3</v>
      </c>
      <c r="X1653" s="30">
        <v>85966</v>
      </c>
      <c r="Y1653" s="30" t="s">
        <v>3218</v>
      </c>
      <c r="Z1653" s="30">
        <v>55.968349830326758</v>
      </c>
    </row>
    <row r="1654" spans="1:26" x14ac:dyDescent="0.2">
      <c r="A1654" s="30">
        <v>210</v>
      </c>
      <c r="B1654" s="30" t="s">
        <v>555</v>
      </c>
      <c r="C1654" s="30" t="s">
        <v>92</v>
      </c>
      <c r="D1654" s="30">
        <v>0.02</v>
      </c>
      <c r="E1654" s="30">
        <v>20.28</v>
      </c>
      <c r="F1654" s="30">
        <v>6.68</v>
      </c>
      <c r="G1654" s="30" t="s">
        <v>14</v>
      </c>
      <c r="H1654" s="30" t="s">
        <v>47</v>
      </c>
      <c r="I1654" s="30" t="s">
        <v>4</v>
      </c>
      <c r="J1654" s="30" t="s">
        <v>102</v>
      </c>
      <c r="K1654" s="30" t="s">
        <v>49</v>
      </c>
      <c r="L1654" s="30" t="s">
        <v>2717</v>
      </c>
      <c r="M1654" s="30">
        <v>0.53</v>
      </c>
      <c r="N1654" s="30" t="s">
        <v>8</v>
      </c>
      <c r="O1654" s="30" t="s">
        <v>87</v>
      </c>
      <c r="P1654" s="30" t="s">
        <v>88</v>
      </c>
      <c r="Q1654" s="30" t="s">
        <v>557</v>
      </c>
      <c r="R1654" s="30">
        <v>12180</v>
      </c>
      <c r="S1654" s="32">
        <v>42157</v>
      </c>
      <c r="T1654" s="32">
        <v>42157</v>
      </c>
      <c r="U1654" s="53">
        <v>44.677500000000002</v>
      </c>
      <c r="V1654" s="30">
        <v>3</v>
      </c>
      <c r="W1654" s="30">
        <v>64.75</v>
      </c>
      <c r="X1654" s="30">
        <v>85966</v>
      </c>
      <c r="Y1654" s="30" t="s">
        <v>3218</v>
      </c>
      <c r="Z1654" s="30">
        <v>401.40566868796475</v>
      </c>
    </row>
    <row r="1655" spans="1:26" x14ac:dyDescent="0.2">
      <c r="A1655" s="30">
        <v>210</v>
      </c>
      <c r="B1655" s="30" t="s">
        <v>555</v>
      </c>
      <c r="C1655" s="30" t="s">
        <v>92</v>
      </c>
      <c r="D1655" s="30">
        <v>0</v>
      </c>
      <c r="E1655" s="30">
        <v>11.55</v>
      </c>
      <c r="F1655" s="30">
        <v>2.36</v>
      </c>
      <c r="G1655" s="30" t="s">
        <v>14</v>
      </c>
      <c r="H1655" s="30" t="s">
        <v>47</v>
      </c>
      <c r="I1655" s="30" t="s">
        <v>24</v>
      </c>
      <c r="J1655" s="30" t="s">
        <v>25</v>
      </c>
      <c r="K1655" s="30" t="s">
        <v>26</v>
      </c>
      <c r="L1655" s="30" t="s">
        <v>356</v>
      </c>
      <c r="M1655" s="30">
        <v>0.55000000000000004</v>
      </c>
      <c r="N1655" s="30" t="s">
        <v>8</v>
      </c>
      <c r="O1655" s="30" t="s">
        <v>87</v>
      </c>
      <c r="P1655" s="30" t="s">
        <v>88</v>
      </c>
      <c r="Q1655" s="30" t="s">
        <v>557</v>
      </c>
      <c r="R1655" s="30">
        <v>12180</v>
      </c>
      <c r="S1655" s="32">
        <v>42157</v>
      </c>
      <c r="T1655" s="32">
        <v>42158</v>
      </c>
      <c r="U1655" s="53">
        <v>23.594999999999999</v>
      </c>
      <c r="V1655" s="30">
        <v>5</v>
      </c>
      <c r="W1655" s="30">
        <v>62.98</v>
      </c>
      <c r="X1655" s="30">
        <v>85966</v>
      </c>
      <c r="Y1655" s="30" t="s">
        <v>3218</v>
      </c>
      <c r="Z1655" s="30">
        <v>262.90250810744368</v>
      </c>
    </row>
    <row r="1656" spans="1:26" x14ac:dyDescent="0.2">
      <c r="A1656" s="30">
        <v>211</v>
      </c>
      <c r="B1656" s="30" t="s">
        <v>238</v>
      </c>
      <c r="C1656" s="30" t="s">
        <v>92</v>
      </c>
      <c r="D1656" s="30">
        <v>0.05</v>
      </c>
      <c r="E1656" s="30">
        <v>2.08</v>
      </c>
      <c r="F1656" s="30">
        <v>2.56</v>
      </c>
      <c r="G1656" s="30" t="s">
        <v>14</v>
      </c>
      <c r="H1656" s="30" t="s">
        <v>47</v>
      </c>
      <c r="I1656" s="30" t="s">
        <v>24</v>
      </c>
      <c r="J1656" s="30" t="s">
        <v>544</v>
      </c>
      <c r="K1656" s="30" t="s">
        <v>18</v>
      </c>
      <c r="L1656" s="30" t="s">
        <v>1143</v>
      </c>
      <c r="M1656" s="30">
        <v>0.55000000000000004</v>
      </c>
      <c r="N1656" s="30" t="s">
        <v>8</v>
      </c>
      <c r="O1656" s="30" t="s">
        <v>87</v>
      </c>
      <c r="P1656" s="30" t="s">
        <v>88</v>
      </c>
      <c r="Q1656" s="30" t="s">
        <v>239</v>
      </c>
      <c r="R1656" s="30">
        <v>13501</v>
      </c>
      <c r="S1656" s="32">
        <v>42157</v>
      </c>
      <c r="T1656" s="32">
        <v>42158</v>
      </c>
      <c r="U1656" s="53">
        <v>-36.25</v>
      </c>
      <c r="V1656" s="30">
        <v>20</v>
      </c>
      <c r="W1656" s="30">
        <v>42.29</v>
      </c>
      <c r="X1656" s="30">
        <v>85966</v>
      </c>
      <c r="Y1656" s="30" t="s">
        <v>3218</v>
      </c>
      <c r="Z1656" s="30">
        <v>144.43443946020977</v>
      </c>
    </row>
    <row r="1657" spans="1:26" x14ac:dyDescent="0.2">
      <c r="A1657" s="30">
        <v>3374</v>
      </c>
      <c r="B1657" s="30" t="s">
        <v>2718</v>
      </c>
      <c r="C1657" s="30" t="s">
        <v>92</v>
      </c>
      <c r="D1657" s="30">
        <v>0.01</v>
      </c>
      <c r="E1657" s="30">
        <v>179.29</v>
      </c>
      <c r="F1657" s="30">
        <v>29.21</v>
      </c>
      <c r="G1657" s="30" t="s">
        <v>2</v>
      </c>
      <c r="H1657" s="30" t="s">
        <v>70</v>
      </c>
      <c r="I1657" s="30" t="s">
        <v>4</v>
      </c>
      <c r="J1657" s="30" t="s">
        <v>5</v>
      </c>
      <c r="K1657" s="30" t="s">
        <v>6</v>
      </c>
      <c r="L1657" s="30" t="s">
        <v>519</v>
      </c>
      <c r="M1657" s="30">
        <v>0.76</v>
      </c>
      <c r="N1657" s="30" t="s">
        <v>8</v>
      </c>
      <c r="O1657" s="30" t="s">
        <v>87</v>
      </c>
      <c r="P1657" s="30" t="s">
        <v>394</v>
      </c>
      <c r="Q1657" s="30" t="s">
        <v>2719</v>
      </c>
      <c r="R1657" s="30">
        <v>21113</v>
      </c>
      <c r="S1657" s="32">
        <v>42157</v>
      </c>
      <c r="T1657" s="32">
        <v>42159</v>
      </c>
      <c r="U1657" s="53">
        <v>66.362219999999994</v>
      </c>
      <c r="V1657" s="30">
        <v>8</v>
      </c>
      <c r="W1657" s="30">
        <v>1487.9</v>
      </c>
      <c r="X1657" s="30">
        <v>87473</v>
      </c>
      <c r="Y1657" s="30" t="s">
        <v>3218</v>
      </c>
      <c r="Z1657" s="30">
        <v>1908.3060246321322</v>
      </c>
    </row>
    <row r="1658" spans="1:26" x14ac:dyDescent="0.2">
      <c r="A1658" s="30">
        <v>1170</v>
      </c>
      <c r="B1658" s="30" t="s">
        <v>2720</v>
      </c>
      <c r="C1658" s="30" t="s">
        <v>46</v>
      </c>
      <c r="D1658" s="30">
        <v>0.09</v>
      </c>
      <c r="E1658" s="30">
        <v>9.7799999999999994</v>
      </c>
      <c r="F1658" s="30">
        <v>1.39</v>
      </c>
      <c r="G1658" s="30" t="s">
        <v>14</v>
      </c>
      <c r="H1658" s="30" t="s">
        <v>15</v>
      </c>
      <c r="I1658" s="30" t="s">
        <v>24</v>
      </c>
      <c r="J1658" s="30" t="s">
        <v>321</v>
      </c>
      <c r="K1658" s="30" t="s">
        <v>49</v>
      </c>
      <c r="L1658" s="30" t="s">
        <v>1487</v>
      </c>
      <c r="M1658" s="30">
        <v>0.39</v>
      </c>
      <c r="N1658" s="30" t="s">
        <v>8</v>
      </c>
      <c r="O1658" s="30" t="s">
        <v>87</v>
      </c>
      <c r="P1658" s="30" t="s">
        <v>1584</v>
      </c>
      <c r="Q1658" s="30" t="s">
        <v>2701</v>
      </c>
      <c r="R1658" s="30">
        <v>19711</v>
      </c>
      <c r="S1658" s="32">
        <v>42157</v>
      </c>
      <c r="T1658" s="32">
        <v>42158</v>
      </c>
      <c r="U1658" s="53">
        <v>125.20740000000001</v>
      </c>
      <c r="V1658" s="30">
        <v>19</v>
      </c>
      <c r="W1658" s="30">
        <v>181.46</v>
      </c>
      <c r="X1658" s="30">
        <v>87520</v>
      </c>
      <c r="Y1658" s="30" t="s">
        <v>3218</v>
      </c>
      <c r="Z1658" s="30">
        <v>271.02664963863236</v>
      </c>
    </row>
    <row r="1659" spans="1:26" x14ac:dyDescent="0.2">
      <c r="A1659" s="30">
        <v>1170</v>
      </c>
      <c r="B1659" s="30" t="s">
        <v>2720</v>
      </c>
      <c r="C1659" s="30" t="s">
        <v>46</v>
      </c>
      <c r="D1659" s="30">
        <v>0</v>
      </c>
      <c r="E1659" s="30">
        <v>200.99</v>
      </c>
      <c r="F1659" s="30">
        <v>8.08</v>
      </c>
      <c r="G1659" s="30" t="s">
        <v>14</v>
      </c>
      <c r="H1659" s="30" t="s">
        <v>15</v>
      </c>
      <c r="I1659" s="30" t="s">
        <v>16</v>
      </c>
      <c r="J1659" s="30" t="s">
        <v>111</v>
      </c>
      <c r="K1659" s="30" t="s">
        <v>49</v>
      </c>
      <c r="L1659" s="30" t="s">
        <v>2721</v>
      </c>
      <c r="M1659" s="30">
        <v>0.59</v>
      </c>
      <c r="N1659" s="30" t="s">
        <v>8</v>
      </c>
      <c r="O1659" s="30" t="s">
        <v>87</v>
      </c>
      <c r="P1659" s="30" t="s">
        <v>1584</v>
      </c>
      <c r="Q1659" s="30" t="s">
        <v>2701</v>
      </c>
      <c r="R1659" s="30">
        <v>19711</v>
      </c>
      <c r="S1659" s="32">
        <v>42157</v>
      </c>
      <c r="T1659" s="32">
        <v>42159</v>
      </c>
      <c r="U1659" s="53">
        <v>281.53440000000001</v>
      </c>
      <c r="V1659" s="30">
        <v>6</v>
      </c>
      <c r="W1659" s="30">
        <v>1076.3</v>
      </c>
      <c r="X1659" s="30">
        <v>87520</v>
      </c>
      <c r="Y1659" s="30" t="s">
        <v>3218</v>
      </c>
      <c r="Z1659" s="30">
        <v>1440.8235181310001</v>
      </c>
    </row>
    <row r="1660" spans="1:26" x14ac:dyDescent="0.2">
      <c r="A1660" s="30">
        <v>2487</v>
      </c>
      <c r="B1660" s="30" t="s">
        <v>2722</v>
      </c>
      <c r="C1660" s="30" t="s">
        <v>46</v>
      </c>
      <c r="D1660" s="30">
        <v>0.02</v>
      </c>
      <c r="E1660" s="30">
        <v>136.97999999999999</v>
      </c>
      <c r="F1660" s="30">
        <v>24.49</v>
      </c>
      <c r="G1660" s="30" t="s">
        <v>63</v>
      </c>
      <c r="H1660" s="30" t="s">
        <v>3</v>
      </c>
      <c r="I1660" s="30" t="s">
        <v>4</v>
      </c>
      <c r="J1660" s="30" t="s">
        <v>102</v>
      </c>
      <c r="K1660" s="30" t="s">
        <v>40</v>
      </c>
      <c r="L1660" s="30" t="s">
        <v>405</v>
      </c>
      <c r="M1660" s="30">
        <v>0.59</v>
      </c>
      <c r="N1660" s="30" t="s">
        <v>8</v>
      </c>
      <c r="O1660" s="30" t="s">
        <v>9</v>
      </c>
      <c r="P1660" s="30" t="s">
        <v>51</v>
      </c>
      <c r="Q1660" s="30" t="s">
        <v>2723</v>
      </c>
      <c r="R1660" s="30">
        <v>30084</v>
      </c>
      <c r="S1660" s="32">
        <v>42157</v>
      </c>
      <c r="T1660" s="32">
        <v>42158</v>
      </c>
      <c r="U1660" s="53">
        <v>88.56</v>
      </c>
      <c r="V1660" s="30">
        <v>8</v>
      </c>
      <c r="W1660" s="30">
        <v>1140.95</v>
      </c>
      <c r="X1660" s="30">
        <v>91417</v>
      </c>
      <c r="Y1660" s="30" t="s">
        <v>3215</v>
      </c>
      <c r="Z1660" s="30">
        <v>1420.686331989898</v>
      </c>
    </row>
    <row r="1661" spans="1:26" x14ac:dyDescent="0.2">
      <c r="A1661" s="30">
        <v>1389</v>
      </c>
      <c r="B1661" s="30" t="s">
        <v>745</v>
      </c>
      <c r="C1661" s="30" t="s">
        <v>13</v>
      </c>
      <c r="D1661" s="30">
        <v>0.09</v>
      </c>
      <c r="E1661" s="30">
        <v>2.61</v>
      </c>
      <c r="F1661" s="30">
        <v>0.5</v>
      </c>
      <c r="G1661" s="30" t="s">
        <v>14</v>
      </c>
      <c r="H1661" s="30" t="s">
        <v>15</v>
      </c>
      <c r="I1661" s="30" t="s">
        <v>24</v>
      </c>
      <c r="J1661" s="30" t="s">
        <v>128</v>
      </c>
      <c r="K1661" s="30" t="s">
        <v>49</v>
      </c>
      <c r="L1661" s="30" t="s">
        <v>1343</v>
      </c>
      <c r="M1661" s="30">
        <v>0.39</v>
      </c>
      <c r="N1661" s="30" t="s">
        <v>8</v>
      </c>
      <c r="O1661" s="30" t="s">
        <v>35</v>
      </c>
      <c r="P1661" s="30" t="s">
        <v>66</v>
      </c>
      <c r="Q1661" s="30" t="s">
        <v>747</v>
      </c>
      <c r="R1661" s="30">
        <v>94025</v>
      </c>
      <c r="S1661" s="32">
        <v>42158</v>
      </c>
      <c r="T1661" s="32">
        <v>42160</v>
      </c>
      <c r="U1661" s="53">
        <v>29.380199999999999</v>
      </c>
      <c r="V1661" s="30">
        <v>17</v>
      </c>
      <c r="W1661" s="30">
        <v>42.58</v>
      </c>
      <c r="X1661" s="30">
        <v>88729</v>
      </c>
      <c r="Y1661" s="30" t="s">
        <v>3217</v>
      </c>
      <c r="Z1661" s="30">
        <v>-77.684427420086649</v>
      </c>
    </row>
    <row r="1662" spans="1:26" x14ac:dyDescent="0.2">
      <c r="A1662" s="30">
        <v>87</v>
      </c>
      <c r="B1662" s="30" t="s">
        <v>1762</v>
      </c>
      <c r="C1662" s="30" t="s">
        <v>23</v>
      </c>
      <c r="D1662" s="30">
        <v>0.05</v>
      </c>
      <c r="E1662" s="30">
        <v>161.55000000000001</v>
      </c>
      <c r="F1662" s="30">
        <v>19.989999999999998</v>
      </c>
      <c r="G1662" s="30" t="s">
        <v>14</v>
      </c>
      <c r="H1662" s="30" t="s">
        <v>70</v>
      </c>
      <c r="I1662" s="30" t="s">
        <v>24</v>
      </c>
      <c r="J1662" s="30" t="s">
        <v>54</v>
      </c>
      <c r="K1662" s="30" t="s">
        <v>49</v>
      </c>
      <c r="L1662" s="30" t="s">
        <v>55</v>
      </c>
      <c r="M1662" s="30">
        <v>0.66</v>
      </c>
      <c r="N1662" s="30" t="s">
        <v>8</v>
      </c>
      <c r="O1662" s="30" t="s">
        <v>35</v>
      </c>
      <c r="P1662" s="30" t="s">
        <v>66</v>
      </c>
      <c r="Q1662" s="30" t="s">
        <v>1763</v>
      </c>
      <c r="R1662" s="30">
        <v>95687</v>
      </c>
      <c r="S1662" s="32">
        <v>42158</v>
      </c>
      <c r="T1662" s="32">
        <v>42163</v>
      </c>
      <c r="U1662" s="53">
        <v>1892.424</v>
      </c>
      <c r="V1662" s="30">
        <v>19</v>
      </c>
      <c r="W1662" s="30">
        <v>3127.69</v>
      </c>
      <c r="X1662" s="30">
        <v>90596</v>
      </c>
      <c r="Y1662" s="30" t="s">
        <v>3217</v>
      </c>
      <c r="Z1662" s="30">
        <v>3228.8438369218743</v>
      </c>
    </row>
    <row r="1663" spans="1:26" x14ac:dyDescent="0.2">
      <c r="A1663" s="30">
        <v>2268</v>
      </c>
      <c r="B1663" s="30" t="s">
        <v>2724</v>
      </c>
      <c r="C1663" s="30" t="s">
        <v>23</v>
      </c>
      <c r="D1663" s="30">
        <v>0.08</v>
      </c>
      <c r="E1663" s="30">
        <v>259.70999999999998</v>
      </c>
      <c r="F1663" s="30">
        <v>66.67</v>
      </c>
      <c r="G1663" s="30" t="s">
        <v>2</v>
      </c>
      <c r="H1663" s="30" t="s">
        <v>3</v>
      </c>
      <c r="I1663" s="30" t="s">
        <v>4</v>
      </c>
      <c r="J1663" s="30" t="s">
        <v>5</v>
      </c>
      <c r="K1663" s="30" t="s">
        <v>6</v>
      </c>
      <c r="L1663" s="30" t="s">
        <v>1002</v>
      </c>
      <c r="M1663" s="30">
        <v>0.61</v>
      </c>
      <c r="N1663" s="30" t="s">
        <v>8</v>
      </c>
      <c r="O1663" s="30" t="s">
        <v>9</v>
      </c>
      <c r="P1663" s="30" t="s">
        <v>99</v>
      </c>
      <c r="Q1663" s="30" t="s">
        <v>2725</v>
      </c>
      <c r="R1663" s="30">
        <v>34639</v>
      </c>
      <c r="S1663" s="32">
        <v>42158</v>
      </c>
      <c r="T1663" s="32">
        <v>42162</v>
      </c>
      <c r="U1663" s="53">
        <v>138.22200000000001</v>
      </c>
      <c r="V1663" s="30">
        <v>17</v>
      </c>
      <c r="W1663" s="30">
        <v>4086.5</v>
      </c>
      <c r="X1663" s="30">
        <v>89571</v>
      </c>
      <c r="Y1663" s="30" t="s">
        <v>3215</v>
      </c>
      <c r="Z1663" s="30">
        <v>3156.2644426973006</v>
      </c>
    </row>
    <row r="1664" spans="1:26" x14ac:dyDescent="0.2">
      <c r="A1664" s="30">
        <v>1357</v>
      </c>
      <c r="B1664" s="30" t="s">
        <v>2726</v>
      </c>
      <c r="C1664" s="30" t="s">
        <v>92</v>
      </c>
      <c r="D1664" s="30">
        <v>0.03</v>
      </c>
      <c r="E1664" s="30">
        <v>125.99</v>
      </c>
      <c r="F1664" s="30">
        <v>7.69</v>
      </c>
      <c r="G1664" s="30" t="s">
        <v>14</v>
      </c>
      <c r="H1664" s="30" t="s">
        <v>47</v>
      </c>
      <c r="I1664" s="30" t="s">
        <v>16</v>
      </c>
      <c r="J1664" s="30" t="s">
        <v>111</v>
      </c>
      <c r="K1664" s="30" t="s">
        <v>49</v>
      </c>
      <c r="L1664" s="30" t="s">
        <v>1025</v>
      </c>
      <c r="M1664" s="30">
        <v>0.57999999999999996</v>
      </c>
      <c r="N1664" s="30" t="s">
        <v>8</v>
      </c>
      <c r="O1664" s="30" t="s">
        <v>28</v>
      </c>
      <c r="P1664" s="30" t="s">
        <v>163</v>
      </c>
      <c r="Q1664" s="30" t="s">
        <v>2727</v>
      </c>
      <c r="R1664" s="30">
        <v>78596</v>
      </c>
      <c r="S1664" s="32">
        <v>42158</v>
      </c>
      <c r="T1664" s="32">
        <v>42160</v>
      </c>
      <c r="U1664" s="53">
        <v>500.95800000000003</v>
      </c>
      <c r="V1664" s="30">
        <v>9</v>
      </c>
      <c r="W1664" s="30">
        <v>981.65</v>
      </c>
      <c r="X1664" s="30">
        <v>88184</v>
      </c>
      <c r="Y1664" s="30" t="s">
        <v>3216</v>
      </c>
      <c r="Z1664" s="30">
        <v>1262.7231725347301</v>
      </c>
    </row>
    <row r="1665" spans="1:26" x14ac:dyDescent="0.2">
      <c r="A1665" s="30">
        <v>1737</v>
      </c>
      <c r="B1665" s="30" t="s">
        <v>2728</v>
      </c>
      <c r="C1665" s="30" t="s">
        <v>46</v>
      </c>
      <c r="D1665" s="30">
        <v>0.09</v>
      </c>
      <c r="E1665" s="30">
        <v>30.93</v>
      </c>
      <c r="F1665" s="30">
        <v>3.92</v>
      </c>
      <c r="G1665" s="30" t="s">
        <v>14</v>
      </c>
      <c r="H1665" s="30" t="s">
        <v>70</v>
      </c>
      <c r="I1665" s="30" t="s">
        <v>4</v>
      </c>
      <c r="J1665" s="30" t="s">
        <v>102</v>
      </c>
      <c r="K1665" s="30" t="s">
        <v>18</v>
      </c>
      <c r="L1665" s="30" t="s">
        <v>1627</v>
      </c>
      <c r="M1665" s="30">
        <v>0.44</v>
      </c>
      <c r="N1665" s="30" t="s">
        <v>8</v>
      </c>
      <c r="O1665" s="30" t="s">
        <v>9</v>
      </c>
      <c r="P1665" s="30" t="s">
        <v>73</v>
      </c>
      <c r="Q1665" s="30" t="s">
        <v>1530</v>
      </c>
      <c r="R1665" s="30">
        <v>27529</v>
      </c>
      <c r="S1665" s="32">
        <v>42158</v>
      </c>
      <c r="T1665" s="32">
        <v>42160</v>
      </c>
      <c r="U1665" s="53">
        <v>-130.42400000000001</v>
      </c>
      <c r="V1665" s="30">
        <v>16</v>
      </c>
      <c r="W1665" s="30">
        <v>451.83</v>
      </c>
      <c r="X1665" s="30">
        <v>85866</v>
      </c>
      <c r="Y1665" s="30" t="s">
        <v>3215</v>
      </c>
      <c r="Z1665" s="30">
        <v>215.94266137289429</v>
      </c>
    </row>
    <row r="1666" spans="1:26" x14ac:dyDescent="0.2">
      <c r="A1666" s="30">
        <v>1737</v>
      </c>
      <c r="B1666" s="30" t="s">
        <v>2728</v>
      </c>
      <c r="C1666" s="30" t="s">
        <v>46</v>
      </c>
      <c r="D1666" s="30">
        <v>0.03</v>
      </c>
      <c r="E1666" s="30">
        <v>1.68</v>
      </c>
      <c r="F1666" s="30">
        <v>0.7</v>
      </c>
      <c r="G1666" s="30" t="s">
        <v>63</v>
      </c>
      <c r="H1666" s="30" t="s">
        <v>70</v>
      </c>
      <c r="I1666" s="30" t="s">
        <v>24</v>
      </c>
      <c r="J1666" s="30" t="s">
        <v>25</v>
      </c>
      <c r="K1666" s="30" t="s">
        <v>26</v>
      </c>
      <c r="L1666" s="30" t="s">
        <v>2729</v>
      </c>
      <c r="M1666" s="30">
        <v>0.6</v>
      </c>
      <c r="N1666" s="30" t="s">
        <v>8</v>
      </c>
      <c r="O1666" s="30" t="s">
        <v>9</v>
      </c>
      <c r="P1666" s="30" t="s">
        <v>73</v>
      </c>
      <c r="Q1666" s="30" t="s">
        <v>1530</v>
      </c>
      <c r="R1666" s="30">
        <v>27529</v>
      </c>
      <c r="S1666" s="32">
        <v>42158</v>
      </c>
      <c r="T1666" s="32">
        <v>42160</v>
      </c>
      <c r="U1666" s="53">
        <v>-106.42100000000001</v>
      </c>
      <c r="V1666" s="30">
        <v>11</v>
      </c>
      <c r="W1666" s="30">
        <v>20.239999999999998</v>
      </c>
      <c r="X1666" s="30">
        <v>85866</v>
      </c>
      <c r="Y1666" s="30" t="s">
        <v>3215</v>
      </c>
      <c r="Z1666" s="30">
        <v>150.30214029575558</v>
      </c>
    </row>
    <row r="1667" spans="1:26" x14ac:dyDescent="0.2">
      <c r="A1667" s="30">
        <v>1998</v>
      </c>
      <c r="B1667" s="30" t="s">
        <v>2730</v>
      </c>
      <c r="C1667" s="30" t="s">
        <v>46</v>
      </c>
      <c r="D1667" s="30">
        <v>0.06</v>
      </c>
      <c r="E1667" s="30">
        <v>4.42</v>
      </c>
      <c r="F1667" s="30">
        <v>4.99</v>
      </c>
      <c r="G1667" s="30" t="s">
        <v>14</v>
      </c>
      <c r="H1667" s="30" t="s">
        <v>70</v>
      </c>
      <c r="I1667" s="30" t="s">
        <v>24</v>
      </c>
      <c r="J1667" s="30" t="s">
        <v>321</v>
      </c>
      <c r="K1667" s="30" t="s">
        <v>49</v>
      </c>
      <c r="L1667" s="30" t="s">
        <v>2048</v>
      </c>
      <c r="M1667" s="30">
        <v>0.38</v>
      </c>
      <c r="N1667" s="30" t="s">
        <v>8</v>
      </c>
      <c r="O1667" s="30" t="s">
        <v>87</v>
      </c>
      <c r="P1667" s="30" t="s">
        <v>88</v>
      </c>
      <c r="Q1667" s="30" t="s">
        <v>2731</v>
      </c>
      <c r="R1667" s="30">
        <v>11758</v>
      </c>
      <c r="S1667" s="32">
        <v>42158</v>
      </c>
      <c r="T1667" s="32">
        <v>42160</v>
      </c>
      <c r="U1667" s="53">
        <v>-10.435</v>
      </c>
      <c r="V1667" s="30">
        <v>3</v>
      </c>
      <c r="W1667" s="30">
        <v>14.85</v>
      </c>
      <c r="X1667" s="30">
        <v>90568</v>
      </c>
      <c r="Y1667" s="30" t="s">
        <v>3218</v>
      </c>
      <c r="Z1667" s="30">
        <v>255.28223326475643</v>
      </c>
    </row>
    <row r="1668" spans="1:26" x14ac:dyDescent="0.2">
      <c r="A1668" s="30">
        <v>3151</v>
      </c>
      <c r="B1668" s="30" t="s">
        <v>929</v>
      </c>
      <c r="C1668" s="30" t="s">
        <v>46</v>
      </c>
      <c r="D1668" s="30">
        <v>0.01</v>
      </c>
      <c r="E1668" s="30">
        <v>145.97999999999999</v>
      </c>
      <c r="F1668" s="30">
        <v>46.2</v>
      </c>
      <c r="G1668" s="30" t="s">
        <v>2</v>
      </c>
      <c r="H1668" s="30" t="s">
        <v>70</v>
      </c>
      <c r="I1668" s="30" t="s">
        <v>4</v>
      </c>
      <c r="J1668" s="30" t="s">
        <v>5</v>
      </c>
      <c r="K1668" s="30" t="s">
        <v>6</v>
      </c>
      <c r="L1668" s="30" t="s">
        <v>2732</v>
      </c>
      <c r="M1668" s="30">
        <v>0.69</v>
      </c>
      <c r="N1668" s="30" t="s">
        <v>8</v>
      </c>
      <c r="O1668" s="30" t="s">
        <v>35</v>
      </c>
      <c r="P1668" s="30" t="s">
        <v>66</v>
      </c>
      <c r="Q1668" s="30" t="s">
        <v>930</v>
      </c>
      <c r="R1668" s="30">
        <v>92277</v>
      </c>
      <c r="S1668" s="32">
        <v>42158</v>
      </c>
      <c r="T1668" s="32">
        <v>42158</v>
      </c>
      <c r="U1668" s="53">
        <v>-134.512</v>
      </c>
      <c r="V1668" s="30">
        <v>9</v>
      </c>
      <c r="W1668" s="30">
        <v>1370.79</v>
      </c>
      <c r="X1668" s="30">
        <v>88543</v>
      </c>
      <c r="Y1668" s="30" t="s">
        <v>3217</v>
      </c>
      <c r="Z1668" s="30">
        <v>2197.9152729819798</v>
      </c>
    </row>
    <row r="1669" spans="1:26" x14ac:dyDescent="0.2">
      <c r="A1669" s="30">
        <v>754</v>
      </c>
      <c r="B1669" s="30" t="s">
        <v>2126</v>
      </c>
      <c r="C1669" s="30" t="s">
        <v>13</v>
      </c>
      <c r="D1669" s="30">
        <v>0.06</v>
      </c>
      <c r="E1669" s="30">
        <v>218.75</v>
      </c>
      <c r="F1669" s="30">
        <v>69.64</v>
      </c>
      <c r="G1669" s="30" t="s">
        <v>2</v>
      </c>
      <c r="H1669" s="30" t="s">
        <v>70</v>
      </c>
      <c r="I1669" s="30" t="s">
        <v>4</v>
      </c>
      <c r="J1669" s="30" t="s">
        <v>5</v>
      </c>
      <c r="K1669" s="30" t="s">
        <v>6</v>
      </c>
      <c r="L1669" s="30" t="s">
        <v>850</v>
      </c>
      <c r="M1669" s="30">
        <v>0.77</v>
      </c>
      <c r="N1669" s="30" t="s">
        <v>8</v>
      </c>
      <c r="O1669" s="30" t="s">
        <v>35</v>
      </c>
      <c r="P1669" s="30" t="s">
        <v>564</v>
      </c>
      <c r="Q1669" s="30" t="s">
        <v>2128</v>
      </c>
      <c r="R1669" s="30">
        <v>86314</v>
      </c>
      <c r="S1669" s="32">
        <v>42159</v>
      </c>
      <c r="T1669" s="32">
        <v>42160</v>
      </c>
      <c r="U1669" s="53">
        <v>-453.2</v>
      </c>
      <c r="V1669" s="30">
        <v>4</v>
      </c>
      <c r="W1669" s="30">
        <v>905.4</v>
      </c>
      <c r="X1669" s="30">
        <v>90437</v>
      </c>
      <c r="Y1669" s="30" t="s">
        <v>3217</v>
      </c>
      <c r="Z1669" s="30">
        <v>2577.3730911484549</v>
      </c>
    </row>
    <row r="1670" spans="1:26" x14ac:dyDescent="0.2">
      <c r="A1670" s="30">
        <v>1233</v>
      </c>
      <c r="B1670" s="30" t="s">
        <v>2073</v>
      </c>
      <c r="C1670" s="30" t="s">
        <v>13</v>
      </c>
      <c r="D1670" s="30">
        <v>0.09</v>
      </c>
      <c r="E1670" s="30">
        <v>99.99</v>
      </c>
      <c r="F1670" s="30">
        <v>19.989999999999998</v>
      </c>
      <c r="G1670" s="30" t="s">
        <v>14</v>
      </c>
      <c r="H1670" s="30" t="s">
        <v>15</v>
      </c>
      <c r="I1670" s="30" t="s">
        <v>16</v>
      </c>
      <c r="J1670" s="30" t="s">
        <v>17</v>
      </c>
      <c r="K1670" s="30" t="s">
        <v>49</v>
      </c>
      <c r="L1670" s="30" t="s">
        <v>1556</v>
      </c>
      <c r="M1670" s="30">
        <v>0.52</v>
      </c>
      <c r="N1670" s="30" t="s">
        <v>8</v>
      </c>
      <c r="O1670" s="30" t="s">
        <v>28</v>
      </c>
      <c r="P1670" s="30" t="s">
        <v>163</v>
      </c>
      <c r="Q1670" s="30" t="s">
        <v>2074</v>
      </c>
      <c r="R1670" s="30">
        <v>75028</v>
      </c>
      <c r="S1670" s="32">
        <v>42159</v>
      </c>
      <c r="T1670" s="32">
        <v>42161</v>
      </c>
      <c r="U1670" s="53">
        <v>-161.47499999999999</v>
      </c>
      <c r="V1670" s="30">
        <v>1</v>
      </c>
      <c r="W1670" s="30">
        <v>97.65</v>
      </c>
      <c r="X1670" s="30">
        <v>89376</v>
      </c>
      <c r="Y1670" s="30" t="s">
        <v>3216</v>
      </c>
      <c r="Z1670" s="30">
        <v>678.72831631581812</v>
      </c>
    </row>
    <row r="1671" spans="1:26" x14ac:dyDescent="0.2">
      <c r="A1671" s="30">
        <v>1233</v>
      </c>
      <c r="B1671" s="30" t="s">
        <v>2073</v>
      </c>
      <c r="C1671" s="30" t="s">
        <v>13</v>
      </c>
      <c r="D1671" s="30">
        <v>0.04</v>
      </c>
      <c r="E1671" s="30">
        <v>205.99</v>
      </c>
      <c r="F1671" s="30">
        <v>5.26</v>
      </c>
      <c r="G1671" s="30" t="s">
        <v>14</v>
      </c>
      <c r="H1671" s="30" t="s">
        <v>15</v>
      </c>
      <c r="I1671" s="30" t="s">
        <v>16</v>
      </c>
      <c r="J1671" s="30" t="s">
        <v>111</v>
      </c>
      <c r="K1671" s="30" t="s">
        <v>49</v>
      </c>
      <c r="L1671" s="30" t="s">
        <v>1528</v>
      </c>
      <c r="M1671" s="30">
        <v>0.56000000000000005</v>
      </c>
      <c r="N1671" s="30" t="s">
        <v>8</v>
      </c>
      <c r="O1671" s="30" t="s">
        <v>28</v>
      </c>
      <c r="P1671" s="30" t="s">
        <v>163</v>
      </c>
      <c r="Q1671" s="30" t="s">
        <v>2074</v>
      </c>
      <c r="R1671" s="30">
        <v>75028</v>
      </c>
      <c r="S1671" s="32">
        <v>42159</v>
      </c>
      <c r="T1671" s="32">
        <v>42160</v>
      </c>
      <c r="U1671" s="53">
        <v>-0.81399999999999995</v>
      </c>
      <c r="V1671" s="30">
        <v>6</v>
      </c>
      <c r="W1671" s="30">
        <v>1018.61</v>
      </c>
      <c r="X1671" s="30">
        <v>89376</v>
      </c>
      <c r="Y1671" s="30" t="s">
        <v>3216</v>
      </c>
      <c r="Z1671" s="30">
        <v>834.52767330199276</v>
      </c>
    </row>
    <row r="1672" spans="1:26" x14ac:dyDescent="0.2">
      <c r="A1672" s="30">
        <v>3238</v>
      </c>
      <c r="B1672" s="30" t="s">
        <v>2733</v>
      </c>
      <c r="C1672" s="30" t="s">
        <v>23</v>
      </c>
      <c r="D1672" s="30">
        <v>0.06</v>
      </c>
      <c r="E1672" s="30">
        <v>115.99</v>
      </c>
      <c r="F1672" s="30">
        <v>5.92</v>
      </c>
      <c r="G1672" s="30" t="s">
        <v>14</v>
      </c>
      <c r="H1672" s="30" t="s">
        <v>70</v>
      </c>
      <c r="I1672" s="30" t="s">
        <v>16</v>
      </c>
      <c r="J1672" s="30" t="s">
        <v>111</v>
      </c>
      <c r="K1672" s="30" t="s">
        <v>49</v>
      </c>
      <c r="L1672" s="30" t="s">
        <v>688</v>
      </c>
      <c r="M1672" s="30">
        <v>0.57999999999999996</v>
      </c>
      <c r="N1672" s="30" t="s">
        <v>8</v>
      </c>
      <c r="O1672" s="30" t="s">
        <v>35</v>
      </c>
      <c r="P1672" s="30" t="s">
        <v>115</v>
      </c>
      <c r="Q1672" s="30" t="s">
        <v>2734</v>
      </c>
      <c r="R1672" s="30">
        <v>97330</v>
      </c>
      <c r="S1672" s="32">
        <v>42159</v>
      </c>
      <c r="T1672" s="32">
        <v>42161</v>
      </c>
      <c r="U1672" s="53">
        <v>-13.068</v>
      </c>
      <c r="V1672" s="30">
        <v>5</v>
      </c>
      <c r="W1672" s="30">
        <v>495.82</v>
      </c>
      <c r="X1672" s="30">
        <v>89564</v>
      </c>
      <c r="Y1672" s="30" t="s">
        <v>3217</v>
      </c>
      <c r="Z1672" s="30">
        <v>672.83485134634407</v>
      </c>
    </row>
    <row r="1673" spans="1:26" x14ac:dyDescent="0.2">
      <c r="A1673" s="30">
        <v>2391</v>
      </c>
      <c r="B1673" s="30" t="s">
        <v>2654</v>
      </c>
      <c r="C1673" s="30" t="s">
        <v>46</v>
      </c>
      <c r="D1673" s="30">
        <v>0</v>
      </c>
      <c r="E1673" s="30">
        <v>999.99</v>
      </c>
      <c r="F1673" s="30">
        <v>13.99</v>
      </c>
      <c r="G1673" s="30" t="s">
        <v>14</v>
      </c>
      <c r="H1673" s="30" t="s">
        <v>70</v>
      </c>
      <c r="I1673" s="30" t="s">
        <v>16</v>
      </c>
      <c r="J1673" s="30" t="s">
        <v>32</v>
      </c>
      <c r="K1673" s="30" t="s">
        <v>120</v>
      </c>
      <c r="L1673" s="30" t="s">
        <v>992</v>
      </c>
      <c r="M1673" s="30">
        <v>0.36</v>
      </c>
      <c r="N1673" s="30" t="s">
        <v>8</v>
      </c>
      <c r="O1673" s="30" t="s">
        <v>87</v>
      </c>
      <c r="P1673" s="30" t="s">
        <v>88</v>
      </c>
      <c r="Q1673" s="30" t="s">
        <v>2656</v>
      </c>
      <c r="R1673" s="30">
        <v>11572</v>
      </c>
      <c r="S1673" s="32">
        <v>42159</v>
      </c>
      <c r="T1673" s="32">
        <v>42161</v>
      </c>
      <c r="U1673" s="53">
        <v>-1455.9972</v>
      </c>
      <c r="V1673" s="30">
        <v>1</v>
      </c>
      <c r="W1673" s="30">
        <v>1009.99</v>
      </c>
      <c r="X1673" s="30">
        <v>91123</v>
      </c>
      <c r="Y1673" s="30" t="s">
        <v>3218</v>
      </c>
      <c r="Z1673" s="30">
        <v>2166.0657510802766</v>
      </c>
    </row>
    <row r="1674" spans="1:26" x14ac:dyDescent="0.2">
      <c r="A1674" s="30">
        <v>2391</v>
      </c>
      <c r="B1674" s="30" t="s">
        <v>2654</v>
      </c>
      <c r="C1674" s="30" t="s">
        <v>46</v>
      </c>
      <c r="D1674" s="30">
        <v>0.05</v>
      </c>
      <c r="E1674" s="30">
        <v>6.48</v>
      </c>
      <c r="F1674" s="30">
        <v>5.14</v>
      </c>
      <c r="G1674" s="30" t="s">
        <v>63</v>
      </c>
      <c r="H1674" s="30" t="s">
        <v>70</v>
      </c>
      <c r="I1674" s="30" t="s">
        <v>24</v>
      </c>
      <c r="J1674" s="30" t="s">
        <v>64</v>
      </c>
      <c r="K1674" s="30" t="s">
        <v>49</v>
      </c>
      <c r="L1674" s="30" t="s">
        <v>1721</v>
      </c>
      <c r="M1674" s="30">
        <v>0.37</v>
      </c>
      <c r="N1674" s="30" t="s">
        <v>8</v>
      </c>
      <c r="O1674" s="30" t="s">
        <v>87</v>
      </c>
      <c r="P1674" s="30" t="s">
        <v>88</v>
      </c>
      <c r="Q1674" s="30" t="s">
        <v>2656</v>
      </c>
      <c r="R1674" s="30">
        <v>11572</v>
      </c>
      <c r="S1674" s="32">
        <v>42159</v>
      </c>
      <c r="T1674" s="32">
        <v>42160</v>
      </c>
      <c r="U1674" s="53">
        <v>-22.56</v>
      </c>
      <c r="V1674" s="30">
        <v>13</v>
      </c>
      <c r="W1674" s="30">
        <v>92.16</v>
      </c>
      <c r="X1674" s="30">
        <v>91123</v>
      </c>
      <c r="Y1674" s="30" t="s">
        <v>3218</v>
      </c>
      <c r="Z1674" s="30">
        <v>169.54682951538405</v>
      </c>
    </row>
    <row r="1675" spans="1:26" x14ac:dyDescent="0.2">
      <c r="A1675" s="30">
        <v>2548</v>
      </c>
      <c r="B1675" s="30" t="s">
        <v>1960</v>
      </c>
      <c r="C1675" s="30" t="s">
        <v>46</v>
      </c>
      <c r="D1675" s="30">
        <v>0.09</v>
      </c>
      <c r="E1675" s="30">
        <v>5.98</v>
      </c>
      <c r="F1675" s="30">
        <v>1.67</v>
      </c>
      <c r="G1675" s="30" t="s">
        <v>14</v>
      </c>
      <c r="H1675" s="30" t="s">
        <v>3</v>
      </c>
      <c r="I1675" s="30" t="s">
        <v>24</v>
      </c>
      <c r="J1675" s="30" t="s">
        <v>25</v>
      </c>
      <c r="K1675" s="30" t="s">
        <v>26</v>
      </c>
      <c r="L1675" s="30" t="s">
        <v>2735</v>
      </c>
      <c r="M1675" s="30">
        <v>0.51</v>
      </c>
      <c r="N1675" s="30" t="s">
        <v>8</v>
      </c>
      <c r="O1675" s="30" t="s">
        <v>35</v>
      </c>
      <c r="P1675" s="30" t="s">
        <v>66</v>
      </c>
      <c r="Q1675" s="30" t="s">
        <v>76</v>
      </c>
      <c r="R1675" s="30">
        <v>90068</v>
      </c>
      <c r="S1675" s="32">
        <v>42159</v>
      </c>
      <c r="T1675" s="32">
        <v>42162</v>
      </c>
      <c r="U1675" s="53">
        <v>23.87</v>
      </c>
      <c r="V1675" s="30">
        <v>81</v>
      </c>
      <c r="W1675" s="30">
        <v>448.26</v>
      </c>
      <c r="X1675" s="30">
        <v>29889</v>
      </c>
      <c r="Y1675" s="30" t="s">
        <v>3217</v>
      </c>
      <c r="Z1675" s="30">
        <v>282.72870293499619</v>
      </c>
    </row>
    <row r="1676" spans="1:26" x14ac:dyDescent="0.2">
      <c r="A1676" s="30">
        <v>2549</v>
      </c>
      <c r="B1676" s="30" t="s">
        <v>2227</v>
      </c>
      <c r="C1676" s="30" t="s">
        <v>46</v>
      </c>
      <c r="D1676" s="30">
        <v>0.09</v>
      </c>
      <c r="E1676" s="30">
        <v>5.98</v>
      </c>
      <c r="F1676" s="30">
        <v>1.67</v>
      </c>
      <c r="G1676" s="30" t="s">
        <v>14</v>
      </c>
      <c r="H1676" s="30" t="s">
        <v>3</v>
      </c>
      <c r="I1676" s="30" t="s">
        <v>24</v>
      </c>
      <c r="J1676" s="30" t="s">
        <v>25</v>
      </c>
      <c r="K1676" s="30" t="s">
        <v>26</v>
      </c>
      <c r="L1676" s="30" t="s">
        <v>2735</v>
      </c>
      <c r="M1676" s="30">
        <v>0.51</v>
      </c>
      <c r="N1676" s="30" t="s">
        <v>8</v>
      </c>
      <c r="O1676" s="30" t="s">
        <v>87</v>
      </c>
      <c r="P1676" s="30" t="s">
        <v>293</v>
      </c>
      <c r="Q1676" s="30" t="s">
        <v>2228</v>
      </c>
      <c r="R1676" s="30">
        <v>43213</v>
      </c>
      <c r="S1676" s="32">
        <v>42159</v>
      </c>
      <c r="T1676" s="32">
        <v>42162</v>
      </c>
      <c r="U1676" s="53">
        <v>35.805</v>
      </c>
      <c r="V1676" s="30">
        <v>20</v>
      </c>
      <c r="W1676" s="30">
        <v>110.68</v>
      </c>
      <c r="X1676" s="30">
        <v>88658</v>
      </c>
      <c r="Y1676" s="30" t="s">
        <v>3218</v>
      </c>
      <c r="Z1676" s="30">
        <v>294.95044993162975</v>
      </c>
    </row>
    <row r="1677" spans="1:26" x14ac:dyDescent="0.2">
      <c r="A1677" s="30">
        <v>2882</v>
      </c>
      <c r="B1677" s="30" t="s">
        <v>647</v>
      </c>
      <c r="C1677" s="30" t="s">
        <v>13</v>
      </c>
      <c r="D1677" s="30">
        <v>0.09</v>
      </c>
      <c r="E1677" s="30">
        <v>363.25</v>
      </c>
      <c r="F1677" s="30">
        <v>19.989999999999998</v>
      </c>
      <c r="G1677" s="30" t="s">
        <v>14</v>
      </c>
      <c r="H1677" s="30" t="s">
        <v>15</v>
      </c>
      <c r="I1677" s="30" t="s">
        <v>24</v>
      </c>
      <c r="J1677" s="30" t="s">
        <v>71</v>
      </c>
      <c r="K1677" s="30" t="s">
        <v>49</v>
      </c>
      <c r="L1677" s="30" t="s">
        <v>175</v>
      </c>
      <c r="M1677" s="30">
        <v>0.56999999999999995</v>
      </c>
      <c r="N1677" s="30" t="s">
        <v>8</v>
      </c>
      <c r="O1677" s="30" t="s">
        <v>9</v>
      </c>
      <c r="P1677" s="30" t="s">
        <v>73</v>
      </c>
      <c r="Q1677" s="30" t="s">
        <v>649</v>
      </c>
      <c r="R1677" s="30">
        <v>28206</v>
      </c>
      <c r="S1677" s="32">
        <v>42160</v>
      </c>
      <c r="T1677" s="32">
        <v>42161</v>
      </c>
      <c r="U1677" s="53">
        <v>732.26980000000003</v>
      </c>
      <c r="V1677" s="30">
        <v>21</v>
      </c>
      <c r="W1677" s="30">
        <v>7497.05</v>
      </c>
      <c r="X1677" s="30">
        <v>21958</v>
      </c>
      <c r="Y1677" s="30" t="s">
        <v>3215</v>
      </c>
      <c r="Z1677" s="30">
        <v>2460.3449821420286</v>
      </c>
    </row>
    <row r="1678" spans="1:26" x14ac:dyDescent="0.2">
      <c r="A1678" s="30">
        <v>2884</v>
      </c>
      <c r="B1678" s="30" t="s">
        <v>1716</v>
      </c>
      <c r="C1678" s="30" t="s">
        <v>13</v>
      </c>
      <c r="D1678" s="30">
        <v>0.09</v>
      </c>
      <c r="E1678" s="30">
        <v>363.25</v>
      </c>
      <c r="F1678" s="30">
        <v>19.989999999999998</v>
      </c>
      <c r="G1678" s="30" t="s">
        <v>14</v>
      </c>
      <c r="H1678" s="30" t="s">
        <v>15</v>
      </c>
      <c r="I1678" s="30" t="s">
        <v>24</v>
      </c>
      <c r="J1678" s="30" t="s">
        <v>71</v>
      </c>
      <c r="K1678" s="30" t="s">
        <v>49</v>
      </c>
      <c r="L1678" s="30" t="s">
        <v>175</v>
      </c>
      <c r="M1678" s="30">
        <v>0.56999999999999995</v>
      </c>
      <c r="N1678" s="30" t="s">
        <v>8</v>
      </c>
      <c r="O1678" s="30" t="s">
        <v>87</v>
      </c>
      <c r="P1678" s="30" t="s">
        <v>293</v>
      </c>
      <c r="Q1678" s="30" t="s">
        <v>1717</v>
      </c>
      <c r="R1678" s="30">
        <v>44039</v>
      </c>
      <c r="S1678" s="32">
        <v>42160</v>
      </c>
      <c r="T1678" s="32">
        <v>42161</v>
      </c>
      <c r="U1678" s="53">
        <v>1231.6569</v>
      </c>
      <c r="V1678" s="30">
        <v>5</v>
      </c>
      <c r="W1678" s="30">
        <v>1785.01</v>
      </c>
      <c r="X1678" s="30">
        <v>87633</v>
      </c>
      <c r="Y1678" s="30" t="s">
        <v>3218</v>
      </c>
      <c r="Z1678" s="30">
        <v>2971.7302179679623</v>
      </c>
    </row>
    <row r="1679" spans="1:26" x14ac:dyDescent="0.2">
      <c r="A1679" s="30">
        <v>269</v>
      </c>
      <c r="B1679" s="30" t="s">
        <v>2736</v>
      </c>
      <c r="C1679" s="30" t="s">
        <v>23</v>
      </c>
      <c r="D1679" s="30">
        <v>0.09</v>
      </c>
      <c r="E1679" s="30">
        <v>35.94</v>
      </c>
      <c r="F1679" s="30">
        <v>6.66</v>
      </c>
      <c r="G1679" s="30" t="s">
        <v>14</v>
      </c>
      <c r="H1679" s="30" t="s">
        <v>47</v>
      </c>
      <c r="I1679" s="30" t="s">
        <v>24</v>
      </c>
      <c r="J1679" s="30" t="s">
        <v>321</v>
      </c>
      <c r="K1679" s="30" t="s">
        <v>49</v>
      </c>
      <c r="L1679" s="30" t="s">
        <v>2098</v>
      </c>
      <c r="M1679" s="30">
        <v>0.4</v>
      </c>
      <c r="N1679" s="30" t="s">
        <v>8</v>
      </c>
      <c r="O1679" s="30" t="s">
        <v>35</v>
      </c>
      <c r="P1679" s="30" t="s">
        <v>564</v>
      </c>
      <c r="Q1679" s="30" t="s">
        <v>2737</v>
      </c>
      <c r="R1679" s="30">
        <v>85234</v>
      </c>
      <c r="S1679" s="32">
        <v>42160</v>
      </c>
      <c r="T1679" s="32">
        <v>42165</v>
      </c>
      <c r="U1679" s="53">
        <v>144.2928</v>
      </c>
      <c r="V1679" s="30">
        <v>6</v>
      </c>
      <c r="W1679" s="30">
        <v>209.12</v>
      </c>
      <c r="X1679" s="30">
        <v>88942</v>
      </c>
      <c r="Y1679" s="30" t="s">
        <v>3217</v>
      </c>
      <c r="Z1679" s="30">
        <v>464.61962116739448</v>
      </c>
    </row>
    <row r="1680" spans="1:26" x14ac:dyDescent="0.2">
      <c r="A1680" s="30">
        <v>269</v>
      </c>
      <c r="B1680" s="30" t="s">
        <v>2736</v>
      </c>
      <c r="C1680" s="30" t="s">
        <v>23</v>
      </c>
      <c r="D1680" s="30">
        <v>0</v>
      </c>
      <c r="E1680" s="30">
        <v>170.98</v>
      </c>
      <c r="F1680" s="30">
        <v>13.99</v>
      </c>
      <c r="G1680" s="30" t="s">
        <v>14</v>
      </c>
      <c r="H1680" s="30" t="s">
        <v>47</v>
      </c>
      <c r="I1680" s="30" t="s">
        <v>4</v>
      </c>
      <c r="J1680" s="30" t="s">
        <v>102</v>
      </c>
      <c r="K1680" s="30" t="s">
        <v>120</v>
      </c>
      <c r="L1680" s="30" t="s">
        <v>2738</v>
      </c>
      <c r="M1680" s="30">
        <v>0.75</v>
      </c>
      <c r="N1680" s="30" t="s">
        <v>8</v>
      </c>
      <c r="O1680" s="30" t="s">
        <v>35</v>
      </c>
      <c r="P1680" s="30" t="s">
        <v>564</v>
      </c>
      <c r="Q1680" s="30" t="s">
        <v>2737</v>
      </c>
      <c r="R1680" s="30">
        <v>85234</v>
      </c>
      <c r="S1680" s="32">
        <v>42160</v>
      </c>
      <c r="T1680" s="32">
        <v>42167</v>
      </c>
      <c r="U1680" s="53">
        <v>888.14729999999997</v>
      </c>
      <c r="V1680" s="30">
        <v>7</v>
      </c>
      <c r="W1680" s="30">
        <v>1287.17</v>
      </c>
      <c r="X1680" s="30">
        <v>88942</v>
      </c>
      <c r="Y1680" s="30" t="s">
        <v>3217</v>
      </c>
      <c r="Z1680" s="30">
        <v>2202.4360493551621</v>
      </c>
    </row>
    <row r="1681" spans="1:26" x14ac:dyDescent="0.2">
      <c r="A1681" s="30">
        <v>269</v>
      </c>
      <c r="B1681" s="30" t="s">
        <v>2736</v>
      </c>
      <c r="C1681" s="30" t="s">
        <v>23</v>
      </c>
      <c r="D1681" s="30">
        <v>0.09</v>
      </c>
      <c r="E1681" s="30">
        <v>4.9800000000000004</v>
      </c>
      <c r="F1681" s="30">
        <v>7.44</v>
      </c>
      <c r="G1681" s="30" t="s">
        <v>14</v>
      </c>
      <c r="H1681" s="30" t="s">
        <v>47</v>
      </c>
      <c r="I1681" s="30" t="s">
        <v>24</v>
      </c>
      <c r="J1681" s="30" t="s">
        <v>64</v>
      </c>
      <c r="K1681" s="30" t="s">
        <v>49</v>
      </c>
      <c r="L1681" s="30" t="s">
        <v>2150</v>
      </c>
      <c r="M1681" s="30">
        <v>0.36</v>
      </c>
      <c r="N1681" s="30" t="s">
        <v>8</v>
      </c>
      <c r="O1681" s="30" t="s">
        <v>35</v>
      </c>
      <c r="P1681" s="30" t="s">
        <v>564</v>
      </c>
      <c r="Q1681" s="30" t="s">
        <v>2737</v>
      </c>
      <c r="R1681" s="30">
        <v>85234</v>
      </c>
      <c r="S1681" s="32">
        <v>42160</v>
      </c>
      <c r="T1681" s="32">
        <v>42162</v>
      </c>
      <c r="U1681" s="53">
        <v>-46.005000000000003</v>
      </c>
      <c r="V1681" s="30">
        <v>9</v>
      </c>
      <c r="W1681" s="30">
        <v>46.17</v>
      </c>
      <c r="X1681" s="30">
        <v>88942</v>
      </c>
      <c r="Y1681" s="30" t="s">
        <v>3217</v>
      </c>
      <c r="Z1681" s="30">
        <v>161.05799710739529</v>
      </c>
    </row>
    <row r="1682" spans="1:26" x14ac:dyDescent="0.2">
      <c r="A1682" s="30">
        <v>272</v>
      </c>
      <c r="B1682" s="30" t="s">
        <v>2029</v>
      </c>
      <c r="C1682" s="30" t="s">
        <v>23</v>
      </c>
      <c r="D1682" s="30">
        <v>0.09</v>
      </c>
      <c r="E1682" s="30">
        <v>35.94</v>
      </c>
      <c r="F1682" s="30">
        <v>6.66</v>
      </c>
      <c r="G1682" s="30" t="s">
        <v>14</v>
      </c>
      <c r="H1682" s="30" t="s">
        <v>47</v>
      </c>
      <c r="I1682" s="30" t="s">
        <v>24</v>
      </c>
      <c r="J1682" s="30" t="s">
        <v>321</v>
      </c>
      <c r="K1682" s="30" t="s">
        <v>49</v>
      </c>
      <c r="L1682" s="30" t="s">
        <v>2098</v>
      </c>
      <c r="M1682" s="30">
        <v>0.4</v>
      </c>
      <c r="N1682" s="30" t="s">
        <v>8</v>
      </c>
      <c r="O1682" s="30" t="s">
        <v>9</v>
      </c>
      <c r="P1682" s="30" t="s">
        <v>73</v>
      </c>
      <c r="Q1682" s="30" t="s">
        <v>649</v>
      </c>
      <c r="R1682" s="30">
        <v>28204</v>
      </c>
      <c r="S1682" s="32">
        <v>42160</v>
      </c>
      <c r="T1682" s="32">
        <v>42165</v>
      </c>
      <c r="U1682" s="53">
        <v>72.1858</v>
      </c>
      <c r="V1682" s="30">
        <v>24</v>
      </c>
      <c r="W1682" s="30">
        <v>836.47</v>
      </c>
      <c r="X1682" s="30">
        <v>36069</v>
      </c>
      <c r="Y1682" s="30" t="s">
        <v>3215</v>
      </c>
      <c r="Z1682" s="30">
        <v>390.78019840356944</v>
      </c>
    </row>
    <row r="1683" spans="1:26" x14ac:dyDescent="0.2">
      <c r="A1683" s="30">
        <v>272</v>
      </c>
      <c r="B1683" s="30" t="s">
        <v>2029</v>
      </c>
      <c r="C1683" s="30" t="s">
        <v>23</v>
      </c>
      <c r="D1683" s="30">
        <v>0.09</v>
      </c>
      <c r="E1683" s="30">
        <v>4.9800000000000004</v>
      </c>
      <c r="F1683" s="30">
        <v>7.44</v>
      </c>
      <c r="G1683" s="30" t="s">
        <v>14</v>
      </c>
      <c r="H1683" s="30" t="s">
        <v>47</v>
      </c>
      <c r="I1683" s="30" t="s">
        <v>24</v>
      </c>
      <c r="J1683" s="30" t="s">
        <v>64</v>
      </c>
      <c r="K1683" s="30" t="s">
        <v>49</v>
      </c>
      <c r="L1683" s="30" t="s">
        <v>2150</v>
      </c>
      <c r="M1683" s="30">
        <v>0.36</v>
      </c>
      <c r="N1683" s="30" t="s">
        <v>8</v>
      </c>
      <c r="O1683" s="30" t="s">
        <v>9</v>
      </c>
      <c r="P1683" s="30" t="s">
        <v>73</v>
      </c>
      <c r="Q1683" s="30" t="s">
        <v>649</v>
      </c>
      <c r="R1683" s="30">
        <v>28204</v>
      </c>
      <c r="S1683" s="32">
        <v>42160</v>
      </c>
      <c r="T1683" s="32">
        <v>42162</v>
      </c>
      <c r="U1683" s="53">
        <v>-122.3733</v>
      </c>
      <c r="V1683" s="30">
        <v>37</v>
      </c>
      <c r="W1683" s="30">
        <v>189.83</v>
      </c>
      <c r="X1683" s="30">
        <v>36069</v>
      </c>
      <c r="Y1683" s="30" t="s">
        <v>3215</v>
      </c>
      <c r="Z1683" s="30">
        <v>82.854893532782228</v>
      </c>
    </row>
    <row r="1684" spans="1:26" x14ac:dyDescent="0.2">
      <c r="A1684" s="30">
        <v>518</v>
      </c>
      <c r="B1684" s="30" t="s">
        <v>2739</v>
      </c>
      <c r="C1684" s="30" t="s">
        <v>23</v>
      </c>
      <c r="D1684" s="30">
        <v>7.0000000000000007E-2</v>
      </c>
      <c r="E1684" s="30">
        <v>12.64</v>
      </c>
      <c r="F1684" s="30">
        <v>4.9800000000000004</v>
      </c>
      <c r="G1684" s="30" t="s">
        <v>14</v>
      </c>
      <c r="H1684" s="30" t="s">
        <v>47</v>
      </c>
      <c r="I1684" s="30" t="s">
        <v>4</v>
      </c>
      <c r="J1684" s="30" t="s">
        <v>102</v>
      </c>
      <c r="K1684" s="30" t="s">
        <v>18</v>
      </c>
      <c r="L1684" s="30" t="s">
        <v>1749</v>
      </c>
      <c r="M1684" s="30">
        <v>0.48</v>
      </c>
      <c r="N1684" s="30" t="s">
        <v>8</v>
      </c>
      <c r="O1684" s="30" t="s">
        <v>28</v>
      </c>
      <c r="P1684" s="30" t="s">
        <v>56</v>
      </c>
      <c r="Q1684" s="30" t="s">
        <v>1482</v>
      </c>
      <c r="R1684" s="30">
        <v>63105</v>
      </c>
      <c r="S1684" s="32">
        <v>42160</v>
      </c>
      <c r="T1684" s="32">
        <v>42167</v>
      </c>
      <c r="U1684" s="53">
        <v>113.41500000000001</v>
      </c>
      <c r="V1684" s="30">
        <v>16</v>
      </c>
      <c r="W1684" s="30">
        <v>199.76</v>
      </c>
      <c r="X1684" s="30">
        <v>90867</v>
      </c>
      <c r="Y1684" s="30" t="s">
        <v>3216</v>
      </c>
      <c r="Z1684" s="30">
        <v>393.27435581598877</v>
      </c>
    </row>
    <row r="1685" spans="1:26" x14ac:dyDescent="0.2">
      <c r="A1685" s="30">
        <v>2506</v>
      </c>
      <c r="B1685" s="30" t="s">
        <v>2740</v>
      </c>
      <c r="C1685" s="30" t="s">
        <v>92</v>
      </c>
      <c r="D1685" s="30">
        <v>0.02</v>
      </c>
      <c r="E1685" s="30">
        <v>6.48</v>
      </c>
      <c r="F1685" s="30">
        <v>8.74</v>
      </c>
      <c r="G1685" s="30" t="s">
        <v>14</v>
      </c>
      <c r="H1685" s="30" t="s">
        <v>47</v>
      </c>
      <c r="I1685" s="30" t="s">
        <v>24</v>
      </c>
      <c r="J1685" s="30" t="s">
        <v>64</v>
      </c>
      <c r="K1685" s="30" t="s">
        <v>49</v>
      </c>
      <c r="L1685" s="30" t="s">
        <v>2741</v>
      </c>
      <c r="M1685" s="30">
        <v>0.36</v>
      </c>
      <c r="N1685" s="30" t="s">
        <v>8</v>
      </c>
      <c r="O1685" s="30" t="s">
        <v>87</v>
      </c>
      <c r="P1685" s="30" t="s">
        <v>224</v>
      </c>
      <c r="Q1685" s="30" t="s">
        <v>2742</v>
      </c>
      <c r="R1685" s="30">
        <v>6408</v>
      </c>
      <c r="S1685" s="32">
        <v>42160</v>
      </c>
      <c r="T1685" s="32">
        <v>42162</v>
      </c>
      <c r="U1685" s="53">
        <v>-6.835</v>
      </c>
      <c r="V1685" s="30">
        <v>1</v>
      </c>
      <c r="W1685" s="30">
        <v>10.72</v>
      </c>
      <c r="X1685" s="30">
        <v>87033</v>
      </c>
      <c r="Y1685" s="30" t="s">
        <v>3218</v>
      </c>
      <c r="Z1685" s="30">
        <v>221.05351435264322</v>
      </c>
    </row>
    <row r="1686" spans="1:26" x14ac:dyDescent="0.2">
      <c r="A1686" s="30">
        <v>2507</v>
      </c>
      <c r="B1686" s="30" t="s">
        <v>2743</v>
      </c>
      <c r="C1686" s="30" t="s">
        <v>92</v>
      </c>
      <c r="D1686" s="30">
        <v>0.06</v>
      </c>
      <c r="E1686" s="30">
        <v>699.99</v>
      </c>
      <c r="F1686" s="30">
        <v>24.49</v>
      </c>
      <c r="G1686" s="30" t="s">
        <v>63</v>
      </c>
      <c r="H1686" s="30" t="s">
        <v>47</v>
      </c>
      <c r="I1686" s="30" t="s">
        <v>16</v>
      </c>
      <c r="J1686" s="30" t="s">
        <v>39</v>
      </c>
      <c r="K1686" s="30" t="s">
        <v>40</v>
      </c>
      <c r="L1686" s="30" t="s">
        <v>289</v>
      </c>
      <c r="M1686" s="30">
        <v>0.41</v>
      </c>
      <c r="N1686" s="30" t="s">
        <v>8</v>
      </c>
      <c r="O1686" s="30" t="s">
        <v>87</v>
      </c>
      <c r="P1686" s="30" t="s">
        <v>307</v>
      </c>
      <c r="Q1686" s="30" t="s">
        <v>863</v>
      </c>
      <c r="R1686" s="30">
        <v>4401</v>
      </c>
      <c r="S1686" s="32">
        <v>42160</v>
      </c>
      <c r="T1686" s="32">
        <v>42162</v>
      </c>
      <c r="U1686" s="53">
        <v>7024.2069000000001</v>
      </c>
      <c r="V1686" s="30">
        <v>15</v>
      </c>
      <c r="W1686" s="30">
        <v>10180.01</v>
      </c>
      <c r="X1686" s="30">
        <v>87033</v>
      </c>
      <c r="Y1686" s="30" t="s">
        <v>3218</v>
      </c>
      <c r="Z1686" s="30">
        <v>9962.1393208293885</v>
      </c>
    </row>
    <row r="1687" spans="1:26" x14ac:dyDescent="0.2">
      <c r="A1687" s="30">
        <v>2516</v>
      </c>
      <c r="B1687" s="30" t="s">
        <v>2744</v>
      </c>
      <c r="C1687" s="30" t="s">
        <v>92</v>
      </c>
      <c r="D1687" s="30">
        <v>0.02</v>
      </c>
      <c r="E1687" s="30">
        <v>17.149999999999999</v>
      </c>
      <c r="F1687" s="30">
        <v>4.96</v>
      </c>
      <c r="G1687" s="30" t="s">
        <v>14</v>
      </c>
      <c r="H1687" s="30" t="s">
        <v>47</v>
      </c>
      <c r="I1687" s="30" t="s">
        <v>24</v>
      </c>
      <c r="J1687" s="30" t="s">
        <v>54</v>
      </c>
      <c r="K1687" s="30" t="s">
        <v>49</v>
      </c>
      <c r="L1687" s="30" t="s">
        <v>626</v>
      </c>
      <c r="M1687" s="30">
        <v>0.57999999999999996</v>
      </c>
      <c r="N1687" s="30" t="s">
        <v>8</v>
      </c>
      <c r="O1687" s="30" t="s">
        <v>87</v>
      </c>
      <c r="P1687" s="30" t="s">
        <v>373</v>
      </c>
      <c r="Q1687" s="30" t="s">
        <v>415</v>
      </c>
      <c r="R1687" s="30">
        <v>7631</v>
      </c>
      <c r="S1687" s="32">
        <v>42160</v>
      </c>
      <c r="T1687" s="32">
        <v>42162</v>
      </c>
      <c r="U1687" s="53">
        <v>36.494999999999997</v>
      </c>
      <c r="V1687" s="30">
        <v>11</v>
      </c>
      <c r="W1687" s="30">
        <v>190.85</v>
      </c>
      <c r="X1687" s="30">
        <v>87033</v>
      </c>
      <c r="Y1687" s="30" t="s">
        <v>3218</v>
      </c>
      <c r="Z1687" s="30">
        <v>377.2392582608461</v>
      </c>
    </row>
    <row r="1688" spans="1:26" x14ac:dyDescent="0.2">
      <c r="A1688" s="30">
        <v>2520</v>
      </c>
      <c r="B1688" s="30" t="s">
        <v>2745</v>
      </c>
      <c r="C1688" s="30" t="s">
        <v>92</v>
      </c>
      <c r="D1688" s="30">
        <v>7.0000000000000007E-2</v>
      </c>
      <c r="E1688" s="30">
        <v>30.98</v>
      </c>
      <c r="F1688" s="30">
        <v>8.74</v>
      </c>
      <c r="G1688" s="30" t="s">
        <v>14</v>
      </c>
      <c r="H1688" s="30" t="s">
        <v>47</v>
      </c>
      <c r="I1688" s="30" t="s">
        <v>24</v>
      </c>
      <c r="J1688" s="30" t="s">
        <v>64</v>
      </c>
      <c r="K1688" s="30" t="s">
        <v>49</v>
      </c>
      <c r="L1688" s="30" t="s">
        <v>2562</v>
      </c>
      <c r="M1688" s="30">
        <v>0.4</v>
      </c>
      <c r="N1688" s="30" t="s">
        <v>8</v>
      </c>
      <c r="O1688" s="30" t="s">
        <v>87</v>
      </c>
      <c r="P1688" s="30" t="s">
        <v>560</v>
      </c>
      <c r="Q1688" s="30" t="s">
        <v>2746</v>
      </c>
      <c r="R1688" s="30">
        <v>2908</v>
      </c>
      <c r="S1688" s="32">
        <v>42160</v>
      </c>
      <c r="T1688" s="32">
        <v>42161</v>
      </c>
      <c r="U1688" s="53">
        <v>255.76920000000001</v>
      </c>
      <c r="V1688" s="30">
        <v>12</v>
      </c>
      <c r="W1688" s="30">
        <v>370.68</v>
      </c>
      <c r="X1688" s="30">
        <v>87033</v>
      </c>
      <c r="Y1688" s="30" t="s">
        <v>3218</v>
      </c>
      <c r="Z1688" s="30">
        <v>566.93518131369353</v>
      </c>
    </row>
    <row r="1689" spans="1:26" x14ac:dyDescent="0.2">
      <c r="A1689" s="30">
        <v>2522</v>
      </c>
      <c r="B1689" s="30" t="s">
        <v>2747</v>
      </c>
      <c r="C1689" s="30" t="s">
        <v>92</v>
      </c>
      <c r="D1689" s="30">
        <v>0.04</v>
      </c>
      <c r="E1689" s="30">
        <v>1360.14</v>
      </c>
      <c r="F1689" s="30">
        <v>14.7</v>
      </c>
      <c r="G1689" s="30" t="s">
        <v>2</v>
      </c>
      <c r="H1689" s="30" t="s">
        <v>47</v>
      </c>
      <c r="I1689" s="30" t="s">
        <v>16</v>
      </c>
      <c r="J1689" s="30" t="s">
        <v>32</v>
      </c>
      <c r="K1689" s="30" t="s">
        <v>33</v>
      </c>
      <c r="L1689" s="30" t="s">
        <v>2748</v>
      </c>
      <c r="M1689" s="30">
        <v>0.59</v>
      </c>
      <c r="N1689" s="30" t="s">
        <v>8</v>
      </c>
      <c r="O1689" s="30" t="s">
        <v>87</v>
      </c>
      <c r="P1689" s="30" t="s">
        <v>609</v>
      </c>
      <c r="Q1689" s="30" t="s">
        <v>904</v>
      </c>
      <c r="R1689" s="30">
        <v>5401</v>
      </c>
      <c r="S1689" s="32">
        <v>42160</v>
      </c>
      <c r="T1689" s="32">
        <v>42163</v>
      </c>
      <c r="U1689" s="53">
        <v>2639.01</v>
      </c>
      <c r="V1689" s="30">
        <v>6</v>
      </c>
      <c r="W1689" s="30">
        <v>7303.05</v>
      </c>
      <c r="X1689" s="30">
        <v>87033</v>
      </c>
      <c r="Y1689" s="30" t="s">
        <v>3218</v>
      </c>
      <c r="Z1689" s="30">
        <v>7710.8397277490758</v>
      </c>
    </row>
    <row r="1690" spans="1:26" x14ac:dyDescent="0.2">
      <c r="A1690" s="30">
        <v>699</v>
      </c>
      <c r="B1690" s="30" t="s">
        <v>837</v>
      </c>
      <c r="C1690" s="30" t="s">
        <v>1</v>
      </c>
      <c r="D1690" s="30">
        <v>0.02</v>
      </c>
      <c r="E1690" s="30">
        <v>6.47</v>
      </c>
      <c r="F1690" s="30">
        <v>1.22</v>
      </c>
      <c r="G1690" s="30" t="s">
        <v>14</v>
      </c>
      <c r="H1690" s="30" t="s">
        <v>15</v>
      </c>
      <c r="I1690" s="30" t="s">
        <v>24</v>
      </c>
      <c r="J1690" s="30" t="s">
        <v>25</v>
      </c>
      <c r="K1690" s="30" t="s">
        <v>26</v>
      </c>
      <c r="L1690" s="30" t="s">
        <v>2749</v>
      </c>
      <c r="M1690" s="30">
        <v>0.4</v>
      </c>
      <c r="N1690" s="30" t="s">
        <v>8</v>
      </c>
      <c r="O1690" s="30" t="s">
        <v>35</v>
      </c>
      <c r="P1690" s="30" t="s">
        <v>66</v>
      </c>
      <c r="Q1690" s="30" t="s">
        <v>76</v>
      </c>
      <c r="R1690" s="30">
        <v>90041</v>
      </c>
      <c r="S1690" s="32">
        <v>42161</v>
      </c>
      <c r="T1690" s="32">
        <v>42162</v>
      </c>
      <c r="U1690" s="53">
        <v>40.200000000000003</v>
      </c>
      <c r="V1690" s="30">
        <v>30</v>
      </c>
      <c r="W1690" s="30">
        <v>193.95</v>
      </c>
      <c r="X1690" s="30">
        <v>55392</v>
      </c>
      <c r="Y1690" s="30" t="s">
        <v>3217</v>
      </c>
      <c r="Z1690" s="30">
        <v>312.4599585566915</v>
      </c>
    </row>
    <row r="1691" spans="1:26" x14ac:dyDescent="0.2">
      <c r="A1691" s="30">
        <v>699</v>
      </c>
      <c r="B1691" s="30" t="s">
        <v>837</v>
      </c>
      <c r="C1691" s="30" t="s">
        <v>1</v>
      </c>
      <c r="D1691" s="30">
        <v>7.0000000000000007E-2</v>
      </c>
      <c r="E1691" s="30">
        <v>2.84</v>
      </c>
      <c r="F1691" s="30">
        <v>0.93</v>
      </c>
      <c r="G1691" s="30" t="s">
        <v>14</v>
      </c>
      <c r="H1691" s="30" t="s">
        <v>15</v>
      </c>
      <c r="I1691" s="30" t="s">
        <v>24</v>
      </c>
      <c r="J1691" s="30" t="s">
        <v>25</v>
      </c>
      <c r="K1691" s="30" t="s">
        <v>26</v>
      </c>
      <c r="L1691" s="30" t="s">
        <v>268</v>
      </c>
      <c r="M1691" s="30">
        <v>0.54</v>
      </c>
      <c r="N1691" s="30" t="s">
        <v>8</v>
      </c>
      <c r="O1691" s="30" t="s">
        <v>35</v>
      </c>
      <c r="P1691" s="30" t="s">
        <v>66</v>
      </c>
      <c r="Q1691" s="30" t="s">
        <v>76</v>
      </c>
      <c r="R1691" s="30">
        <v>90041</v>
      </c>
      <c r="S1691" s="32">
        <v>42161</v>
      </c>
      <c r="T1691" s="32">
        <v>42163</v>
      </c>
      <c r="U1691" s="53">
        <v>3.21</v>
      </c>
      <c r="V1691" s="30">
        <v>59</v>
      </c>
      <c r="W1691" s="30">
        <v>158.80000000000001</v>
      </c>
      <c r="X1691" s="30">
        <v>55392</v>
      </c>
      <c r="Y1691" s="30" t="s">
        <v>3217</v>
      </c>
      <c r="Z1691" s="30">
        <v>338.5162051889962</v>
      </c>
    </row>
    <row r="1692" spans="1:26" x14ac:dyDescent="0.2">
      <c r="A1692" s="30">
        <v>711</v>
      </c>
      <c r="B1692" s="30" t="s">
        <v>2750</v>
      </c>
      <c r="C1692" s="30" t="s">
        <v>1</v>
      </c>
      <c r="D1692" s="30">
        <v>7.0000000000000007E-2</v>
      </c>
      <c r="E1692" s="30">
        <v>2.84</v>
      </c>
      <c r="F1692" s="30">
        <v>0.93</v>
      </c>
      <c r="G1692" s="30" t="s">
        <v>14</v>
      </c>
      <c r="H1692" s="30" t="s">
        <v>15</v>
      </c>
      <c r="I1692" s="30" t="s">
        <v>24</v>
      </c>
      <c r="J1692" s="30" t="s">
        <v>25</v>
      </c>
      <c r="K1692" s="30" t="s">
        <v>26</v>
      </c>
      <c r="L1692" s="30" t="s">
        <v>268</v>
      </c>
      <c r="M1692" s="30">
        <v>0.54</v>
      </c>
      <c r="N1692" s="30" t="s">
        <v>8</v>
      </c>
      <c r="O1692" s="30" t="s">
        <v>87</v>
      </c>
      <c r="P1692" s="30" t="s">
        <v>379</v>
      </c>
      <c r="Q1692" s="30" t="s">
        <v>2751</v>
      </c>
      <c r="R1692" s="30">
        <v>2152</v>
      </c>
      <c r="S1692" s="32">
        <v>42161</v>
      </c>
      <c r="T1692" s="32">
        <v>42163</v>
      </c>
      <c r="U1692" s="53">
        <v>3.8519999999999999</v>
      </c>
      <c r="V1692" s="30">
        <v>15</v>
      </c>
      <c r="W1692" s="30">
        <v>40.369999999999997</v>
      </c>
      <c r="X1692" s="30">
        <v>87978</v>
      </c>
      <c r="Y1692" s="30" t="s">
        <v>3218</v>
      </c>
      <c r="Z1692" s="30">
        <v>339.17362970276565</v>
      </c>
    </row>
    <row r="1693" spans="1:26" x14ac:dyDescent="0.2">
      <c r="A1693" s="30">
        <v>3045</v>
      </c>
      <c r="B1693" s="30" t="s">
        <v>2752</v>
      </c>
      <c r="C1693" s="30" t="s">
        <v>13</v>
      </c>
      <c r="D1693" s="30">
        <v>0</v>
      </c>
      <c r="E1693" s="30">
        <v>6.48</v>
      </c>
      <c r="F1693" s="30">
        <v>5.19</v>
      </c>
      <c r="G1693" s="30" t="s">
        <v>14</v>
      </c>
      <c r="H1693" s="30" t="s">
        <v>3</v>
      </c>
      <c r="I1693" s="30" t="s">
        <v>24</v>
      </c>
      <c r="J1693" s="30" t="s">
        <v>64</v>
      </c>
      <c r="K1693" s="30" t="s">
        <v>49</v>
      </c>
      <c r="L1693" s="30" t="s">
        <v>2753</v>
      </c>
      <c r="M1693" s="30">
        <v>0.37</v>
      </c>
      <c r="N1693" s="30" t="s">
        <v>8</v>
      </c>
      <c r="O1693" s="30" t="s">
        <v>28</v>
      </c>
      <c r="P1693" s="30" t="s">
        <v>513</v>
      </c>
      <c r="Q1693" s="30" t="s">
        <v>2754</v>
      </c>
      <c r="R1693" s="30">
        <v>66048</v>
      </c>
      <c r="S1693" s="32">
        <v>42161</v>
      </c>
      <c r="T1693" s="32">
        <v>42162</v>
      </c>
      <c r="U1693" s="53">
        <v>-14.074999999999999</v>
      </c>
      <c r="V1693" s="30">
        <v>12</v>
      </c>
      <c r="W1693" s="30">
        <v>84.04</v>
      </c>
      <c r="X1693" s="30">
        <v>86104</v>
      </c>
      <c r="Y1693" s="30" t="s">
        <v>3216</v>
      </c>
      <c r="Z1693" s="30">
        <v>82.321216900967656</v>
      </c>
    </row>
    <row r="1694" spans="1:26" x14ac:dyDescent="0.2">
      <c r="A1694" s="30">
        <v>1142</v>
      </c>
      <c r="B1694" s="30" t="s">
        <v>174</v>
      </c>
      <c r="C1694" s="30" t="s">
        <v>92</v>
      </c>
      <c r="D1694" s="30">
        <v>0.01</v>
      </c>
      <c r="E1694" s="30">
        <v>18.97</v>
      </c>
      <c r="F1694" s="30">
        <v>9.5399999999999991</v>
      </c>
      <c r="G1694" s="30" t="s">
        <v>14</v>
      </c>
      <c r="H1694" s="30" t="s">
        <v>47</v>
      </c>
      <c r="I1694" s="30" t="s">
        <v>24</v>
      </c>
      <c r="J1694" s="30" t="s">
        <v>64</v>
      </c>
      <c r="K1694" s="30" t="s">
        <v>49</v>
      </c>
      <c r="L1694" s="30" t="s">
        <v>455</v>
      </c>
      <c r="M1694" s="30">
        <v>0.37</v>
      </c>
      <c r="N1694" s="30" t="s">
        <v>8</v>
      </c>
      <c r="O1694" s="30" t="s">
        <v>28</v>
      </c>
      <c r="P1694" s="30" t="s">
        <v>163</v>
      </c>
      <c r="Q1694" s="30" t="s">
        <v>176</v>
      </c>
      <c r="R1694" s="30">
        <v>76706</v>
      </c>
      <c r="S1694" s="32">
        <v>42161</v>
      </c>
      <c r="T1694" s="32">
        <v>42164</v>
      </c>
      <c r="U1694" s="53">
        <v>85.875</v>
      </c>
      <c r="V1694" s="30">
        <v>11</v>
      </c>
      <c r="W1694" s="30">
        <v>227.67</v>
      </c>
      <c r="X1694" s="30">
        <v>86575</v>
      </c>
      <c r="Y1694" s="30" t="s">
        <v>3216</v>
      </c>
      <c r="Z1694" s="30">
        <v>392.15600608861587</v>
      </c>
    </row>
    <row r="1695" spans="1:26" x14ac:dyDescent="0.2">
      <c r="A1695" s="30">
        <v>2107</v>
      </c>
      <c r="B1695" s="30" t="s">
        <v>2755</v>
      </c>
      <c r="C1695" s="30" t="s">
        <v>92</v>
      </c>
      <c r="D1695" s="30">
        <v>0.05</v>
      </c>
      <c r="E1695" s="30">
        <v>399.98</v>
      </c>
      <c r="F1695" s="30">
        <v>12.06</v>
      </c>
      <c r="G1695" s="30" t="s">
        <v>2</v>
      </c>
      <c r="H1695" s="30" t="s">
        <v>70</v>
      </c>
      <c r="I1695" s="30" t="s">
        <v>16</v>
      </c>
      <c r="J1695" s="30" t="s">
        <v>32</v>
      </c>
      <c r="K1695" s="30" t="s">
        <v>6</v>
      </c>
      <c r="L1695" s="30" t="s">
        <v>159</v>
      </c>
      <c r="M1695" s="30">
        <v>0.56000000000000005</v>
      </c>
      <c r="N1695" s="30" t="s">
        <v>8</v>
      </c>
      <c r="O1695" s="30" t="s">
        <v>28</v>
      </c>
      <c r="P1695" s="30" t="s">
        <v>79</v>
      </c>
      <c r="Q1695" s="30" t="s">
        <v>509</v>
      </c>
      <c r="R1695" s="30">
        <v>60601</v>
      </c>
      <c r="S1695" s="32">
        <v>42161</v>
      </c>
      <c r="T1695" s="32">
        <v>42161</v>
      </c>
      <c r="U1695" s="53">
        <v>567.59</v>
      </c>
      <c r="V1695" s="30">
        <v>24</v>
      </c>
      <c r="W1695" s="30">
        <v>9666.7199999999993</v>
      </c>
      <c r="X1695" s="30">
        <v>39015</v>
      </c>
      <c r="Y1695" s="30" t="s">
        <v>3216</v>
      </c>
      <c r="Z1695" s="30">
        <v>2446.3515897732887</v>
      </c>
    </row>
    <row r="1696" spans="1:26" x14ac:dyDescent="0.2">
      <c r="A1696" s="30">
        <v>2107</v>
      </c>
      <c r="B1696" s="30" t="s">
        <v>2755</v>
      </c>
      <c r="C1696" s="30" t="s">
        <v>92</v>
      </c>
      <c r="D1696" s="30">
        <v>7.0000000000000007E-2</v>
      </c>
      <c r="E1696" s="30">
        <v>6.48</v>
      </c>
      <c r="F1696" s="30">
        <v>5.74</v>
      </c>
      <c r="G1696" s="30" t="s">
        <v>14</v>
      </c>
      <c r="H1696" s="30" t="s">
        <v>70</v>
      </c>
      <c r="I1696" s="30" t="s">
        <v>24</v>
      </c>
      <c r="J1696" s="30" t="s">
        <v>64</v>
      </c>
      <c r="K1696" s="30" t="s">
        <v>49</v>
      </c>
      <c r="L1696" s="30" t="s">
        <v>2756</v>
      </c>
      <c r="M1696" s="30">
        <v>0.37</v>
      </c>
      <c r="N1696" s="30" t="s">
        <v>8</v>
      </c>
      <c r="O1696" s="30" t="s">
        <v>28</v>
      </c>
      <c r="P1696" s="30" t="s">
        <v>79</v>
      </c>
      <c r="Q1696" s="30" t="s">
        <v>509</v>
      </c>
      <c r="R1696" s="30">
        <v>60601</v>
      </c>
      <c r="S1696" s="32">
        <v>42161</v>
      </c>
      <c r="T1696" s="32">
        <v>42161</v>
      </c>
      <c r="U1696" s="53">
        <v>-28.45</v>
      </c>
      <c r="V1696" s="30">
        <v>20</v>
      </c>
      <c r="W1696" s="30">
        <v>134.58000000000001</v>
      </c>
      <c r="X1696" s="30">
        <v>39015</v>
      </c>
      <c r="Y1696" s="30" t="s">
        <v>3216</v>
      </c>
      <c r="Z1696" s="30">
        <v>60.83193933270428</v>
      </c>
    </row>
    <row r="1697" spans="1:26" x14ac:dyDescent="0.2">
      <c r="A1697" s="30">
        <v>2108</v>
      </c>
      <c r="B1697" s="30" t="s">
        <v>2757</v>
      </c>
      <c r="C1697" s="30" t="s">
        <v>92</v>
      </c>
      <c r="D1697" s="30">
        <v>7.0000000000000007E-2</v>
      </c>
      <c r="E1697" s="30">
        <v>6.48</v>
      </c>
      <c r="F1697" s="30">
        <v>5.74</v>
      </c>
      <c r="G1697" s="30" t="s">
        <v>14</v>
      </c>
      <c r="H1697" s="30" t="s">
        <v>70</v>
      </c>
      <c r="I1697" s="30" t="s">
        <v>24</v>
      </c>
      <c r="J1697" s="30" t="s">
        <v>64</v>
      </c>
      <c r="K1697" s="30" t="s">
        <v>49</v>
      </c>
      <c r="L1697" s="30" t="s">
        <v>2756</v>
      </c>
      <c r="M1697" s="30">
        <v>0.37</v>
      </c>
      <c r="N1697" s="30" t="s">
        <v>8</v>
      </c>
      <c r="O1697" s="30" t="s">
        <v>28</v>
      </c>
      <c r="P1697" s="30" t="s">
        <v>56</v>
      </c>
      <c r="Q1697" s="30" t="s">
        <v>2758</v>
      </c>
      <c r="R1697" s="30">
        <v>63129</v>
      </c>
      <c r="S1697" s="32">
        <v>42161</v>
      </c>
      <c r="T1697" s="32">
        <v>42161</v>
      </c>
      <c r="U1697" s="53">
        <v>-14.225</v>
      </c>
      <c r="V1697" s="30">
        <v>5</v>
      </c>
      <c r="W1697" s="30">
        <v>33.65</v>
      </c>
      <c r="X1697" s="30">
        <v>87862</v>
      </c>
      <c r="Y1697" s="30" t="s">
        <v>3216</v>
      </c>
      <c r="Z1697" s="30">
        <v>75.398705233593404</v>
      </c>
    </row>
    <row r="1698" spans="1:26" x14ac:dyDescent="0.2">
      <c r="A1698" s="30">
        <v>2848</v>
      </c>
      <c r="B1698" s="30" t="s">
        <v>2759</v>
      </c>
      <c r="C1698" s="30" t="s">
        <v>92</v>
      </c>
      <c r="D1698" s="30">
        <v>0</v>
      </c>
      <c r="E1698" s="30">
        <v>49.99</v>
      </c>
      <c r="F1698" s="30">
        <v>19.989999999999998</v>
      </c>
      <c r="G1698" s="30" t="s">
        <v>14</v>
      </c>
      <c r="H1698" s="30" t="s">
        <v>70</v>
      </c>
      <c r="I1698" s="30" t="s">
        <v>16</v>
      </c>
      <c r="J1698" s="30" t="s">
        <v>17</v>
      </c>
      <c r="K1698" s="30" t="s">
        <v>49</v>
      </c>
      <c r="L1698" s="30" t="s">
        <v>1264</v>
      </c>
      <c r="M1698" s="30">
        <v>0.41</v>
      </c>
      <c r="N1698" s="30" t="s">
        <v>8</v>
      </c>
      <c r="O1698" s="30" t="s">
        <v>9</v>
      </c>
      <c r="P1698" s="30" t="s">
        <v>376</v>
      </c>
      <c r="Q1698" s="30" t="s">
        <v>1613</v>
      </c>
      <c r="R1698" s="30">
        <v>38401</v>
      </c>
      <c r="S1698" s="32">
        <v>42161</v>
      </c>
      <c r="T1698" s="32">
        <v>42163</v>
      </c>
      <c r="U1698" s="53">
        <v>38.886000000000003</v>
      </c>
      <c r="V1698" s="30">
        <v>16</v>
      </c>
      <c r="W1698" s="30">
        <v>832.97</v>
      </c>
      <c r="X1698" s="30">
        <v>85929</v>
      </c>
      <c r="Y1698" s="30" t="s">
        <v>3215</v>
      </c>
      <c r="Z1698" s="30">
        <v>739.47695118869001</v>
      </c>
    </row>
    <row r="1699" spans="1:26" x14ac:dyDescent="0.2">
      <c r="A1699" s="30">
        <v>1106</v>
      </c>
      <c r="B1699" s="30" t="s">
        <v>2557</v>
      </c>
      <c r="C1699" s="30" t="s">
        <v>46</v>
      </c>
      <c r="D1699" s="30">
        <v>0.08</v>
      </c>
      <c r="E1699" s="30">
        <v>140.81</v>
      </c>
      <c r="F1699" s="30">
        <v>24.49</v>
      </c>
      <c r="G1699" s="30" t="s">
        <v>14</v>
      </c>
      <c r="H1699" s="30" t="s">
        <v>15</v>
      </c>
      <c r="I1699" s="30" t="s">
        <v>4</v>
      </c>
      <c r="J1699" s="30" t="s">
        <v>85</v>
      </c>
      <c r="K1699" s="30" t="s">
        <v>40</v>
      </c>
      <c r="L1699" s="30" t="s">
        <v>2760</v>
      </c>
      <c r="M1699" s="30">
        <v>0.56999999999999995</v>
      </c>
      <c r="N1699" s="30" t="s">
        <v>8</v>
      </c>
      <c r="O1699" s="30" t="s">
        <v>28</v>
      </c>
      <c r="P1699" s="30" t="s">
        <v>163</v>
      </c>
      <c r="Q1699" s="30" t="s">
        <v>530</v>
      </c>
      <c r="R1699" s="30">
        <v>75220</v>
      </c>
      <c r="S1699" s="32">
        <v>42161</v>
      </c>
      <c r="T1699" s="32">
        <v>42163</v>
      </c>
      <c r="U1699" s="53">
        <v>1232.79</v>
      </c>
      <c r="V1699" s="30">
        <v>81</v>
      </c>
      <c r="W1699" s="30">
        <v>11272.77</v>
      </c>
      <c r="X1699" s="30">
        <v>45824</v>
      </c>
      <c r="Y1699" s="30" t="s">
        <v>3216</v>
      </c>
      <c r="Z1699" s="30">
        <v>2610.4500764188797</v>
      </c>
    </row>
    <row r="1700" spans="1:26" x14ac:dyDescent="0.2">
      <c r="A1700" s="30">
        <v>1340</v>
      </c>
      <c r="B1700" s="30" t="s">
        <v>1060</v>
      </c>
      <c r="C1700" s="30" t="s">
        <v>46</v>
      </c>
      <c r="D1700" s="30">
        <v>7.0000000000000007E-2</v>
      </c>
      <c r="E1700" s="30">
        <v>3.98</v>
      </c>
      <c r="F1700" s="30">
        <v>0.83</v>
      </c>
      <c r="G1700" s="30" t="s">
        <v>14</v>
      </c>
      <c r="H1700" s="30" t="s">
        <v>47</v>
      </c>
      <c r="I1700" s="30" t="s">
        <v>24</v>
      </c>
      <c r="J1700" s="30" t="s">
        <v>25</v>
      </c>
      <c r="K1700" s="30" t="s">
        <v>26</v>
      </c>
      <c r="L1700" s="30" t="s">
        <v>2761</v>
      </c>
      <c r="M1700" s="30">
        <v>0.51</v>
      </c>
      <c r="N1700" s="30" t="s">
        <v>8</v>
      </c>
      <c r="O1700" s="30" t="s">
        <v>87</v>
      </c>
      <c r="P1700" s="30" t="s">
        <v>88</v>
      </c>
      <c r="Q1700" s="30" t="s">
        <v>89</v>
      </c>
      <c r="R1700" s="30">
        <v>10170</v>
      </c>
      <c r="S1700" s="32">
        <v>42161</v>
      </c>
      <c r="T1700" s="32">
        <v>42164</v>
      </c>
      <c r="U1700" s="53">
        <v>27.38</v>
      </c>
      <c r="V1700" s="30">
        <v>76</v>
      </c>
      <c r="W1700" s="30">
        <v>282.85000000000002</v>
      </c>
      <c r="X1700" s="30">
        <v>24455</v>
      </c>
      <c r="Y1700" s="30" t="s">
        <v>3218</v>
      </c>
      <c r="Z1700" s="30">
        <v>309.53212347080694</v>
      </c>
    </row>
    <row r="1701" spans="1:26" x14ac:dyDescent="0.2">
      <c r="A1701" s="30">
        <v>1341</v>
      </c>
      <c r="B1701" s="30" t="s">
        <v>1062</v>
      </c>
      <c r="C1701" s="30" t="s">
        <v>46</v>
      </c>
      <c r="D1701" s="30">
        <v>0</v>
      </c>
      <c r="E1701" s="30">
        <v>20.89</v>
      </c>
      <c r="F1701" s="30">
        <v>1.99</v>
      </c>
      <c r="G1701" s="30" t="s">
        <v>14</v>
      </c>
      <c r="H1701" s="30" t="s">
        <v>47</v>
      </c>
      <c r="I1701" s="30" t="s">
        <v>16</v>
      </c>
      <c r="J1701" s="30" t="s">
        <v>17</v>
      </c>
      <c r="K1701" s="30" t="s">
        <v>18</v>
      </c>
      <c r="L1701" s="30" t="s">
        <v>2762</v>
      </c>
      <c r="M1701" s="30">
        <v>0.48</v>
      </c>
      <c r="N1701" s="30" t="s">
        <v>8</v>
      </c>
      <c r="O1701" s="30" t="s">
        <v>87</v>
      </c>
      <c r="P1701" s="30" t="s">
        <v>296</v>
      </c>
      <c r="Q1701" s="30" t="s">
        <v>1063</v>
      </c>
      <c r="R1701" s="30">
        <v>17201</v>
      </c>
      <c r="S1701" s="32">
        <v>42161</v>
      </c>
      <c r="T1701" s="32">
        <v>42163</v>
      </c>
      <c r="U1701" s="53">
        <v>-5.2949999999999999</v>
      </c>
      <c r="V1701" s="30">
        <v>4</v>
      </c>
      <c r="W1701" s="30">
        <v>84.56</v>
      </c>
      <c r="X1701" s="30">
        <v>91245</v>
      </c>
      <c r="Y1701" s="30" t="s">
        <v>3218</v>
      </c>
      <c r="Z1701" s="30">
        <v>382.43893027729609</v>
      </c>
    </row>
    <row r="1702" spans="1:26" x14ac:dyDescent="0.2">
      <c r="A1702" s="30">
        <v>1341</v>
      </c>
      <c r="B1702" s="30" t="s">
        <v>1062</v>
      </c>
      <c r="C1702" s="30" t="s">
        <v>46</v>
      </c>
      <c r="D1702" s="30">
        <v>7.0000000000000007E-2</v>
      </c>
      <c r="E1702" s="30">
        <v>3.98</v>
      </c>
      <c r="F1702" s="30">
        <v>0.83</v>
      </c>
      <c r="G1702" s="30" t="s">
        <v>14</v>
      </c>
      <c r="H1702" s="30" t="s">
        <v>47</v>
      </c>
      <c r="I1702" s="30" t="s">
        <v>24</v>
      </c>
      <c r="J1702" s="30" t="s">
        <v>25</v>
      </c>
      <c r="K1702" s="30" t="s">
        <v>26</v>
      </c>
      <c r="L1702" s="30" t="s">
        <v>2761</v>
      </c>
      <c r="M1702" s="30">
        <v>0.51</v>
      </c>
      <c r="N1702" s="30" t="s">
        <v>8</v>
      </c>
      <c r="O1702" s="30" t="s">
        <v>87</v>
      </c>
      <c r="P1702" s="30" t="s">
        <v>296</v>
      </c>
      <c r="Q1702" s="30" t="s">
        <v>1063</v>
      </c>
      <c r="R1702" s="30">
        <v>17201</v>
      </c>
      <c r="S1702" s="32">
        <v>42161</v>
      </c>
      <c r="T1702" s="32">
        <v>42164</v>
      </c>
      <c r="U1702" s="53">
        <v>41.07</v>
      </c>
      <c r="V1702" s="30">
        <v>19</v>
      </c>
      <c r="W1702" s="30">
        <v>70.709999999999994</v>
      </c>
      <c r="X1702" s="30">
        <v>91245</v>
      </c>
      <c r="Y1702" s="30" t="s">
        <v>3218</v>
      </c>
      <c r="Z1702" s="30">
        <v>323.5510356102215</v>
      </c>
    </row>
    <row r="1703" spans="1:26" x14ac:dyDescent="0.2">
      <c r="A1703" s="30">
        <v>2432</v>
      </c>
      <c r="B1703" s="30" t="s">
        <v>2547</v>
      </c>
      <c r="C1703" s="30" t="s">
        <v>46</v>
      </c>
      <c r="D1703" s="30">
        <v>0.09</v>
      </c>
      <c r="E1703" s="30">
        <v>5.4</v>
      </c>
      <c r="F1703" s="30">
        <v>7.78</v>
      </c>
      <c r="G1703" s="30" t="s">
        <v>63</v>
      </c>
      <c r="H1703" s="30" t="s">
        <v>15</v>
      </c>
      <c r="I1703" s="30" t="s">
        <v>24</v>
      </c>
      <c r="J1703" s="30" t="s">
        <v>48</v>
      </c>
      <c r="K1703" s="30" t="s">
        <v>49</v>
      </c>
      <c r="L1703" s="30" t="s">
        <v>1460</v>
      </c>
      <c r="M1703" s="30">
        <v>0.37</v>
      </c>
      <c r="N1703" s="30" t="s">
        <v>8</v>
      </c>
      <c r="O1703" s="30" t="s">
        <v>28</v>
      </c>
      <c r="P1703" s="30" t="s">
        <v>183</v>
      </c>
      <c r="Q1703" s="30" t="s">
        <v>2548</v>
      </c>
      <c r="R1703" s="30">
        <v>73110</v>
      </c>
      <c r="S1703" s="32">
        <v>42161</v>
      </c>
      <c r="T1703" s="32">
        <v>42163</v>
      </c>
      <c r="U1703" s="53">
        <v>-34.764499999999998</v>
      </c>
      <c r="V1703" s="30">
        <v>6</v>
      </c>
      <c r="W1703" s="30">
        <v>37.380000000000003</v>
      </c>
      <c r="X1703" s="30">
        <v>89097</v>
      </c>
      <c r="Y1703" s="30" t="s">
        <v>3216</v>
      </c>
      <c r="Z1703" s="30">
        <v>171.26385204115024</v>
      </c>
    </row>
    <row r="1704" spans="1:26" x14ac:dyDescent="0.2">
      <c r="A1704" s="30">
        <v>1374</v>
      </c>
      <c r="B1704" s="30" t="s">
        <v>2763</v>
      </c>
      <c r="C1704" s="30" t="s">
        <v>1</v>
      </c>
      <c r="D1704" s="30">
        <v>0.06</v>
      </c>
      <c r="E1704" s="30">
        <v>44.01</v>
      </c>
      <c r="F1704" s="30">
        <v>3.5</v>
      </c>
      <c r="G1704" s="30" t="s">
        <v>14</v>
      </c>
      <c r="H1704" s="30" t="s">
        <v>47</v>
      </c>
      <c r="I1704" s="30" t="s">
        <v>24</v>
      </c>
      <c r="J1704" s="30" t="s">
        <v>71</v>
      </c>
      <c r="K1704" s="30" t="s">
        <v>49</v>
      </c>
      <c r="L1704" s="30" t="s">
        <v>2764</v>
      </c>
      <c r="M1704" s="30">
        <v>0.59</v>
      </c>
      <c r="N1704" s="30" t="s">
        <v>8</v>
      </c>
      <c r="O1704" s="30" t="s">
        <v>35</v>
      </c>
      <c r="P1704" s="30" t="s">
        <v>66</v>
      </c>
      <c r="Q1704" s="30" t="s">
        <v>2509</v>
      </c>
      <c r="R1704" s="30">
        <v>95207</v>
      </c>
      <c r="S1704" s="32">
        <v>42162</v>
      </c>
      <c r="T1704" s="32">
        <v>42163</v>
      </c>
      <c r="U1704" s="53">
        <v>-21.231999999999999</v>
      </c>
      <c r="V1704" s="30">
        <v>1</v>
      </c>
      <c r="W1704" s="30">
        <v>46.94</v>
      </c>
      <c r="X1704" s="30">
        <v>88212</v>
      </c>
      <c r="Y1704" s="30" t="s">
        <v>3217</v>
      </c>
      <c r="Z1704" s="30">
        <v>621.05536468146749</v>
      </c>
    </row>
    <row r="1705" spans="1:26" x14ac:dyDescent="0.2">
      <c r="A1705" s="30">
        <v>2794</v>
      </c>
      <c r="B1705" s="30" t="s">
        <v>1745</v>
      </c>
      <c r="C1705" s="30" t="s">
        <v>13</v>
      </c>
      <c r="D1705" s="30">
        <v>7.0000000000000007E-2</v>
      </c>
      <c r="E1705" s="30">
        <v>4.76</v>
      </c>
      <c r="F1705" s="30">
        <v>0.88</v>
      </c>
      <c r="G1705" s="30" t="s">
        <v>14</v>
      </c>
      <c r="H1705" s="30" t="s">
        <v>70</v>
      </c>
      <c r="I1705" s="30" t="s">
        <v>24</v>
      </c>
      <c r="J1705" s="30" t="s">
        <v>64</v>
      </c>
      <c r="K1705" s="30" t="s">
        <v>26</v>
      </c>
      <c r="L1705" s="30" t="s">
        <v>2418</v>
      </c>
      <c r="M1705" s="30">
        <v>0.39</v>
      </c>
      <c r="N1705" s="30" t="s">
        <v>8</v>
      </c>
      <c r="O1705" s="30" t="s">
        <v>28</v>
      </c>
      <c r="P1705" s="30" t="s">
        <v>189</v>
      </c>
      <c r="Q1705" s="30" t="s">
        <v>1746</v>
      </c>
      <c r="R1705" s="30">
        <v>50158</v>
      </c>
      <c r="S1705" s="32">
        <v>42162</v>
      </c>
      <c r="T1705" s="32">
        <v>42162</v>
      </c>
      <c r="U1705" s="53">
        <v>15.8148</v>
      </c>
      <c r="V1705" s="30">
        <v>5</v>
      </c>
      <c r="W1705" s="30">
        <v>22.92</v>
      </c>
      <c r="X1705" s="30">
        <v>87555</v>
      </c>
      <c r="Y1705" s="30" t="s">
        <v>3216</v>
      </c>
      <c r="Z1705" s="30">
        <v>-32.183948529315913</v>
      </c>
    </row>
    <row r="1706" spans="1:26" x14ac:dyDescent="0.2">
      <c r="A1706" s="30">
        <v>737</v>
      </c>
      <c r="B1706" s="30" t="s">
        <v>2765</v>
      </c>
      <c r="C1706" s="30" t="s">
        <v>23</v>
      </c>
      <c r="D1706" s="30">
        <v>0.02</v>
      </c>
      <c r="E1706" s="30">
        <v>48.04</v>
      </c>
      <c r="F1706" s="30">
        <v>5.79</v>
      </c>
      <c r="G1706" s="30" t="s">
        <v>14</v>
      </c>
      <c r="H1706" s="30" t="s">
        <v>15</v>
      </c>
      <c r="I1706" s="30" t="s">
        <v>24</v>
      </c>
      <c r="J1706" s="30" t="s">
        <v>64</v>
      </c>
      <c r="K1706" s="30" t="s">
        <v>49</v>
      </c>
      <c r="L1706" s="30" t="s">
        <v>2177</v>
      </c>
      <c r="M1706" s="30">
        <v>0.37</v>
      </c>
      <c r="N1706" s="30" t="s">
        <v>8</v>
      </c>
      <c r="O1706" s="30" t="s">
        <v>87</v>
      </c>
      <c r="P1706" s="30" t="s">
        <v>373</v>
      </c>
      <c r="Q1706" s="30" t="s">
        <v>2766</v>
      </c>
      <c r="R1706" s="30">
        <v>7003</v>
      </c>
      <c r="S1706" s="32">
        <v>42162</v>
      </c>
      <c r="T1706" s="32">
        <v>42169</v>
      </c>
      <c r="U1706" s="53">
        <v>422.45249999999999</v>
      </c>
      <c r="V1706" s="30">
        <v>12</v>
      </c>
      <c r="W1706" s="30">
        <v>612.25</v>
      </c>
      <c r="X1706" s="30">
        <v>90360</v>
      </c>
      <c r="Y1706" s="30" t="s">
        <v>3218</v>
      </c>
      <c r="Z1706" s="30">
        <v>725.27585339061022</v>
      </c>
    </row>
    <row r="1707" spans="1:26" x14ac:dyDescent="0.2">
      <c r="A1707" s="30">
        <v>1384</v>
      </c>
      <c r="B1707" s="30" t="s">
        <v>2767</v>
      </c>
      <c r="C1707" s="30" t="s">
        <v>23</v>
      </c>
      <c r="D1707" s="30">
        <v>0.02</v>
      </c>
      <c r="E1707" s="30">
        <v>70.97</v>
      </c>
      <c r="F1707" s="30">
        <v>3.5</v>
      </c>
      <c r="G1707" s="30" t="s">
        <v>14</v>
      </c>
      <c r="H1707" s="30" t="s">
        <v>15</v>
      </c>
      <c r="I1707" s="30" t="s">
        <v>24</v>
      </c>
      <c r="J1707" s="30" t="s">
        <v>71</v>
      </c>
      <c r="K1707" s="30" t="s">
        <v>49</v>
      </c>
      <c r="L1707" s="30" t="s">
        <v>2153</v>
      </c>
      <c r="M1707" s="30">
        <v>0.59</v>
      </c>
      <c r="N1707" s="30" t="s">
        <v>8</v>
      </c>
      <c r="O1707" s="30" t="s">
        <v>9</v>
      </c>
      <c r="P1707" s="30" t="s">
        <v>218</v>
      </c>
      <c r="Q1707" s="30" t="s">
        <v>2708</v>
      </c>
      <c r="R1707" s="30">
        <v>22304</v>
      </c>
      <c r="S1707" s="32">
        <v>42162</v>
      </c>
      <c r="T1707" s="32">
        <v>42169</v>
      </c>
      <c r="U1707" s="53">
        <v>23.616</v>
      </c>
      <c r="V1707" s="30">
        <v>21</v>
      </c>
      <c r="W1707" s="30">
        <v>1533.59</v>
      </c>
      <c r="X1707" s="30">
        <v>89408</v>
      </c>
      <c r="Y1707" s="30" t="s">
        <v>3215</v>
      </c>
      <c r="Z1707" s="30">
        <v>508.26708473574371</v>
      </c>
    </row>
    <row r="1708" spans="1:26" x14ac:dyDescent="0.2">
      <c r="A1708" s="30">
        <v>1672</v>
      </c>
      <c r="B1708" s="30" t="s">
        <v>2768</v>
      </c>
      <c r="C1708" s="30" t="s">
        <v>23</v>
      </c>
      <c r="D1708" s="30">
        <v>0.02</v>
      </c>
      <c r="E1708" s="30">
        <v>284.98</v>
      </c>
      <c r="F1708" s="30">
        <v>69.55</v>
      </c>
      <c r="G1708" s="30" t="s">
        <v>2</v>
      </c>
      <c r="H1708" s="30" t="s">
        <v>3</v>
      </c>
      <c r="I1708" s="30" t="s">
        <v>4</v>
      </c>
      <c r="J1708" s="30" t="s">
        <v>85</v>
      </c>
      <c r="K1708" s="30" t="s">
        <v>33</v>
      </c>
      <c r="L1708" s="30" t="s">
        <v>1391</v>
      </c>
      <c r="M1708" s="30">
        <v>0.6</v>
      </c>
      <c r="N1708" s="30" t="s">
        <v>8</v>
      </c>
      <c r="O1708" s="30" t="s">
        <v>9</v>
      </c>
      <c r="P1708" s="30" t="s">
        <v>218</v>
      </c>
      <c r="Q1708" s="30" t="s">
        <v>2769</v>
      </c>
      <c r="R1708" s="30">
        <v>22901</v>
      </c>
      <c r="S1708" s="32">
        <v>42162</v>
      </c>
      <c r="T1708" s="32">
        <v>42167</v>
      </c>
      <c r="U1708" s="53">
        <v>15.528</v>
      </c>
      <c r="V1708" s="30">
        <v>3</v>
      </c>
      <c r="W1708" s="30">
        <v>926.3</v>
      </c>
      <c r="X1708" s="30">
        <v>86723</v>
      </c>
      <c r="Y1708" s="30" t="s">
        <v>3215</v>
      </c>
      <c r="Z1708" s="30">
        <v>3220.7377877527292</v>
      </c>
    </row>
    <row r="1709" spans="1:26" x14ac:dyDescent="0.2">
      <c r="A1709" s="30">
        <v>1672</v>
      </c>
      <c r="B1709" s="30" t="s">
        <v>2768</v>
      </c>
      <c r="C1709" s="30" t="s">
        <v>23</v>
      </c>
      <c r="D1709" s="30">
        <v>0.08</v>
      </c>
      <c r="E1709" s="30">
        <v>55.48</v>
      </c>
      <c r="F1709" s="30">
        <v>14.3</v>
      </c>
      <c r="G1709" s="30" t="s">
        <v>14</v>
      </c>
      <c r="H1709" s="30" t="s">
        <v>3</v>
      </c>
      <c r="I1709" s="30" t="s">
        <v>24</v>
      </c>
      <c r="J1709" s="30" t="s">
        <v>64</v>
      </c>
      <c r="K1709" s="30" t="s">
        <v>49</v>
      </c>
      <c r="L1709" s="30" t="s">
        <v>823</v>
      </c>
      <c r="M1709" s="30">
        <v>0.37</v>
      </c>
      <c r="N1709" s="30" t="s">
        <v>8</v>
      </c>
      <c r="O1709" s="30" t="s">
        <v>9</v>
      </c>
      <c r="P1709" s="30" t="s">
        <v>218</v>
      </c>
      <c r="Q1709" s="30" t="s">
        <v>2769</v>
      </c>
      <c r="R1709" s="30">
        <v>22901</v>
      </c>
      <c r="S1709" s="32">
        <v>42162</v>
      </c>
      <c r="T1709" s="32">
        <v>42164</v>
      </c>
      <c r="U1709" s="53">
        <v>-225.56379999999999</v>
      </c>
      <c r="V1709" s="30">
        <v>17</v>
      </c>
      <c r="W1709" s="30">
        <v>942.53</v>
      </c>
      <c r="X1709" s="30">
        <v>86723</v>
      </c>
      <c r="Y1709" s="30" t="s">
        <v>3215</v>
      </c>
      <c r="Z1709" s="30">
        <v>300.46095678253658</v>
      </c>
    </row>
    <row r="1710" spans="1:26" x14ac:dyDescent="0.2">
      <c r="A1710" s="30">
        <v>3397</v>
      </c>
      <c r="B1710" s="30" t="s">
        <v>1560</v>
      </c>
      <c r="C1710" s="30" t="s">
        <v>23</v>
      </c>
      <c r="D1710" s="30">
        <v>0</v>
      </c>
      <c r="E1710" s="30">
        <v>1270.99</v>
      </c>
      <c r="F1710" s="30">
        <v>19.989999999999998</v>
      </c>
      <c r="G1710" s="30" t="s">
        <v>14</v>
      </c>
      <c r="H1710" s="30" t="s">
        <v>3</v>
      </c>
      <c r="I1710" s="30" t="s">
        <v>24</v>
      </c>
      <c r="J1710" s="30" t="s">
        <v>48</v>
      </c>
      <c r="K1710" s="30" t="s">
        <v>49</v>
      </c>
      <c r="L1710" s="30" t="s">
        <v>628</v>
      </c>
      <c r="M1710" s="30">
        <v>0.35</v>
      </c>
      <c r="N1710" s="30" t="s">
        <v>8</v>
      </c>
      <c r="O1710" s="30" t="s">
        <v>28</v>
      </c>
      <c r="P1710" s="30" t="s">
        <v>79</v>
      </c>
      <c r="Q1710" s="30" t="s">
        <v>1562</v>
      </c>
      <c r="R1710" s="30">
        <v>61832</v>
      </c>
      <c r="S1710" s="32">
        <v>42162</v>
      </c>
      <c r="T1710" s="32">
        <v>42164</v>
      </c>
      <c r="U1710" s="53">
        <v>6384.4389000000001</v>
      </c>
      <c r="V1710" s="30">
        <v>7</v>
      </c>
      <c r="W1710" s="30">
        <v>9252.81</v>
      </c>
      <c r="X1710" s="30">
        <v>87535</v>
      </c>
      <c r="Y1710" s="30" t="s">
        <v>3216</v>
      </c>
      <c r="Z1710" s="30">
        <v>11071.191327682498</v>
      </c>
    </row>
    <row r="1711" spans="1:26" x14ac:dyDescent="0.2">
      <c r="A1711" s="30">
        <v>92</v>
      </c>
      <c r="B1711" s="30" t="s">
        <v>2519</v>
      </c>
      <c r="C1711" s="30" t="s">
        <v>92</v>
      </c>
      <c r="D1711" s="30">
        <v>0.04</v>
      </c>
      <c r="E1711" s="30">
        <v>12.98</v>
      </c>
      <c r="F1711" s="30">
        <v>3.14</v>
      </c>
      <c r="G1711" s="30" t="s">
        <v>63</v>
      </c>
      <c r="H1711" s="30" t="s">
        <v>70</v>
      </c>
      <c r="I1711" s="30" t="s">
        <v>24</v>
      </c>
      <c r="J1711" s="30" t="s">
        <v>544</v>
      </c>
      <c r="K1711" s="30" t="s">
        <v>18</v>
      </c>
      <c r="L1711" s="30" t="s">
        <v>545</v>
      </c>
      <c r="M1711" s="30">
        <v>0.6</v>
      </c>
      <c r="N1711" s="30" t="s">
        <v>8</v>
      </c>
      <c r="O1711" s="30" t="s">
        <v>9</v>
      </c>
      <c r="P1711" s="30" t="s">
        <v>144</v>
      </c>
      <c r="Q1711" s="30" t="s">
        <v>2521</v>
      </c>
      <c r="R1711" s="30">
        <v>70056</v>
      </c>
      <c r="S1711" s="32">
        <v>42162</v>
      </c>
      <c r="T1711" s="32">
        <v>42164</v>
      </c>
      <c r="U1711" s="53">
        <v>22.818000000000001</v>
      </c>
      <c r="V1711" s="30">
        <v>16</v>
      </c>
      <c r="W1711" s="30">
        <v>216.04</v>
      </c>
      <c r="X1711" s="30">
        <v>87178</v>
      </c>
      <c r="Y1711" s="30" t="s">
        <v>3215</v>
      </c>
      <c r="Z1711" s="30">
        <v>190.61660444935191</v>
      </c>
    </row>
    <row r="1712" spans="1:26" x14ac:dyDescent="0.2">
      <c r="A1712" s="30">
        <v>2583</v>
      </c>
      <c r="B1712" s="30" t="s">
        <v>2770</v>
      </c>
      <c r="C1712" s="30" t="s">
        <v>92</v>
      </c>
      <c r="D1712" s="30">
        <v>0.04</v>
      </c>
      <c r="E1712" s="30">
        <v>510.14</v>
      </c>
      <c r="F1712" s="30">
        <v>14.7</v>
      </c>
      <c r="G1712" s="30" t="s">
        <v>2</v>
      </c>
      <c r="H1712" s="30" t="s">
        <v>47</v>
      </c>
      <c r="I1712" s="30" t="s">
        <v>16</v>
      </c>
      <c r="J1712" s="30" t="s">
        <v>32</v>
      </c>
      <c r="K1712" s="30" t="s">
        <v>33</v>
      </c>
      <c r="L1712" s="30" t="s">
        <v>2771</v>
      </c>
      <c r="M1712" s="30">
        <v>0.56000000000000005</v>
      </c>
      <c r="N1712" s="30" t="s">
        <v>8</v>
      </c>
      <c r="O1712" s="30" t="s">
        <v>28</v>
      </c>
      <c r="P1712" s="30" t="s">
        <v>265</v>
      </c>
      <c r="Q1712" s="30" t="s">
        <v>2772</v>
      </c>
      <c r="R1712" s="30">
        <v>49423</v>
      </c>
      <c r="S1712" s="32">
        <v>42162</v>
      </c>
      <c r="T1712" s="32">
        <v>42164</v>
      </c>
      <c r="U1712" s="53">
        <v>-251.40389999999999</v>
      </c>
      <c r="V1712" s="30">
        <v>3</v>
      </c>
      <c r="W1712" s="30">
        <v>1527.97</v>
      </c>
      <c r="X1712" s="30">
        <v>89657</v>
      </c>
      <c r="Y1712" s="30" t="s">
        <v>3216</v>
      </c>
      <c r="Z1712" s="30">
        <v>2062.8467708109811</v>
      </c>
    </row>
    <row r="1713" spans="1:26" x14ac:dyDescent="0.2">
      <c r="A1713" s="30">
        <v>2583</v>
      </c>
      <c r="B1713" s="30" t="s">
        <v>2770</v>
      </c>
      <c r="C1713" s="30" t="s">
        <v>92</v>
      </c>
      <c r="D1713" s="30">
        <v>0</v>
      </c>
      <c r="E1713" s="30">
        <v>4.76</v>
      </c>
      <c r="F1713" s="30">
        <v>3.01</v>
      </c>
      <c r="G1713" s="30" t="s">
        <v>14</v>
      </c>
      <c r="H1713" s="30" t="s">
        <v>47</v>
      </c>
      <c r="I1713" s="30" t="s">
        <v>24</v>
      </c>
      <c r="J1713" s="30" t="s">
        <v>64</v>
      </c>
      <c r="K1713" s="30" t="s">
        <v>26</v>
      </c>
      <c r="L1713" s="30" t="s">
        <v>2773</v>
      </c>
      <c r="M1713" s="30">
        <v>0.36</v>
      </c>
      <c r="N1713" s="30" t="s">
        <v>8</v>
      </c>
      <c r="O1713" s="30" t="s">
        <v>28</v>
      </c>
      <c r="P1713" s="30" t="s">
        <v>265</v>
      </c>
      <c r="Q1713" s="30" t="s">
        <v>2772</v>
      </c>
      <c r="R1713" s="30">
        <v>49423</v>
      </c>
      <c r="S1713" s="32">
        <v>42162</v>
      </c>
      <c r="T1713" s="32">
        <v>42164</v>
      </c>
      <c r="U1713" s="53">
        <v>-2.3450000000000002</v>
      </c>
      <c r="V1713" s="30">
        <v>23</v>
      </c>
      <c r="W1713" s="30">
        <v>110.86</v>
      </c>
      <c r="X1713" s="30">
        <v>89657</v>
      </c>
      <c r="Y1713" s="30" t="s">
        <v>3216</v>
      </c>
      <c r="Z1713" s="30">
        <v>75.105658658887791</v>
      </c>
    </row>
    <row r="1714" spans="1:26" x14ac:dyDescent="0.2">
      <c r="A1714" s="30">
        <v>2920</v>
      </c>
      <c r="B1714" s="30" t="s">
        <v>2774</v>
      </c>
      <c r="C1714" s="30" t="s">
        <v>92</v>
      </c>
      <c r="D1714" s="30">
        <v>0.05</v>
      </c>
      <c r="E1714" s="30">
        <v>535.64</v>
      </c>
      <c r="F1714" s="30">
        <v>14.7</v>
      </c>
      <c r="G1714" s="30" t="s">
        <v>2</v>
      </c>
      <c r="H1714" s="30" t="s">
        <v>47</v>
      </c>
      <c r="I1714" s="30" t="s">
        <v>16</v>
      </c>
      <c r="J1714" s="30" t="s">
        <v>32</v>
      </c>
      <c r="K1714" s="30" t="s">
        <v>33</v>
      </c>
      <c r="L1714" s="30" t="s">
        <v>1442</v>
      </c>
      <c r="M1714" s="30">
        <v>0.59</v>
      </c>
      <c r="N1714" s="30" t="s">
        <v>8</v>
      </c>
      <c r="O1714" s="30" t="s">
        <v>28</v>
      </c>
      <c r="P1714" s="30" t="s">
        <v>79</v>
      </c>
      <c r="Q1714" s="30" t="s">
        <v>509</v>
      </c>
      <c r="R1714" s="30">
        <v>60603</v>
      </c>
      <c r="S1714" s="32">
        <v>42162</v>
      </c>
      <c r="T1714" s="32">
        <v>42164</v>
      </c>
      <c r="U1714" s="53">
        <v>-1220.9145000000001</v>
      </c>
      <c r="V1714" s="30">
        <v>2</v>
      </c>
      <c r="W1714" s="30">
        <v>1068.5999999999999</v>
      </c>
      <c r="X1714" s="30">
        <v>59365</v>
      </c>
      <c r="Y1714" s="30" t="s">
        <v>3216</v>
      </c>
      <c r="Z1714" s="30">
        <v>1168.2660829095553</v>
      </c>
    </row>
    <row r="1715" spans="1:26" x14ac:dyDescent="0.2">
      <c r="A1715" s="30">
        <v>3005</v>
      </c>
      <c r="B1715" s="30" t="s">
        <v>2775</v>
      </c>
      <c r="C1715" s="30" t="s">
        <v>1</v>
      </c>
      <c r="D1715" s="30">
        <v>0.05</v>
      </c>
      <c r="E1715" s="30">
        <v>122.99</v>
      </c>
      <c r="F1715" s="30">
        <v>19.989999999999998</v>
      </c>
      <c r="G1715" s="30" t="s">
        <v>63</v>
      </c>
      <c r="H1715" s="30" t="s">
        <v>70</v>
      </c>
      <c r="I1715" s="30" t="s">
        <v>24</v>
      </c>
      <c r="J1715" s="30" t="s">
        <v>48</v>
      </c>
      <c r="K1715" s="30" t="s">
        <v>49</v>
      </c>
      <c r="L1715" s="30" t="s">
        <v>2400</v>
      </c>
      <c r="M1715" s="30">
        <v>0.37</v>
      </c>
      <c r="N1715" s="30" t="s">
        <v>8</v>
      </c>
      <c r="O1715" s="30" t="s">
        <v>35</v>
      </c>
      <c r="P1715" s="30" t="s">
        <v>466</v>
      </c>
      <c r="Q1715" s="30" t="s">
        <v>1484</v>
      </c>
      <c r="R1715" s="30">
        <v>83814</v>
      </c>
      <c r="S1715" s="32">
        <v>42163</v>
      </c>
      <c r="T1715" s="32">
        <v>42166</v>
      </c>
      <c r="U1715" s="53">
        <v>1039.7541000000001</v>
      </c>
      <c r="V1715" s="30">
        <v>12</v>
      </c>
      <c r="W1715" s="30">
        <v>1506.89</v>
      </c>
      <c r="X1715" s="30">
        <v>91389</v>
      </c>
      <c r="Y1715" s="30" t="s">
        <v>3217</v>
      </c>
      <c r="Z1715" s="30">
        <v>2121.8563674658267</v>
      </c>
    </row>
    <row r="1716" spans="1:26" x14ac:dyDescent="0.2">
      <c r="A1716" s="30">
        <v>2638</v>
      </c>
      <c r="B1716" s="30" t="s">
        <v>2776</v>
      </c>
      <c r="C1716" s="30" t="s">
        <v>23</v>
      </c>
      <c r="D1716" s="30">
        <v>0.05</v>
      </c>
      <c r="E1716" s="30">
        <v>100.97</v>
      </c>
      <c r="F1716" s="30">
        <v>7.18</v>
      </c>
      <c r="G1716" s="30" t="s">
        <v>63</v>
      </c>
      <c r="H1716" s="30" t="s">
        <v>15</v>
      </c>
      <c r="I1716" s="30" t="s">
        <v>16</v>
      </c>
      <c r="J1716" s="30" t="s">
        <v>17</v>
      </c>
      <c r="K1716" s="30" t="s">
        <v>49</v>
      </c>
      <c r="L1716" s="30" t="s">
        <v>2777</v>
      </c>
      <c r="M1716" s="30">
        <v>0.46</v>
      </c>
      <c r="N1716" s="30" t="s">
        <v>8</v>
      </c>
      <c r="O1716" s="30" t="s">
        <v>35</v>
      </c>
      <c r="P1716" s="30" t="s">
        <v>466</v>
      </c>
      <c r="Q1716" s="30" t="s">
        <v>2555</v>
      </c>
      <c r="R1716" s="30">
        <v>83704</v>
      </c>
      <c r="S1716" s="32">
        <v>42163</v>
      </c>
      <c r="T1716" s="32">
        <v>42163</v>
      </c>
      <c r="U1716" s="53">
        <v>881.46810000000005</v>
      </c>
      <c r="V1716" s="30">
        <v>13</v>
      </c>
      <c r="W1716" s="30">
        <v>1277.49</v>
      </c>
      <c r="X1716" s="30">
        <v>90951</v>
      </c>
      <c r="Y1716" s="30" t="s">
        <v>3217</v>
      </c>
      <c r="Z1716" s="30">
        <v>1372.3428036270063</v>
      </c>
    </row>
    <row r="1717" spans="1:26" x14ac:dyDescent="0.2">
      <c r="A1717" s="30">
        <v>3137</v>
      </c>
      <c r="B1717" s="30" t="s">
        <v>2778</v>
      </c>
      <c r="C1717" s="30" t="s">
        <v>46</v>
      </c>
      <c r="D1717" s="30">
        <v>0.09</v>
      </c>
      <c r="E1717" s="30">
        <v>304.99</v>
      </c>
      <c r="F1717" s="30">
        <v>19.989999999999998</v>
      </c>
      <c r="G1717" s="30" t="s">
        <v>14</v>
      </c>
      <c r="H1717" s="30" t="s">
        <v>70</v>
      </c>
      <c r="I1717" s="30" t="s">
        <v>24</v>
      </c>
      <c r="J1717" s="30" t="s">
        <v>48</v>
      </c>
      <c r="K1717" s="30" t="s">
        <v>49</v>
      </c>
      <c r="L1717" s="30" t="s">
        <v>2779</v>
      </c>
      <c r="M1717" s="30">
        <v>0.4</v>
      </c>
      <c r="N1717" s="30" t="s">
        <v>8</v>
      </c>
      <c r="O1717" s="30" t="s">
        <v>87</v>
      </c>
      <c r="P1717" s="30" t="s">
        <v>1332</v>
      </c>
      <c r="Q1717" s="30" t="s">
        <v>2780</v>
      </c>
      <c r="R1717" s="30">
        <v>3246</v>
      </c>
      <c r="S1717" s="32">
        <v>42163</v>
      </c>
      <c r="T1717" s="32">
        <v>42164</v>
      </c>
      <c r="U1717" s="53">
        <v>1623.9494999999999</v>
      </c>
      <c r="V1717" s="30">
        <v>8</v>
      </c>
      <c r="W1717" s="30">
        <v>2353.5500000000002</v>
      </c>
      <c r="X1717" s="30">
        <v>86795</v>
      </c>
      <c r="Y1717" s="30" t="s">
        <v>3218</v>
      </c>
      <c r="Z1717" s="30">
        <v>3282.0612775549257</v>
      </c>
    </row>
    <row r="1718" spans="1:26" x14ac:dyDescent="0.2">
      <c r="A1718" s="30">
        <v>349</v>
      </c>
      <c r="B1718" s="30" t="s">
        <v>101</v>
      </c>
      <c r="C1718" s="30" t="s">
        <v>1</v>
      </c>
      <c r="D1718" s="30">
        <v>0</v>
      </c>
      <c r="E1718" s="30">
        <v>8.34</v>
      </c>
      <c r="F1718" s="30">
        <v>2.64</v>
      </c>
      <c r="G1718" s="30" t="s">
        <v>63</v>
      </c>
      <c r="H1718" s="30" t="s">
        <v>47</v>
      </c>
      <c r="I1718" s="30" t="s">
        <v>24</v>
      </c>
      <c r="J1718" s="30" t="s">
        <v>544</v>
      </c>
      <c r="K1718" s="30" t="s">
        <v>18</v>
      </c>
      <c r="L1718" s="30" t="s">
        <v>859</v>
      </c>
      <c r="M1718" s="30">
        <v>0.59</v>
      </c>
      <c r="N1718" s="30" t="s">
        <v>8</v>
      </c>
      <c r="O1718" s="30" t="s">
        <v>9</v>
      </c>
      <c r="P1718" s="30" t="s">
        <v>99</v>
      </c>
      <c r="Q1718" s="30" t="s">
        <v>104</v>
      </c>
      <c r="R1718" s="30">
        <v>33132</v>
      </c>
      <c r="S1718" s="32">
        <v>42164</v>
      </c>
      <c r="T1718" s="32">
        <v>42166</v>
      </c>
      <c r="U1718" s="53">
        <v>5.8624999999999998</v>
      </c>
      <c r="V1718" s="30">
        <v>23</v>
      </c>
      <c r="W1718" s="30">
        <v>212.89</v>
      </c>
      <c r="X1718" s="30">
        <v>17446</v>
      </c>
      <c r="Y1718" s="30" t="s">
        <v>3215</v>
      </c>
      <c r="Z1718" s="30">
        <v>470.70506790002446</v>
      </c>
    </row>
    <row r="1719" spans="1:26" x14ac:dyDescent="0.2">
      <c r="A1719" s="30">
        <v>351</v>
      </c>
      <c r="B1719" s="30" t="s">
        <v>105</v>
      </c>
      <c r="C1719" s="30" t="s">
        <v>1</v>
      </c>
      <c r="D1719" s="30">
        <v>0</v>
      </c>
      <c r="E1719" s="30">
        <v>8.34</v>
      </c>
      <c r="F1719" s="30">
        <v>2.64</v>
      </c>
      <c r="G1719" s="30" t="s">
        <v>63</v>
      </c>
      <c r="H1719" s="30" t="s">
        <v>47</v>
      </c>
      <c r="I1719" s="30" t="s">
        <v>24</v>
      </c>
      <c r="J1719" s="30" t="s">
        <v>544</v>
      </c>
      <c r="K1719" s="30" t="s">
        <v>18</v>
      </c>
      <c r="L1719" s="30" t="s">
        <v>859</v>
      </c>
      <c r="M1719" s="30">
        <v>0.59</v>
      </c>
      <c r="N1719" s="30" t="s">
        <v>8</v>
      </c>
      <c r="O1719" s="30" t="s">
        <v>87</v>
      </c>
      <c r="P1719" s="30" t="s">
        <v>88</v>
      </c>
      <c r="Q1719" s="30" t="s">
        <v>106</v>
      </c>
      <c r="R1719" s="30">
        <v>13601</v>
      </c>
      <c r="S1719" s="32">
        <v>42164</v>
      </c>
      <c r="T1719" s="32">
        <v>42166</v>
      </c>
      <c r="U1719" s="53">
        <v>10.5</v>
      </c>
      <c r="V1719" s="30">
        <v>6</v>
      </c>
      <c r="W1719" s="30">
        <v>55.54</v>
      </c>
      <c r="X1719" s="30">
        <v>88685</v>
      </c>
      <c r="Y1719" s="30" t="s">
        <v>3218</v>
      </c>
      <c r="Z1719" s="30">
        <v>475.45398718757264</v>
      </c>
    </row>
    <row r="1720" spans="1:26" x14ac:dyDescent="0.2">
      <c r="A1720" s="30">
        <v>2584</v>
      </c>
      <c r="B1720" s="30" t="s">
        <v>2781</v>
      </c>
      <c r="C1720" s="30" t="s">
        <v>1</v>
      </c>
      <c r="D1720" s="30">
        <v>0.04</v>
      </c>
      <c r="E1720" s="30">
        <v>6.3</v>
      </c>
      <c r="F1720" s="30">
        <v>0.5</v>
      </c>
      <c r="G1720" s="30" t="s">
        <v>14</v>
      </c>
      <c r="H1720" s="30" t="s">
        <v>47</v>
      </c>
      <c r="I1720" s="30" t="s">
        <v>24</v>
      </c>
      <c r="J1720" s="30" t="s">
        <v>128</v>
      </c>
      <c r="K1720" s="30" t="s">
        <v>49</v>
      </c>
      <c r="L1720" s="30" t="s">
        <v>802</v>
      </c>
      <c r="M1720" s="30">
        <v>0.39</v>
      </c>
      <c r="N1720" s="30" t="s">
        <v>8</v>
      </c>
      <c r="O1720" s="30" t="s">
        <v>28</v>
      </c>
      <c r="P1720" s="30" t="s">
        <v>265</v>
      </c>
      <c r="Q1720" s="30" t="s">
        <v>2782</v>
      </c>
      <c r="R1720" s="30">
        <v>48141</v>
      </c>
      <c r="S1720" s="32">
        <v>42164</v>
      </c>
      <c r="T1720" s="32">
        <v>42166</v>
      </c>
      <c r="U1720" s="53">
        <v>67.606200000000001</v>
      </c>
      <c r="V1720" s="30">
        <v>15</v>
      </c>
      <c r="W1720" s="30">
        <v>97.98</v>
      </c>
      <c r="X1720" s="30">
        <v>89658</v>
      </c>
      <c r="Y1720" s="30" t="s">
        <v>3216</v>
      </c>
      <c r="Z1720" s="30">
        <v>357.93788485157592</v>
      </c>
    </row>
    <row r="1721" spans="1:26" x14ac:dyDescent="0.2">
      <c r="A1721" s="30">
        <v>1151</v>
      </c>
      <c r="B1721" s="30" t="s">
        <v>2783</v>
      </c>
      <c r="C1721" s="30" t="s">
        <v>23</v>
      </c>
      <c r="D1721" s="30">
        <v>0.05</v>
      </c>
      <c r="E1721" s="30">
        <v>7.59</v>
      </c>
      <c r="F1721" s="30">
        <v>4</v>
      </c>
      <c r="G1721" s="30" t="s">
        <v>14</v>
      </c>
      <c r="H1721" s="30" t="s">
        <v>70</v>
      </c>
      <c r="I1721" s="30" t="s">
        <v>4</v>
      </c>
      <c r="J1721" s="30" t="s">
        <v>102</v>
      </c>
      <c r="K1721" s="30" t="s">
        <v>26</v>
      </c>
      <c r="L1721" s="30" t="s">
        <v>1663</v>
      </c>
      <c r="M1721" s="30">
        <v>0.42</v>
      </c>
      <c r="N1721" s="30" t="s">
        <v>8</v>
      </c>
      <c r="O1721" s="30" t="s">
        <v>87</v>
      </c>
      <c r="P1721" s="30" t="s">
        <v>379</v>
      </c>
      <c r="Q1721" s="30" t="s">
        <v>2784</v>
      </c>
      <c r="R1721" s="30">
        <v>1075</v>
      </c>
      <c r="S1721" s="32">
        <v>42164</v>
      </c>
      <c r="T1721" s="32">
        <v>42164</v>
      </c>
      <c r="U1721" s="53">
        <v>6.0926999999999998</v>
      </c>
      <c r="V1721" s="30">
        <v>1</v>
      </c>
      <c r="W1721" s="30">
        <v>8.83</v>
      </c>
      <c r="X1721" s="30">
        <v>91344</v>
      </c>
      <c r="Y1721" s="30" t="s">
        <v>3218</v>
      </c>
      <c r="Z1721" s="30">
        <v>173.37109433492623</v>
      </c>
    </row>
    <row r="1722" spans="1:26" x14ac:dyDescent="0.2">
      <c r="A1722" s="30">
        <v>218</v>
      </c>
      <c r="B1722" s="30" t="s">
        <v>2785</v>
      </c>
      <c r="C1722" s="30" t="s">
        <v>92</v>
      </c>
      <c r="D1722" s="30">
        <v>0.05</v>
      </c>
      <c r="E1722" s="30">
        <v>119.99</v>
      </c>
      <c r="F1722" s="30">
        <v>56.14</v>
      </c>
      <c r="G1722" s="30" t="s">
        <v>2</v>
      </c>
      <c r="H1722" s="30" t="s">
        <v>15</v>
      </c>
      <c r="I1722" s="30" t="s">
        <v>16</v>
      </c>
      <c r="J1722" s="30" t="s">
        <v>32</v>
      </c>
      <c r="K1722" s="30" t="s">
        <v>6</v>
      </c>
      <c r="L1722" s="30" t="s">
        <v>563</v>
      </c>
      <c r="M1722" s="30">
        <v>0.39</v>
      </c>
      <c r="N1722" s="30" t="s">
        <v>8</v>
      </c>
      <c r="O1722" s="30" t="s">
        <v>35</v>
      </c>
      <c r="P1722" s="30" t="s">
        <v>122</v>
      </c>
      <c r="Q1722" s="30" t="s">
        <v>925</v>
      </c>
      <c r="R1722" s="30">
        <v>84107</v>
      </c>
      <c r="S1722" s="32">
        <v>42164</v>
      </c>
      <c r="T1722" s="32">
        <v>42166</v>
      </c>
      <c r="U1722" s="53">
        <v>-102.5121</v>
      </c>
      <c r="V1722" s="30">
        <v>6</v>
      </c>
      <c r="W1722" s="30">
        <v>730.37</v>
      </c>
      <c r="X1722" s="30">
        <v>88048</v>
      </c>
      <c r="Y1722" s="30" t="s">
        <v>3217</v>
      </c>
      <c r="Z1722" s="30">
        <v>1930.9973004441604</v>
      </c>
    </row>
    <row r="1723" spans="1:26" x14ac:dyDescent="0.2">
      <c r="A1723" s="30">
        <v>3361</v>
      </c>
      <c r="B1723" s="30" t="s">
        <v>786</v>
      </c>
      <c r="C1723" s="30" t="s">
        <v>92</v>
      </c>
      <c r="D1723" s="30">
        <v>0.03</v>
      </c>
      <c r="E1723" s="30">
        <v>4.9800000000000004</v>
      </c>
      <c r="F1723" s="30">
        <v>4.95</v>
      </c>
      <c r="G1723" s="30" t="s">
        <v>14</v>
      </c>
      <c r="H1723" s="30" t="s">
        <v>47</v>
      </c>
      <c r="I1723" s="30" t="s">
        <v>24</v>
      </c>
      <c r="J1723" s="30" t="s">
        <v>48</v>
      </c>
      <c r="K1723" s="30" t="s">
        <v>49</v>
      </c>
      <c r="L1723" s="30" t="s">
        <v>2595</v>
      </c>
      <c r="M1723" s="30">
        <v>0.37</v>
      </c>
      <c r="N1723" s="30" t="s">
        <v>8</v>
      </c>
      <c r="O1723" s="30" t="s">
        <v>28</v>
      </c>
      <c r="P1723" s="30" t="s">
        <v>333</v>
      </c>
      <c r="Q1723" s="30" t="s">
        <v>788</v>
      </c>
      <c r="R1723" s="30">
        <v>53095</v>
      </c>
      <c r="S1723" s="32">
        <v>42164</v>
      </c>
      <c r="T1723" s="32">
        <v>42166</v>
      </c>
      <c r="U1723" s="53">
        <v>-47.995249999999999</v>
      </c>
      <c r="V1723" s="30">
        <v>19</v>
      </c>
      <c r="W1723" s="30">
        <v>95</v>
      </c>
      <c r="X1723" s="30">
        <v>91438</v>
      </c>
      <c r="Y1723" s="30" t="s">
        <v>3216</v>
      </c>
      <c r="Z1723" s="30">
        <v>71.154927924177571</v>
      </c>
    </row>
    <row r="1724" spans="1:26" x14ac:dyDescent="0.2">
      <c r="A1724" s="30">
        <v>326</v>
      </c>
      <c r="B1724" s="30" t="s">
        <v>2786</v>
      </c>
      <c r="C1724" s="30" t="s">
        <v>46</v>
      </c>
      <c r="D1724" s="30">
        <v>0.06</v>
      </c>
      <c r="E1724" s="30">
        <v>7.99</v>
      </c>
      <c r="F1724" s="30">
        <v>5.03</v>
      </c>
      <c r="G1724" s="30" t="s">
        <v>14</v>
      </c>
      <c r="H1724" s="30" t="s">
        <v>15</v>
      </c>
      <c r="I1724" s="30" t="s">
        <v>16</v>
      </c>
      <c r="J1724" s="30" t="s">
        <v>111</v>
      </c>
      <c r="K1724" s="30" t="s">
        <v>120</v>
      </c>
      <c r="L1724" s="30" t="s">
        <v>441</v>
      </c>
      <c r="M1724" s="30">
        <v>0.6</v>
      </c>
      <c r="N1724" s="30" t="s">
        <v>8</v>
      </c>
      <c r="O1724" s="30" t="s">
        <v>28</v>
      </c>
      <c r="P1724" s="30" t="s">
        <v>79</v>
      </c>
      <c r="Q1724" s="30" t="s">
        <v>2171</v>
      </c>
      <c r="R1724" s="30">
        <v>60510</v>
      </c>
      <c r="S1724" s="32">
        <v>42164</v>
      </c>
      <c r="T1724" s="32">
        <v>42165</v>
      </c>
      <c r="U1724" s="53">
        <v>-29.172000000000001</v>
      </c>
      <c r="V1724" s="30">
        <v>4</v>
      </c>
      <c r="W1724" s="30">
        <v>28.46</v>
      </c>
      <c r="X1724" s="30">
        <v>90973</v>
      </c>
      <c r="Y1724" s="30" t="s">
        <v>3216</v>
      </c>
      <c r="Z1724" s="30">
        <v>402.31078351443523</v>
      </c>
    </row>
    <row r="1725" spans="1:26" x14ac:dyDescent="0.2">
      <c r="A1725" s="30">
        <v>3079</v>
      </c>
      <c r="B1725" s="30" t="s">
        <v>295</v>
      </c>
      <c r="C1725" s="30" t="s">
        <v>1</v>
      </c>
      <c r="D1725" s="30">
        <v>0</v>
      </c>
      <c r="E1725" s="30">
        <v>2.21</v>
      </c>
      <c r="F1725" s="30">
        <v>1</v>
      </c>
      <c r="G1725" s="30" t="s">
        <v>63</v>
      </c>
      <c r="H1725" s="30" t="s">
        <v>3</v>
      </c>
      <c r="I1725" s="30" t="s">
        <v>24</v>
      </c>
      <c r="J1725" s="30" t="s">
        <v>25</v>
      </c>
      <c r="K1725" s="30" t="s">
        <v>26</v>
      </c>
      <c r="L1725" s="30" t="s">
        <v>2787</v>
      </c>
      <c r="M1725" s="30">
        <v>0.38</v>
      </c>
      <c r="N1725" s="30" t="s">
        <v>8</v>
      </c>
      <c r="O1725" s="30" t="s">
        <v>87</v>
      </c>
      <c r="P1725" s="30" t="s">
        <v>296</v>
      </c>
      <c r="Q1725" s="30" t="s">
        <v>297</v>
      </c>
      <c r="R1725" s="30">
        <v>19112</v>
      </c>
      <c r="S1725" s="32">
        <v>42165</v>
      </c>
      <c r="T1725" s="32">
        <v>42166</v>
      </c>
      <c r="U1725" s="53">
        <v>10.01</v>
      </c>
      <c r="V1725" s="30">
        <v>33</v>
      </c>
      <c r="W1725" s="30">
        <v>87.18</v>
      </c>
      <c r="X1725" s="30">
        <v>48483</v>
      </c>
      <c r="Y1725" s="30" t="s">
        <v>3218</v>
      </c>
      <c r="Z1725" s="30">
        <v>196.39299758932555</v>
      </c>
    </row>
    <row r="1726" spans="1:26" x14ac:dyDescent="0.2">
      <c r="A1726" s="30">
        <v>3243</v>
      </c>
      <c r="B1726" s="30" t="s">
        <v>2788</v>
      </c>
      <c r="C1726" s="30" t="s">
        <v>13</v>
      </c>
      <c r="D1726" s="30">
        <v>0</v>
      </c>
      <c r="E1726" s="30">
        <v>7.28</v>
      </c>
      <c r="F1726" s="30">
        <v>3.52</v>
      </c>
      <c r="G1726" s="30" t="s">
        <v>14</v>
      </c>
      <c r="H1726" s="30" t="s">
        <v>3</v>
      </c>
      <c r="I1726" s="30" t="s">
        <v>16</v>
      </c>
      <c r="J1726" s="30" t="s">
        <v>17</v>
      </c>
      <c r="K1726" s="30" t="s">
        <v>18</v>
      </c>
      <c r="L1726" s="30" t="s">
        <v>2789</v>
      </c>
      <c r="M1726" s="30">
        <v>0.68</v>
      </c>
      <c r="N1726" s="30" t="s">
        <v>8</v>
      </c>
      <c r="O1726" s="30" t="s">
        <v>87</v>
      </c>
      <c r="P1726" s="30" t="s">
        <v>224</v>
      </c>
      <c r="Q1726" s="30" t="s">
        <v>225</v>
      </c>
      <c r="R1726" s="30">
        <v>6010</v>
      </c>
      <c r="S1726" s="32">
        <v>42165</v>
      </c>
      <c r="T1726" s="32">
        <v>42165</v>
      </c>
      <c r="U1726" s="53">
        <v>-25.103999999999999</v>
      </c>
      <c r="V1726" s="30">
        <v>3</v>
      </c>
      <c r="W1726" s="30">
        <v>24.44</v>
      </c>
      <c r="X1726" s="30">
        <v>88329</v>
      </c>
      <c r="Y1726" s="30" t="s">
        <v>3218</v>
      </c>
      <c r="Z1726" s="30">
        <v>285.04306930162664</v>
      </c>
    </row>
    <row r="1727" spans="1:26" x14ac:dyDescent="0.2">
      <c r="A1727" s="30">
        <v>254</v>
      </c>
      <c r="B1727" s="30" t="s">
        <v>2790</v>
      </c>
      <c r="C1727" s="30" t="s">
        <v>92</v>
      </c>
      <c r="D1727" s="30">
        <v>0.1</v>
      </c>
      <c r="E1727" s="30">
        <v>280.98</v>
      </c>
      <c r="F1727" s="30">
        <v>35.67</v>
      </c>
      <c r="G1727" s="30" t="s">
        <v>2</v>
      </c>
      <c r="H1727" s="30" t="s">
        <v>47</v>
      </c>
      <c r="I1727" s="30" t="s">
        <v>4</v>
      </c>
      <c r="J1727" s="30" t="s">
        <v>5</v>
      </c>
      <c r="K1727" s="30" t="s">
        <v>6</v>
      </c>
      <c r="L1727" s="30" t="s">
        <v>2791</v>
      </c>
      <c r="M1727" s="30">
        <v>0.66</v>
      </c>
      <c r="N1727" s="30" t="s">
        <v>8</v>
      </c>
      <c r="O1727" s="30" t="s">
        <v>35</v>
      </c>
      <c r="P1727" s="30" t="s">
        <v>36</v>
      </c>
      <c r="Q1727" s="30" t="s">
        <v>2792</v>
      </c>
      <c r="R1727" s="30">
        <v>80126</v>
      </c>
      <c r="S1727" s="32">
        <v>42165</v>
      </c>
      <c r="T1727" s="32">
        <v>42166</v>
      </c>
      <c r="U1727" s="53">
        <v>-53.744999999999997</v>
      </c>
      <c r="V1727" s="30">
        <v>5</v>
      </c>
      <c r="W1727" s="30">
        <v>1332.82</v>
      </c>
      <c r="X1727" s="30">
        <v>86268</v>
      </c>
      <c r="Y1727" s="30" t="s">
        <v>3217</v>
      </c>
      <c r="Z1727" s="30">
        <v>2170.3211667150008</v>
      </c>
    </row>
    <row r="1728" spans="1:26" x14ac:dyDescent="0.2">
      <c r="A1728" s="30">
        <v>597</v>
      </c>
      <c r="B1728" s="30" t="s">
        <v>2793</v>
      </c>
      <c r="C1728" s="30" t="s">
        <v>46</v>
      </c>
      <c r="D1728" s="30">
        <v>0.1</v>
      </c>
      <c r="E1728" s="30">
        <v>6.48</v>
      </c>
      <c r="F1728" s="30">
        <v>5.9</v>
      </c>
      <c r="G1728" s="30" t="s">
        <v>14</v>
      </c>
      <c r="H1728" s="30" t="s">
        <v>3</v>
      </c>
      <c r="I1728" s="30" t="s">
        <v>24</v>
      </c>
      <c r="J1728" s="30" t="s">
        <v>64</v>
      </c>
      <c r="K1728" s="30" t="s">
        <v>49</v>
      </c>
      <c r="L1728" s="30" t="s">
        <v>1727</v>
      </c>
      <c r="M1728" s="30">
        <v>0.37</v>
      </c>
      <c r="N1728" s="30" t="s">
        <v>8</v>
      </c>
      <c r="O1728" s="30" t="s">
        <v>28</v>
      </c>
      <c r="P1728" s="30" t="s">
        <v>29</v>
      </c>
      <c r="Q1728" s="30" t="s">
        <v>1459</v>
      </c>
      <c r="R1728" s="30">
        <v>47201</v>
      </c>
      <c r="S1728" s="32">
        <v>42165</v>
      </c>
      <c r="T1728" s="32">
        <v>42165</v>
      </c>
      <c r="U1728" s="53">
        <v>-51.634999999999998</v>
      </c>
      <c r="V1728" s="30">
        <v>19</v>
      </c>
      <c r="W1728" s="30">
        <v>116.8</v>
      </c>
      <c r="X1728" s="30">
        <v>86310</v>
      </c>
      <c r="Y1728" s="30" t="s">
        <v>3216</v>
      </c>
      <c r="Z1728" s="30">
        <v>200.91652819317807</v>
      </c>
    </row>
    <row r="1729" spans="1:26" x14ac:dyDescent="0.2">
      <c r="A1729" s="30">
        <v>2431</v>
      </c>
      <c r="B1729" s="30" t="s">
        <v>2546</v>
      </c>
      <c r="C1729" s="30" t="s">
        <v>46</v>
      </c>
      <c r="D1729" s="30">
        <v>0.05</v>
      </c>
      <c r="E1729" s="30">
        <v>8.85</v>
      </c>
      <c r="F1729" s="30">
        <v>5.6</v>
      </c>
      <c r="G1729" s="30" t="s">
        <v>14</v>
      </c>
      <c r="H1729" s="30" t="s">
        <v>15</v>
      </c>
      <c r="I1729" s="30" t="s">
        <v>24</v>
      </c>
      <c r="J1729" s="30" t="s">
        <v>48</v>
      </c>
      <c r="K1729" s="30" t="s">
        <v>49</v>
      </c>
      <c r="L1729" s="30" t="s">
        <v>2794</v>
      </c>
      <c r="M1729" s="30">
        <v>0.36</v>
      </c>
      <c r="N1729" s="30" t="s">
        <v>8</v>
      </c>
      <c r="O1729" s="30" t="s">
        <v>35</v>
      </c>
      <c r="P1729" s="30" t="s">
        <v>66</v>
      </c>
      <c r="Q1729" s="30" t="s">
        <v>76</v>
      </c>
      <c r="R1729" s="30">
        <v>90004</v>
      </c>
      <c r="S1729" s="32">
        <v>42165</v>
      </c>
      <c r="T1729" s="32">
        <v>42166</v>
      </c>
      <c r="U1729" s="53">
        <v>-9.1769999999999996</v>
      </c>
      <c r="V1729" s="30">
        <v>21</v>
      </c>
      <c r="W1729" s="30">
        <v>199.08</v>
      </c>
      <c r="X1729" s="30">
        <v>24869</v>
      </c>
      <c r="Y1729" s="30" t="s">
        <v>3217</v>
      </c>
      <c r="Z1729" s="30">
        <v>248.35939721654387</v>
      </c>
    </row>
    <row r="1730" spans="1:26" x14ac:dyDescent="0.2">
      <c r="A1730" s="30">
        <v>2433</v>
      </c>
      <c r="B1730" s="30" t="s">
        <v>2795</v>
      </c>
      <c r="C1730" s="30" t="s">
        <v>46</v>
      </c>
      <c r="D1730" s="30">
        <v>0.05</v>
      </c>
      <c r="E1730" s="30">
        <v>8.85</v>
      </c>
      <c r="F1730" s="30">
        <v>5.6</v>
      </c>
      <c r="G1730" s="30" t="s">
        <v>14</v>
      </c>
      <c r="H1730" s="30" t="s">
        <v>15</v>
      </c>
      <c r="I1730" s="30" t="s">
        <v>24</v>
      </c>
      <c r="J1730" s="30" t="s">
        <v>48</v>
      </c>
      <c r="K1730" s="30" t="s">
        <v>49</v>
      </c>
      <c r="L1730" s="30" t="s">
        <v>2794</v>
      </c>
      <c r="M1730" s="30">
        <v>0.36</v>
      </c>
      <c r="N1730" s="30" t="s">
        <v>8</v>
      </c>
      <c r="O1730" s="30" t="s">
        <v>28</v>
      </c>
      <c r="P1730" s="30" t="s">
        <v>183</v>
      </c>
      <c r="Q1730" s="30" t="s">
        <v>587</v>
      </c>
      <c r="R1730" s="30">
        <v>73160</v>
      </c>
      <c r="S1730" s="32">
        <v>42165</v>
      </c>
      <c r="T1730" s="32">
        <v>42166</v>
      </c>
      <c r="U1730" s="53">
        <v>-7.3415999999999997</v>
      </c>
      <c r="V1730" s="30">
        <v>5</v>
      </c>
      <c r="W1730" s="30">
        <v>47.4</v>
      </c>
      <c r="X1730" s="30">
        <v>89095</v>
      </c>
      <c r="Y1730" s="30" t="s">
        <v>3216</v>
      </c>
      <c r="Z1730" s="30">
        <v>250.23889402740451</v>
      </c>
    </row>
    <row r="1731" spans="1:26" x14ac:dyDescent="0.2">
      <c r="A1731" s="30">
        <v>1265</v>
      </c>
      <c r="B1731" s="30" t="s">
        <v>2796</v>
      </c>
      <c r="C1731" s="30" t="s">
        <v>1</v>
      </c>
      <c r="D1731" s="30">
        <v>0.05</v>
      </c>
      <c r="E1731" s="30">
        <v>5.28</v>
      </c>
      <c r="F1731" s="30">
        <v>6.26</v>
      </c>
      <c r="G1731" s="30" t="s">
        <v>14</v>
      </c>
      <c r="H1731" s="30" t="s">
        <v>47</v>
      </c>
      <c r="I1731" s="30" t="s">
        <v>24</v>
      </c>
      <c r="J1731" s="30" t="s">
        <v>64</v>
      </c>
      <c r="K1731" s="30" t="s">
        <v>49</v>
      </c>
      <c r="L1731" s="30" t="s">
        <v>2434</v>
      </c>
      <c r="M1731" s="30">
        <v>0.4</v>
      </c>
      <c r="N1731" s="30" t="s">
        <v>8</v>
      </c>
      <c r="O1731" s="30" t="s">
        <v>28</v>
      </c>
      <c r="P1731" s="30" t="s">
        <v>183</v>
      </c>
      <c r="Q1731" s="30" t="s">
        <v>2797</v>
      </c>
      <c r="R1731" s="30">
        <v>73521</v>
      </c>
      <c r="S1731" s="32">
        <v>42166</v>
      </c>
      <c r="T1731" s="32">
        <v>42167</v>
      </c>
      <c r="U1731" s="53">
        <v>-11.375999999999999</v>
      </c>
      <c r="V1731" s="30">
        <v>1</v>
      </c>
      <c r="W1731" s="30">
        <v>7.15</v>
      </c>
      <c r="X1731" s="30">
        <v>89729</v>
      </c>
      <c r="Y1731" s="30" t="s">
        <v>3216</v>
      </c>
      <c r="Z1731" s="30">
        <v>434.76831855885405</v>
      </c>
    </row>
    <row r="1732" spans="1:26" x14ac:dyDescent="0.2">
      <c r="A1732" s="30">
        <v>2779</v>
      </c>
      <c r="B1732" s="30" t="s">
        <v>2798</v>
      </c>
      <c r="C1732" s="30" t="s">
        <v>1</v>
      </c>
      <c r="D1732" s="30">
        <v>0.01</v>
      </c>
      <c r="E1732" s="30">
        <v>35.99</v>
      </c>
      <c r="F1732" s="30">
        <v>5.99</v>
      </c>
      <c r="G1732" s="30" t="s">
        <v>14</v>
      </c>
      <c r="H1732" s="30" t="s">
        <v>70</v>
      </c>
      <c r="I1732" s="30" t="s">
        <v>16</v>
      </c>
      <c r="J1732" s="30" t="s">
        <v>111</v>
      </c>
      <c r="K1732" s="30" t="s">
        <v>26</v>
      </c>
      <c r="L1732" s="30" t="s">
        <v>1348</v>
      </c>
      <c r="M1732" s="30">
        <v>0.38</v>
      </c>
      <c r="N1732" s="30" t="s">
        <v>8</v>
      </c>
      <c r="O1732" s="30" t="s">
        <v>9</v>
      </c>
      <c r="P1732" s="30" t="s">
        <v>73</v>
      </c>
      <c r="Q1732" s="30" t="s">
        <v>2799</v>
      </c>
      <c r="R1732" s="30">
        <v>27893</v>
      </c>
      <c r="S1732" s="32">
        <v>42166</v>
      </c>
      <c r="T1732" s="32">
        <v>42167</v>
      </c>
      <c r="U1732" s="53">
        <v>-60.704000000000001</v>
      </c>
      <c r="V1732" s="30">
        <v>11</v>
      </c>
      <c r="W1732" s="30">
        <v>345.07</v>
      </c>
      <c r="X1732" s="30">
        <v>87161</v>
      </c>
      <c r="Y1732" s="30" t="s">
        <v>3215</v>
      </c>
      <c r="Z1732" s="30">
        <v>452.38313917559532</v>
      </c>
    </row>
    <row r="1733" spans="1:26" x14ac:dyDescent="0.2">
      <c r="A1733" s="30">
        <v>3251</v>
      </c>
      <c r="B1733" s="30" t="s">
        <v>2800</v>
      </c>
      <c r="C1733" s="30" t="s">
        <v>1</v>
      </c>
      <c r="D1733" s="30">
        <v>0.02</v>
      </c>
      <c r="E1733" s="30">
        <v>5.28</v>
      </c>
      <c r="F1733" s="30">
        <v>6.26</v>
      </c>
      <c r="G1733" s="30" t="s">
        <v>14</v>
      </c>
      <c r="H1733" s="30" t="s">
        <v>70</v>
      </c>
      <c r="I1733" s="30" t="s">
        <v>24</v>
      </c>
      <c r="J1733" s="30" t="s">
        <v>64</v>
      </c>
      <c r="K1733" s="30" t="s">
        <v>49</v>
      </c>
      <c r="L1733" s="30" t="s">
        <v>2434</v>
      </c>
      <c r="M1733" s="30">
        <v>0.4</v>
      </c>
      <c r="N1733" s="30" t="s">
        <v>8</v>
      </c>
      <c r="O1733" s="30" t="s">
        <v>87</v>
      </c>
      <c r="P1733" s="30" t="s">
        <v>88</v>
      </c>
      <c r="Q1733" s="30" t="s">
        <v>89</v>
      </c>
      <c r="R1733" s="30">
        <v>10112</v>
      </c>
      <c r="S1733" s="32">
        <v>42166</v>
      </c>
      <c r="T1733" s="32">
        <v>42167</v>
      </c>
      <c r="U1733" s="53">
        <v>-131.16</v>
      </c>
      <c r="V1733" s="30">
        <v>76</v>
      </c>
      <c r="W1733" s="30">
        <v>412.72</v>
      </c>
      <c r="X1733" s="30">
        <v>39076</v>
      </c>
      <c r="Y1733" s="30" t="s">
        <v>3218</v>
      </c>
      <c r="Z1733" s="30">
        <v>301.49247161499784</v>
      </c>
    </row>
    <row r="1734" spans="1:26" x14ac:dyDescent="0.2">
      <c r="A1734" s="30">
        <v>3252</v>
      </c>
      <c r="B1734" s="30" t="s">
        <v>1899</v>
      </c>
      <c r="C1734" s="30" t="s">
        <v>1</v>
      </c>
      <c r="D1734" s="30">
        <v>0.02</v>
      </c>
      <c r="E1734" s="30">
        <v>5.28</v>
      </c>
      <c r="F1734" s="30">
        <v>6.26</v>
      </c>
      <c r="G1734" s="30" t="s">
        <v>14</v>
      </c>
      <c r="H1734" s="30" t="s">
        <v>70</v>
      </c>
      <c r="I1734" s="30" t="s">
        <v>24</v>
      </c>
      <c r="J1734" s="30" t="s">
        <v>64</v>
      </c>
      <c r="K1734" s="30" t="s">
        <v>49</v>
      </c>
      <c r="L1734" s="30" t="s">
        <v>2434</v>
      </c>
      <c r="M1734" s="30">
        <v>0.4</v>
      </c>
      <c r="N1734" s="30" t="s">
        <v>8</v>
      </c>
      <c r="O1734" s="30" t="s">
        <v>87</v>
      </c>
      <c r="P1734" s="30" t="s">
        <v>88</v>
      </c>
      <c r="Q1734" s="30" t="s">
        <v>1900</v>
      </c>
      <c r="R1734" s="30">
        <v>12306</v>
      </c>
      <c r="S1734" s="32">
        <v>42166</v>
      </c>
      <c r="T1734" s="32">
        <v>42167</v>
      </c>
      <c r="U1734" s="53">
        <v>-65.58</v>
      </c>
      <c r="V1734" s="30">
        <v>19</v>
      </c>
      <c r="W1734" s="30">
        <v>103.18</v>
      </c>
      <c r="X1734" s="30">
        <v>87299</v>
      </c>
      <c r="Y1734" s="30" t="s">
        <v>3218</v>
      </c>
      <c r="Z1734" s="30">
        <v>368.64807848883322</v>
      </c>
    </row>
    <row r="1735" spans="1:26" x14ac:dyDescent="0.2">
      <c r="A1735" s="30">
        <v>1466</v>
      </c>
      <c r="B1735" s="30" t="s">
        <v>2801</v>
      </c>
      <c r="C1735" s="30" t="s">
        <v>13</v>
      </c>
      <c r="D1735" s="30">
        <v>0</v>
      </c>
      <c r="E1735" s="30">
        <v>65.989999999999995</v>
      </c>
      <c r="F1735" s="30">
        <v>8.99</v>
      </c>
      <c r="G1735" s="30" t="s">
        <v>14</v>
      </c>
      <c r="H1735" s="30" t="s">
        <v>3</v>
      </c>
      <c r="I1735" s="30" t="s">
        <v>16</v>
      </c>
      <c r="J1735" s="30" t="s">
        <v>111</v>
      </c>
      <c r="K1735" s="30" t="s">
        <v>49</v>
      </c>
      <c r="L1735" s="30" t="s">
        <v>2570</v>
      </c>
      <c r="M1735" s="30">
        <v>0.56000000000000005</v>
      </c>
      <c r="N1735" s="30" t="s">
        <v>8</v>
      </c>
      <c r="O1735" s="30" t="s">
        <v>28</v>
      </c>
      <c r="P1735" s="30" t="s">
        <v>109</v>
      </c>
      <c r="Q1735" s="30" t="s">
        <v>1459</v>
      </c>
      <c r="R1735" s="30">
        <v>68601</v>
      </c>
      <c r="S1735" s="32">
        <v>42166</v>
      </c>
      <c r="T1735" s="32">
        <v>42168</v>
      </c>
      <c r="U1735" s="53">
        <v>253.3032</v>
      </c>
      <c r="V1735" s="30">
        <v>10</v>
      </c>
      <c r="W1735" s="30">
        <v>575.07000000000005</v>
      </c>
      <c r="X1735" s="30">
        <v>91115</v>
      </c>
      <c r="Y1735" s="30" t="s">
        <v>3216</v>
      </c>
      <c r="Z1735" s="30">
        <v>805.53309669851183</v>
      </c>
    </row>
    <row r="1736" spans="1:26" x14ac:dyDescent="0.2">
      <c r="A1736" s="30">
        <v>2649</v>
      </c>
      <c r="B1736" s="30" t="s">
        <v>2802</v>
      </c>
      <c r="C1736" s="30" t="s">
        <v>13</v>
      </c>
      <c r="D1736" s="30">
        <v>0.01</v>
      </c>
      <c r="E1736" s="30">
        <v>39.979999999999997</v>
      </c>
      <c r="F1736" s="30">
        <v>4</v>
      </c>
      <c r="G1736" s="30" t="s">
        <v>14</v>
      </c>
      <c r="H1736" s="30" t="s">
        <v>70</v>
      </c>
      <c r="I1736" s="30" t="s">
        <v>16</v>
      </c>
      <c r="J1736" s="30" t="s">
        <v>17</v>
      </c>
      <c r="K1736" s="30" t="s">
        <v>49</v>
      </c>
      <c r="L1736" s="30" t="s">
        <v>1903</v>
      </c>
      <c r="M1736" s="30">
        <v>0.7</v>
      </c>
      <c r="N1736" s="30" t="s">
        <v>8</v>
      </c>
      <c r="O1736" s="30" t="s">
        <v>87</v>
      </c>
      <c r="P1736" s="30" t="s">
        <v>394</v>
      </c>
      <c r="Q1736" s="30" t="s">
        <v>2306</v>
      </c>
      <c r="R1736" s="30">
        <v>21040</v>
      </c>
      <c r="S1736" s="32">
        <v>42166</v>
      </c>
      <c r="T1736" s="32">
        <v>42167</v>
      </c>
      <c r="U1736" s="53">
        <v>-30.808</v>
      </c>
      <c r="V1736" s="30">
        <v>5</v>
      </c>
      <c r="W1736" s="30">
        <v>203.29</v>
      </c>
      <c r="X1736" s="30">
        <v>88814</v>
      </c>
      <c r="Y1736" s="30" t="s">
        <v>3218</v>
      </c>
      <c r="Z1736" s="30">
        <v>413.97563862718653</v>
      </c>
    </row>
    <row r="1737" spans="1:26" x14ac:dyDescent="0.2">
      <c r="A1737" s="30">
        <v>3008</v>
      </c>
      <c r="B1737" s="30" t="s">
        <v>1494</v>
      </c>
      <c r="C1737" s="30" t="s">
        <v>13</v>
      </c>
      <c r="D1737" s="30">
        <v>0.01</v>
      </c>
      <c r="E1737" s="30">
        <v>12.28</v>
      </c>
      <c r="F1737" s="30">
        <v>6.47</v>
      </c>
      <c r="G1737" s="30" t="s">
        <v>14</v>
      </c>
      <c r="H1737" s="30" t="s">
        <v>47</v>
      </c>
      <c r="I1737" s="30" t="s">
        <v>24</v>
      </c>
      <c r="J1737" s="30" t="s">
        <v>64</v>
      </c>
      <c r="K1737" s="30" t="s">
        <v>49</v>
      </c>
      <c r="L1737" s="30" t="s">
        <v>2534</v>
      </c>
      <c r="M1737" s="30">
        <v>0.38</v>
      </c>
      <c r="N1737" s="30" t="s">
        <v>8</v>
      </c>
      <c r="O1737" s="30" t="s">
        <v>28</v>
      </c>
      <c r="P1737" s="30" t="s">
        <v>60</v>
      </c>
      <c r="Q1737" s="30" t="s">
        <v>1496</v>
      </c>
      <c r="R1737" s="30">
        <v>55343</v>
      </c>
      <c r="S1737" s="32">
        <v>42166</v>
      </c>
      <c r="T1737" s="32">
        <v>42167</v>
      </c>
      <c r="U1737" s="53">
        <v>47.61</v>
      </c>
      <c r="V1737" s="30">
        <v>12</v>
      </c>
      <c r="W1737" s="30">
        <v>160.66</v>
      </c>
      <c r="X1737" s="30">
        <v>89415</v>
      </c>
      <c r="Y1737" s="30" t="s">
        <v>3216</v>
      </c>
      <c r="Z1737" s="30">
        <v>240.21818648914467</v>
      </c>
    </row>
    <row r="1738" spans="1:26" x14ac:dyDescent="0.2">
      <c r="A1738" s="30">
        <v>2543</v>
      </c>
      <c r="B1738" s="30" t="s">
        <v>2803</v>
      </c>
      <c r="C1738" s="30" t="s">
        <v>92</v>
      </c>
      <c r="D1738" s="30">
        <v>0.05</v>
      </c>
      <c r="E1738" s="30">
        <v>15.68</v>
      </c>
      <c r="F1738" s="30">
        <v>3.73</v>
      </c>
      <c r="G1738" s="30" t="s">
        <v>14</v>
      </c>
      <c r="H1738" s="30" t="s">
        <v>3</v>
      </c>
      <c r="I1738" s="30" t="s">
        <v>4</v>
      </c>
      <c r="J1738" s="30" t="s">
        <v>102</v>
      </c>
      <c r="K1738" s="30" t="s">
        <v>18</v>
      </c>
      <c r="L1738" s="30" t="s">
        <v>2703</v>
      </c>
      <c r="M1738" s="30">
        <v>0.46</v>
      </c>
      <c r="N1738" s="30" t="s">
        <v>8</v>
      </c>
      <c r="O1738" s="30" t="s">
        <v>9</v>
      </c>
      <c r="P1738" s="30" t="s">
        <v>218</v>
      </c>
      <c r="Q1738" s="30" t="s">
        <v>2408</v>
      </c>
      <c r="R1738" s="30">
        <v>23223</v>
      </c>
      <c r="S1738" s="32">
        <v>42166</v>
      </c>
      <c r="T1738" s="32">
        <v>42167</v>
      </c>
      <c r="U1738" s="53">
        <v>3.54</v>
      </c>
      <c r="V1738" s="30">
        <v>17</v>
      </c>
      <c r="W1738" s="30">
        <v>257.48</v>
      </c>
      <c r="X1738" s="30">
        <v>87917</v>
      </c>
      <c r="Y1738" s="30" t="s">
        <v>3215</v>
      </c>
      <c r="Z1738" s="30">
        <v>145.8473839049453</v>
      </c>
    </row>
    <row r="1739" spans="1:26" x14ac:dyDescent="0.2">
      <c r="A1739" s="30">
        <v>2543</v>
      </c>
      <c r="B1739" s="30" t="s">
        <v>2803</v>
      </c>
      <c r="C1739" s="30" t="s">
        <v>92</v>
      </c>
      <c r="D1739" s="30">
        <v>0.02</v>
      </c>
      <c r="E1739" s="30">
        <v>195.99</v>
      </c>
      <c r="F1739" s="30">
        <v>4.2</v>
      </c>
      <c r="G1739" s="30" t="s">
        <v>14</v>
      </c>
      <c r="H1739" s="30" t="s">
        <v>3</v>
      </c>
      <c r="I1739" s="30" t="s">
        <v>16</v>
      </c>
      <c r="J1739" s="30" t="s">
        <v>111</v>
      </c>
      <c r="K1739" s="30" t="s">
        <v>49</v>
      </c>
      <c r="L1739" s="30" t="s">
        <v>2804</v>
      </c>
      <c r="M1739" s="30">
        <v>0.56000000000000005</v>
      </c>
      <c r="N1739" s="30" t="s">
        <v>8</v>
      </c>
      <c r="O1739" s="30" t="s">
        <v>9</v>
      </c>
      <c r="P1739" s="30" t="s">
        <v>218</v>
      </c>
      <c r="Q1739" s="30" t="s">
        <v>2408</v>
      </c>
      <c r="R1739" s="30">
        <v>23223</v>
      </c>
      <c r="S1739" s="32">
        <v>42166</v>
      </c>
      <c r="T1739" s="32">
        <v>42167</v>
      </c>
      <c r="U1739" s="53">
        <v>40.283999999999999</v>
      </c>
      <c r="V1739" s="30">
        <v>19</v>
      </c>
      <c r="W1739" s="30">
        <v>3194.99</v>
      </c>
      <c r="X1739" s="30">
        <v>87917</v>
      </c>
      <c r="Y1739" s="30" t="s">
        <v>3215</v>
      </c>
      <c r="Z1739" s="30">
        <v>864.35112312716319</v>
      </c>
    </row>
    <row r="1740" spans="1:26" x14ac:dyDescent="0.2">
      <c r="A1740" s="30">
        <v>2840</v>
      </c>
      <c r="B1740" s="30" t="s">
        <v>1713</v>
      </c>
      <c r="C1740" s="30" t="s">
        <v>92</v>
      </c>
      <c r="D1740" s="30">
        <v>0.05</v>
      </c>
      <c r="E1740" s="30">
        <v>15.68</v>
      </c>
      <c r="F1740" s="30">
        <v>3.73</v>
      </c>
      <c r="G1740" s="30" t="s">
        <v>14</v>
      </c>
      <c r="H1740" s="30" t="s">
        <v>70</v>
      </c>
      <c r="I1740" s="30" t="s">
        <v>4</v>
      </c>
      <c r="J1740" s="30" t="s">
        <v>102</v>
      </c>
      <c r="K1740" s="30" t="s">
        <v>18</v>
      </c>
      <c r="L1740" s="30" t="s">
        <v>2703</v>
      </c>
      <c r="M1740" s="30">
        <v>0.46</v>
      </c>
      <c r="N1740" s="30" t="s">
        <v>8</v>
      </c>
      <c r="O1740" s="30" t="s">
        <v>9</v>
      </c>
      <c r="P1740" s="30" t="s">
        <v>99</v>
      </c>
      <c r="Q1740" s="30" t="s">
        <v>1715</v>
      </c>
      <c r="R1740" s="30">
        <v>33161</v>
      </c>
      <c r="S1740" s="32">
        <v>42166</v>
      </c>
      <c r="T1740" s="32">
        <v>42168</v>
      </c>
      <c r="U1740" s="53">
        <v>1166.6279999999999</v>
      </c>
      <c r="V1740" s="30">
        <v>17</v>
      </c>
      <c r="W1740" s="30">
        <v>260.01</v>
      </c>
      <c r="X1740" s="30">
        <v>87885</v>
      </c>
      <c r="Y1740" s="30" t="s">
        <v>3215</v>
      </c>
      <c r="Z1740" s="30">
        <v>1345.9160094153121</v>
      </c>
    </row>
    <row r="1741" spans="1:26" x14ac:dyDescent="0.2">
      <c r="A1741" s="30">
        <v>2840</v>
      </c>
      <c r="B1741" s="30" t="s">
        <v>1713</v>
      </c>
      <c r="C1741" s="30" t="s">
        <v>92</v>
      </c>
      <c r="D1741" s="30">
        <v>0</v>
      </c>
      <c r="E1741" s="30">
        <v>14.98</v>
      </c>
      <c r="F1741" s="30">
        <v>8.99</v>
      </c>
      <c r="G1741" s="30" t="s">
        <v>14</v>
      </c>
      <c r="H1741" s="30" t="s">
        <v>70</v>
      </c>
      <c r="I1741" s="30" t="s">
        <v>4</v>
      </c>
      <c r="J1741" s="30" t="s">
        <v>102</v>
      </c>
      <c r="K1741" s="30" t="s">
        <v>18</v>
      </c>
      <c r="L1741" s="30" t="s">
        <v>1462</v>
      </c>
      <c r="M1741" s="30">
        <v>0.39</v>
      </c>
      <c r="N1741" s="30" t="s">
        <v>8</v>
      </c>
      <c r="O1741" s="30" t="s">
        <v>9</v>
      </c>
      <c r="P1741" s="30" t="s">
        <v>99</v>
      </c>
      <c r="Q1741" s="30" t="s">
        <v>1715</v>
      </c>
      <c r="R1741" s="30">
        <v>33161</v>
      </c>
      <c r="S1741" s="32">
        <v>42166</v>
      </c>
      <c r="T1741" s="32">
        <v>42167</v>
      </c>
      <c r="U1741" s="53">
        <v>-40.604199999999999</v>
      </c>
      <c r="V1741" s="30">
        <v>18</v>
      </c>
      <c r="W1741" s="30">
        <v>273.79000000000002</v>
      </c>
      <c r="X1741" s="30">
        <v>87885</v>
      </c>
      <c r="Y1741" s="30" t="s">
        <v>3215</v>
      </c>
      <c r="Z1741" s="30">
        <v>227.72799082380536</v>
      </c>
    </row>
    <row r="1742" spans="1:26" x14ac:dyDescent="0.2">
      <c r="A1742" s="30">
        <v>2840</v>
      </c>
      <c r="B1742" s="30" t="s">
        <v>1713</v>
      </c>
      <c r="C1742" s="30" t="s">
        <v>92</v>
      </c>
      <c r="D1742" s="30">
        <v>0.02</v>
      </c>
      <c r="E1742" s="30">
        <v>38.76</v>
      </c>
      <c r="F1742" s="30">
        <v>13.26</v>
      </c>
      <c r="G1742" s="30" t="s">
        <v>14</v>
      </c>
      <c r="H1742" s="30" t="s">
        <v>70</v>
      </c>
      <c r="I1742" s="30" t="s">
        <v>24</v>
      </c>
      <c r="J1742" s="30" t="s">
        <v>64</v>
      </c>
      <c r="K1742" s="30" t="s">
        <v>49</v>
      </c>
      <c r="L1742" s="30" t="s">
        <v>2805</v>
      </c>
      <c r="M1742" s="30">
        <v>0.36</v>
      </c>
      <c r="N1742" s="30" t="s">
        <v>8</v>
      </c>
      <c r="O1742" s="30" t="s">
        <v>9</v>
      </c>
      <c r="P1742" s="30" t="s">
        <v>99</v>
      </c>
      <c r="Q1742" s="30" t="s">
        <v>1715</v>
      </c>
      <c r="R1742" s="30">
        <v>33161</v>
      </c>
      <c r="S1742" s="32">
        <v>42166</v>
      </c>
      <c r="T1742" s="32">
        <v>42167</v>
      </c>
      <c r="U1742" s="53">
        <v>-294.084</v>
      </c>
      <c r="V1742" s="30">
        <v>1</v>
      </c>
      <c r="W1742" s="30">
        <v>44.62</v>
      </c>
      <c r="X1742" s="30">
        <v>87885</v>
      </c>
      <c r="Y1742" s="30" t="s">
        <v>3215</v>
      </c>
      <c r="Z1742" s="30">
        <v>122.53278067568911</v>
      </c>
    </row>
    <row r="1743" spans="1:26" x14ac:dyDescent="0.2">
      <c r="A1743" s="30">
        <v>3078</v>
      </c>
      <c r="B1743" s="30" t="s">
        <v>2806</v>
      </c>
      <c r="C1743" s="30" t="s">
        <v>46</v>
      </c>
      <c r="D1743" s="30">
        <v>0.04</v>
      </c>
      <c r="E1743" s="30">
        <v>35.44</v>
      </c>
      <c r="F1743" s="30">
        <v>5.09</v>
      </c>
      <c r="G1743" s="30" t="s">
        <v>14</v>
      </c>
      <c r="H1743" s="30" t="s">
        <v>3</v>
      </c>
      <c r="I1743" s="30" t="s">
        <v>24</v>
      </c>
      <c r="J1743" s="30" t="s">
        <v>64</v>
      </c>
      <c r="K1743" s="30" t="s">
        <v>49</v>
      </c>
      <c r="L1743" s="30" t="s">
        <v>2054</v>
      </c>
      <c r="M1743" s="30">
        <v>0.38</v>
      </c>
      <c r="N1743" s="30" t="s">
        <v>8</v>
      </c>
      <c r="O1743" s="30" t="s">
        <v>87</v>
      </c>
      <c r="P1743" s="30" t="s">
        <v>293</v>
      </c>
      <c r="Q1743" s="30" t="s">
        <v>2807</v>
      </c>
      <c r="R1743" s="30">
        <v>43615</v>
      </c>
      <c r="S1743" s="32">
        <v>42166</v>
      </c>
      <c r="T1743" s="32">
        <v>42166</v>
      </c>
      <c r="U1743" s="53">
        <v>118.6317</v>
      </c>
      <c r="V1743" s="30">
        <v>5</v>
      </c>
      <c r="W1743" s="30">
        <v>171.93</v>
      </c>
      <c r="X1743" s="30">
        <v>88240</v>
      </c>
      <c r="Y1743" s="30" t="s">
        <v>3218</v>
      </c>
      <c r="Z1743" s="30">
        <v>491.58507759240905</v>
      </c>
    </row>
    <row r="1744" spans="1:26" x14ac:dyDescent="0.2">
      <c r="A1744" s="30">
        <v>3078</v>
      </c>
      <c r="B1744" s="30" t="s">
        <v>2806</v>
      </c>
      <c r="C1744" s="30" t="s">
        <v>46</v>
      </c>
      <c r="D1744" s="30">
        <v>0.08</v>
      </c>
      <c r="E1744" s="30">
        <v>3.98</v>
      </c>
      <c r="F1744" s="30">
        <v>0.7</v>
      </c>
      <c r="G1744" s="30" t="s">
        <v>14</v>
      </c>
      <c r="H1744" s="30" t="s">
        <v>3</v>
      </c>
      <c r="I1744" s="30" t="s">
        <v>24</v>
      </c>
      <c r="J1744" s="30" t="s">
        <v>25</v>
      </c>
      <c r="K1744" s="30" t="s">
        <v>26</v>
      </c>
      <c r="L1744" s="30" t="s">
        <v>324</v>
      </c>
      <c r="M1744" s="30">
        <v>0.52</v>
      </c>
      <c r="N1744" s="30" t="s">
        <v>8</v>
      </c>
      <c r="O1744" s="30" t="s">
        <v>87</v>
      </c>
      <c r="P1744" s="30" t="s">
        <v>293</v>
      </c>
      <c r="Q1744" s="30" t="s">
        <v>2807</v>
      </c>
      <c r="R1744" s="30">
        <v>43615</v>
      </c>
      <c r="S1744" s="32">
        <v>42166</v>
      </c>
      <c r="T1744" s="32">
        <v>42169</v>
      </c>
      <c r="U1744" s="53">
        <v>23.303999999999998</v>
      </c>
      <c r="V1744" s="30">
        <v>9</v>
      </c>
      <c r="W1744" s="30">
        <v>35.19</v>
      </c>
      <c r="X1744" s="30">
        <v>88240</v>
      </c>
      <c r="Y1744" s="30" t="s">
        <v>3218</v>
      </c>
      <c r="Z1744" s="30">
        <v>263.9928161691866</v>
      </c>
    </row>
    <row r="1745" spans="1:26" x14ac:dyDescent="0.2">
      <c r="A1745" s="30">
        <v>3079</v>
      </c>
      <c r="B1745" s="30" t="s">
        <v>295</v>
      </c>
      <c r="C1745" s="30" t="s">
        <v>46</v>
      </c>
      <c r="D1745" s="30">
        <v>0.04</v>
      </c>
      <c r="E1745" s="30">
        <v>35.44</v>
      </c>
      <c r="F1745" s="30">
        <v>5.09</v>
      </c>
      <c r="G1745" s="30" t="s">
        <v>14</v>
      </c>
      <c r="H1745" s="30" t="s">
        <v>3</v>
      </c>
      <c r="I1745" s="30" t="s">
        <v>24</v>
      </c>
      <c r="J1745" s="30" t="s">
        <v>64</v>
      </c>
      <c r="K1745" s="30" t="s">
        <v>49</v>
      </c>
      <c r="L1745" s="30" t="s">
        <v>2054</v>
      </c>
      <c r="M1745" s="30">
        <v>0.38</v>
      </c>
      <c r="N1745" s="30" t="s">
        <v>8</v>
      </c>
      <c r="O1745" s="30" t="s">
        <v>87</v>
      </c>
      <c r="P1745" s="30" t="s">
        <v>296</v>
      </c>
      <c r="Q1745" s="30" t="s">
        <v>297</v>
      </c>
      <c r="R1745" s="30">
        <v>19112</v>
      </c>
      <c r="S1745" s="32">
        <v>42166</v>
      </c>
      <c r="T1745" s="32">
        <v>42166</v>
      </c>
      <c r="U1745" s="53">
        <v>150.72</v>
      </c>
      <c r="V1745" s="30">
        <v>21</v>
      </c>
      <c r="W1745" s="30">
        <v>722.1</v>
      </c>
      <c r="X1745" s="30">
        <v>53476</v>
      </c>
      <c r="Y1745" s="30" t="s">
        <v>3218</v>
      </c>
      <c r="Z1745" s="30">
        <v>524.44432217993108</v>
      </c>
    </row>
    <row r="1746" spans="1:26" x14ac:dyDescent="0.2">
      <c r="A1746" s="30">
        <v>3079</v>
      </c>
      <c r="B1746" s="30" t="s">
        <v>295</v>
      </c>
      <c r="C1746" s="30" t="s">
        <v>46</v>
      </c>
      <c r="D1746" s="30">
        <v>0.08</v>
      </c>
      <c r="E1746" s="30">
        <v>3.98</v>
      </c>
      <c r="F1746" s="30">
        <v>0.7</v>
      </c>
      <c r="G1746" s="30" t="s">
        <v>14</v>
      </c>
      <c r="H1746" s="30" t="s">
        <v>3</v>
      </c>
      <c r="I1746" s="30" t="s">
        <v>24</v>
      </c>
      <c r="J1746" s="30" t="s">
        <v>25</v>
      </c>
      <c r="K1746" s="30" t="s">
        <v>26</v>
      </c>
      <c r="L1746" s="30" t="s">
        <v>324</v>
      </c>
      <c r="M1746" s="30">
        <v>0.52</v>
      </c>
      <c r="N1746" s="30" t="s">
        <v>8</v>
      </c>
      <c r="O1746" s="30" t="s">
        <v>87</v>
      </c>
      <c r="P1746" s="30" t="s">
        <v>296</v>
      </c>
      <c r="Q1746" s="30" t="s">
        <v>297</v>
      </c>
      <c r="R1746" s="30">
        <v>19112</v>
      </c>
      <c r="S1746" s="32">
        <v>42166</v>
      </c>
      <c r="T1746" s="32">
        <v>42169</v>
      </c>
      <c r="U1746" s="53">
        <v>19.420000000000002</v>
      </c>
      <c r="V1746" s="30">
        <v>36</v>
      </c>
      <c r="W1746" s="30">
        <v>140.78</v>
      </c>
      <c r="X1746" s="30">
        <v>53476</v>
      </c>
      <c r="Y1746" s="30" t="s">
        <v>3218</v>
      </c>
      <c r="Z1746" s="30">
        <v>260.01550026345348</v>
      </c>
    </row>
    <row r="1747" spans="1:26" x14ac:dyDescent="0.2">
      <c r="A1747" s="30">
        <v>3079</v>
      </c>
      <c r="B1747" s="30" t="s">
        <v>295</v>
      </c>
      <c r="C1747" s="30" t="s">
        <v>46</v>
      </c>
      <c r="D1747" s="30">
        <v>0.01</v>
      </c>
      <c r="E1747" s="30">
        <v>1.76</v>
      </c>
      <c r="F1747" s="30">
        <v>0.7</v>
      </c>
      <c r="G1747" s="30" t="s">
        <v>14</v>
      </c>
      <c r="H1747" s="30" t="s">
        <v>3</v>
      </c>
      <c r="I1747" s="30" t="s">
        <v>24</v>
      </c>
      <c r="J1747" s="30" t="s">
        <v>25</v>
      </c>
      <c r="K1747" s="30" t="s">
        <v>26</v>
      </c>
      <c r="L1747" s="30" t="s">
        <v>1639</v>
      </c>
      <c r="M1747" s="30">
        <v>0.56000000000000005</v>
      </c>
      <c r="N1747" s="30" t="s">
        <v>8</v>
      </c>
      <c r="O1747" s="30" t="s">
        <v>87</v>
      </c>
      <c r="P1747" s="30" t="s">
        <v>296</v>
      </c>
      <c r="Q1747" s="30" t="s">
        <v>297</v>
      </c>
      <c r="R1747" s="30">
        <v>19112</v>
      </c>
      <c r="S1747" s="32">
        <v>42166</v>
      </c>
      <c r="T1747" s="32">
        <v>42167</v>
      </c>
      <c r="U1747" s="53">
        <v>3.13</v>
      </c>
      <c r="V1747" s="30">
        <v>71</v>
      </c>
      <c r="W1747" s="30">
        <v>129.72</v>
      </c>
      <c r="X1747" s="30">
        <v>53476</v>
      </c>
      <c r="Y1747" s="30" t="s">
        <v>3218</v>
      </c>
      <c r="Z1747" s="30">
        <v>315.8845495235924</v>
      </c>
    </row>
    <row r="1748" spans="1:26" x14ac:dyDescent="0.2">
      <c r="A1748" s="30">
        <v>3079</v>
      </c>
      <c r="B1748" s="30" t="s">
        <v>295</v>
      </c>
      <c r="C1748" s="30" t="s">
        <v>46</v>
      </c>
      <c r="D1748" s="30">
        <v>0.01</v>
      </c>
      <c r="E1748" s="30">
        <v>193.17</v>
      </c>
      <c r="F1748" s="30">
        <v>19.989999999999998</v>
      </c>
      <c r="G1748" s="30" t="s">
        <v>63</v>
      </c>
      <c r="H1748" s="30" t="s">
        <v>3</v>
      </c>
      <c r="I1748" s="30" t="s">
        <v>24</v>
      </c>
      <c r="J1748" s="30" t="s">
        <v>54</v>
      </c>
      <c r="K1748" s="30" t="s">
        <v>49</v>
      </c>
      <c r="L1748" s="30" t="s">
        <v>1558</v>
      </c>
      <c r="M1748" s="30">
        <v>0.71</v>
      </c>
      <c r="N1748" s="30" t="s">
        <v>8</v>
      </c>
      <c r="O1748" s="30" t="s">
        <v>87</v>
      </c>
      <c r="P1748" s="30" t="s">
        <v>296</v>
      </c>
      <c r="Q1748" s="30" t="s">
        <v>297</v>
      </c>
      <c r="R1748" s="30">
        <v>19112</v>
      </c>
      <c r="S1748" s="32">
        <v>42166</v>
      </c>
      <c r="T1748" s="32">
        <v>42166</v>
      </c>
      <c r="U1748" s="53">
        <v>1141.07</v>
      </c>
      <c r="V1748" s="30">
        <v>63</v>
      </c>
      <c r="W1748" s="30">
        <v>12190.98</v>
      </c>
      <c r="X1748" s="30">
        <v>53476</v>
      </c>
      <c r="Y1748" s="30" t="s">
        <v>3218</v>
      </c>
      <c r="Z1748" s="30">
        <v>2656.5101818751114</v>
      </c>
    </row>
    <row r="1749" spans="1:26" x14ac:dyDescent="0.2">
      <c r="A1749" s="30">
        <v>2046</v>
      </c>
      <c r="B1749" s="30" t="s">
        <v>2808</v>
      </c>
      <c r="C1749" s="30" t="s">
        <v>1</v>
      </c>
      <c r="D1749" s="30">
        <v>0.04</v>
      </c>
      <c r="E1749" s="30">
        <v>4.28</v>
      </c>
      <c r="F1749" s="30">
        <v>5.68</v>
      </c>
      <c r="G1749" s="30" t="s">
        <v>14</v>
      </c>
      <c r="H1749" s="30" t="s">
        <v>70</v>
      </c>
      <c r="I1749" s="30" t="s">
        <v>24</v>
      </c>
      <c r="J1749" s="30" t="s">
        <v>64</v>
      </c>
      <c r="K1749" s="30" t="s">
        <v>49</v>
      </c>
      <c r="L1749" s="30" t="s">
        <v>2809</v>
      </c>
      <c r="M1749" s="30">
        <v>0.4</v>
      </c>
      <c r="N1749" s="30" t="s">
        <v>8</v>
      </c>
      <c r="O1749" s="30" t="s">
        <v>28</v>
      </c>
      <c r="P1749" s="30" t="s">
        <v>513</v>
      </c>
      <c r="Q1749" s="30" t="s">
        <v>2810</v>
      </c>
      <c r="R1749" s="30">
        <v>67901</v>
      </c>
      <c r="S1749" s="32">
        <v>42167</v>
      </c>
      <c r="T1749" s="32">
        <v>42169</v>
      </c>
      <c r="U1749" s="53">
        <v>-27.375</v>
      </c>
      <c r="V1749" s="30">
        <v>7</v>
      </c>
      <c r="W1749" s="30">
        <v>31.54</v>
      </c>
      <c r="X1749" s="30">
        <v>88219</v>
      </c>
      <c r="Y1749" s="30" t="s">
        <v>3216</v>
      </c>
      <c r="Z1749" s="30">
        <v>375.39020731259222</v>
      </c>
    </row>
    <row r="1750" spans="1:26" x14ac:dyDescent="0.2">
      <c r="A1750" s="30">
        <v>2046</v>
      </c>
      <c r="B1750" s="30" t="s">
        <v>2808</v>
      </c>
      <c r="C1750" s="30" t="s">
        <v>1</v>
      </c>
      <c r="D1750" s="30">
        <v>0.06</v>
      </c>
      <c r="E1750" s="30">
        <v>376.13</v>
      </c>
      <c r="F1750" s="30">
        <v>85.63</v>
      </c>
      <c r="G1750" s="30" t="s">
        <v>2</v>
      </c>
      <c r="H1750" s="30" t="s">
        <v>70</v>
      </c>
      <c r="I1750" s="30" t="s">
        <v>4</v>
      </c>
      <c r="J1750" s="30" t="s">
        <v>5</v>
      </c>
      <c r="K1750" s="30" t="s">
        <v>6</v>
      </c>
      <c r="L1750" s="30" t="s">
        <v>2811</v>
      </c>
      <c r="M1750" s="30">
        <v>0.74</v>
      </c>
      <c r="N1750" s="30" t="s">
        <v>8</v>
      </c>
      <c r="O1750" s="30" t="s">
        <v>28</v>
      </c>
      <c r="P1750" s="30" t="s">
        <v>513</v>
      </c>
      <c r="Q1750" s="30" t="s">
        <v>2810</v>
      </c>
      <c r="R1750" s="30">
        <v>67901</v>
      </c>
      <c r="S1750" s="32">
        <v>42167</v>
      </c>
      <c r="T1750" s="32">
        <v>42169</v>
      </c>
      <c r="U1750" s="53">
        <v>-435.75749999999999</v>
      </c>
      <c r="V1750" s="30">
        <v>13</v>
      </c>
      <c r="W1750" s="30">
        <v>4634.6899999999996</v>
      </c>
      <c r="X1750" s="30">
        <v>88219</v>
      </c>
      <c r="Y1750" s="30" t="s">
        <v>3216</v>
      </c>
      <c r="Z1750" s="30">
        <v>3797.8511314949847</v>
      </c>
    </row>
    <row r="1751" spans="1:26" x14ac:dyDescent="0.2">
      <c r="A1751" s="30">
        <v>2046</v>
      </c>
      <c r="B1751" s="30" t="s">
        <v>2808</v>
      </c>
      <c r="C1751" s="30" t="s">
        <v>1</v>
      </c>
      <c r="D1751" s="30">
        <v>0.06</v>
      </c>
      <c r="E1751" s="30">
        <v>424.21</v>
      </c>
      <c r="F1751" s="30">
        <v>110.2</v>
      </c>
      <c r="G1751" s="30" t="s">
        <v>2</v>
      </c>
      <c r="H1751" s="30" t="s">
        <v>70</v>
      </c>
      <c r="I1751" s="30" t="s">
        <v>4</v>
      </c>
      <c r="J1751" s="30" t="s">
        <v>5</v>
      </c>
      <c r="K1751" s="30" t="s">
        <v>6</v>
      </c>
      <c r="L1751" s="30" t="s">
        <v>891</v>
      </c>
      <c r="M1751" s="30">
        <v>0.67</v>
      </c>
      <c r="N1751" s="30" t="s">
        <v>8</v>
      </c>
      <c r="O1751" s="30" t="s">
        <v>28</v>
      </c>
      <c r="P1751" s="30" t="s">
        <v>513</v>
      </c>
      <c r="Q1751" s="30" t="s">
        <v>2810</v>
      </c>
      <c r="R1751" s="30">
        <v>67901</v>
      </c>
      <c r="S1751" s="32">
        <v>42167</v>
      </c>
      <c r="T1751" s="32">
        <v>42168</v>
      </c>
      <c r="U1751" s="53">
        <v>682.53</v>
      </c>
      <c r="V1751" s="30">
        <v>17</v>
      </c>
      <c r="W1751" s="30">
        <v>7304.03</v>
      </c>
      <c r="X1751" s="30">
        <v>88219</v>
      </c>
      <c r="Y1751" s="30" t="s">
        <v>3216</v>
      </c>
      <c r="Z1751" s="30">
        <v>5714.5652174448023</v>
      </c>
    </row>
    <row r="1752" spans="1:26" x14ac:dyDescent="0.2">
      <c r="A1752" s="30">
        <v>2046</v>
      </c>
      <c r="B1752" s="30" t="s">
        <v>2808</v>
      </c>
      <c r="C1752" s="30" t="s">
        <v>1</v>
      </c>
      <c r="D1752" s="30">
        <v>0.06</v>
      </c>
      <c r="E1752" s="30">
        <v>195.99</v>
      </c>
      <c r="F1752" s="30">
        <v>8.99</v>
      </c>
      <c r="G1752" s="30" t="s">
        <v>14</v>
      </c>
      <c r="H1752" s="30" t="s">
        <v>70</v>
      </c>
      <c r="I1752" s="30" t="s">
        <v>16</v>
      </c>
      <c r="J1752" s="30" t="s">
        <v>111</v>
      </c>
      <c r="K1752" s="30" t="s">
        <v>49</v>
      </c>
      <c r="L1752" s="30" t="s">
        <v>1319</v>
      </c>
      <c r="M1752" s="30">
        <v>0.6</v>
      </c>
      <c r="N1752" s="30" t="s">
        <v>8</v>
      </c>
      <c r="O1752" s="30" t="s">
        <v>28</v>
      </c>
      <c r="P1752" s="30" t="s">
        <v>513</v>
      </c>
      <c r="Q1752" s="30" t="s">
        <v>2810</v>
      </c>
      <c r="R1752" s="30">
        <v>67901</v>
      </c>
      <c r="S1752" s="32">
        <v>42167</v>
      </c>
      <c r="T1752" s="32">
        <v>42169</v>
      </c>
      <c r="U1752" s="53">
        <v>-277.22199999999998</v>
      </c>
      <c r="V1752" s="30">
        <v>4</v>
      </c>
      <c r="W1752" s="30">
        <v>632.65</v>
      </c>
      <c r="X1752" s="30">
        <v>88219</v>
      </c>
      <c r="Y1752" s="30" t="s">
        <v>3216</v>
      </c>
      <c r="Z1752" s="30">
        <v>964.70777362101455</v>
      </c>
    </row>
    <row r="1753" spans="1:26" x14ac:dyDescent="0.2">
      <c r="A1753" s="30">
        <v>62</v>
      </c>
      <c r="B1753" s="30" t="s">
        <v>2443</v>
      </c>
      <c r="C1753" s="30" t="s">
        <v>13</v>
      </c>
      <c r="D1753" s="30">
        <v>0.04</v>
      </c>
      <c r="E1753" s="30">
        <v>29.14</v>
      </c>
      <c r="F1753" s="30">
        <v>4.8600000000000003</v>
      </c>
      <c r="G1753" s="30" t="s">
        <v>14</v>
      </c>
      <c r="H1753" s="30" t="s">
        <v>70</v>
      </c>
      <c r="I1753" s="30" t="s">
        <v>24</v>
      </c>
      <c r="J1753" s="30" t="s">
        <v>64</v>
      </c>
      <c r="K1753" s="30" t="s">
        <v>26</v>
      </c>
      <c r="L1753" s="30" t="s">
        <v>2812</v>
      </c>
      <c r="M1753" s="30">
        <v>0.38</v>
      </c>
      <c r="N1753" s="30" t="s">
        <v>8</v>
      </c>
      <c r="O1753" s="30" t="s">
        <v>28</v>
      </c>
      <c r="P1753" s="30" t="s">
        <v>163</v>
      </c>
      <c r="Q1753" s="30" t="s">
        <v>2445</v>
      </c>
      <c r="R1753" s="30">
        <v>78664</v>
      </c>
      <c r="S1753" s="32">
        <v>42167</v>
      </c>
      <c r="T1753" s="32">
        <v>42169</v>
      </c>
      <c r="U1753" s="53">
        <v>349.40910000000002</v>
      </c>
      <c r="V1753" s="30">
        <v>17</v>
      </c>
      <c r="W1753" s="30">
        <v>506.39</v>
      </c>
      <c r="X1753" s="30">
        <v>87408</v>
      </c>
      <c r="Y1753" s="30" t="s">
        <v>3216</v>
      </c>
      <c r="Z1753" s="30">
        <v>507.32993862240062</v>
      </c>
    </row>
    <row r="1754" spans="1:26" x14ac:dyDescent="0.2">
      <c r="A1754" s="30">
        <v>387</v>
      </c>
      <c r="B1754" s="30" t="s">
        <v>2813</v>
      </c>
      <c r="C1754" s="30" t="s">
        <v>13</v>
      </c>
      <c r="D1754" s="30">
        <v>0.1</v>
      </c>
      <c r="E1754" s="30">
        <v>8.8800000000000008</v>
      </c>
      <c r="F1754" s="30">
        <v>6.28</v>
      </c>
      <c r="G1754" s="30" t="s">
        <v>63</v>
      </c>
      <c r="H1754" s="30" t="s">
        <v>70</v>
      </c>
      <c r="I1754" s="30" t="s">
        <v>24</v>
      </c>
      <c r="J1754" s="30" t="s">
        <v>48</v>
      </c>
      <c r="K1754" s="30" t="s">
        <v>49</v>
      </c>
      <c r="L1754" s="30" t="s">
        <v>196</v>
      </c>
      <c r="M1754" s="30">
        <v>0.35</v>
      </c>
      <c r="N1754" s="30" t="s">
        <v>8</v>
      </c>
      <c r="O1754" s="30" t="s">
        <v>28</v>
      </c>
      <c r="P1754" s="30" t="s">
        <v>109</v>
      </c>
      <c r="Q1754" s="30" t="s">
        <v>2814</v>
      </c>
      <c r="R1754" s="30">
        <v>68801</v>
      </c>
      <c r="S1754" s="32">
        <v>42167</v>
      </c>
      <c r="T1754" s="32">
        <v>42169</v>
      </c>
      <c r="U1754" s="53">
        <v>-27.283750000000001</v>
      </c>
      <c r="V1754" s="30">
        <v>15</v>
      </c>
      <c r="W1754" s="30">
        <v>126.9</v>
      </c>
      <c r="X1754" s="30">
        <v>90339</v>
      </c>
      <c r="Y1754" s="30" t="s">
        <v>3216</v>
      </c>
      <c r="Z1754" s="30">
        <v>-49.445233019815362</v>
      </c>
    </row>
    <row r="1755" spans="1:26" x14ac:dyDescent="0.2">
      <c r="A1755" s="30">
        <v>1016</v>
      </c>
      <c r="B1755" s="30" t="s">
        <v>2815</v>
      </c>
      <c r="C1755" s="30" t="s">
        <v>13</v>
      </c>
      <c r="D1755" s="30">
        <v>0.02</v>
      </c>
      <c r="E1755" s="30">
        <v>6.48</v>
      </c>
      <c r="F1755" s="30">
        <v>7.86</v>
      </c>
      <c r="G1755" s="30" t="s">
        <v>63</v>
      </c>
      <c r="H1755" s="30" t="s">
        <v>47</v>
      </c>
      <c r="I1755" s="30" t="s">
        <v>24</v>
      </c>
      <c r="J1755" s="30" t="s">
        <v>64</v>
      </c>
      <c r="K1755" s="30" t="s">
        <v>49</v>
      </c>
      <c r="L1755" s="30" t="s">
        <v>836</v>
      </c>
      <c r="M1755" s="30">
        <v>0.37</v>
      </c>
      <c r="N1755" s="30" t="s">
        <v>8</v>
      </c>
      <c r="O1755" s="30" t="s">
        <v>9</v>
      </c>
      <c r="P1755" s="30" t="s">
        <v>73</v>
      </c>
      <c r="Q1755" s="30" t="s">
        <v>2816</v>
      </c>
      <c r="R1755" s="30">
        <v>28806</v>
      </c>
      <c r="S1755" s="32">
        <v>42167</v>
      </c>
      <c r="T1755" s="32">
        <v>42168</v>
      </c>
      <c r="U1755" s="53">
        <v>111.22199999999999</v>
      </c>
      <c r="V1755" s="30">
        <v>1</v>
      </c>
      <c r="W1755" s="30">
        <v>11.41</v>
      </c>
      <c r="X1755" s="30">
        <v>88389</v>
      </c>
      <c r="Y1755" s="30" t="s">
        <v>3215</v>
      </c>
      <c r="Z1755" s="30">
        <v>228.4686684139416</v>
      </c>
    </row>
    <row r="1756" spans="1:26" x14ac:dyDescent="0.2">
      <c r="A1756" s="30">
        <v>1745</v>
      </c>
      <c r="B1756" s="30" t="s">
        <v>335</v>
      </c>
      <c r="C1756" s="30" t="s">
        <v>13</v>
      </c>
      <c r="D1756" s="30">
        <v>0.04</v>
      </c>
      <c r="E1756" s="30">
        <v>124.49</v>
      </c>
      <c r="F1756" s="30">
        <v>51.94</v>
      </c>
      <c r="G1756" s="30" t="s">
        <v>2</v>
      </c>
      <c r="H1756" s="30" t="s">
        <v>15</v>
      </c>
      <c r="I1756" s="30" t="s">
        <v>4</v>
      </c>
      <c r="J1756" s="30" t="s">
        <v>5</v>
      </c>
      <c r="K1756" s="30" t="s">
        <v>6</v>
      </c>
      <c r="L1756" s="30" t="s">
        <v>1125</v>
      </c>
      <c r="M1756" s="30">
        <v>0.63</v>
      </c>
      <c r="N1756" s="30" t="s">
        <v>8</v>
      </c>
      <c r="O1756" s="30" t="s">
        <v>9</v>
      </c>
      <c r="P1756" s="30" t="s">
        <v>51</v>
      </c>
      <c r="Q1756" s="30" t="s">
        <v>337</v>
      </c>
      <c r="R1756" s="30">
        <v>30305</v>
      </c>
      <c r="S1756" s="32">
        <v>42167</v>
      </c>
      <c r="T1756" s="32">
        <v>42169</v>
      </c>
      <c r="U1756" s="53">
        <v>-247.55157</v>
      </c>
      <c r="V1756" s="30">
        <v>4</v>
      </c>
      <c r="W1756" s="30">
        <v>605.82000000000005</v>
      </c>
      <c r="X1756" s="30">
        <v>12224</v>
      </c>
      <c r="Y1756" s="30" t="s">
        <v>3215</v>
      </c>
      <c r="Z1756" s="30">
        <v>1871.3281299221201</v>
      </c>
    </row>
    <row r="1757" spans="1:26" x14ac:dyDescent="0.2">
      <c r="A1757" s="30">
        <v>1745</v>
      </c>
      <c r="B1757" s="30" t="s">
        <v>335</v>
      </c>
      <c r="C1757" s="30" t="s">
        <v>13</v>
      </c>
      <c r="D1757" s="30">
        <v>0.1</v>
      </c>
      <c r="E1757" s="30">
        <v>35.99</v>
      </c>
      <c r="F1757" s="30">
        <v>5</v>
      </c>
      <c r="G1757" s="30" t="s">
        <v>14</v>
      </c>
      <c r="H1757" s="30" t="s">
        <v>15</v>
      </c>
      <c r="I1757" s="30" t="s">
        <v>16</v>
      </c>
      <c r="J1757" s="30" t="s">
        <v>111</v>
      </c>
      <c r="K1757" s="30" t="s">
        <v>26</v>
      </c>
      <c r="L1757" s="30" t="s">
        <v>1825</v>
      </c>
      <c r="M1757" s="30">
        <v>0.82</v>
      </c>
      <c r="N1757" s="30" t="s">
        <v>8</v>
      </c>
      <c r="O1757" s="30" t="s">
        <v>9</v>
      </c>
      <c r="P1757" s="30" t="s">
        <v>51</v>
      </c>
      <c r="Q1757" s="30" t="s">
        <v>337</v>
      </c>
      <c r="R1757" s="30">
        <v>30305</v>
      </c>
      <c r="S1757" s="32">
        <v>42167</v>
      </c>
      <c r="T1757" s="32">
        <v>42167</v>
      </c>
      <c r="U1757" s="53">
        <v>-277.20924000000002</v>
      </c>
      <c r="V1757" s="30">
        <v>54</v>
      </c>
      <c r="W1757" s="30">
        <v>1569</v>
      </c>
      <c r="X1757" s="30">
        <v>12224</v>
      </c>
      <c r="Y1757" s="30" t="s">
        <v>3215</v>
      </c>
      <c r="Z1757" s="30">
        <v>188.12322668686087</v>
      </c>
    </row>
    <row r="1758" spans="1:26" x14ac:dyDescent="0.2">
      <c r="A1758" s="30">
        <v>1748</v>
      </c>
      <c r="B1758" s="30" t="s">
        <v>2817</v>
      </c>
      <c r="C1758" s="30" t="s">
        <v>13</v>
      </c>
      <c r="D1758" s="30">
        <v>0.04</v>
      </c>
      <c r="E1758" s="30">
        <v>124.49</v>
      </c>
      <c r="F1758" s="30">
        <v>51.94</v>
      </c>
      <c r="G1758" s="30" t="s">
        <v>2</v>
      </c>
      <c r="H1758" s="30" t="s">
        <v>15</v>
      </c>
      <c r="I1758" s="30" t="s">
        <v>4</v>
      </c>
      <c r="J1758" s="30" t="s">
        <v>5</v>
      </c>
      <c r="K1758" s="30" t="s">
        <v>6</v>
      </c>
      <c r="L1758" s="30" t="s">
        <v>1125</v>
      </c>
      <c r="M1758" s="30">
        <v>0.63</v>
      </c>
      <c r="N1758" s="30" t="s">
        <v>8</v>
      </c>
      <c r="O1758" s="30" t="s">
        <v>28</v>
      </c>
      <c r="P1758" s="30" t="s">
        <v>183</v>
      </c>
      <c r="Q1758" s="30" t="s">
        <v>2818</v>
      </c>
      <c r="R1758" s="30">
        <v>73703</v>
      </c>
      <c r="S1758" s="32">
        <v>42167</v>
      </c>
      <c r="T1758" s="32">
        <v>42169</v>
      </c>
      <c r="U1758" s="53">
        <v>-93.064499999999995</v>
      </c>
      <c r="V1758" s="30">
        <v>1</v>
      </c>
      <c r="W1758" s="30">
        <v>151.46</v>
      </c>
      <c r="X1758" s="30">
        <v>87245</v>
      </c>
      <c r="Y1758" s="30" t="s">
        <v>3216</v>
      </c>
      <c r="Z1758" s="30">
        <v>2029.5268633776045</v>
      </c>
    </row>
    <row r="1759" spans="1:26" x14ac:dyDescent="0.2">
      <c r="A1759" s="30">
        <v>1781</v>
      </c>
      <c r="B1759" s="30" t="s">
        <v>275</v>
      </c>
      <c r="C1759" s="30" t="s">
        <v>13</v>
      </c>
      <c r="D1759" s="30">
        <v>0</v>
      </c>
      <c r="E1759" s="30">
        <v>55.48</v>
      </c>
      <c r="F1759" s="30">
        <v>14.3</v>
      </c>
      <c r="G1759" s="30" t="s">
        <v>14</v>
      </c>
      <c r="H1759" s="30" t="s">
        <v>70</v>
      </c>
      <c r="I1759" s="30" t="s">
        <v>24</v>
      </c>
      <c r="J1759" s="30" t="s">
        <v>64</v>
      </c>
      <c r="K1759" s="30" t="s">
        <v>49</v>
      </c>
      <c r="L1759" s="30" t="s">
        <v>823</v>
      </c>
      <c r="M1759" s="30">
        <v>0.37</v>
      </c>
      <c r="N1759" s="30" t="s">
        <v>8</v>
      </c>
      <c r="O1759" s="30" t="s">
        <v>35</v>
      </c>
      <c r="P1759" s="30" t="s">
        <v>66</v>
      </c>
      <c r="Q1759" s="30" t="s">
        <v>277</v>
      </c>
      <c r="R1759" s="30">
        <v>94070</v>
      </c>
      <c r="S1759" s="32">
        <v>42167</v>
      </c>
      <c r="T1759" s="32">
        <v>42169</v>
      </c>
      <c r="U1759" s="53">
        <v>454.44779999999997</v>
      </c>
      <c r="V1759" s="30">
        <v>11</v>
      </c>
      <c r="W1759" s="30">
        <v>658.62</v>
      </c>
      <c r="X1759" s="30">
        <v>89857</v>
      </c>
      <c r="Y1759" s="30" t="s">
        <v>3217</v>
      </c>
      <c r="Z1759" s="30">
        <v>976.45724977019813</v>
      </c>
    </row>
    <row r="1760" spans="1:26" x14ac:dyDescent="0.2">
      <c r="A1760" s="30">
        <v>2257</v>
      </c>
      <c r="B1760" s="30" t="s">
        <v>2819</v>
      </c>
      <c r="C1760" s="30" t="s">
        <v>13</v>
      </c>
      <c r="D1760" s="30">
        <v>0.06</v>
      </c>
      <c r="E1760" s="30">
        <v>6.68</v>
      </c>
      <c r="F1760" s="30">
        <v>6.93</v>
      </c>
      <c r="G1760" s="30" t="s">
        <v>14</v>
      </c>
      <c r="H1760" s="30" t="s">
        <v>70</v>
      </c>
      <c r="I1760" s="30" t="s">
        <v>24</v>
      </c>
      <c r="J1760" s="30" t="s">
        <v>64</v>
      </c>
      <c r="K1760" s="30" t="s">
        <v>49</v>
      </c>
      <c r="L1760" s="30" t="s">
        <v>952</v>
      </c>
      <c r="M1760" s="30">
        <v>0.37</v>
      </c>
      <c r="N1760" s="30" t="s">
        <v>8</v>
      </c>
      <c r="O1760" s="30" t="s">
        <v>9</v>
      </c>
      <c r="P1760" s="30" t="s">
        <v>73</v>
      </c>
      <c r="Q1760" s="30" t="s">
        <v>2820</v>
      </c>
      <c r="R1760" s="30">
        <v>27604</v>
      </c>
      <c r="S1760" s="32">
        <v>42167</v>
      </c>
      <c r="T1760" s="32">
        <v>42168</v>
      </c>
      <c r="U1760" s="53">
        <v>7.6245000000000003</v>
      </c>
      <c r="V1760" s="30">
        <v>14</v>
      </c>
      <c r="W1760" s="30">
        <v>91.92</v>
      </c>
      <c r="X1760" s="30">
        <v>87965</v>
      </c>
      <c r="Y1760" s="30" t="s">
        <v>3215</v>
      </c>
      <c r="Z1760" s="30">
        <v>122.64742027706788</v>
      </c>
    </row>
    <row r="1761" spans="1:26" x14ac:dyDescent="0.2">
      <c r="A1761" s="30">
        <v>1466</v>
      </c>
      <c r="B1761" s="30" t="s">
        <v>2801</v>
      </c>
      <c r="C1761" s="30" t="s">
        <v>23</v>
      </c>
      <c r="D1761" s="30">
        <v>0.04</v>
      </c>
      <c r="E1761" s="30">
        <v>130.97999999999999</v>
      </c>
      <c r="F1761" s="30">
        <v>54.74</v>
      </c>
      <c r="G1761" s="30" t="s">
        <v>2</v>
      </c>
      <c r="H1761" s="30" t="s">
        <v>3</v>
      </c>
      <c r="I1761" s="30" t="s">
        <v>4</v>
      </c>
      <c r="J1761" s="30" t="s">
        <v>93</v>
      </c>
      <c r="K1761" s="30" t="s">
        <v>6</v>
      </c>
      <c r="L1761" s="30" t="s">
        <v>1379</v>
      </c>
      <c r="M1761" s="30">
        <v>0.69</v>
      </c>
      <c r="N1761" s="30" t="s">
        <v>8</v>
      </c>
      <c r="O1761" s="30" t="s">
        <v>28</v>
      </c>
      <c r="P1761" s="30" t="s">
        <v>109</v>
      </c>
      <c r="Q1761" s="30" t="s">
        <v>1459</v>
      </c>
      <c r="R1761" s="30">
        <v>68601</v>
      </c>
      <c r="S1761" s="32">
        <v>42167</v>
      </c>
      <c r="T1761" s="32">
        <v>42167</v>
      </c>
      <c r="U1761" s="53">
        <v>-723.78399999999999</v>
      </c>
      <c r="V1761" s="30">
        <v>14</v>
      </c>
      <c r="W1761" s="30">
        <v>1781.66</v>
      </c>
      <c r="X1761" s="30">
        <v>91116</v>
      </c>
      <c r="Y1761" s="30" t="s">
        <v>3216</v>
      </c>
      <c r="Z1761" s="30">
        <v>1633.4053096334956</v>
      </c>
    </row>
    <row r="1762" spans="1:26" x14ac:dyDescent="0.2">
      <c r="A1762" s="30">
        <v>1469</v>
      </c>
      <c r="B1762" s="30" t="s">
        <v>2821</v>
      </c>
      <c r="C1762" s="30" t="s">
        <v>23</v>
      </c>
      <c r="D1762" s="30">
        <v>0.04</v>
      </c>
      <c r="E1762" s="30">
        <v>105.29</v>
      </c>
      <c r="F1762" s="30">
        <v>10.119999999999999</v>
      </c>
      <c r="G1762" s="30" t="s">
        <v>14</v>
      </c>
      <c r="H1762" s="30" t="s">
        <v>3</v>
      </c>
      <c r="I1762" s="30" t="s">
        <v>4</v>
      </c>
      <c r="J1762" s="30" t="s">
        <v>102</v>
      </c>
      <c r="K1762" s="30" t="s">
        <v>40</v>
      </c>
      <c r="L1762" s="30" t="s">
        <v>170</v>
      </c>
      <c r="M1762" s="30">
        <v>0.79</v>
      </c>
      <c r="N1762" s="30" t="s">
        <v>8</v>
      </c>
      <c r="O1762" s="30" t="s">
        <v>35</v>
      </c>
      <c r="P1762" s="30" t="s">
        <v>122</v>
      </c>
      <c r="Q1762" s="30" t="s">
        <v>2822</v>
      </c>
      <c r="R1762" s="30">
        <v>84015</v>
      </c>
      <c r="S1762" s="32">
        <v>42167</v>
      </c>
      <c r="T1762" s="32">
        <v>42171</v>
      </c>
      <c r="U1762" s="53">
        <v>589.18799999999999</v>
      </c>
      <c r="V1762" s="30">
        <v>9</v>
      </c>
      <c r="W1762" s="30">
        <v>940.64</v>
      </c>
      <c r="X1762" s="30">
        <v>91116</v>
      </c>
      <c r="Y1762" s="30" t="s">
        <v>3217</v>
      </c>
      <c r="Z1762" s="30">
        <v>1550.8495507527098</v>
      </c>
    </row>
    <row r="1763" spans="1:26" x14ac:dyDescent="0.2">
      <c r="A1763" s="30">
        <v>1469</v>
      </c>
      <c r="B1763" s="30" t="s">
        <v>2821</v>
      </c>
      <c r="C1763" s="30" t="s">
        <v>23</v>
      </c>
      <c r="D1763" s="30">
        <v>7.0000000000000007E-2</v>
      </c>
      <c r="E1763" s="30">
        <v>31.76</v>
      </c>
      <c r="F1763" s="30">
        <v>45.51</v>
      </c>
      <c r="G1763" s="30" t="s">
        <v>2</v>
      </c>
      <c r="H1763" s="30" t="s">
        <v>3</v>
      </c>
      <c r="I1763" s="30" t="s">
        <v>4</v>
      </c>
      <c r="J1763" s="30" t="s">
        <v>5</v>
      </c>
      <c r="K1763" s="30" t="s">
        <v>6</v>
      </c>
      <c r="L1763" s="30" t="s">
        <v>642</v>
      </c>
      <c r="M1763" s="30">
        <v>0.65</v>
      </c>
      <c r="N1763" s="30" t="s">
        <v>8</v>
      </c>
      <c r="O1763" s="30" t="s">
        <v>35</v>
      </c>
      <c r="P1763" s="30" t="s">
        <v>122</v>
      </c>
      <c r="Q1763" s="30" t="s">
        <v>2822</v>
      </c>
      <c r="R1763" s="30">
        <v>84015</v>
      </c>
      <c r="S1763" s="32">
        <v>42167</v>
      </c>
      <c r="T1763" s="32">
        <v>42169</v>
      </c>
      <c r="U1763" s="53">
        <v>-1314.992</v>
      </c>
      <c r="V1763" s="30">
        <v>18</v>
      </c>
      <c r="W1763" s="30">
        <v>439.27</v>
      </c>
      <c r="X1763" s="30">
        <v>91116</v>
      </c>
      <c r="Y1763" s="30" t="s">
        <v>3217</v>
      </c>
      <c r="Z1763" s="30">
        <v>408.9357505385222</v>
      </c>
    </row>
    <row r="1764" spans="1:26" x14ac:dyDescent="0.2">
      <c r="A1764" s="30">
        <v>3179</v>
      </c>
      <c r="B1764" s="30" t="s">
        <v>2823</v>
      </c>
      <c r="C1764" s="30" t="s">
        <v>23</v>
      </c>
      <c r="D1764" s="30">
        <v>7.0000000000000007E-2</v>
      </c>
      <c r="E1764" s="30">
        <v>35.44</v>
      </c>
      <c r="F1764" s="30">
        <v>7.5</v>
      </c>
      <c r="G1764" s="30" t="s">
        <v>14</v>
      </c>
      <c r="H1764" s="30" t="s">
        <v>70</v>
      </c>
      <c r="I1764" s="30" t="s">
        <v>24</v>
      </c>
      <c r="J1764" s="30" t="s">
        <v>64</v>
      </c>
      <c r="K1764" s="30" t="s">
        <v>49</v>
      </c>
      <c r="L1764" s="30" t="s">
        <v>543</v>
      </c>
      <c r="M1764" s="30">
        <v>0.38</v>
      </c>
      <c r="N1764" s="30" t="s">
        <v>8</v>
      </c>
      <c r="O1764" s="30" t="s">
        <v>28</v>
      </c>
      <c r="P1764" s="30" t="s">
        <v>60</v>
      </c>
      <c r="Q1764" s="30" t="s">
        <v>2824</v>
      </c>
      <c r="R1764" s="30">
        <v>55060</v>
      </c>
      <c r="S1764" s="32">
        <v>42167</v>
      </c>
      <c r="T1764" s="32">
        <v>42174</v>
      </c>
      <c r="U1764" s="53">
        <v>262.2</v>
      </c>
      <c r="V1764" s="30">
        <v>11</v>
      </c>
      <c r="W1764" s="30">
        <v>380</v>
      </c>
      <c r="X1764" s="30">
        <v>86989</v>
      </c>
      <c r="Y1764" s="30" t="s">
        <v>3216</v>
      </c>
      <c r="Z1764" s="30">
        <v>573.16407271477112</v>
      </c>
    </row>
    <row r="1765" spans="1:26" x14ac:dyDescent="0.2">
      <c r="A1765" s="30">
        <v>550</v>
      </c>
      <c r="B1765" s="30" t="s">
        <v>848</v>
      </c>
      <c r="C1765" s="30" t="s">
        <v>92</v>
      </c>
      <c r="D1765" s="30">
        <v>0.06</v>
      </c>
      <c r="E1765" s="30">
        <v>549.99</v>
      </c>
      <c r="F1765" s="30">
        <v>49</v>
      </c>
      <c r="G1765" s="30" t="s">
        <v>2</v>
      </c>
      <c r="H1765" s="30" t="s">
        <v>70</v>
      </c>
      <c r="I1765" s="30" t="s">
        <v>16</v>
      </c>
      <c r="J1765" s="30" t="s">
        <v>39</v>
      </c>
      <c r="K1765" s="30" t="s">
        <v>33</v>
      </c>
      <c r="L1765" s="30" t="s">
        <v>1220</v>
      </c>
      <c r="M1765" s="30">
        <v>0.35</v>
      </c>
      <c r="N1765" s="30" t="s">
        <v>8</v>
      </c>
      <c r="O1765" s="30" t="s">
        <v>28</v>
      </c>
      <c r="P1765" s="30" t="s">
        <v>163</v>
      </c>
      <c r="Q1765" s="30" t="s">
        <v>849</v>
      </c>
      <c r="R1765" s="30">
        <v>78155</v>
      </c>
      <c r="S1765" s="32">
        <v>42167</v>
      </c>
      <c r="T1765" s="32">
        <v>42168</v>
      </c>
      <c r="U1765" s="53">
        <v>4637.4071999999996</v>
      </c>
      <c r="V1765" s="30">
        <v>13</v>
      </c>
      <c r="W1765" s="30">
        <v>6720.88</v>
      </c>
      <c r="X1765" s="30">
        <v>90910</v>
      </c>
      <c r="Y1765" s="30" t="s">
        <v>3216</v>
      </c>
      <c r="Z1765" s="30">
        <v>7923.7971662789951</v>
      </c>
    </row>
    <row r="1766" spans="1:26" x14ac:dyDescent="0.2">
      <c r="A1766" s="30">
        <v>550</v>
      </c>
      <c r="B1766" s="30" t="s">
        <v>848</v>
      </c>
      <c r="C1766" s="30" t="s">
        <v>92</v>
      </c>
      <c r="D1766" s="30">
        <v>0.08</v>
      </c>
      <c r="E1766" s="30">
        <v>115.99</v>
      </c>
      <c r="F1766" s="30">
        <v>5.99</v>
      </c>
      <c r="G1766" s="30" t="s">
        <v>63</v>
      </c>
      <c r="H1766" s="30" t="s">
        <v>70</v>
      </c>
      <c r="I1766" s="30" t="s">
        <v>16</v>
      </c>
      <c r="J1766" s="30" t="s">
        <v>111</v>
      </c>
      <c r="K1766" s="30" t="s">
        <v>49</v>
      </c>
      <c r="L1766" s="30" t="s">
        <v>2825</v>
      </c>
      <c r="M1766" s="30">
        <v>0.56999999999999995</v>
      </c>
      <c r="N1766" s="30" t="s">
        <v>8</v>
      </c>
      <c r="O1766" s="30" t="s">
        <v>28</v>
      </c>
      <c r="P1766" s="30" t="s">
        <v>163</v>
      </c>
      <c r="Q1766" s="30" t="s">
        <v>849</v>
      </c>
      <c r="R1766" s="30">
        <v>78155</v>
      </c>
      <c r="S1766" s="32">
        <v>42167</v>
      </c>
      <c r="T1766" s="32">
        <v>42168</v>
      </c>
      <c r="U1766" s="53">
        <v>-239.54150000000001</v>
      </c>
      <c r="V1766" s="30">
        <v>1</v>
      </c>
      <c r="W1766" s="30">
        <v>102.21</v>
      </c>
      <c r="X1766" s="30">
        <v>90910</v>
      </c>
      <c r="Y1766" s="30" t="s">
        <v>3216</v>
      </c>
      <c r="Z1766" s="30">
        <v>272.1052076279567</v>
      </c>
    </row>
    <row r="1767" spans="1:26" x14ac:dyDescent="0.2">
      <c r="A1767" s="30">
        <v>3230</v>
      </c>
      <c r="B1767" s="30" t="s">
        <v>676</v>
      </c>
      <c r="C1767" s="30" t="s">
        <v>1</v>
      </c>
      <c r="D1767" s="30">
        <v>0.06</v>
      </c>
      <c r="E1767" s="30">
        <v>4.91</v>
      </c>
      <c r="F1767" s="30">
        <v>5.68</v>
      </c>
      <c r="G1767" s="30" t="s">
        <v>63</v>
      </c>
      <c r="H1767" s="30" t="s">
        <v>3</v>
      </c>
      <c r="I1767" s="30" t="s">
        <v>24</v>
      </c>
      <c r="J1767" s="30" t="s">
        <v>48</v>
      </c>
      <c r="K1767" s="30" t="s">
        <v>49</v>
      </c>
      <c r="L1767" s="30" t="s">
        <v>1909</v>
      </c>
      <c r="M1767" s="30">
        <v>0.36</v>
      </c>
      <c r="N1767" s="30" t="s">
        <v>8</v>
      </c>
      <c r="O1767" s="30" t="s">
        <v>28</v>
      </c>
      <c r="P1767" s="30" t="s">
        <v>333</v>
      </c>
      <c r="Q1767" s="30" t="s">
        <v>678</v>
      </c>
      <c r="R1767" s="30">
        <v>53186</v>
      </c>
      <c r="S1767" s="32">
        <v>42168</v>
      </c>
      <c r="T1767" s="32">
        <v>42168</v>
      </c>
      <c r="U1767" s="53">
        <v>-31.68825</v>
      </c>
      <c r="V1767" s="30">
        <v>10</v>
      </c>
      <c r="W1767" s="30">
        <v>53.89</v>
      </c>
      <c r="X1767" s="30">
        <v>87436</v>
      </c>
      <c r="Y1767" s="30" t="s">
        <v>3216</v>
      </c>
      <c r="Z1767" s="30">
        <v>235.23061435841237</v>
      </c>
    </row>
    <row r="1768" spans="1:26" x14ac:dyDescent="0.2">
      <c r="A1768" s="30">
        <v>3230</v>
      </c>
      <c r="B1768" s="30" t="s">
        <v>676</v>
      </c>
      <c r="C1768" s="30" t="s">
        <v>1</v>
      </c>
      <c r="D1768" s="30">
        <v>7.0000000000000007E-2</v>
      </c>
      <c r="E1768" s="30">
        <v>48.94</v>
      </c>
      <c r="F1768" s="30">
        <v>5.86</v>
      </c>
      <c r="G1768" s="30" t="s">
        <v>63</v>
      </c>
      <c r="H1768" s="30" t="s">
        <v>3</v>
      </c>
      <c r="I1768" s="30" t="s">
        <v>24</v>
      </c>
      <c r="J1768" s="30" t="s">
        <v>64</v>
      </c>
      <c r="K1768" s="30" t="s">
        <v>49</v>
      </c>
      <c r="L1768" s="30" t="s">
        <v>2826</v>
      </c>
      <c r="M1768" s="30">
        <v>0.35</v>
      </c>
      <c r="N1768" s="30" t="s">
        <v>8</v>
      </c>
      <c r="O1768" s="30" t="s">
        <v>28</v>
      </c>
      <c r="P1768" s="30" t="s">
        <v>333</v>
      </c>
      <c r="Q1768" s="30" t="s">
        <v>678</v>
      </c>
      <c r="R1768" s="30">
        <v>53186</v>
      </c>
      <c r="S1768" s="32">
        <v>42168</v>
      </c>
      <c r="T1768" s="32">
        <v>42169</v>
      </c>
      <c r="U1768" s="53">
        <v>690.7038</v>
      </c>
      <c r="V1768" s="30">
        <v>21</v>
      </c>
      <c r="W1768" s="30">
        <v>1001.02</v>
      </c>
      <c r="X1768" s="30">
        <v>87436</v>
      </c>
      <c r="Y1768" s="30" t="s">
        <v>3216</v>
      </c>
      <c r="Z1768" s="30">
        <v>1102.9872312188286</v>
      </c>
    </row>
    <row r="1769" spans="1:26" x14ac:dyDescent="0.2">
      <c r="A1769" s="30">
        <v>2143</v>
      </c>
      <c r="B1769" s="30" t="s">
        <v>2827</v>
      </c>
      <c r="C1769" s="30" t="s">
        <v>13</v>
      </c>
      <c r="D1769" s="30">
        <v>0.08</v>
      </c>
      <c r="E1769" s="30">
        <v>17.149999999999999</v>
      </c>
      <c r="F1769" s="30">
        <v>4.96</v>
      </c>
      <c r="G1769" s="30" t="s">
        <v>14</v>
      </c>
      <c r="H1769" s="30" t="s">
        <v>47</v>
      </c>
      <c r="I1769" s="30" t="s">
        <v>24</v>
      </c>
      <c r="J1769" s="30" t="s">
        <v>54</v>
      </c>
      <c r="K1769" s="30" t="s">
        <v>49</v>
      </c>
      <c r="L1769" s="30" t="s">
        <v>626</v>
      </c>
      <c r="M1769" s="30">
        <v>0.57999999999999996</v>
      </c>
      <c r="N1769" s="30" t="s">
        <v>8</v>
      </c>
      <c r="O1769" s="30" t="s">
        <v>9</v>
      </c>
      <c r="P1769" s="30" t="s">
        <v>218</v>
      </c>
      <c r="Q1769" s="30" t="s">
        <v>237</v>
      </c>
      <c r="R1769" s="30">
        <v>20151</v>
      </c>
      <c r="S1769" s="32">
        <v>42168</v>
      </c>
      <c r="T1769" s="32">
        <v>42171</v>
      </c>
      <c r="U1769" s="53">
        <v>33.659999999999997</v>
      </c>
      <c r="V1769" s="30">
        <v>12</v>
      </c>
      <c r="W1769" s="30">
        <v>200.61</v>
      </c>
      <c r="X1769" s="30">
        <v>87569</v>
      </c>
      <c r="Y1769" s="30" t="s">
        <v>3215</v>
      </c>
      <c r="Z1769" s="30">
        <v>319.43423105473084</v>
      </c>
    </row>
    <row r="1770" spans="1:26" x14ac:dyDescent="0.2">
      <c r="A1770" s="30">
        <v>2771</v>
      </c>
      <c r="B1770" s="30" t="s">
        <v>2828</v>
      </c>
      <c r="C1770" s="30" t="s">
        <v>13</v>
      </c>
      <c r="D1770" s="30">
        <v>7.0000000000000007E-2</v>
      </c>
      <c r="E1770" s="30">
        <v>177.98</v>
      </c>
      <c r="F1770" s="30">
        <v>0.99</v>
      </c>
      <c r="G1770" s="30" t="s">
        <v>14</v>
      </c>
      <c r="H1770" s="30" t="s">
        <v>70</v>
      </c>
      <c r="I1770" s="30" t="s">
        <v>24</v>
      </c>
      <c r="J1770" s="30" t="s">
        <v>71</v>
      </c>
      <c r="K1770" s="30" t="s">
        <v>49</v>
      </c>
      <c r="L1770" s="30" t="s">
        <v>2829</v>
      </c>
      <c r="M1770" s="30">
        <v>0.56000000000000005</v>
      </c>
      <c r="N1770" s="30" t="s">
        <v>8</v>
      </c>
      <c r="O1770" s="30" t="s">
        <v>9</v>
      </c>
      <c r="P1770" s="30" t="s">
        <v>51</v>
      </c>
      <c r="Q1770" s="30" t="s">
        <v>2830</v>
      </c>
      <c r="R1770" s="30">
        <v>30344</v>
      </c>
      <c r="S1770" s="32">
        <v>42168</v>
      </c>
      <c r="T1770" s="32">
        <v>42168</v>
      </c>
      <c r="U1770" s="53">
        <v>-191.548</v>
      </c>
      <c r="V1770" s="30">
        <v>3</v>
      </c>
      <c r="W1770" s="30">
        <v>536.29</v>
      </c>
      <c r="X1770" s="30">
        <v>88974</v>
      </c>
      <c r="Y1770" s="30" t="s">
        <v>3215</v>
      </c>
      <c r="Z1770" s="30">
        <v>442.54147252090115</v>
      </c>
    </row>
    <row r="1771" spans="1:26" x14ac:dyDescent="0.2">
      <c r="A1771" s="30">
        <v>1129</v>
      </c>
      <c r="B1771" s="30" t="s">
        <v>762</v>
      </c>
      <c r="C1771" s="30" t="s">
        <v>23</v>
      </c>
      <c r="D1771" s="30">
        <v>0.03</v>
      </c>
      <c r="E1771" s="30">
        <v>30.98</v>
      </c>
      <c r="F1771" s="30">
        <v>6.5</v>
      </c>
      <c r="G1771" s="30" t="s">
        <v>14</v>
      </c>
      <c r="H1771" s="30" t="s">
        <v>70</v>
      </c>
      <c r="I1771" s="30" t="s">
        <v>16</v>
      </c>
      <c r="J1771" s="30" t="s">
        <v>17</v>
      </c>
      <c r="K1771" s="30" t="s">
        <v>49</v>
      </c>
      <c r="L1771" s="30" t="s">
        <v>2831</v>
      </c>
      <c r="M1771" s="30">
        <v>0.79</v>
      </c>
      <c r="N1771" s="30" t="s">
        <v>8</v>
      </c>
      <c r="O1771" s="30" t="s">
        <v>87</v>
      </c>
      <c r="P1771" s="30" t="s">
        <v>379</v>
      </c>
      <c r="Q1771" s="30" t="s">
        <v>764</v>
      </c>
      <c r="R1771" s="30">
        <v>2118</v>
      </c>
      <c r="S1771" s="32">
        <v>42168</v>
      </c>
      <c r="T1771" s="32">
        <v>42172</v>
      </c>
      <c r="U1771" s="53">
        <v>-144.19999999999999</v>
      </c>
      <c r="V1771" s="30">
        <v>44</v>
      </c>
      <c r="W1771" s="30">
        <v>1332.09</v>
      </c>
      <c r="X1771" s="30">
        <v>39430</v>
      </c>
      <c r="Y1771" s="30" t="s">
        <v>3218</v>
      </c>
      <c r="Z1771" s="30">
        <v>482.60565151226285</v>
      </c>
    </row>
    <row r="1772" spans="1:26" x14ac:dyDescent="0.2">
      <c r="A1772" s="30">
        <v>1132</v>
      </c>
      <c r="B1772" s="30" t="s">
        <v>1069</v>
      </c>
      <c r="C1772" s="30" t="s">
        <v>23</v>
      </c>
      <c r="D1772" s="30">
        <v>0.03</v>
      </c>
      <c r="E1772" s="30">
        <v>30.98</v>
      </c>
      <c r="F1772" s="30">
        <v>6.5</v>
      </c>
      <c r="G1772" s="30" t="s">
        <v>14</v>
      </c>
      <c r="H1772" s="30" t="s">
        <v>70</v>
      </c>
      <c r="I1772" s="30" t="s">
        <v>16</v>
      </c>
      <c r="J1772" s="30" t="s">
        <v>17</v>
      </c>
      <c r="K1772" s="30" t="s">
        <v>49</v>
      </c>
      <c r="L1772" s="30" t="s">
        <v>2831</v>
      </c>
      <c r="M1772" s="30">
        <v>0.79</v>
      </c>
      <c r="N1772" s="30" t="s">
        <v>8</v>
      </c>
      <c r="O1772" s="30" t="s">
        <v>28</v>
      </c>
      <c r="P1772" s="30" t="s">
        <v>163</v>
      </c>
      <c r="Q1772" s="30" t="s">
        <v>1070</v>
      </c>
      <c r="R1772" s="30">
        <v>76039</v>
      </c>
      <c r="S1772" s="32">
        <v>42168</v>
      </c>
      <c r="T1772" s="32">
        <v>42172</v>
      </c>
      <c r="U1772" s="53">
        <v>-115.36</v>
      </c>
      <c r="V1772" s="30">
        <v>11</v>
      </c>
      <c r="W1772" s="30">
        <v>333.02</v>
      </c>
      <c r="X1772" s="30">
        <v>88104</v>
      </c>
      <c r="Y1772" s="30" t="s">
        <v>3216</v>
      </c>
      <c r="Z1772" s="30">
        <v>512.13855334577022</v>
      </c>
    </row>
    <row r="1773" spans="1:26" x14ac:dyDescent="0.2">
      <c r="A1773" s="30">
        <v>1505</v>
      </c>
      <c r="B1773" s="30" t="s">
        <v>2832</v>
      </c>
      <c r="C1773" s="30" t="s">
        <v>23</v>
      </c>
      <c r="D1773" s="30">
        <v>0</v>
      </c>
      <c r="E1773" s="30">
        <v>85.99</v>
      </c>
      <c r="F1773" s="30">
        <v>0.99</v>
      </c>
      <c r="G1773" s="30" t="s">
        <v>14</v>
      </c>
      <c r="H1773" s="30" t="s">
        <v>3</v>
      </c>
      <c r="I1773" s="30" t="s">
        <v>16</v>
      </c>
      <c r="J1773" s="30" t="s">
        <v>111</v>
      </c>
      <c r="K1773" s="30" t="s">
        <v>26</v>
      </c>
      <c r="L1773" s="30" t="s">
        <v>1572</v>
      </c>
      <c r="M1773" s="30">
        <v>0.85</v>
      </c>
      <c r="N1773" s="30" t="s">
        <v>8</v>
      </c>
      <c r="O1773" s="30" t="s">
        <v>28</v>
      </c>
      <c r="P1773" s="30" t="s">
        <v>163</v>
      </c>
      <c r="Q1773" s="30" t="s">
        <v>2833</v>
      </c>
      <c r="R1773" s="30">
        <v>77840</v>
      </c>
      <c r="S1773" s="32">
        <v>42168</v>
      </c>
      <c r="T1773" s="32">
        <v>42173</v>
      </c>
      <c r="U1773" s="53">
        <v>-138.0368</v>
      </c>
      <c r="V1773" s="30">
        <v>6</v>
      </c>
      <c r="W1773" s="30">
        <v>464.86</v>
      </c>
      <c r="X1773" s="30">
        <v>86181</v>
      </c>
      <c r="Y1773" s="30" t="s">
        <v>3216</v>
      </c>
      <c r="Z1773" s="30">
        <v>569.63972811383758</v>
      </c>
    </row>
    <row r="1774" spans="1:26" x14ac:dyDescent="0.2">
      <c r="A1774" s="30">
        <v>5</v>
      </c>
      <c r="B1774" s="30" t="s">
        <v>2834</v>
      </c>
      <c r="C1774" s="30" t="s">
        <v>46</v>
      </c>
      <c r="D1774" s="30">
        <v>0.02</v>
      </c>
      <c r="E1774" s="30">
        <v>500.98</v>
      </c>
      <c r="F1774" s="30">
        <v>26</v>
      </c>
      <c r="G1774" s="30" t="s">
        <v>2</v>
      </c>
      <c r="H1774" s="30" t="s">
        <v>47</v>
      </c>
      <c r="I1774" s="30" t="s">
        <v>4</v>
      </c>
      <c r="J1774" s="30" t="s">
        <v>85</v>
      </c>
      <c r="K1774" s="30" t="s">
        <v>33</v>
      </c>
      <c r="L1774" s="30" t="s">
        <v>2272</v>
      </c>
      <c r="M1774" s="30">
        <v>0.6</v>
      </c>
      <c r="N1774" s="30" t="s">
        <v>8</v>
      </c>
      <c r="O1774" s="30" t="s">
        <v>35</v>
      </c>
      <c r="P1774" s="30" t="s">
        <v>66</v>
      </c>
      <c r="Q1774" s="30" t="s">
        <v>2192</v>
      </c>
      <c r="R1774" s="30">
        <v>91776</v>
      </c>
      <c r="S1774" s="32">
        <v>42168</v>
      </c>
      <c r="T1774" s="32">
        <v>42170</v>
      </c>
      <c r="U1774" s="53">
        <v>4390.3665000000001</v>
      </c>
      <c r="V1774" s="30">
        <v>12</v>
      </c>
      <c r="W1774" s="30">
        <v>6362.85</v>
      </c>
      <c r="X1774" s="30">
        <v>90193</v>
      </c>
      <c r="Y1774" s="30" t="s">
        <v>3217</v>
      </c>
      <c r="Z1774" s="30">
        <v>7334.4939948180236</v>
      </c>
    </row>
    <row r="1775" spans="1:26" x14ac:dyDescent="0.2">
      <c r="A1775" s="30">
        <v>1044</v>
      </c>
      <c r="B1775" s="30" t="s">
        <v>1376</v>
      </c>
      <c r="C1775" s="30" t="s">
        <v>1</v>
      </c>
      <c r="D1775" s="30">
        <v>0.02</v>
      </c>
      <c r="E1775" s="30">
        <v>209.84</v>
      </c>
      <c r="F1775" s="30">
        <v>21.21</v>
      </c>
      <c r="G1775" s="30" t="s">
        <v>14</v>
      </c>
      <c r="H1775" s="30" t="s">
        <v>47</v>
      </c>
      <c r="I1775" s="30" t="s">
        <v>4</v>
      </c>
      <c r="J1775" s="30" t="s">
        <v>102</v>
      </c>
      <c r="K1775" s="30" t="s">
        <v>40</v>
      </c>
      <c r="L1775" s="30" t="s">
        <v>185</v>
      </c>
      <c r="M1775" s="30">
        <v>0.59</v>
      </c>
      <c r="N1775" s="30" t="s">
        <v>8</v>
      </c>
      <c r="O1775" s="30" t="s">
        <v>35</v>
      </c>
      <c r="P1775" s="30" t="s">
        <v>66</v>
      </c>
      <c r="Q1775" s="30" t="s">
        <v>76</v>
      </c>
      <c r="R1775" s="30">
        <v>90004</v>
      </c>
      <c r="S1775" s="32">
        <v>42169</v>
      </c>
      <c r="T1775" s="32">
        <v>42169</v>
      </c>
      <c r="U1775" s="53">
        <v>2593.14</v>
      </c>
      <c r="V1775" s="30">
        <v>62</v>
      </c>
      <c r="W1775" s="30">
        <v>13546.94</v>
      </c>
      <c r="X1775" s="30">
        <v>28001</v>
      </c>
      <c r="Y1775" s="30" t="s">
        <v>3217</v>
      </c>
      <c r="Z1775" s="30">
        <v>4333.7404078108011</v>
      </c>
    </row>
    <row r="1776" spans="1:26" x14ac:dyDescent="0.2">
      <c r="A1776" s="30">
        <v>1044</v>
      </c>
      <c r="B1776" s="30" t="s">
        <v>1376</v>
      </c>
      <c r="C1776" s="30" t="s">
        <v>1</v>
      </c>
      <c r="D1776" s="30">
        <v>0.01</v>
      </c>
      <c r="E1776" s="30">
        <v>194.3</v>
      </c>
      <c r="F1776" s="30">
        <v>11.54</v>
      </c>
      <c r="G1776" s="30" t="s">
        <v>14</v>
      </c>
      <c r="H1776" s="30" t="s">
        <v>47</v>
      </c>
      <c r="I1776" s="30" t="s">
        <v>4</v>
      </c>
      <c r="J1776" s="30" t="s">
        <v>102</v>
      </c>
      <c r="K1776" s="30" t="s">
        <v>40</v>
      </c>
      <c r="L1776" s="30" t="s">
        <v>182</v>
      </c>
      <c r="M1776" s="30">
        <v>0.59</v>
      </c>
      <c r="N1776" s="30" t="s">
        <v>8</v>
      </c>
      <c r="O1776" s="30" t="s">
        <v>35</v>
      </c>
      <c r="P1776" s="30" t="s">
        <v>66</v>
      </c>
      <c r="Q1776" s="30" t="s">
        <v>76</v>
      </c>
      <c r="R1776" s="30">
        <v>90004</v>
      </c>
      <c r="S1776" s="32">
        <v>42169</v>
      </c>
      <c r="T1776" s="32">
        <v>42171</v>
      </c>
      <c r="U1776" s="53">
        <v>1162.76</v>
      </c>
      <c r="V1776" s="30">
        <v>32</v>
      </c>
      <c r="W1776" s="30">
        <v>6401.65</v>
      </c>
      <c r="X1776" s="30">
        <v>28001</v>
      </c>
      <c r="Y1776" s="30" t="s">
        <v>3217</v>
      </c>
      <c r="Z1776" s="30">
        <v>2559.6408683708555</v>
      </c>
    </row>
    <row r="1777" spans="1:26" x14ac:dyDescent="0.2">
      <c r="A1777" s="30">
        <v>1519</v>
      </c>
      <c r="B1777" s="30" t="s">
        <v>2835</v>
      </c>
      <c r="C1777" s="30" t="s">
        <v>1</v>
      </c>
      <c r="D1777" s="30">
        <v>0.06</v>
      </c>
      <c r="E1777" s="30">
        <v>55.48</v>
      </c>
      <c r="F1777" s="30">
        <v>4.8499999999999996</v>
      </c>
      <c r="G1777" s="30" t="s">
        <v>14</v>
      </c>
      <c r="H1777" s="30" t="s">
        <v>15</v>
      </c>
      <c r="I1777" s="30" t="s">
        <v>24</v>
      </c>
      <c r="J1777" s="30" t="s">
        <v>64</v>
      </c>
      <c r="K1777" s="30" t="s">
        <v>49</v>
      </c>
      <c r="L1777" s="30" t="s">
        <v>2836</v>
      </c>
      <c r="M1777" s="30">
        <v>0.37</v>
      </c>
      <c r="N1777" s="30" t="s">
        <v>8</v>
      </c>
      <c r="O1777" s="30" t="s">
        <v>87</v>
      </c>
      <c r="P1777" s="30" t="s">
        <v>307</v>
      </c>
      <c r="Q1777" s="30" t="s">
        <v>1180</v>
      </c>
      <c r="R1777" s="30">
        <v>4210</v>
      </c>
      <c r="S1777" s="32">
        <v>42169</v>
      </c>
      <c r="T1777" s="32">
        <v>42169</v>
      </c>
      <c r="U1777" s="53">
        <v>711.05190000000005</v>
      </c>
      <c r="V1777" s="30">
        <v>19</v>
      </c>
      <c r="W1777" s="30">
        <v>1030.51</v>
      </c>
      <c r="X1777" s="30">
        <v>89957</v>
      </c>
      <c r="Y1777" s="30" t="s">
        <v>3218</v>
      </c>
      <c r="Z1777" s="30">
        <v>1201.9482465769424</v>
      </c>
    </row>
    <row r="1778" spans="1:26" x14ac:dyDescent="0.2">
      <c r="A1778" s="30">
        <v>1522</v>
      </c>
      <c r="B1778" s="30" t="s">
        <v>2837</v>
      </c>
      <c r="C1778" s="30" t="s">
        <v>1</v>
      </c>
      <c r="D1778" s="30">
        <v>0.1</v>
      </c>
      <c r="E1778" s="30">
        <v>122.99</v>
      </c>
      <c r="F1778" s="30">
        <v>70.2</v>
      </c>
      <c r="G1778" s="30" t="s">
        <v>2</v>
      </c>
      <c r="H1778" s="30" t="s">
        <v>15</v>
      </c>
      <c r="I1778" s="30" t="s">
        <v>4</v>
      </c>
      <c r="J1778" s="30" t="s">
        <v>85</v>
      </c>
      <c r="K1778" s="30" t="s">
        <v>33</v>
      </c>
      <c r="L1778" s="30" t="s">
        <v>780</v>
      </c>
      <c r="M1778" s="30">
        <v>0.74</v>
      </c>
      <c r="N1778" s="30" t="s">
        <v>8</v>
      </c>
      <c r="O1778" s="30" t="s">
        <v>28</v>
      </c>
      <c r="P1778" s="30" t="s">
        <v>60</v>
      </c>
      <c r="Q1778" s="30" t="s">
        <v>2838</v>
      </c>
      <c r="R1778" s="30">
        <v>55305</v>
      </c>
      <c r="S1778" s="32">
        <v>42169</v>
      </c>
      <c r="T1778" s="32">
        <v>42170</v>
      </c>
      <c r="U1778" s="53">
        <v>-899.67499999999995</v>
      </c>
      <c r="V1778" s="30">
        <v>17</v>
      </c>
      <c r="W1778" s="30">
        <v>2026.91</v>
      </c>
      <c r="X1778" s="30">
        <v>89957</v>
      </c>
      <c r="Y1778" s="30" t="s">
        <v>3216</v>
      </c>
      <c r="Z1778" s="30">
        <v>2047.8112158178719</v>
      </c>
    </row>
    <row r="1779" spans="1:26" x14ac:dyDescent="0.2">
      <c r="A1779" s="30">
        <v>3339</v>
      </c>
      <c r="B1779" s="30" t="s">
        <v>2839</v>
      </c>
      <c r="C1779" s="30" t="s">
        <v>13</v>
      </c>
      <c r="D1779" s="30">
        <v>0.03</v>
      </c>
      <c r="E1779" s="30">
        <v>2.61</v>
      </c>
      <c r="F1779" s="30">
        <v>0.5</v>
      </c>
      <c r="G1779" s="30" t="s">
        <v>14</v>
      </c>
      <c r="H1779" s="30" t="s">
        <v>15</v>
      </c>
      <c r="I1779" s="30" t="s">
        <v>24</v>
      </c>
      <c r="J1779" s="30" t="s">
        <v>128</v>
      </c>
      <c r="K1779" s="30" t="s">
        <v>49</v>
      </c>
      <c r="L1779" s="30" t="s">
        <v>1343</v>
      </c>
      <c r="M1779" s="30">
        <v>0.39</v>
      </c>
      <c r="N1779" s="30" t="s">
        <v>8</v>
      </c>
      <c r="O1779" s="30" t="s">
        <v>9</v>
      </c>
      <c r="P1779" s="30" t="s">
        <v>99</v>
      </c>
      <c r="Q1779" s="30" t="s">
        <v>2840</v>
      </c>
      <c r="R1779" s="30">
        <v>32780</v>
      </c>
      <c r="S1779" s="32">
        <v>42169</v>
      </c>
      <c r="T1779" s="32">
        <v>42170</v>
      </c>
      <c r="U1779" s="53">
        <v>4.0442999999999998</v>
      </c>
      <c r="V1779" s="30">
        <v>7</v>
      </c>
      <c r="W1779" s="30">
        <v>19.02</v>
      </c>
      <c r="X1779" s="30">
        <v>85981</v>
      </c>
      <c r="Y1779" s="30" t="s">
        <v>3215</v>
      </c>
      <c r="Z1779" s="30">
        <v>-63.97870625706954</v>
      </c>
    </row>
    <row r="1780" spans="1:26" x14ac:dyDescent="0.2">
      <c r="A1780" s="30">
        <v>3339</v>
      </c>
      <c r="B1780" s="30" t="s">
        <v>2839</v>
      </c>
      <c r="C1780" s="30" t="s">
        <v>13</v>
      </c>
      <c r="D1780" s="30">
        <v>0.01</v>
      </c>
      <c r="E1780" s="30">
        <v>11.66</v>
      </c>
      <c r="F1780" s="30">
        <v>7.95</v>
      </c>
      <c r="G1780" s="30" t="s">
        <v>14</v>
      </c>
      <c r="H1780" s="30" t="s">
        <v>15</v>
      </c>
      <c r="I1780" s="30" t="s">
        <v>24</v>
      </c>
      <c r="J1780" s="30" t="s">
        <v>25</v>
      </c>
      <c r="K1780" s="30" t="s">
        <v>18</v>
      </c>
      <c r="L1780" s="30" t="s">
        <v>2114</v>
      </c>
      <c r="M1780" s="30">
        <v>0.57999999999999996</v>
      </c>
      <c r="N1780" s="30" t="s">
        <v>8</v>
      </c>
      <c r="O1780" s="30" t="s">
        <v>9</v>
      </c>
      <c r="P1780" s="30" t="s">
        <v>99</v>
      </c>
      <c r="Q1780" s="30" t="s">
        <v>2840</v>
      </c>
      <c r="R1780" s="30">
        <v>32780</v>
      </c>
      <c r="S1780" s="32">
        <v>42169</v>
      </c>
      <c r="T1780" s="32">
        <v>42170</v>
      </c>
      <c r="U1780" s="53">
        <v>-10.368399999999999</v>
      </c>
      <c r="V1780" s="30">
        <v>16</v>
      </c>
      <c r="W1780" s="30">
        <v>193.87</v>
      </c>
      <c r="X1780" s="30">
        <v>85981</v>
      </c>
      <c r="Y1780" s="30" t="s">
        <v>3215</v>
      </c>
      <c r="Z1780" s="30">
        <v>326.67239058388037</v>
      </c>
    </row>
    <row r="1781" spans="1:26" x14ac:dyDescent="0.2">
      <c r="A1781" s="30">
        <v>1644</v>
      </c>
      <c r="B1781" s="30" t="s">
        <v>2841</v>
      </c>
      <c r="C1781" s="30" t="s">
        <v>23</v>
      </c>
      <c r="D1781" s="30">
        <v>0.09</v>
      </c>
      <c r="E1781" s="30">
        <v>107.53</v>
      </c>
      <c r="F1781" s="30">
        <v>5.81</v>
      </c>
      <c r="G1781" s="30" t="s">
        <v>14</v>
      </c>
      <c r="H1781" s="30" t="s">
        <v>3</v>
      </c>
      <c r="I1781" s="30" t="s">
        <v>4</v>
      </c>
      <c r="J1781" s="30" t="s">
        <v>102</v>
      </c>
      <c r="K1781" s="30" t="s">
        <v>120</v>
      </c>
      <c r="L1781" s="30" t="s">
        <v>1471</v>
      </c>
      <c r="M1781" s="30">
        <v>0.65</v>
      </c>
      <c r="N1781" s="30" t="s">
        <v>8</v>
      </c>
      <c r="O1781" s="30" t="s">
        <v>28</v>
      </c>
      <c r="P1781" s="30" t="s">
        <v>163</v>
      </c>
      <c r="Q1781" s="30" t="s">
        <v>1107</v>
      </c>
      <c r="R1781" s="30">
        <v>77546</v>
      </c>
      <c r="S1781" s="32">
        <v>42169</v>
      </c>
      <c r="T1781" s="32">
        <v>42171</v>
      </c>
      <c r="U1781" s="53">
        <v>69.545100000000005</v>
      </c>
      <c r="V1781" s="30">
        <v>1</v>
      </c>
      <c r="W1781" s="30">
        <v>100.79</v>
      </c>
      <c r="X1781" s="30">
        <v>87342</v>
      </c>
      <c r="Y1781" s="30" t="s">
        <v>3216</v>
      </c>
      <c r="Z1781" s="30">
        <v>757.20690437203928</v>
      </c>
    </row>
    <row r="1782" spans="1:26" x14ac:dyDescent="0.2">
      <c r="A1782" s="30">
        <v>1738</v>
      </c>
      <c r="B1782" s="30" t="s">
        <v>1877</v>
      </c>
      <c r="C1782" s="30" t="s">
        <v>23</v>
      </c>
      <c r="D1782" s="30">
        <v>0.04</v>
      </c>
      <c r="E1782" s="30">
        <v>35.44</v>
      </c>
      <c r="F1782" s="30">
        <v>19.989999999999998</v>
      </c>
      <c r="G1782" s="30" t="s">
        <v>14</v>
      </c>
      <c r="H1782" s="30" t="s">
        <v>70</v>
      </c>
      <c r="I1782" s="30" t="s">
        <v>24</v>
      </c>
      <c r="J1782" s="30" t="s">
        <v>64</v>
      </c>
      <c r="K1782" s="30" t="s">
        <v>49</v>
      </c>
      <c r="L1782" s="30" t="s">
        <v>2233</v>
      </c>
      <c r="M1782" s="30">
        <v>0.38</v>
      </c>
      <c r="N1782" s="30" t="s">
        <v>8</v>
      </c>
      <c r="O1782" s="30" t="s">
        <v>9</v>
      </c>
      <c r="P1782" s="30" t="s">
        <v>73</v>
      </c>
      <c r="Q1782" s="30" t="s">
        <v>1878</v>
      </c>
      <c r="R1782" s="30">
        <v>28052</v>
      </c>
      <c r="S1782" s="32">
        <v>42169</v>
      </c>
      <c r="T1782" s="32">
        <v>42176</v>
      </c>
      <c r="U1782" s="53">
        <v>-108.27249999999999</v>
      </c>
      <c r="V1782" s="30">
        <v>11</v>
      </c>
      <c r="W1782" s="30">
        <v>406.26</v>
      </c>
      <c r="X1782" s="30">
        <v>85868</v>
      </c>
      <c r="Y1782" s="30" t="s">
        <v>3215</v>
      </c>
      <c r="Z1782" s="30">
        <v>558.83129056647056</v>
      </c>
    </row>
    <row r="1783" spans="1:26" x14ac:dyDescent="0.2">
      <c r="A1783" s="30">
        <v>1775</v>
      </c>
      <c r="B1783" s="30" t="s">
        <v>2842</v>
      </c>
      <c r="C1783" s="30" t="s">
        <v>23</v>
      </c>
      <c r="D1783" s="30">
        <v>0.09</v>
      </c>
      <c r="E1783" s="30">
        <v>12.95</v>
      </c>
      <c r="F1783" s="30">
        <v>4.9800000000000004</v>
      </c>
      <c r="G1783" s="30" t="s">
        <v>14</v>
      </c>
      <c r="H1783" s="30" t="s">
        <v>15</v>
      </c>
      <c r="I1783" s="30" t="s">
        <v>24</v>
      </c>
      <c r="J1783" s="30" t="s">
        <v>48</v>
      </c>
      <c r="K1783" s="30" t="s">
        <v>49</v>
      </c>
      <c r="L1783" s="30" t="s">
        <v>2715</v>
      </c>
      <c r="M1783" s="30">
        <v>0.4</v>
      </c>
      <c r="N1783" s="30" t="s">
        <v>8</v>
      </c>
      <c r="O1783" s="30" t="s">
        <v>28</v>
      </c>
      <c r="P1783" s="30" t="s">
        <v>29</v>
      </c>
      <c r="Q1783" s="30" t="s">
        <v>2843</v>
      </c>
      <c r="R1783" s="30">
        <v>46614</v>
      </c>
      <c r="S1783" s="32">
        <v>42169</v>
      </c>
      <c r="T1783" s="32">
        <v>42176</v>
      </c>
      <c r="U1783" s="53">
        <v>123.89175</v>
      </c>
      <c r="V1783" s="30">
        <v>21</v>
      </c>
      <c r="W1783" s="30">
        <v>269.54000000000002</v>
      </c>
      <c r="X1783" s="30">
        <v>89944</v>
      </c>
      <c r="Y1783" s="30" t="s">
        <v>3216</v>
      </c>
      <c r="Z1783" s="30">
        <v>265.88775680134444</v>
      </c>
    </row>
    <row r="1784" spans="1:26" x14ac:dyDescent="0.2">
      <c r="A1784" s="30">
        <v>547</v>
      </c>
      <c r="B1784" s="30" t="s">
        <v>2844</v>
      </c>
      <c r="C1784" s="30" t="s">
        <v>46</v>
      </c>
      <c r="D1784" s="30">
        <v>0.03</v>
      </c>
      <c r="E1784" s="30">
        <v>13.73</v>
      </c>
      <c r="F1784" s="30">
        <v>6.85</v>
      </c>
      <c r="G1784" s="30" t="s">
        <v>63</v>
      </c>
      <c r="H1784" s="30" t="s">
        <v>70</v>
      </c>
      <c r="I1784" s="30" t="s">
        <v>4</v>
      </c>
      <c r="J1784" s="30" t="s">
        <v>102</v>
      </c>
      <c r="K1784" s="30" t="s">
        <v>26</v>
      </c>
      <c r="L1784" s="30" t="s">
        <v>1743</v>
      </c>
      <c r="M1784" s="30">
        <v>0.54</v>
      </c>
      <c r="N1784" s="30" t="s">
        <v>8</v>
      </c>
      <c r="O1784" s="30" t="s">
        <v>87</v>
      </c>
      <c r="P1784" s="30" t="s">
        <v>879</v>
      </c>
      <c r="Q1784" s="30" t="s">
        <v>2845</v>
      </c>
      <c r="R1784" s="30">
        <v>26501</v>
      </c>
      <c r="S1784" s="32">
        <v>42169</v>
      </c>
      <c r="T1784" s="32">
        <v>42170</v>
      </c>
      <c r="U1784" s="53">
        <v>39.585299999999997</v>
      </c>
      <c r="V1784" s="30">
        <v>4</v>
      </c>
      <c r="W1784" s="30">
        <v>57.37</v>
      </c>
      <c r="X1784" s="30">
        <v>86250</v>
      </c>
      <c r="Y1784" s="30" t="s">
        <v>3218</v>
      </c>
      <c r="Z1784" s="30">
        <v>457.68205348651981</v>
      </c>
    </row>
    <row r="1785" spans="1:26" x14ac:dyDescent="0.2">
      <c r="A1785" s="30">
        <v>2979</v>
      </c>
      <c r="B1785" s="30" t="s">
        <v>794</v>
      </c>
      <c r="C1785" s="30" t="s">
        <v>46</v>
      </c>
      <c r="D1785" s="30">
        <v>0.01</v>
      </c>
      <c r="E1785" s="30">
        <v>5.84</v>
      </c>
      <c r="F1785" s="30">
        <v>0.83</v>
      </c>
      <c r="G1785" s="30" t="s">
        <v>14</v>
      </c>
      <c r="H1785" s="30" t="s">
        <v>70</v>
      </c>
      <c r="I1785" s="30" t="s">
        <v>24</v>
      </c>
      <c r="J1785" s="30" t="s">
        <v>25</v>
      </c>
      <c r="K1785" s="30" t="s">
        <v>26</v>
      </c>
      <c r="L1785" s="30" t="s">
        <v>2582</v>
      </c>
      <c r="M1785" s="30">
        <v>0.49</v>
      </c>
      <c r="N1785" s="30" t="s">
        <v>8</v>
      </c>
      <c r="O1785" s="30" t="s">
        <v>28</v>
      </c>
      <c r="P1785" s="30" t="s">
        <v>541</v>
      </c>
      <c r="Q1785" s="30" t="s">
        <v>796</v>
      </c>
      <c r="R1785" s="30">
        <v>58601</v>
      </c>
      <c r="S1785" s="32">
        <v>42169</v>
      </c>
      <c r="T1785" s="32">
        <v>42171</v>
      </c>
      <c r="U1785" s="53">
        <v>16.091999999999999</v>
      </c>
      <c r="V1785" s="30">
        <v>4</v>
      </c>
      <c r="W1785" s="30">
        <v>23.89</v>
      </c>
      <c r="X1785" s="30">
        <v>86546</v>
      </c>
      <c r="Y1785" s="30" t="s">
        <v>3216</v>
      </c>
      <c r="Z1785" s="30">
        <v>296.38816786414782</v>
      </c>
    </row>
    <row r="1786" spans="1:26" x14ac:dyDescent="0.2">
      <c r="A1786" s="30">
        <v>3120</v>
      </c>
      <c r="B1786" s="30" t="s">
        <v>2846</v>
      </c>
      <c r="C1786" s="30" t="s">
        <v>46</v>
      </c>
      <c r="D1786" s="30">
        <v>0.08</v>
      </c>
      <c r="E1786" s="30">
        <v>315.98</v>
      </c>
      <c r="F1786" s="30">
        <v>19.989999999999998</v>
      </c>
      <c r="G1786" s="30" t="s">
        <v>14</v>
      </c>
      <c r="H1786" s="30" t="s">
        <v>47</v>
      </c>
      <c r="I1786" s="30" t="s">
        <v>24</v>
      </c>
      <c r="J1786" s="30" t="s">
        <v>48</v>
      </c>
      <c r="K1786" s="30" t="s">
        <v>49</v>
      </c>
      <c r="L1786" s="30" t="s">
        <v>2203</v>
      </c>
      <c r="M1786" s="30">
        <v>0.38</v>
      </c>
      <c r="N1786" s="30" t="s">
        <v>8</v>
      </c>
      <c r="O1786" s="30" t="s">
        <v>9</v>
      </c>
      <c r="P1786" s="30" t="s">
        <v>144</v>
      </c>
      <c r="Q1786" s="30" t="s">
        <v>2847</v>
      </c>
      <c r="R1786" s="30">
        <v>70117</v>
      </c>
      <c r="S1786" s="32">
        <v>42169</v>
      </c>
      <c r="T1786" s="32">
        <v>42169</v>
      </c>
      <c r="U1786" s="53">
        <v>44.52</v>
      </c>
      <c r="V1786" s="30">
        <v>9</v>
      </c>
      <c r="W1786" s="30">
        <v>2642.48</v>
      </c>
      <c r="X1786" s="30">
        <v>90160</v>
      </c>
      <c r="Y1786" s="30" t="s">
        <v>3215</v>
      </c>
      <c r="Z1786" s="30">
        <v>1719.5422715362665</v>
      </c>
    </row>
    <row r="1787" spans="1:26" x14ac:dyDescent="0.2">
      <c r="A1787" s="30">
        <v>1860</v>
      </c>
      <c r="B1787" s="30" t="s">
        <v>2848</v>
      </c>
      <c r="C1787" s="30" t="s">
        <v>1</v>
      </c>
      <c r="D1787" s="30">
        <v>0.09</v>
      </c>
      <c r="E1787" s="30">
        <v>5.98</v>
      </c>
      <c r="F1787" s="30">
        <v>1.49</v>
      </c>
      <c r="G1787" s="30" t="s">
        <v>14</v>
      </c>
      <c r="H1787" s="30" t="s">
        <v>47</v>
      </c>
      <c r="I1787" s="30" t="s">
        <v>24</v>
      </c>
      <c r="J1787" s="30" t="s">
        <v>48</v>
      </c>
      <c r="K1787" s="30" t="s">
        <v>49</v>
      </c>
      <c r="L1787" s="30" t="s">
        <v>1563</v>
      </c>
      <c r="M1787" s="30">
        <v>0.39</v>
      </c>
      <c r="N1787" s="30" t="s">
        <v>8</v>
      </c>
      <c r="O1787" s="30" t="s">
        <v>87</v>
      </c>
      <c r="P1787" s="30" t="s">
        <v>379</v>
      </c>
      <c r="Q1787" s="30" t="s">
        <v>2849</v>
      </c>
      <c r="R1787" s="30">
        <v>1570</v>
      </c>
      <c r="S1787" s="32">
        <v>42170</v>
      </c>
      <c r="T1787" s="32">
        <v>42172</v>
      </c>
      <c r="U1787" s="53">
        <v>13.2294</v>
      </c>
      <c r="V1787" s="30">
        <v>5</v>
      </c>
      <c r="W1787" s="30">
        <v>28.01</v>
      </c>
      <c r="X1787" s="30">
        <v>86846</v>
      </c>
      <c r="Y1787" s="30" t="s">
        <v>3218</v>
      </c>
      <c r="Z1787" s="30">
        <v>295.57303300318722</v>
      </c>
    </row>
    <row r="1788" spans="1:26" x14ac:dyDescent="0.2">
      <c r="A1788" s="30">
        <v>33</v>
      </c>
      <c r="B1788" s="30" t="s">
        <v>2850</v>
      </c>
      <c r="C1788" s="30" t="s">
        <v>46</v>
      </c>
      <c r="D1788" s="30">
        <v>0.03</v>
      </c>
      <c r="E1788" s="30">
        <v>4.24</v>
      </c>
      <c r="F1788" s="30">
        <v>5.41</v>
      </c>
      <c r="G1788" s="30" t="s">
        <v>14</v>
      </c>
      <c r="H1788" s="30" t="s">
        <v>70</v>
      </c>
      <c r="I1788" s="30" t="s">
        <v>24</v>
      </c>
      <c r="J1788" s="30" t="s">
        <v>48</v>
      </c>
      <c r="K1788" s="30" t="s">
        <v>49</v>
      </c>
      <c r="L1788" s="30" t="s">
        <v>1647</v>
      </c>
      <c r="M1788" s="30">
        <v>0.35</v>
      </c>
      <c r="N1788" s="30" t="s">
        <v>8</v>
      </c>
      <c r="O1788" s="30" t="s">
        <v>35</v>
      </c>
      <c r="P1788" s="30" t="s">
        <v>115</v>
      </c>
      <c r="Q1788" s="30" t="s">
        <v>2851</v>
      </c>
      <c r="R1788" s="30">
        <v>97030</v>
      </c>
      <c r="S1788" s="32">
        <v>42170</v>
      </c>
      <c r="T1788" s="32">
        <v>42172</v>
      </c>
      <c r="U1788" s="53">
        <v>-84.437600000000003</v>
      </c>
      <c r="V1788" s="30">
        <v>13</v>
      </c>
      <c r="W1788" s="30">
        <v>58.68</v>
      </c>
      <c r="X1788" s="30">
        <v>89201</v>
      </c>
      <c r="Y1788" s="30" t="s">
        <v>3217</v>
      </c>
      <c r="Z1788" s="30">
        <v>185.43587197333017</v>
      </c>
    </row>
    <row r="1789" spans="1:26" x14ac:dyDescent="0.2">
      <c r="A1789" s="30">
        <v>33</v>
      </c>
      <c r="B1789" s="30" t="s">
        <v>2850</v>
      </c>
      <c r="C1789" s="30" t="s">
        <v>46</v>
      </c>
      <c r="D1789" s="30">
        <v>0.04</v>
      </c>
      <c r="E1789" s="30">
        <v>2.94</v>
      </c>
      <c r="F1789" s="30">
        <v>0.7</v>
      </c>
      <c r="G1789" s="30" t="s">
        <v>14</v>
      </c>
      <c r="H1789" s="30" t="s">
        <v>70</v>
      </c>
      <c r="I1789" s="30" t="s">
        <v>24</v>
      </c>
      <c r="J1789" s="30" t="s">
        <v>25</v>
      </c>
      <c r="K1789" s="30" t="s">
        <v>26</v>
      </c>
      <c r="L1789" s="30" t="s">
        <v>795</v>
      </c>
      <c r="M1789" s="30">
        <v>0.57999999999999996</v>
      </c>
      <c r="N1789" s="30" t="s">
        <v>8</v>
      </c>
      <c r="O1789" s="30" t="s">
        <v>35</v>
      </c>
      <c r="P1789" s="30" t="s">
        <v>115</v>
      </c>
      <c r="Q1789" s="30" t="s">
        <v>2851</v>
      </c>
      <c r="R1789" s="30">
        <v>97030</v>
      </c>
      <c r="S1789" s="32">
        <v>42170</v>
      </c>
      <c r="T1789" s="32">
        <v>42171</v>
      </c>
      <c r="U1789" s="53">
        <v>24.312000000000001</v>
      </c>
      <c r="V1789" s="30">
        <v>18</v>
      </c>
      <c r="W1789" s="30">
        <v>53.1</v>
      </c>
      <c r="X1789" s="30">
        <v>89201</v>
      </c>
      <c r="Y1789" s="30" t="s">
        <v>3217</v>
      </c>
      <c r="Z1789" s="30">
        <v>347.1077157503164</v>
      </c>
    </row>
    <row r="1790" spans="1:26" x14ac:dyDescent="0.2">
      <c r="A1790" s="30">
        <v>736</v>
      </c>
      <c r="B1790" s="30" t="s">
        <v>2852</v>
      </c>
      <c r="C1790" s="30" t="s">
        <v>46</v>
      </c>
      <c r="D1790" s="30">
        <v>0.06</v>
      </c>
      <c r="E1790" s="30">
        <v>350.98</v>
      </c>
      <c r="F1790" s="30">
        <v>30</v>
      </c>
      <c r="G1790" s="30" t="s">
        <v>2</v>
      </c>
      <c r="H1790" s="30" t="s">
        <v>15</v>
      </c>
      <c r="I1790" s="30" t="s">
        <v>4</v>
      </c>
      <c r="J1790" s="30" t="s">
        <v>85</v>
      </c>
      <c r="K1790" s="30" t="s">
        <v>33</v>
      </c>
      <c r="L1790" s="30" t="s">
        <v>167</v>
      </c>
      <c r="M1790" s="30">
        <v>0.61</v>
      </c>
      <c r="N1790" s="30" t="s">
        <v>8</v>
      </c>
      <c r="O1790" s="30" t="s">
        <v>87</v>
      </c>
      <c r="P1790" s="30" t="s">
        <v>1332</v>
      </c>
      <c r="Q1790" s="30" t="s">
        <v>1449</v>
      </c>
      <c r="R1790" s="30">
        <v>3079</v>
      </c>
      <c r="S1790" s="32">
        <v>42170</v>
      </c>
      <c r="T1790" s="32">
        <v>42172</v>
      </c>
      <c r="U1790" s="53">
        <v>797.85599999999999</v>
      </c>
      <c r="V1790" s="30">
        <v>6</v>
      </c>
      <c r="W1790" s="30">
        <v>2016.32</v>
      </c>
      <c r="X1790" s="30">
        <v>90361</v>
      </c>
      <c r="Y1790" s="30" t="s">
        <v>3218</v>
      </c>
      <c r="Z1790" s="30">
        <v>3218.7553000589032</v>
      </c>
    </row>
    <row r="1791" spans="1:26" x14ac:dyDescent="0.2">
      <c r="A1791" s="30">
        <v>738</v>
      </c>
      <c r="B1791" s="30" t="s">
        <v>2853</v>
      </c>
      <c r="C1791" s="30" t="s">
        <v>46</v>
      </c>
      <c r="D1791" s="30">
        <v>0.02</v>
      </c>
      <c r="E1791" s="30">
        <v>70.98</v>
      </c>
      <c r="F1791" s="30">
        <v>46.74</v>
      </c>
      <c r="G1791" s="30" t="s">
        <v>2</v>
      </c>
      <c r="H1791" s="30" t="s">
        <v>15</v>
      </c>
      <c r="I1791" s="30" t="s">
        <v>4</v>
      </c>
      <c r="J1791" s="30" t="s">
        <v>93</v>
      </c>
      <c r="K1791" s="30" t="s">
        <v>6</v>
      </c>
      <c r="L1791" s="30" t="s">
        <v>354</v>
      </c>
      <c r="M1791" s="30">
        <v>0.56000000000000005</v>
      </c>
      <c r="N1791" s="30" t="s">
        <v>8</v>
      </c>
      <c r="O1791" s="30" t="s">
        <v>87</v>
      </c>
      <c r="P1791" s="30" t="s">
        <v>373</v>
      </c>
      <c r="Q1791" s="30" t="s">
        <v>2348</v>
      </c>
      <c r="R1791" s="30">
        <v>7016</v>
      </c>
      <c r="S1791" s="32">
        <v>42170</v>
      </c>
      <c r="T1791" s="32">
        <v>42171</v>
      </c>
      <c r="U1791" s="53">
        <v>-178.21600000000001</v>
      </c>
      <c r="V1791" s="30">
        <v>4</v>
      </c>
      <c r="W1791" s="30">
        <v>313.63</v>
      </c>
      <c r="X1791" s="30">
        <v>90361</v>
      </c>
      <c r="Y1791" s="30" t="s">
        <v>3218</v>
      </c>
      <c r="Z1791" s="30">
        <v>1789.5002972113869</v>
      </c>
    </row>
    <row r="1792" spans="1:26" x14ac:dyDescent="0.2">
      <c r="A1792" s="30">
        <v>741</v>
      </c>
      <c r="B1792" s="30" t="s">
        <v>2854</v>
      </c>
      <c r="C1792" s="30" t="s">
        <v>46</v>
      </c>
      <c r="D1792" s="30">
        <v>0.04</v>
      </c>
      <c r="E1792" s="30">
        <v>27.48</v>
      </c>
      <c r="F1792" s="30">
        <v>4</v>
      </c>
      <c r="G1792" s="30" t="s">
        <v>14</v>
      </c>
      <c r="H1792" s="30" t="s">
        <v>15</v>
      </c>
      <c r="I1792" s="30" t="s">
        <v>16</v>
      </c>
      <c r="J1792" s="30" t="s">
        <v>17</v>
      </c>
      <c r="K1792" s="30" t="s">
        <v>49</v>
      </c>
      <c r="L1792" s="30" t="s">
        <v>2037</v>
      </c>
      <c r="M1792" s="30">
        <v>0.75</v>
      </c>
      <c r="N1792" s="30" t="s">
        <v>8</v>
      </c>
      <c r="O1792" s="30" t="s">
        <v>87</v>
      </c>
      <c r="P1792" s="30" t="s">
        <v>373</v>
      </c>
      <c r="Q1792" s="30" t="s">
        <v>2855</v>
      </c>
      <c r="R1792" s="30">
        <v>7901</v>
      </c>
      <c r="S1792" s="32">
        <v>42170</v>
      </c>
      <c r="T1792" s="32">
        <v>42172</v>
      </c>
      <c r="U1792" s="53">
        <v>-26.655999999999999</v>
      </c>
      <c r="V1792" s="30">
        <v>15</v>
      </c>
      <c r="W1792" s="30">
        <v>397.17</v>
      </c>
      <c r="X1792" s="30">
        <v>90361</v>
      </c>
      <c r="Y1792" s="30" t="s">
        <v>3218</v>
      </c>
      <c r="Z1792" s="30">
        <v>575.37865700431848</v>
      </c>
    </row>
    <row r="1793" spans="1:26" x14ac:dyDescent="0.2">
      <c r="A1793" s="30">
        <v>2183</v>
      </c>
      <c r="B1793" s="30" t="s">
        <v>2856</v>
      </c>
      <c r="C1793" s="30" t="s">
        <v>46</v>
      </c>
      <c r="D1793" s="30">
        <v>0</v>
      </c>
      <c r="E1793" s="30">
        <v>1.48</v>
      </c>
      <c r="F1793" s="30">
        <v>0.7</v>
      </c>
      <c r="G1793" s="30" t="s">
        <v>14</v>
      </c>
      <c r="H1793" s="30" t="s">
        <v>47</v>
      </c>
      <c r="I1793" s="30" t="s">
        <v>24</v>
      </c>
      <c r="J1793" s="30" t="s">
        <v>152</v>
      </c>
      <c r="K1793" s="30" t="s">
        <v>26</v>
      </c>
      <c r="L1793" s="30" t="s">
        <v>153</v>
      </c>
      <c r="M1793" s="30">
        <v>0.37</v>
      </c>
      <c r="N1793" s="30" t="s">
        <v>8</v>
      </c>
      <c r="O1793" s="30" t="s">
        <v>9</v>
      </c>
      <c r="P1793" s="30" t="s">
        <v>364</v>
      </c>
      <c r="Q1793" s="30" t="s">
        <v>2857</v>
      </c>
      <c r="R1793" s="30">
        <v>42301</v>
      </c>
      <c r="S1793" s="32">
        <v>42170</v>
      </c>
      <c r="T1793" s="32">
        <v>42172</v>
      </c>
      <c r="U1793" s="53">
        <v>-203.09800000000001</v>
      </c>
      <c r="V1793" s="30">
        <v>12</v>
      </c>
      <c r="W1793" s="30">
        <v>19.32</v>
      </c>
      <c r="X1793" s="30">
        <v>91571</v>
      </c>
      <c r="Y1793" s="30" t="s">
        <v>3215</v>
      </c>
      <c r="Z1793" s="30">
        <v>-8.0163482766107599</v>
      </c>
    </row>
    <row r="1794" spans="1:26" x14ac:dyDescent="0.2">
      <c r="A1794" s="30">
        <v>2512</v>
      </c>
      <c r="B1794" s="30" t="s">
        <v>2858</v>
      </c>
      <c r="C1794" s="30" t="s">
        <v>46</v>
      </c>
      <c r="D1794" s="30">
        <v>0.04</v>
      </c>
      <c r="E1794" s="30">
        <v>6.48</v>
      </c>
      <c r="F1794" s="30">
        <v>9.5399999999999991</v>
      </c>
      <c r="G1794" s="30" t="s">
        <v>14</v>
      </c>
      <c r="H1794" s="30" t="s">
        <v>47</v>
      </c>
      <c r="I1794" s="30" t="s">
        <v>24</v>
      </c>
      <c r="J1794" s="30" t="s">
        <v>64</v>
      </c>
      <c r="K1794" s="30" t="s">
        <v>49</v>
      </c>
      <c r="L1794" s="30" t="s">
        <v>2200</v>
      </c>
      <c r="M1794" s="30">
        <v>0.37</v>
      </c>
      <c r="N1794" s="30" t="s">
        <v>8</v>
      </c>
      <c r="O1794" s="30" t="s">
        <v>87</v>
      </c>
      <c r="P1794" s="30" t="s">
        <v>379</v>
      </c>
      <c r="Q1794" s="30" t="s">
        <v>2859</v>
      </c>
      <c r="R1794" s="30">
        <v>2138</v>
      </c>
      <c r="S1794" s="32">
        <v>42170</v>
      </c>
      <c r="T1794" s="32">
        <v>42172</v>
      </c>
      <c r="U1794" s="53">
        <v>-223.94399999999999</v>
      </c>
      <c r="V1794" s="30">
        <v>19</v>
      </c>
      <c r="W1794" s="30">
        <v>125.37</v>
      </c>
      <c r="X1794" s="30">
        <v>87030</v>
      </c>
      <c r="Y1794" s="30" t="s">
        <v>3218</v>
      </c>
      <c r="Z1794" s="30">
        <v>204.20094371247353</v>
      </c>
    </row>
    <row r="1795" spans="1:26" x14ac:dyDescent="0.2">
      <c r="A1795" s="30">
        <v>1038</v>
      </c>
      <c r="B1795" s="30" t="s">
        <v>2860</v>
      </c>
      <c r="C1795" s="30" t="s">
        <v>1</v>
      </c>
      <c r="D1795" s="30">
        <v>0.1</v>
      </c>
      <c r="E1795" s="30">
        <v>7.64</v>
      </c>
      <c r="F1795" s="30">
        <v>5.83</v>
      </c>
      <c r="G1795" s="30" t="s">
        <v>14</v>
      </c>
      <c r="H1795" s="30" t="s">
        <v>70</v>
      </c>
      <c r="I1795" s="30" t="s">
        <v>24</v>
      </c>
      <c r="J1795" s="30" t="s">
        <v>64</v>
      </c>
      <c r="K1795" s="30" t="s">
        <v>26</v>
      </c>
      <c r="L1795" s="30" t="s">
        <v>208</v>
      </c>
      <c r="M1795" s="30">
        <v>0.36</v>
      </c>
      <c r="N1795" s="30" t="s">
        <v>8</v>
      </c>
      <c r="O1795" s="30" t="s">
        <v>9</v>
      </c>
      <c r="P1795" s="30" t="s">
        <v>99</v>
      </c>
      <c r="Q1795" s="30" t="s">
        <v>2861</v>
      </c>
      <c r="R1795" s="30">
        <v>33430</v>
      </c>
      <c r="S1795" s="32">
        <v>42171</v>
      </c>
      <c r="T1795" s="32">
        <v>42172</v>
      </c>
      <c r="U1795" s="53">
        <v>-403.18740000000003</v>
      </c>
      <c r="V1795" s="30">
        <v>5</v>
      </c>
      <c r="W1795" s="30">
        <v>39.36</v>
      </c>
      <c r="X1795" s="30">
        <v>90641</v>
      </c>
      <c r="Y1795" s="30" t="s">
        <v>3215</v>
      </c>
      <c r="Z1795" s="30">
        <v>-67.675674333439815</v>
      </c>
    </row>
    <row r="1796" spans="1:26" x14ac:dyDescent="0.2">
      <c r="A1796" s="30">
        <v>2677</v>
      </c>
      <c r="B1796" s="30" t="s">
        <v>2862</v>
      </c>
      <c r="C1796" s="30" t="s">
        <v>1</v>
      </c>
      <c r="D1796" s="30">
        <v>0.03</v>
      </c>
      <c r="E1796" s="30">
        <v>41.32</v>
      </c>
      <c r="F1796" s="30">
        <v>58.66</v>
      </c>
      <c r="G1796" s="30" t="s">
        <v>63</v>
      </c>
      <c r="H1796" s="30" t="s">
        <v>3</v>
      </c>
      <c r="I1796" s="30" t="s">
        <v>4</v>
      </c>
      <c r="J1796" s="30" t="s">
        <v>102</v>
      </c>
      <c r="K1796" s="30" t="s">
        <v>120</v>
      </c>
      <c r="L1796" s="30" t="s">
        <v>2863</v>
      </c>
      <c r="M1796" s="30">
        <v>0.76</v>
      </c>
      <c r="N1796" s="30" t="s">
        <v>8</v>
      </c>
      <c r="O1796" s="30" t="s">
        <v>9</v>
      </c>
      <c r="P1796" s="30" t="s">
        <v>218</v>
      </c>
      <c r="Q1796" s="30" t="s">
        <v>778</v>
      </c>
      <c r="R1796" s="30">
        <v>22601</v>
      </c>
      <c r="S1796" s="32">
        <v>42171</v>
      </c>
      <c r="T1796" s="32">
        <v>42172</v>
      </c>
      <c r="U1796" s="53">
        <v>-32.816000000000003</v>
      </c>
      <c r="V1796" s="30">
        <v>10</v>
      </c>
      <c r="W1796" s="30">
        <v>419.27</v>
      </c>
      <c r="X1796" s="30">
        <v>86633</v>
      </c>
      <c r="Y1796" s="30" t="s">
        <v>3215</v>
      </c>
      <c r="Z1796" s="30">
        <v>2164.7859081787155</v>
      </c>
    </row>
    <row r="1797" spans="1:26" x14ac:dyDescent="0.2">
      <c r="A1797" s="30">
        <v>2677</v>
      </c>
      <c r="B1797" s="30" t="s">
        <v>2862</v>
      </c>
      <c r="C1797" s="30" t="s">
        <v>1</v>
      </c>
      <c r="D1797" s="30">
        <v>0</v>
      </c>
      <c r="E1797" s="30">
        <v>6.88</v>
      </c>
      <c r="F1797" s="30">
        <v>2</v>
      </c>
      <c r="G1797" s="30" t="s">
        <v>14</v>
      </c>
      <c r="H1797" s="30" t="s">
        <v>3</v>
      </c>
      <c r="I1797" s="30" t="s">
        <v>24</v>
      </c>
      <c r="J1797" s="30" t="s">
        <v>64</v>
      </c>
      <c r="K1797" s="30" t="s">
        <v>26</v>
      </c>
      <c r="L1797" s="30" t="s">
        <v>828</v>
      </c>
      <c r="M1797" s="30">
        <v>0.39</v>
      </c>
      <c r="N1797" s="30" t="s">
        <v>8</v>
      </c>
      <c r="O1797" s="30" t="s">
        <v>9</v>
      </c>
      <c r="P1797" s="30" t="s">
        <v>218</v>
      </c>
      <c r="Q1797" s="30" t="s">
        <v>778</v>
      </c>
      <c r="R1797" s="30">
        <v>22601</v>
      </c>
      <c r="S1797" s="32">
        <v>42171</v>
      </c>
      <c r="T1797" s="32">
        <v>42171</v>
      </c>
      <c r="U1797" s="53">
        <v>-15.61</v>
      </c>
      <c r="V1797" s="30">
        <v>5</v>
      </c>
      <c r="W1797" s="30">
        <v>36</v>
      </c>
      <c r="X1797" s="30">
        <v>86633</v>
      </c>
      <c r="Y1797" s="30" t="s">
        <v>3215</v>
      </c>
      <c r="Z1797" s="30">
        <v>302.95645814781216</v>
      </c>
    </row>
    <row r="1798" spans="1:26" x14ac:dyDescent="0.2">
      <c r="A1798" s="30">
        <v>2720</v>
      </c>
      <c r="B1798" s="30" t="s">
        <v>2864</v>
      </c>
      <c r="C1798" s="30" t="s">
        <v>1</v>
      </c>
      <c r="D1798" s="30">
        <v>0</v>
      </c>
      <c r="E1798" s="30">
        <v>40.479999999999997</v>
      </c>
      <c r="F1798" s="30">
        <v>19.989999999999998</v>
      </c>
      <c r="G1798" s="30" t="s">
        <v>14</v>
      </c>
      <c r="H1798" s="30" t="s">
        <v>3</v>
      </c>
      <c r="I1798" s="30" t="s">
        <v>16</v>
      </c>
      <c r="J1798" s="30" t="s">
        <v>17</v>
      </c>
      <c r="K1798" s="30" t="s">
        <v>49</v>
      </c>
      <c r="L1798" s="30" t="s">
        <v>2030</v>
      </c>
      <c r="M1798" s="30">
        <v>0.77</v>
      </c>
      <c r="N1798" s="30" t="s">
        <v>8</v>
      </c>
      <c r="O1798" s="30" t="s">
        <v>9</v>
      </c>
      <c r="P1798" s="30" t="s">
        <v>51</v>
      </c>
      <c r="Q1798" s="30" t="s">
        <v>2865</v>
      </c>
      <c r="R1798" s="30">
        <v>30721</v>
      </c>
      <c r="S1798" s="32">
        <v>42171</v>
      </c>
      <c r="T1798" s="32">
        <v>42172</v>
      </c>
      <c r="U1798" s="53">
        <v>-25.634</v>
      </c>
      <c r="V1798" s="30">
        <v>6</v>
      </c>
      <c r="W1798" s="30">
        <v>264.95</v>
      </c>
      <c r="X1798" s="30">
        <v>88766</v>
      </c>
      <c r="Y1798" s="30" t="s">
        <v>3215</v>
      </c>
      <c r="Z1798" s="30">
        <v>1211.048010820062</v>
      </c>
    </row>
    <row r="1799" spans="1:26" x14ac:dyDescent="0.2">
      <c r="A1799" s="30">
        <v>1492</v>
      </c>
      <c r="B1799" s="30" t="s">
        <v>2866</v>
      </c>
      <c r="C1799" s="30" t="s">
        <v>13</v>
      </c>
      <c r="D1799" s="30">
        <v>0.04</v>
      </c>
      <c r="E1799" s="30">
        <v>119.99</v>
      </c>
      <c r="F1799" s="30">
        <v>14</v>
      </c>
      <c r="G1799" s="30" t="s">
        <v>2</v>
      </c>
      <c r="H1799" s="30" t="s">
        <v>70</v>
      </c>
      <c r="I1799" s="30" t="s">
        <v>16</v>
      </c>
      <c r="J1799" s="30" t="s">
        <v>32</v>
      </c>
      <c r="K1799" s="30" t="s">
        <v>33</v>
      </c>
      <c r="L1799" s="30" t="s">
        <v>2127</v>
      </c>
      <c r="M1799" s="30">
        <v>0.36</v>
      </c>
      <c r="N1799" s="30" t="s">
        <v>8</v>
      </c>
      <c r="O1799" s="30" t="s">
        <v>28</v>
      </c>
      <c r="P1799" s="30" t="s">
        <v>56</v>
      </c>
      <c r="Q1799" s="30" t="s">
        <v>2867</v>
      </c>
      <c r="R1799" s="30">
        <v>65721</v>
      </c>
      <c r="S1799" s="32">
        <v>42171</v>
      </c>
      <c r="T1799" s="32">
        <v>42173</v>
      </c>
      <c r="U1799" s="53">
        <v>509.95830000000001</v>
      </c>
      <c r="V1799" s="30">
        <v>6</v>
      </c>
      <c r="W1799" s="30">
        <v>739.07</v>
      </c>
      <c r="X1799" s="30">
        <v>88004</v>
      </c>
      <c r="Y1799" s="30" t="s">
        <v>3216</v>
      </c>
      <c r="Z1799" s="30">
        <v>1388.8177764827767</v>
      </c>
    </row>
    <row r="1800" spans="1:26" x14ac:dyDescent="0.2">
      <c r="A1800" s="30">
        <v>2355</v>
      </c>
      <c r="B1800" s="30" t="s">
        <v>1188</v>
      </c>
      <c r="C1800" s="30" t="s">
        <v>92</v>
      </c>
      <c r="D1800" s="30">
        <v>0.06</v>
      </c>
      <c r="E1800" s="30">
        <v>146.34</v>
      </c>
      <c r="F1800" s="30">
        <v>43.75</v>
      </c>
      <c r="G1800" s="30" t="s">
        <v>2</v>
      </c>
      <c r="H1800" s="30" t="s">
        <v>15</v>
      </c>
      <c r="I1800" s="30" t="s">
        <v>4</v>
      </c>
      <c r="J1800" s="30" t="s">
        <v>5</v>
      </c>
      <c r="K1800" s="30" t="s">
        <v>6</v>
      </c>
      <c r="L1800" s="30" t="s">
        <v>131</v>
      </c>
      <c r="M1800" s="30">
        <v>0.65</v>
      </c>
      <c r="N1800" s="30" t="s">
        <v>8</v>
      </c>
      <c r="O1800" s="30" t="s">
        <v>35</v>
      </c>
      <c r="P1800" s="30" t="s">
        <v>66</v>
      </c>
      <c r="Q1800" s="30" t="s">
        <v>1190</v>
      </c>
      <c r="R1800" s="30">
        <v>92236</v>
      </c>
      <c r="S1800" s="32">
        <v>42171</v>
      </c>
      <c r="T1800" s="32">
        <v>42173</v>
      </c>
      <c r="U1800" s="53">
        <v>-89.27</v>
      </c>
      <c r="V1800" s="30">
        <v>12</v>
      </c>
      <c r="W1800" s="30">
        <v>1721.24</v>
      </c>
      <c r="X1800" s="30">
        <v>91306</v>
      </c>
      <c r="Y1800" s="30" t="s">
        <v>3217</v>
      </c>
      <c r="Z1800" s="30">
        <v>1894.1646585580847</v>
      </c>
    </row>
    <row r="1801" spans="1:26" x14ac:dyDescent="0.2">
      <c r="A1801" s="30">
        <v>3096</v>
      </c>
      <c r="B1801" s="30" t="s">
        <v>2629</v>
      </c>
      <c r="C1801" s="30" t="s">
        <v>1</v>
      </c>
      <c r="D1801" s="30">
        <v>0.04</v>
      </c>
      <c r="E1801" s="30">
        <v>33.89</v>
      </c>
      <c r="F1801" s="30">
        <v>5.0999999999999996</v>
      </c>
      <c r="G1801" s="30" t="s">
        <v>63</v>
      </c>
      <c r="H1801" s="30" t="s">
        <v>15</v>
      </c>
      <c r="I1801" s="30" t="s">
        <v>24</v>
      </c>
      <c r="J1801" s="30" t="s">
        <v>54</v>
      </c>
      <c r="K1801" s="30" t="s">
        <v>49</v>
      </c>
      <c r="L1801" s="30" t="s">
        <v>281</v>
      </c>
      <c r="M1801" s="30">
        <v>0.6</v>
      </c>
      <c r="N1801" s="30" t="s">
        <v>8</v>
      </c>
      <c r="O1801" s="30" t="s">
        <v>87</v>
      </c>
      <c r="P1801" s="30" t="s">
        <v>293</v>
      </c>
      <c r="Q1801" s="30" t="s">
        <v>2416</v>
      </c>
      <c r="R1801" s="30">
        <v>43026</v>
      </c>
      <c r="S1801" s="32">
        <v>42172</v>
      </c>
      <c r="T1801" s="32">
        <v>42173</v>
      </c>
      <c r="U1801" s="53">
        <v>72.983999999999995</v>
      </c>
      <c r="V1801" s="30">
        <v>6</v>
      </c>
      <c r="W1801" s="30">
        <v>200.83</v>
      </c>
      <c r="X1801" s="30">
        <v>86222</v>
      </c>
      <c r="Y1801" s="30" t="s">
        <v>3218</v>
      </c>
      <c r="Z1801" s="30">
        <v>609.98806056071362</v>
      </c>
    </row>
    <row r="1802" spans="1:26" x14ac:dyDescent="0.2">
      <c r="A1802" s="30">
        <v>283</v>
      </c>
      <c r="B1802" s="30" t="s">
        <v>2868</v>
      </c>
      <c r="C1802" s="30" t="s">
        <v>13</v>
      </c>
      <c r="D1802" s="30">
        <v>0.1</v>
      </c>
      <c r="E1802" s="30">
        <v>1.68</v>
      </c>
      <c r="F1802" s="30">
        <v>1.57</v>
      </c>
      <c r="G1802" s="30" t="s">
        <v>14</v>
      </c>
      <c r="H1802" s="30" t="s">
        <v>70</v>
      </c>
      <c r="I1802" s="30" t="s">
        <v>24</v>
      </c>
      <c r="J1802" s="30" t="s">
        <v>25</v>
      </c>
      <c r="K1802" s="30" t="s">
        <v>26</v>
      </c>
      <c r="L1802" s="30" t="s">
        <v>550</v>
      </c>
      <c r="M1802" s="30">
        <v>0.59</v>
      </c>
      <c r="N1802" s="30" t="s">
        <v>8</v>
      </c>
      <c r="O1802" s="30" t="s">
        <v>87</v>
      </c>
      <c r="P1802" s="30" t="s">
        <v>373</v>
      </c>
      <c r="Q1802" s="30" t="s">
        <v>2701</v>
      </c>
      <c r="R1802" s="30">
        <v>7101</v>
      </c>
      <c r="S1802" s="32">
        <v>42172</v>
      </c>
      <c r="T1802" s="32">
        <v>42173</v>
      </c>
      <c r="U1802" s="53">
        <v>-11.57</v>
      </c>
      <c r="V1802" s="30">
        <v>11</v>
      </c>
      <c r="W1802" s="30">
        <v>18.71</v>
      </c>
      <c r="X1802" s="30">
        <v>89293</v>
      </c>
      <c r="Y1802" s="30" t="s">
        <v>3218</v>
      </c>
      <c r="Z1802" s="30">
        <v>95.605884735420602</v>
      </c>
    </row>
    <row r="1803" spans="1:26" x14ac:dyDescent="0.2">
      <c r="A1803" s="30">
        <v>286</v>
      </c>
      <c r="B1803" s="30" t="s">
        <v>2869</v>
      </c>
      <c r="C1803" s="30" t="s">
        <v>23</v>
      </c>
      <c r="D1803" s="30">
        <v>0</v>
      </c>
      <c r="E1803" s="30">
        <v>4.13</v>
      </c>
      <c r="F1803" s="30">
        <v>5.34</v>
      </c>
      <c r="G1803" s="30" t="s">
        <v>14</v>
      </c>
      <c r="H1803" s="30" t="s">
        <v>3</v>
      </c>
      <c r="I1803" s="30" t="s">
        <v>24</v>
      </c>
      <c r="J1803" s="30" t="s">
        <v>48</v>
      </c>
      <c r="K1803" s="30" t="s">
        <v>49</v>
      </c>
      <c r="L1803" s="30" t="s">
        <v>2870</v>
      </c>
      <c r="M1803" s="30">
        <v>0.38</v>
      </c>
      <c r="N1803" s="30" t="s">
        <v>8</v>
      </c>
      <c r="O1803" s="30" t="s">
        <v>28</v>
      </c>
      <c r="P1803" s="30" t="s">
        <v>513</v>
      </c>
      <c r="Q1803" s="30" t="s">
        <v>2871</v>
      </c>
      <c r="R1803" s="30">
        <v>66203</v>
      </c>
      <c r="S1803" s="32">
        <v>42172</v>
      </c>
      <c r="T1803" s="32">
        <v>42176</v>
      </c>
      <c r="U1803" s="53">
        <v>-61.87</v>
      </c>
      <c r="V1803" s="30">
        <v>9</v>
      </c>
      <c r="W1803" s="30">
        <v>40.950000000000003</v>
      </c>
      <c r="X1803" s="30">
        <v>89761</v>
      </c>
      <c r="Y1803" s="30" t="s">
        <v>3216</v>
      </c>
      <c r="Z1803" s="30">
        <v>120.72947090999592</v>
      </c>
    </row>
    <row r="1804" spans="1:26" x14ac:dyDescent="0.2">
      <c r="A1804" s="30">
        <v>286</v>
      </c>
      <c r="B1804" s="30" t="s">
        <v>2869</v>
      </c>
      <c r="C1804" s="30" t="s">
        <v>23</v>
      </c>
      <c r="D1804" s="30">
        <v>0.1</v>
      </c>
      <c r="E1804" s="30">
        <v>130.97999999999999</v>
      </c>
      <c r="F1804" s="30">
        <v>54.74</v>
      </c>
      <c r="G1804" s="30" t="s">
        <v>2</v>
      </c>
      <c r="H1804" s="30" t="s">
        <v>3</v>
      </c>
      <c r="I1804" s="30" t="s">
        <v>4</v>
      </c>
      <c r="J1804" s="30" t="s">
        <v>93</v>
      </c>
      <c r="K1804" s="30" t="s">
        <v>6</v>
      </c>
      <c r="L1804" s="30" t="s">
        <v>1379</v>
      </c>
      <c r="M1804" s="30">
        <v>0.69</v>
      </c>
      <c r="N1804" s="30" t="s">
        <v>8</v>
      </c>
      <c r="O1804" s="30" t="s">
        <v>28</v>
      </c>
      <c r="P1804" s="30" t="s">
        <v>513</v>
      </c>
      <c r="Q1804" s="30" t="s">
        <v>2871</v>
      </c>
      <c r="R1804" s="30">
        <v>66203</v>
      </c>
      <c r="S1804" s="32">
        <v>42172</v>
      </c>
      <c r="T1804" s="32">
        <v>42176</v>
      </c>
      <c r="U1804" s="53">
        <v>-530.24</v>
      </c>
      <c r="V1804" s="30">
        <v>9</v>
      </c>
      <c r="W1804" s="30">
        <v>1155.73</v>
      </c>
      <c r="X1804" s="30">
        <v>89761</v>
      </c>
      <c r="Y1804" s="30" t="s">
        <v>3216</v>
      </c>
      <c r="Z1804" s="30">
        <v>1791.9490095835433</v>
      </c>
    </row>
    <row r="1805" spans="1:26" x14ac:dyDescent="0.2">
      <c r="A1805" s="30">
        <v>646</v>
      </c>
      <c r="B1805" s="30" t="s">
        <v>2872</v>
      </c>
      <c r="C1805" s="30" t="s">
        <v>23</v>
      </c>
      <c r="D1805" s="30">
        <v>0.03</v>
      </c>
      <c r="E1805" s="30">
        <v>51.75</v>
      </c>
      <c r="F1805" s="30">
        <v>19.989999999999998</v>
      </c>
      <c r="G1805" s="30" t="s">
        <v>14</v>
      </c>
      <c r="H1805" s="30" t="s">
        <v>70</v>
      </c>
      <c r="I1805" s="30" t="s">
        <v>4</v>
      </c>
      <c r="J1805" s="30" t="s">
        <v>102</v>
      </c>
      <c r="K1805" s="30" t="s">
        <v>49</v>
      </c>
      <c r="L1805" s="30" t="s">
        <v>2873</v>
      </c>
      <c r="M1805" s="30">
        <v>0.55000000000000004</v>
      </c>
      <c r="N1805" s="30" t="s">
        <v>8</v>
      </c>
      <c r="O1805" s="30" t="s">
        <v>28</v>
      </c>
      <c r="P1805" s="30" t="s">
        <v>60</v>
      </c>
      <c r="Q1805" s="30" t="s">
        <v>2874</v>
      </c>
      <c r="R1805" s="30">
        <v>55379</v>
      </c>
      <c r="S1805" s="32">
        <v>42172</v>
      </c>
      <c r="T1805" s="32">
        <v>42177</v>
      </c>
      <c r="U1805" s="53">
        <v>261.44400000000002</v>
      </c>
      <c r="V1805" s="30">
        <v>16</v>
      </c>
      <c r="W1805" s="30">
        <v>818.81</v>
      </c>
      <c r="X1805" s="30">
        <v>90735</v>
      </c>
      <c r="Y1805" s="30" t="s">
        <v>3216</v>
      </c>
      <c r="Z1805" s="30">
        <v>1136.4422365630185</v>
      </c>
    </row>
    <row r="1806" spans="1:26" x14ac:dyDescent="0.2">
      <c r="A1806" s="30">
        <v>1189</v>
      </c>
      <c r="B1806" s="30" t="s">
        <v>2875</v>
      </c>
      <c r="C1806" s="30" t="s">
        <v>23</v>
      </c>
      <c r="D1806" s="30">
        <v>0.06</v>
      </c>
      <c r="E1806" s="30">
        <v>10.89</v>
      </c>
      <c r="F1806" s="30">
        <v>4.5</v>
      </c>
      <c r="G1806" s="30" t="s">
        <v>14</v>
      </c>
      <c r="H1806" s="30" t="s">
        <v>15</v>
      </c>
      <c r="I1806" s="30" t="s">
        <v>24</v>
      </c>
      <c r="J1806" s="30" t="s">
        <v>71</v>
      </c>
      <c r="K1806" s="30" t="s">
        <v>49</v>
      </c>
      <c r="L1806" s="30" t="s">
        <v>749</v>
      </c>
      <c r="M1806" s="30">
        <v>0.59</v>
      </c>
      <c r="N1806" s="30" t="s">
        <v>8</v>
      </c>
      <c r="O1806" s="30" t="s">
        <v>35</v>
      </c>
      <c r="P1806" s="30" t="s">
        <v>66</v>
      </c>
      <c r="Q1806" s="30" t="s">
        <v>2072</v>
      </c>
      <c r="R1806" s="30">
        <v>92646</v>
      </c>
      <c r="S1806" s="32">
        <v>42172</v>
      </c>
      <c r="T1806" s="32">
        <v>42177</v>
      </c>
      <c r="U1806" s="53">
        <v>-25.111999999999998</v>
      </c>
      <c r="V1806" s="30">
        <v>14</v>
      </c>
      <c r="W1806" s="30">
        <v>149.32</v>
      </c>
      <c r="X1806" s="30">
        <v>87584</v>
      </c>
      <c r="Y1806" s="30" t="s">
        <v>3217</v>
      </c>
      <c r="Z1806" s="30">
        <v>271.33295812448938</v>
      </c>
    </row>
    <row r="1807" spans="1:26" x14ac:dyDescent="0.2">
      <c r="A1807" s="30">
        <v>1189</v>
      </c>
      <c r="B1807" s="30" t="s">
        <v>2875</v>
      </c>
      <c r="C1807" s="30" t="s">
        <v>23</v>
      </c>
      <c r="D1807" s="30">
        <v>0.03</v>
      </c>
      <c r="E1807" s="30">
        <v>10.64</v>
      </c>
      <c r="F1807" s="30">
        <v>5.16</v>
      </c>
      <c r="G1807" s="30" t="s">
        <v>14</v>
      </c>
      <c r="H1807" s="30" t="s">
        <v>15</v>
      </c>
      <c r="I1807" s="30" t="s">
        <v>4</v>
      </c>
      <c r="J1807" s="30" t="s">
        <v>102</v>
      </c>
      <c r="K1807" s="30" t="s">
        <v>49</v>
      </c>
      <c r="L1807" s="30" t="s">
        <v>1820</v>
      </c>
      <c r="M1807" s="30">
        <v>0.56999999999999995</v>
      </c>
      <c r="N1807" s="30" t="s">
        <v>8</v>
      </c>
      <c r="O1807" s="30" t="s">
        <v>35</v>
      </c>
      <c r="P1807" s="30" t="s">
        <v>66</v>
      </c>
      <c r="Q1807" s="30" t="s">
        <v>2072</v>
      </c>
      <c r="R1807" s="30">
        <v>92646</v>
      </c>
      <c r="S1807" s="32">
        <v>42172</v>
      </c>
      <c r="T1807" s="32">
        <v>42177</v>
      </c>
      <c r="U1807" s="53">
        <v>17.376000000000001</v>
      </c>
      <c r="V1807" s="30">
        <v>16</v>
      </c>
      <c r="W1807" s="30">
        <v>177.01</v>
      </c>
      <c r="X1807" s="30">
        <v>87584</v>
      </c>
      <c r="Y1807" s="30" t="s">
        <v>3217</v>
      </c>
      <c r="Z1807" s="30">
        <v>335.50192681809307</v>
      </c>
    </row>
    <row r="1808" spans="1:26" x14ac:dyDescent="0.2">
      <c r="A1808" s="30">
        <v>1189</v>
      </c>
      <c r="B1808" s="30" t="s">
        <v>2875</v>
      </c>
      <c r="C1808" s="30" t="s">
        <v>23</v>
      </c>
      <c r="D1808" s="30">
        <v>0.03</v>
      </c>
      <c r="E1808" s="30">
        <v>7.96</v>
      </c>
      <c r="F1808" s="30">
        <v>4.95</v>
      </c>
      <c r="G1808" s="30" t="s">
        <v>14</v>
      </c>
      <c r="H1808" s="30" t="s">
        <v>15</v>
      </c>
      <c r="I1808" s="30" t="s">
        <v>4</v>
      </c>
      <c r="J1808" s="30" t="s">
        <v>102</v>
      </c>
      <c r="K1808" s="30" t="s">
        <v>49</v>
      </c>
      <c r="L1808" s="30" t="s">
        <v>787</v>
      </c>
      <c r="M1808" s="30">
        <v>0.41</v>
      </c>
      <c r="N1808" s="30" t="s">
        <v>8</v>
      </c>
      <c r="O1808" s="30" t="s">
        <v>35</v>
      </c>
      <c r="P1808" s="30" t="s">
        <v>66</v>
      </c>
      <c r="Q1808" s="30" t="s">
        <v>2072</v>
      </c>
      <c r="R1808" s="30">
        <v>92646</v>
      </c>
      <c r="S1808" s="32">
        <v>42172</v>
      </c>
      <c r="T1808" s="32">
        <v>42174</v>
      </c>
      <c r="U1808" s="53">
        <v>24.260400000000001</v>
      </c>
      <c r="V1808" s="30">
        <v>4</v>
      </c>
      <c r="W1808" s="30">
        <v>35.159999999999997</v>
      </c>
      <c r="X1808" s="30">
        <v>87584</v>
      </c>
      <c r="Y1808" s="30" t="s">
        <v>3217</v>
      </c>
      <c r="Z1808" s="30">
        <v>195.36113815924412</v>
      </c>
    </row>
    <row r="1809" spans="1:26" x14ac:dyDescent="0.2">
      <c r="A1809" s="30">
        <v>1193</v>
      </c>
      <c r="B1809" s="30" t="s">
        <v>1327</v>
      </c>
      <c r="C1809" s="30" t="s">
        <v>23</v>
      </c>
      <c r="D1809" s="30">
        <v>0.03</v>
      </c>
      <c r="E1809" s="30">
        <v>10.64</v>
      </c>
      <c r="F1809" s="30">
        <v>5.16</v>
      </c>
      <c r="G1809" s="30" t="s">
        <v>14</v>
      </c>
      <c r="H1809" s="30" t="s">
        <v>15</v>
      </c>
      <c r="I1809" s="30" t="s">
        <v>4</v>
      </c>
      <c r="J1809" s="30" t="s">
        <v>102</v>
      </c>
      <c r="K1809" s="30" t="s">
        <v>49</v>
      </c>
      <c r="L1809" s="30" t="s">
        <v>1820</v>
      </c>
      <c r="M1809" s="30">
        <v>0.56999999999999995</v>
      </c>
      <c r="N1809" s="30" t="s">
        <v>8</v>
      </c>
      <c r="O1809" s="30" t="s">
        <v>87</v>
      </c>
      <c r="P1809" s="30" t="s">
        <v>350</v>
      </c>
      <c r="Q1809" s="30" t="s">
        <v>42</v>
      </c>
      <c r="R1809" s="30">
        <v>20016</v>
      </c>
      <c r="S1809" s="32">
        <v>42172</v>
      </c>
      <c r="T1809" s="32">
        <v>42177</v>
      </c>
      <c r="U1809" s="53">
        <v>14.48</v>
      </c>
      <c r="V1809" s="30">
        <v>63</v>
      </c>
      <c r="W1809" s="30">
        <v>696.96</v>
      </c>
      <c r="X1809" s="30">
        <v>5984</v>
      </c>
      <c r="Y1809" s="30" t="s">
        <v>3218</v>
      </c>
      <c r="Z1809" s="30">
        <v>332.53634832607378</v>
      </c>
    </row>
    <row r="1810" spans="1:26" x14ac:dyDescent="0.2">
      <c r="A1810" s="30">
        <v>1193</v>
      </c>
      <c r="B1810" s="30" t="s">
        <v>1327</v>
      </c>
      <c r="C1810" s="30" t="s">
        <v>23</v>
      </c>
      <c r="D1810" s="30">
        <v>0.03</v>
      </c>
      <c r="E1810" s="30">
        <v>7.96</v>
      </c>
      <c r="F1810" s="30">
        <v>4.95</v>
      </c>
      <c r="G1810" s="30" t="s">
        <v>14</v>
      </c>
      <c r="H1810" s="30" t="s">
        <v>15</v>
      </c>
      <c r="I1810" s="30" t="s">
        <v>4</v>
      </c>
      <c r="J1810" s="30" t="s">
        <v>102</v>
      </c>
      <c r="K1810" s="30" t="s">
        <v>49</v>
      </c>
      <c r="L1810" s="30" t="s">
        <v>787</v>
      </c>
      <c r="M1810" s="30">
        <v>0.41</v>
      </c>
      <c r="N1810" s="30" t="s">
        <v>8</v>
      </c>
      <c r="O1810" s="30" t="s">
        <v>87</v>
      </c>
      <c r="P1810" s="30" t="s">
        <v>350</v>
      </c>
      <c r="Q1810" s="30" t="s">
        <v>42</v>
      </c>
      <c r="R1810" s="30">
        <v>20016</v>
      </c>
      <c r="S1810" s="32">
        <v>42172</v>
      </c>
      <c r="T1810" s="32">
        <v>42174</v>
      </c>
      <c r="U1810" s="53">
        <v>22.25</v>
      </c>
      <c r="V1810" s="30">
        <v>17</v>
      </c>
      <c r="W1810" s="30">
        <v>149.41</v>
      </c>
      <c r="X1810" s="30">
        <v>5984</v>
      </c>
      <c r="Y1810" s="30" t="s">
        <v>3218</v>
      </c>
      <c r="Z1810" s="30">
        <v>193.30243684696663</v>
      </c>
    </row>
    <row r="1811" spans="1:26" x14ac:dyDescent="0.2">
      <c r="A1811" s="30">
        <v>3098</v>
      </c>
      <c r="B1811" s="30" t="s">
        <v>1396</v>
      </c>
      <c r="C1811" s="30" t="s">
        <v>23</v>
      </c>
      <c r="D1811" s="30">
        <v>0</v>
      </c>
      <c r="E1811" s="30">
        <v>11.7</v>
      </c>
      <c r="F1811" s="30">
        <v>6.96</v>
      </c>
      <c r="G1811" s="30" t="s">
        <v>63</v>
      </c>
      <c r="H1811" s="30" t="s">
        <v>15</v>
      </c>
      <c r="I1811" s="30" t="s">
        <v>24</v>
      </c>
      <c r="J1811" s="30" t="s">
        <v>71</v>
      </c>
      <c r="K1811" s="30" t="s">
        <v>120</v>
      </c>
      <c r="L1811" s="30" t="s">
        <v>736</v>
      </c>
      <c r="M1811" s="30">
        <v>0.5</v>
      </c>
      <c r="N1811" s="30" t="s">
        <v>8</v>
      </c>
      <c r="O1811" s="30" t="s">
        <v>87</v>
      </c>
      <c r="P1811" s="30" t="s">
        <v>88</v>
      </c>
      <c r="Q1811" s="30" t="s">
        <v>1397</v>
      </c>
      <c r="R1811" s="30">
        <v>11967</v>
      </c>
      <c r="S1811" s="32">
        <v>42172</v>
      </c>
      <c r="T1811" s="32">
        <v>42174</v>
      </c>
      <c r="U1811" s="53">
        <v>-11.247999999999999</v>
      </c>
      <c r="V1811" s="30">
        <v>10</v>
      </c>
      <c r="W1811" s="30">
        <v>131.69</v>
      </c>
      <c r="X1811" s="30">
        <v>89315</v>
      </c>
      <c r="Y1811" s="30" t="s">
        <v>3218</v>
      </c>
      <c r="Z1811" s="30">
        <v>238.68861276205467</v>
      </c>
    </row>
    <row r="1812" spans="1:26" x14ac:dyDescent="0.2">
      <c r="A1812" s="30">
        <v>907</v>
      </c>
      <c r="B1812" s="30" t="s">
        <v>1347</v>
      </c>
      <c r="C1812" s="30" t="s">
        <v>92</v>
      </c>
      <c r="D1812" s="30">
        <v>0.09</v>
      </c>
      <c r="E1812" s="30">
        <v>2.6</v>
      </c>
      <c r="F1812" s="30">
        <v>2.4</v>
      </c>
      <c r="G1812" s="30" t="s">
        <v>14</v>
      </c>
      <c r="H1812" s="30" t="s">
        <v>47</v>
      </c>
      <c r="I1812" s="30" t="s">
        <v>24</v>
      </c>
      <c r="J1812" s="30" t="s">
        <v>25</v>
      </c>
      <c r="K1812" s="30" t="s">
        <v>26</v>
      </c>
      <c r="L1812" s="30" t="s">
        <v>332</v>
      </c>
      <c r="M1812" s="30">
        <v>0.57999999999999996</v>
      </c>
      <c r="N1812" s="30" t="s">
        <v>8</v>
      </c>
      <c r="O1812" s="30" t="s">
        <v>9</v>
      </c>
      <c r="P1812" s="30" t="s">
        <v>364</v>
      </c>
      <c r="Q1812" s="30" t="s">
        <v>442</v>
      </c>
      <c r="R1812" s="30">
        <v>42420</v>
      </c>
      <c r="S1812" s="32">
        <v>42172</v>
      </c>
      <c r="T1812" s="32">
        <v>42174</v>
      </c>
      <c r="U1812" s="53">
        <v>1107.4079999999999</v>
      </c>
      <c r="V1812" s="30">
        <v>12</v>
      </c>
      <c r="W1812" s="30">
        <v>31.73</v>
      </c>
      <c r="X1812" s="30">
        <v>86460</v>
      </c>
      <c r="Y1812" s="30" t="s">
        <v>3215</v>
      </c>
      <c r="Z1812" s="30">
        <v>1311.2785647842779</v>
      </c>
    </row>
    <row r="1813" spans="1:26" x14ac:dyDescent="0.2">
      <c r="A1813" s="30">
        <v>317</v>
      </c>
      <c r="B1813" s="30" t="s">
        <v>2876</v>
      </c>
      <c r="C1813" s="30" t="s">
        <v>46</v>
      </c>
      <c r="D1813" s="30">
        <v>0.09</v>
      </c>
      <c r="E1813" s="30">
        <v>7.38</v>
      </c>
      <c r="F1813" s="30">
        <v>5.21</v>
      </c>
      <c r="G1813" s="30" t="s">
        <v>14</v>
      </c>
      <c r="H1813" s="30" t="s">
        <v>70</v>
      </c>
      <c r="I1813" s="30" t="s">
        <v>4</v>
      </c>
      <c r="J1813" s="30" t="s">
        <v>102</v>
      </c>
      <c r="K1813" s="30" t="s">
        <v>49</v>
      </c>
      <c r="L1813" s="30" t="s">
        <v>1893</v>
      </c>
      <c r="M1813" s="30">
        <v>0.56000000000000005</v>
      </c>
      <c r="N1813" s="30" t="s">
        <v>8</v>
      </c>
      <c r="O1813" s="30" t="s">
        <v>35</v>
      </c>
      <c r="P1813" s="30" t="s">
        <v>66</v>
      </c>
      <c r="Q1813" s="30" t="s">
        <v>2877</v>
      </c>
      <c r="R1813" s="30">
        <v>91945</v>
      </c>
      <c r="S1813" s="32">
        <v>42172</v>
      </c>
      <c r="T1813" s="32">
        <v>42173</v>
      </c>
      <c r="U1813" s="53">
        <v>-27.16</v>
      </c>
      <c r="V1813" s="30">
        <v>9</v>
      </c>
      <c r="W1813" s="30">
        <v>66.55</v>
      </c>
      <c r="X1813" s="30">
        <v>86041</v>
      </c>
      <c r="Y1813" s="30" t="s">
        <v>3217</v>
      </c>
      <c r="Z1813" s="30">
        <v>383.29818707082057</v>
      </c>
    </row>
    <row r="1814" spans="1:26" x14ac:dyDescent="0.2">
      <c r="A1814" s="30">
        <v>317</v>
      </c>
      <c r="B1814" s="30" t="s">
        <v>2876</v>
      </c>
      <c r="C1814" s="30" t="s">
        <v>46</v>
      </c>
      <c r="D1814" s="30">
        <v>0.04</v>
      </c>
      <c r="E1814" s="30">
        <v>5.98</v>
      </c>
      <c r="F1814" s="30">
        <v>5.15</v>
      </c>
      <c r="G1814" s="30" t="s">
        <v>14</v>
      </c>
      <c r="H1814" s="30" t="s">
        <v>70</v>
      </c>
      <c r="I1814" s="30" t="s">
        <v>24</v>
      </c>
      <c r="J1814" s="30" t="s">
        <v>64</v>
      </c>
      <c r="K1814" s="30" t="s">
        <v>49</v>
      </c>
      <c r="L1814" s="30" t="s">
        <v>2444</v>
      </c>
      <c r="M1814" s="30">
        <v>0.36</v>
      </c>
      <c r="N1814" s="30" t="s">
        <v>8</v>
      </c>
      <c r="O1814" s="30" t="s">
        <v>35</v>
      </c>
      <c r="P1814" s="30" t="s">
        <v>66</v>
      </c>
      <c r="Q1814" s="30" t="s">
        <v>2877</v>
      </c>
      <c r="R1814" s="30">
        <v>91945</v>
      </c>
      <c r="S1814" s="32">
        <v>42172</v>
      </c>
      <c r="T1814" s="32">
        <v>42173</v>
      </c>
      <c r="U1814" s="53">
        <v>-52.344000000000001</v>
      </c>
      <c r="V1814" s="30">
        <v>17</v>
      </c>
      <c r="W1814" s="30">
        <v>103.49</v>
      </c>
      <c r="X1814" s="30">
        <v>86041</v>
      </c>
      <c r="Y1814" s="30" t="s">
        <v>3217</v>
      </c>
      <c r="Z1814" s="30">
        <v>218.26948928312021</v>
      </c>
    </row>
    <row r="1815" spans="1:26" x14ac:dyDescent="0.2">
      <c r="A1815" s="30">
        <v>317</v>
      </c>
      <c r="B1815" s="30" t="s">
        <v>2876</v>
      </c>
      <c r="C1815" s="30" t="s">
        <v>46</v>
      </c>
      <c r="D1815" s="30">
        <v>0.04</v>
      </c>
      <c r="E1815" s="30">
        <v>15.42</v>
      </c>
      <c r="F1815" s="30">
        <v>10.68</v>
      </c>
      <c r="G1815" s="30" t="s">
        <v>14</v>
      </c>
      <c r="H1815" s="30" t="s">
        <v>70</v>
      </c>
      <c r="I1815" s="30" t="s">
        <v>24</v>
      </c>
      <c r="J1815" s="30" t="s">
        <v>54</v>
      </c>
      <c r="K1815" s="30" t="s">
        <v>49</v>
      </c>
      <c r="L1815" s="30" t="s">
        <v>2241</v>
      </c>
      <c r="M1815" s="30">
        <v>0.57999999999999996</v>
      </c>
      <c r="N1815" s="30" t="s">
        <v>8</v>
      </c>
      <c r="O1815" s="30" t="s">
        <v>35</v>
      </c>
      <c r="P1815" s="30" t="s">
        <v>66</v>
      </c>
      <c r="Q1815" s="30" t="s">
        <v>2877</v>
      </c>
      <c r="R1815" s="30">
        <v>91945</v>
      </c>
      <c r="S1815" s="32">
        <v>42172</v>
      </c>
      <c r="T1815" s="32">
        <v>42173</v>
      </c>
      <c r="U1815" s="53">
        <v>-119.93600000000001</v>
      </c>
      <c r="V1815" s="30">
        <v>12</v>
      </c>
      <c r="W1815" s="30">
        <v>192.18</v>
      </c>
      <c r="X1815" s="30">
        <v>86041</v>
      </c>
      <c r="Y1815" s="30" t="s">
        <v>3217</v>
      </c>
      <c r="Z1815" s="30">
        <v>514.33674872615518</v>
      </c>
    </row>
    <row r="1816" spans="1:26" x14ac:dyDescent="0.2">
      <c r="A1816" s="30">
        <v>395</v>
      </c>
      <c r="B1816" s="30" t="s">
        <v>2878</v>
      </c>
      <c r="C1816" s="30" t="s">
        <v>1</v>
      </c>
      <c r="D1816" s="30">
        <v>0.04</v>
      </c>
      <c r="E1816" s="30">
        <v>15.98</v>
      </c>
      <c r="F1816" s="30">
        <v>4</v>
      </c>
      <c r="G1816" s="30" t="s">
        <v>14</v>
      </c>
      <c r="H1816" s="30" t="s">
        <v>70</v>
      </c>
      <c r="I1816" s="30" t="s">
        <v>16</v>
      </c>
      <c r="J1816" s="30" t="s">
        <v>17</v>
      </c>
      <c r="K1816" s="30" t="s">
        <v>49</v>
      </c>
      <c r="L1816" s="30" t="s">
        <v>1858</v>
      </c>
      <c r="M1816" s="30">
        <v>0.37</v>
      </c>
      <c r="N1816" s="30" t="s">
        <v>8</v>
      </c>
      <c r="O1816" s="30" t="s">
        <v>9</v>
      </c>
      <c r="P1816" s="30" t="s">
        <v>73</v>
      </c>
      <c r="Q1816" s="30" t="s">
        <v>2879</v>
      </c>
      <c r="R1816" s="30">
        <v>28001</v>
      </c>
      <c r="S1816" s="32">
        <v>42173</v>
      </c>
      <c r="T1816" s="32">
        <v>42174</v>
      </c>
      <c r="U1816" s="53">
        <v>-19.207999999999998</v>
      </c>
      <c r="V1816" s="30">
        <v>4</v>
      </c>
      <c r="W1816" s="30">
        <v>64.59</v>
      </c>
      <c r="X1816" s="30">
        <v>86384</v>
      </c>
      <c r="Y1816" s="30" t="s">
        <v>3215</v>
      </c>
      <c r="Z1816" s="30">
        <v>349.04196423374606</v>
      </c>
    </row>
    <row r="1817" spans="1:26" x14ac:dyDescent="0.2">
      <c r="A1817" s="30">
        <v>395</v>
      </c>
      <c r="B1817" s="30" t="s">
        <v>2878</v>
      </c>
      <c r="C1817" s="30" t="s">
        <v>1</v>
      </c>
      <c r="D1817" s="30">
        <v>0.06</v>
      </c>
      <c r="E1817" s="30">
        <v>22.84</v>
      </c>
      <c r="F1817" s="30">
        <v>5.47</v>
      </c>
      <c r="G1817" s="30" t="s">
        <v>14</v>
      </c>
      <c r="H1817" s="30" t="s">
        <v>70</v>
      </c>
      <c r="I1817" s="30" t="s">
        <v>24</v>
      </c>
      <c r="J1817" s="30" t="s">
        <v>64</v>
      </c>
      <c r="K1817" s="30" t="s">
        <v>49</v>
      </c>
      <c r="L1817" s="30" t="s">
        <v>2880</v>
      </c>
      <c r="M1817" s="30">
        <v>0.39</v>
      </c>
      <c r="N1817" s="30" t="s">
        <v>8</v>
      </c>
      <c r="O1817" s="30" t="s">
        <v>9</v>
      </c>
      <c r="P1817" s="30" t="s">
        <v>73</v>
      </c>
      <c r="Q1817" s="30" t="s">
        <v>2879</v>
      </c>
      <c r="R1817" s="30">
        <v>28001</v>
      </c>
      <c r="S1817" s="32">
        <v>42173</v>
      </c>
      <c r="T1817" s="32">
        <v>42175</v>
      </c>
      <c r="U1817" s="53">
        <v>7.44</v>
      </c>
      <c r="V1817" s="30">
        <v>20</v>
      </c>
      <c r="W1817" s="30">
        <v>461.94</v>
      </c>
      <c r="X1817" s="30">
        <v>86384</v>
      </c>
      <c r="Y1817" s="30" t="s">
        <v>3215</v>
      </c>
      <c r="Z1817" s="30">
        <v>441.86052269024105</v>
      </c>
    </row>
    <row r="1818" spans="1:26" x14ac:dyDescent="0.2">
      <c r="A1818" s="30">
        <v>152</v>
      </c>
      <c r="B1818" s="30" t="s">
        <v>481</v>
      </c>
      <c r="C1818" s="30" t="s">
        <v>23</v>
      </c>
      <c r="D1818" s="30">
        <v>0.1</v>
      </c>
      <c r="E1818" s="30">
        <v>39.979999999999997</v>
      </c>
      <c r="F1818" s="30">
        <v>4</v>
      </c>
      <c r="G1818" s="30" t="s">
        <v>14</v>
      </c>
      <c r="H1818" s="30" t="s">
        <v>3</v>
      </c>
      <c r="I1818" s="30" t="s">
        <v>16</v>
      </c>
      <c r="J1818" s="30" t="s">
        <v>17</v>
      </c>
      <c r="K1818" s="30" t="s">
        <v>49</v>
      </c>
      <c r="L1818" s="30" t="s">
        <v>1903</v>
      </c>
      <c r="M1818" s="30">
        <v>0.7</v>
      </c>
      <c r="N1818" s="30" t="s">
        <v>8</v>
      </c>
      <c r="O1818" s="30" t="s">
        <v>9</v>
      </c>
      <c r="P1818" s="30" t="s">
        <v>376</v>
      </c>
      <c r="Q1818" s="30" t="s">
        <v>483</v>
      </c>
      <c r="R1818" s="30">
        <v>37918</v>
      </c>
      <c r="S1818" s="32">
        <v>42173</v>
      </c>
      <c r="T1818" s="32">
        <v>42177</v>
      </c>
      <c r="U1818" s="53">
        <v>360.24</v>
      </c>
      <c r="V1818" s="30">
        <v>21</v>
      </c>
      <c r="W1818" s="30">
        <v>772.56</v>
      </c>
      <c r="X1818" s="30">
        <v>89525</v>
      </c>
      <c r="Y1818" s="30" t="s">
        <v>3215</v>
      </c>
      <c r="Z1818" s="30">
        <v>828.16353716696983</v>
      </c>
    </row>
    <row r="1819" spans="1:26" x14ac:dyDescent="0.2">
      <c r="A1819" s="30">
        <v>1958</v>
      </c>
      <c r="B1819" s="30" t="s">
        <v>2881</v>
      </c>
      <c r="C1819" s="30" t="s">
        <v>23</v>
      </c>
      <c r="D1819" s="30">
        <v>0.09</v>
      </c>
      <c r="E1819" s="30">
        <v>30.98</v>
      </c>
      <c r="F1819" s="30">
        <v>6.5</v>
      </c>
      <c r="G1819" s="30" t="s">
        <v>63</v>
      </c>
      <c r="H1819" s="30" t="s">
        <v>15</v>
      </c>
      <c r="I1819" s="30" t="s">
        <v>16</v>
      </c>
      <c r="J1819" s="30" t="s">
        <v>17</v>
      </c>
      <c r="K1819" s="30" t="s">
        <v>49</v>
      </c>
      <c r="L1819" s="30" t="s">
        <v>2497</v>
      </c>
      <c r="M1819" s="30">
        <v>0.64</v>
      </c>
      <c r="N1819" s="30" t="s">
        <v>8</v>
      </c>
      <c r="O1819" s="30" t="s">
        <v>35</v>
      </c>
      <c r="P1819" s="30" t="s">
        <v>115</v>
      </c>
      <c r="Q1819" s="30" t="s">
        <v>1704</v>
      </c>
      <c r="R1819" s="30">
        <v>97068</v>
      </c>
      <c r="S1819" s="32">
        <v>42173</v>
      </c>
      <c r="T1819" s="32">
        <v>42177</v>
      </c>
      <c r="U1819" s="53">
        <v>-55.97</v>
      </c>
      <c r="V1819" s="30">
        <v>7</v>
      </c>
      <c r="W1819" s="30">
        <v>204.34</v>
      </c>
      <c r="X1819" s="30">
        <v>89819</v>
      </c>
      <c r="Y1819" s="30" t="s">
        <v>3217</v>
      </c>
      <c r="Z1819" s="30">
        <v>297.47590050795696</v>
      </c>
    </row>
    <row r="1820" spans="1:26" x14ac:dyDescent="0.2">
      <c r="A1820" s="30">
        <v>2954</v>
      </c>
      <c r="B1820" s="30" t="s">
        <v>2882</v>
      </c>
      <c r="C1820" s="30" t="s">
        <v>23</v>
      </c>
      <c r="D1820" s="30">
        <v>0.09</v>
      </c>
      <c r="E1820" s="30">
        <v>12.22</v>
      </c>
      <c r="F1820" s="30">
        <v>2.85</v>
      </c>
      <c r="G1820" s="30" t="s">
        <v>14</v>
      </c>
      <c r="H1820" s="30" t="s">
        <v>15</v>
      </c>
      <c r="I1820" s="30" t="s">
        <v>4</v>
      </c>
      <c r="J1820" s="30" t="s">
        <v>102</v>
      </c>
      <c r="K1820" s="30" t="s">
        <v>18</v>
      </c>
      <c r="L1820" s="30" t="s">
        <v>2062</v>
      </c>
      <c r="M1820" s="30">
        <v>0.55000000000000004</v>
      </c>
      <c r="N1820" s="30" t="s">
        <v>8</v>
      </c>
      <c r="O1820" s="30" t="s">
        <v>28</v>
      </c>
      <c r="P1820" s="30" t="s">
        <v>60</v>
      </c>
      <c r="Q1820" s="30" t="s">
        <v>2883</v>
      </c>
      <c r="R1820" s="30">
        <v>55119</v>
      </c>
      <c r="S1820" s="32">
        <v>42173</v>
      </c>
      <c r="T1820" s="32">
        <v>42180</v>
      </c>
      <c r="U1820" s="53">
        <v>70.676699999999997</v>
      </c>
      <c r="V1820" s="30">
        <v>9</v>
      </c>
      <c r="W1820" s="30">
        <v>102.43</v>
      </c>
      <c r="X1820" s="30">
        <v>86427</v>
      </c>
      <c r="Y1820" s="30" t="s">
        <v>3216</v>
      </c>
      <c r="Z1820" s="30">
        <v>274.91273320290435</v>
      </c>
    </row>
    <row r="1821" spans="1:26" x14ac:dyDescent="0.2">
      <c r="A1821" s="30">
        <v>553</v>
      </c>
      <c r="B1821" s="30" t="s">
        <v>827</v>
      </c>
      <c r="C1821" s="30" t="s">
        <v>92</v>
      </c>
      <c r="D1821" s="30">
        <v>0.08</v>
      </c>
      <c r="E1821" s="30">
        <v>124.49</v>
      </c>
      <c r="F1821" s="30">
        <v>51.94</v>
      </c>
      <c r="G1821" s="30" t="s">
        <v>2</v>
      </c>
      <c r="H1821" s="30" t="s">
        <v>70</v>
      </c>
      <c r="I1821" s="30" t="s">
        <v>4</v>
      </c>
      <c r="J1821" s="30" t="s">
        <v>5</v>
      </c>
      <c r="K1821" s="30" t="s">
        <v>6</v>
      </c>
      <c r="L1821" s="30" t="s">
        <v>1125</v>
      </c>
      <c r="M1821" s="30">
        <v>0.63</v>
      </c>
      <c r="N1821" s="30" t="s">
        <v>8</v>
      </c>
      <c r="O1821" s="30" t="s">
        <v>35</v>
      </c>
      <c r="P1821" s="30" t="s">
        <v>66</v>
      </c>
      <c r="Q1821" s="30" t="s">
        <v>76</v>
      </c>
      <c r="R1821" s="30">
        <v>90008</v>
      </c>
      <c r="S1821" s="32">
        <v>42173</v>
      </c>
      <c r="T1821" s="32">
        <v>42174</v>
      </c>
      <c r="U1821" s="53">
        <v>-500.38</v>
      </c>
      <c r="V1821" s="30">
        <v>56</v>
      </c>
      <c r="W1821" s="30">
        <v>6831.37</v>
      </c>
      <c r="X1821" s="30">
        <v>359</v>
      </c>
      <c r="Y1821" s="30" t="s">
        <v>3217</v>
      </c>
      <c r="Z1821" s="30">
        <v>1630.1790783671886</v>
      </c>
    </row>
    <row r="1822" spans="1:26" x14ac:dyDescent="0.2">
      <c r="A1822" s="30">
        <v>555</v>
      </c>
      <c r="B1822" s="30" t="s">
        <v>1276</v>
      </c>
      <c r="C1822" s="30" t="s">
        <v>92</v>
      </c>
      <c r="D1822" s="30">
        <v>0.08</v>
      </c>
      <c r="E1822" s="30">
        <v>124.49</v>
      </c>
      <c r="F1822" s="30">
        <v>51.94</v>
      </c>
      <c r="G1822" s="30" t="s">
        <v>2</v>
      </c>
      <c r="H1822" s="30" t="s">
        <v>70</v>
      </c>
      <c r="I1822" s="30" t="s">
        <v>4</v>
      </c>
      <c r="J1822" s="30" t="s">
        <v>5</v>
      </c>
      <c r="K1822" s="30" t="s">
        <v>6</v>
      </c>
      <c r="L1822" s="30" t="s">
        <v>1125</v>
      </c>
      <c r="M1822" s="30">
        <v>0.63</v>
      </c>
      <c r="N1822" s="30" t="s">
        <v>8</v>
      </c>
      <c r="O1822" s="30" t="s">
        <v>35</v>
      </c>
      <c r="P1822" s="30" t="s">
        <v>122</v>
      </c>
      <c r="Q1822" s="30" t="s">
        <v>1277</v>
      </c>
      <c r="R1822" s="30">
        <v>84062</v>
      </c>
      <c r="S1822" s="32">
        <v>42173</v>
      </c>
      <c r="T1822" s="32">
        <v>42174</v>
      </c>
      <c r="U1822" s="53">
        <v>-250.19</v>
      </c>
      <c r="V1822" s="30">
        <v>14</v>
      </c>
      <c r="W1822" s="30">
        <v>1707.84</v>
      </c>
      <c r="X1822" s="30">
        <v>86192</v>
      </c>
      <c r="Y1822" s="30" t="s">
        <v>3217</v>
      </c>
      <c r="Z1822" s="30">
        <v>1886.3800738500322</v>
      </c>
    </row>
    <row r="1823" spans="1:26" x14ac:dyDescent="0.2">
      <c r="A1823" s="30">
        <v>2016</v>
      </c>
      <c r="B1823" s="30" t="s">
        <v>2884</v>
      </c>
      <c r="C1823" s="30" t="s">
        <v>92</v>
      </c>
      <c r="D1823" s="30">
        <v>0.1</v>
      </c>
      <c r="E1823" s="30">
        <v>10.48</v>
      </c>
      <c r="F1823" s="30">
        <v>2.89</v>
      </c>
      <c r="G1823" s="30" t="s">
        <v>14</v>
      </c>
      <c r="H1823" s="30" t="s">
        <v>70</v>
      </c>
      <c r="I1823" s="30" t="s">
        <v>24</v>
      </c>
      <c r="J1823" s="30" t="s">
        <v>25</v>
      </c>
      <c r="K1823" s="30" t="s">
        <v>18</v>
      </c>
      <c r="L1823" s="30" t="s">
        <v>972</v>
      </c>
      <c r="M1823" s="30">
        <v>0.6</v>
      </c>
      <c r="N1823" s="30" t="s">
        <v>8</v>
      </c>
      <c r="O1823" s="30" t="s">
        <v>28</v>
      </c>
      <c r="P1823" s="30" t="s">
        <v>265</v>
      </c>
      <c r="Q1823" s="30" t="s">
        <v>266</v>
      </c>
      <c r="R1823" s="30">
        <v>48195</v>
      </c>
      <c r="S1823" s="32">
        <v>42173</v>
      </c>
      <c r="T1823" s="32">
        <v>42174</v>
      </c>
      <c r="U1823" s="53">
        <v>-8.9039999999999999</v>
      </c>
      <c r="V1823" s="30">
        <v>4</v>
      </c>
      <c r="W1823" s="30">
        <v>40.29</v>
      </c>
      <c r="X1823" s="30">
        <v>86874</v>
      </c>
      <c r="Y1823" s="30" t="s">
        <v>3216</v>
      </c>
      <c r="Z1823" s="30">
        <v>185.95523655036968</v>
      </c>
    </row>
    <row r="1824" spans="1:26" x14ac:dyDescent="0.2">
      <c r="A1824" s="30">
        <v>594</v>
      </c>
      <c r="B1824" s="30" t="s">
        <v>1620</v>
      </c>
      <c r="C1824" s="30" t="s">
        <v>1</v>
      </c>
      <c r="D1824" s="30">
        <v>0.04</v>
      </c>
      <c r="E1824" s="30">
        <v>39.479999999999997</v>
      </c>
      <c r="F1824" s="30">
        <v>1.99</v>
      </c>
      <c r="G1824" s="30" t="s">
        <v>14</v>
      </c>
      <c r="H1824" s="30" t="s">
        <v>15</v>
      </c>
      <c r="I1824" s="30" t="s">
        <v>16</v>
      </c>
      <c r="J1824" s="30" t="s">
        <v>17</v>
      </c>
      <c r="K1824" s="30" t="s">
        <v>18</v>
      </c>
      <c r="L1824" s="30" t="s">
        <v>1233</v>
      </c>
      <c r="M1824" s="30">
        <v>0.54</v>
      </c>
      <c r="N1824" s="30" t="s">
        <v>8</v>
      </c>
      <c r="O1824" s="30" t="s">
        <v>28</v>
      </c>
      <c r="P1824" s="30" t="s">
        <v>29</v>
      </c>
      <c r="Q1824" s="30" t="s">
        <v>1621</v>
      </c>
      <c r="R1824" s="30">
        <v>46016</v>
      </c>
      <c r="S1824" s="32">
        <v>42174</v>
      </c>
      <c r="T1824" s="32">
        <v>42177</v>
      </c>
      <c r="U1824" s="53">
        <v>484.8492</v>
      </c>
      <c r="V1824" s="30">
        <v>18</v>
      </c>
      <c r="W1824" s="30">
        <v>702.68</v>
      </c>
      <c r="X1824" s="30">
        <v>86311</v>
      </c>
      <c r="Y1824" s="30" t="s">
        <v>3216</v>
      </c>
      <c r="Z1824" s="30">
        <v>995.64956185775191</v>
      </c>
    </row>
    <row r="1825" spans="1:26" x14ac:dyDescent="0.2">
      <c r="A1825" s="30">
        <v>594</v>
      </c>
      <c r="B1825" s="30" t="s">
        <v>1620</v>
      </c>
      <c r="C1825" s="30" t="s">
        <v>1</v>
      </c>
      <c r="D1825" s="30">
        <v>0.04</v>
      </c>
      <c r="E1825" s="30">
        <v>3.7</v>
      </c>
      <c r="F1825" s="30">
        <v>1.61</v>
      </c>
      <c r="G1825" s="30" t="s">
        <v>14</v>
      </c>
      <c r="H1825" s="30" t="s">
        <v>15</v>
      </c>
      <c r="I1825" s="30" t="s">
        <v>4</v>
      </c>
      <c r="J1825" s="30" t="s">
        <v>102</v>
      </c>
      <c r="K1825" s="30" t="s">
        <v>26</v>
      </c>
      <c r="L1825" s="30" t="s">
        <v>2885</v>
      </c>
      <c r="M1825" s="30">
        <v>0.44</v>
      </c>
      <c r="N1825" s="30" t="s">
        <v>8</v>
      </c>
      <c r="O1825" s="30" t="s">
        <v>28</v>
      </c>
      <c r="P1825" s="30" t="s">
        <v>29</v>
      </c>
      <c r="Q1825" s="30" t="s">
        <v>1621</v>
      </c>
      <c r="R1825" s="30">
        <v>46016</v>
      </c>
      <c r="S1825" s="32">
        <v>42174</v>
      </c>
      <c r="T1825" s="32">
        <v>42175</v>
      </c>
      <c r="U1825" s="53">
        <v>18</v>
      </c>
      <c r="V1825" s="30">
        <v>18</v>
      </c>
      <c r="W1825" s="30">
        <v>67.239999999999995</v>
      </c>
      <c r="X1825" s="30">
        <v>86311</v>
      </c>
      <c r="Y1825" s="30" t="s">
        <v>3216</v>
      </c>
      <c r="Z1825" s="30">
        <v>311.85761210545945</v>
      </c>
    </row>
    <row r="1826" spans="1:26" x14ac:dyDescent="0.2">
      <c r="A1826" s="30">
        <v>1009</v>
      </c>
      <c r="B1826" s="30" t="s">
        <v>2886</v>
      </c>
      <c r="C1826" s="30" t="s">
        <v>13</v>
      </c>
      <c r="D1826" s="30">
        <v>0.1</v>
      </c>
      <c r="E1826" s="30">
        <v>550.98</v>
      </c>
      <c r="F1826" s="30">
        <v>45.7</v>
      </c>
      <c r="G1826" s="30" t="s">
        <v>2</v>
      </c>
      <c r="H1826" s="30" t="s">
        <v>70</v>
      </c>
      <c r="I1826" s="30" t="s">
        <v>4</v>
      </c>
      <c r="J1826" s="30" t="s">
        <v>5</v>
      </c>
      <c r="K1826" s="30" t="s">
        <v>6</v>
      </c>
      <c r="L1826" s="30" t="s">
        <v>2887</v>
      </c>
      <c r="M1826" s="30">
        <v>0.71</v>
      </c>
      <c r="N1826" s="30" t="s">
        <v>8</v>
      </c>
      <c r="O1826" s="30" t="s">
        <v>87</v>
      </c>
      <c r="P1826" s="30" t="s">
        <v>307</v>
      </c>
      <c r="Q1826" s="30" t="s">
        <v>2888</v>
      </c>
      <c r="R1826" s="30">
        <v>4072</v>
      </c>
      <c r="S1826" s="32">
        <v>42174</v>
      </c>
      <c r="T1826" s="32">
        <v>42176</v>
      </c>
      <c r="U1826" s="53">
        <v>818.54617499999995</v>
      </c>
      <c r="V1826" s="30">
        <v>14</v>
      </c>
      <c r="W1826" s="30">
        <v>6963.67</v>
      </c>
      <c r="X1826" s="30">
        <v>88372</v>
      </c>
      <c r="Y1826" s="30" t="s">
        <v>3218</v>
      </c>
      <c r="Z1826" s="30">
        <v>4182.6183065313417</v>
      </c>
    </row>
    <row r="1827" spans="1:26" x14ac:dyDescent="0.2">
      <c r="A1827" s="30">
        <v>1956</v>
      </c>
      <c r="B1827" s="30" t="s">
        <v>2889</v>
      </c>
      <c r="C1827" s="30" t="s">
        <v>13</v>
      </c>
      <c r="D1827" s="30">
        <v>0.09</v>
      </c>
      <c r="E1827" s="30">
        <v>40.98</v>
      </c>
      <c r="F1827" s="30">
        <v>6.5</v>
      </c>
      <c r="G1827" s="30" t="s">
        <v>14</v>
      </c>
      <c r="H1827" s="30" t="s">
        <v>15</v>
      </c>
      <c r="I1827" s="30" t="s">
        <v>16</v>
      </c>
      <c r="J1827" s="30" t="s">
        <v>17</v>
      </c>
      <c r="K1827" s="30" t="s">
        <v>49</v>
      </c>
      <c r="L1827" s="30" t="s">
        <v>422</v>
      </c>
      <c r="M1827" s="30">
        <v>0.74</v>
      </c>
      <c r="N1827" s="30" t="s">
        <v>8</v>
      </c>
      <c r="O1827" s="30" t="s">
        <v>35</v>
      </c>
      <c r="P1827" s="30" t="s">
        <v>36</v>
      </c>
      <c r="Q1827" s="30" t="s">
        <v>1289</v>
      </c>
      <c r="R1827" s="30">
        <v>80027</v>
      </c>
      <c r="S1827" s="32">
        <v>42174</v>
      </c>
      <c r="T1827" s="32">
        <v>42176</v>
      </c>
      <c r="U1827" s="53">
        <v>-50.244999999999997</v>
      </c>
      <c r="V1827" s="30">
        <v>19</v>
      </c>
      <c r="W1827" s="30">
        <v>746.91</v>
      </c>
      <c r="X1827" s="30">
        <v>89820</v>
      </c>
      <c r="Y1827" s="30" t="s">
        <v>3217</v>
      </c>
      <c r="Z1827" s="30">
        <v>417.74769030931992</v>
      </c>
    </row>
    <row r="1828" spans="1:26" x14ac:dyDescent="0.2">
      <c r="A1828" s="30">
        <v>796</v>
      </c>
      <c r="B1828" s="30" t="s">
        <v>1564</v>
      </c>
      <c r="C1828" s="30" t="s">
        <v>46</v>
      </c>
      <c r="D1828" s="30">
        <v>0.1</v>
      </c>
      <c r="E1828" s="30">
        <v>14.42</v>
      </c>
      <c r="F1828" s="30">
        <v>6.75</v>
      </c>
      <c r="G1828" s="30" t="s">
        <v>14</v>
      </c>
      <c r="H1828" s="30" t="s">
        <v>70</v>
      </c>
      <c r="I1828" s="30" t="s">
        <v>24</v>
      </c>
      <c r="J1828" s="30" t="s">
        <v>71</v>
      </c>
      <c r="K1828" s="30" t="s">
        <v>120</v>
      </c>
      <c r="L1828" s="30" t="s">
        <v>385</v>
      </c>
      <c r="M1828" s="30">
        <v>0.52</v>
      </c>
      <c r="N1828" s="30" t="s">
        <v>8</v>
      </c>
      <c r="O1828" s="30" t="s">
        <v>28</v>
      </c>
      <c r="P1828" s="30" t="s">
        <v>109</v>
      </c>
      <c r="Q1828" s="30" t="s">
        <v>1565</v>
      </c>
      <c r="R1828" s="30">
        <v>68046</v>
      </c>
      <c r="S1828" s="32">
        <v>42174</v>
      </c>
      <c r="T1828" s="32">
        <v>42177</v>
      </c>
      <c r="U1828" s="53">
        <v>-20.103999999999999</v>
      </c>
      <c r="V1828" s="30">
        <v>1</v>
      </c>
      <c r="W1828" s="30">
        <v>15.49</v>
      </c>
      <c r="X1828" s="30">
        <v>86869</v>
      </c>
      <c r="Y1828" s="30" t="s">
        <v>3216</v>
      </c>
      <c r="Z1828" s="30">
        <v>415.29011656370966</v>
      </c>
    </row>
    <row r="1829" spans="1:26" x14ac:dyDescent="0.2">
      <c r="A1829" s="30">
        <v>2323</v>
      </c>
      <c r="B1829" s="30" t="s">
        <v>1651</v>
      </c>
      <c r="C1829" s="30" t="s">
        <v>46</v>
      </c>
      <c r="D1829" s="30">
        <v>0.06</v>
      </c>
      <c r="E1829" s="30">
        <v>4.9800000000000004</v>
      </c>
      <c r="F1829" s="30">
        <v>4.62</v>
      </c>
      <c r="G1829" s="30" t="s">
        <v>63</v>
      </c>
      <c r="H1829" s="30" t="s">
        <v>3</v>
      </c>
      <c r="I1829" s="30" t="s">
        <v>16</v>
      </c>
      <c r="J1829" s="30" t="s">
        <v>17</v>
      </c>
      <c r="K1829" s="30" t="s">
        <v>18</v>
      </c>
      <c r="L1829" s="30" t="s">
        <v>1197</v>
      </c>
      <c r="M1829" s="30">
        <v>0.64</v>
      </c>
      <c r="N1829" s="30" t="s">
        <v>8</v>
      </c>
      <c r="O1829" s="30" t="s">
        <v>35</v>
      </c>
      <c r="P1829" s="30" t="s">
        <v>66</v>
      </c>
      <c r="Q1829" s="30" t="s">
        <v>1190</v>
      </c>
      <c r="R1829" s="30">
        <v>92236</v>
      </c>
      <c r="S1829" s="32">
        <v>42174</v>
      </c>
      <c r="T1829" s="32">
        <v>42174</v>
      </c>
      <c r="U1829" s="53">
        <v>-27.004999999999999</v>
      </c>
      <c r="V1829" s="30">
        <v>7</v>
      </c>
      <c r="W1829" s="30">
        <v>38.74</v>
      </c>
      <c r="X1829" s="30">
        <v>88722</v>
      </c>
      <c r="Y1829" s="30" t="s">
        <v>3217</v>
      </c>
      <c r="Z1829" s="30">
        <v>354.69747047655733</v>
      </c>
    </row>
    <row r="1830" spans="1:26" x14ac:dyDescent="0.2">
      <c r="A1830" s="30">
        <v>3138</v>
      </c>
      <c r="B1830" s="30" t="s">
        <v>2890</v>
      </c>
      <c r="C1830" s="30" t="s">
        <v>46</v>
      </c>
      <c r="D1830" s="30">
        <v>0.05</v>
      </c>
      <c r="E1830" s="30">
        <v>4.0599999999999996</v>
      </c>
      <c r="F1830" s="30">
        <v>6.89</v>
      </c>
      <c r="G1830" s="30" t="s">
        <v>63</v>
      </c>
      <c r="H1830" s="30" t="s">
        <v>70</v>
      </c>
      <c r="I1830" s="30" t="s">
        <v>24</v>
      </c>
      <c r="J1830" s="30" t="s">
        <v>71</v>
      </c>
      <c r="K1830" s="30" t="s">
        <v>49</v>
      </c>
      <c r="L1830" s="30" t="s">
        <v>1247</v>
      </c>
      <c r="M1830" s="30">
        <v>0.6</v>
      </c>
      <c r="N1830" s="30" t="s">
        <v>8</v>
      </c>
      <c r="O1830" s="30" t="s">
        <v>87</v>
      </c>
      <c r="P1830" s="30" t="s">
        <v>1332</v>
      </c>
      <c r="Q1830" s="30" t="s">
        <v>2891</v>
      </c>
      <c r="R1830" s="30">
        <v>3053</v>
      </c>
      <c r="S1830" s="32">
        <v>42174</v>
      </c>
      <c r="T1830" s="32">
        <v>42176</v>
      </c>
      <c r="U1830" s="53">
        <v>-122.83499999999999</v>
      </c>
      <c r="V1830" s="30">
        <v>22</v>
      </c>
      <c r="W1830" s="30">
        <v>92.57</v>
      </c>
      <c r="X1830" s="30">
        <v>86796</v>
      </c>
      <c r="Y1830" s="30" t="s">
        <v>3218</v>
      </c>
      <c r="Z1830" s="30">
        <v>298.82150790814705</v>
      </c>
    </row>
    <row r="1831" spans="1:26" x14ac:dyDescent="0.2">
      <c r="A1831" s="30">
        <v>3167</v>
      </c>
      <c r="B1831" s="30" t="s">
        <v>2892</v>
      </c>
      <c r="C1831" s="30" t="s">
        <v>46</v>
      </c>
      <c r="D1831" s="30">
        <v>7.0000000000000007E-2</v>
      </c>
      <c r="E1831" s="30">
        <v>280.98</v>
      </c>
      <c r="F1831" s="30">
        <v>57</v>
      </c>
      <c r="G1831" s="30" t="s">
        <v>2</v>
      </c>
      <c r="H1831" s="30" t="s">
        <v>70</v>
      </c>
      <c r="I1831" s="30" t="s">
        <v>4</v>
      </c>
      <c r="J1831" s="30" t="s">
        <v>85</v>
      </c>
      <c r="K1831" s="30" t="s">
        <v>33</v>
      </c>
      <c r="L1831" s="30" t="s">
        <v>838</v>
      </c>
      <c r="M1831" s="30">
        <v>0.78</v>
      </c>
      <c r="N1831" s="30" t="s">
        <v>8</v>
      </c>
      <c r="O1831" s="30" t="s">
        <v>9</v>
      </c>
      <c r="P1831" s="30" t="s">
        <v>99</v>
      </c>
      <c r="Q1831" s="30" t="s">
        <v>2893</v>
      </c>
      <c r="R1831" s="30">
        <v>32004</v>
      </c>
      <c r="S1831" s="32">
        <v>42174</v>
      </c>
      <c r="T1831" s="32">
        <v>42175</v>
      </c>
      <c r="U1831" s="53">
        <v>-283.9914</v>
      </c>
      <c r="V1831" s="30">
        <v>14</v>
      </c>
      <c r="W1831" s="30">
        <v>3936.61</v>
      </c>
      <c r="X1831" s="30">
        <v>86491</v>
      </c>
      <c r="Y1831" s="30" t="s">
        <v>3215</v>
      </c>
      <c r="Z1831" s="30">
        <v>2801.4843684534512</v>
      </c>
    </row>
    <row r="1832" spans="1:26" x14ac:dyDescent="0.2">
      <c r="A1832" s="30">
        <v>3167</v>
      </c>
      <c r="B1832" s="30" t="s">
        <v>2892</v>
      </c>
      <c r="C1832" s="30" t="s">
        <v>46</v>
      </c>
      <c r="D1832" s="30">
        <v>0</v>
      </c>
      <c r="E1832" s="30">
        <v>4.9800000000000004</v>
      </c>
      <c r="F1832" s="30">
        <v>7.44</v>
      </c>
      <c r="G1832" s="30" t="s">
        <v>14</v>
      </c>
      <c r="H1832" s="30" t="s">
        <v>70</v>
      </c>
      <c r="I1832" s="30" t="s">
        <v>24</v>
      </c>
      <c r="J1832" s="30" t="s">
        <v>64</v>
      </c>
      <c r="K1832" s="30" t="s">
        <v>49</v>
      </c>
      <c r="L1832" s="30" t="s">
        <v>2150</v>
      </c>
      <c r="M1832" s="30">
        <v>0.36</v>
      </c>
      <c r="N1832" s="30" t="s">
        <v>8</v>
      </c>
      <c r="O1832" s="30" t="s">
        <v>9</v>
      </c>
      <c r="P1832" s="30" t="s">
        <v>99</v>
      </c>
      <c r="Q1832" s="30" t="s">
        <v>2893</v>
      </c>
      <c r="R1832" s="30">
        <v>32004</v>
      </c>
      <c r="S1832" s="32">
        <v>42174</v>
      </c>
      <c r="T1832" s="32">
        <v>42176</v>
      </c>
      <c r="U1832" s="53">
        <v>-195.34200000000001</v>
      </c>
      <c r="V1832" s="30">
        <v>15</v>
      </c>
      <c r="W1832" s="30">
        <v>78.31</v>
      </c>
      <c r="X1832" s="30">
        <v>86491</v>
      </c>
      <c r="Y1832" s="30" t="s">
        <v>3215</v>
      </c>
      <c r="Z1832" s="30">
        <v>158.43033997783152</v>
      </c>
    </row>
    <row r="1833" spans="1:26" x14ac:dyDescent="0.2">
      <c r="A1833" s="30">
        <v>3167</v>
      </c>
      <c r="B1833" s="30" t="s">
        <v>2892</v>
      </c>
      <c r="C1833" s="30" t="s">
        <v>46</v>
      </c>
      <c r="D1833" s="30">
        <v>0.1</v>
      </c>
      <c r="E1833" s="30">
        <v>3.98</v>
      </c>
      <c r="F1833" s="30">
        <v>0.83</v>
      </c>
      <c r="G1833" s="30" t="s">
        <v>14</v>
      </c>
      <c r="H1833" s="30" t="s">
        <v>70</v>
      </c>
      <c r="I1833" s="30" t="s">
        <v>24</v>
      </c>
      <c r="J1833" s="30" t="s">
        <v>25</v>
      </c>
      <c r="K1833" s="30" t="s">
        <v>26</v>
      </c>
      <c r="L1833" s="30" t="s">
        <v>2761</v>
      </c>
      <c r="M1833" s="30">
        <v>0.51</v>
      </c>
      <c r="N1833" s="30" t="s">
        <v>8</v>
      </c>
      <c r="O1833" s="30" t="s">
        <v>9</v>
      </c>
      <c r="P1833" s="30" t="s">
        <v>99</v>
      </c>
      <c r="Q1833" s="30" t="s">
        <v>2893</v>
      </c>
      <c r="R1833" s="30">
        <v>32004</v>
      </c>
      <c r="S1833" s="32">
        <v>42174</v>
      </c>
      <c r="T1833" s="32">
        <v>42176</v>
      </c>
      <c r="U1833" s="53">
        <v>-89.709199999999996</v>
      </c>
      <c r="V1833" s="30">
        <v>11</v>
      </c>
      <c r="W1833" s="30">
        <v>42.46</v>
      </c>
      <c r="X1833" s="30">
        <v>86491</v>
      </c>
      <c r="Y1833" s="30" t="s">
        <v>3215</v>
      </c>
      <c r="Z1833" s="30">
        <v>139.36548658090209</v>
      </c>
    </row>
    <row r="1834" spans="1:26" x14ac:dyDescent="0.2">
      <c r="A1834" s="30">
        <v>491</v>
      </c>
      <c r="B1834" s="30" t="s">
        <v>1049</v>
      </c>
      <c r="C1834" s="30" t="s">
        <v>1</v>
      </c>
      <c r="D1834" s="30">
        <v>0.02</v>
      </c>
      <c r="E1834" s="30">
        <v>1360.14</v>
      </c>
      <c r="F1834" s="30">
        <v>14.7</v>
      </c>
      <c r="G1834" s="30" t="s">
        <v>2</v>
      </c>
      <c r="H1834" s="30" t="s">
        <v>15</v>
      </c>
      <c r="I1834" s="30" t="s">
        <v>16</v>
      </c>
      <c r="J1834" s="30" t="s">
        <v>32</v>
      </c>
      <c r="K1834" s="30" t="s">
        <v>33</v>
      </c>
      <c r="L1834" s="30" t="s">
        <v>2748</v>
      </c>
      <c r="M1834" s="30">
        <v>0.59</v>
      </c>
      <c r="N1834" s="30" t="s">
        <v>8</v>
      </c>
      <c r="O1834" s="30" t="s">
        <v>87</v>
      </c>
      <c r="P1834" s="30" t="s">
        <v>88</v>
      </c>
      <c r="Q1834" s="30" t="s">
        <v>89</v>
      </c>
      <c r="R1834" s="30">
        <v>10154</v>
      </c>
      <c r="S1834" s="32">
        <v>42175</v>
      </c>
      <c r="T1834" s="32">
        <v>42177</v>
      </c>
      <c r="U1834" s="53">
        <v>2028.12</v>
      </c>
      <c r="V1834" s="30">
        <v>22</v>
      </c>
      <c r="W1834" s="30">
        <v>23939.200000000001</v>
      </c>
      <c r="X1834" s="30">
        <v>6562</v>
      </c>
      <c r="Y1834" s="30" t="s">
        <v>3218</v>
      </c>
      <c r="Z1834" s="30">
        <v>7316.3626789029113</v>
      </c>
    </row>
    <row r="1835" spans="1:26" x14ac:dyDescent="0.2">
      <c r="A1835" s="30">
        <v>494</v>
      </c>
      <c r="B1835" s="30" t="s">
        <v>1050</v>
      </c>
      <c r="C1835" s="30" t="s">
        <v>1</v>
      </c>
      <c r="D1835" s="30">
        <v>0.02</v>
      </c>
      <c r="E1835" s="30">
        <v>1360.14</v>
      </c>
      <c r="F1835" s="30">
        <v>14.7</v>
      </c>
      <c r="G1835" s="30" t="s">
        <v>2</v>
      </c>
      <c r="H1835" s="30" t="s">
        <v>15</v>
      </c>
      <c r="I1835" s="30" t="s">
        <v>16</v>
      </c>
      <c r="J1835" s="30" t="s">
        <v>32</v>
      </c>
      <c r="K1835" s="30" t="s">
        <v>33</v>
      </c>
      <c r="L1835" s="30" t="s">
        <v>2748</v>
      </c>
      <c r="M1835" s="30">
        <v>0.59</v>
      </c>
      <c r="N1835" s="30" t="s">
        <v>8</v>
      </c>
      <c r="O1835" s="30" t="s">
        <v>35</v>
      </c>
      <c r="P1835" s="30" t="s">
        <v>42</v>
      </c>
      <c r="Q1835" s="30" t="s">
        <v>118</v>
      </c>
      <c r="R1835" s="30">
        <v>98115</v>
      </c>
      <c r="S1835" s="32">
        <v>42175</v>
      </c>
      <c r="T1835" s="32">
        <v>42177</v>
      </c>
      <c r="U1835" s="53">
        <v>3042.18</v>
      </c>
      <c r="V1835" s="30">
        <v>6</v>
      </c>
      <c r="W1835" s="30">
        <v>8637.44</v>
      </c>
      <c r="X1835" s="30">
        <v>88908</v>
      </c>
      <c r="Y1835" s="30" t="s">
        <v>3217</v>
      </c>
      <c r="Z1835" s="30">
        <v>8354.7862029419721</v>
      </c>
    </row>
    <row r="1836" spans="1:26" x14ac:dyDescent="0.2">
      <c r="A1836" s="30">
        <v>896</v>
      </c>
      <c r="B1836" s="30" t="s">
        <v>351</v>
      </c>
      <c r="C1836" s="30" t="s">
        <v>1</v>
      </c>
      <c r="D1836" s="30">
        <v>0.06</v>
      </c>
      <c r="E1836" s="30">
        <v>47.98</v>
      </c>
      <c r="F1836" s="30">
        <v>3.61</v>
      </c>
      <c r="G1836" s="30" t="s">
        <v>14</v>
      </c>
      <c r="H1836" s="30" t="s">
        <v>70</v>
      </c>
      <c r="I1836" s="30" t="s">
        <v>16</v>
      </c>
      <c r="J1836" s="30" t="s">
        <v>17</v>
      </c>
      <c r="K1836" s="30" t="s">
        <v>18</v>
      </c>
      <c r="L1836" s="30" t="s">
        <v>1215</v>
      </c>
      <c r="M1836" s="30">
        <v>0.71</v>
      </c>
      <c r="N1836" s="30" t="s">
        <v>8</v>
      </c>
      <c r="O1836" s="30" t="s">
        <v>28</v>
      </c>
      <c r="P1836" s="30" t="s">
        <v>163</v>
      </c>
      <c r="Q1836" s="30" t="s">
        <v>352</v>
      </c>
      <c r="R1836" s="30">
        <v>76201</v>
      </c>
      <c r="S1836" s="32">
        <v>42175</v>
      </c>
      <c r="T1836" s="32">
        <v>42177</v>
      </c>
      <c r="U1836" s="53">
        <v>35.954999999999998</v>
      </c>
      <c r="V1836" s="30">
        <v>11</v>
      </c>
      <c r="W1836" s="30">
        <v>517.67999999999995</v>
      </c>
      <c r="X1836" s="30">
        <v>90167</v>
      </c>
      <c r="Y1836" s="30" t="s">
        <v>3216</v>
      </c>
      <c r="Z1836" s="30">
        <v>764.39830541104823</v>
      </c>
    </row>
    <row r="1837" spans="1:26" x14ac:dyDescent="0.2">
      <c r="A1837" s="30">
        <v>2352</v>
      </c>
      <c r="B1837" s="30" t="s">
        <v>2894</v>
      </c>
      <c r="C1837" s="30" t="s">
        <v>1</v>
      </c>
      <c r="D1837" s="30">
        <v>0.06</v>
      </c>
      <c r="E1837" s="30">
        <v>59.76</v>
      </c>
      <c r="F1837" s="30">
        <v>9.7100000000000009</v>
      </c>
      <c r="G1837" s="30" t="s">
        <v>14</v>
      </c>
      <c r="H1837" s="30" t="s">
        <v>15</v>
      </c>
      <c r="I1837" s="30" t="s">
        <v>24</v>
      </c>
      <c r="J1837" s="30" t="s">
        <v>54</v>
      </c>
      <c r="K1837" s="30" t="s">
        <v>49</v>
      </c>
      <c r="L1837" s="30" t="s">
        <v>1949</v>
      </c>
      <c r="M1837" s="30">
        <v>0.56999999999999995</v>
      </c>
      <c r="N1837" s="30" t="s">
        <v>8</v>
      </c>
      <c r="O1837" s="30" t="s">
        <v>87</v>
      </c>
      <c r="P1837" s="30" t="s">
        <v>394</v>
      </c>
      <c r="Q1837" s="30" t="s">
        <v>2895</v>
      </c>
      <c r="R1837" s="30">
        <v>21501</v>
      </c>
      <c r="S1837" s="32">
        <v>42175</v>
      </c>
      <c r="T1837" s="32">
        <v>42178</v>
      </c>
      <c r="U1837" s="53">
        <v>756.67470000000003</v>
      </c>
      <c r="V1837" s="30">
        <v>18</v>
      </c>
      <c r="W1837" s="30">
        <v>1096.6300000000001</v>
      </c>
      <c r="X1837" s="30">
        <v>86165</v>
      </c>
      <c r="Y1837" s="30" t="s">
        <v>3218</v>
      </c>
      <c r="Z1837" s="30">
        <v>1562.6411487962355</v>
      </c>
    </row>
    <row r="1838" spans="1:26" x14ac:dyDescent="0.2">
      <c r="A1838" s="30">
        <v>2352</v>
      </c>
      <c r="B1838" s="30" t="s">
        <v>2894</v>
      </c>
      <c r="C1838" s="30" t="s">
        <v>1</v>
      </c>
      <c r="D1838" s="30">
        <v>7.0000000000000007E-2</v>
      </c>
      <c r="E1838" s="30">
        <v>195.99</v>
      </c>
      <c r="F1838" s="30">
        <v>4.2</v>
      </c>
      <c r="G1838" s="30" t="s">
        <v>14</v>
      </c>
      <c r="H1838" s="30" t="s">
        <v>15</v>
      </c>
      <c r="I1838" s="30" t="s">
        <v>16</v>
      </c>
      <c r="J1838" s="30" t="s">
        <v>111</v>
      </c>
      <c r="K1838" s="30" t="s">
        <v>49</v>
      </c>
      <c r="L1838" s="30" t="s">
        <v>2804</v>
      </c>
      <c r="M1838" s="30">
        <v>0.56000000000000005</v>
      </c>
      <c r="N1838" s="30" t="s">
        <v>8</v>
      </c>
      <c r="O1838" s="30" t="s">
        <v>87</v>
      </c>
      <c r="P1838" s="30" t="s">
        <v>394</v>
      </c>
      <c r="Q1838" s="30" t="s">
        <v>2895</v>
      </c>
      <c r="R1838" s="30">
        <v>21501</v>
      </c>
      <c r="S1838" s="32">
        <v>42175</v>
      </c>
      <c r="T1838" s="32">
        <v>42178</v>
      </c>
      <c r="U1838" s="53">
        <v>-222.34299999999999</v>
      </c>
      <c r="V1838" s="30">
        <v>4</v>
      </c>
      <c r="W1838" s="30">
        <v>632.12</v>
      </c>
      <c r="X1838" s="30">
        <v>86165</v>
      </c>
      <c r="Y1838" s="30" t="s">
        <v>3218</v>
      </c>
      <c r="Z1838" s="30">
        <v>819.72133405668126</v>
      </c>
    </row>
    <row r="1839" spans="1:26" x14ac:dyDescent="0.2">
      <c r="A1839" s="30">
        <v>1123</v>
      </c>
      <c r="B1839" s="30" t="s">
        <v>1623</v>
      </c>
      <c r="C1839" s="30" t="s">
        <v>13</v>
      </c>
      <c r="D1839" s="30">
        <v>0.09</v>
      </c>
      <c r="E1839" s="30">
        <v>175.99</v>
      </c>
      <c r="F1839" s="30">
        <v>4.99</v>
      </c>
      <c r="G1839" s="30" t="s">
        <v>14</v>
      </c>
      <c r="H1839" s="30" t="s">
        <v>3</v>
      </c>
      <c r="I1839" s="30" t="s">
        <v>16</v>
      </c>
      <c r="J1839" s="30" t="s">
        <v>111</v>
      </c>
      <c r="K1839" s="30" t="s">
        <v>49</v>
      </c>
      <c r="L1839" s="30" t="s">
        <v>1225</v>
      </c>
      <c r="M1839" s="30">
        <v>0.59</v>
      </c>
      <c r="N1839" s="30" t="s">
        <v>8</v>
      </c>
      <c r="O1839" s="30" t="s">
        <v>35</v>
      </c>
      <c r="P1839" s="30" t="s">
        <v>66</v>
      </c>
      <c r="Q1839" s="30" t="s">
        <v>1625</v>
      </c>
      <c r="R1839" s="30">
        <v>95661</v>
      </c>
      <c r="S1839" s="32">
        <v>42175</v>
      </c>
      <c r="T1839" s="32">
        <v>42177</v>
      </c>
      <c r="U1839" s="53">
        <v>2169.7464</v>
      </c>
      <c r="V1839" s="30">
        <v>22</v>
      </c>
      <c r="W1839" s="30">
        <v>3144.56</v>
      </c>
      <c r="X1839" s="30">
        <v>87016</v>
      </c>
      <c r="Y1839" s="30" t="s">
        <v>3217</v>
      </c>
      <c r="Z1839" s="30">
        <v>2967.5721787738216</v>
      </c>
    </row>
    <row r="1840" spans="1:26" x14ac:dyDescent="0.2">
      <c r="A1840" s="30">
        <v>1124</v>
      </c>
      <c r="B1840" s="30" t="s">
        <v>2896</v>
      </c>
      <c r="C1840" s="30" t="s">
        <v>13</v>
      </c>
      <c r="D1840" s="30">
        <v>0.09</v>
      </c>
      <c r="E1840" s="30">
        <v>160.97999999999999</v>
      </c>
      <c r="F1840" s="30">
        <v>35.020000000000003</v>
      </c>
      <c r="G1840" s="30" t="s">
        <v>2</v>
      </c>
      <c r="H1840" s="30" t="s">
        <v>3</v>
      </c>
      <c r="I1840" s="30" t="s">
        <v>4</v>
      </c>
      <c r="J1840" s="30" t="s">
        <v>93</v>
      </c>
      <c r="K1840" s="30" t="s">
        <v>6</v>
      </c>
      <c r="L1840" s="30" t="s">
        <v>1731</v>
      </c>
      <c r="M1840" s="30">
        <v>0.72</v>
      </c>
      <c r="N1840" s="30" t="s">
        <v>8</v>
      </c>
      <c r="O1840" s="30" t="s">
        <v>87</v>
      </c>
      <c r="P1840" s="30" t="s">
        <v>224</v>
      </c>
      <c r="Q1840" s="30" t="s">
        <v>2897</v>
      </c>
      <c r="R1840" s="30">
        <v>6360</v>
      </c>
      <c r="S1840" s="32">
        <v>42175</v>
      </c>
      <c r="T1840" s="32">
        <v>42176</v>
      </c>
      <c r="U1840" s="53">
        <v>-229.93</v>
      </c>
      <c r="V1840" s="30">
        <v>18</v>
      </c>
      <c r="W1840" s="30">
        <v>2653.02</v>
      </c>
      <c r="X1840" s="30">
        <v>87016</v>
      </c>
      <c r="Y1840" s="30" t="s">
        <v>3218</v>
      </c>
      <c r="Z1840" s="30">
        <v>1597.7086765909369</v>
      </c>
    </row>
    <row r="1841" spans="1:26" x14ac:dyDescent="0.2">
      <c r="A1841" s="30">
        <v>1432</v>
      </c>
      <c r="B1841" s="30" t="s">
        <v>1486</v>
      </c>
      <c r="C1841" s="30" t="s">
        <v>23</v>
      </c>
      <c r="D1841" s="30">
        <v>7.0000000000000007E-2</v>
      </c>
      <c r="E1841" s="30">
        <v>10.98</v>
      </c>
      <c r="F1841" s="30">
        <v>4.8</v>
      </c>
      <c r="G1841" s="30" t="s">
        <v>14</v>
      </c>
      <c r="H1841" s="30" t="s">
        <v>70</v>
      </c>
      <c r="I1841" s="30" t="s">
        <v>24</v>
      </c>
      <c r="J1841" s="30" t="s">
        <v>321</v>
      </c>
      <c r="K1841" s="30" t="s">
        <v>49</v>
      </c>
      <c r="L1841" s="30" t="s">
        <v>1457</v>
      </c>
      <c r="M1841" s="30">
        <v>0.36</v>
      </c>
      <c r="N1841" s="30" t="s">
        <v>8</v>
      </c>
      <c r="O1841" s="30" t="s">
        <v>28</v>
      </c>
      <c r="P1841" s="30" t="s">
        <v>29</v>
      </c>
      <c r="Q1841" s="30" t="s">
        <v>1488</v>
      </c>
      <c r="R1841" s="30">
        <v>46203</v>
      </c>
      <c r="S1841" s="32">
        <v>42175</v>
      </c>
      <c r="T1841" s="32">
        <v>42182</v>
      </c>
      <c r="U1841" s="53">
        <v>52.92</v>
      </c>
      <c r="V1841" s="30">
        <v>16</v>
      </c>
      <c r="W1841" s="30">
        <v>165.21</v>
      </c>
      <c r="X1841" s="30">
        <v>86827</v>
      </c>
      <c r="Y1841" s="30" t="s">
        <v>3216</v>
      </c>
      <c r="Z1841" s="30">
        <v>190.96858538389449</v>
      </c>
    </row>
    <row r="1842" spans="1:26" x14ac:dyDescent="0.2">
      <c r="A1842" s="30">
        <v>491</v>
      </c>
      <c r="B1842" s="30" t="s">
        <v>1049</v>
      </c>
      <c r="C1842" s="30" t="s">
        <v>46</v>
      </c>
      <c r="D1842" s="30">
        <v>0.02</v>
      </c>
      <c r="E1842" s="30">
        <v>9.06</v>
      </c>
      <c r="F1842" s="30">
        <v>9.86</v>
      </c>
      <c r="G1842" s="30" t="s">
        <v>14</v>
      </c>
      <c r="H1842" s="30" t="s">
        <v>15</v>
      </c>
      <c r="I1842" s="30" t="s">
        <v>24</v>
      </c>
      <c r="J1842" s="30" t="s">
        <v>64</v>
      </c>
      <c r="K1842" s="30" t="s">
        <v>49</v>
      </c>
      <c r="L1842" s="30" t="s">
        <v>2262</v>
      </c>
      <c r="M1842" s="30">
        <v>0.4</v>
      </c>
      <c r="N1842" s="30" t="s">
        <v>8</v>
      </c>
      <c r="O1842" s="30" t="s">
        <v>87</v>
      </c>
      <c r="P1842" s="30" t="s">
        <v>88</v>
      </c>
      <c r="Q1842" s="30" t="s">
        <v>89</v>
      </c>
      <c r="R1842" s="30">
        <v>10154</v>
      </c>
      <c r="S1842" s="32">
        <v>42175</v>
      </c>
      <c r="T1842" s="32">
        <v>42177</v>
      </c>
      <c r="U1842" s="53">
        <v>-63.51</v>
      </c>
      <c r="V1842" s="30">
        <v>24</v>
      </c>
      <c r="W1842" s="30">
        <v>239.82</v>
      </c>
      <c r="X1842" s="30">
        <v>42852</v>
      </c>
      <c r="Y1842" s="30" t="s">
        <v>3218</v>
      </c>
      <c r="Z1842" s="30">
        <v>364.1951063599758</v>
      </c>
    </row>
    <row r="1843" spans="1:26" x14ac:dyDescent="0.2">
      <c r="A1843" s="30">
        <v>494</v>
      </c>
      <c r="B1843" s="30" t="s">
        <v>1050</v>
      </c>
      <c r="C1843" s="30" t="s">
        <v>46</v>
      </c>
      <c r="D1843" s="30">
        <v>0.02</v>
      </c>
      <c r="E1843" s="30">
        <v>9.06</v>
      </c>
      <c r="F1843" s="30">
        <v>9.86</v>
      </c>
      <c r="G1843" s="30" t="s">
        <v>14</v>
      </c>
      <c r="H1843" s="30" t="s">
        <v>15</v>
      </c>
      <c r="I1843" s="30" t="s">
        <v>24</v>
      </c>
      <c r="J1843" s="30" t="s">
        <v>64</v>
      </c>
      <c r="K1843" s="30" t="s">
        <v>49</v>
      </c>
      <c r="L1843" s="30" t="s">
        <v>2262</v>
      </c>
      <c r="M1843" s="30">
        <v>0.4</v>
      </c>
      <c r="N1843" s="30" t="s">
        <v>8</v>
      </c>
      <c r="O1843" s="30" t="s">
        <v>35</v>
      </c>
      <c r="P1843" s="30" t="s">
        <v>42</v>
      </c>
      <c r="Q1843" s="30" t="s">
        <v>118</v>
      </c>
      <c r="R1843" s="30">
        <v>98115</v>
      </c>
      <c r="S1843" s="32">
        <v>42175</v>
      </c>
      <c r="T1843" s="32">
        <v>42177</v>
      </c>
      <c r="U1843" s="53">
        <v>-31.754999999999999</v>
      </c>
      <c r="V1843" s="30">
        <v>6</v>
      </c>
      <c r="W1843" s="30">
        <v>59.95</v>
      </c>
      <c r="X1843" s="30">
        <v>88908</v>
      </c>
      <c r="Y1843" s="30" t="s">
        <v>3217</v>
      </c>
      <c r="Z1843" s="30">
        <v>396.71304317422778</v>
      </c>
    </row>
    <row r="1844" spans="1:26" x14ac:dyDescent="0.2">
      <c r="A1844" s="30">
        <v>1424</v>
      </c>
      <c r="B1844" s="30" t="s">
        <v>413</v>
      </c>
      <c r="C1844" s="30" t="s">
        <v>46</v>
      </c>
      <c r="D1844" s="30">
        <v>0.05</v>
      </c>
      <c r="E1844" s="30">
        <v>8.0399999999999991</v>
      </c>
      <c r="F1844" s="30">
        <v>8.94</v>
      </c>
      <c r="G1844" s="30" t="s">
        <v>14</v>
      </c>
      <c r="H1844" s="30" t="s">
        <v>47</v>
      </c>
      <c r="I1844" s="30" t="s">
        <v>24</v>
      </c>
      <c r="J1844" s="30" t="s">
        <v>48</v>
      </c>
      <c r="K1844" s="30" t="s">
        <v>49</v>
      </c>
      <c r="L1844" s="30" t="s">
        <v>2125</v>
      </c>
      <c r="M1844" s="30">
        <v>0.4</v>
      </c>
      <c r="N1844" s="30" t="s">
        <v>8</v>
      </c>
      <c r="O1844" s="30" t="s">
        <v>35</v>
      </c>
      <c r="P1844" s="30" t="s">
        <v>36</v>
      </c>
      <c r="Q1844" s="30" t="s">
        <v>415</v>
      </c>
      <c r="R1844" s="30">
        <v>80112</v>
      </c>
      <c r="S1844" s="32">
        <v>42175</v>
      </c>
      <c r="T1844" s="32">
        <v>42177</v>
      </c>
      <c r="U1844" s="53">
        <v>-164.3948</v>
      </c>
      <c r="V1844" s="30">
        <v>15</v>
      </c>
      <c r="W1844" s="30">
        <v>121.36</v>
      </c>
      <c r="X1844" s="30">
        <v>89449</v>
      </c>
      <c r="Y1844" s="30" t="s">
        <v>3217</v>
      </c>
      <c r="Z1844" s="30">
        <v>271.81212999427521</v>
      </c>
    </row>
    <row r="1845" spans="1:26" x14ac:dyDescent="0.2">
      <c r="A1845" s="30">
        <v>2487</v>
      </c>
      <c r="B1845" s="30" t="s">
        <v>2722</v>
      </c>
      <c r="C1845" s="30" t="s">
        <v>46</v>
      </c>
      <c r="D1845" s="30">
        <v>0.04</v>
      </c>
      <c r="E1845" s="30">
        <v>3.08</v>
      </c>
      <c r="F1845" s="30">
        <v>0.99</v>
      </c>
      <c r="G1845" s="30" t="s">
        <v>14</v>
      </c>
      <c r="H1845" s="30" t="s">
        <v>3</v>
      </c>
      <c r="I1845" s="30" t="s">
        <v>24</v>
      </c>
      <c r="J1845" s="30" t="s">
        <v>128</v>
      </c>
      <c r="K1845" s="30" t="s">
        <v>49</v>
      </c>
      <c r="L1845" s="30" t="s">
        <v>634</v>
      </c>
      <c r="M1845" s="30">
        <v>0.37</v>
      </c>
      <c r="N1845" s="30" t="s">
        <v>8</v>
      </c>
      <c r="O1845" s="30" t="s">
        <v>9</v>
      </c>
      <c r="P1845" s="30" t="s">
        <v>51</v>
      </c>
      <c r="Q1845" s="30" t="s">
        <v>2723</v>
      </c>
      <c r="R1845" s="30">
        <v>30084</v>
      </c>
      <c r="S1845" s="32">
        <v>42175</v>
      </c>
      <c r="T1845" s="32">
        <v>42176</v>
      </c>
      <c r="U1845" s="53">
        <v>257.08319999999998</v>
      </c>
      <c r="V1845" s="30">
        <v>14</v>
      </c>
      <c r="W1845" s="30">
        <v>43.41</v>
      </c>
      <c r="X1845" s="30">
        <v>91415</v>
      </c>
      <c r="Y1845" s="30" t="s">
        <v>3215</v>
      </c>
      <c r="Z1845" s="30">
        <v>410.34025904183113</v>
      </c>
    </row>
    <row r="1846" spans="1:26" x14ac:dyDescent="0.2">
      <c r="A1846" s="30">
        <v>2487</v>
      </c>
      <c r="B1846" s="30" t="s">
        <v>2722</v>
      </c>
      <c r="C1846" s="30" t="s">
        <v>46</v>
      </c>
      <c r="D1846" s="30">
        <v>0.1</v>
      </c>
      <c r="E1846" s="30">
        <v>2.78</v>
      </c>
      <c r="F1846" s="30">
        <v>1.25</v>
      </c>
      <c r="G1846" s="30" t="s">
        <v>14</v>
      </c>
      <c r="H1846" s="30" t="s">
        <v>3</v>
      </c>
      <c r="I1846" s="30" t="s">
        <v>24</v>
      </c>
      <c r="J1846" s="30" t="s">
        <v>25</v>
      </c>
      <c r="K1846" s="30" t="s">
        <v>26</v>
      </c>
      <c r="L1846" s="30" t="s">
        <v>358</v>
      </c>
      <c r="M1846" s="30">
        <v>0.59</v>
      </c>
      <c r="N1846" s="30" t="s">
        <v>8</v>
      </c>
      <c r="O1846" s="30" t="s">
        <v>9</v>
      </c>
      <c r="P1846" s="30" t="s">
        <v>51</v>
      </c>
      <c r="Q1846" s="30" t="s">
        <v>2723</v>
      </c>
      <c r="R1846" s="30">
        <v>30084</v>
      </c>
      <c r="S1846" s="32">
        <v>42175</v>
      </c>
      <c r="T1846" s="32">
        <v>42176</v>
      </c>
      <c r="U1846" s="53">
        <v>0.78539999999999999</v>
      </c>
      <c r="V1846" s="30">
        <v>18</v>
      </c>
      <c r="W1846" s="30">
        <v>46.42</v>
      </c>
      <c r="X1846" s="30">
        <v>91415</v>
      </c>
      <c r="Y1846" s="30" t="s">
        <v>3215</v>
      </c>
      <c r="Z1846" s="30">
        <v>297.34111195161483</v>
      </c>
    </row>
    <row r="1847" spans="1:26" x14ac:dyDescent="0.2">
      <c r="A1847" s="30">
        <v>2713</v>
      </c>
      <c r="B1847" s="30" t="s">
        <v>2898</v>
      </c>
      <c r="C1847" s="30" t="s">
        <v>1</v>
      </c>
      <c r="D1847" s="30">
        <v>7.0000000000000007E-2</v>
      </c>
      <c r="E1847" s="30">
        <v>2.88</v>
      </c>
      <c r="F1847" s="30">
        <v>0.5</v>
      </c>
      <c r="G1847" s="30" t="s">
        <v>14</v>
      </c>
      <c r="H1847" s="30" t="s">
        <v>70</v>
      </c>
      <c r="I1847" s="30" t="s">
        <v>24</v>
      </c>
      <c r="J1847" s="30" t="s">
        <v>128</v>
      </c>
      <c r="K1847" s="30" t="s">
        <v>49</v>
      </c>
      <c r="L1847" s="30" t="s">
        <v>2899</v>
      </c>
      <c r="M1847" s="30">
        <v>0.39</v>
      </c>
      <c r="N1847" s="30" t="s">
        <v>8</v>
      </c>
      <c r="O1847" s="30" t="s">
        <v>28</v>
      </c>
      <c r="P1847" s="30" t="s">
        <v>265</v>
      </c>
      <c r="Q1847" s="30" t="s">
        <v>2900</v>
      </c>
      <c r="R1847" s="30">
        <v>49001</v>
      </c>
      <c r="S1847" s="32">
        <v>42176</v>
      </c>
      <c r="T1847" s="32">
        <v>42179</v>
      </c>
      <c r="U1847" s="53">
        <v>17.429400000000001</v>
      </c>
      <c r="V1847" s="30">
        <v>9</v>
      </c>
      <c r="W1847" s="30">
        <v>25.26</v>
      </c>
      <c r="X1847" s="30">
        <v>88701</v>
      </c>
      <c r="Y1847" s="30" t="s">
        <v>3216</v>
      </c>
      <c r="Z1847" s="30">
        <v>245.5758061597067</v>
      </c>
    </row>
    <row r="1848" spans="1:26" x14ac:dyDescent="0.2">
      <c r="A1848" s="30">
        <v>2713</v>
      </c>
      <c r="B1848" s="30" t="s">
        <v>2898</v>
      </c>
      <c r="C1848" s="30" t="s">
        <v>1</v>
      </c>
      <c r="D1848" s="30">
        <v>0.03</v>
      </c>
      <c r="E1848" s="30">
        <v>348.21</v>
      </c>
      <c r="F1848" s="30">
        <v>40.19</v>
      </c>
      <c r="G1848" s="30" t="s">
        <v>2</v>
      </c>
      <c r="H1848" s="30" t="s">
        <v>70</v>
      </c>
      <c r="I1848" s="30" t="s">
        <v>4</v>
      </c>
      <c r="J1848" s="30" t="s">
        <v>5</v>
      </c>
      <c r="K1848" s="30" t="s">
        <v>6</v>
      </c>
      <c r="L1848" s="30" t="s">
        <v>7</v>
      </c>
      <c r="M1848" s="30">
        <v>0.62</v>
      </c>
      <c r="N1848" s="30" t="s">
        <v>8</v>
      </c>
      <c r="O1848" s="30" t="s">
        <v>28</v>
      </c>
      <c r="P1848" s="30" t="s">
        <v>265</v>
      </c>
      <c r="Q1848" s="30" t="s">
        <v>2900</v>
      </c>
      <c r="R1848" s="30">
        <v>49001</v>
      </c>
      <c r="S1848" s="32">
        <v>42176</v>
      </c>
      <c r="T1848" s="32">
        <v>42177</v>
      </c>
      <c r="U1848" s="53">
        <v>-178.86959999999999</v>
      </c>
      <c r="V1848" s="30">
        <v>2</v>
      </c>
      <c r="W1848" s="30">
        <v>736.16</v>
      </c>
      <c r="X1848" s="30">
        <v>88701</v>
      </c>
      <c r="Y1848" s="30" t="s">
        <v>3216</v>
      </c>
      <c r="Z1848" s="30">
        <v>2637.5839492121977</v>
      </c>
    </row>
    <row r="1849" spans="1:26" x14ac:dyDescent="0.2">
      <c r="A1849" s="30">
        <v>2049</v>
      </c>
      <c r="B1849" s="30" t="s">
        <v>2901</v>
      </c>
      <c r="C1849" s="30" t="s">
        <v>13</v>
      </c>
      <c r="D1849" s="30">
        <v>0.03</v>
      </c>
      <c r="E1849" s="30">
        <v>15.28</v>
      </c>
      <c r="F1849" s="30">
        <v>1.99</v>
      </c>
      <c r="G1849" s="30" t="s">
        <v>14</v>
      </c>
      <c r="H1849" s="30" t="s">
        <v>70</v>
      </c>
      <c r="I1849" s="30" t="s">
        <v>16</v>
      </c>
      <c r="J1849" s="30" t="s">
        <v>17</v>
      </c>
      <c r="K1849" s="30" t="s">
        <v>18</v>
      </c>
      <c r="L1849" s="30" t="s">
        <v>488</v>
      </c>
      <c r="M1849" s="30">
        <v>0.42</v>
      </c>
      <c r="N1849" s="30" t="s">
        <v>8</v>
      </c>
      <c r="O1849" s="30" t="s">
        <v>9</v>
      </c>
      <c r="P1849" s="30" t="s">
        <v>218</v>
      </c>
      <c r="Q1849" s="30" t="s">
        <v>2902</v>
      </c>
      <c r="R1849" s="30">
        <v>22801</v>
      </c>
      <c r="S1849" s="32">
        <v>42176</v>
      </c>
      <c r="T1849" s="32">
        <v>42178</v>
      </c>
      <c r="U1849" s="53">
        <v>-266.68599999999998</v>
      </c>
      <c r="V1849" s="30">
        <v>19</v>
      </c>
      <c r="W1849" s="30">
        <v>290.98</v>
      </c>
      <c r="X1849" s="30">
        <v>88220</v>
      </c>
      <c r="Y1849" s="30" t="s">
        <v>3215</v>
      </c>
      <c r="Z1849" s="30">
        <v>-206.4622817488048</v>
      </c>
    </row>
    <row r="1850" spans="1:26" x14ac:dyDescent="0.2">
      <c r="A1850" s="30">
        <v>2049</v>
      </c>
      <c r="B1850" s="30" t="s">
        <v>2901</v>
      </c>
      <c r="C1850" s="30" t="s">
        <v>13</v>
      </c>
      <c r="D1850" s="30">
        <v>0.09</v>
      </c>
      <c r="E1850" s="30">
        <v>1.76</v>
      </c>
      <c r="F1850" s="30">
        <v>0.7</v>
      </c>
      <c r="G1850" s="30" t="s">
        <v>14</v>
      </c>
      <c r="H1850" s="30" t="s">
        <v>70</v>
      </c>
      <c r="I1850" s="30" t="s">
        <v>24</v>
      </c>
      <c r="J1850" s="30" t="s">
        <v>25</v>
      </c>
      <c r="K1850" s="30" t="s">
        <v>26</v>
      </c>
      <c r="L1850" s="30" t="s">
        <v>2903</v>
      </c>
      <c r="M1850" s="30">
        <v>0.56000000000000005</v>
      </c>
      <c r="N1850" s="30" t="s">
        <v>8</v>
      </c>
      <c r="O1850" s="30" t="s">
        <v>9</v>
      </c>
      <c r="P1850" s="30" t="s">
        <v>218</v>
      </c>
      <c r="Q1850" s="30" t="s">
        <v>2902</v>
      </c>
      <c r="R1850" s="30">
        <v>22801</v>
      </c>
      <c r="S1850" s="32">
        <v>42176</v>
      </c>
      <c r="T1850" s="32">
        <v>42179</v>
      </c>
      <c r="U1850" s="53">
        <v>-12.278</v>
      </c>
      <c r="V1850" s="30">
        <v>13</v>
      </c>
      <c r="W1850" s="30">
        <v>21.77</v>
      </c>
      <c r="X1850" s="30">
        <v>88220</v>
      </c>
      <c r="Y1850" s="30" t="s">
        <v>3215</v>
      </c>
      <c r="Z1850" s="30">
        <v>52.758171503333358</v>
      </c>
    </row>
    <row r="1851" spans="1:26" x14ac:dyDescent="0.2">
      <c r="A1851" s="30">
        <v>2305</v>
      </c>
      <c r="B1851" s="30" t="s">
        <v>2904</v>
      </c>
      <c r="C1851" s="30" t="s">
        <v>13</v>
      </c>
      <c r="D1851" s="30">
        <v>0</v>
      </c>
      <c r="E1851" s="30">
        <v>90.48</v>
      </c>
      <c r="F1851" s="30">
        <v>19.989999999999998</v>
      </c>
      <c r="G1851" s="30" t="s">
        <v>14</v>
      </c>
      <c r="H1851" s="30" t="s">
        <v>3</v>
      </c>
      <c r="I1851" s="30" t="s">
        <v>24</v>
      </c>
      <c r="J1851" s="30" t="s">
        <v>321</v>
      </c>
      <c r="K1851" s="30" t="s">
        <v>49</v>
      </c>
      <c r="L1851" s="30" t="s">
        <v>478</v>
      </c>
      <c r="M1851" s="30">
        <v>0.4</v>
      </c>
      <c r="N1851" s="30" t="s">
        <v>8</v>
      </c>
      <c r="O1851" s="30" t="s">
        <v>28</v>
      </c>
      <c r="P1851" s="30" t="s">
        <v>1047</v>
      </c>
      <c r="Q1851" s="30" t="s">
        <v>106</v>
      </c>
      <c r="R1851" s="30">
        <v>57201</v>
      </c>
      <c r="S1851" s="32">
        <v>42176</v>
      </c>
      <c r="T1851" s="32">
        <v>42179</v>
      </c>
      <c r="U1851" s="53">
        <v>800.25509999999997</v>
      </c>
      <c r="V1851" s="30">
        <v>12</v>
      </c>
      <c r="W1851" s="30">
        <v>1159.79</v>
      </c>
      <c r="X1851" s="30">
        <v>89869</v>
      </c>
      <c r="Y1851" s="30" t="s">
        <v>3216</v>
      </c>
      <c r="Z1851" s="30">
        <v>1613.4007592376004</v>
      </c>
    </row>
    <row r="1852" spans="1:26" x14ac:dyDescent="0.2">
      <c r="A1852" s="30">
        <v>648</v>
      </c>
      <c r="B1852" s="30" t="s">
        <v>2905</v>
      </c>
      <c r="C1852" s="30" t="s">
        <v>46</v>
      </c>
      <c r="D1852" s="30">
        <v>0.02</v>
      </c>
      <c r="E1852" s="30">
        <v>25.38</v>
      </c>
      <c r="F1852" s="30">
        <v>8.99</v>
      </c>
      <c r="G1852" s="30" t="s">
        <v>14</v>
      </c>
      <c r="H1852" s="30" t="s">
        <v>47</v>
      </c>
      <c r="I1852" s="30" t="s">
        <v>4</v>
      </c>
      <c r="J1852" s="30" t="s">
        <v>102</v>
      </c>
      <c r="K1852" s="30" t="s">
        <v>18</v>
      </c>
      <c r="L1852" s="30" t="s">
        <v>2361</v>
      </c>
      <c r="M1852" s="30">
        <v>0.5</v>
      </c>
      <c r="N1852" s="30" t="s">
        <v>8</v>
      </c>
      <c r="O1852" s="30" t="s">
        <v>28</v>
      </c>
      <c r="P1852" s="30" t="s">
        <v>79</v>
      </c>
      <c r="Q1852" s="30" t="s">
        <v>2906</v>
      </c>
      <c r="R1852" s="30">
        <v>60440</v>
      </c>
      <c r="S1852" s="32">
        <v>42176</v>
      </c>
      <c r="T1852" s="32">
        <v>42177</v>
      </c>
      <c r="U1852" s="53">
        <v>-10.36</v>
      </c>
      <c r="V1852" s="30">
        <v>1</v>
      </c>
      <c r="W1852" s="30">
        <v>34.11</v>
      </c>
      <c r="X1852" s="30">
        <v>91365</v>
      </c>
      <c r="Y1852" s="30" t="s">
        <v>3216</v>
      </c>
      <c r="Z1852" s="30">
        <v>588.20251312569201</v>
      </c>
    </row>
    <row r="1853" spans="1:26" x14ac:dyDescent="0.2">
      <c r="A1853" s="30">
        <v>792</v>
      </c>
      <c r="B1853" s="30" t="s">
        <v>2907</v>
      </c>
      <c r="C1853" s="30" t="s">
        <v>46</v>
      </c>
      <c r="D1853" s="30">
        <v>0.09</v>
      </c>
      <c r="E1853" s="30">
        <v>6.48</v>
      </c>
      <c r="F1853" s="30">
        <v>9.68</v>
      </c>
      <c r="G1853" s="30" t="s">
        <v>14</v>
      </c>
      <c r="H1853" s="30" t="s">
        <v>70</v>
      </c>
      <c r="I1853" s="30" t="s">
        <v>24</v>
      </c>
      <c r="J1853" s="30" t="s">
        <v>64</v>
      </c>
      <c r="K1853" s="30" t="s">
        <v>49</v>
      </c>
      <c r="L1853" s="30" t="s">
        <v>2908</v>
      </c>
      <c r="M1853" s="30">
        <v>0.36</v>
      </c>
      <c r="N1853" s="30" t="s">
        <v>8</v>
      </c>
      <c r="O1853" s="30" t="s">
        <v>28</v>
      </c>
      <c r="P1853" s="30" t="s">
        <v>183</v>
      </c>
      <c r="Q1853" s="30" t="s">
        <v>2909</v>
      </c>
      <c r="R1853" s="30">
        <v>73064</v>
      </c>
      <c r="S1853" s="32">
        <v>42176</v>
      </c>
      <c r="T1853" s="32">
        <v>42177</v>
      </c>
      <c r="U1853" s="53">
        <v>-204.16</v>
      </c>
      <c r="V1853" s="30">
        <v>16</v>
      </c>
      <c r="W1853" s="30">
        <v>99.92</v>
      </c>
      <c r="X1853" s="30">
        <v>88753</v>
      </c>
      <c r="Y1853" s="30" t="s">
        <v>3216</v>
      </c>
      <c r="Z1853" s="30">
        <v>156.53687584250974</v>
      </c>
    </row>
    <row r="1854" spans="1:26" x14ac:dyDescent="0.2">
      <c r="A1854" s="30">
        <v>1511</v>
      </c>
      <c r="B1854" s="30" t="s">
        <v>2910</v>
      </c>
      <c r="C1854" s="30" t="s">
        <v>1</v>
      </c>
      <c r="D1854" s="30">
        <v>0.09</v>
      </c>
      <c r="E1854" s="30">
        <v>20.98</v>
      </c>
      <c r="F1854" s="30">
        <v>1.49</v>
      </c>
      <c r="G1854" s="30" t="s">
        <v>14</v>
      </c>
      <c r="H1854" s="30" t="s">
        <v>70</v>
      </c>
      <c r="I1854" s="30" t="s">
        <v>24</v>
      </c>
      <c r="J1854" s="30" t="s">
        <v>48</v>
      </c>
      <c r="K1854" s="30" t="s">
        <v>49</v>
      </c>
      <c r="L1854" s="30" t="s">
        <v>2585</v>
      </c>
      <c r="M1854" s="30">
        <v>0.35</v>
      </c>
      <c r="N1854" s="30" t="s">
        <v>8</v>
      </c>
      <c r="O1854" s="30" t="s">
        <v>28</v>
      </c>
      <c r="P1854" s="30" t="s">
        <v>29</v>
      </c>
      <c r="Q1854" s="30" t="s">
        <v>2911</v>
      </c>
      <c r="R1854" s="30">
        <v>47302</v>
      </c>
      <c r="S1854" s="32">
        <v>42177</v>
      </c>
      <c r="T1854" s="32">
        <v>42179</v>
      </c>
      <c r="U1854" s="53">
        <v>199.1823</v>
      </c>
      <c r="V1854" s="30">
        <v>14</v>
      </c>
      <c r="W1854" s="30">
        <v>288.67</v>
      </c>
      <c r="X1854" s="30">
        <v>90303</v>
      </c>
      <c r="Y1854" s="30" t="s">
        <v>3216</v>
      </c>
      <c r="Z1854" s="30">
        <v>469.30474812569258</v>
      </c>
    </row>
    <row r="1855" spans="1:26" x14ac:dyDescent="0.2">
      <c r="A1855" s="30">
        <v>2874</v>
      </c>
      <c r="B1855" s="30" t="s">
        <v>2016</v>
      </c>
      <c r="C1855" s="30" t="s">
        <v>1</v>
      </c>
      <c r="D1855" s="30">
        <v>0.03</v>
      </c>
      <c r="E1855" s="30">
        <v>304.99</v>
      </c>
      <c r="F1855" s="30">
        <v>19.989999999999998</v>
      </c>
      <c r="G1855" s="30" t="s">
        <v>14</v>
      </c>
      <c r="H1855" s="30" t="s">
        <v>47</v>
      </c>
      <c r="I1855" s="30" t="s">
        <v>24</v>
      </c>
      <c r="J1855" s="30" t="s">
        <v>48</v>
      </c>
      <c r="K1855" s="30" t="s">
        <v>49</v>
      </c>
      <c r="L1855" s="30" t="s">
        <v>2779</v>
      </c>
      <c r="M1855" s="30">
        <v>0.4</v>
      </c>
      <c r="N1855" s="30" t="s">
        <v>8</v>
      </c>
      <c r="O1855" s="30" t="s">
        <v>28</v>
      </c>
      <c r="P1855" s="30" t="s">
        <v>109</v>
      </c>
      <c r="Q1855" s="30" t="s">
        <v>2017</v>
      </c>
      <c r="R1855" s="30">
        <v>68128</v>
      </c>
      <c r="S1855" s="32">
        <v>42177</v>
      </c>
      <c r="T1855" s="32">
        <v>42179</v>
      </c>
      <c r="U1855" s="53">
        <v>4033.6089000000002</v>
      </c>
      <c r="V1855" s="30">
        <v>19</v>
      </c>
      <c r="W1855" s="30">
        <v>5845.81</v>
      </c>
      <c r="X1855" s="30">
        <v>89874</v>
      </c>
      <c r="Y1855" s="30" t="s">
        <v>3216</v>
      </c>
      <c r="Z1855" s="30">
        <v>5908.6859476687669</v>
      </c>
    </row>
    <row r="1856" spans="1:26" x14ac:dyDescent="0.2">
      <c r="A1856" s="30">
        <v>2874</v>
      </c>
      <c r="B1856" s="30" t="s">
        <v>2016</v>
      </c>
      <c r="C1856" s="30" t="s">
        <v>1</v>
      </c>
      <c r="D1856" s="30">
        <v>0.09</v>
      </c>
      <c r="E1856" s="30">
        <v>65.989999999999995</v>
      </c>
      <c r="F1856" s="30">
        <v>8.99</v>
      </c>
      <c r="G1856" s="30" t="s">
        <v>14</v>
      </c>
      <c r="H1856" s="30" t="s">
        <v>47</v>
      </c>
      <c r="I1856" s="30" t="s">
        <v>16</v>
      </c>
      <c r="J1856" s="30" t="s">
        <v>111</v>
      </c>
      <c r="K1856" s="30" t="s">
        <v>49</v>
      </c>
      <c r="L1856" s="30" t="s">
        <v>2912</v>
      </c>
      <c r="M1856" s="30">
        <v>0.57999999999999996</v>
      </c>
      <c r="N1856" s="30" t="s">
        <v>8</v>
      </c>
      <c r="O1856" s="30" t="s">
        <v>28</v>
      </c>
      <c r="P1856" s="30" t="s">
        <v>109</v>
      </c>
      <c r="Q1856" s="30" t="s">
        <v>2017</v>
      </c>
      <c r="R1856" s="30">
        <v>68128</v>
      </c>
      <c r="S1856" s="32">
        <v>42177</v>
      </c>
      <c r="T1856" s="32">
        <v>42179</v>
      </c>
      <c r="U1856" s="53">
        <v>141.7824</v>
      </c>
      <c r="V1856" s="30">
        <v>12</v>
      </c>
      <c r="W1856" s="30">
        <v>633.85</v>
      </c>
      <c r="X1856" s="30">
        <v>89874</v>
      </c>
      <c r="Y1856" s="30" t="s">
        <v>3216</v>
      </c>
      <c r="Z1856" s="30">
        <v>980.4565016832214</v>
      </c>
    </row>
    <row r="1857" spans="1:26" x14ac:dyDescent="0.2">
      <c r="A1857" s="30">
        <v>2963</v>
      </c>
      <c r="B1857" s="30" t="s">
        <v>2913</v>
      </c>
      <c r="C1857" s="30" t="s">
        <v>1</v>
      </c>
      <c r="D1857" s="30">
        <v>0.01</v>
      </c>
      <c r="E1857" s="30">
        <v>7.98</v>
      </c>
      <c r="F1857" s="30">
        <v>6.5</v>
      </c>
      <c r="G1857" s="30" t="s">
        <v>14</v>
      </c>
      <c r="H1857" s="30" t="s">
        <v>15</v>
      </c>
      <c r="I1857" s="30" t="s">
        <v>24</v>
      </c>
      <c r="J1857" s="30" t="s">
        <v>54</v>
      </c>
      <c r="K1857" s="30" t="s">
        <v>120</v>
      </c>
      <c r="L1857" s="30" t="s">
        <v>2914</v>
      </c>
      <c r="M1857" s="30">
        <v>0.59</v>
      </c>
      <c r="N1857" s="30" t="s">
        <v>8</v>
      </c>
      <c r="O1857" s="30" t="s">
        <v>87</v>
      </c>
      <c r="P1857" s="30" t="s">
        <v>394</v>
      </c>
      <c r="Q1857" s="30" t="s">
        <v>2915</v>
      </c>
      <c r="R1857" s="30">
        <v>21220</v>
      </c>
      <c r="S1857" s="32">
        <v>42177</v>
      </c>
      <c r="T1857" s="32">
        <v>42178</v>
      </c>
      <c r="U1857" s="53">
        <v>-34.591999999999999</v>
      </c>
      <c r="V1857" s="30">
        <v>4</v>
      </c>
      <c r="W1857" s="30">
        <v>34.909999999999997</v>
      </c>
      <c r="X1857" s="30">
        <v>88612</v>
      </c>
      <c r="Y1857" s="30" t="s">
        <v>3218</v>
      </c>
      <c r="Z1857" s="30">
        <v>551.07118718051311</v>
      </c>
    </row>
    <row r="1858" spans="1:26" x14ac:dyDescent="0.2">
      <c r="A1858" s="30">
        <v>3132</v>
      </c>
      <c r="B1858" s="30" t="s">
        <v>2528</v>
      </c>
      <c r="C1858" s="30" t="s">
        <v>13</v>
      </c>
      <c r="D1858" s="30">
        <v>0.1</v>
      </c>
      <c r="E1858" s="30">
        <v>180.98</v>
      </c>
      <c r="F1858" s="30">
        <v>26.2</v>
      </c>
      <c r="G1858" s="30" t="s">
        <v>2</v>
      </c>
      <c r="H1858" s="30" t="s">
        <v>70</v>
      </c>
      <c r="I1858" s="30" t="s">
        <v>4</v>
      </c>
      <c r="J1858" s="30" t="s">
        <v>85</v>
      </c>
      <c r="K1858" s="30" t="s">
        <v>33</v>
      </c>
      <c r="L1858" s="30" t="s">
        <v>2250</v>
      </c>
      <c r="M1858" s="30">
        <v>0.59</v>
      </c>
      <c r="N1858" s="30" t="s">
        <v>8</v>
      </c>
      <c r="O1858" s="30" t="s">
        <v>28</v>
      </c>
      <c r="P1858" s="30" t="s">
        <v>79</v>
      </c>
      <c r="Q1858" s="30" t="s">
        <v>2530</v>
      </c>
      <c r="R1858" s="30">
        <v>60060</v>
      </c>
      <c r="S1858" s="32">
        <v>42177</v>
      </c>
      <c r="T1858" s="32">
        <v>42178</v>
      </c>
      <c r="U1858" s="53">
        <v>-64.664000000000001</v>
      </c>
      <c r="V1858" s="30">
        <v>3</v>
      </c>
      <c r="W1858" s="30">
        <v>519.41999999999996</v>
      </c>
      <c r="X1858" s="30">
        <v>86790</v>
      </c>
      <c r="Y1858" s="30" t="s">
        <v>3216</v>
      </c>
      <c r="Z1858" s="30">
        <v>1480.2041046890156</v>
      </c>
    </row>
    <row r="1859" spans="1:26" x14ac:dyDescent="0.2">
      <c r="A1859" s="30">
        <v>437</v>
      </c>
      <c r="B1859" s="30" t="s">
        <v>2916</v>
      </c>
      <c r="C1859" s="30" t="s">
        <v>23</v>
      </c>
      <c r="D1859" s="30">
        <v>0.05</v>
      </c>
      <c r="E1859" s="30">
        <v>125.99</v>
      </c>
      <c r="F1859" s="30">
        <v>8.08</v>
      </c>
      <c r="G1859" s="30" t="s">
        <v>14</v>
      </c>
      <c r="H1859" s="30" t="s">
        <v>3</v>
      </c>
      <c r="I1859" s="30" t="s">
        <v>16</v>
      </c>
      <c r="J1859" s="30" t="s">
        <v>111</v>
      </c>
      <c r="K1859" s="30" t="s">
        <v>49</v>
      </c>
      <c r="L1859" s="30" t="s">
        <v>2089</v>
      </c>
      <c r="M1859" s="30">
        <v>0.56999999999999995</v>
      </c>
      <c r="N1859" s="30" t="s">
        <v>8</v>
      </c>
      <c r="O1859" s="30" t="s">
        <v>87</v>
      </c>
      <c r="P1859" s="30" t="s">
        <v>379</v>
      </c>
      <c r="Q1859" s="30" t="s">
        <v>2917</v>
      </c>
      <c r="R1859" s="30">
        <v>1462</v>
      </c>
      <c r="S1859" s="32">
        <v>42177</v>
      </c>
      <c r="T1859" s="32">
        <v>42182</v>
      </c>
      <c r="U1859" s="53">
        <v>427.11840000000001</v>
      </c>
      <c r="V1859" s="30">
        <v>9</v>
      </c>
      <c r="W1859" s="30">
        <v>952.26</v>
      </c>
      <c r="X1859" s="30">
        <v>90695</v>
      </c>
      <c r="Y1859" s="30" t="s">
        <v>3218</v>
      </c>
      <c r="Z1859" s="30">
        <v>1203.8897432714746</v>
      </c>
    </row>
    <row r="1860" spans="1:26" x14ac:dyDescent="0.2">
      <c r="A1860" s="30">
        <v>1127</v>
      </c>
      <c r="B1860" s="30" t="s">
        <v>1321</v>
      </c>
      <c r="C1860" s="30" t="s">
        <v>23</v>
      </c>
      <c r="D1860" s="30">
        <v>0.04</v>
      </c>
      <c r="E1860" s="30">
        <v>4.71</v>
      </c>
      <c r="F1860" s="30">
        <v>0.7</v>
      </c>
      <c r="G1860" s="30" t="s">
        <v>14</v>
      </c>
      <c r="H1860" s="30" t="s">
        <v>15</v>
      </c>
      <c r="I1860" s="30" t="s">
        <v>24</v>
      </c>
      <c r="J1860" s="30" t="s">
        <v>152</v>
      </c>
      <c r="K1860" s="30" t="s">
        <v>26</v>
      </c>
      <c r="L1860" s="30" t="s">
        <v>2700</v>
      </c>
      <c r="M1860" s="30">
        <v>0.8</v>
      </c>
      <c r="N1860" s="30" t="s">
        <v>8</v>
      </c>
      <c r="O1860" s="30" t="s">
        <v>28</v>
      </c>
      <c r="P1860" s="30" t="s">
        <v>163</v>
      </c>
      <c r="Q1860" s="30" t="s">
        <v>1322</v>
      </c>
      <c r="R1860" s="30">
        <v>78852</v>
      </c>
      <c r="S1860" s="32">
        <v>42177</v>
      </c>
      <c r="T1860" s="32">
        <v>42181</v>
      </c>
      <c r="U1860" s="53">
        <v>4.53</v>
      </c>
      <c r="V1860" s="30">
        <v>19</v>
      </c>
      <c r="W1860" s="30">
        <v>90.52</v>
      </c>
      <c r="X1860" s="30">
        <v>87222</v>
      </c>
      <c r="Y1860" s="30" t="s">
        <v>3216</v>
      </c>
      <c r="Z1860" s="30">
        <v>365.05998171369748</v>
      </c>
    </row>
    <row r="1861" spans="1:26" x14ac:dyDescent="0.2">
      <c r="A1861" s="30">
        <v>1128</v>
      </c>
      <c r="B1861" s="30" t="s">
        <v>2918</v>
      </c>
      <c r="C1861" s="30" t="s">
        <v>23</v>
      </c>
      <c r="D1861" s="30">
        <v>0.06</v>
      </c>
      <c r="E1861" s="30">
        <v>4.2</v>
      </c>
      <c r="F1861" s="30">
        <v>2.2599999999999998</v>
      </c>
      <c r="G1861" s="30" t="s">
        <v>14</v>
      </c>
      <c r="H1861" s="30" t="s">
        <v>15</v>
      </c>
      <c r="I1861" s="30" t="s">
        <v>24</v>
      </c>
      <c r="J1861" s="30" t="s">
        <v>64</v>
      </c>
      <c r="K1861" s="30" t="s">
        <v>26</v>
      </c>
      <c r="L1861" s="30" t="s">
        <v>572</v>
      </c>
      <c r="M1861" s="30">
        <v>0.36</v>
      </c>
      <c r="N1861" s="30" t="s">
        <v>8</v>
      </c>
      <c r="O1861" s="30" t="s">
        <v>28</v>
      </c>
      <c r="P1861" s="30" t="s">
        <v>163</v>
      </c>
      <c r="Q1861" s="30" t="s">
        <v>2919</v>
      </c>
      <c r="R1861" s="30">
        <v>78539</v>
      </c>
      <c r="S1861" s="32">
        <v>42177</v>
      </c>
      <c r="T1861" s="32">
        <v>42182</v>
      </c>
      <c r="U1861" s="53">
        <v>9.7799999999999994</v>
      </c>
      <c r="V1861" s="30">
        <v>13</v>
      </c>
      <c r="W1861" s="30">
        <v>55.97</v>
      </c>
      <c r="X1861" s="30">
        <v>87222</v>
      </c>
      <c r="Y1861" s="30" t="s">
        <v>3216</v>
      </c>
      <c r="Z1861" s="30">
        <v>33.017897129597905</v>
      </c>
    </row>
    <row r="1862" spans="1:26" x14ac:dyDescent="0.2">
      <c r="A1862" s="30">
        <v>2279</v>
      </c>
      <c r="B1862" s="30" t="s">
        <v>2920</v>
      </c>
      <c r="C1862" s="30" t="s">
        <v>23</v>
      </c>
      <c r="D1862" s="30">
        <v>0.04</v>
      </c>
      <c r="E1862" s="30">
        <v>4.4800000000000004</v>
      </c>
      <c r="F1862" s="30">
        <v>2.5</v>
      </c>
      <c r="G1862" s="30" t="s">
        <v>63</v>
      </c>
      <c r="H1862" s="30" t="s">
        <v>47</v>
      </c>
      <c r="I1862" s="30" t="s">
        <v>24</v>
      </c>
      <c r="J1862" s="30" t="s">
        <v>321</v>
      </c>
      <c r="K1862" s="30" t="s">
        <v>49</v>
      </c>
      <c r="L1862" s="30" t="s">
        <v>997</v>
      </c>
      <c r="M1862" s="30">
        <v>0.37</v>
      </c>
      <c r="N1862" s="30" t="s">
        <v>8</v>
      </c>
      <c r="O1862" s="30" t="s">
        <v>87</v>
      </c>
      <c r="P1862" s="30" t="s">
        <v>296</v>
      </c>
      <c r="Q1862" s="30" t="s">
        <v>2921</v>
      </c>
      <c r="R1862" s="30">
        <v>15601</v>
      </c>
      <c r="S1862" s="32">
        <v>42177</v>
      </c>
      <c r="T1862" s="32">
        <v>42181</v>
      </c>
      <c r="U1862" s="53">
        <v>10.32</v>
      </c>
      <c r="V1862" s="30">
        <v>7</v>
      </c>
      <c r="W1862" s="30">
        <v>35.93</v>
      </c>
      <c r="X1862" s="30">
        <v>85949</v>
      </c>
      <c r="Y1862" s="30" t="s">
        <v>3218</v>
      </c>
      <c r="Z1862" s="30">
        <v>39.769191654274266</v>
      </c>
    </row>
    <row r="1863" spans="1:26" x14ac:dyDescent="0.2">
      <c r="A1863" s="30">
        <v>101</v>
      </c>
      <c r="B1863" s="30" t="s">
        <v>2922</v>
      </c>
      <c r="C1863" s="30" t="s">
        <v>92</v>
      </c>
      <c r="D1863" s="30">
        <v>0.1</v>
      </c>
      <c r="E1863" s="30">
        <v>19.98</v>
      </c>
      <c r="F1863" s="30">
        <v>4</v>
      </c>
      <c r="G1863" s="30" t="s">
        <v>14</v>
      </c>
      <c r="H1863" s="30" t="s">
        <v>15</v>
      </c>
      <c r="I1863" s="30" t="s">
        <v>16</v>
      </c>
      <c r="J1863" s="30" t="s">
        <v>17</v>
      </c>
      <c r="K1863" s="30" t="s">
        <v>49</v>
      </c>
      <c r="L1863" s="30" t="s">
        <v>1737</v>
      </c>
      <c r="M1863" s="30">
        <v>0.68</v>
      </c>
      <c r="N1863" s="30" t="s">
        <v>8</v>
      </c>
      <c r="O1863" s="30" t="s">
        <v>87</v>
      </c>
      <c r="P1863" s="30" t="s">
        <v>307</v>
      </c>
      <c r="Q1863" s="30" t="s">
        <v>2923</v>
      </c>
      <c r="R1863" s="30">
        <v>4005</v>
      </c>
      <c r="S1863" s="32">
        <v>42177</v>
      </c>
      <c r="T1863" s="32">
        <v>42179</v>
      </c>
      <c r="U1863" s="53">
        <v>-16.2</v>
      </c>
      <c r="V1863" s="30">
        <v>16</v>
      </c>
      <c r="W1863" s="30">
        <v>303.58999999999997</v>
      </c>
      <c r="X1863" s="30">
        <v>88205</v>
      </c>
      <c r="Y1863" s="30" t="s">
        <v>3218</v>
      </c>
      <c r="Z1863" s="30">
        <v>276.48775464130841</v>
      </c>
    </row>
    <row r="1864" spans="1:26" x14ac:dyDescent="0.2">
      <c r="A1864" s="30">
        <v>102</v>
      </c>
      <c r="B1864" s="30" t="s">
        <v>2018</v>
      </c>
      <c r="C1864" s="30" t="s">
        <v>92</v>
      </c>
      <c r="D1864" s="30">
        <v>0.1</v>
      </c>
      <c r="E1864" s="30">
        <v>19.98</v>
      </c>
      <c r="F1864" s="30">
        <v>4</v>
      </c>
      <c r="G1864" s="30" t="s">
        <v>14</v>
      </c>
      <c r="H1864" s="30" t="s">
        <v>15</v>
      </c>
      <c r="I1864" s="30" t="s">
        <v>16</v>
      </c>
      <c r="J1864" s="30" t="s">
        <v>17</v>
      </c>
      <c r="K1864" s="30" t="s">
        <v>49</v>
      </c>
      <c r="L1864" s="30" t="s">
        <v>1737</v>
      </c>
      <c r="M1864" s="30">
        <v>0.68</v>
      </c>
      <c r="N1864" s="30" t="s">
        <v>8</v>
      </c>
      <c r="O1864" s="30" t="s">
        <v>87</v>
      </c>
      <c r="P1864" s="30" t="s">
        <v>379</v>
      </c>
      <c r="Q1864" s="30" t="s">
        <v>764</v>
      </c>
      <c r="R1864" s="30">
        <v>2129</v>
      </c>
      <c r="S1864" s="32">
        <v>42177</v>
      </c>
      <c r="T1864" s="32">
        <v>42179</v>
      </c>
      <c r="U1864" s="53">
        <v>-20.25</v>
      </c>
      <c r="V1864" s="30">
        <v>65</v>
      </c>
      <c r="W1864" s="30">
        <v>1233.32</v>
      </c>
      <c r="X1864" s="30">
        <v>3397</v>
      </c>
      <c r="Y1864" s="30" t="s">
        <v>3218</v>
      </c>
      <c r="Z1864" s="30">
        <v>272.34045046565979</v>
      </c>
    </row>
    <row r="1865" spans="1:26" x14ac:dyDescent="0.2">
      <c r="A1865" s="30">
        <v>102</v>
      </c>
      <c r="B1865" s="30" t="s">
        <v>2018</v>
      </c>
      <c r="C1865" s="30" t="s">
        <v>92</v>
      </c>
      <c r="D1865" s="30">
        <v>0.09</v>
      </c>
      <c r="E1865" s="30">
        <v>2.88</v>
      </c>
      <c r="F1865" s="30">
        <v>1.49</v>
      </c>
      <c r="G1865" s="30" t="s">
        <v>14</v>
      </c>
      <c r="H1865" s="30" t="s">
        <v>15</v>
      </c>
      <c r="I1865" s="30" t="s">
        <v>24</v>
      </c>
      <c r="J1865" s="30" t="s">
        <v>48</v>
      </c>
      <c r="K1865" s="30" t="s">
        <v>49</v>
      </c>
      <c r="L1865" s="30" t="s">
        <v>2924</v>
      </c>
      <c r="M1865" s="30">
        <v>0.36</v>
      </c>
      <c r="N1865" s="30" t="s">
        <v>8</v>
      </c>
      <c r="O1865" s="30" t="s">
        <v>87</v>
      </c>
      <c r="P1865" s="30" t="s">
        <v>379</v>
      </c>
      <c r="Q1865" s="30" t="s">
        <v>764</v>
      </c>
      <c r="R1865" s="30">
        <v>2129</v>
      </c>
      <c r="S1865" s="32">
        <v>42177</v>
      </c>
      <c r="T1865" s="32">
        <v>42178</v>
      </c>
      <c r="U1865" s="53">
        <v>-3.3809999999999998</v>
      </c>
      <c r="V1865" s="30">
        <v>17</v>
      </c>
      <c r="W1865" s="30">
        <v>47.31</v>
      </c>
      <c r="X1865" s="30">
        <v>3397</v>
      </c>
      <c r="Y1865" s="30" t="s">
        <v>3218</v>
      </c>
      <c r="Z1865" s="30">
        <v>-92.7077659799711</v>
      </c>
    </row>
    <row r="1866" spans="1:26" x14ac:dyDescent="0.2">
      <c r="A1866" s="30">
        <v>109</v>
      </c>
      <c r="B1866" s="30" t="s">
        <v>2925</v>
      </c>
      <c r="C1866" s="30" t="s">
        <v>92</v>
      </c>
      <c r="D1866" s="30">
        <v>0.09</v>
      </c>
      <c r="E1866" s="30">
        <v>2.88</v>
      </c>
      <c r="F1866" s="30">
        <v>1.49</v>
      </c>
      <c r="G1866" s="30" t="s">
        <v>14</v>
      </c>
      <c r="H1866" s="30" t="s">
        <v>15</v>
      </c>
      <c r="I1866" s="30" t="s">
        <v>24</v>
      </c>
      <c r="J1866" s="30" t="s">
        <v>48</v>
      </c>
      <c r="K1866" s="30" t="s">
        <v>49</v>
      </c>
      <c r="L1866" s="30" t="s">
        <v>2924</v>
      </c>
      <c r="M1866" s="30">
        <v>0.36</v>
      </c>
      <c r="N1866" s="30" t="s">
        <v>8</v>
      </c>
      <c r="O1866" s="30" t="s">
        <v>87</v>
      </c>
      <c r="P1866" s="30" t="s">
        <v>373</v>
      </c>
      <c r="Q1866" s="30" t="s">
        <v>2926</v>
      </c>
      <c r="R1866" s="30">
        <v>7644</v>
      </c>
      <c r="S1866" s="32">
        <v>42177</v>
      </c>
      <c r="T1866" s="32">
        <v>42178</v>
      </c>
      <c r="U1866" s="53">
        <v>-2.7048000000000001</v>
      </c>
      <c r="V1866" s="30">
        <v>4</v>
      </c>
      <c r="W1866" s="30">
        <v>11.13</v>
      </c>
      <c r="X1866" s="30">
        <v>88205</v>
      </c>
      <c r="Y1866" s="30" t="s">
        <v>3218</v>
      </c>
      <c r="Z1866" s="30">
        <v>-92.01531978649615</v>
      </c>
    </row>
    <row r="1867" spans="1:26" x14ac:dyDescent="0.2">
      <c r="A1867" s="30">
        <v>522</v>
      </c>
      <c r="B1867" s="30" t="s">
        <v>2927</v>
      </c>
      <c r="C1867" s="30" t="s">
        <v>92</v>
      </c>
      <c r="D1867" s="30">
        <v>0.02</v>
      </c>
      <c r="E1867" s="30">
        <v>150.97999999999999</v>
      </c>
      <c r="F1867" s="30">
        <v>13.99</v>
      </c>
      <c r="G1867" s="30" t="s">
        <v>63</v>
      </c>
      <c r="H1867" s="30" t="s">
        <v>3</v>
      </c>
      <c r="I1867" s="30" t="s">
        <v>16</v>
      </c>
      <c r="J1867" s="30" t="s">
        <v>32</v>
      </c>
      <c r="K1867" s="30" t="s">
        <v>120</v>
      </c>
      <c r="L1867" s="30" t="s">
        <v>758</v>
      </c>
      <c r="M1867" s="30">
        <v>0.38</v>
      </c>
      <c r="N1867" s="30" t="s">
        <v>8</v>
      </c>
      <c r="O1867" s="30" t="s">
        <v>35</v>
      </c>
      <c r="P1867" s="30" t="s">
        <v>115</v>
      </c>
      <c r="Q1867" s="30" t="s">
        <v>818</v>
      </c>
      <c r="R1867" s="30">
        <v>97756</v>
      </c>
      <c r="S1867" s="32">
        <v>42177</v>
      </c>
      <c r="T1867" s="32">
        <v>42179</v>
      </c>
      <c r="U1867" s="53">
        <v>26.1</v>
      </c>
      <c r="V1867" s="30">
        <v>3</v>
      </c>
      <c r="W1867" s="30">
        <v>480.37</v>
      </c>
      <c r="X1867" s="30">
        <v>89327</v>
      </c>
      <c r="Y1867" s="30" t="s">
        <v>3217</v>
      </c>
      <c r="Z1867" s="30">
        <v>747.56231556146463</v>
      </c>
    </row>
    <row r="1868" spans="1:26" x14ac:dyDescent="0.2">
      <c r="A1868" s="30">
        <v>522</v>
      </c>
      <c r="B1868" s="30" t="s">
        <v>2927</v>
      </c>
      <c r="C1868" s="30" t="s">
        <v>92</v>
      </c>
      <c r="D1868" s="30">
        <v>0.1</v>
      </c>
      <c r="E1868" s="30">
        <v>5.43</v>
      </c>
      <c r="F1868" s="30">
        <v>0.95</v>
      </c>
      <c r="G1868" s="30" t="s">
        <v>14</v>
      </c>
      <c r="H1868" s="30" t="s">
        <v>3</v>
      </c>
      <c r="I1868" s="30" t="s">
        <v>24</v>
      </c>
      <c r="J1868" s="30" t="s">
        <v>64</v>
      </c>
      <c r="K1868" s="30" t="s">
        <v>26</v>
      </c>
      <c r="L1868" s="30" t="s">
        <v>2239</v>
      </c>
      <c r="M1868" s="30">
        <v>0.36</v>
      </c>
      <c r="N1868" s="30" t="s">
        <v>8</v>
      </c>
      <c r="O1868" s="30" t="s">
        <v>35</v>
      </c>
      <c r="P1868" s="30" t="s">
        <v>115</v>
      </c>
      <c r="Q1868" s="30" t="s">
        <v>818</v>
      </c>
      <c r="R1868" s="30">
        <v>97756</v>
      </c>
      <c r="S1868" s="32">
        <v>42177</v>
      </c>
      <c r="T1868" s="32">
        <v>42179</v>
      </c>
      <c r="U1868" s="53">
        <v>-2.58</v>
      </c>
      <c r="V1868" s="30">
        <v>1</v>
      </c>
      <c r="W1868" s="30">
        <v>5.76</v>
      </c>
      <c r="X1868" s="30">
        <v>89327</v>
      </c>
      <c r="Y1868" s="30" t="s">
        <v>3217</v>
      </c>
      <c r="Z1868" s="30">
        <v>-85.53241453314341</v>
      </c>
    </row>
    <row r="1869" spans="1:26" x14ac:dyDescent="0.2">
      <c r="A1869" s="30">
        <v>522</v>
      </c>
      <c r="B1869" s="30" t="s">
        <v>2927</v>
      </c>
      <c r="C1869" s="30" t="s">
        <v>92</v>
      </c>
      <c r="D1869" s="30">
        <v>0.01</v>
      </c>
      <c r="E1869" s="30">
        <v>179.29</v>
      </c>
      <c r="F1869" s="30">
        <v>29.21</v>
      </c>
      <c r="G1869" s="30" t="s">
        <v>2</v>
      </c>
      <c r="H1869" s="30" t="s">
        <v>3</v>
      </c>
      <c r="I1869" s="30" t="s">
        <v>4</v>
      </c>
      <c r="J1869" s="30" t="s">
        <v>5</v>
      </c>
      <c r="K1869" s="30" t="s">
        <v>6</v>
      </c>
      <c r="L1869" s="30" t="s">
        <v>519</v>
      </c>
      <c r="M1869" s="30">
        <v>0.74</v>
      </c>
      <c r="N1869" s="30" t="s">
        <v>8</v>
      </c>
      <c r="O1869" s="30" t="s">
        <v>35</v>
      </c>
      <c r="P1869" s="30" t="s">
        <v>115</v>
      </c>
      <c r="Q1869" s="30" t="s">
        <v>818</v>
      </c>
      <c r="R1869" s="30">
        <v>97756</v>
      </c>
      <c r="S1869" s="32">
        <v>42177</v>
      </c>
      <c r="T1869" s="32">
        <v>42178</v>
      </c>
      <c r="U1869" s="53">
        <v>2800.12</v>
      </c>
      <c r="V1869" s="30">
        <v>21</v>
      </c>
      <c r="W1869" s="30">
        <v>3112.13</v>
      </c>
      <c r="X1869" s="30">
        <v>89327</v>
      </c>
      <c r="Y1869" s="30" t="s">
        <v>3217</v>
      </c>
      <c r="Z1869" s="30">
        <v>4682.0840367151804</v>
      </c>
    </row>
    <row r="1870" spans="1:26" x14ac:dyDescent="0.2">
      <c r="A1870" s="30">
        <v>445</v>
      </c>
      <c r="B1870" s="30" t="s">
        <v>2118</v>
      </c>
      <c r="C1870" s="30" t="s">
        <v>13</v>
      </c>
      <c r="D1870" s="30">
        <v>0.09</v>
      </c>
      <c r="E1870" s="30">
        <v>200.98</v>
      </c>
      <c r="F1870" s="30">
        <v>55.96</v>
      </c>
      <c r="G1870" s="30" t="s">
        <v>2</v>
      </c>
      <c r="H1870" s="30" t="s">
        <v>3</v>
      </c>
      <c r="I1870" s="30" t="s">
        <v>4</v>
      </c>
      <c r="J1870" s="30" t="s">
        <v>93</v>
      </c>
      <c r="K1870" s="30" t="s">
        <v>6</v>
      </c>
      <c r="L1870" s="30" t="s">
        <v>1615</v>
      </c>
      <c r="M1870" s="30">
        <v>0.75</v>
      </c>
      <c r="N1870" s="30" t="s">
        <v>8</v>
      </c>
      <c r="O1870" s="30" t="s">
        <v>28</v>
      </c>
      <c r="P1870" s="30" t="s">
        <v>109</v>
      </c>
      <c r="Q1870" s="30" t="s">
        <v>1353</v>
      </c>
      <c r="R1870" s="30">
        <v>68701</v>
      </c>
      <c r="S1870" s="32">
        <v>42178</v>
      </c>
      <c r="T1870" s="32">
        <v>42179</v>
      </c>
      <c r="U1870" s="53">
        <v>-512.87199999999996</v>
      </c>
      <c r="V1870" s="30">
        <v>9</v>
      </c>
      <c r="W1870" s="30">
        <v>1766.68</v>
      </c>
      <c r="X1870" s="30">
        <v>88084</v>
      </c>
      <c r="Y1870" s="30" t="s">
        <v>3216</v>
      </c>
      <c r="Z1870" s="30">
        <v>2036.9992165169956</v>
      </c>
    </row>
    <row r="1871" spans="1:26" x14ac:dyDescent="0.2">
      <c r="A1871" s="30">
        <v>445</v>
      </c>
      <c r="B1871" s="30" t="s">
        <v>2118</v>
      </c>
      <c r="C1871" s="30" t="s">
        <v>13</v>
      </c>
      <c r="D1871" s="30">
        <v>0.09</v>
      </c>
      <c r="E1871" s="30">
        <v>2.78</v>
      </c>
      <c r="F1871" s="30">
        <v>0.97</v>
      </c>
      <c r="G1871" s="30" t="s">
        <v>14</v>
      </c>
      <c r="H1871" s="30" t="s">
        <v>3</v>
      </c>
      <c r="I1871" s="30" t="s">
        <v>24</v>
      </c>
      <c r="J1871" s="30" t="s">
        <v>25</v>
      </c>
      <c r="K1871" s="30" t="s">
        <v>26</v>
      </c>
      <c r="L1871" s="30" t="s">
        <v>2928</v>
      </c>
      <c r="M1871" s="30">
        <v>0.59</v>
      </c>
      <c r="N1871" s="30" t="s">
        <v>8</v>
      </c>
      <c r="O1871" s="30" t="s">
        <v>28</v>
      </c>
      <c r="P1871" s="30" t="s">
        <v>109</v>
      </c>
      <c r="Q1871" s="30" t="s">
        <v>1353</v>
      </c>
      <c r="R1871" s="30">
        <v>68701</v>
      </c>
      <c r="S1871" s="32">
        <v>42178</v>
      </c>
      <c r="T1871" s="32">
        <v>42179</v>
      </c>
      <c r="U1871" s="53">
        <v>-3.7839999999999998</v>
      </c>
      <c r="V1871" s="30">
        <v>11</v>
      </c>
      <c r="W1871" s="30">
        <v>29.02</v>
      </c>
      <c r="X1871" s="30">
        <v>88084</v>
      </c>
      <c r="Y1871" s="30" t="s">
        <v>3216</v>
      </c>
      <c r="Z1871" s="30">
        <v>88.013628081403667</v>
      </c>
    </row>
    <row r="1872" spans="1:26" x14ac:dyDescent="0.2">
      <c r="A1872" s="30">
        <v>2333</v>
      </c>
      <c r="B1872" s="30" t="s">
        <v>2929</v>
      </c>
      <c r="C1872" s="30" t="s">
        <v>13</v>
      </c>
      <c r="D1872" s="30">
        <v>0.06</v>
      </c>
      <c r="E1872" s="30">
        <v>180.98</v>
      </c>
      <c r="F1872" s="30">
        <v>26.2</v>
      </c>
      <c r="G1872" s="30" t="s">
        <v>2</v>
      </c>
      <c r="H1872" s="30" t="s">
        <v>3</v>
      </c>
      <c r="I1872" s="30" t="s">
        <v>4</v>
      </c>
      <c r="J1872" s="30" t="s">
        <v>85</v>
      </c>
      <c r="K1872" s="30" t="s">
        <v>33</v>
      </c>
      <c r="L1872" s="30" t="s">
        <v>2250</v>
      </c>
      <c r="M1872" s="30">
        <v>0.59</v>
      </c>
      <c r="N1872" s="30" t="s">
        <v>8</v>
      </c>
      <c r="O1872" s="30" t="s">
        <v>28</v>
      </c>
      <c r="P1872" s="30" t="s">
        <v>333</v>
      </c>
      <c r="Q1872" s="30" t="s">
        <v>2930</v>
      </c>
      <c r="R1872" s="30">
        <v>54302</v>
      </c>
      <c r="S1872" s="32">
        <v>42178</v>
      </c>
      <c r="T1872" s="32">
        <v>42179</v>
      </c>
      <c r="U1872" s="53">
        <v>-122.235</v>
      </c>
      <c r="V1872" s="30">
        <v>1</v>
      </c>
      <c r="W1872" s="30">
        <v>191.73</v>
      </c>
      <c r="X1872" s="30">
        <v>89611</v>
      </c>
      <c r="Y1872" s="30" t="s">
        <v>3216</v>
      </c>
      <c r="Z1872" s="30">
        <v>1438.6468800181158</v>
      </c>
    </row>
    <row r="1873" spans="1:26" x14ac:dyDescent="0.2">
      <c r="A1873" s="30">
        <v>1548</v>
      </c>
      <c r="B1873" s="30" t="s">
        <v>2931</v>
      </c>
      <c r="C1873" s="30" t="s">
        <v>23</v>
      </c>
      <c r="D1873" s="30">
        <v>0</v>
      </c>
      <c r="E1873" s="30">
        <v>599.99</v>
      </c>
      <c r="F1873" s="30">
        <v>24.49</v>
      </c>
      <c r="G1873" s="30" t="s">
        <v>14</v>
      </c>
      <c r="H1873" s="30" t="s">
        <v>70</v>
      </c>
      <c r="I1873" s="30" t="s">
        <v>16</v>
      </c>
      <c r="J1873" s="30" t="s">
        <v>39</v>
      </c>
      <c r="K1873" s="30" t="s">
        <v>40</v>
      </c>
      <c r="L1873" s="30" t="s">
        <v>2932</v>
      </c>
      <c r="M1873" s="30">
        <v>0.44</v>
      </c>
      <c r="N1873" s="30" t="s">
        <v>8</v>
      </c>
      <c r="O1873" s="30" t="s">
        <v>28</v>
      </c>
      <c r="P1873" s="30" t="s">
        <v>29</v>
      </c>
      <c r="Q1873" s="30" t="s">
        <v>2408</v>
      </c>
      <c r="R1873" s="30">
        <v>47374</v>
      </c>
      <c r="S1873" s="32">
        <v>42178</v>
      </c>
      <c r="T1873" s="32">
        <v>42180</v>
      </c>
      <c r="U1873" s="53">
        <v>-367.16500000000002</v>
      </c>
      <c r="V1873" s="30">
        <v>18</v>
      </c>
      <c r="W1873" s="30">
        <v>11015.82</v>
      </c>
      <c r="X1873" s="30">
        <v>88487</v>
      </c>
      <c r="Y1873" s="30" t="s">
        <v>3216</v>
      </c>
      <c r="Z1873" s="30">
        <v>2263.2346366262336</v>
      </c>
    </row>
    <row r="1874" spans="1:26" x14ac:dyDescent="0.2">
      <c r="A1874" s="30">
        <v>2215</v>
      </c>
      <c r="B1874" s="30" t="s">
        <v>2933</v>
      </c>
      <c r="C1874" s="30" t="s">
        <v>23</v>
      </c>
      <c r="D1874" s="30">
        <v>7.0000000000000007E-2</v>
      </c>
      <c r="E1874" s="30">
        <v>3.28</v>
      </c>
      <c r="F1874" s="30">
        <v>3.97</v>
      </c>
      <c r="G1874" s="30" t="s">
        <v>14</v>
      </c>
      <c r="H1874" s="30" t="s">
        <v>70</v>
      </c>
      <c r="I1874" s="30" t="s">
        <v>24</v>
      </c>
      <c r="J1874" s="30" t="s">
        <v>25</v>
      </c>
      <c r="K1874" s="30" t="s">
        <v>26</v>
      </c>
      <c r="L1874" s="30" t="s">
        <v>343</v>
      </c>
      <c r="M1874" s="30">
        <v>0.56000000000000005</v>
      </c>
      <c r="N1874" s="30" t="s">
        <v>8</v>
      </c>
      <c r="O1874" s="30" t="s">
        <v>87</v>
      </c>
      <c r="P1874" s="30" t="s">
        <v>293</v>
      </c>
      <c r="Q1874" s="30" t="s">
        <v>2934</v>
      </c>
      <c r="R1874" s="30">
        <v>44646</v>
      </c>
      <c r="S1874" s="32">
        <v>42178</v>
      </c>
      <c r="T1874" s="32">
        <v>42178</v>
      </c>
      <c r="U1874" s="53">
        <v>-22.175999999999998</v>
      </c>
      <c r="V1874" s="30">
        <v>4</v>
      </c>
      <c r="W1874" s="30">
        <v>14.76</v>
      </c>
      <c r="X1874" s="30">
        <v>90314</v>
      </c>
      <c r="Y1874" s="30" t="s">
        <v>3218</v>
      </c>
      <c r="Z1874" s="30">
        <v>233.23901404487586</v>
      </c>
    </row>
    <row r="1875" spans="1:26" x14ac:dyDescent="0.2">
      <c r="A1875" s="30">
        <v>2216</v>
      </c>
      <c r="B1875" s="30" t="s">
        <v>2935</v>
      </c>
      <c r="C1875" s="30" t="s">
        <v>23</v>
      </c>
      <c r="D1875" s="30">
        <v>0.02</v>
      </c>
      <c r="E1875" s="30">
        <v>256.99</v>
      </c>
      <c r="F1875" s="30">
        <v>11.25</v>
      </c>
      <c r="G1875" s="30" t="s">
        <v>14</v>
      </c>
      <c r="H1875" s="30" t="s">
        <v>70</v>
      </c>
      <c r="I1875" s="30" t="s">
        <v>16</v>
      </c>
      <c r="J1875" s="30" t="s">
        <v>17</v>
      </c>
      <c r="K1875" s="30" t="s">
        <v>49</v>
      </c>
      <c r="L1875" s="30" t="s">
        <v>2597</v>
      </c>
      <c r="M1875" s="30">
        <v>0.51</v>
      </c>
      <c r="N1875" s="30" t="s">
        <v>8</v>
      </c>
      <c r="O1875" s="30" t="s">
        <v>87</v>
      </c>
      <c r="P1875" s="30" t="s">
        <v>293</v>
      </c>
      <c r="Q1875" s="30" t="s">
        <v>2109</v>
      </c>
      <c r="R1875" s="30">
        <v>44256</v>
      </c>
      <c r="S1875" s="32">
        <v>42178</v>
      </c>
      <c r="T1875" s="32">
        <v>42185</v>
      </c>
      <c r="U1875" s="53">
        <v>-214.10400000000001</v>
      </c>
      <c r="V1875" s="30">
        <v>3</v>
      </c>
      <c r="W1875" s="30">
        <v>808.44</v>
      </c>
      <c r="X1875" s="30">
        <v>90314</v>
      </c>
      <c r="Y1875" s="30" t="s">
        <v>3218</v>
      </c>
      <c r="Z1875" s="30">
        <v>1024.3149707635298</v>
      </c>
    </row>
    <row r="1876" spans="1:26" x14ac:dyDescent="0.2">
      <c r="A1876" s="30">
        <v>2216</v>
      </c>
      <c r="B1876" s="30" t="s">
        <v>2935</v>
      </c>
      <c r="C1876" s="30" t="s">
        <v>23</v>
      </c>
      <c r="D1876" s="30">
        <v>0.01</v>
      </c>
      <c r="E1876" s="30">
        <v>6.48</v>
      </c>
      <c r="F1876" s="30">
        <v>5.14</v>
      </c>
      <c r="G1876" s="30" t="s">
        <v>14</v>
      </c>
      <c r="H1876" s="30" t="s">
        <v>70</v>
      </c>
      <c r="I1876" s="30" t="s">
        <v>24</v>
      </c>
      <c r="J1876" s="30" t="s">
        <v>64</v>
      </c>
      <c r="K1876" s="30" t="s">
        <v>49</v>
      </c>
      <c r="L1876" s="30" t="s">
        <v>1721</v>
      </c>
      <c r="M1876" s="30">
        <v>0.37</v>
      </c>
      <c r="N1876" s="30" t="s">
        <v>8</v>
      </c>
      <c r="O1876" s="30" t="s">
        <v>87</v>
      </c>
      <c r="P1876" s="30" t="s">
        <v>293</v>
      </c>
      <c r="Q1876" s="30" t="s">
        <v>2109</v>
      </c>
      <c r="R1876" s="30">
        <v>44256</v>
      </c>
      <c r="S1876" s="32">
        <v>42178</v>
      </c>
      <c r="T1876" s="32">
        <v>42180</v>
      </c>
      <c r="U1876" s="53">
        <v>-26.936</v>
      </c>
      <c r="V1876" s="30">
        <v>10</v>
      </c>
      <c r="W1876" s="30">
        <v>67.41</v>
      </c>
      <c r="X1876" s="30">
        <v>90314</v>
      </c>
      <c r="Y1876" s="30" t="s">
        <v>3218</v>
      </c>
      <c r="Z1876" s="30">
        <v>152.45424753416927</v>
      </c>
    </row>
    <row r="1877" spans="1:26" x14ac:dyDescent="0.2">
      <c r="A1877" s="30">
        <v>2352</v>
      </c>
      <c r="B1877" s="30" t="s">
        <v>2894</v>
      </c>
      <c r="C1877" s="30" t="s">
        <v>46</v>
      </c>
      <c r="D1877" s="30">
        <v>0.09</v>
      </c>
      <c r="E1877" s="30">
        <v>71.37</v>
      </c>
      <c r="F1877" s="30">
        <v>69</v>
      </c>
      <c r="G1877" s="30" t="s">
        <v>14</v>
      </c>
      <c r="H1877" s="30" t="s">
        <v>47</v>
      </c>
      <c r="I1877" s="30" t="s">
        <v>4</v>
      </c>
      <c r="J1877" s="30" t="s">
        <v>5</v>
      </c>
      <c r="K1877" s="30" t="s">
        <v>40</v>
      </c>
      <c r="L1877" s="30" t="s">
        <v>1007</v>
      </c>
      <c r="M1877" s="30">
        <v>0.68</v>
      </c>
      <c r="N1877" s="30" t="s">
        <v>8</v>
      </c>
      <c r="O1877" s="30" t="s">
        <v>87</v>
      </c>
      <c r="P1877" s="30" t="s">
        <v>394</v>
      </c>
      <c r="Q1877" s="30" t="s">
        <v>2895</v>
      </c>
      <c r="R1877" s="30">
        <v>21501</v>
      </c>
      <c r="S1877" s="32">
        <v>42178</v>
      </c>
      <c r="T1877" s="32">
        <v>42179</v>
      </c>
      <c r="U1877" s="53">
        <v>-1537.1356000000001</v>
      </c>
      <c r="V1877" s="30">
        <v>19</v>
      </c>
      <c r="W1877" s="30">
        <v>1302.98</v>
      </c>
      <c r="X1877" s="30">
        <v>86166</v>
      </c>
      <c r="Y1877" s="30" t="s">
        <v>3218</v>
      </c>
      <c r="Z1877" s="30">
        <v>930.8312425098427</v>
      </c>
    </row>
    <row r="1878" spans="1:26" x14ac:dyDescent="0.2">
      <c r="A1878" s="30">
        <v>2044</v>
      </c>
      <c r="B1878" s="30" t="s">
        <v>2936</v>
      </c>
      <c r="C1878" s="30" t="s">
        <v>23</v>
      </c>
      <c r="D1878" s="30">
        <v>0.09</v>
      </c>
      <c r="E1878" s="30">
        <v>20.99</v>
      </c>
      <c r="F1878" s="30">
        <v>2.5</v>
      </c>
      <c r="G1878" s="30" t="s">
        <v>14</v>
      </c>
      <c r="H1878" s="30" t="s">
        <v>70</v>
      </c>
      <c r="I1878" s="30" t="s">
        <v>16</v>
      </c>
      <c r="J1878" s="30" t="s">
        <v>111</v>
      </c>
      <c r="K1878" s="30" t="s">
        <v>26</v>
      </c>
      <c r="L1878" s="30" t="s">
        <v>1177</v>
      </c>
      <c r="M1878" s="30">
        <v>0.81</v>
      </c>
      <c r="N1878" s="30" t="s">
        <v>8</v>
      </c>
      <c r="O1878" s="30" t="s">
        <v>9</v>
      </c>
      <c r="P1878" s="30" t="s">
        <v>20</v>
      </c>
      <c r="Q1878" s="30" t="s">
        <v>2937</v>
      </c>
      <c r="R1878" s="30">
        <v>72756</v>
      </c>
      <c r="S1878" s="32">
        <v>42179</v>
      </c>
      <c r="T1878" s="32">
        <v>42186</v>
      </c>
      <c r="U1878" s="53">
        <v>-136.12200000000001</v>
      </c>
      <c r="V1878" s="30">
        <v>6</v>
      </c>
      <c r="W1878" s="30">
        <v>100.11</v>
      </c>
      <c r="X1878" s="30">
        <v>88692</v>
      </c>
      <c r="Y1878" s="30" t="s">
        <v>3215</v>
      </c>
      <c r="Z1878" s="30">
        <v>325.99326956343373</v>
      </c>
    </row>
    <row r="1879" spans="1:26" x14ac:dyDescent="0.2">
      <c r="A1879" s="30">
        <v>3325</v>
      </c>
      <c r="B1879" s="30" t="s">
        <v>2259</v>
      </c>
      <c r="C1879" s="30" t="s">
        <v>23</v>
      </c>
      <c r="D1879" s="30">
        <v>0</v>
      </c>
      <c r="E1879" s="30">
        <v>8.74</v>
      </c>
      <c r="F1879" s="30">
        <v>8.2899999999999991</v>
      </c>
      <c r="G1879" s="30" t="s">
        <v>14</v>
      </c>
      <c r="H1879" s="30" t="s">
        <v>15</v>
      </c>
      <c r="I1879" s="30" t="s">
        <v>24</v>
      </c>
      <c r="J1879" s="30" t="s">
        <v>321</v>
      </c>
      <c r="K1879" s="30" t="s">
        <v>49</v>
      </c>
      <c r="L1879" s="30" t="s">
        <v>416</v>
      </c>
      <c r="M1879" s="30">
        <v>0.38</v>
      </c>
      <c r="N1879" s="30" t="s">
        <v>8</v>
      </c>
      <c r="O1879" s="30" t="s">
        <v>35</v>
      </c>
      <c r="P1879" s="30" t="s">
        <v>115</v>
      </c>
      <c r="Q1879" s="30" t="s">
        <v>2261</v>
      </c>
      <c r="R1879" s="30">
        <v>97420</v>
      </c>
      <c r="S1879" s="32">
        <v>42179</v>
      </c>
      <c r="T1879" s="32">
        <v>42181</v>
      </c>
      <c r="U1879" s="53">
        <v>-79.400000000000006</v>
      </c>
      <c r="V1879" s="30">
        <v>14</v>
      </c>
      <c r="W1879" s="30">
        <v>131.62</v>
      </c>
      <c r="X1879" s="30">
        <v>90986</v>
      </c>
      <c r="Y1879" s="30" t="s">
        <v>3217</v>
      </c>
      <c r="Z1879" s="30">
        <v>178.85916300861336</v>
      </c>
    </row>
    <row r="1880" spans="1:26" x14ac:dyDescent="0.2">
      <c r="A1880" s="30">
        <v>721</v>
      </c>
      <c r="B1880" s="30" t="s">
        <v>2116</v>
      </c>
      <c r="C1880" s="30" t="s">
        <v>46</v>
      </c>
      <c r="D1880" s="30">
        <v>0.04</v>
      </c>
      <c r="E1880" s="30">
        <v>10.64</v>
      </c>
      <c r="F1880" s="30">
        <v>5.16</v>
      </c>
      <c r="G1880" s="30" t="s">
        <v>14</v>
      </c>
      <c r="H1880" s="30" t="s">
        <v>70</v>
      </c>
      <c r="I1880" s="30" t="s">
        <v>4</v>
      </c>
      <c r="J1880" s="30" t="s">
        <v>102</v>
      </c>
      <c r="K1880" s="30" t="s">
        <v>49</v>
      </c>
      <c r="L1880" s="30" t="s">
        <v>1820</v>
      </c>
      <c r="M1880" s="30">
        <v>0.56999999999999995</v>
      </c>
      <c r="N1880" s="30" t="s">
        <v>8</v>
      </c>
      <c r="O1880" s="30" t="s">
        <v>28</v>
      </c>
      <c r="P1880" s="30" t="s">
        <v>29</v>
      </c>
      <c r="Q1880" s="30" t="s">
        <v>2117</v>
      </c>
      <c r="R1880" s="30">
        <v>46041</v>
      </c>
      <c r="S1880" s="32">
        <v>42179</v>
      </c>
      <c r="T1880" s="32">
        <v>42180</v>
      </c>
      <c r="U1880" s="53">
        <v>24.096</v>
      </c>
      <c r="V1880" s="30">
        <v>6</v>
      </c>
      <c r="W1880" s="30">
        <v>66.900000000000006</v>
      </c>
      <c r="X1880" s="30">
        <v>91053</v>
      </c>
      <c r="Y1880" s="30" t="s">
        <v>3216</v>
      </c>
      <c r="Z1880" s="30">
        <v>485.97161872317957</v>
      </c>
    </row>
    <row r="1881" spans="1:26" x14ac:dyDescent="0.2">
      <c r="A1881" s="30">
        <v>721</v>
      </c>
      <c r="B1881" s="30" t="s">
        <v>2116</v>
      </c>
      <c r="C1881" s="30" t="s">
        <v>46</v>
      </c>
      <c r="D1881" s="30">
        <v>0.03</v>
      </c>
      <c r="E1881" s="30">
        <v>2.78</v>
      </c>
      <c r="F1881" s="30">
        <v>1.34</v>
      </c>
      <c r="G1881" s="30" t="s">
        <v>63</v>
      </c>
      <c r="H1881" s="30" t="s">
        <v>70</v>
      </c>
      <c r="I1881" s="30" t="s">
        <v>24</v>
      </c>
      <c r="J1881" s="30" t="s">
        <v>25</v>
      </c>
      <c r="K1881" s="30" t="s">
        <v>26</v>
      </c>
      <c r="L1881" s="30" t="s">
        <v>2938</v>
      </c>
      <c r="M1881" s="30">
        <v>0.45</v>
      </c>
      <c r="N1881" s="30" t="s">
        <v>8</v>
      </c>
      <c r="O1881" s="30" t="s">
        <v>28</v>
      </c>
      <c r="P1881" s="30" t="s">
        <v>29</v>
      </c>
      <c r="Q1881" s="30" t="s">
        <v>2117</v>
      </c>
      <c r="R1881" s="30">
        <v>46041</v>
      </c>
      <c r="S1881" s="32">
        <v>42179</v>
      </c>
      <c r="T1881" s="32">
        <v>42181</v>
      </c>
      <c r="U1881" s="53">
        <v>6.9720000000000004</v>
      </c>
      <c r="V1881" s="30">
        <v>15</v>
      </c>
      <c r="W1881" s="30">
        <v>43.13</v>
      </c>
      <c r="X1881" s="30">
        <v>91053</v>
      </c>
      <c r="Y1881" s="30" t="s">
        <v>3216</v>
      </c>
      <c r="Z1881" s="30">
        <v>162.87758341606735</v>
      </c>
    </row>
    <row r="1882" spans="1:26" x14ac:dyDescent="0.2">
      <c r="A1882" s="30">
        <v>3084</v>
      </c>
      <c r="B1882" s="30" t="s">
        <v>2210</v>
      </c>
      <c r="C1882" s="30" t="s">
        <v>46</v>
      </c>
      <c r="D1882" s="30">
        <v>0.01</v>
      </c>
      <c r="E1882" s="30">
        <v>7.1</v>
      </c>
      <c r="F1882" s="30">
        <v>6.05</v>
      </c>
      <c r="G1882" s="30" t="s">
        <v>14</v>
      </c>
      <c r="H1882" s="30" t="s">
        <v>3</v>
      </c>
      <c r="I1882" s="30" t="s">
        <v>24</v>
      </c>
      <c r="J1882" s="30" t="s">
        <v>48</v>
      </c>
      <c r="K1882" s="30" t="s">
        <v>49</v>
      </c>
      <c r="L1882" s="30" t="s">
        <v>227</v>
      </c>
      <c r="M1882" s="30">
        <v>0.39</v>
      </c>
      <c r="N1882" s="30" t="s">
        <v>8</v>
      </c>
      <c r="O1882" s="30" t="s">
        <v>35</v>
      </c>
      <c r="P1882" s="30" t="s">
        <v>42</v>
      </c>
      <c r="Q1882" s="30" t="s">
        <v>463</v>
      </c>
      <c r="R1882" s="30">
        <v>98503</v>
      </c>
      <c r="S1882" s="32">
        <v>42179</v>
      </c>
      <c r="T1882" s="32">
        <v>42180</v>
      </c>
      <c r="U1882" s="53">
        <v>-39.186250000000001</v>
      </c>
      <c r="V1882" s="30">
        <v>18</v>
      </c>
      <c r="W1882" s="30">
        <v>133.19</v>
      </c>
      <c r="X1882" s="30">
        <v>89880</v>
      </c>
      <c r="Y1882" s="30" t="s">
        <v>3217</v>
      </c>
      <c r="Z1882" s="30">
        <v>295.85201801593018</v>
      </c>
    </row>
    <row r="1883" spans="1:26" x14ac:dyDescent="0.2">
      <c r="A1883" s="30">
        <v>3084</v>
      </c>
      <c r="B1883" s="30" t="s">
        <v>2210</v>
      </c>
      <c r="C1883" s="30" t="s">
        <v>46</v>
      </c>
      <c r="D1883" s="30">
        <v>0.05</v>
      </c>
      <c r="E1883" s="30">
        <v>18.97</v>
      </c>
      <c r="F1883" s="30">
        <v>9.0299999999999994</v>
      </c>
      <c r="G1883" s="30" t="s">
        <v>14</v>
      </c>
      <c r="H1883" s="30" t="s">
        <v>3</v>
      </c>
      <c r="I1883" s="30" t="s">
        <v>24</v>
      </c>
      <c r="J1883" s="30" t="s">
        <v>64</v>
      </c>
      <c r="K1883" s="30" t="s">
        <v>49</v>
      </c>
      <c r="L1883" s="30" t="s">
        <v>606</v>
      </c>
      <c r="M1883" s="30">
        <v>0.37</v>
      </c>
      <c r="N1883" s="30" t="s">
        <v>8</v>
      </c>
      <c r="O1883" s="30" t="s">
        <v>35</v>
      </c>
      <c r="P1883" s="30" t="s">
        <v>42</v>
      </c>
      <c r="Q1883" s="30" t="s">
        <v>463</v>
      </c>
      <c r="R1883" s="30">
        <v>98503</v>
      </c>
      <c r="S1883" s="32">
        <v>42179</v>
      </c>
      <c r="T1883" s="32">
        <v>42180</v>
      </c>
      <c r="U1883" s="53">
        <v>-1.89</v>
      </c>
      <c r="V1883" s="30">
        <v>5</v>
      </c>
      <c r="W1883" s="30">
        <v>97.33</v>
      </c>
      <c r="X1883" s="30">
        <v>89880</v>
      </c>
      <c r="Y1883" s="30" t="s">
        <v>3217</v>
      </c>
      <c r="Z1883" s="30">
        <v>410.54314647120106</v>
      </c>
    </row>
    <row r="1884" spans="1:26" x14ac:dyDescent="0.2">
      <c r="A1884" s="30">
        <v>1416</v>
      </c>
      <c r="B1884" s="30" t="s">
        <v>2406</v>
      </c>
      <c r="C1884" s="30" t="s">
        <v>13</v>
      </c>
      <c r="D1884" s="30">
        <v>0.04</v>
      </c>
      <c r="E1884" s="30">
        <v>46.89</v>
      </c>
      <c r="F1884" s="30">
        <v>5.0999999999999996</v>
      </c>
      <c r="G1884" s="30" t="s">
        <v>14</v>
      </c>
      <c r="H1884" s="30" t="s">
        <v>3</v>
      </c>
      <c r="I1884" s="30" t="s">
        <v>24</v>
      </c>
      <c r="J1884" s="30" t="s">
        <v>71</v>
      </c>
      <c r="K1884" s="30" t="s">
        <v>120</v>
      </c>
      <c r="L1884" s="30" t="s">
        <v>1819</v>
      </c>
      <c r="M1884" s="30">
        <v>0.46</v>
      </c>
      <c r="N1884" s="30" t="s">
        <v>8</v>
      </c>
      <c r="O1884" s="30" t="s">
        <v>28</v>
      </c>
      <c r="P1884" s="30" t="s">
        <v>29</v>
      </c>
      <c r="Q1884" s="30" t="s">
        <v>1488</v>
      </c>
      <c r="R1884" s="30">
        <v>46203</v>
      </c>
      <c r="S1884" s="32">
        <v>42180</v>
      </c>
      <c r="T1884" s="32">
        <v>42182</v>
      </c>
      <c r="U1884" s="53">
        <v>87.12</v>
      </c>
      <c r="V1884" s="30">
        <v>4</v>
      </c>
      <c r="W1884" s="30">
        <v>182.61</v>
      </c>
      <c r="X1884" s="30">
        <v>90540</v>
      </c>
      <c r="Y1884" s="30" t="s">
        <v>3216</v>
      </c>
      <c r="Z1884" s="30">
        <v>358.44457624090779</v>
      </c>
    </row>
    <row r="1885" spans="1:26" x14ac:dyDescent="0.2">
      <c r="A1885" s="30">
        <v>1551</v>
      </c>
      <c r="B1885" s="30" t="s">
        <v>2939</v>
      </c>
      <c r="C1885" s="30" t="s">
        <v>23</v>
      </c>
      <c r="D1885" s="30">
        <v>7.0000000000000007E-2</v>
      </c>
      <c r="E1885" s="30">
        <v>17.7</v>
      </c>
      <c r="F1885" s="30">
        <v>9.4700000000000006</v>
      </c>
      <c r="G1885" s="30" t="s">
        <v>14</v>
      </c>
      <c r="H1885" s="30" t="s">
        <v>15</v>
      </c>
      <c r="I1885" s="30" t="s">
        <v>24</v>
      </c>
      <c r="J1885" s="30" t="s">
        <v>54</v>
      </c>
      <c r="K1885" s="30" t="s">
        <v>49</v>
      </c>
      <c r="L1885" s="30" t="s">
        <v>1027</v>
      </c>
      <c r="M1885" s="30">
        <v>0.59</v>
      </c>
      <c r="N1885" s="30" t="s">
        <v>8</v>
      </c>
      <c r="O1885" s="30" t="s">
        <v>9</v>
      </c>
      <c r="P1885" s="30" t="s">
        <v>10</v>
      </c>
      <c r="Q1885" s="30" t="s">
        <v>2940</v>
      </c>
      <c r="R1885" s="30">
        <v>39530</v>
      </c>
      <c r="S1885" s="32">
        <v>42180</v>
      </c>
      <c r="T1885" s="32">
        <v>42186</v>
      </c>
      <c r="U1885" s="53">
        <v>-243.54400000000001</v>
      </c>
      <c r="V1885" s="30">
        <v>18</v>
      </c>
      <c r="W1885" s="30">
        <v>300.67</v>
      </c>
      <c r="X1885" s="30">
        <v>87488</v>
      </c>
      <c r="Y1885" s="30" t="s">
        <v>3215</v>
      </c>
      <c r="Z1885" s="30">
        <v>199.74905333474251</v>
      </c>
    </row>
    <row r="1886" spans="1:26" x14ac:dyDescent="0.2">
      <c r="A1886" s="30">
        <v>3128</v>
      </c>
      <c r="B1886" s="30" t="s">
        <v>2941</v>
      </c>
      <c r="C1886" s="30" t="s">
        <v>23</v>
      </c>
      <c r="D1886" s="30">
        <v>0.08</v>
      </c>
      <c r="E1886" s="30">
        <v>3.69</v>
      </c>
      <c r="F1886" s="30">
        <v>2.5</v>
      </c>
      <c r="G1886" s="30" t="s">
        <v>14</v>
      </c>
      <c r="H1886" s="30" t="s">
        <v>3</v>
      </c>
      <c r="I1886" s="30" t="s">
        <v>24</v>
      </c>
      <c r="J1886" s="30" t="s">
        <v>321</v>
      </c>
      <c r="K1886" s="30" t="s">
        <v>49</v>
      </c>
      <c r="L1886" s="30" t="s">
        <v>2206</v>
      </c>
      <c r="M1886" s="30">
        <v>0.39</v>
      </c>
      <c r="N1886" s="30" t="s">
        <v>8</v>
      </c>
      <c r="O1886" s="30" t="s">
        <v>9</v>
      </c>
      <c r="P1886" s="30" t="s">
        <v>144</v>
      </c>
      <c r="Q1886" s="30" t="s">
        <v>2942</v>
      </c>
      <c r="R1886" s="30">
        <v>71109</v>
      </c>
      <c r="S1886" s="32">
        <v>42180</v>
      </c>
      <c r="T1886" s="32">
        <v>42185</v>
      </c>
      <c r="U1886" s="53">
        <v>-139.07599999999999</v>
      </c>
      <c r="V1886" s="30">
        <v>9</v>
      </c>
      <c r="W1886" s="30">
        <v>31.98</v>
      </c>
      <c r="X1886" s="30">
        <v>89810</v>
      </c>
      <c r="Y1886" s="30" t="s">
        <v>3215</v>
      </c>
      <c r="Z1886" s="30">
        <v>-82.761070279535474</v>
      </c>
    </row>
    <row r="1887" spans="1:26" x14ac:dyDescent="0.2">
      <c r="A1887" s="30">
        <v>3176</v>
      </c>
      <c r="B1887" s="30" t="s">
        <v>2385</v>
      </c>
      <c r="C1887" s="30" t="s">
        <v>23</v>
      </c>
      <c r="D1887" s="30">
        <v>0.02</v>
      </c>
      <c r="E1887" s="30">
        <v>58.14</v>
      </c>
      <c r="F1887" s="30">
        <v>36.61</v>
      </c>
      <c r="G1887" s="30" t="s">
        <v>2</v>
      </c>
      <c r="H1887" s="30" t="s">
        <v>15</v>
      </c>
      <c r="I1887" s="30" t="s">
        <v>4</v>
      </c>
      <c r="J1887" s="30" t="s">
        <v>93</v>
      </c>
      <c r="K1887" s="30" t="s">
        <v>6</v>
      </c>
      <c r="L1887" s="30" t="s">
        <v>2551</v>
      </c>
      <c r="M1887" s="30">
        <v>0.61</v>
      </c>
      <c r="N1887" s="30" t="s">
        <v>8</v>
      </c>
      <c r="O1887" s="30" t="s">
        <v>9</v>
      </c>
      <c r="P1887" s="30" t="s">
        <v>99</v>
      </c>
      <c r="Q1887" s="30" t="s">
        <v>2387</v>
      </c>
      <c r="R1887" s="30">
        <v>32216</v>
      </c>
      <c r="S1887" s="32">
        <v>42180</v>
      </c>
      <c r="T1887" s="32">
        <v>42186</v>
      </c>
      <c r="U1887" s="53">
        <v>0.25800000000000001</v>
      </c>
      <c r="V1887" s="30">
        <v>22</v>
      </c>
      <c r="W1887" s="30">
        <v>1358.02</v>
      </c>
      <c r="X1887" s="30">
        <v>90821</v>
      </c>
      <c r="Y1887" s="30" t="s">
        <v>3215</v>
      </c>
      <c r="Z1887" s="30">
        <v>1572.3440293163624</v>
      </c>
    </row>
    <row r="1888" spans="1:26" x14ac:dyDescent="0.2">
      <c r="A1888" s="30">
        <v>3176</v>
      </c>
      <c r="B1888" s="30" t="s">
        <v>2385</v>
      </c>
      <c r="C1888" s="30" t="s">
        <v>23</v>
      </c>
      <c r="D1888" s="30">
        <v>0.03</v>
      </c>
      <c r="E1888" s="30">
        <v>15.57</v>
      </c>
      <c r="F1888" s="30">
        <v>1.39</v>
      </c>
      <c r="G1888" s="30" t="s">
        <v>14</v>
      </c>
      <c r="H1888" s="30" t="s">
        <v>15</v>
      </c>
      <c r="I1888" s="30" t="s">
        <v>24</v>
      </c>
      <c r="J1888" s="30" t="s">
        <v>321</v>
      </c>
      <c r="K1888" s="30" t="s">
        <v>49</v>
      </c>
      <c r="L1888" s="30" t="s">
        <v>2316</v>
      </c>
      <c r="M1888" s="30">
        <v>0.38</v>
      </c>
      <c r="N1888" s="30" t="s">
        <v>8</v>
      </c>
      <c r="O1888" s="30" t="s">
        <v>9</v>
      </c>
      <c r="P1888" s="30" t="s">
        <v>99</v>
      </c>
      <c r="Q1888" s="30" t="s">
        <v>2387</v>
      </c>
      <c r="R1888" s="30">
        <v>32216</v>
      </c>
      <c r="S1888" s="32">
        <v>42180</v>
      </c>
      <c r="T1888" s="32">
        <v>42186</v>
      </c>
      <c r="U1888" s="53">
        <v>63.222000000000001</v>
      </c>
      <c r="V1888" s="30">
        <v>22</v>
      </c>
      <c r="W1888" s="30">
        <v>358.84</v>
      </c>
      <c r="X1888" s="30">
        <v>90821</v>
      </c>
      <c r="Y1888" s="30" t="s">
        <v>3215</v>
      </c>
      <c r="Z1888" s="30">
        <v>135.77070063992727</v>
      </c>
    </row>
    <row r="1889" spans="1:26" x14ac:dyDescent="0.2">
      <c r="A1889" s="30">
        <v>447</v>
      </c>
      <c r="B1889" s="30" t="s">
        <v>2943</v>
      </c>
      <c r="C1889" s="30" t="s">
        <v>46</v>
      </c>
      <c r="D1889" s="30">
        <v>0.04</v>
      </c>
      <c r="E1889" s="30">
        <v>130.97999999999999</v>
      </c>
      <c r="F1889" s="30">
        <v>30</v>
      </c>
      <c r="G1889" s="30" t="s">
        <v>2</v>
      </c>
      <c r="H1889" s="30" t="s">
        <v>70</v>
      </c>
      <c r="I1889" s="30" t="s">
        <v>4</v>
      </c>
      <c r="J1889" s="30" t="s">
        <v>85</v>
      </c>
      <c r="K1889" s="30" t="s">
        <v>33</v>
      </c>
      <c r="L1889" s="30" t="s">
        <v>2175</v>
      </c>
      <c r="M1889" s="30">
        <v>0.78</v>
      </c>
      <c r="N1889" s="30" t="s">
        <v>8</v>
      </c>
      <c r="O1889" s="30" t="s">
        <v>28</v>
      </c>
      <c r="P1889" s="30" t="s">
        <v>60</v>
      </c>
      <c r="Q1889" s="30" t="s">
        <v>1625</v>
      </c>
      <c r="R1889" s="30">
        <v>55113</v>
      </c>
      <c r="S1889" s="32">
        <v>42180</v>
      </c>
      <c r="T1889" s="32">
        <v>42183</v>
      </c>
      <c r="U1889" s="53">
        <v>-82.903999999999996</v>
      </c>
      <c r="V1889" s="30">
        <v>1</v>
      </c>
      <c r="W1889" s="30">
        <v>159.51</v>
      </c>
      <c r="X1889" s="30">
        <v>90449</v>
      </c>
      <c r="Y1889" s="30" t="s">
        <v>3216</v>
      </c>
      <c r="Z1889" s="30">
        <v>1810.9895487200745</v>
      </c>
    </row>
    <row r="1890" spans="1:26" x14ac:dyDescent="0.2">
      <c r="A1890" s="30">
        <v>447</v>
      </c>
      <c r="B1890" s="30" t="s">
        <v>2943</v>
      </c>
      <c r="C1890" s="30" t="s">
        <v>46</v>
      </c>
      <c r="D1890" s="30">
        <v>0.05</v>
      </c>
      <c r="E1890" s="30">
        <v>200.99</v>
      </c>
      <c r="F1890" s="30">
        <v>4.2</v>
      </c>
      <c r="G1890" s="30" t="s">
        <v>14</v>
      </c>
      <c r="H1890" s="30" t="s">
        <v>70</v>
      </c>
      <c r="I1890" s="30" t="s">
        <v>16</v>
      </c>
      <c r="J1890" s="30" t="s">
        <v>111</v>
      </c>
      <c r="K1890" s="30" t="s">
        <v>49</v>
      </c>
      <c r="L1890" s="30" t="s">
        <v>770</v>
      </c>
      <c r="M1890" s="30">
        <v>0.59</v>
      </c>
      <c r="N1890" s="30" t="s">
        <v>8</v>
      </c>
      <c r="O1890" s="30" t="s">
        <v>28</v>
      </c>
      <c r="P1890" s="30" t="s">
        <v>60</v>
      </c>
      <c r="Q1890" s="30" t="s">
        <v>1625</v>
      </c>
      <c r="R1890" s="30">
        <v>55113</v>
      </c>
      <c r="S1890" s="32">
        <v>42180</v>
      </c>
      <c r="T1890" s="32">
        <v>42180</v>
      </c>
      <c r="U1890" s="53">
        <v>1268.8064999999999</v>
      </c>
      <c r="V1890" s="30">
        <v>11</v>
      </c>
      <c r="W1890" s="30">
        <v>1838.85</v>
      </c>
      <c r="X1890" s="30">
        <v>90449</v>
      </c>
      <c r="Y1890" s="30" t="s">
        <v>3216</v>
      </c>
      <c r="Z1890" s="30">
        <v>2340.4686798261137</v>
      </c>
    </row>
    <row r="1891" spans="1:26" x14ac:dyDescent="0.2">
      <c r="A1891" s="30">
        <v>1419</v>
      </c>
      <c r="B1891" s="30" t="s">
        <v>2944</v>
      </c>
      <c r="C1891" s="30" t="s">
        <v>46</v>
      </c>
      <c r="D1891" s="30">
        <v>0.01</v>
      </c>
      <c r="E1891" s="30">
        <v>124.49</v>
      </c>
      <c r="F1891" s="30">
        <v>51.94</v>
      </c>
      <c r="G1891" s="30" t="s">
        <v>2</v>
      </c>
      <c r="H1891" s="30" t="s">
        <v>3</v>
      </c>
      <c r="I1891" s="30" t="s">
        <v>4</v>
      </c>
      <c r="J1891" s="30" t="s">
        <v>5</v>
      </c>
      <c r="K1891" s="30" t="s">
        <v>6</v>
      </c>
      <c r="L1891" s="30" t="s">
        <v>1125</v>
      </c>
      <c r="M1891" s="30">
        <v>0.63</v>
      </c>
      <c r="N1891" s="30" t="s">
        <v>8</v>
      </c>
      <c r="O1891" s="30" t="s">
        <v>28</v>
      </c>
      <c r="P1891" s="30" t="s">
        <v>29</v>
      </c>
      <c r="Q1891" s="30" t="s">
        <v>2005</v>
      </c>
      <c r="R1891" s="30">
        <v>47905</v>
      </c>
      <c r="S1891" s="32">
        <v>42180</v>
      </c>
      <c r="T1891" s="32">
        <v>42181</v>
      </c>
      <c r="U1891" s="53">
        <v>-94.674644999999998</v>
      </c>
      <c r="V1891" s="30">
        <v>18</v>
      </c>
      <c r="W1891" s="30">
        <v>2376.12</v>
      </c>
      <c r="X1891" s="30">
        <v>90540</v>
      </c>
      <c r="Y1891" s="30" t="s">
        <v>3216</v>
      </c>
      <c r="Z1891" s="30">
        <v>2271.1200183876908</v>
      </c>
    </row>
    <row r="1892" spans="1:26" x14ac:dyDescent="0.2">
      <c r="A1892" s="30">
        <v>1442</v>
      </c>
      <c r="B1892" s="30" t="s">
        <v>853</v>
      </c>
      <c r="C1892" s="30" t="s">
        <v>46</v>
      </c>
      <c r="D1892" s="30">
        <v>0.04</v>
      </c>
      <c r="E1892" s="30">
        <v>177.98</v>
      </c>
      <c r="F1892" s="30">
        <v>0.99</v>
      </c>
      <c r="G1892" s="30" t="s">
        <v>14</v>
      </c>
      <c r="H1892" s="30" t="s">
        <v>70</v>
      </c>
      <c r="I1892" s="30" t="s">
        <v>24</v>
      </c>
      <c r="J1892" s="30" t="s">
        <v>71</v>
      </c>
      <c r="K1892" s="30" t="s">
        <v>49</v>
      </c>
      <c r="L1892" s="30" t="s">
        <v>2829</v>
      </c>
      <c r="M1892" s="30">
        <v>0.56000000000000005</v>
      </c>
      <c r="N1892" s="30" t="s">
        <v>8</v>
      </c>
      <c r="O1892" s="30" t="s">
        <v>28</v>
      </c>
      <c r="P1892" s="30" t="s">
        <v>56</v>
      </c>
      <c r="Q1892" s="30" t="s">
        <v>854</v>
      </c>
      <c r="R1892" s="30">
        <v>65807</v>
      </c>
      <c r="S1892" s="32">
        <v>42180</v>
      </c>
      <c r="T1892" s="32">
        <v>42182</v>
      </c>
      <c r="U1892" s="53">
        <v>1909.8855000000001</v>
      </c>
      <c r="V1892" s="30">
        <v>15</v>
      </c>
      <c r="W1892" s="30">
        <v>2767.95</v>
      </c>
      <c r="X1892" s="30">
        <v>89076</v>
      </c>
      <c r="Y1892" s="30" t="s">
        <v>3216</v>
      </c>
      <c r="Z1892" s="30">
        <v>2817.8062708171965</v>
      </c>
    </row>
    <row r="1893" spans="1:26" x14ac:dyDescent="0.2">
      <c r="A1893" s="30">
        <v>2903</v>
      </c>
      <c r="B1893" s="30" t="s">
        <v>2945</v>
      </c>
      <c r="C1893" s="30" t="s">
        <v>46</v>
      </c>
      <c r="D1893" s="30">
        <v>0.06</v>
      </c>
      <c r="E1893" s="30">
        <v>70.89</v>
      </c>
      <c r="F1893" s="30">
        <v>89.3</v>
      </c>
      <c r="G1893" s="30" t="s">
        <v>2</v>
      </c>
      <c r="H1893" s="30" t="s">
        <v>3</v>
      </c>
      <c r="I1893" s="30" t="s">
        <v>4</v>
      </c>
      <c r="J1893" s="30" t="s">
        <v>5</v>
      </c>
      <c r="K1893" s="30" t="s">
        <v>6</v>
      </c>
      <c r="L1893" s="30" t="s">
        <v>2946</v>
      </c>
      <c r="M1893" s="30">
        <v>0.72</v>
      </c>
      <c r="N1893" s="30" t="s">
        <v>8</v>
      </c>
      <c r="O1893" s="30" t="s">
        <v>87</v>
      </c>
      <c r="P1893" s="30" t="s">
        <v>293</v>
      </c>
      <c r="Q1893" s="30" t="s">
        <v>2947</v>
      </c>
      <c r="R1893" s="30">
        <v>43068</v>
      </c>
      <c r="S1893" s="32">
        <v>42180</v>
      </c>
      <c r="T1893" s="32">
        <v>42180</v>
      </c>
      <c r="U1893" s="53">
        <v>65.077020000000005</v>
      </c>
      <c r="V1893" s="30">
        <v>6</v>
      </c>
      <c r="W1893" s="30">
        <v>364.26</v>
      </c>
      <c r="X1893" s="30">
        <v>87374</v>
      </c>
      <c r="Y1893" s="30" t="s">
        <v>3218</v>
      </c>
      <c r="Z1893" s="30">
        <v>3341.1421550383875</v>
      </c>
    </row>
    <row r="1894" spans="1:26" x14ac:dyDescent="0.2">
      <c r="A1894" s="30">
        <v>3261</v>
      </c>
      <c r="B1894" s="30" t="s">
        <v>2948</v>
      </c>
      <c r="C1894" s="30" t="s">
        <v>46</v>
      </c>
      <c r="D1894" s="30">
        <v>7.0000000000000007E-2</v>
      </c>
      <c r="E1894" s="30">
        <v>105.34</v>
      </c>
      <c r="F1894" s="30">
        <v>24.49</v>
      </c>
      <c r="G1894" s="30" t="s">
        <v>63</v>
      </c>
      <c r="H1894" s="30" t="s">
        <v>15</v>
      </c>
      <c r="I1894" s="30" t="s">
        <v>4</v>
      </c>
      <c r="J1894" s="30" t="s">
        <v>102</v>
      </c>
      <c r="K1894" s="30" t="s">
        <v>40</v>
      </c>
      <c r="L1894" s="30" t="s">
        <v>657</v>
      </c>
      <c r="M1894" s="30">
        <v>0.61</v>
      </c>
      <c r="N1894" s="30" t="s">
        <v>8</v>
      </c>
      <c r="O1894" s="30" t="s">
        <v>28</v>
      </c>
      <c r="P1894" s="30" t="s">
        <v>265</v>
      </c>
      <c r="Q1894" s="30" t="s">
        <v>2949</v>
      </c>
      <c r="R1894" s="30">
        <v>49221</v>
      </c>
      <c r="S1894" s="32">
        <v>42180</v>
      </c>
      <c r="T1894" s="32">
        <v>42181</v>
      </c>
      <c r="U1894" s="53">
        <v>710.67240000000004</v>
      </c>
      <c r="V1894" s="30">
        <v>10</v>
      </c>
      <c r="W1894" s="30">
        <v>1029.96</v>
      </c>
      <c r="X1894" s="30">
        <v>90296</v>
      </c>
      <c r="Y1894" s="30" t="s">
        <v>3216</v>
      </c>
      <c r="Z1894" s="30">
        <v>1922.2943432647264</v>
      </c>
    </row>
    <row r="1895" spans="1:26" x14ac:dyDescent="0.2">
      <c r="A1895" s="30">
        <v>2197</v>
      </c>
      <c r="B1895" s="30" t="s">
        <v>2950</v>
      </c>
      <c r="C1895" s="30" t="s">
        <v>1</v>
      </c>
      <c r="D1895" s="30">
        <v>0.08</v>
      </c>
      <c r="E1895" s="30">
        <v>100.97</v>
      </c>
      <c r="F1895" s="30">
        <v>7.18</v>
      </c>
      <c r="G1895" s="30" t="s">
        <v>14</v>
      </c>
      <c r="H1895" s="30" t="s">
        <v>3</v>
      </c>
      <c r="I1895" s="30" t="s">
        <v>16</v>
      </c>
      <c r="J1895" s="30" t="s">
        <v>17</v>
      </c>
      <c r="K1895" s="30" t="s">
        <v>49</v>
      </c>
      <c r="L1895" s="30" t="s">
        <v>2777</v>
      </c>
      <c r="M1895" s="30">
        <v>0.46</v>
      </c>
      <c r="N1895" s="30" t="s">
        <v>8</v>
      </c>
      <c r="O1895" s="30" t="s">
        <v>87</v>
      </c>
      <c r="P1895" s="30" t="s">
        <v>88</v>
      </c>
      <c r="Q1895" s="30" t="s">
        <v>1832</v>
      </c>
      <c r="R1895" s="30">
        <v>11756</v>
      </c>
      <c r="S1895" s="32">
        <v>42181</v>
      </c>
      <c r="T1895" s="32">
        <v>42182</v>
      </c>
      <c r="U1895" s="53">
        <v>126.22499999999999</v>
      </c>
      <c r="V1895" s="30">
        <v>7</v>
      </c>
      <c r="W1895" s="30">
        <v>650.25</v>
      </c>
      <c r="X1895" s="30">
        <v>89176</v>
      </c>
      <c r="Y1895" s="30" t="s">
        <v>3218</v>
      </c>
      <c r="Z1895" s="30">
        <v>891.48720397741283</v>
      </c>
    </row>
    <row r="1896" spans="1:26" x14ac:dyDescent="0.2">
      <c r="A1896" s="30">
        <v>2197</v>
      </c>
      <c r="B1896" s="30" t="s">
        <v>2950</v>
      </c>
      <c r="C1896" s="30" t="s">
        <v>1</v>
      </c>
      <c r="D1896" s="30">
        <v>0</v>
      </c>
      <c r="E1896" s="30">
        <v>13.4</v>
      </c>
      <c r="F1896" s="30">
        <v>4.95</v>
      </c>
      <c r="G1896" s="30" t="s">
        <v>14</v>
      </c>
      <c r="H1896" s="30" t="s">
        <v>3</v>
      </c>
      <c r="I1896" s="30" t="s">
        <v>4</v>
      </c>
      <c r="J1896" s="30" t="s">
        <v>102</v>
      </c>
      <c r="K1896" s="30" t="s">
        <v>18</v>
      </c>
      <c r="L1896" s="30" t="s">
        <v>1181</v>
      </c>
      <c r="M1896" s="30">
        <v>0.37</v>
      </c>
      <c r="N1896" s="30" t="s">
        <v>8</v>
      </c>
      <c r="O1896" s="30" t="s">
        <v>87</v>
      </c>
      <c r="P1896" s="30" t="s">
        <v>88</v>
      </c>
      <c r="Q1896" s="30" t="s">
        <v>1832</v>
      </c>
      <c r="R1896" s="30">
        <v>11756</v>
      </c>
      <c r="S1896" s="32">
        <v>42181</v>
      </c>
      <c r="T1896" s="32">
        <v>42182</v>
      </c>
      <c r="U1896" s="53">
        <v>187.7628</v>
      </c>
      <c r="V1896" s="30">
        <v>19</v>
      </c>
      <c r="W1896" s="30">
        <v>272.12</v>
      </c>
      <c r="X1896" s="30">
        <v>89176</v>
      </c>
      <c r="Y1896" s="30" t="s">
        <v>3218</v>
      </c>
      <c r="Z1896" s="30">
        <v>596.55613218945609</v>
      </c>
    </row>
    <row r="1897" spans="1:26" x14ac:dyDescent="0.2">
      <c r="A1897" s="30">
        <v>2062</v>
      </c>
      <c r="B1897" s="30" t="s">
        <v>842</v>
      </c>
      <c r="C1897" s="30" t="s">
        <v>23</v>
      </c>
      <c r="D1897" s="30">
        <v>0.04</v>
      </c>
      <c r="E1897" s="30">
        <v>291.73</v>
      </c>
      <c r="F1897" s="30">
        <v>48.8</v>
      </c>
      <c r="G1897" s="30" t="s">
        <v>2</v>
      </c>
      <c r="H1897" s="30" t="s">
        <v>70</v>
      </c>
      <c r="I1897" s="30" t="s">
        <v>4</v>
      </c>
      <c r="J1897" s="30" t="s">
        <v>85</v>
      </c>
      <c r="K1897" s="30" t="s">
        <v>33</v>
      </c>
      <c r="L1897" s="30" t="s">
        <v>86</v>
      </c>
      <c r="M1897" s="30">
        <v>0.56000000000000005</v>
      </c>
      <c r="N1897" s="30" t="s">
        <v>8</v>
      </c>
      <c r="O1897" s="30" t="s">
        <v>9</v>
      </c>
      <c r="P1897" s="30" t="s">
        <v>218</v>
      </c>
      <c r="Q1897" s="30" t="s">
        <v>844</v>
      </c>
      <c r="R1897" s="30">
        <v>23111</v>
      </c>
      <c r="S1897" s="32">
        <v>42181</v>
      </c>
      <c r="T1897" s="32">
        <v>42185</v>
      </c>
      <c r="U1897" s="53">
        <v>-115.90389999999999</v>
      </c>
      <c r="V1897" s="30">
        <v>22</v>
      </c>
      <c r="W1897" s="30">
        <v>6676.61</v>
      </c>
      <c r="X1897" s="30">
        <v>87148</v>
      </c>
      <c r="Y1897" s="30" t="s">
        <v>3215</v>
      </c>
      <c r="Z1897" s="30">
        <v>2496.3531296775145</v>
      </c>
    </row>
    <row r="1898" spans="1:26" x14ac:dyDescent="0.2">
      <c r="A1898" s="30">
        <v>2587</v>
      </c>
      <c r="B1898" s="30" t="s">
        <v>1403</v>
      </c>
      <c r="C1898" s="30" t="s">
        <v>46</v>
      </c>
      <c r="D1898" s="30">
        <v>0.02</v>
      </c>
      <c r="E1898" s="30">
        <v>22.72</v>
      </c>
      <c r="F1898" s="30">
        <v>8.99</v>
      </c>
      <c r="G1898" s="30" t="s">
        <v>14</v>
      </c>
      <c r="H1898" s="30" t="s">
        <v>47</v>
      </c>
      <c r="I1898" s="30" t="s">
        <v>4</v>
      </c>
      <c r="J1898" s="30" t="s">
        <v>102</v>
      </c>
      <c r="K1898" s="30" t="s">
        <v>18</v>
      </c>
      <c r="L1898" s="30" t="s">
        <v>304</v>
      </c>
      <c r="M1898" s="30">
        <v>0.44</v>
      </c>
      <c r="N1898" s="30" t="s">
        <v>8</v>
      </c>
      <c r="O1898" s="30" t="s">
        <v>28</v>
      </c>
      <c r="P1898" s="30" t="s">
        <v>333</v>
      </c>
      <c r="Q1898" s="30" t="s">
        <v>1405</v>
      </c>
      <c r="R1898" s="30">
        <v>54220</v>
      </c>
      <c r="S1898" s="32">
        <v>42181</v>
      </c>
      <c r="T1898" s="32">
        <v>42181</v>
      </c>
      <c r="U1898" s="53">
        <v>200.0172</v>
      </c>
      <c r="V1898" s="30">
        <v>12</v>
      </c>
      <c r="W1898" s="30">
        <v>289.88</v>
      </c>
      <c r="X1898" s="30">
        <v>91167</v>
      </c>
      <c r="Y1898" s="30" t="s">
        <v>3216</v>
      </c>
      <c r="Z1898" s="30">
        <v>745.4288983840944</v>
      </c>
    </row>
    <row r="1899" spans="1:26" x14ac:dyDescent="0.2">
      <c r="A1899" s="30">
        <v>1380</v>
      </c>
      <c r="B1899" s="30" t="s">
        <v>2951</v>
      </c>
      <c r="C1899" s="30" t="s">
        <v>23</v>
      </c>
      <c r="D1899" s="30">
        <v>0.05</v>
      </c>
      <c r="E1899" s="30">
        <v>2.89</v>
      </c>
      <c r="F1899" s="30">
        <v>0.5</v>
      </c>
      <c r="G1899" s="30" t="s">
        <v>14</v>
      </c>
      <c r="H1899" s="30" t="s">
        <v>47</v>
      </c>
      <c r="I1899" s="30" t="s">
        <v>24</v>
      </c>
      <c r="J1899" s="30" t="s">
        <v>128</v>
      </c>
      <c r="K1899" s="30" t="s">
        <v>49</v>
      </c>
      <c r="L1899" s="30" t="s">
        <v>705</v>
      </c>
      <c r="M1899" s="30">
        <v>0.38</v>
      </c>
      <c r="N1899" s="30" t="s">
        <v>8</v>
      </c>
      <c r="O1899" s="30" t="s">
        <v>87</v>
      </c>
      <c r="P1899" s="30" t="s">
        <v>1332</v>
      </c>
      <c r="Q1899" s="30" t="s">
        <v>1853</v>
      </c>
      <c r="R1899" s="30">
        <v>3801</v>
      </c>
      <c r="S1899" s="32">
        <v>42182</v>
      </c>
      <c r="T1899" s="32">
        <v>42188</v>
      </c>
      <c r="U1899" s="53">
        <v>18.0642</v>
      </c>
      <c r="V1899" s="30">
        <v>9</v>
      </c>
      <c r="W1899" s="30">
        <v>26.18</v>
      </c>
      <c r="X1899" s="30">
        <v>88213</v>
      </c>
      <c r="Y1899" s="30" t="s">
        <v>3218</v>
      </c>
      <c r="Z1899" s="30">
        <v>71.35834765157216</v>
      </c>
    </row>
    <row r="1900" spans="1:26" x14ac:dyDescent="0.2">
      <c r="A1900" s="30">
        <v>936</v>
      </c>
      <c r="B1900" s="30" t="s">
        <v>1203</v>
      </c>
      <c r="C1900" s="30" t="s">
        <v>46</v>
      </c>
      <c r="D1900" s="30">
        <v>0.05</v>
      </c>
      <c r="E1900" s="30">
        <v>5.98</v>
      </c>
      <c r="F1900" s="30">
        <v>5.46</v>
      </c>
      <c r="G1900" s="30" t="s">
        <v>14</v>
      </c>
      <c r="H1900" s="30" t="s">
        <v>70</v>
      </c>
      <c r="I1900" s="30" t="s">
        <v>24</v>
      </c>
      <c r="J1900" s="30" t="s">
        <v>64</v>
      </c>
      <c r="K1900" s="30" t="s">
        <v>49</v>
      </c>
      <c r="L1900" s="30" t="s">
        <v>1132</v>
      </c>
      <c r="M1900" s="30">
        <v>0.36</v>
      </c>
      <c r="N1900" s="30" t="s">
        <v>8</v>
      </c>
      <c r="O1900" s="30" t="s">
        <v>35</v>
      </c>
      <c r="P1900" s="30" t="s">
        <v>66</v>
      </c>
      <c r="Q1900" s="30" t="s">
        <v>1205</v>
      </c>
      <c r="R1900" s="30">
        <v>92374</v>
      </c>
      <c r="S1900" s="32">
        <v>42182</v>
      </c>
      <c r="T1900" s="32">
        <v>42182</v>
      </c>
      <c r="U1900" s="53">
        <v>-31.885000000000002</v>
      </c>
      <c r="V1900" s="30">
        <v>17</v>
      </c>
      <c r="W1900" s="30">
        <v>104.95</v>
      </c>
      <c r="X1900" s="30">
        <v>90589</v>
      </c>
      <c r="Y1900" s="30" t="s">
        <v>3217</v>
      </c>
      <c r="Z1900" s="30">
        <v>241.17983943518001</v>
      </c>
    </row>
    <row r="1901" spans="1:26" x14ac:dyDescent="0.2">
      <c r="A1901" s="30">
        <v>937</v>
      </c>
      <c r="B1901" s="30" t="s">
        <v>2952</v>
      </c>
      <c r="C1901" s="30" t="s">
        <v>46</v>
      </c>
      <c r="D1901" s="30">
        <v>0.01</v>
      </c>
      <c r="E1901" s="30">
        <v>65.989999999999995</v>
      </c>
      <c r="F1901" s="30">
        <v>3.99</v>
      </c>
      <c r="G1901" s="30" t="s">
        <v>14</v>
      </c>
      <c r="H1901" s="30" t="s">
        <v>70</v>
      </c>
      <c r="I1901" s="30" t="s">
        <v>16</v>
      </c>
      <c r="J1901" s="30" t="s">
        <v>111</v>
      </c>
      <c r="K1901" s="30" t="s">
        <v>49</v>
      </c>
      <c r="L1901" s="30" t="s">
        <v>1610</v>
      </c>
      <c r="M1901" s="30">
        <v>0.59</v>
      </c>
      <c r="N1901" s="30" t="s">
        <v>8</v>
      </c>
      <c r="O1901" s="30" t="s">
        <v>35</v>
      </c>
      <c r="P1901" s="30" t="s">
        <v>66</v>
      </c>
      <c r="Q1901" s="30" t="s">
        <v>935</v>
      </c>
      <c r="R1901" s="30">
        <v>90278</v>
      </c>
      <c r="S1901" s="32">
        <v>42182</v>
      </c>
      <c r="T1901" s="32">
        <v>42183</v>
      </c>
      <c r="U1901" s="53">
        <v>-95.210499999999996</v>
      </c>
      <c r="V1901" s="30">
        <v>3</v>
      </c>
      <c r="W1901" s="30">
        <v>166.59</v>
      </c>
      <c r="X1901" s="30">
        <v>90589</v>
      </c>
      <c r="Y1901" s="30" t="s">
        <v>3217</v>
      </c>
      <c r="Z1901" s="30">
        <v>541.33077404683149</v>
      </c>
    </row>
    <row r="1902" spans="1:26" x14ac:dyDescent="0.2">
      <c r="A1902" s="30">
        <v>2617</v>
      </c>
      <c r="B1902" s="30" t="s">
        <v>2953</v>
      </c>
      <c r="C1902" s="30" t="s">
        <v>46</v>
      </c>
      <c r="D1902" s="30">
        <v>0.1</v>
      </c>
      <c r="E1902" s="30">
        <v>3.25</v>
      </c>
      <c r="F1902" s="30">
        <v>49</v>
      </c>
      <c r="G1902" s="30" t="s">
        <v>14</v>
      </c>
      <c r="H1902" s="30" t="s">
        <v>70</v>
      </c>
      <c r="I1902" s="30" t="s">
        <v>24</v>
      </c>
      <c r="J1902" s="30" t="s">
        <v>71</v>
      </c>
      <c r="K1902" s="30" t="s">
        <v>40</v>
      </c>
      <c r="L1902" s="30" t="s">
        <v>2695</v>
      </c>
      <c r="M1902" s="30">
        <v>0.56000000000000005</v>
      </c>
      <c r="N1902" s="30" t="s">
        <v>8</v>
      </c>
      <c r="O1902" s="30" t="s">
        <v>28</v>
      </c>
      <c r="P1902" s="30" t="s">
        <v>1047</v>
      </c>
      <c r="Q1902" s="30" t="s">
        <v>2954</v>
      </c>
      <c r="R1902" s="30">
        <v>57401</v>
      </c>
      <c r="S1902" s="32">
        <v>42182</v>
      </c>
      <c r="T1902" s="32">
        <v>42183</v>
      </c>
      <c r="U1902" s="53">
        <v>-286.245</v>
      </c>
      <c r="V1902" s="30">
        <v>6</v>
      </c>
      <c r="W1902" s="30">
        <v>40.69</v>
      </c>
      <c r="X1902" s="30">
        <v>91496</v>
      </c>
      <c r="Y1902" s="30" t="s">
        <v>3216</v>
      </c>
      <c r="Z1902" s="30">
        <v>1308.766999562501</v>
      </c>
    </row>
    <row r="1903" spans="1:26" x14ac:dyDescent="0.2">
      <c r="A1903" s="30">
        <v>2987</v>
      </c>
      <c r="B1903" s="30" t="s">
        <v>2955</v>
      </c>
      <c r="C1903" s="30" t="s">
        <v>1</v>
      </c>
      <c r="D1903" s="30">
        <v>0.09</v>
      </c>
      <c r="E1903" s="30">
        <v>100.98</v>
      </c>
      <c r="F1903" s="30">
        <v>35.840000000000003</v>
      </c>
      <c r="G1903" s="30" t="s">
        <v>2</v>
      </c>
      <c r="H1903" s="30" t="s">
        <v>47</v>
      </c>
      <c r="I1903" s="30" t="s">
        <v>4</v>
      </c>
      <c r="J1903" s="30" t="s">
        <v>93</v>
      </c>
      <c r="K1903" s="30" t="s">
        <v>6</v>
      </c>
      <c r="L1903" s="30" t="s">
        <v>94</v>
      </c>
      <c r="M1903" s="30">
        <v>0.62</v>
      </c>
      <c r="N1903" s="30" t="s">
        <v>8</v>
      </c>
      <c r="O1903" s="30" t="s">
        <v>28</v>
      </c>
      <c r="P1903" s="30" t="s">
        <v>189</v>
      </c>
      <c r="Q1903" s="30" t="s">
        <v>2956</v>
      </c>
      <c r="R1903" s="30">
        <v>50265</v>
      </c>
      <c r="S1903" s="32">
        <v>42183</v>
      </c>
      <c r="T1903" s="32">
        <v>42183</v>
      </c>
      <c r="U1903" s="53">
        <v>-103.624</v>
      </c>
      <c r="V1903" s="30">
        <v>17</v>
      </c>
      <c r="W1903" s="30">
        <v>1700.38</v>
      </c>
      <c r="X1903" s="30">
        <v>91180</v>
      </c>
      <c r="Y1903" s="30" t="s">
        <v>3216</v>
      </c>
      <c r="Z1903" s="30">
        <v>1810.5800072700113</v>
      </c>
    </row>
    <row r="1904" spans="1:26" x14ac:dyDescent="0.2">
      <c r="A1904" s="30">
        <v>2987</v>
      </c>
      <c r="B1904" s="30" t="s">
        <v>2955</v>
      </c>
      <c r="C1904" s="30" t="s">
        <v>1</v>
      </c>
      <c r="D1904" s="30">
        <v>0.1</v>
      </c>
      <c r="E1904" s="30">
        <v>5.78</v>
      </c>
      <c r="F1904" s="30">
        <v>7.96</v>
      </c>
      <c r="G1904" s="30" t="s">
        <v>14</v>
      </c>
      <c r="H1904" s="30" t="s">
        <v>47</v>
      </c>
      <c r="I1904" s="30" t="s">
        <v>24</v>
      </c>
      <c r="J1904" s="30" t="s">
        <v>64</v>
      </c>
      <c r="K1904" s="30" t="s">
        <v>49</v>
      </c>
      <c r="L1904" s="30" t="s">
        <v>2957</v>
      </c>
      <c r="M1904" s="30">
        <v>0.36</v>
      </c>
      <c r="N1904" s="30" t="s">
        <v>8</v>
      </c>
      <c r="O1904" s="30" t="s">
        <v>28</v>
      </c>
      <c r="P1904" s="30" t="s">
        <v>189</v>
      </c>
      <c r="Q1904" s="30" t="s">
        <v>2956</v>
      </c>
      <c r="R1904" s="30">
        <v>50265</v>
      </c>
      <c r="S1904" s="32">
        <v>42183</v>
      </c>
      <c r="T1904" s="32">
        <v>42183</v>
      </c>
      <c r="U1904" s="53">
        <v>-57.823999999999998</v>
      </c>
      <c r="V1904" s="30">
        <v>6</v>
      </c>
      <c r="W1904" s="30">
        <v>35.96</v>
      </c>
      <c r="X1904" s="30">
        <v>91180</v>
      </c>
      <c r="Y1904" s="30" t="s">
        <v>3216</v>
      </c>
      <c r="Z1904" s="30">
        <v>369.46854628886797</v>
      </c>
    </row>
    <row r="1905" spans="1:26" x14ac:dyDescent="0.2">
      <c r="A1905" s="30">
        <v>3209</v>
      </c>
      <c r="B1905" s="30" t="s">
        <v>2958</v>
      </c>
      <c r="C1905" s="30" t="s">
        <v>1</v>
      </c>
      <c r="D1905" s="30">
        <v>0.03</v>
      </c>
      <c r="E1905" s="30">
        <v>4.9800000000000004</v>
      </c>
      <c r="F1905" s="30">
        <v>4.62</v>
      </c>
      <c r="G1905" s="30" t="s">
        <v>63</v>
      </c>
      <c r="H1905" s="30" t="s">
        <v>70</v>
      </c>
      <c r="I1905" s="30" t="s">
        <v>16</v>
      </c>
      <c r="J1905" s="30" t="s">
        <v>17</v>
      </c>
      <c r="K1905" s="30" t="s">
        <v>18</v>
      </c>
      <c r="L1905" s="30" t="s">
        <v>1197</v>
      </c>
      <c r="M1905" s="30">
        <v>0.64</v>
      </c>
      <c r="N1905" s="30" t="s">
        <v>8</v>
      </c>
      <c r="O1905" s="30" t="s">
        <v>35</v>
      </c>
      <c r="P1905" s="30" t="s">
        <v>66</v>
      </c>
      <c r="Q1905" s="30" t="s">
        <v>2959</v>
      </c>
      <c r="R1905" s="30">
        <v>90210</v>
      </c>
      <c r="S1905" s="32">
        <v>42183</v>
      </c>
      <c r="T1905" s="32">
        <v>42184</v>
      </c>
      <c r="U1905" s="53">
        <v>-30.45</v>
      </c>
      <c r="V1905" s="30">
        <v>8</v>
      </c>
      <c r="W1905" s="30">
        <v>44.24</v>
      </c>
      <c r="X1905" s="30">
        <v>90739</v>
      </c>
      <c r="Y1905" s="30" t="s">
        <v>3217</v>
      </c>
      <c r="Z1905" s="30">
        <v>469.01347603571406</v>
      </c>
    </row>
    <row r="1906" spans="1:26" x14ac:dyDescent="0.2">
      <c r="A1906" s="30">
        <v>1357</v>
      </c>
      <c r="B1906" s="30" t="s">
        <v>2726</v>
      </c>
      <c r="C1906" s="30" t="s">
        <v>13</v>
      </c>
      <c r="D1906" s="30">
        <v>7.0000000000000007E-2</v>
      </c>
      <c r="E1906" s="30">
        <v>119.99</v>
      </c>
      <c r="F1906" s="30">
        <v>16.8</v>
      </c>
      <c r="G1906" s="30" t="s">
        <v>2</v>
      </c>
      <c r="H1906" s="30" t="s">
        <v>47</v>
      </c>
      <c r="I1906" s="30" t="s">
        <v>16</v>
      </c>
      <c r="J1906" s="30" t="s">
        <v>32</v>
      </c>
      <c r="K1906" s="30" t="s">
        <v>6</v>
      </c>
      <c r="L1906" s="30" t="s">
        <v>2960</v>
      </c>
      <c r="M1906" s="30">
        <v>0.35</v>
      </c>
      <c r="N1906" s="30" t="s">
        <v>8</v>
      </c>
      <c r="O1906" s="30" t="s">
        <v>28</v>
      </c>
      <c r="P1906" s="30" t="s">
        <v>163</v>
      </c>
      <c r="Q1906" s="30" t="s">
        <v>2727</v>
      </c>
      <c r="R1906" s="30">
        <v>78596</v>
      </c>
      <c r="S1906" s="32">
        <v>42183</v>
      </c>
      <c r="T1906" s="32">
        <v>42185</v>
      </c>
      <c r="U1906" s="53">
        <v>1206.5961</v>
      </c>
      <c r="V1906" s="30">
        <v>15</v>
      </c>
      <c r="W1906" s="30">
        <v>1748.69</v>
      </c>
      <c r="X1906" s="30">
        <v>88185</v>
      </c>
      <c r="Y1906" s="30" t="s">
        <v>3216</v>
      </c>
      <c r="Z1906" s="30">
        <v>2181.8850802642123</v>
      </c>
    </row>
    <row r="1907" spans="1:26" x14ac:dyDescent="0.2">
      <c r="A1907" s="30">
        <v>1733</v>
      </c>
      <c r="B1907" s="30" t="s">
        <v>1977</v>
      </c>
      <c r="C1907" s="30" t="s">
        <v>13</v>
      </c>
      <c r="D1907" s="30">
        <v>0.02</v>
      </c>
      <c r="E1907" s="30">
        <v>30.98</v>
      </c>
      <c r="F1907" s="30">
        <v>17.079999999999998</v>
      </c>
      <c r="G1907" s="30" t="s">
        <v>14</v>
      </c>
      <c r="H1907" s="30" t="s">
        <v>3</v>
      </c>
      <c r="I1907" s="30" t="s">
        <v>24</v>
      </c>
      <c r="J1907" s="30" t="s">
        <v>64</v>
      </c>
      <c r="K1907" s="30" t="s">
        <v>49</v>
      </c>
      <c r="L1907" s="30" t="s">
        <v>2961</v>
      </c>
      <c r="M1907" s="30">
        <v>0.4</v>
      </c>
      <c r="N1907" s="30" t="s">
        <v>8</v>
      </c>
      <c r="O1907" s="30" t="s">
        <v>87</v>
      </c>
      <c r="P1907" s="30" t="s">
        <v>350</v>
      </c>
      <c r="Q1907" s="30" t="s">
        <v>42</v>
      </c>
      <c r="R1907" s="30">
        <v>20012</v>
      </c>
      <c r="S1907" s="32">
        <v>42183</v>
      </c>
      <c r="T1907" s="32">
        <v>42184</v>
      </c>
      <c r="U1907" s="53">
        <v>-32.28</v>
      </c>
      <c r="V1907" s="30">
        <v>13</v>
      </c>
      <c r="W1907" s="30">
        <v>438.25</v>
      </c>
      <c r="X1907" s="30">
        <v>59937</v>
      </c>
      <c r="Y1907" s="30" t="s">
        <v>3218</v>
      </c>
      <c r="Z1907" s="30">
        <v>480.79218157721954</v>
      </c>
    </row>
    <row r="1908" spans="1:26" x14ac:dyDescent="0.2">
      <c r="A1908" s="30">
        <v>1735</v>
      </c>
      <c r="B1908" s="30" t="s">
        <v>2962</v>
      </c>
      <c r="C1908" s="30" t="s">
        <v>13</v>
      </c>
      <c r="D1908" s="30">
        <v>0.02</v>
      </c>
      <c r="E1908" s="30">
        <v>30.98</v>
      </c>
      <c r="F1908" s="30">
        <v>17.079999999999998</v>
      </c>
      <c r="G1908" s="30" t="s">
        <v>14</v>
      </c>
      <c r="H1908" s="30" t="s">
        <v>3</v>
      </c>
      <c r="I1908" s="30" t="s">
        <v>24</v>
      </c>
      <c r="J1908" s="30" t="s">
        <v>64</v>
      </c>
      <c r="K1908" s="30" t="s">
        <v>49</v>
      </c>
      <c r="L1908" s="30" t="s">
        <v>2961</v>
      </c>
      <c r="M1908" s="30">
        <v>0.4</v>
      </c>
      <c r="N1908" s="30" t="s">
        <v>8</v>
      </c>
      <c r="O1908" s="30" t="s">
        <v>87</v>
      </c>
      <c r="P1908" s="30" t="s">
        <v>88</v>
      </c>
      <c r="Q1908" s="30" t="s">
        <v>2963</v>
      </c>
      <c r="R1908" s="30">
        <v>11550</v>
      </c>
      <c r="S1908" s="32">
        <v>42183</v>
      </c>
      <c r="T1908" s="32">
        <v>42184</v>
      </c>
      <c r="U1908" s="53">
        <v>-16.14</v>
      </c>
      <c r="V1908" s="30">
        <v>3</v>
      </c>
      <c r="W1908" s="30">
        <v>101.13</v>
      </c>
      <c r="X1908" s="30">
        <v>88444</v>
      </c>
      <c r="Y1908" s="30" t="s">
        <v>3218</v>
      </c>
      <c r="Z1908" s="30">
        <v>497.31995673647083</v>
      </c>
    </row>
    <row r="1909" spans="1:26" x14ac:dyDescent="0.2">
      <c r="A1909" s="30">
        <v>1191</v>
      </c>
      <c r="B1909" s="30" t="s">
        <v>2964</v>
      </c>
      <c r="C1909" s="30" t="s">
        <v>23</v>
      </c>
      <c r="D1909" s="30">
        <v>0.03</v>
      </c>
      <c r="E1909" s="30">
        <v>28.53</v>
      </c>
      <c r="F1909" s="30">
        <v>1.49</v>
      </c>
      <c r="G1909" s="30" t="s">
        <v>14</v>
      </c>
      <c r="H1909" s="30" t="s">
        <v>3</v>
      </c>
      <c r="I1909" s="30" t="s">
        <v>24</v>
      </c>
      <c r="J1909" s="30" t="s">
        <v>48</v>
      </c>
      <c r="K1909" s="30" t="s">
        <v>49</v>
      </c>
      <c r="L1909" s="30" t="s">
        <v>1808</v>
      </c>
      <c r="M1909" s="30">
        <v>0.38</v>
      </c>
      <c r="N1909" s="30" t="s">
        <v>8</v>
      </c>
      <c r="O1909" s="30" t="s">
        <v>87</v>
      </c>
      <c r="P1909" s="30" t="s">
        <v>224</v>
      </c>
      <c r="Q1909" s="30" t="s">
        <v>2965</v>
      </c>
      <c r="R1909" s="30">
        <v>6050</v>
      </c>
      <c r="S1909" s="32">
        <v>42183</v>
      </c>
      <c r="T1909" s="32">
        <v>42186</v>
      </c>
      <c r="U1909" s="53">
        <v>59.4405</v>
      </c>
      <c r="V1909" s="30">
        <v>3</v>
      </c>
      <c r="W1909" s="30">
        <v>88.84</v>
      </c>
      <c r="X1909" s="30">
        <v>87587</v>
      </c>
      <c r="Y1909" s="30" t="s">
        <v>3218</v>
      </c>
      <c r="Z1909" s="30">
        <v>195.16738212733267</v>
      </c>
    </row>
    <row r="1910" spans="1:26" x14ac:dyDescent="0.2">
      <c r="A1910" s="30">
        <v>1193</v>
      </c>
      <c r="B1910" s="30" t="s">
        <v>1327</v>
      </c>
      <c r="C1910" s="30" t="s">
        <v>23</v>
      </c>
      <c r="D1910" s="30">
        <v>0.09</v>
      </c>
      <c r="E1910" s="30">
        <v>49.99</v>
      </c>
      <c r="F1910" s="30">
        <v>19.989999999999998</v>
      </c>
      <c r="G1910" s="30" t="s">
        <v>14</v>
      </c>
      <c r="H1910" s="30" t="s">
        <v>3</v>
      </c>
      <c r="I1910" s="30" t="s">
        <v>16</v>
      </c>
      <c r="J1910" s="30" t="s">
        <v>17</v>
      </c>
      <c r="K1910" s="30" t="s">
        <v>49</v>
      </c>
      <c r="L1910" s="30" t="s">
        <v>1264</v>
      </c>
      <c r="M1910" s="30">
        <v>0.41</v>
      </c>
      <c r="N1910" s="30" t="s">
        <v>8</v>
      </c>
      <c r="O1910" s="30" t="s">
        <v>87</v>
      </c>
      <c r="P1910" s="30" t="s">
        <v>350</v>
      </c>
      <c r="Q1910" s="30" t="s">
        <v>42</v>
      </c>
      <c r="R1910" s="30">
        <v>20016</v>
      </c>
      <c r="S1910" s="32">
        <v>42183</v>
      </c>
      <c r="T1910" s="32">
        <v>42185</v>
      </c>
      <c r="U1910" s="53">
        <v>-17.03</v>
      </c>
      <c r="V1910" s="30">
        <v>48</v>
      </c>
      <c r="W1910" s="30">
        <v>2373.3200000000002</v>
      </c>
      <c r="X1910" s="30">
        <v>11206</v>
      </c>
      <c r="Y1910" s="30" t="s">
        <v>3218</v>
      </c>
      <c r="Z1910" s="30">
        <v>680.71063692912583</v>
      </c>
    </row>
    <row r="1911" spans="1:26" x14ac:dyDescent="0.2">
      <c r="A1911" s="30">
        <v>1193</v>
      </c>
      <c r="B1911" s="30" t="s">
        <v>1327</v>
      </c>
      <c r="C1911" s="30" t="s">
        <v>23</v>
      </c>
      <c r="D1911" s="30">
        <v>0.03</v>
      </c>
      <c r="E1911" s="30">
        <v>28.53</v>
      </c>
      <c r="F1911" s="30">
        <v>1.49</v>
      </c>
      <c r="G1911" s="30" t="s">
        <v>14</v>
      </c>
      <c r="H1911" s="30" t="s">
        <v>3</v>
      </c>
      <c r="I1911" s="30" t="s">
        <v>24</v>
      </c>
      <c r="J1911" s="30" t="s">
        <v>48</v>
      </c>
      <c r="K1911" s="30" t="s">
        <v>49</v>
      </c>
      <c r="L1911" s="30" t="s">
        <v>1808</v>
      </c>
      <c r="M1911" s="30">
        <v>0.38</v>
      </c>
      <c r="N1911" s="30" t="s">
        <v>8</v>
      </c>
      <c r="O1911" s="30" t="s">
        <v>87</v>
      </c>
      <c r="P1911" s="30" t="s">
        <v>350</v>
      </c>
      <c r="Q1911" s="30" t="s">
        <v>42</v>
      </c>
      <c r="R1911" s="30">
        <v>20016</v>
      </c>
      <c r="S1911" s="32">
        <v>42183</v>
      </c>
      <c r="T1911" s="32">
        <v>42186</v>
      </c>
      <c r="U1911" s="53">
        <v>39.627000000000002</v>
      </c>
      <c r="V1911" s="30">
        <v>11</v>
      </c>
      <c r="W1911" s="30">
        <v>325.73</v>
      </c>
      <c r="X1911" s="30">
        <v>11206</v>
      </c>
      <c r="Y1911" s="30" t="s">
        <v>3218</v>
      </c>
      <c r="Z1911" s="30">
        <v>174.87784847690972</v>
      </c>
    </row>
    <row r="1912" spans="1:26" x14ac:dyDescent="0.2">
      <c r="A1912" s="30">
        <v>1203</v>
      </c>
      <c r="B1912" s="30" t="s">
        <v>2966</v>
      </c>
      <c r="C1912" s="30" t="s">
        <v>23</v>
      </c>
      <c r="D1912" s="30">
        <v>0.09</v>
      </c>
      <c r="E1912" s="30">
        <v>49.99</v>
      </c>
      <c r="F1912" s="30">
        <v>19.989999999999998</v>
      </c>
      <c r="G1912" s="30" t="s">
        <v>14</v>
      </c>
      <c r="H1912" s="30" t="s">
        <v>3</v>
      </c>
      <c r="I1912" s="30" t="s">
        <v>16</v>
      </c>
      <c r="J1912" s="30" t="s">
        <v>17</v>
      </c>
      <c r="K1912" s="30" t="s">
        <v>49</v>
      </c>
      <c r="L1912" s="30" t="s">
        <v>1264</v>
      </c>
      <c r="M1912" s="30">
        <v>0.41</v>
      </c>
      <c r="N1912" s="30" t="s">
        <v>8</v>
      </c>
      <c r="O1912" s="30" t="s">
        <v>87</v>
      </c>
      <c r="P1912" s="30" t="s">
        <v>560</v>
      </c>
      <c r="Q1912" s="30" t="s">
        <v>561</v>
      </c>
      <c r="R1912" s="30">
        <v>2920</v>
      </c>
      <c r="S1912" s="32">
        <v>42183</v>
      </c>
      <c r="T1912" s="32">
        <v>42185</v>
      </c>
      <c r="U1912" s="53">
        <v>-8.5150000000000006</v>
      </c>
      <c r="V1912" s="30">
        <v>12</v>
      </c>
      <c r="W1912" s="30">
        <v>593.33000000000004</v>
      </c>
      <c r="X1912" s="30">
        <v>87587</v>
      </c>
      <c r="Y1912" s="30" t="s">
        <v>3218</v>
      </c>
      <c r="Z1912" s="30">
        <v>689.43021595521168</v>
      </c>
    </row>
    <row r="1913" spans="1:26" x14ac:dyDescent="0.2">
      <c r="A1913" s="30">
        <v>2801</v>
      </c>
      <c r="B1913" s="30" t="s">
        <v>2967</v>
      </c>
      <c r="C1913" s="30" t="s">
        <v>23</v>
      </c>
      <c r="D1913" s="30">
        <v>0</v>
      </c>
      <c r="E1913" s="30">
        <v>17.52</v>
      </c>
      <c r="F1913" s="30">
        <v>8.17</v>
      </c>
      <c r="G1913" s="30" t="s">
        <v>14</v>
      </c>
      <c r="H1913" s="30" t="s">
        <v>47</v>
      </c>
      <c r="I1913" s="30" t="s">
        <v>24</v>
      </c>
      <c r="J1913" s="30" t="s">
        <v>71</v>
      </c>
      <c r="K1913" s="30" t="s">
        <v>120</v>
      </c>
      <c r="L1913" s="30" t="s">
        <v>2968</v>
      </c>
      <c r="M1913" s="30">
        <v>0.5</v>
      </c>
      <c r="N1913" s="30" t="s">
        <v>8</v>
      </c>
      <c r="O1913" s="30" t="s">
        <v>35</v>
      </c>
      <c r="P1913" s="30" t="s">
        <v>564</v>
      </c>
      <c r="Q1913" s="30" t="s">
        <v>1694</v>
      </c>
      <c r="R1913" s="30">
        <v>85224</v>
      </c>
      <c r="S1913" s="32">
        <v>42183</v>
      </c>
      <c r="T1913" s="32">
        <v>42188</v>
      </c>
      <c r="U1913" s="53">
        <v>52.764000000000003</v>
      </c>
      <c r="V1913" s="30">
        <v>15</v>
      </c>
      <c r="W1913" s="30">
        <v>284.33999999999997</v>
      </c>
      <c r="X1913" s="30">
        <v>91049</v>
      </c>
      <c r="Y1913" s="30" t="s">
        <v>3217</v>
      </c>
      <c r="Z1913" s="30">
        <v>497.50798028093982</v>
      </c>
    </row>
    <row r="1914" spans="1:26" x14ac:dyDescent="0.2">
      <c r="A1914" s="30">
        <v>3226</v>
      </c>
      <c r="B1914" s="30" t="s">
        <v>477</v>
      </c>
      <c r="C1914" s="30" t="s">
        <v>92</v>
      </c>
      <c r="D1914" s="30">
        <v>0.06</v>
      </c>
      <c r="E1914" s="30">
        <v>22.24</v>
      </c>
      <c r="F1914" s="30">
        <v>1.99</v>
      </c>
      <c r="G1914" s="30" t="s">
        <v>14</v>
      </c>
      <c r="H1914" s="30" t="s">
        <v>3</v>
      </c>
      <c r="I1914" s="30" t="s">
        <v>16</v>
      </c>
      <c r="J1914" s="30" t="s">
        <v>17</v>
      </c>
      <c r="K1914" s="30" t="s">
        <v>18</v>
      </c>
      <c r="L1914" s="30" t="s">
        <v>2969</v>
      </c>
      <c r="M1914" s="30">
        <v>0.43</v>
      </c>
      <c r="N1914" s="30" t="s">
        <v>8</v>
      </c>
      <c r="O1914" s="30" t="s">
        <v>9</v>
      </c>
      <c r="P1914" s="30" t="s">
        <v>376</v>
      </c>
      <c r="Q1914" s="30" t="s">
        <v>479</v>
      </c>
      <c r="R1914" s="30">
        <v>37075</v>
      </c>
      <c r="S1914" s="32">
        <v>42183</v>
      </c>
      <c r="T1914" s="32">
        <v>42185</v>
      </c>
      <c r="U1914" s="53">
        <v>95.388000000000005</v>
      </c>
      <c r="V1914" s="30">
        <v>12</v>
      </c>
      <c r="W1914" s="30">
        <v>255.88</v>
      </c>
      <c r="X1914" s="30">
        <v>86509</v>
      </c>
      <c r="Y1914" s="30" t="s">
        <v>3215</v>
      </c>
      <c r="Z1914" s="30">
        <v>180.81936494038362</v>
      </c>
    </row>
    <row r="1915" spans="1:26" x14ac:dyDescent="0.2">
      <c r="A1915" s="30">
        <v>2448</v>
      </c>
      <c r="B1915" s="30" t="s">
        <v>2970</v>
      </c>
      <c r="C1915" s="30" t="s">
        <v>13</v>
      </c>
      <c r="D1915" s="30">
        <v>0.09</v>
      </c>
      <c r="E1915" s="30">
        <v>6.48</v>
      </c>
      <c r="F1915" s="30">
        <v>7.03</v>
      </c>
      <c r="G1915" s="30" t="s">
        <v>14</v>
      </c>
      <c r="H1915" s="30" t="s">
        <v>15</v>
      </c>
      <c r="I1915" s="30" t="s">
        <v>24</v>
      </c>
      <c r="J1915" s="30" t="s">
        <v>64</v>
      </c>
      <c r="K1915" s="30" t="s">
        <v>49</v>
      </c>
      <c r="L1915" s="30" t="s">
        <v>2499</v>
      </c>
      <c r="M1915" s="30">
        <v>0.37</v>
      </c>
      <c r="N1915" s="30" t="s">
        <v>8</v>
      </c>
      <c r="O1915" s="30" t="s">
        <v>28</v>
      </c>
      <c r="P1915" s="30" t="s">
        <v>60</v>
      </c>
      <c r="Q1915" s="30" t="s">
        <v>135</v>
      </c>
      <c r="R1915" s="30">
        <v>55410</v>
      </c>
      <c r="S1915" s="32">
        <v>42184</v>
      </c>
      <c r="T1915" s="32">
        <v>42186</v>
      </c>
      <c r="U1915" s="53">
        <v>-126.208</v>
      </c>
      <c r="V1915" s="30">
        <v>16</v>
      </c>
      <c r="W1915" s="30">
        <v>96.96</v>
      </c>
      <c r="X1915" s="30">
        <v>87790</v>
      </c>
      <c r="Y1915" s="30" t="s">
        <v>3216</v>
      </c>
      <c r="Z1915" s="30">
        <v>-61.024110659428068</v>
      </c>
    </row>
    <row r="1916" spans="1:26" x14ac:dyDescent="0.2">
      <c r="A1916" s="30">
        <v>3374</v>
      </c>
      <c r="B1916" s="30" t="s">
        <v>2718</v>
      </c>
      <c r="C1916" s="30" t="s">
        <v>13</v>
      </c>
      <c r="D1916" s="30">
        <v>0.05</v>
      </c>
      <c r="E1916" s="30">
        <v>73.98</v>
      </c>
      <c r="F1916" s="30">
        <v>12.14</v>
      </c>
      <c r="G1916" s="30" t="s">
        <v>14</v>
      </c>
      <c r="H1916" s="30" t="s">
        <v>47</v>
      </c>
      <c r="I1916" s="30" t="s">
        <v>16</v>
      </c>
      <c r="J1916" s="30" t="s">
        <v>17</v>
      </c>
      <c r="K1916" s="30" t="s">
        <v>49</v>
      </c>
      <c r="L1916" s="30" t="s">
        <v>709</v>
      </c>
      <c r="M1916" s="30">
        <v>0.67</v>
      </c>
      <c r="N1916" s="30" t="s">
        <v>8</v>
      </c>
      <c r="O1916" s="30" t="s">
        <v>87</v>
      </c>
      <c r="P1916" s="30" t="s">
        <v>394</v>
      </c>
      <c r="Q1916" s="30" t="s">
        <v>2719</v>
      </c>
      <c r="R1916" s="30">
        <v>21113</v>
      </c>
      <c r="S1916" s="32">
        <v>42184</v>
      </c>
      <c r="T1916" s="32">
        <v>42185</v>
      </c>
      <c r="U1916" s="53">
        <v>-1.9039999999999999</v>
      </c>
      <c r="V1916" s="30">
        <v>8</v>
      </c>
      <c r="W1916" s="30">
        <v>600.4</v>
      </c>
      <c r="X1916" s="30">
        <v>87474</v>
      </c>
      <c r="Y1916" s="30" t="s">
        <v>3218</v>
      </c>
      <c r="Z1916" s="30">
        <v>754.15636223681975</v>
      </c>
    </row>
    <row r="1917" spans="1:26" x14ac:dyDescent="0.2">
      <c r="A1917" s="30">
        <v>3374</v>
      </c>
      <c r="B1917" s="30" t="s">
        <v>2718</v>
      </c>
      <c r="C1917" s="30" t="s">
        <v>13</v>
      </c>
      <c r="D1917" s="30">
        <v>0</v>
      </c>
      <c r="E1917" s="30">
        <v>5.98</v>
      </c>
      <c r="F1917" s="30">
        <v>7.15</v>
      </c>
      <c r="G1917" s="30" t="s">
        <v>14</v>
      </c>
      <c r="H1917" s="30" t="s">
        <v>47</v>
      </c>
      <c r="I1917" s="30" t="s">
        <v>24</v>
      </c>
      <c r="J1917" s="30" t="s">
        <v>64</v>
      </c>
      <c r="K1917" s="30" t="s">
        <v>49</v>
      </c>
      <c r="L1917" s="30" t="s">
        <v>2514</v>
      </c>
      <c r="M1917" s="30">
        <v>0.36</v>
      </c>
      <c r="N1917" s="30" t="s">
        <v>8</v>
      </c>
      <c r="O1917" s="30" t="s">
        <v>87</v>
      </c>
      <c r="P1917" s="30" t="s">
        <v>394</v>
      </c>
      <c r="Q1917" s="30" t="s">
        <v>2719</v>
      </c>
      <c r="R1917" s="30">
        <v>21113</v>
      </c>
      <c r="S1917" s="32">
        <v>42184</v>
      </c>
      <c r="T1917" s="32">
        <v>42186</v>
      </c>
      <c r="U1917" s="53">
        <v>-37.048000000000002</v>
      </c>
      <c r="V1917" s="30">
        <v>5</v>
      </c>
      <c r="W1917" s="30">
        <v>34.25</v>
      </c>
      <c r="X1917" s="30">
        <v>87474</v>
      </c>
      <c r="Y1917" s="30" t="s">
        <v>3218</v>
      </c>
      <c r="Z1917" s="30">
        <v>142.56667705863063</v>
      </c>
    </row>
    <row r="1918" spans="1:26" x14ac:dyDescent="0.2">
      <c r="A1918" s="30">
        <v>3374</v>
      </c>
      <c r="B1918" s="30" t="s">
        <v>2718</v>
      </c>
      <c r="C1918" s="30" t="s">
        <v>13</v>
      </c>
      <c r="D1918" s="30">
        <v>0.09</v>
      </c>
      <c r="E1918" s="30">
        <v>3.57</v>
      </c>
      <c r="F1918" s="30">
        <v>4.17</v>
      </c>
      <c r="G1918" s="30" t="s">
        <v>14</v>
      </c>
      <c r="H1918" s="30" t="s">
        <v>47</v>
      </c>
      <c r="I1918" s="30" t="s">
        <v>24</v>
      </c>
      <c r="J1918" s="30" t="s">
        <v>25</v>
      </c>
      <c r="K1918" s="30" t="s">
        <v>18</v>
      </c>
      <c r="L1918" s="30" t="s">
        <v>768</v>
      </c>
      <c r="M1918" s="30">
        <v>0.59</v>
      </c>
      <c r="N1918" s="30" t="s">
        <v>8</v>
      </c>
      <c r="O1918" s="30" t="s">
        <v>87</v>
      </c>
      <c r="P1918" s="30" t="s">
        <v>394</v>
      </c>
      <c r="Q1918" s="30" t="s">
        <v>2719</v>
      </c>
      <c r="R1918" s="30">
        <v>21113</v>
      </c>
      <c r="S1918" s="32">
        <v>42184</v>
      </c>
      <c r="T1918" s="32">
        <v>42186</v>
      </c>
      <c r="U1918" s="53">
        <v>-56.887999999999998</v>
      </c>
      <c r="V1918" s="30">
        <v>9</v>
      </c>
      <c r="W1918" s="30">
        <v>31.45</v>
      </c>
      <c r="X1918" s="30">
        <v>87474</v>
      </c>
      <c r="Y1918" s="30" t="s">
        <v>3218</v>
      </c>
      <c r="Z1918" s="30">
        <v>164.03059226228345</v>
      </c>
    </row>
    <row r="1919" spans="1:26" x14ac:dyDescent="0.2">
      <c r="A1919" s="30">
        <v>1502</v>
      </c>
      <c r="B1919" s="30" t="s">
        <v>2413</v>
      </c>
      <c r="C1919" s="30" t="s">
        <v>23</v>
      </c>
      <c r="D1919" s="30">
        <v>0.08</v>
      </c>
      <c r="E1919" s="30">
        <v>5.84</v>
      </c>
      <c r="F1919" s="30">
        <v>1</v>
      </c>
      <c r="G1919" s="30" t="s">
        <v>63</v>
      </c>
      <c r="H1919" s="30" t="s">
        <v>3</v>
      </c>
      <c r="I1919" s="30" t="s">
        <v>24</v>
      </c>
      <c r="J1919" s="30" t="s">
        <v>25</v>
      </c>
      <c r="K1919" s="30" t="s">
        <v>26</v>
      </c>
      <c r="L1919" s="30" t="s">
        <v>2971</v>
      </c>
      <c r="M1919" s="30">
        <v>0.38</v>
      </c>
      <c r="N1919" s="30" t="s">
        <v>8</v>
      </c>
      <c r="O1919" s="30" t="s">
        <v>9</v>
      </c>
      <c r="P1919" s="30" t="s">
        <v>99</v>
      </c>
      <c r="Q1919" s="30" t="s">
        <v>2414</v>
      </c>
      <c r="R1919" s="30">
        <v>33065</v>
      </c>
      <c r="S1919" s="32">
        <v>42184</v>
      </c>
      <c r="T1919" s="32">
        <v>42188</v>
      </c>
      <c r="U1919" s="53">
        <v>731.92200000000003</v>
      </c>
      <c r="V1919" s="30">
        <v>11</v>
      </c>
      <c r="W1919" s="30">
        <v>61.39</v>
      </c>
      <c r="X1919" s="30">
        <v>89194</v>
      </c>
      <c r="Y1919" s="30" t="s">
        <v>3215</v>
      </c>
      <c r="Z1919" s="30">
        <v>683.91287134250422</v>
      </c>
    </row>
    <row r="1920" spans="1:26" x14ac:dyDescent="0.2">
      <c r="A1920" s="30">
        <v>1502</v>
      </c>
      <c r="B1920" s="30" t="s">
        <v>2413</v>
      </c>
      <c r="C1920" s="30" t="s">
        <v>23</v>
      </c>
      <c r="D1920" s="30">
        <v>0</v>
      </c>
      <c r="E1920" s="30">
        <v>205.99</v>
      </c>
      <c r="F1920" s="30">
        <v>8.99</v>
      </c>
      <c r="G1920" s="30" t="s">
        <v>14</v>
      </c>
      <c r="H1920" s="30" t="s">
        <v>3</v>
      </c>
      <c r="I1920" s="30" t="s">
        <v>16</v>
      </c>
      <c r="J1920" s="30" t="s">
        <v>111</v>
      </c>
      <c r="K1920" s="30" t="s">
        <v>49</v>
      </c>
      <c r="L1920" s="30" t="s">
        <v>1008</v>
      </c>
      <c r="M1920" s="30">
        <v>0.6</v>
      </c>
      <c r="N1920" s="30" t="s">
        <v>8</v>
      </c>
      <c r="O1920" s="30" t="s">
        <v>9</v>
      </c>
      <c r="P1920" s="30" t="s">
        <v>99</v>
      </c>
      <c r="Q1920" s="30" t="s">
        <v>2414</v>
      </c>
      <c r="R1920" s="30">
        <v>33065</v>
      </c>
      <c r="S1920" s="32">
        <v>42184</v>
      </c>
      <c r="T1920" s="32">
        <v>42187</v>
      </c>
      <c r="U1920" s="53">
        <v>186.55799999999999</v>
      </c>
      <c r="V1920" s="30">
        <v>13</v>
      </c>
      <c r="W1920" s="30">
        <v>2435.52</v>
      </c>
      <c r="X1920" s="30">
        <v>89194</v>
      </c>
      <c r="Y1920" s="30" t="s">
        <v>3215</v>
      </c>
      <c r="Z1920" s="30">
        <v>1291.3330191328839</v>
      </c>
    </row>
    <row r="1921" spans="1:26" x14ac:dyDescent="0.2">
      <c r="A1921" s="30">
        <v>1109</v>
      </c>
      <c r="B1921" s="30" t="s">
        <v>2972</v>
      </c>
      <c r="C1921" s="30" t="s">
        <v>92</v>
      </c>
      <c r="D1921" s="30">
        <v>0.08</v>
      </c>
      <c r="E1921" s="30">
        <v>8.3699999999999992</v>
      </c>
      <c r="F1921" s="30">
        <v>10.16</v>
      </c>
      <c r="G1921" s="30" t="s">
        <v>14</v>
      </c>
      <c r="H1921" s="30" t="s">
        <v>15</v>
      </c>
      <c r="I1921" s="30" t="s">
        <v>4</v>
      </c>
      <c r="J1921" s="30" t="s">
        <v>102</v>
      </c>
      <c r="K1921" s="30" t="s">
        <v>40</v>
      </c>
      <c r="L1921" s="30" t="s">
        <v>1548</v>
      </c>
      <c r="M1921" s="30">
        <v>0.59</v>
      </c>
      <c r="N1921" s="30" t="s">
        <v>8</v>
      </c>
      <c r="O1921" s="30" t="s">
        <v>28</v>
      </c>
      <c r="P1921" s="30" t="s">
        <v>163</v>
      </c>
      <c r="Q1921" s="30" t="s">
        <v>2973</v>
      </c>
      <c r="R1921" s="30">
        <v>78041</v>
      </c>
      <c r="S1921" s="32">
        <v>42184</v>
      </c>
      <c r="T1921" s="32">
        <v>42184</v>
      </c>
      <c r="U1921" s="53">
        <v>-169.232</v>
      </c>
      <c r="V1921" s="30">
        <v>13</v>
      </c>
      <c r="W1921" s="30">
        <v>108.99</v>
      </c>
      <c r="X1921" s="30">
        <v>86410</v>
      </c>
      <c r="Y1921" s="30" t="s">
        <v>3216</v>
      </c>
      <c r="Z1921" s="30">
        <v>192.07147766358085</v>
      </c>
    </row>
    <row r="1922" spans="1:26" x14ac:dyDescent="0.2">
      <c r="A1922" s="30">
        <v>1183</v>
      </c>
      <c r="B1922" s="30" t="s">
        <v>2974</v>
      </c>
      <c r="C1922" s="30" t="s">
        <v>46</v>
      </c>
      <c r="D1922" s="30">
        <v>0.04</v>
      </c>
      <c r="E1922" s="30">
        <v>35.99</v>
      </c>
      <c r="F1922" s="30">
        <v>3.3</v>
      </c>
      <c r="G1922" s="30" t="s">
        <v>14</v>
      </c>
      <c r="H1922" s="30" t="s">
        <v>47</v>
      </c>
      <c r="I1922" s="30" t="s">
        <v>16</v>
      </c>
      <c r="J1922" s="30" t="s">
        <v>111</v>
      </c>
      <c r="K1922" s="30" t="s">
        <v>18</v>
      </c>
      <c r="L1922" s="30" t="s">
        <v>1886</v>
      </c>
      <c r="M1922" s="30">
        <v>0.39</v>
      </c>
      <c r="N1922" s="30" t="s">
        <v>8</v>
      </c>
      <c r="O1922" s="30" t="s">
        <v>35</v>
      </c>
      <c r="P1922" s="30" t="s">
        <v>122</v>
      </c>
      <c r="Q1922" s="30" t="s">
        <v>2975</v>
      </c>
      <c r="R1922" s="30">
        <v>84663</v>
      </c>
      <c r="S1922" s="32">
        <v>42184</v>
      </c>
      <c r="T1922" s="32">
        <v>42184</v>
      </c>
      <c r="U1922" s="53">
        <v>184.19550000000001</v>
      </c>
      <c r="V1922" s="30">
        <v>9</v>
      </c>
      <c r="W1922" s="30">
        <v>266.95</v>
      </c>
      <c r="X1922" s="30">
        <v>86914</v>
      </c>
      <c r="Y1922" s="30" t="s">
        <v>3217</v>
      </c>
      <c r="Z1922" s="30">
        <v>558.76046593817762</v>
      </c>
    </row>
    <row r="1923" spans="1:26" x14ac:dyDescent="0.2">
      <c r="A1923" s="30">
        <v>699</v>
      </c>
      <c r="B1923" s="30" t="s">
        <v>837</v>
      </c>
      <c r="C1923" s="30" t="s">
        <v>13</v>
      </c>
      <c r="D1923" s="30">
        <v>0.01</v>
      </c>
      <c r="E1923" s="30">
        <v>7.89</v>
      </c>
      <c r="F1923" s="30">
        <v>2.82</v>
      </c>
      <c r="G1923" s="30" t="s">
        <v>14</v>
      </c>
      <c r="H1923" s="30" t="s">
        <v>15</v>
      </c>
      <c r="I1923" s="30" t="s">
        <v>24</v>
      </c>
      <c r="J1923" s="30" t="s">
        <v>152</v>
      </c>
      <c r="K1923" s="30" t="s">
        <v>26</v>
      </c>
      <c r="L1923" s="30" t="s">
        <v>2976</v>
      </c>
      <c r="M1923" s="30">
        <v>0.4</v>
      </c>
      <c r="N1923" s="30" t="s">
        <v>8</v>
      </c>
      <c r="O1923" s="30" t="s">
        <v>35</v>
      </c>
      <c r="P1923" s="30" t="s">
        <v>66</v>
      </c>
      <c r="Q1923" s="30" t="s">
        <v>76</v>
      </c>
      <c r="R1923" s="30">
        <v>90041</v>
      </c>
      <c r="S1923" s="32">
        <v>42185</v>
      </c>
      <c r="T1923" s="32">
        <v>42186</v>
      </c>
      <c r="U1923" s="53">
        <v>38.700000000000003</v>
      </c>
      <c r="V1923" s="30">
        <v>32</v>
      </c>
      <c r="W1923" s="30">
        <v>274.26</v>
      </c>
      <c r="X1923" s="30">
        <v>36647</v>
      </c>
      <c r="Y1923" s="30" t="s">
        <v>3217</v>
      </c>
      <c r="Z1923" s="30">
        <v>73.704686515300835</v>
      </c>
    </row>
    <row r="1924" spans="1:26" x14ac:dyDescent="0.2">
      <c r="A1924" s="30">
        <v>699</v>
      </c>
      <c r="B1924" s="30" t="s">
        <v>837</v>
      </c>
      <c r="C1924" s="30" t="s">
        <v>13</v>
      </c>
      <c r="D1924" s="30">
        <v>0.09</v>
      </c>
      <c r="E1924" s="30">
        <v>3.68</v>
      </c>
      <c r="F1924" s="30">
        <v>1.32</v>
      </c>
      <c r="G1924" s="30" t="s">
        <v>14</v>
      </c>
      <c r="H1924" s="30" t="s">
        <v>15</v>
      </c>
      <c r="I1924" s="30" t="s">
        <v>24</v>
      </c>
      <c r="J1924" s="30" t="s">
        <v>544</v>
      </c>
      <c r="K1924" s="30" t="s">
        <v>26</v>
      </c>
      <c r="L1924" s="30" t="s">
        <v>2502</v>
      </c>
      <c r="M1924" s="30">
        <v>0.83</v>
      </c>
      <c r="N1924" s="30" t="s">
        <v>8</v>
      </c>
      <c r="O1924" s="30" t="s">
        <v>35</v>
      </c>
      <c r="P1924" s="30" t="s">
        <v>66</v>
      </c>
      <c r="Q1924" s="30" t="s">
        <v>76</v>
      </c>
      <c r="R1924" s="30">
        <v>90041</v>
      </c>
      <c r="S1924" s="32">
        <v>42185</v>
      </c>
      <c r="T1924" s="32">
        <v>42186</v>
      </c>
      <c r="U1924" s="53">
        <v>-21.91</v>
      </c>
      <c r="V1924" s="30">
        <v>24</v>
      </c>
      <c r="W1924" s="30">
        <v>83.16</v>
      </c>
      <c r="X1924" s="30">
        <v>36647</v>
      </c>
      <c r="Y1924" s="30" t="s">
        <v>3217</v>
      </c>
      <c r="Z1924" s="30">
        <v>261.53074957316397</v>
      </c>
    </row>
    <row r="1925" spans="1:26" x14ac:dyDescent="0.2">
      <c r="A1925" s="30">
        <v>699</v>
      </c>
      <c r="B1925" s="30" t="s">
        <v>837</v>
      </c>
      <c r="C1925" s="30" t="s">
        <v>13</v>
      </c>
      <c r="D1925" s="30">
        <v>0.1</v>
      </c>
      <c r="E1925" s="30">
        <v>9.7100000000000009</v>
      </c>
      <c r="F1925" s="30">
        <v>9.4499999999999993</v>
      </c>
      <c r="G1925" s="30" t="s">
        <v>14</v>
      </c>
      <c r="H1925" s="30" t="s">
        <v>15</v>
      </c>
      <c r="I1925" s="30" t="s">
        <v>24</v>
      </c>
      <c r="J1925" s="30" t="s">
        <v>54</v>
      </c>
      <c r="K1925" s="30" t="s">
        <v>49</v>
      </c>
      <c r="L1925" s="30" t="s">
        <v>1179</v>
      </c>
      <c r="M1925" s="30">
        <v>0.6</v>
      </c>
      <c r="N1925" s="30" t="s">
        <v>8</v>
      </c>
      <c r="O1925" s="30" t="s">
        <v>35</v>
      </c>
      <c r="P1925" s="30" t="s">
        <v>66</v>
      </c>
      <c r="Q1925" s="30" t="s">
        <v>76</v>
      </c>
      <c r="R1925" s="30">
        <v>90041</v>
      </c>
      <c r="S1925" s="32">
        <v>42185</v>
      </c>
      <c r="T1925" s="32">
        <v>42188</v>
      </c>
      <c r="U1925" s="53">
        <v>-119.77</v>
      </c>
      <c r="V1925" s="30">
        <v>27</v>
      </c>
      <c r="W1925" s="30">
        <v>261.93</v>
      </c>
      <c r="X1925" s="30">
        <v>36647</v>
      </c>
      <c r="Y1925" s="30" t="s">
        <v>3217</v>
      </c>
      <c r="Z1925" s="30">
        <v>207.13983890663965</v>
      </c>
    </row>
    <row r="1926" spans="1:26" x14ac:dyDescent="0.2">
      <c r="A1926" s="30">
        <v>702</v>
      </c>
      <c r="B1926" s="30" t="s">
        <v>2252</v>
      </c>
      <c r="C1926" s="30" t="s">
        <v>13</v>
      </c>
      <c r="D1926" s="30">
        <v>0.01</v>
      </c>
      <c r="E1926" s="30">
        <v>7.89</v>
      </c>
      <c r="F1926" s="30">
        <v>2.82</v>
      </c>
      <c r="G1926" s="30" t="s">
        <v>14</v>
      </c>
      <c r="H1926" s="30" t="s">
        <v>15</v>
      </c>
      <c r="I1926" s="30" t="s">
        <v>24</v>
      </c>
      <c r="J1926" s="30" t="s">
        <v>152</v>
      </c>
      <c r="K1926" s="30" t="s">
        <v>26</v>
      </c>
      <c r="L1926" s="30" t="s">
        <v>2976</v>
      </c>
      <c r="M1926" s="30">
        <v>0.4</v>
      </c>
      <c r="N1926" s="30" t="s">
        <v>8</v>
      </c>
      <c r="O1926" s="30" t="s">
        <v>35</v>
      </c>
      <c r="P1926" s="30" t="s">
        <v>66</v>
      </c>
      <c r="Q1926" s="30" t="s">
        <v>2253</v>
      </c>
      <c r="R1926" s="30">
        <v>95404</v>
      </c>
      <c r="S1926" s="32">
        <v>42185</v>
      </c>
      <c r="T1926" s="32">
        <v>42186</v>
      </c>
      <c r="U1926" s="53">
        <v>46.44</v>
      </c>
      <c r="V1926" s="30">
        <v>8</v>
      </c>
      <c r="W1926" s="30">
        <v>68.56</v>
      </c>
      <c r="X1926" s="30">
        <v>87979</v>
      </c>
      <c r="Y1926" s="30" t="s">
        <v>3217</v>
      </c>
      <c r="Z1926" s="30">
        <v>81.630645606540327</v>
      </c>
    </row>
    <row r="1927" spans="1:26" x14ac:dyDescent="0.2">
      <c r="A1927" s="30">
        <v>702</v>
      </c>
      <c r="B1927" s="30" t="s">
        <v>2252</v>
      </c>
      <c r="C1927" s="30" t="s">
        <v>13</v>
      </c>
      <c r="D1927" s="30">
        <v>0.09</v>
      </c>
      <c r="E1927" s="30">
        <v>3.68</v>
      </c>
      <c r="F1927" s="30">
        <v>1.32</v>
      </c>
      <c r="G1927" s="30" t="s">
        <v>14</v>
      </c>
      <c r="H1927" s="30" t="s">
        <v>15</v>
      </c>
      <c r="I1927" s="30" t="s">
        <v>24</v>
      </c>
      <c r="J1927" s="30" t="s">
        <v>544</v>
      </c>
      <c r="K1927" s="30" t="s">
        <v>26</v>
      </c>
      <c r="L1927" s="30" t="s">
        <v>2502</v>
      </c>
      <c r="M1927" s="30">
        <v>0.83</v>
      </c>
      <c r="N1927" s="30" t="s">
        <v>8</v>
      </c>
      <c r="O1927" s="30" t="s">
        <v>35</v>
      </c>
      <c r="P1927" s="30" t="s">
        <v>66</v>
      </c>
      <c r="Q1927" s="30" t="s">
        <v>2253</v>
      </c>
      <c r="R1927" s="30">
        <v>95404</v>
      </c>
      <c r="S1927" s="32">
        <v>42185</v>
      </c>
      <c r="T1927" s="32">
        <v>42186</v>
      </c>
      <c r="U1927" s="53">
        <v>-17.527999999999999</v>
      </c>
      <c r="V1927" s="30">
        <v>6</v>
      </c>
      <c r="W1927" s="30">
        <v>20.79</v>
      </c>
      <c r="X1927" s="30">
        <v>87979</v>
      </c>
      <c r="Y1927" s="30" t="s">
        <v>3217</v>
      </c>
      <c r="Z1927" s="30">
        <v>266.0180302886435</v>
      </c>
    </row>
    <row r="1928" spans="1:26" x14ac:dyDescent="0.2">
      <c r="A1928" s="30">
        <v>702</v>
      </c>
      <c r="B1928" s="30" t="s">
        <v>2252</v>
      </c>
      <c r="C1928" s="30" t="s">
        <v>13</v>
      </c>
      <c r="D1928" s="30">
        <v>0.1</v>
      </c>
      <c r="E1928" s="30">
        <v>9.7100000000000009</v>
      </c>
      <c r="F1928" s="30">
        <v>9.4499999999999993</v>
      </c>
      <c r="G1928" s="30" t="s">
        <v>14</v>
      </c>
      <c r="H1928" s="30" t="s">
        <v>15</v>
      </c>
      <c r="I1928" s="30" t="s">
        <v>24</v>
      </c>
      <c r="J1928" s="30" t="s">
        <v>54</v>
      </c>
      <c r="K1928" s="30" t="s">
        <v>49</v>
      </c>
      <c r="L1928" s="30" t="s">
        <v>1179</v>
      </c>
      <c r="M1928" s="30">
        <v>0.6</v>
      </c>
      <c r="N1928" s="30" t="s">
        <v>8</v>
      </c>
      <c r="O1928" s="30" t="s">
        <v>35</v>
      </c>
      <c r="P1928" s="30" t="s">
        <v>66</v>
      </c>
      <c r="Q1928" s="30" t="s">
        <v>2253</v>
      </c>
      <c r="R1928" s="30">
        <v>95404</v>
      </c>
      <c r="S1928" s="32">
        <v>42185</v>
      </c>
      <c r="T1928" s="32">
        <v>42188</v>
      </c>
      <c r="U1928" s="53">
        <v>-95.816000000000003</v>
      </c>
      <c r="V1928" s="30">
        <v>7</v>
      </c>
      <c r="W1928" s="30">
        <v>67.91</v>
      </c>
      <c r="X1928" s="30">
        <v>87979</v>
      </c>
      <c r="Y1928" s="30" t="s">
        <v>3217</v>
      </c>
      <c r="Z1928" s="30">
        <v>231.66935106058685</v>
      </c>
    </row>
    <row r="1929" spans="1:26" x14ac:dyDescent="0.2">
      <c r="A1929" s="30">
        <v>1307</v>
      </c>
      <c r="B1929" s="30" t="s">
        <v>2977</v>
      </c>
      <c r="C1929" s="30" t="s">
        <v>23</v>
      </c>
      <c r="D1929" s="30">
        <v>0.04</v>
      </c>
      <c r="E1929" s="30">
        <v>8.33</v>
      </c>
      <c r="F1929" s="30">
        <v>1.99</v>
      </c>
      <c r="G1929" s="30" t="s">
        <v>14</v>
      </c>
      <c r="H1929" s="30" t="s">
        <v>3</v>
      </c>
      <c r="I1929" s="30" t="s">
        <v>16</v>
      </c>
      <c r="J1929" s="30" t="s">
        <v>17</v>
      </c>
      <c r="K1929" s="30" t="s">
        <v>18</v>
      </c>
      <c r="L1929" s="30" t="s">
        <v>1150</v>
      </c>
      <c r="M1929" s="30">
        <v>0.52</v>
      </c>
      <c r="N1929" s="30" t="s">
        <v>8</v>
      </c>
      <c r="O1929" s="30" t="s">
        <v>35</v>
      </c>
      <c r="P1929" s="30" t="s">
        <v>115</v>
      </c>
      <c r="Q1929" s="30" t="s">
        <v>2261</v>
      </c>
      <c r="R1929" s="30">
        <v>97420</v>
      </c>
      <c r="S1929" s="32">
        <v>42185</v>
      </c>
      <c r="T1929" s="32">
        <v>42192</v>
      </c>
      <c r="U1929" s="53">
        <v>44.892000000000003</v>
      </c>
      <c r="V1929" s="30">
        <v>16</v>
      </c>
      <c r="W1929" s="30">
        <v>131.26</v>
      </c>
      <c r="X1929" s="30">
        <v>91451</v>
      </c>
      <c r="Y1929" s="30" t="s">
        <v>3217</v>
      </c>
      <c r="Z1929" s="30">
        <v>240.55622125648759</v>
      </c>
    </row>
    <row r="1930" spans="1:26" x14ac:dyDescent="0.2">
      <c r="A1930" s="30">
        <v>2089</v>
      </c>
      <c r="B1930" s="30" t="s">
        <v>2978</v>
      </c>
      <c r="C1930" s="30" t="s">
        <v>23</v>
      </c>
      <c r="D1930" s="30">
        <v>0.06</v>
      </c>
      <c r="E1930" s="30">
        <v>38.06</v>
      </c>
      <c r="F1930" s="30">
        <v>4.5</v>
      </c>
      <c r="G1930" s="30" t="s">
        <v>14</v>
      </c>
      <c r="H1930" s="30" t="s">
        <v>70</v>
      </c>
      <c r="I1930" s="30" t="s">
        <v>24</v>
      </c>
      <c r="J1930" s="30" t="s">
        <v>71</v>
      </c>
      <c r="K1930" s="30" t="s">
        <v>49</v>
      </c>
      <c r="L1930" s="30" t="s">
        <v>2979</v>
      </c>
      <c r="M1930" s="30">
        <v>0.56000000000000005</v>
      </c>
      <c r="N1930" s="30" t="s">
        <v>8</v>
      </c>
      <c r="O1930" s="30" t="s">
        <v>87</v>
      </c>
      <c r="P1930" s="30" t="s">
        <v>88</v>
      </c>
      <c r="Q1930" s="30" t="s">
        <v>2980</v>
      </c>
      <c r="R1930" s="30">
        <v>10956</v>
      </c>
      <c r="S1930" s="32">
        <v>42185</v>
      </c>
      <c r="T1930" s="32">
        <v>42191</v>
      </c>
      <c r="U1930" s="53">
        <v>450.45960000000002</v>
      </c>
      <c r="V1930" s="30">
        <v>17</v>
      </c>
      <c r="W1930" s="30">
        <v>652.84</v>
      </c>
      <c r="X1930" s="30">
        <v>88348</v>
      </c>
      <c r="Y1930" s="30" t="s">
        <v>3218</v>
      </c>
      <c r="Z1930" s="30">
        <v>847.45911505868605</v>
      </c>
    </row>
    <row r="1931" spans="1:26" x14ac:dyDescent="0.2">
      <c r="A1931" s="30">
        <v>2089</v>
      </c>
      <c r="B1931" s="30" t="s">
        <v>2978</v>
      </c>
      <c r="C1931" s="30" t="s">
        <v>23</v>
      </c>
      <c r="D1931" s="30">
        <v>0.08</v>
      </c>
      <c r="E1931" s="30">
        <v>599.99</v>
      </c>
      <c r="F1931" s="30">
        <v>24.49</v>
      </c>
      <c r="G1931" s="30" t="s">
        <v>14</v>
      </c>
      <c r="H1931" s="30" t="s">
        <v>70</v>
      </c>
      <c r="I1931" s="30" t="s">
        <v>16</v>
      </c>
      <c r="J1931" s="30" t="s">
        <v>39</v>
      </c>
      <c r="K1931" s="30" t="s">
        <v>40</v>
      </c>
      <c r="L1931" s="30" t="s">
        <v>2981</v>
      </c>
      <c r="M1931" s="30">
        <v>0.37</v>
      </c>
      <c r="N1931" s="30" t="s">
        <v>8</v>
      </c>
      <c r="O1931" s="30" t="s">
        <v>87</v>
      </c>
      <c r="P1931" s="30" t="s">
        <v>88</v>
      </c>
      <c r="Q1931" s="30" t="s">
        <v>2980</v>
      </c>
      <c r="R1931" s="30">
        <v>10956</v>
      </c>
      <c r="S1931" s="32">
        <v>42185</v>
      </c>
      <c r="T1931" s="32">
        <v>42193</v>
      </c>
      <c r="U1931" s="53">
        <v>8798.1831000000002</v>
      </c>
      <c r="V1931" s="30">
        <v>22</v>
      </c>
      <c r="W1931" s="30">
        <v>12750.99</v>
      </c>
      <c r="X1931" s="30">
        <v>88348</v>
      </c>
      <c r="Y1931" s="30" t="s">
        <v>3218</v>
      </c>
      <c r="Z1931" s="30">
        <v>11537.736862504467</v>
      </c>
    </row>
    <row r="1932" spans="1:26" x14ac:dyDescent="0.2">
      <c r="A1932" s="30">
        <v>2089</v>
      </c>
      <c r="B1932" s="30" t="s">
        <v>2978</v>
      </c>
      <c r="C1932" s="30" t="s">
        <v>23</v>
      </c>
      <c r="D1932" s="30">
        <v>0.1</v>
      </c>
      <c r="E1932" s="30">
        <v>3.98</v>
      </c>
      <c r="F1932" s="30">
        <v>2.97</v>
      </c>
      <c r="G1932" s="30" t="s">
        <v>63</v>
      </c>
      <c r="H1932" s="30" t="s">
        <v>70</v>
      </c>
      <c r="I1932" s="30" t="s">
        <v>24</v>
      </c>
      <c r="J1932" s="30" t="s">
        <v>64</v>
      </c>
      <c r="K1932" s="30" t="s">
        <v>26</v>
      </c>
      <c r="L1932" s="30" t="s">
        <v>2982</v>
      </c>
      <c r="M1932" s="30">
        <v>0.35</v>
      </c>
      <c r="N1932" s="30" t="s">
        <v>8</v>
      </c>
      <c r="O1932" s="30" t="s">
        <v>87</v>
      </c>
      <c r="P1932" s="30" t="s">
        <v>88</v>
      </c>
      <c r="Q1932" s="30" t="s">
        <v>2980</v>
      </c>
      <c r="R1932" s="30">
        <v>10956</v>
      </c>
      <c r="S1932" s="32">
        <v>42185</v>
      </c>
      <c r="T1932" s="32">
        <v>42189</v>
      </c>
      <c r="U1932" s="53">
        <v>-5.3849999999999998</v>
      </c>
      <c r="V1932" s="30">
        <v>5</v>
      </c>
      <c r="W1932" s="30">
        <v>20.54</v>
      </c>
      <c r="X1932" s="30">
        <v>88348</v>
      </c>
      <c r="Y1932" s="30" t="s">
        <v>3218</v>
      </c>
      <c r="Z1932" s="30">
        <v>-51.602356719202902</v>
      </c>
    </row>
    <row r="1933" spans="1:26" x14ac:dyDescent="0.2">
      <c r="A1933" s="30">
        <v>2882</v>
      </c>
      <c r="B1933" s="30" t="s">
        <v>647</v>
      </c>
      <c r="C1933" s="30" t="s">
        <v>23</v>
      </c>
      <c r="D1933" s="30">
        <v>0.05</v>
      </c>
      <c r="E1933" s="30">
        <v>63.94</v>
      </c>
      <c r="F1933" s="30">
        <v>14.48</v>
      </c>
      <c r="G1933" s="30" t="s">
        <v>63</v>
      </c>
      <c r="H1933" s="30" t="s">
        <v>15</v>
      </c>
      <c r="I1933" s="30" t="s">
        <v>4</v>
      </c>
      <c r="J1933" s="30" t="s">
        <v>102</v>
      </c>
      <c r="K1933" s="30" t="s">
        <v>49</v>
      </c>
      <c r="L1933" s="30" t="s">
        <v>1970</v>
      </c>
      <c r="M1933" s="30">
        <v>0.46</v>
      </c>
      <c r="N1933" s="30" t="s">
        <v>8</v>
      </c>
      <c r="O1933" s="30" t="s">
        <v>9</v>
      </c>
      <c r="P1933" s="30" t="s">
        <v>73</v>
      </c>
      <c r="Q1933" s="30" t="s">
        <v>649</v>
      </c>
      <c r="R1933" s="30">
        <v>28206</v>
      </c>
      <c r="S1933" s="32">
        <v>42185</v>
      </c>
      <c r="T1933" s="32">
        <v>42192</v>
      </c>
      <c r="U1933" s="53">
        <v>270.87430000000001</v>
      </c>
      <c r="V1933" s="30">
        <v>21</v>
      </c>
      <c r="W1933" s="30">
        <v>1336.35</v>
      </c>
      <c r="X1933" s="30">
        <v>40224</v>
      </c>
      <c r="Y1933" s="30" t="s">
        <v>3215</v>
      </c>
      <c r="Z1933" s="30">
        <v>832.82477315961467</v>
      </c>
    </row>
    <row r="1934" spans="1:26" x14ac:dyDescent="0.2">
      <c r="A1934" s="30">
        <v>2885</v>
      </c>
      <c r="B1934" s="30" t="s">
        <v>2983</v>
      </c>
      <c r="C1934" s="30" t="s">
        <v>23</v>
      </c>
      <c r="D1934" s="30">
        <v>0.05</v>
      </c>
      <c r="E1934" s="30">
        <v>63.94</v>
      </c>
      <c r="F1934" s="30">
        <v>14.48</v>
      </c>
      <c r="G1934" s="30" t="s">
        <v>63</v>
      </c>
      <c r="H1934" s="30" t="s">
        <v>15</v>
      </c>
      <c r="I1934" s="30" t="s">
        <v>4</v>
      </c>
      <c r="J1934" s="30" t="s">
        <v>102</v>
      </c>
      <c r="K1934" s="30" t="s">
        <v>49</v>
      </c>
      <c r="L1934" s="30" t="s">
        <v>1970</v>
      </c>
      <c r="M1934" s="30">
        <v>0.46</v>
      </c>
      <c r="N1934" s="30" t="s">
        <v>8</v>
      </c>
      <c r="O1934" s="30" t="s">
        <v>87</v>
      </c>
      <c r="P1934" s="30" t="s">
        <v>293</v>
      </c>
      <c r="Q1934" s="30" t="s">
        <v>2984</v>
      </c>
      <c r="R1934" s="30">
        <v>44133</v>
      </c>
      <c r="S1934" s="32">
        <v>42185</v>
      </c>
      <c r="T1934" s="32">
        <v>42192</v>
      </c>
      <c r="U1934" s="53">
        <v>219.54419999999999</v>
      </c>
      <c r="V1934" s="30">
        <v>5</v>
      </c>
      <c r="W1934" s="30">
        <v>318.18</v>
      </c>
      <c r="X1934" s="30">
        <v>87634</v>
      </c>
      <c r="Y1934" s="30" t="s">
        <v>3218</v>
      </c>
      <c r="Z1934" s="30">
        <v>780.26143042715569</v>
      </c>
    </row>
    <row r="1935" spans="1:26" x14ac:dyDescent="0.2">
      <c r="A1935" s="30">
        <v>1384</v>
      </c>
      <c r="B1935" s="30" t="s">
        <v>2767</v>
      </c>
      <c r="C1935" s="30" t="s">
        <v>46</v>
      </c>
      <c r="D1935" s="30">
        <v>7.0000000000000007E-2</v>
      </c>
      <c r="E1935" s="30">
        <v>11.29</v>
      </c>
      <c r="F1935" s="30">
        <v>5.03</v>
      </c>
      <c r="G1935" s="30" t="s">
        <v>14</v>
      </c>
      <c r="H1935" s="30" t="s">
        <v>15</v>
      </c>
      <c r="I1935" s="30" t="s">
        <v>24</v>
      </c>
      <c r="J1935" s="30" t="s">
        <v>54</v>
      </c>
      <c r="K1935" s="30" t="s">
        <v>49</v>
      </c>
      <c r="L1935" s="30" t="s">
        <v>1236</v>
      </c>
      <c r="M1935" s="30">
        <v>0.59</v>
      </c>
      <c r="N1935" s="30" t="s">
        <v>8</v>
      </c>
      <c r="O1935" s="30" t="s">
        <v>9</v>
      </c>
      <c r="P1935" s="30" t="s">
        <v>218</v>
      </c>
      <c r="Q1935" s="30" t="s">
        <v>2708</v>
      </c>
      <c r="R1935" s="30">
        <v>22304</v>
      </c>
      <c r="S1935" s="32">
        <v>42185</v>
      </c>
      <c r="T1935" s="32">
        <v>42187</v>
      </c>
      <c r="U1935" s="53">
        <v>-163.03</v>
      </c>
      <c r="V1935" s="30">
        <v>11</v>
      </c>
      <c r="W1935" s="30">
        <v>123.18</v>
      </c>
      <c r="X1935" s="30">
        <v>89407</v>
      </c>
      <c r="Y1935" s="30" t="s">
        <v>3215</v>
      </c>
      <c r="Z1935" s="30">
        <v>260.65600012521253</v>
      </c>
    </row>
    <row r="1936" spans="1:26" x14ac:dyDescent="0.2">
      <c r="A1936" s="30">
        <v>1472</v>
      </c>
      <c r="B1936" s="30" t="s">
        <v>2645</v>
      </c>
      <c r="C1936" s="30" t="s">
        <v>46</v>
      </c>
      <c r="D1936" s="30">
        <v>0.02</v>
      </c>
      <c r="E1936" s="30">
        <v>30.98</v>
      </c>
      <c r="F1936" s="30">
        <v>6.5</v>
      </c>
      <c r="G1936" s="30" t="s">
        <v>63</v>
      </c>
      <c r="H1936" s="30" t="s">
        <v>47</v>
      </c>
      <c r="I1936" s="30" t="s">
        <v>16</v>
      </c>
      <c r="J1936" s="30" t="s">
        <v>17</v>
      </c>
      <c r="K1936" s="30" t="s">
        <v>49</v>
      </c>
      <c r="L1936" s="30" t="s">
        <v>2831</v>
      </c>
      <c r="M1936" s="30">
        <v>0.79</v>
      </c>
      <c r="N1936" s="30" t="s">
        <v>8</v>
      </c>
      <c r="O1936" s="30" t="s">
        <v>87</v>
      </c>
      <c r="P1936" s="30" t="s">
        <v>293</v>
      </c>
      <c r="Q1936" s="30" t="s">
        <v>2646</v>
      </c>
      <c r="R1936" s="30">
        <v>44145</v>
      </c>
      <c r="S1936" s="32">
        <v>42185</v>
      </c>
      <c r="T1936" s="32">
        <v>42186</v>
      </c>
      <c r="U1936" s="53">
        <v>-44.624000000000002</v>
      </c>
      <c r="V1936" s="30">
        <v>17</v>
      </c>
      <c r="W1936" s="30">
        <v>552.89</v>
      </c>
      <c r="X1936" s="30">
        <v>87078</v>
      </c>
      <c r="Y1936" s="30" t="s">
        <v>3218</v>
      </c>
      <c r="Z1936" s="30">
        <v>660.6665446952519</v>
      </c>
    </row>
    <row r="1937" spans="1:26" x14ac:dyDescent="0.2">
      <c r="A1937" s="30">
        <v>2276</v>
      </c>
      <c r="B1937" s="30" t="s">
        <v>2985</v>
      </c>
      <c r="C1937" s="30" t="s">
        <v>46</v>
      </c>
      <c r="D1937" s="30">
        <v>0.01</v>
      </c>
      <c r="E1937" s="30">
        <v>195.99</v>
      </c>
      <c r="F1937" s="30">
        <v>8.99</v>
      </c>
      <c r="G1937" s="30" t="s">
        <v>14</v>
      </c>
      <c r="H1937" s="30" t="s">
        <v>15</v>
      </c>
      <c r="I1937" s="30" t="s">
        <v>16</v>
      </c>
      <c r="J1937" s="30" t="s">
        <v>111</v>
      </c>
      <c r="K1937" s="30" t="s">
        <v>49</v>
      </c>
      <c r="L1937" s="30" t="s">
        <v>1319</v>
      </c>
      <c r="M1937" s="30">
        <v>0.6</v>
      </c>
      <c r="N1937" s="30" t="s">
        <v>8</v>
      </c>
      <c r="O1937" s="30" t="s">
        <v>87</v>
      </c>
      <c r="P1937" s="30" t="s">
        <v>88</v>
      </c>
      <c r="Q1937" s="30" t="s">
        <v>2986</v>
      </c>
      <c r="R1937" s="30">
        <v>14304</v>
      </c>
      <c r="S1937" s="32">
        <v>42185</v>
      </c>
      <c r="T1937" s="32">
        <v>42185</v>
      </c>
      <c r="U1937" s="53">
        <v>2653.7813999999998</v>
      </c>
      <c r="V1937" s="30">
        <v>22</v>
      </c>
      <c r="W1937" s="30">
        <v>3846.06</v>
      </c>
      <c r="X1937" s="30">
        <v>91502</v>
      </c>
      <c r="Y1937" s="30" t="s">
        <v>3218</v>
      </c>
      <c r="Z1937" s="30">
        <v>3881.2548415688252</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AA9E36-4B95-47CA-9C71-EC35F97F04D0}">
  <dimension ref="B2:R197"/>
  <sheetViews>
    <sheetView zoomScale="90" zoomScaleNormal="90" workbookViewId="0">
      <selection activeCell="R19" sqref="R19"/>
    </sheetView>
  </sheetViews>
  <sheetFormatPr defaultRowHeight="14.25" x14ac:dyDescent="0.2"/>
  <cols>
    <col min="2" max="2" width="13.625" bestFit="1" customWidth="1"/>
    <col min="3" max="3" width="12.5" bestFit="1" customWidth="1"/>
    <col min="4" max="4" width="9.875" bestFit="1" customWidth="1"/>
    <col min="5" max="5" width="13.625" bestFit="1" customWidth="1"/>
    <col min="6" max="6" width="12.5" bestFit="1" customWidth="1"/>
    <col min="7" max="7" width="15.5" bestFit="1" customWidth="1"/>
    <col min="8" max="8" width="7.875" bestFit="1" customWidth="1"/>
    <col min="9" max="9" width="13.625" bestFit="1" customWidth="1"/>
    <col min="10" max="10" width="12.5" bestFit="1" customWidth="1"/>
    <col min="11" max="11" width="13.625" bestFit="1" customWidth="1"/>
    <col min="12" max="12" width="12.5" bestFit="1" customWidth="1"/>
    <col min="13" max="13" width="14.125" bestFit="1" customWidth="1"/>
    <col min="14" max="14" width="16.625" bestFit="1" customWidth="1"/>
    <col min="15" max="15" width="12.5" bestFit="1" customWidth="1"/>
    <col min="16" max="16" width="30.375" bestFit="1" customWidth="1"/>
    <col min="17" max="17" width="13.625" bestFit="1" customWidth="1"/>
    <col min="18" max="18" width="12.5" bestFit="1" customWidth="1"/>
  </cols>
  <sheetData>
    <row r="2" spans="2:18" ht="15" x14ac:dyDescent="0.25">
      <c r="B2" s="68" t="s">
        <v>3233</v>
      </c>
      <c r="C2" s="68"/>
      <c r="D2" s="68"/>
      <c r="E2" s="68"/>
      <c r="F2" s="68"/>
      <c r="G2" s="68"/>
    </row>
    <row r="3" spans="2:18" ht="15" x14ac:dyDescent="0.25">
      <c r="B3" s="68" t="s">
        <v>3335</v>
      </c>
      <c r="C3" s="68"/>
      <c r="D3" s="68"/>
      <c r="E3" s="68"/>
      <c r="F3" s="68"/>
      <c r="G3" s="68"/>
    </row>
    <row r="5" spans="2:18" ht="15" x14ac:dyDescent="0.25">
      <c r="B5" s="21">
        <v>1</v>
      </c>
      <c r="K5" s="21">
        <v>2</v>
      </c>
      <c r="N5" s="21">
        <v>3</v>
      </c>
      <c r="Q5">
        <v>4</v>
      </c>
    </row>
    <row r="7" spans="2:18" x14ac:dyDescent="0.2">
      <c r="B7" s="7" t="s">
        <v>3027</v>
      </c>
      <c r="C7" s="7" t="s">
        <v>3028</v>
      </c>
      <c r="K7" s="7" t="s">
        <v>3025</v>
      </c>
      <c r="L7" t="s">
        <v>3027</v>
      </c>
      <c r="N7" s="7" t="s">
        <v>3025</v>
      </c>
      <c r="O7" t="s">
        <v>3027</v>
      </c>
      <c r="Q7" s="7" t="s">
        <v>3025</v>
      </c>
      <c r="R7" t="s">
        <v>3027</v>
      </c>
    </row>
    <row r="8" spans="2:18" x14ac:dyDescent="0.2">
      <c r="B8" s="7" t="s">
        <v>3025</v>
      </c>
      <c r="C8" t="s">
        <v>3029</v>
      </c>
      <c r="D8" t="s">
        <v>3030</v>
      </c>
      <c r="E8" t="s">
        <v>3031</v>
      </c>
      <c r="F8" t="s">
        <v>3032</v>
      </c>
      <c r="G8" t="s">
        <v>3033</v>
      </c>
      <c r="H8" t="s">
        <v>3034</v>
      </c>
      <c r="I8" t="s">
        <v>3026</v>
      </c>
      <c r="K8" s="8" t="s">
        <v>28</v>
      </c>
      <c r="L8">
        <v>441445.61999999982</v>
      </c>
      <c r="N8" s="8" t="s">
        <v>4</v>
      </c>
      <c r="O8">
        <v>613799.42000000039</v>
      </c>
      <c r="Q8" s="8" t="s">
        <v>1</v>
      </c>
      <c r="R8">
        <v>415888.2800000002</v>
      </c>
    </row>
    <row r="9" spans="2:18" x14ac:dyDescent="0.2">
      <c r="B9" s="8" t="s">
        <v>28</v>
      </c>
      <c r="C9">
        <v>59702.73</v>
      </c>
      <c r="D9">
        <v>70282.439999999973</v>
      </c>
      <c r="E9">
        <v>62075.31</v>
      </c>
      <c r="F9">
        <v>64058.379999999983</v>
      </c>
      <c r="G9">
        <v>79253.140000000058</v>
      </c>
      <c r="H9">
        <v>106073.62000000001</v>
      </c>
      <c r="I9">
        <v>441445.62</v>
      </c>
      <c r="K9" s="8" t="s">
        <v>87</v>
      </c>
      <c r="L9">
        <v>549415.32999999996</v>
      </c>
      <c r="N9" s="8" t="s">
        <v>24</v>
      </c>
      <c r="O9">
        <v>524234.58999999962</v>
      </c>
      <c r="Q9" s="8" t="s">
        <v>13</v>
      </c>
      <c r="R9">
        <v>295693.89999999962</v>
      </c>
    </row>
    <row r="10" spans="2:18" x14ac:dyDescent="0.2">
      <c r="B10" s="8" t="s">
        <v>87</v>
      </c>
      <c r="C10">
        <v>59185.16</v>
      </c>
      <c r="D10">
        <v>69109.8</v>
      </c>
      <c r="E10">
        <v>59137.039999999994</v>
      </c>
      <c r="F10">
        <v>161630.83000000007</v>
      </c>
      <c r="G10">
        <v>84858.810000000012</v>
      </c>
      <c r="H10">
        <v>115493.68999999997</v>
      </c>
      <c r="I10">
        <v>549415.33000000007</v>
      </c>
      <c r="K10" s="8" t="s">
        <v>9</v>
      </c>
      <c r="L10">
        <v>341328.31999999966</v>
      </c>
      <c r="N10" s="8" t="s">
        <v>16</v>
      </c>
      <c r="O10">
        <v>685426.54999999958</v>
      </c>
      <c r="Q10" s="8" t="s">
        <v>23</v>
      </c>
      <c r="R10">
        <v>370698.45000000013</v>
      </c>
    </row>
    <row r="11" spans="2:18" x14ac:dyDescent="0.2">
      <c r="B11" s="8" t="s">
        <v>9</v>
      </c>
      <c r="C11">
        <v>73062.34</v>
      </c>
      <c r="D11">
        <v>31754.39</v>
      </c>
      <c r="E11">
        <v>77874.78</v>
      </c>
      <c r="F11">
        <v>58285.109999999986</v>
      </c>
      <c r="G11">
        <v>50887.390000000007</v>
      </c>
      <c r="H11">
        <v>49464.309999999976</v>
      </c>
      <c r="I11">
        <v>341328.32</v>
      </c>
      <c r="K11" s="8" t="s">
        <v>35</v>
      </c>
      <c r="L11">
        <v>491271.2900000001</v>
      </c>
      <c r="N11" s="8" t="s">
        <v>3026</v>
      </c>
      <c r="O11">
        <v>1823460.5599999996</v>
      </c>
      <c r="Q11" s="8" t="s">
        <v>92</v>
      </c>
      <c r="R11">
        <v>368933.21000000008</v>
      </c>
    </row>
    <row r="12" spans="2:18" x14ac:dyDescent="0.2">
      <c r="B12" s="8" t="s">
        <v>35</v>
      </c>
      <c r="C12">
        <v>73048.319999999992</v>
      </c>
      <c r="D12">
        <v>135248.81000000003</v>
      </c>
      <c r="E12">
        <v>66080</v>
      </c>
      <c r="F12">
        <v>72477.409999999974</v>
      </c>
      <c r="G12">
        <v>71583.159999999989</v>
      </c>
      <c r="H12">
        <v>72833.589999999967</v>
      </c>
      <c r="I12">
        <v>491271.28999999992</v>
      </c>
      <c r="K12" s="8" t="s">
        <v>3026</v>
      </c>
      <c r="L12">
        <v>1823460.5599999994</v>
      </c>
      <c r="Q12" s="8" t="s">
        <v>46</v>
      </c>
      <c r="R12">
        <v>372246.7199999998</v>
      </c>
    </row>
    <row r="13" spans="2:18" x14ac:dyDescent="0.2">
      <c r="B13" s="8" t="s">
        <v>3026</v>
      </c>
      <c r="C13">
        <v>264998.55</v>
      </c>
      <c r="D13">
        <v>306395.44000000006</v>
      </c>
      <c r="E13">
        <v>265167.13</v>
      </c>
      <c r="F13">
        <v>356451.73000000004</v>
      </c>
      <c r="G13">
        <v>286582.50000000006</v>
      </c>
      <c r="H13">
        <v>343865.20999999996</v>
      </c>
      <c r="I13">
        <v>1823460.56</v>
      </c>
      <c r="Q13" s="8" t="s">
        <v>3026</v>
      </c>
      <c r="R13">
        <v>1823460.5599999996</v>
      </c>
    </row>
    <row r="15" spans="2:18" ht="15" x14ac:dyDescent="0.25">
      <c r="B15" s="21">
        <v>5</v>
      </c>
      <c r="E15" s="21">
        <v>6</v>
      </c>
      <c r="I15" s="21">
        <v>7</v>
      </c>
      <c r="L15" s="21">
        <v>8</v>
      </c>
      <c r="P15" s="21">
        <v>11</v>
      </c>
    </row>
    <row r="17" spans="2:17" x14ac:dyDescent="0.2">
      <c r="B17" s="7" t="s">
        <v>3025</v>
      </c>
      <c r="C17" t="s">
        <v>3027</v>
      </c>
      <c r="E17" s="7" t="s">
        <v>3025</v>
      </c>
      <c r="F17" t="s">
        <v>3027</v>
      </c>
      <c r="G17" t="s">
        <v>3242</v>
      </c>
      <c r="I17" s="7" t="s">
        <v>3025</v>
      </c>
      <c r="J17" t="s">
        <v>3027</v>
      </c>
      <c r="L17" s="7" t="s">
        <v>3025</v>
      </c>
      <c r="M17" t="s">
        <v>3027</v>
      </c>
      <c r="N17" t="s">
        <v>3035</v>
      </c>
      <c r="P17" s="7" t="s">
        <v>3025</v>
      </c>
      <c r="Q17" t="s">
        <v>3219</v>
      </c>
    </row>
    <row r="18" spans="2:17" x14ac:dyDescent="0.2">
      <c r="B18" s="50" t="s">
        <v>3036</v>
      </c>
      <c r="C18">
        <v>8666.18</v>
      </c>
      <c r="E18" s="8" t="s">
        <v>3216</v>
      </c>
      <c r="F18">
        <v>441445.61999999982</v>
      </c>
      <c r="G18">
        <v>470381.1925</v>
      </c>
      <c r="I18" s="8" t="s">
        <v>26</v>
      </c>
      <c r="J18">
        <v>32781.280000000013</v>
      </c>
      <c r="L18" s="8" t="s">
        <v>4</v>
      </c>
      <c r="M18">
        <v>613799.42000000039</v>
      </c>
      <c r="N18">
        <v>49944.600000000079</v>
      </c>
      <c r="P18" s="8" t="s">
        <v>71</v>
      </c>
      <c r="Q18">
        <v>12594.820600000001</v>
      </c>
    </row>
    <row r="19" spans="2:17" x14ac:dyDescent="0.2">
      <c r="B19" s="50" t="s">
        <v>3037</v>
      </c>
      <c r="C19">
        <v>24319.920000000002</v>
      </c>
      <c r="E19" s="8" t="s">
        <v>3218</v>
      </c>
      <c r="F19">
        <v>549415.32999999996</v>
      </c>
      <c r="G19">
        <v>470381.1925</v>
      </c>
      <c r="I19" s="8" t="s">
        <v>18</v>
      </c>
      <c r="J19">
        <v>62757.530000000006</v>
      </c>
      <c r="L19" s="8" t="s">
        <v>24</v>
      </c>
      <c r="M19">
        <v>524234.58999999962</v>
      </c>
      <c r="N19">
        <v>43824.010000000104</v>
      </c>
      <c r="P19" s="8" t="s">
        <v>48</v>
      </c>
      <c r="Q19">
        <v>59296.389429999988</v>
      </c>
    </row>
    <row r="20" spans="2:17" x14ac:dyDescent="0.2">
      <c r="B20" s="50" t="s">
        <v>3038</v>
      </c>
      <c r="C20">
        <v>10134.420000000002</v>
      </c>
      <c r="E20" s="8" t="s">
        <v>3215</v>
      </c>
      <c r="F20">
        <v>341328.31999999966</v>
      </c>
      <c r="G20">
        <v>470381.1925</v>
      </c>
      <c r="I20" s="8" t="s">
        <v>120</v>
      </c>
      <c r="J20">
        <v>63944.80999999999</v>
      </c>
      <c r="L20" s="8" t="s">
        <v>16</v>
      </c>
      <c r="M20">
        <v>685426.54999999958</v>
      </c>
      <c r="N20">
        <v>99648.880000000456</v>
      </c>
      <c r="P20" s="8" t="s">
        <v>93</v>
      </c>
      <c r="Q20">
        <v>-930.43840000000046</v>
      </c>
    </row>
    <row r="21" spans="2:17" x14ac:dyDescent="0.2">
      <c r="B21" s="50" t="s">
        <v>3039</v>
      </c>
      <c r="C21">
        <v>5470.58</v>
      </c>
      <c r="E21" s="8" t="s">
        <v>3217</v>
      </c>
      <c r="F21">
        <v>491271.2900000001</v>
      </c>
      <c r="G21">
        <v>470381.1925</v>
      </c>
      <c r="I21" s="8" t="s">
        <v>40</v>
      </c>
      <c r="J21">
        <v>261591.94</v>
      </c>
      <c r="L21" s="8" t="s">
        <v>3026</v>
      </c>
      <c r="M21">
        <v>1823460.5599999996</v>
      </c>
      <c r="N21">
        <v>193417.49000000063</v>
      </c>
      <c r="P21" s="8" t="s">
        <v>85</v>
      </c>
      <c r="Q21">
        <v>39808.485999999997</v>
      </c>
    </row>
    <row r="22" spans="2:17" x14ac:dyDescent="0.2">
      <c r="B22" s="50" t="s">
        <v>3040</v>
      </c>
      <c r="C22">
        <v>20160.509999999998</v>
      </c>
      <c r="E22" s="8" t="s">
        <v>3026</v>
      </c>
      <c r="F22">
        <v>1823460.5599999994</v>
      </c>
      <c r="G22">
        <v>470381.1925</v>
      </c>
      <c r="I22" s="8" t="s">
        <v>6</v>
      </c>
      <c r="J22">
        <v>296818.27</v>
      </c>
      <c r="P22" s="8" t="s">
        <v>17</v>
      </c>
      <c r="Q22">
        <v>1698.0439799999999</v>
      </c>
    </row>
    <row r="23" spans="2:17" ht="15" x14ac:dyDescent="0.25">
      <c r="B23" s="50" t="s">
        <v>3041</v>
      </c>
      <c r="C23">
        <v>11123.41</v>
      </c>
      <c r="I23" s="8" t="s">
        <v>33</v>
      </c>
      <c r="J23">
        <v>438566.17999999976</v>
      </c>
      <c r="M23" s="21">
        <v>10</v>
      </c>
      <c r="P23" s="8" t="s">
        <v>39</v>
      </c>
      <c r="Q23">
        <v>23990.207579999998</v>
      </c>
    </row>
    <row r="24" spans="2:17" x14ac:dyDescent="0.2">
      <c r="B24" s="50" t="s">
        <v>3042</v>
      </c>
      <c r="C24">
        <v>16551.82</v>
      </c>
      <c r="I24" s="8" t="s">
        <v>49</v>
      </c>
      <c r="J24">
        <v>667000.55000000005</v>
      </c>
      <c r="P24" s="8" t="s">
        <v>321</v>
      </c>
      <c r="Q24">
        <v>-1194.4125000000008</v>
      </c>
    </row>
    <row r="25" spans="2:17" ht="15" x14ac:dyDescent="0.25">
      <c r="B25" s="50" t="s">
        <v>3043</v>
      </c>
      <c r="C25">
        <v>5388.8399999999992</v>
      </c>
      <c r="E25" s="21">
        <v>9</v>
      </c>
      <c r="I25" s="8" t="s">
        <v>3026</v>
      </c>
      <c r="J25">
        <v>1823460.5599999998</v>
      </c>
      <c r="M25" s="7" t="s">
        <v>3025</v>
      </c>
      <c r="N25" t="s">
        <v>3220</v>
      </c>
      <c r="P25" s="8" t="s">
        <v>128</v>
      </c>
      <c r="Q25">
        <v>7028.1595000000016</v>
      </c>
    </row>
    <row r="26" spans="2:17" x14ac:dyDescent="0.2">
      <c r="B26" s="50" t="s">
        <v>3044</v>
      </c>
      <c r="C26">
        <v>13926.830000000002</v>
      </c>
      <c r="M26" s="8" t="s">
        <v>15</v>
      </c>
      <c r="N26">
        <v>4842.2699999999877</v>
      </c>
      <c r="P26" s="8" t="s">
        <v>102</v>
      </c>
      <c r="Q26">
        <v>18724.1191</v>
      </c>
    </row>
    <row r="27" spans="2:17" x14ac:dyDescent="0.2">
      <c r="B27" s="50" t="s">
        <v>3045</v>
      </c>
      <c r="C27">
        <v>11520.37</v>
      </c>
      <c r="E27" s="7" t="s">
        <v>3220</v>
      </c>
      <c r="F27" s="7" t="s">
        <v>3028</v>
      </c>
      <c r="M27" s="8" t="s">
        <v>70</v>
      </c>
      <c r="N27">
        <v>8548.8899999999776</v>
      </c>
      <c r="P27" s="8" t="s">
        <v>32</v>
      </c>
      <c r="Q27">
        <v>15750.352871999999</v>
      </c>
    </row>
    <row r="28" spans="2:17" x14ac:dyDescent="0.2">
      <c r="B28" s="50" t="s">
        <v>3046</v>
      </c>
      <c r="C28">
        <v>3355.1199999999994</v>
      </c>
      <c r="E28" s="7" t="s">
        <v>3025</v>
      </c>
      <c r="F28" t="s">
        <v>1</v>
      </c>
      <c r="G28" t="s">
        <v>13</v>
      </c>
      <c r="H28" t="s">
        <v>23</v>
      </c>
      <c r="I28" t="s">
        <v>92</v>
      </c>
      <c r="J28" t="s">
        <v>46</v>
      </c>
      <c r="K28" t="s">
        <v>3026</v>
      </c>
      <c r="M28" s="8" t="s">
        <v>47</v>
      </c>
      <c r="N28">
        <v>5783.5099999999838</v>
      </c>
      <c r="P28" s="8" t="s">
        <v>64</v>
      </c>
      <c r="Q28">
        <v>7769.3150699999978</v>
      </c>
    </row>
    <row r="29" spans="2:17" x14ac:dyDescent="0.2">
      <c r="B29" s="50" t="s">
        <v>3047</v>
      </c>
      <c r="C29">
        <v>14882.67</v>
      </c>
      <c r="E29" s="8" t="s">
        <v>2</v>
      </c>
      <c r="F29">
        <v>2450.3000000000002</v>
      </c>
      <c r="G29">
        <v>2416.2999999999993</v>
      </c>
      <c r="H29">
        <v>2576.9800000000005</v>
      </c>
      <c r="I29">
        <v>2308.610000000001</v>
      </c>
      <c r="J29">
        <v>2085.61</v>
      </c>
      <c r="K29">
        <v>11837.800000000001</v>
      </c>
      <c r="M29" s="8" t="s">
        <v>3</v>
      </c>
      <c r="N29">
        <v>5573.7599999999866</v>
      </c>
      <c r="P29" s="8" t="s">
        <v>25</v>
      </c>
      <c r="Q29">
        <v>-257.62880000000007</v>
      </c>
    </row>
    <row r="30" spans="2:17" x14ac:dyDescent="0.2">
      <c r="B30" s="50" t="s">
        <v>3048</v>
      </c>
      <c r="C30">
        <v>1772.04</v>
      </c>
      <c r="E30" s="8" t="s">
        <v>63</v>
      </c>
      <c r="F30">
        <v>531.04000000000019</v>
      </c>
      <c r="G30">
        <v>350.36</v>
      </c>
      <c r="H30">
        <v>376.72</v>
      </c>
      <c r="I30">
        <v>435.14000000000004</v>
      </c>
      <c r="J30">
        <v>438.71</v>
      </c>
      <c r="K30">
        <v>2131.9700000000003</v>
      </c>
      <c r="M30" s="8" t="s">
        <v>3026</v>
      </c>
      <c r="N30">
        <v>24748.429999999935</v>
      </c>
      <c r="P30" s="8" t="s">
        <v>152</v>
      </c>
      <c r="Q30">
        <v>-1544.8260631999995</v>
      </c>
    </row>
    <row r="31" spans="2:17" x14ac:dyDescent="0.2">
      <c r="B31" s="50" t="s">
        <v>3049</v>
      </c>
      <c r="C31">
        <v>5200.1900000000005</v>
      </c>
      <c r="E31" s="8" t="s">
        <v>14</v>
      </c>
      <c r="F31">
        <v>1917.6600000000008</v>
      </c>
      <c r="G31">
        <v>2298.3999999999987</v>
      </c>
      <c r="H31">
        <v>2502.3499999999967</v>
      </c>
      <c r="I31">
        <v>2016.1500000000017</v>
      </c>
      <c r="J31">
        <v>2044.0999999999997</v>
      </c>
      <c r="K31">
        <v>10778.659999999998</v>
      </c>
      <c r="P31" s="8" t="s">
        <v>544</v>
      </c>
      <c r="Q31">
        <v>-1291.0959000000003</v>
      </c>
    </row>
    <row r="32" spans="2:17" x14ac:dyDescent="0.2">
      <c r="B32" s="50" t="s">
        <v>3050</v>
      </c>
      <c r="C32">
        <v>4829.95</v>
      </c>
      <c r="E32" s="8" t="s">
        <v>3026</v>
      </c>
      <c r="F32">
        <v>4899.0000000000009</v>
      </c>
      <c r="G32">
        <v>5065.0599999999977</v>
      </c>
      <c r="H32">
        <v>5456.0499999999975</v>
      </c>
      <c r="I32">
        <v>4759.9000000000024</v>
      </c>
      <c r="J32">
        <v>4568.42</v>
      </c>
      <c r="K32">
        <v>24748.43</v>
      </c>
      <c r="P32" s="8" t="s">
        <v>54</v>
      </c>
      <c r="Q32">
        <v>7803.9946</v>
      </c>
    </row>
    <row r="33" spans="2:17" x14ac:dyDescent="0.2">
      <c r="B33" s="50" t="s">
        <v>3051</v>
      </c>
      <c r="C33">
        <v>3964.13</v>
      </c>
      <c r="P33" s="8" t="s">
        <v>5</v>
      </c>
      <c r="Q33">
        <v>-8086.6392636499986</v>
      </c>
    </row>
    <row r="34" spans="2:17" ht="15" x14ac:dyDescent="0.25">
      <c r="B34" s="50" t="s">
        <v>3052</v>
      </c>
      <c r="C34">
        <v>6667.6900000000005</v>
      </c>
      <c r="E34" s="21">
        <v>12</v>
      </c>
      <c r="P34" s="8" t="s">
        <v>111</v>
      </c>
      <c r="Q34">
        <v>40790.514240000019</v>
      </c>
    </row>
    <row r="35" spans="2:17" x14ac:dyDescent="0.2">
      <c r="B35" s="50" t="s">
        <v>3053</v>
      </c>
      <c r="C35">
        <v>2987.38</v>
      </c>
      <c r="P35" s="8" t="s">
        <v>3026</v>
      </c>
      <c r="Q35">
        <v>221949.36204515002</v>
      </c>
    </row>
    <row r="36" spans="2:17" x14ac:dyDescent="0.2">
      <c r="B36" s="50" t="s">
        <v>3054</v>
      </c>
      <c r="C36">
        <v>1652.89</v>
      </c>
      <c r="E36" s="7" t="s">
        <v>3027</v>
      </c>
      <c r="F36" s="7" t="s">
        <v>3028</v>
      </c>
    </row>
    <row r="37" spans="2:17" x14ac:dyDescent="0.2">
      <c r="B37" s="50" t="s">
        <v>3055</v>
      </c>
      <c r="C37">
        <v>6109.01</v>
      </c>
      <c r="E37" s="7" t="s">
        <v>3025</v>
      </c>
      <c r="F37" t="s">
        <v>3216</v>
      </c>
      <c r="G37" t="s">
        <v>3218</v>
      </c>
      <c r="H37" t="s">
        <v>3215</v>
      </c>
      <c r="I37" t="s">
        <v>3217</v>
      </c>
      <c r="J37" t="s">
        <v>3026</v>
      </c>
    </row>
    <row r="38" spans="2:17" x14ac:dyDescent="0.2">
      <c r="B38" s="50" t="s">
        <v>3056</v>
      </c>
      <c r="C38">
        <v>12281.51</v>
      </c>
      <c r="E38" s="8" t="s">
        <v>3029</v>
      </c>
      <c r="F38">
        <v>59702.73</v>
      </c>
      <c r="G38">
        <v>59185.16</v>
      </c>
      <c r="H38">
        <v>73062.34</v>
      </c>
      <c r="I38">
        <v>73048.319999999992</v>
      </c>
      <c r="J38">
        <v>264998.55</v>
      </c>
    </row>
    <row r="39" spans="2:17" x14ac:dyDescent="0.2">
      <c r="B39" s="50" t="s">
        <v>3057</v>
      </c>
      <c r="C39">
        <v>13513.64</v>
      </c>
      <c r="E39" s="8" t="s">
        <v>3030</v>
      </c>
      <c r="F39">
        <v>70282.439999999973</v>
      </c>
      <c r="G39">
        <v>69109.8</v>
      </c>
      <c r="H39">
        <v>31754.39</v>
      </c>
      <c r="I39">
        <v>135248.81000000003</v>
      </c>
      <c r="J39">
        <v>306395.44000000006</v>
      </c>
    </row>
    <row r="40" spans="2:17" x14ac:dyDescent="0.2">
      <c r="B40" s="50" t="s">
        <v>3058</v>
      </c>
      <c r="C40">
        <v>765.90000000000009</v>
      </c>
      <c r="E40" s="8" t="s">
        <v>3031</v>
      </c>
      <c r="F40">
        <v>62075.31</v>
      </c>
      <c r="G40">
        <v>59137.039999999994</v>
      </c>
      <c r="H40">
        <v>77874.78</v>
      </c>
      <c r="I40">
        <v>66080</v>
      </c>
      <c r="J40">
        <v>265167.13</v>
      </c>
    </row>
    <row r="41" spans="2:17" x14ac:dyDescent="0.2">
      <c r="B41" s="50" t="s">
        <v>3059</v>
      </c>
      <c r="C41">
        <v>8376.5799999999981</v>
      </c>
      <c r="E41" s="8" t="s">
        <v>3032</v>
      </c>
      <c r="F41">
        <v>64058.379999999983</v>
      </c>
      <c r="G41">
        <v>161630.83000000007</v>
      </c>
      <c r="H41">
        <v>58285.109999999986</v>
      </c>
      <c r="I41">
        <v>72477.409999999974</v>
      </c>
      <c r="J41">
        <v>356451.73000000004</v>
      </c>
    </row>
    <row r="42" spans="2:17" x14ac:dyDescent="0.2">
      <c r="B42" s="50" t="s">
        <v>3060</v>
      </c>
      <c r="C42">
        <v>445.25</v>
      </c>
      <c r="E42" s="8" t="s">
        <v>3033</v>
      </c>
      <c r="F42">
        <v>79253.140000000058</v>
      </c>
      <c r="G42">
        <v>84858.810000000012</v>
      </c>
      <c r="H42">
        <v>50887.390000000007</v>
      </c>
      <c r="I42">
        <v>71583.159999999989</v>
      </c>
      <c r="J42">
        <v>286582.50000000006</v>
      </c>
    </row>
    <row r="43" spans="2:17" x14ac:dyDescent="0.2">
      <c r="B43" s="50" t="s">
        <v>3061</v>
      </c>
      <c r="C43">
        <v>7035.7300000000005</v>
      </c>
      <c r="E43" s="8" t="s">
        <v>3034</v>
      </c>
      <c r="F43">
        <v>106073.62000000001</v>
      </c>
      <c r="G43">
        <v>115493.68999999997</v>
      </c>
      <c r="H43">
        <v>49464.309999999976</v>
      </c>
      <c r="I43">
        <v>72833.589999999967</v>
      </c>
      <c r="J43">
        <v>343865.20999999996</v>
      </c>
    </row>
    <row r="44" spans="2:17" x14ac:dyDescent="0.2">
      <c r="B44" s="50" t="s">
        <v>3062</v>
      </c>
      <c r="C44">
        <v>4036.3900000000003</v>
      </c>
      <c r="E44" s="8" t="s">
        <v>3026</v>
      </c>
      <c r="F44">
        <v>441445.62</v>
      </c>
      <c r="G44">
        <v>549415.33000000007</v>
      </c>
      <c r="H44">
        <v>341328.32</v>
      </c>
      <c r="I44">
        <v>491271.28999999992</v>
      </c>
      <c r="J44">
        <v>1823460.56</v>
      </c>
    </row>
    <row r="45" spans="2:17" x14ac:dyDescent="0.2">
      <c r="B45" s="50" t="s">
        <v>3063</v>
      </c>
      <c r="C45">
        <v>6617.65</v>
      </c>
    </row>
    <row r="46" spans="2:17" x14ac:dyDescent="0.2">
      <c r="B46" s="50" t="s">
        <v>3064</v>
      </c>
      <c r="C46">
        <v>11666.61</v>
      </c>
    </row>
    <row r="47" spans="2:17" x14ac:dyDescent="0.2">
      <c r="B47" s="50" t="s">
        <v>3065</v>
      </c>
      <c r="C47">
        <v>5276.23</v>
      </c>
    </row>
    <row r="48" spans="2:17" x14ac:dyDescent="0.2">
      <c r="B48" s="50" t="s">
        <v>3066</v>
      </c>
      <c r="C48">
        <v>16299.11</v>
      </c>
    </row>
    <row r="49" spans="2:3" x14ac:dyDescent="0.2">
      <c r="B49" s="50" t="s">
        <v>3067</v>
      </c>
      <c r="C49">
        <v>7529.03</v>
      </c>
    </row>
    <row r="50" spans="2:3" x14ac:dyDescent="0.2">
      <c r="B50" s="50" t="s">
        <v>3068</v>
      </c>
      <c r="C50">
        <v>20691.02</v>
      </c>
    </row>
    <row r="51" spans="2:3" x14ac:dyDescent="0.2">
      <c r="B51" s="50" t="s">
        <v>3069</v>
      </c>
      <c r="C51">
        <v>3485.71</v>
      </c>
    </row>
    <row r="52" spans="2:3" x14ac:dyDescent="0.2">
      <c r="B52" s="50" t="s">
        <v>3070</v>
      </c>
      <c r="C52">
        <v>8893.91</v>
      </c>
    </row>
    <row r="53" spans="2:3" x14ac:dyDescent="0.2">
      <c r="B53" s="50" t="s">
        <v>3071</v>
      </c>
      <c r="C53">
        <v>17906.149999999998</v>
      </c>
    </row>
    <row r="54" spans="2:3" x14ac:dyDescent="0.2">
      <c r="B54" s="50" t="s">
        <v>3072</v>
      </c>
      <c r="C54">
        <v>9149.27</v>
      </c>
    </row>
    <row r="55" spans="2:3" x14ac:dyDescent="0.2">
      <c r="B55" s="50" t="s">
        <v>3073</v>
      </c>
      <c r="C55">
        <v>4720.2899999999991</v>
      </c>
    </row>
    <row r="56" spans="2:3" x14ac:dyDescent="0.2">
      <c r="B56" s="50" t="s">
        <v>3074</v>
      </c>
      <c r="C56">
        <v>1404.04</v>
      </c>
    </row>
    <row r="57" spans="2:3" x14ac:dyDescent="0.2">
      <c r="B57" s="50" t="s">
        <v>3075</v>
      </c>
      <c r="C57">
        <v>570.14</v>
      </c>
    </row>
    <row r="58" spans="2:3" x14ac:dyDescent="0.2">
      <c r="B58" s="50" t="s">
        <v>3076</v>
      </c>
      <c r="C58">
        <v>13160.580000000004</v>
      </c>
    </row>
    <row r="59" spans="2:3" x14ac:dyDescent="0.2">
      <c r="B59" s="50" t="s">
        <v>3077</v>
      </c>
      <c r="C59">
        <v>23856.929999999993</v>
      </c>
    </row>
    <row r="60" spans="2:3" x14ac:dyDescent="0.2">
      <c r="B60" s="50" t="s">
        <v>3078</v>
      </c>
      <c r="C60">
        <v>3233.9</v>
      </c>
    </row>
    <row r="61" spans="2:3" x14ac:dyDescent="0.2">
      <c r="B61" s="50" t="s">
        <v>3079</v>
      </c>
      <c r="C61">
        <v>14090.4</v>
      </c>
    </row>
    <row r="62" spans="2:3" x14ac:dyDescent="0.2">
      <c r="B62" s="50" t="s">
        <v>3080</v>
      </c>
      <c r="C62">
        <v>22401.480000000003</v>
      </c>
    </row>
    <row r="63" spans="2:3" x14ac:dyDescent="0.2">
      <c r="B63" s="50" t="s">
        <v>3081</v>
      </c>
      <c r="C63">
        <v>16533.18</v>
      </c>
    </row>
    <row r="64" spans="2:3" x14ac:dyDescent="0.2">
      <c r="B64" s="50" t="s">
        <v>3082</v>
      </c>
      <c r="C64">
        <v>16120.570000000002</v>
      </c>
    </row>
    <row r="65" spans="2:3" x14ac:dyDescent="0.2">
      <c r="B65" s="50" t="s">
        <v>3083</v>
      </c>
      <c r="C65">
        <v>1076.3899999999999</v>
      </c>
    </row>
    <row r="66" spans="2:3" x14ac:dyDescent="0.2">
      <c r="B66" s="50" t="s">
        <v>3084</v>
      </c>
      <c r="C66">
        <v>28264.33</v>
      </c>
    </row>
    <row r="67" spans="2:3" x14ac:dyDescent="0.2">
      <c r="B67" s="50" t="s">
        <v>3085</v>
      </c>
      <c r="C67">
        <v>2676.23</v>
      </c>
    </row>
    <row r="68" spans="2:3" x14ac:dyDescent="0.2">
      <c r="B68" s="50" t="s">
        <v>3086</v>
      </c>
      <c r="C68">
        <v>5978.24</v>
      </c>
    </row>
    <row r="69" spans="2:3" x14ac:dyDescent="0.2">
      <c r="B69" s="50" t="s">
        <v>3087</v>
      </c>
      <c r="C69">
        <v>37657.54</v>
      </c>
    </row>
    <row r="70" spans="2:3" x14ac:dyDescent="0.2">
      <c r="B70" s="50" t="s">
        <v>3088</v>
      </c>
      <c r="C70">
        <v>11464.77</v>
      </c>
    </row>
    <row r="71" spans="2:3" x14ac:dyDescent="0.2">
      <c r="B71" s="50" t="s">
        <v>3089</v>
      </c>
      <c r="C71">
        <v>6812.64</v>
      </c>
    </row>
    <row r="72" spans="2:3" x14ac:dyDescent="0.2">
      <c r="B72" s="50" t="s">
        <v>3090</v>
      </c>
      <c r="C72">
        <v>5160.96</v>
      </c>
    </row>
    <row r="73" spans="2:3" x14ac:dyDescent="0.2">
      <c r="B73" s="50" t="s">
        <v>3091</v>
      </c>
      <c r="C73">
        <v>10752.130000000001</v>
      </c>
    </row>
    <row r="74" spans="2:3" x14ac:dyDescent="0.2">
      <c r="B74" s="50" t="s">
        <v>3092</v>
      </c>
      <c r="C74">
        <v>5425.5</v>
      </c>
    </row>
    <row r="75" spans="2:3" x14ac:dyDescent="0.2">
      <c r="B75" s="50" t="s">
        <v>3093</v>
      </c>
      <c r="C75">
        <v>3537.5</v>
      </c>
    </row>
    <row r="76" spans="2:3" x14ac:dyDescent="0.2">
      <c r="B76" s="50" t="s">
        <v>3094</v>
      </c>
      <c r="C76">
        <v>3842.61</v>
      </c>
    </row>
    <row r="77" spans="2:3" x14ac:dyDescent="0.2">
      <c r="B77" s="50" t="s">
        <v>3095</v>
      </c>
      <c r="C77">
        <v>14138.970000000001</v>
      </c>
    </row>
    <row r="78" spans="2:3" x14ac:dyDescent="0.2">
      <c r="B78" s="50" t="s">
        <v>3096</v>
      </c>
      <c r="C78">
        <v>6407.95</v>
      </c>
    </row>
    <row r="79" spans="2:3" x14ac:dyDescent="0.2">
      <c r="B79" s="50" t="s">
        <v>3097</v>
      </c>
      <c r="C79">
        <v>262.78000000000003</v>
      </c>
    </row>
    <row r="80" spans="2:3" x14ac:dyDescent="0.2">
      <c r="B80" s="50" t="s">
        <v>3098</v>
      </c>
      <c r="C80">
        <v>14738.710000000001</v>
      </c>
    </row>
    <row r="81" spans="2:3" x14ac:dyDescent="0.2">
      <c r="B81" s="50" t="s">
        <v>3099</v>
      </c>
      <c r="C81">
        <v>6541.1299999999992</v>
      </c>
    </row>
    <row r="82" spans="2:3" x14ac:dyDescent="0.2">
      <c r="B82" s="50" t="s">
        <v>3100</v>
      </c>
      <c r="C82">
        <v>2218.25</v>
      </c>
    </row>
    <row r="83" spans="2:3" x14ac:dyDescent="0.2">
      <c r="B83" s="50" t="s">
        <v>3101</v>
      </c>
      <c r="C83">
        <v>2711.04</v>
      </c>
    </row>
    <row r="84" spans="2:3" x14ac:dyDescent="0.2">
      <c r="B84" s="50" t="s">
        <v>3102</v>
      </c>
      <c r="C84">
        <v>5373.52</v>
      </c>
    </row>
    <row r="85" spans="2:3" x14ac:dyDescent="0.2">
      <c r="B85" s="50" t="s">
        <v>3103</v>
      </c>
      <c r="C85">
        <v>3255.53</v>
      </c>
    </row>
    <row r="86" spans="2:3" x14ac:dyDescent="0.2">
      <c r="B86" s="50" t="s">
        <v>3104</v>
      </c>
      <c r="C86">
        <v>7421.7899999999991</v>
      </c>
    </row>
    <row r="87" spans="2:3" x14ac:dyDescent="0.2">
      <c r="B87" s="50" t="s">
        <v>3105</v>
      </c>
      <c r="C87">
        <v>2619.3700000000003</v>
      </c>
    </row>
    <row r="88" spans="2:3" x14ac:dyDescent="0.2">
      <c r="B88" s="50" t="s">
        <v>3106</v>
      </c>
      <c r="C88">
        <v>6679.66</v>
      </c>
    </row>
    <row r="89" spans="2:3" x14ac:dyDescent="0.2">
      <c r="B89" s="50" t="s">
        <v>3107</v>
      </c>
      <c r="C89">
        <v>6648.4900000000007</v>
      </c>
    </row>
    <row r="90" spans="2:3" x14ac:dyDescent="0.2">
      <c r="B90" s="50" t="s">
        <v>3108</v>
      </c>
      <c r="C90">
        <v>25783.09</v>
      </c>
    </row>
    <row r="91" spans="2:3" x14ac:dyDescent="0.2">
      <c r="B91" s="50" t="s">
        <v>3109</v>
      </c>
      <c r="C91">
        <v>2943.8199999999997</v>
      </c>
    </row>
    <row r="92" spans="2:3" x14ac:dyDescent="0.2">
      <c r="B92" s="50" t="s">
        <v>3110</v>
      </c>
      <c r="C92">
        <v>16728.53</v>
      </c>
    </row>
    <row r="93" spans="2:3" x14ac:dyDescent="0.2">
      <c r="B93" s="50" t="s">
        <v>3111</v>
      </c>
      <c r="C93">
        <v>5244.52</v>
      </c>
    </row>
    <row r="94" spans="2:3" x14ac:dyDescent="0.2">
      <c r="B94" s="50" t="s">
        <v>3112</v>
      </c>
      <c r="C94">
        <v>16840.650000000001</v>
      </c>
    </row>
    <row r="95" spans="2:3" x14ac:dyDescent="0.2">
      <c r="B95" s="50" t="s">
        <v>3113</v>
      </c>
      <c r="C95">
        <v>5402.4800000000005</v>
      </c>
    </row>
    <row r="96" spans="2:3" x14ac:dyDescent="0.2">
      <c r="B96" s="50" t="s">
        <v>3114</v>
      </c>
      <c r="C96">
        <v>16675.579999999998</v>
      </c>
    </row>
    <row r="97" spans="2:3" x14ac:dyDescent="0.2">
      <c r="B97" s="50" t="s">
        <v>3115</v>
      </c>
      <c r="C97">
        <v>25857.3</v>
      </c>
    </row>
    <row r="98" spans="2:3" x14ac:dyDescent="0.2">
      <c r="B98" s="50" t="s">
        <v>3116</v>
      </c>
      <c r="C98">
        <v>9403.5600000000013</v>
      </c>
    </row>
    <row r="99" spans="2:3" x14ac:dyDescent="0.2">
      <c r="B99" s="50" t="s">
        <v>3117</v>
      </c>
      <c r="C99">
        <v>3850.97</v>
      </c>
    </row>
    <row r="100" spans="2:3" x14ac:dyDescent="0.2">
      <c r="B100" s="50" t="s">
        <v>3118</v>
      </c>
      <c r="C100">
        <v>7449.4500000000007</v>
      </c>
    </row>
    <row r="101" spans="2:3" x14ac:dyDescent="0.2">
      <c r="B101" s="50" t="s">
        <v>3119</v>
      </c>
      <c r="C101">
        <v>9686.0699999999979</v>
      </c>
    </row>
    <row r="102" spans="2:3" x14ac:dyDescent="0.2">
      <c r="B102" s="50" t="s">
        <v>3120</v>
      </c>
      <c r="C102">
        <v>5237.6000000000004</v>
      </c>
    </row>
    <row r="103" spans="2:3" x14ac:dyDescent="0.2">
      <c r="B103" s="50" t="s">
        <v>3121</v>
      </c>
      <c r="C103">
        <v>15468.489999999998</v>
      </c>
    </row>
    <row r="104" spans="2:3" x14ac:dyDescent="0.2">
      <c r="B104" s="50" t="s">
        <v>3122</v>
      </c>
      <c r="C104">
        <v>2783.93</v>
      </c>
    </row>
    <row r="105" spans="2:3" x14ac:dyDescent="0.2">
      <c r="B105" s="50" t="s">
        <v>3123</v>
      </c>
      <c r="C105">
        <v>1516.49</v>
      </c>
    </row>
    <row r="106" spans="2:3" x14ac:dyDescent="0.2">
      <c r="B106" s="50" t="s">
        <v>3124</v>
      </c>
      <c r="C106">
        <v>15175.699999999997</v>
      </c>
    </row>
    <row r="107" spans="2:3" x14ac:dyDescent="0.2">
      <c r="B107" s="50" t="s">
        <v>3125</v>
      </c>
      <c r="C107">
        <v>101.71</v>
      </c>
    </row>
    <row r="108" spans="2:3" x14ac:dyDescent="0.2">
      <c r="B108" s="50" t="s">
        <v>3126</v>
      </c>
      <c r="C108">
        <v>5203.5200000000004</v>
      </c>
    </row>
    <row r="109" spans="2:3" x14ac:dyDescent="0.2">
      <c r="B109" s="50" t="s">
        <v>3127</v>
      </c>
      <c r="C109">
        <v>25267.499999999996</v>
      </c>
    </row>
    <row r="110" spans="2:3" x14ac:dyDescent="0.2">
      <c r="B110" s="50" t="s">
        <v>3128</v>
      </c>
      <c r="C110">
        <v>45469.64</v>
      </c>
    </row>
    <row r="111" spans="2:3" x14ac:dyDescent="0.2">
      <c r="B111" s="50" t="s">
        <v>3129</v>
      </c>
      <c r="C111">
        <v>10775.669999999998</v>
      </c>
    </row>
    <row r="112" spans="2:3" x14ac:dyDescent="0.2">
      <c r="B112" s="50" t="s">
        <v>3130</v>
      </c>
      <c r="C112">
        <v>16890.22</v>
      </c>
    </row>
    <row r="113" spans="2:3" x14ac:dyDescent="0.2">
      <c r="B113" s="50" t="s">
        <v>3131</v>
      </c>
      <c r="C113">
        <v>13355.85</v>
      </c>
    </row>
    <row r="114" spans="2:3" x14ac:dyDescent="0.2">
      <c r="B114" s="50" t="s">
        <v>3132</v>
      </c>
      <c r="C114">
        <v>3637.02</v>
      </c>
    </row>
    <row r="115" spans="2:3" x14ac:dyDescent="0.2">
      <c r="B115" s="50" t="s">
        <v>3133</v>
      </c>
      <c r="C115">
        <v>19709.510000000002</v>
      </c>
    </row>
    <row r="116" spans="2:3" x14ac:dyDescent="0.2">
      <c r="B116" s="50" t="s">
        <v>3134</v>
      </c>
      <c r="C116">
        <v>13636.130000000001</v>
      </c>
    </row>
    <row r="117" spans="2:3" x14ac:dyDescent="0.2">
      <c r="B117" s="50" t="s">
        <v>3135</v>
      </c>
      <c r="C117">
        <v>954.94</v>
      </c>
    </row>
    <row r="118" spans="2:3" x14ac:dyDescent="0.2">
      <c r="B118" s="50" t="s">
        <v>3136</v>
      </c>
      <c r="C118">
        <v>490</v>
      </c>
    </row>
    <row r="119" spans="2:3" x14ac:dyDescent="0.2">
      <c r="B119" s="50" t="s">
        <v>3137</v>
      </c>
      <c r="C119">
        <v>3318.9299999999994</v>
      </c>
    </row>
    <row r="120" spans="2:3" x14ac:dyDescent="0.2">
      <c r="B120" s="50" t="s">
        <v>3138</v>
      </c>
      <c r="C120">
        <v>1809.72</v>
      </c>
    </row>
    <row r="121" spans="2:3" x14ac:dyDescent="0.2">
      <c r="B121" s="50" t="s">
        <v>3139</v>
      </c>
      <c r="C121">
        <v>6553.25</v>
      </c>
    </row>
    <row r="122" spans="2:3" x14ac:dyDescent="0.2">
      <c r="B122" s="50" t="s">
        <v>3140</v>
      </c>
      <c r="C122">
        <v>5886.630000000001</v>
      </c>
    </row>
    <row r="123" spans="2:3" x14ac:dyDescent="0.2">
      <c r="B123" s="50" t="s">
        <v>3141</v>
      </c>
      <c r="C123">
        <v>13273.29</v>
      </c>
    </row>
    <row r="124" spans="2:3" x14ac:dyDescent="0.2">
      <c r="B124" s="50" t="s">
        <v>3142</v>
      </c>
      <c r="C124">
        <v>10317.049999999999</v>
      </c>
    </row>
    <row r="125" spans="2:3" x14ac:dyDescent="0.2">
      <c r="B125" s="50" t="s">
        <v>3143</v>
      </c>
      <c r="C125">
        <v>7818.3</v>
      </c>
    </row>
    <row r="126" spans="2:3" x14ac:dyDescent="0.2">
      <c r="B126" s="50" t="s">
        <v>3144</v>
      </c>
      <c r="C126">
        <v>19795.489999999998</v>
      </c>
    </row>
    <row r="127" spans="2:3" x14ac:dyDescent="0.2">
      <c r="B127" s="50" t="s">
        <v>3145</v>
      </c>
      <c r="C127">
        <v>23413.18</v>
      </c>
    </row>
    <row r="128" spans="2:3" x14ac:dyDescent="0.2">
      <c r="B128" s="50" t="s">
        <v>3146</v>
      </c>
      <c r="C128">
        <v>2565.9</v>
      </c>
    </row>
    <row r="129" spans="2:3" x14ac:dyDescent="0.2">
      <c r="B129" s="50" t="s">
        <v>3147</v>
      </c>
      <c r="C129">
        <v>10621.21</v>
      </c>
    </row>
    <row r="130" spans="2:3" x14ac:dyDescent="0.2">
      <c r="B130" s="50" t="s">
        <v>3148</v>
      </c>
      <c r="C130">
        <v>2152.5299999999997</v>
      </c>
    </row>
    <row r="131" spans="2:3" x14ac:dyDescent="0.2">
      <c r="B131" s="50" t="s">
        <v>3149</v>
      </c>
      <c r="C131">
        <v>31988.870000000003</v>
      </c>
    </row>
    <row r="132" spans="2:3" x14ac:dyDescent="0.2">
      <c r="B132" s="50" t="s">
        <v>3150</v>
      </c>
      <c r="C132">
        <v>12354.359999999999</v>
      </c>
    </row>
    <row r="133" spans="2:3" x14ac:dyDescent="0.2">
      <c r="B133" s="50" t="s">
        <v>3151</v>
      </c>
      <c r="C133">
        <v>5296.63</v>
      </c>
    </row>
    <row r="134" spans="2:3" x14ac:dyDescent="0.2">
      <c r="B134" s="50" t="s">
        <v>3152</v>
      </c>
      <c r="C134">
        <v>31319.000000000007</v>
      </c>
    </row>
    <row r="135" spans="2:3" x14ac:dyDescent="0.2">
      <c r="B135" s="50" t="s">
        <v>3153</v>
      </c>
      <c r="C135">
        <v>3561.5900000000006</v>
      </c>
    </row>
    <row r="136" spans="2:3" x14ac:dyDescent="0.2">
      <c r="B136" s="50" t="s">
        <v>3154</v>
      </c>
      <c r="C136">
        <v>9015.7999999999993</v>
      </c>
    </row>
    <row r="137" spans="2:3" x14ac:dyDescent="0.2">
      <c r="B137" s="50" t="s">
        <v>3155</v>
      </c>
      <c r="C137">
        <v>1701.6</v>
      </c>
    </row>
    <row r="138" spans="2:3" x14ac:dyDescent="0.2">
      <c r="B138" s="50" t="s">
        <v>3156</v>
      </c>
      <c r="C138">
        <v>12530.77</v>
      </c>
    </row>
    <row r="139" spans="2:3" x14ac:dyDescent="0.2">
      <c r="B139" s="50" t="s">
        <v>3157</v>
      </c>
      <c r="C139">
        <v>21562.16</v>
      </c>
    </row>
    <row r="140" spans="2:3" x14ac:dyDescent="0.2">
      <c r="B140" s="50" t="s">
        <v>3158</v>
      </c>
      <c r="C140">
        <v>7375.22</v>
      </c>
    </row>
    <row r="141" spans="2:3" x14ac:dyDescent="0.2">
      <c r="B141" s="50" t="s">
        <v>3159</v>
      </c>
      <c r="C141">
        <v>25136.13</v>
      </c>
    </row>
    <row r="142" spans="2:3" x14ac:dyDescent="0.2">
      <c r="B142" s="50" t="s">
        <v>3160</v>
      </c>
      <c r="C142">
        <v>992.06999999999994</v>
      </c>
    </row>
    <row r="143" spans="2:3" x14ac:dyDescent="0.2">
      <c r="B143" s="50" t="s">
        <v>3161</v>
      </c>
      <c r="C143">
        <v>3652.4900000000002</v>
      </c>
    </row>
    <row r="144" spans="2:3" x14ac:dyDescent="0.2">
      <c r="B144" s="50" t="s">
        <v>3162</v>
      </c>
      <c r="C144">
        <v>8591.7799999999988</v>
      </c>
    </row>
    <row r="145" spans="2:3" x14ac:dyDescent="0.2">
      <c r="B145" s="50" t="s">
        <v>3163</v>
      </c>
      <c r="C145">
        <v>909.09</v>
      </c>
    </row>
    <row r="146" spans="2:3" x14ac:dyDescent="0.2">
      <c r="B146" s="50" t="s">
        <v>3164</v>
      </c>
      <c r="C146">
        <v>4957.99</v>
      </c>
    </row>
    <row r="147" spans="2:3" x14ac:dyDescent="0.2">
      <c r="B147" s="50" t="s">
        <v>3165</v>
      </c>
      <c r="C147">
        <v>10693.7</v>
      </c>
    </row>
    <row r="148" spans="2:3" x14ac:dyDescent="0.2">
      <c r="B148" s="50" t="s">
        <v>3166</v>
      </c>
      <c r="C148">
        <v>6177.1699999999992</v>
      </c>
    </row>
    <row r="149" spans="2:3" x14ac:dyDescent="0.2">
      <c r="B149" s="50" t="s">
        <v>3167</v>
      </c>
      <c r="C149">
        <v>2629.9400000000005</v>
      </c>
    </row>
    <row r="150" spans="2:3" x14ac:dyDescent="0.2">
      <c r="B150" s="50" t="s">
        <v>3168</v>
      </c>
      <c r="C150">
        <v>7935.95</v>
      </c>
    </row>
    <row r="151" spans="2:3" x14ac:dyDescent="0.2">
      <c r="B151" s="50" t="s">
        <v>3169</v>
      </c>
      <c r="C151">
        <v>6688.9899999999989</v>
      </c>
    </row>
    <row r="152" spans="2:3" x14ac:dyDescent="0.2">
      <c r="B152" s="50" t="s">
        <v>3170</v>
      </c>
      <c r="C152">
        <v>10835.31</v>
      </c>
    </row>
    <row r="153" spans="2:3" x14ac:dyDescent="0.2">
      <c r="B153" s="50" t="s">
        <v>3171</v>
      </c>
      <c r="C153">
        <v>7930.9</v>
      </c>
    </row>
    <row r="154" spans="2:3" x14ac:dyDescent="0.2">
      <c r="B154" s="50" t="s">
        <v>3172</v>
      </c>
      <c r="C154">
        <v>1916.8</v>
      </c>
    </row>
    <row r="155" spans="2:3" x14ac:dyDescent="0.2">
      <c r="B155" s="50" t="s">
        <v>3173</v>
      </c>
      <c r="C155">
        <v>7445.03</v>
      </c>
    </row>
    <row r="156" spans="2:3" x14ac:dyDescent="0.2">
      <c r="B156" s="50" t="s">
        <v>3174</v>
      </c>
      <c r="C156">
        <v>24061.33</v>
      </c>
    </row>
    <row r="157" spans="2:3" x14ac:dyDescent="0.2">
      <c r="B157" s="50" t="s">
        <v>3175</v>
      </c>
      <c r="C157">
        <v>6585.4</v>
      </c>
    </row>
    <row r="158" spans="2:3" x14ac:dyDescent="0.2">
      <c r="B158" s="50" t="s">
        <v>3176</v>
      </c>
      <c r="C158">
        <v>13664.44</v>
      </c>
    </row>
    <row r="159" spans="2:3" x14ac:dyDescent="0.2">
      <c r="B159" s="50" t="s">
        <v>3177</v>
      </c>
      <c r="C159">
        <v>20716.77</v>
      </c>
    </row>
    <row r="160" spans="2:3" x14ac:dyDescent="0.2">
      <c r="B160" s="50" t="s">
        <v>3178</v>
      </c>
      <c r="C160">
        <v>11562.93</v>
      </c>
    </row>
    <row r="161" spans="2:3" x14ac:dyDescent="0.2">
      <c r="B161" s="50" t="s">
        <v>3179</v>
      </c>
      <c r="C161">
        <v>12568.219999999998</v>
      </c>
    </row>
    <row r="162" spans="2:3" x14ac:dyDescent="0.2">
      <c r="B162" s="50" t="s">
        <v>3180</v>
      </c>
      <c r="C162">
        <v>3439.7799999999993</v>
      </c>
    </row>
    <row r="163" spans="2:3" x14ac:dyDescent="0.2">
      <c r="B163" s="50" t="s">
        <v>3181</v>
      </c>
      <c r="C163">
        <v>1071.55</v>
      </c>
    </row>
    <row r="164" spans="2:3" x14ac:dyDescent="0.2">
      <c r="B164" s="50" t="s">
        <v>3182</v>
      </c>
      <c r="C164">
        <v>5378.71</v>
      </c>
    </row>
    <row r="165" spans="2:3" x14ac:dyDescent="0.2">
      <c r="B165" s="50" t="s">
        <v>3183</v>
      </c>
      <c r="C165">
        <v>33087.450000000004</v>
      </c>
    </row>
    <row r="166" spans="2:3" x14ac:dyDescent="0.2">
      <c r="B166" s="50" t="s">
        <v>3184</v>
      </c>
      <c r="C166">
        <v>4782.83</v>
      </c>
    </row>
    <row r="167" spans="2:3" x14ac:dyDescent="0.2">
      <c r="B167" s="50" t="s">
        <v>3185</v>
      </c>
      <c r="C167">
        <v>6929.8200000000006</v>
      </c>
    </row>
    <row r="168" spans="2:3" x14ac:dyDescent="0.2">
      <c r="B168" s="50" t="s">
        <v>3186</v>
      </c>
      <c r="C168">
        <v>4790.6899999999996</v>
      </c>
    </row>
    <row r="169" spans="2:3" x14ac:dyDescent="0.2">
      <c r="B169" s="50" t="s">
        <v>3187</v>
      </c>
      <c r="C169">
        <v>10096.130000000001</v>
      </c>
    </row>
    <row r="170" spans="2:3" x14ac:dyDescent="0.2">
      <c r="B170" s="50" t="s">
        <v>3188</v>
      </c>
      <c r="C170">
        <v>4178.5700000000006</v>
      </c>
    </row>
    <row r="171" spans="2:3" x14ac:dyDescent="0.2">
      <c r="B171" s="50" t="s">
        <v>3189</v>
      </c>
      <c r="C171">
        <v>30105.889999999996</v>
      </c>
    </row>
    <row r="172" spans="2:3" x14ac:dyDescent="0.2">
      <c r="B172" s="50" t="s">
        <v>3190</v>
      </c>
      <c r="C172">
        <v>23121.019999999997</v>
      </c>
    </row>
    <row r="173" spans="2:3" x14ac:dyDescent="0.2">
      <c r="B173" s="50" t="s">
        <v>3191</v>
      </c>
      <c r="C173">
        <v>16260.810000000001</v>
      </c>
    </row>
    <row r="174" spans="2:3" x14ac:dyDescent="0.2">
      <c r="B174" s="50" t="s">
        <v>3192</v>
      </c>
      <c r="C174">
        <v>5137.93</v>
      </c>
    </row>
    <row r="175" spans="2:3" x14ac:dyDescent="0.2">
      <c r="B175" s="50" t="s">
        <v>3193</v>
      </c>
      <c r="C175">
        <v>1229.0700000000002</v>
      </c>
    </row>
    <row r="176" spans="2:3" x14ac:dyDescent="0.2">
      <c r="B176" s="50" t="s">
        <v>3194</v>
      </c>
      <c r="C176">
        <v>1807.72</v>
      </c>
    </row>
    <row r="177" spans="2:3" x14ac:dyDescent="0.2">
      <c r="B177" s="50" t="s">
        <v>3195</v>
      </c>
      <c r="C177">
        <v>19228.73</v>
      </c>
    </row>
    <row r="178" spans="2:3" x14ac:dyDescent="0.2">
      <c r="B178" s="50" t="s">
        <v>3196</v>
      </c>
      <c r="C178">
        <v>26689.089999999997</v>
      </c>
    </row>
    <row r="179" spans="2:3" x14ac:dyDescent="0.2">
      <c r="B179" s="50" t="s">
        <v>3197</v>
      </c>
      <c r="C179">
        <v>10284.630000000001</v>
      </c>
    </row>
    <row r="180" spans="2:3" x14ac:dyDescent="0.2">
      <c r="B180" s="50" t="s">
        <v>3198</v>
      </c>
      <c r="C180">
        <v>26719.229999999996</v>
      </c>
    </row>
    <row r="181" spans="2:3" x14ac:dyDescent="0.2">
      <c r="B181" s="50" t="s">
        <v>3199</v>
      </c>
      <c r="C181">
        <v>3011.6000000000004</v>
      </c>
    </row>
    <row r="182" spans="2:3" x14ac:dyDescent="0.2">
      <c r="B182" s="50" t="s">
        <v>3200</v>
      </c>
      <c r="C182">
        <v>3219.8900000000003</v>
      </c>
    </row>
    <row r="183" spans="2:3" x14ac:dyDescent="0.2">
      <c r="B183" s="50" t="s">
        <v>3201</v>
      </c>
      <c r="C183">
        <v>3968.5299999999993</v>
      </c>
    </row>
    <row r="184" spans="2:3" x14ac:dyDescent="0.2">
      <c r="B184" s="50" t="s">
        <v>3202</v>
      </c>
      <c r="C184">
        <v>10185.36</v>
      </c>
    </row>
    <row r="185" spans="2:3" x14ac:dyDescent="0.2">
      <c r="B185" s="50" t="s">
        <v>3203</v>
      </c>
      <c r="C185">
        <v>12684.679999999998</v>
      </c>
    </row>
    <row r="186" spans="2:3" x14ac:dyDescent="0.2">
      <c r="B186" s="50" t="s">
        <v>3204</v>
      </c>
      <c r="C186">
        <v>41296.819999999992</v>
      </c>
    </row>
    <row r="187" spans="2:3" x14ac:dyDescent="0.2">
      <c r="B187" s="50" t="s">
        <v>3205</v>
      </c>
      <c r="C187">
        <v>2367.9900000000002</v>
      </c>
    </row>
    <row r="188" spans="2:3" x14ac:dyDescent="0.2">
      <c r="B188" s="50" t="s">
        <v>3206</v>
      </c>
      <c r="C188">
        <v>13650.95</v>
      </c>
    </row>
    <row r="189" spans="2:3" x14ac:dyDescent="0.2">
      <c r="B189" s="50" t="s">
        <v>3207</v>
      </c>
      <c r="C189">
        <v>15196.84</v>
      </c>
    </row>
    <row r="190" spans="2:3" x14ac:dyDescent="0.2">
      <c r="B190" s="50" t="s">
        <v>3208</v>
      </c>
      <c r="C190">
        <v>572.28</v>
      </c>
    </row>
    <row r="191" spans="2:3" x14ac:dyDescent="0.2">
      <c r="B191" s="50" t="s">
        <v>3209</v>
      </c>
      <c r="C191">
        <v>10768.77</v>
      </c>
    </row>
    <row r="192" spans="2:3" x14ac:dyDescent="0.2">
      <c r="B192" s="50" t="s">
        <v>3210</v>
      </c>
      <c r="C192">
        <v>7888.86</v>
      </c>
    </row>
    <row r="193" spans="2:3" x14ac:dyDescent="0.2">
      <c r="B193" s="50" t="s">
        <v>3211</v>
      </c>
      <c r="C193">
        <v>338.41</v>
      </c>
    </row>
    <row r="194" spans="2:3" x14ac:dyDescent="0.2">
      <c r="B194" s="50" t="s">
        <v>3212</v>
      </c>
      <c r="C194">
        <v>7990.0900000000011</v>
      </c>
    </row>
    <row r="195" spans="2:3" x14ac:dyDescent="0.2">
      <c r="B195" s="50" t="s">
        <v>3213</v>
      </c>
      <c r="C195">
        <v>3635.91</v>
      </c>
    </row>
    <row r="196" spans="2:3" x14ac:dyDescent="0.2">
      <c r="B196" s="50" t="s">
        <v>3214</v>
      </c>
      <c r="C196">
        <v>20508.900000000001</v>
      </c>
    </row>
    <row r="197" spans="2:3" x14ac:dyDescent="0.2">
      <c r="B197" s="50" t="s">
        <v>3026</v>
      </c>
      <c r="C197">
        <v>1823460.56</v>
      </c>
    </row>
  </sheetData>
  <mergeCells count="2">
    <mergeCell ref="B3:G3"/>
    <mergeCell ref="B2:G2"/>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157CF2-3133-414F-ACF0-D44F3A99CFA8}">
  <dimension ref="A1:R52"/>
  <sheetViews>
    <sheetView showGridLines="0" zoomScale="90" zoomScaleNormal="90" workbookViewId="0">
      <selection activeCell="P23" sqref="P23"/>
    </sheetView>
  </sheetViews>
  <sheetFormatPr defaultColWidth="0" defaultRowHeight="14.25" zeroHeight="1" x14ac:dyDescent="0.2"/>
  <cols>
    <col min="1" max="18" width="9" style="58" customWidth="1"/>
    <col min="19" max="16384" width="9" style="58" hidden="1"/>
  </cols>
  <sheetData>
    <row r="1" spans="8:17" ht="15" customHeight="1" x14ac:dyDescent="0.7">
      <c r="H1" s="59"/>
      <c r="I1" s="59"/>
      <c r="J1" s="59"/>
      <c r="K1" s="59"/>
      <c r="L1" s="59"/>
      <c r="M1" s="59"/>
      <c r="N1" s="59"/>
      <c r="O1" s="59"/>
      <c r="P1" s="59"/>
      <c r="Q1" s="59"/>
    </row>
    <row r="2" spans="8:17" ht="15" customHeight="1" x14ac:dyDescent="0.2"/>
    <row r="3" spans="8:17" ht="15" customHeight="1" x14ac:dyDescent="0.2"/>
    <row r="4" spans="8:17" ht="15" customHeight="1" x14ac:dyDescent="0.2"/>
    <row r="5" spans="8:17" ht="15" customHeight="1" x14ac:dyDescent="0.2"/>
    <row r="6" spans="8:17" ht="15" customHeight="1" x14ac:dyDescent="0.7">
      <c r="H6" s="59"/>
      <c r="I6" s="59"/>
      <c r="J6" s="59"/>
      <c r="K6" s="59"/>
      <c r="L6" s="59"/>
      <c r="M6" s="59"/>
      <c r="N6" s="59"/>
      <c r="O6" s="59"/>
      <c r="P6" s="59"/>
      <c r="Q6" s="59"/>
    </row>
    <row r="7" spans="8:17" ht="15" customHeight="1" x14ac:dyDescent="0.7">
      <c r="H7" s="59"/>
      <c r="I7" s="59"/>
      <c r="J7" s="59"/>
      <c r="K7" s="59"/>
      <c r="L7" s="59"/>
      <c r="M7" s="59"/>
      <c r="N7" s="59"/>
      <c r="O7" s="59"/>
      <c r="P7" s="59"/>
      <c r="Q7" s="59"/>
    </row>
    <row r="8" spans="8:17" ht="15" customHeight="1" x14ac:dyDescent="0.7">
      <c r="H8" s="59"/>
      <c r="I8" s="59"/>
      <c r="J8" s="59"/>
      <c r="K8" s="59"/>
      <c r="L8" s="59"/>
      <c r="M8" s="59"/>
      <c r="N8" s="59"/>
      <c r="O8" s="59"/>
      <c r="P8" s="59"/>
      <c r="Q8" s="59"/>
    </row>
    <row r="9" spans="8:17" ht="15" customHeight="1" x14ac:dyDescent="0.7">
      <c r="H9" s="59"/>
      <c r="I9" s="59"/>
      <c r="J9" s="59"/>
      <c r="K9" s="59"/>
      <c r="L9" s="59"/>
      <c r="M9" s="59"/>
      <c r="N9" s="59"/>
      <c r="O9" s="59"/>
      <c r="P9" s="59"/>
      <c r="Q9" s="59"/>
    </row>
    <row r="10" spans="8:17" ht="15" customHeight="1" x14ac:dyDescent="0.7">
      <c r="H10" s="59"/>
      <c r="I10" s="59"/>
      <c r="J10" s="59"/>
      <c r="K10" s="59"/>
      <c r="L10" s="59"/>
      <c r="M10" s="59"/>
      <c r="N10" s="59"/>
      <c r="O10" s="59"/>
      <c r="P10" s="59"/>
      <c r="Q10" s="59"/>
    </row>
    <row r="11" spans="8:17" ht="15" customHeight="1" x14ac:dyDescent="0.7">
      <c r="H11" s="59"/>
      <c r="I11" s="59"/>
      <c r="J11" s="59"/>
      <c r="K11" s="59"/>
      <c r="L11" s="59"/>
      <c r="M11" s="59"/>
      <c r="N11" s="59"/>
      <c r="O11" s="59"/>
      <c r="P11" s="59"/>
      <c r="Q11" s="59"/>
    </row>
    <row r="12" spans="8:17" ht="15" customHeight="1" x14ac:dyDescent="0.2"/>
    <row r="13" spans="8:17" ht="15" customHeight="1" x14ac:dyDescent="0.2"/>
    <row r="14" spans="8:17" x14ac:dyDescent="0.2"/>
    <row r="15" spans="8:17" x14ac:dyDescent="0.2"/>
    <row r="16" spans="8:17" x14ac:dyDescent="0.2"/>
    <row r="17" s="58" customFormat="1" x14ac:dyDescent="0.2"/>
    <row r="18" s="58" customFormat="1" x14ac:dyDescent="0.2"/>
    <row r="19" s="58" customFormat="1" x14ac:dyDescent="0.2"/>
    <row r="20" s="58" customFormat="1" x14ac:dyDescent="0.2"/>
    <row r="21" s="58" customFormat="1" x14ac:dyDescent="0.2"/>
    <row r="22" s="58" customFormat="1" x14ac:dyDescent="0.2"/>
    <row r="23" s="58" customFormat="1" x14ac:dyDescent="0.2"/>
    <row r="24" s="58" customFormat="1" x14ac:dyDescent="0.2"/>
    <row r="25" s="58" customFormat="1" x14ac:dyDescent="0.2"/>
    <row r="26" s="58" customFormat="1" x14ac:dyDescent="0.2"/>
    <row r="27" s="58" customFormat="1" x14ac:dyDescent="0.2"/>
    <row r="28" s="58" customFormat="1" x14ac:dyDescent="0.2"/>
    <row r="29" s="58" customFormat="1" x14ac:dyDescent="0.2"/>
    <row r="30" s="58" customFormat="1" x14ac:dyDescent="0.2"/>
    <row r="31" s="58" customFormat="1" x14ac:dyDescent="0.2"/>
    <row r="32" s="58" customFormat="1" x14ac:dyDescent="0.2"/>
    <row r="33" s="58" customFormat="1" x14ac:dyDescent="0.2"/>
    <row r="34" s="58" customFormat="1" x14ac:dyDescent="0.2"/>
    <row r="35" s="58" customFormat="1" x14ac:dyDescent="0.2"/>
    <row r="36" s="58" customFormat="1" x14ac:dyDescent="0.2"/>
    <row r="37" s="58" customFormat="1" x14ac:dyDescent="0.2"/>
    <row r="38" s="58" customFormat="1" x14ac:dyDescent="0.2"/>
    <row r="39" s="58" customFormat="1" x14ac:dyDescent="0.2"/>
    <row r="40" s="58" customFormat="1" x14ac:dyDescent="0.2"/>
    <row r="41" s="58" customFormat="1" x14ac:dyDescent="0.2"/>
    <row r="42" s="58" customFormat="1" x14ac:dyDescent="0.2"/>
    <row r="43" s="58" customFormat="1" x14ac:dyDescent="0.2"/>
    <row r="44" s="58" customFormat="1" x14ac:dyDescent="0.2"/>
    <row r="45" s="58" customFormat="1" hidden="1" x14ac:dyDescent="0.2"/>
    <row r="46" s="58" customFormat="1" hidden="1" x14ac:dyDescent="0.2"/>
    <row r="47" s="58" customFormat="1" hidden="1" x14ac:dyDescent="0.2"/>
    <row r="48" s="58" customFormat="1" hidden="1" x14ac:dyDescent="0.2"/>
    <row r="49" s="58" customFormat="1" hidden="1" x14ac:dyDescent="0.2"/>
    <row r="50" s="58" customFormat="1" hidden="1" x14ac:dyDescent="0.2"/>
    <row r="51" s="58" customFormat="1" hidden="1" x14ac:dyDescent="0.2"/>
    <row r="52" s="58" customFormat="1" hidden="1" x14ac:dyDescent="0.2"/>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A784F7-B706-4A3D-ABF5-3400F0C1CF5E}">
  <dimension ref="A1:U45"/>
  <sheetViews>
    <sheetView zoomScale="90" zoomScaleNormal="90" workbookViewId="0">
      <selection activeCell="O5" sqref="O5"/>
    </sheetView>
  </sheetViews>
  <sheetFormatPr defaultColWidth="0" defaultRowHeight="14.25" zeroHeight="1" x14ac:dyDescent="0.2"/>
  <cols>
    <col min="1" max="21" width="9" style="60" customWidth="1"/>
    <col min="22" max="16384" width="9" style="60" hidden="1"/>
  </cols>
  <sheetData>
    <row r="1" x14ac:dyDescent="0.2"/>
    <row r="2" x14ac:dyDescent="0.2"/>
    <row r="3" x14ac:dyDescent="0.2"/>
    <row r="4" x14ac:dyDescent="0.2"/>
    <row r="5" x14ac:dyDescent="0.2"/>
    <row r="6" x14ac:dyDescent="0.2"/>
    <row r="7" x14ac:dyDescent="0.2"/>
    <row r="8" x14ac:dyDescent="0.2"/>
    <row r="9" x14ac:dyDescent="0.2"/>
    <row r="10" x14ac:dyDescent="0.2"/>
    <row r="11" x14ac:dyDescent="0.2"/>
    <row r="12" x14ac:dyDescent="0.2"/>
    <row r="13" x14ac:dyDescent="0.2"/>
    <row r="14" x14ac:dyDescent="0.2"/>
    <row r="15" x14ac:dyDescent="0.2"/>
    <row r="16" x14ac:dyDescent="0.2"/>
    <row r="17" x14ac:dyDescent="0.2"/>
    <row r="18" x14ac:dyDescent="0.2"/>
    <row r="19" x14ac:dyDescent="0.2"/>
    <row r="20" x14ac:dyDescent="0.2"/>
    <row r="21" x14ac:dyDescent="0.2"/>
    <row r="22" x14ac:dyDescent="0.2"/>
    <row r="23" x14ac:dyDescent="0.2"/>
    <row r="24" x14ac:dyDescent="0.2"/>
    <row r="25" x14ac:dyDescent="0.2"/>
    <row r="26" x14ac:dyDescent="0.2"/>
    <row r="27" x14ac:dyDescent="0.2"/>
    <row r="28" x14ac:dyDescent="0.2"/>
    <row r="29" x14ac:dyDescent="0.2"/>
    <row r="30" x14ac:dyDescent="0.2"/>
    <row r="31" x14ac:dyDescent="0.2"/>
    <row r="32" x14ac:dyDescent="0.2"/>
    <row r="33" x14ac:dyDescent="0.2"/>
    <row r="34" x14ac:dyDescent="0.2"/>
    <row r="35" x14ac:dyDescent="0.2"/>
    <row r="36" x14ac:dyDescent="0.2"/>
    <row r="37" x14ac:dyDescent="0.2"/>
    <row r="38" x14ac:dyDescent="0.2"/>
    <row r="39" x14ac:dyDescent="0.2"/>
    <row r="40" x14ac:dyDescent="0.2"/>
    <row r="41" x14ac:dyDescent="0.2"/>
    <row r="42" x14ac:dyDescent="0.2"/>
    <row r="43" x14ac:dyDescent="0.2"/>
    <row r="44" x14ac:dyDescent="0.2"/>
    <row r="45" x14ac:dyDescent="0.2"/>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35F019-5F06-4C29-B3D7-1A2CD68038B1}">
  <dimension ref="C2:G52"/>
  <sheetViews>
    <sheetView zoomScale="90" zoomScaleNormal="90" workbookViewId="0">
      <selection activeCell="A15" sqref="A15"/>
    </sheetView>
  </sheetViews>
  <sheetFormatPr defaultRowHeight="14.25" x14ac:dyDescent="0.2"/>
  <cols>
    <col min="1" max="1" width="23.375" customWidth="1"/>
    <col min="2" max="2" width="2.75" customWidth="1"/>
    <col min="3" max="3" width="19" bestFit="1" customWidth="1"/>
    <col min="4" max="4" width="11.875" bestFit="1" customWidth="1"/>
    <col min="6" max="6" width="18.625" customWidth="1"/>
    <col min="7" max="7" width="12" customWidth="1"/>
  </cols>
  <sheetData>
    <row r="2" spans="3:7" x14ac:dyDescent="0.2">
      <c r="C2" s="7" t="s">
        <v>3025</v>
      </c>
      <c r="D2" t="s">
        <v>3027</v>
      </c>
      <c r="F2" s="12" t="s">
        <v>3025</v>
      </c>
      <c r="G2" s="12" t="s">
        <v>3027</v>
      </c>
    </row>
    <row r="3" spans="3:7" x14ac:dyDescent="0.2">
      <c r="C3" s="8" t="s">
        <v>140</v>
      </c>
      <c r="D3">
        <v>46826.450000000004</v>
      </c>
      <c r="F3" s="13" t="s">
        <v>140</v>
      </c>
      <c r="G3" s="13">
        <f>D3</f>
        <v>46826.450000000004</v>
      </c>
    </row>
    <row r="4" spans="3:7" x14ac:dyDescent="0.2">
      <c r="C4" s="8" t="s">
        <v>564</v>
      </c>
      <c r="D4">
        <v>14367.86</v>
      </c>
      <c r="F4" s="13" t="s">
        <v>564</v>
      </c>
      <c r="G4" s="13">
        <f t="shared" ref="G4:G52" si="0">D4</f>
        <v>14367.86</v>
      </c>
    </row>
    <row r="5" spans="3:7" x14ac:dyDescent="0.2">
      <c r="C5" s="8" t="s">
        <v>20</v>
      </c>
      <c r="D5">
        <v>11724.43</v>
      </c>
      <c r="F5" s="13" t="s">
        <v>20</v>
      </c>
      <c r="G5" s="13">
        <f t="shared" si="0"/>
        <v>11724.43</v>
      </c>
    </row>
    <row r="6" spans="3:7" x14ac:dyDescent="0.2">
      <c r="C6" s="8" t="s">
        <v>66</v>
      </c>
      <c r="D6">
        <v>262050.06000000006</v>
      </c>
      <c r="F6" s="13" t="s">
        <v>66</v>
      </c>
      <c r="G6" s="13">
        <f t="shared" si="0"/>
        <v>262050.06000000006</v>
      </c>
    </row>
    <row r="7" spans="3:7" x14ac:dyDescent="0.2">
      <c r="C7" s="8" t="s">
        <v>36</v>
      </c>
      <c r="D7">
        <v>45843.450000000012</v>
      </c>
      <c r="F7" s="13" t="s">
        <v>36</v>
      </c>
      <c r="G7" s="13">
        <f t="shared" si="0"/>
        <v>45843.450000000012</v>
      </c>
    </row>
    <row r="8" spans="3:7" x14ac:dyDescent="0.2">
      <c r="C8" s="8" t="s">
        <v>224</v>
      </c>
      <c r="D8">
        <v>6540.5400000000009</v>
      </c>
      <c r="F8" s="13" t="s">
        <v>224</v>
      </c>
      <c r="G8" s="13">
        <f t="shared" si="0"/>
        <v>6540.5400000000009</v>
      </c>
    </row>
    <row r="9" spans="3:7" x14ac:dyDescent="0.2">
      <c r="C9" s="8" t="s">
        <v>1584</v>
      </c>
      <c r="D9">
        <v>1257.76</v>
      </c>
      <c r="F9" s="13" t="s">
        <v>1584</v>
      </c>
      <c r="G9" s="13">
        <f t="shared" si="0"/>
        <v>1257.76</v>
      </c>
    </row>
    <row r="10" spans="3:7" x14ac:dyDescent="0.2">
      <c r="C10" s="8" t="s">
        <v>350</v>
      </c>
      <c r="D10">
        <v>47148.530000000006</v>
      </c>
      <c r="F10" s="13" t="s">
        <v>350</v>
      </c>
      <c r="G10" s="13">
        <f t="shared" si="0"/>
        <v>47148.530000000006</v>
      </c>
    </row>
    <row r="11" spans="3:7" x14ac:dyDescent="0.2">
      <c r="C11" s="8" t="s">
        <v>99</v>
      </c>
      <c r="D11">
        <v>81205.22</v>
      </c>
      <c r="F11" s="13" t="s">
        <v>99</v>
      </c>
      <c r="G11" s="13">
        <f t="shared" si="0"/>
        <v>81205.22</v>
      </c>
    </row>
    <row r="12" spans="3:7" x14ac:dyDescent="0.2">
      <c r="C12" s="8" t="s">
        <v>51</v>
      </c>
      <c r="D12">
        <v>29050.789999999997</v>
      </c>
      <c r="F12" s="13" t="s">
        <v>51</v>
      </c>
      <c r="G12" s="13">
        <f t="shared" si="0"/>
        <v>29050.789999999997</v>
      </c>
    </row>
    <row r="13" spans="3:7" x14ac:dyDescent="0.2">
      <c r="C13" s="8" t="s">
        <v>466</v>
      </c>
      <c r="D13">
        <v>13922.919999999996</v>
      </c>
      <c r="F13" s="13" t="s">
        <v>466</v>
      </c>
      <c r="G13" s="13">
        <f t="shared" si="0"/>
        <v>13922.919999999996</v>
      </c>
    </row>
    <row r="14" spans="3:7" x14ac:dyDescent="0.2">
      <c r="C14" s="8" t="s">
        <v>79</v>
      </c>
      <c r="D14">
        <v>98971.250000000029</v>
      </c>
      <c r="F14" s="13" t="s">
        <v>79</v>
      </c>
      <c r="G14" s="13">
        <f t="shared" si="0"/>
        <v>98971.250000000029</v>
      </c>
    </row>
    <row r="15" spans="3:7" x14ac:dyDescent="0.2">
      <c r="C15" s="8" t="s">
        <v>29</v>
      </c>
      <c r="D15">
        <v>39314.550000000003</v>
      </c>
      <c r="F15" s="13" t="s">
        <v>29</v>
      </c>
      <c r="G15" s="13">
        <f t="shared" si="0"/>
        <v>39314.550000000003</v>
      </c>
    </row>
    <row r="16" spans="3:7" x14ac:dyDescent="0.2">
      <c r="C16" s="8" t="s">
        <v>189</v>
      </c>
      <c r="D16">
        <v>10977.690000000002</v>
      </c>
      <c r="F16" s="13" t="s">
        <v>189</v>
      </c>
      <c r="G16" s="13">
        <f t="shared" si="0"/>
        <v>10977.690000000002</v>
      </c>
    </row>
    <row r="17" spans="3:7" x14ac:dyDescent="0.2">
      <c r="C17" s="8" t="s">
        <v>513</v>
      </c>
      <c r="D17">
        <v>29678.210000000003</v>
      </c>
      <c r="F17" s="13" t="s">
        <v>513</v>
      </c>
      <c r="G17" s="13">
        <f t="shared" si="0"/>
        <v>29678.210000000003</v>
      </c>
    </row>
    <row r="18" spans="3:7" x14ac:dyDescent="0.2">
      <c r="C18" s="8" t="s">
        <v>364</v>
      </c>
      <c r="D18">
        <v>14737.27</v>
      </c>
      <c r="F18" s="13" t="s">
        <v>364</v>
      </c>
      <c r="G18" s="13">
        <f t="shared" si="0"/>
        <v>14737.27</v>
      </c>
    </row>
    <row r="19" spans="3:7" x14ac:dyDescent="0.2">
      <c r="C19" s="8" t="s">
        <v>144</v>
      </c>
      <c r="D19">
        <v>14909.429999999995</v>
      </c>
      <c r="F19" s="13" t="s">
        <v>144</v>
      </c>
      <c r="G19" s="13">
        <f t="shared" si="0"/>
        <v>14909.429999999995</v>
      </c>
    </row>
    <row r="20" spans="3:7" x14ac:dyDescent="0.2">
      <c r="C20" s="8" t="s">
        <v>307</v>
      </c>
      <c r="D20">
        <v>30532.709999999995</v>
      </c>
      <c r="F20" s="13" t="s">
        <v>307</v>
      </c>
      <c r="G20" s="13">
        <f t="shared" si="0"/>
        <v>30532.709999999995</v>
      </c>
    </row>
    <row r="21" spans="3:7" x14ac:dyDescent="0.2">
      <c r="C21" s="8" t="s">
        <v>394</v>
      </c>
      <c r="D21">
        <v>15403.560000000001</v>
      </c>
      <c r="F21" s="13" t="s">
        <v>394</v>
      </c>
      <c r="G21" s="13">
        <f t="shared" si="0"/>
        <v>15403.560000000001</v>
      </c>
    </row>
    <row r="22" spans="3:7" x14ac:dyDescent="0.2">
      <c r="C22" s="8" t="s">
        <v>379</v>
      </c>
      <c r="D22">
        <v>59114.820000000007</v>
      </c>
      <c r="F22" s="13" t="s">
        <v>379</v>
      </c>
      <c r="G22" s="13">
        <f t="shared" si="0"/>
        <v>59114.820000000007</v>
      </c>
    </row>
    <row r="23" spans="3:7" x14ac:dyDescent="0.2">
      <c r="C23" s="8" t="s">
        <v>265</v>
      </c>
      <c r="D23">
        <v>69641.81</v>
      </c>
      <c r="F23" s="13" t="s">
        <v>265</v>
      </c>
      <c r="G23" s="13">
        <f t="shared" si="0"/>
        <v>69641.81</v>
      </c>
    </row>
    <row r="24" spans="3:7" x14ac:dyDescent="0.2">
      <c r="C24" s="8" t="s">
        <v>60</v>
      </c>
      <c r="D24">
        <v>37752.280000000006</v>
      </c>
      <c r="F24" s="13" t="s">
        <v>60</v>
      </c>
      <c r="G24" s="13">
        <f t="shared" si="0"/>
        <v>37752.280000000006</v>
      </c>
    </row>
    <row r="25" spans="3:7" x14ac:dyDescent="0.2">
      <c r="C25" s="8" t="s">
        <v>10</v>
      </c>
      <c r="D25">
        <v>9689.5799999999981</v>
      </c>
      <c r="F25" s="13" t="s">
        <v>10</v>
      </c>
      <c r="G25" s="13">
        <f t="shared" si="0"/>
        <v>9689.5799999999981</v>
      </c>
    </row>
    <row r="26" spans="3:7" x14ac:dyDescent="0.2">
      <c r="C26" s="8" t="s">
        <v>56</v>
      </c>
      <c r="D26">
        <v>10903.080000000002</v>
      </c>
      <c r="F26" s="13" t="s">
        <v>56</v>
      </c>
      <c r="G26" s="13">
        <f t="shared" si="0"/>
        <v>10903.080000000002</v>
      </c>
    </row>
    <row r="27" spans="3:7" x14ac:dyDescent="0.2">
      <c r="C27" s="8" t="s">
        <v>253</v>
      </c>
      <c r="D27">
        <v>12593.59</v>
      </c>
      <c r="F27" s="13" t="s">
        <v>253</v>
      </c>
      <c r="G27" s="13">
        <f t="shared" si="0"/>
        <v>12593.59</v>
      </c>
    </row>
    <row r="28" spans="3:7" x14ac:dyDescent="0.2">
      <c r="C28" s="8" t="s">
        <v>109</v>
      </c>
      <c r="D28">
        <v>15764.51</v>
      </c>
      <c r="F28" s="13" t="s">
        <v>109</v>
      </c>
      <c r="G28" s="13">
        <f t="shared" si="0"/>
        <v>15764.51</v>
      </c>
    </row>
    <row r="29" spans="3:7" x14ac:dyDescent="0.2">
      <c r="C29" s="8" t="s">
        <v>272</v>
      </c>
      <c r="D29">
        <v>8864.5399999999991</v>
      </c>
      <c r="F29" s="13" t="s">
        <v>272</v>
      </c>
      <c r="G29" s="13">
        <f t="shared" si="0"/>
        <v>8864.5399999999991</v>
      </c>
    </row>
    <row r="30" spans="3:7" x14ac:dyDescent="0.2">
      <c r="C30" s="8" t="s">
        <v>1332</v>
      </c>
      <c r="D30">
        <v>7619.7</v>
      </c>
      <c r="F30" s="13" t="s">
        <v>1332</v>
      </c>
      <c r="G30" s="13">
        <f t="shared" si="0"/>
        <v>7619.7</v>
      </c>
    </row>
    <row r="31" spans="3:7" x14ac:dyDescent="0.2">
      <c r="C31" s="8" t="s">
        <v>373</v>
      </c>
      <c r="D31">
        <v>21943.91</v>
      </c>
      <c r="F31" s="13" t="s">
        <v>373</v>
      </c>
      <c r="G31" s="13">
        <f t="shared" si="0"/>
        <v>21943.91</v>
      </c>
    </row>
    <row r="32" spans="3:7" x14ac:dyDescent="0.2">
      <c r="C32" s="8" t="s">
        <v>616</v>
      </c>
      <c r="D32">
        <v>5593.18</v>
      </c>
      <c r="F32" s="13" t="s">
        <v>616</v>
      </c>
      <c r="G32" s="13">
        <f t="shared" si="0"/>
        <v>5593.18</v>
      </c>
    </row>
    <row r="33" spans="3:7" x14ac:dyDescent="0.2">
      <c r="C33" s="8" t="s">
        <v>88</v>
      </c>
      <c r="D33">
        <v>210419.75000000006</v>
      </c>
      <c r="F33" s="13" t="s">
        <v>88</v>
      </c>
      <c r="G33" s="13">
        <f t="shared" si="0"/>
        <v>210419.75000000006</v>
      </c>
    </row>
    <row r="34" spans="3:7" x14ac:dyDescent="0.2">
      <c r="C34" s="8" t="s">
        <v>73</v>
      </c>
      <c r="D34">
        <v>38147.890000000007</v>
      </c>
      <c r="F34" s="13" t="s">
        <v>73</v>
      </c>
      <c r="G34" s="13">
        <f t="shared" si="0"/>
        <v>38147.890000000007</v>
      </c>
    </row>
    <row r="35" spans="3:7" x14ac:dyDescent="0.2">
      <c r="C35" s="8" t="s">
        <v>541</v>
      </c>
      <c r="D35">
        <v>5300.2300000000005</v>
      </c>
      <c r="F35" s="13" t="s">
        <v>541</v>
      </c>
      <c r="G35" s="13">
        <f t="shared" si="0"/>
        <v>5300.2300000000005</v>
      </c>
    </row>
    <row r="36" spans="3:7" x14ac:dyDescent="0.2">
      <c r="C36" s="8" t="s">
        <v>293</v>
      </c>
      <c r="D36">
        <v>69452.819999999963</v>
      </c>
      <c r="F36" s="13" t="s">
        <v>293</v>
      </c>
      <c r="G36" s="13">
        <f t="shared" si="0"/>
        <v>69452.819999999963</v>
      </c>
    </row>
    <row r="37" spans="3:7" x14ac:dyDescent="0.2">
      <c r="C37" s="8" t="s">
        <v>183</v>
      </c>
      <c r="D37">
        <v>6884.0399999999981</v>
      </c>
      <c r="F37" s="13" t="s">
        <v>183</v>
      </c>
      <c r="G37" s="13">
        <f t="shared" si="0"/>
        <v>6884.0399999999981</v>
      </c>
    </row>
    <row r="38" spans="3:7" x14ac:dyDescent="0.2">
      <c r="C38" s="8" t="s">
        <v>115</v>
      </c>
      <c r="D38">
        <v>21821.829999999987</v>
      </c>
      <c r="F38" s="13" t="s">
        <v>115</v>
      </c>
      <c r="G38" s="13">
        <f t="shared" si="0"/>
        <v>21821.829999999987</v>
      </c>
    </row>
    <row r="39" spans="3:7" x14ac:dyDescent="0.2">
      <c r="C39" s="8" t="s">
        <v>296</v>
      </c>
      <c r="D39">
        <v>45780.85</v>
      </c>
      <c r="F39" s="13" t="s">
        <v>296</v>
      </c>
      <c r="G39" s="13">
        <f t="shared" si="0"/>
        <v>45780.85</v>
      </c>
    </row>
    <row r="40" spans="3:7" x14ac:dyDescent="0.2">
      <c r="C40" s="8" t="s">
        <v>560</v>
      </c>
      <c r="D40">
        <v>10027.83</v>
      </c>
      <c r="F40" s="13" t="s">
        <v>560</v>
      </c>
      <c r="G40" s="13">
        <f t="shared" si="0"/>
        <v>10027.83</v>
      </c>
    </row>
    <row r="41" spans="3:7" x14ac:dyDescent="0.2">
      <c r="C41" s="8" t="s">
        <v>247</v>
      </c>
      <c r="D41">
        <v>16544.629999999997</v>
      </c>
      <c r="F41" s="13" t="s">
        <v>247</v>
      </c>
      <c r="G41" s="13">
        <f t="shared" si="0"/>
        <v>16544.629999999997</v>
      </c>
    </row>
    <row r="42" spans="3:7" x14ac:dyDescent="0.2">
      <c r="C42" s="8" t="s">
        <v>1047</v>
      </c>
      <c r="D42">
        <v>1550.49</v>
      </c>
      <c r="F42" s="13" t="s">
        <v>1047</v>
      </c>
      <c r="G42" s="13">
        <f t="shared" si="0"/>
        <v>1550.49</v>
      </c>
    </row>
    <row r="43" spans="3:7" x14ac:dyDescent="0.2">
      <c r="C43" s="8" t="s">
        <v>376</v>
      </c>
      <c r="D43">
        <v>33209.759999999995</v>
      </c>
      <c r="F43" s="13" t="s">
        <v>376</v>
      </c>
      <c r="G43" s="13">
        <f t="shared" si="0"/>
        <v>33209.759999999995</v>
      </c>
    </row>
    <row r="44" spans="3:7" x14ac:dyDescent="0.2">
      <c r="C44" s="8" t="s">
        <v>163</v>
      </c>
      <c r="D44">
        <v>91937.13</v>
      </c>
      <c r="F44" s="13" t="s">
        <v>163</v>
      </c>
      <c r="G44" s="13">
        <f t="shared" si="0"/>
        <v>91937.13</v>
      </c>
    </row>
    <row r="45" spans="3:7" x14ac:dyDescent="0.2">
      <c r="C45" s="8" t="s">
        <v>122</v>
      </c>
      <c r="D45">
        <v>26981.670000000002</v>
      </c>
      <c r="F45" s="13" t="s">
        <v>122</v>
      </c>
      <c r="G45" s="13">
        <f t="shared" si="0"/>
        <v>26981.670000000002</v>
      </c>
    </row>
    <row r="46" spans="3:7" x14ac:dyDescent="0.2">
      <c r="C46" s="8" t="s">
        <v>609</v>
      </c>
      <c r="D46">
        <v>13491</v>
      </c>
      <c r="F46" s="13" t="s">
        <v>609</v>
      </c>
      <c r="G46" s="13">
        <f t="shared" si="0"/>
        <v>13491</v>
      </c>
    </row>
    <row r="47" spans="3:7" x14ac:dyDescent="0.2">
      <c r="C47" s="8" t="s">
        <v>218</v>
      </c>
      <c r="D47">
        <v>45282.869999999995</v>
      </c>
      <c r="F47" s="13" t="s">
        <v>218</v>
      </c>
      <c r="G47" s="13">
        <f t="shared" si="0"/>
        <v>45282.869999999995</v>
      </c>
    </row>
    <row r="48" spans="3:7" x14ac:dyDescent="0.2">
      <c r="C48" s="8" t="s">
        <v>42</v>
      </c>
      <c r="D48">
        <v>78048.650000000009</v>
      </c>
      <c r="F48" s="13" t="s">
        <v>42</v>
      </c>
      <c r="G48" s="13">
        <f t="shared" si="0"/>
        <v>78048.650000000009</v>
      </c>
    </row>
    <row r="49" spans="3:7" x14ac:dyDescent="0.2">
      <c r="C49" s="8" t="s">
        <v>879</v>
      </c>
      <c r="D49">
        <v>10681.55</v>
      </c>
      <c r="F49" s="13" t="s">
        <v>879</v>
      </c>
      <c r="G49" s="13">
        <f t="shared" si="0"/>
        <v>10681.55</v>
      </c>
    </row>
    <row r="50" spans="3:7" x14ac:dyDescent="0.2">
      <c r="C50" s="8" t="s">
        <v>333</v>
      </c>
      <c r="D50">
        <v>22770.35</v>
      </c>
      <c r="F50" s="13" t="s">
        <v>333</v>
      </c>
      <c r="G50" s="13">
        <f t="shared" si="0"/>
        <v>22770.35</v>
      </c>
    </row>
    <row r="51" spans="3:7" x14ac:dyDescent="0.2">
      <c r="C51" s="8" t="s">
        <v>1036</v>
      </c>
      <c r="D51">
        <v>1183.5400000000002</v>
      </c>
      <c r="F51" s="13" t="s">
        <v>1036</v>
      </c>
      <c r="G51" s="13">
        <f t="shared" si="0"/>
        <v>1183.5400000000002</v>
      </c>
    </row>
    <row r="52" spans="3:7" x14ac:dyDescent="0.2">
      <c r="C52" s="8" t="s">
        <v>3026</v>
      </c>
      <c r="D52">
        <v>1823460.5600000003</v>
      </c>
      <c r="F52" s="14" t="s">
        <v>3026</v>
      </c>
      <c r="G52" s="12">
        <f t="shared" si="0"/>
        <v>1823460.5600000003</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91ECBA-4D12-430C-B7F3-B829D1003127}">
  <dimension ref="C2:H13"/>
  <sheetViews>
    <sheetView zoomScale="90" zoomScaleNormal="90" workbookViewId="0">
      <selection activeCell="C20" sqref="C20"/>
    </sheetView>
  </sheetViews>
  <sheetFormatPr defaultRowHeight="14.25" x14ac:dyDescent="0.2"/>
  <cols>
    <col min="1" max="1" width="24.125" customWidth="1"/>
    <col min="2" max="2" width="7.5" customWidth="1"/>
    <col min="3" max="3" width="13" customWidth="1"/>
    <col min="4" max="4" width="16.125" bestFit="1" customWidth="1"/>
    <col min="5" max="5" width="11.5" customWidth="1"/>
    <col min="6" max="6" width="13" customWidth="1"/>
    <col min="7" max="7" width="16.25" customWidth="1"/>
  </cols>
  <sheetData>
    <row r="2" spans="3:8" x14ac:dyDescent="0.2">
      <c r="C2" s="7" t="s">
        <v>3025</v>
      </c>
      <c r="D2" t="s">
        <v>3035</v>
      </c>
      <c r="F2" s="12" t="s">
        <v>3025</v>
      </c>
      <c r="G2" s="12" t="s">
        <v>3035</v>
      </c>
      <c r="H2" s="11" t="s">
        <v>3221</v>
      </c>
    </row>
    <row r="3" spans="3:8" x14ac:dyDescent="0.2">
      <c r="C3" s="8" t="s">
        <v>140</v>
      </c>
      <c r="D3">
        <v>8121.5899999999992</v>
      </c>
      <c r="F3" s="13" t="s">
        <v>140</v>
      </c>
      <c r="G3" s="15">
        <f>D3</f>
        <v>8121.5899999999992</v>
      </c>
      <c r="H3" t="e">
        <f>IF(G3=MAX($D$3:$D$12),G3,NA())</f>
        <v>#N/A</v>
      </c>
    </row>
    <row r="4" spans="3:8" x14ac:dyDescent="0.2">
      <c r="C4" s="8" t="s">
        <v>66</v>
      </c>
      <c r="D4">
        <v>23761.16499999999</v>
      </c>
      <c r="F4" s="13" t="s">
        <v>66</v>
      </c>
      <c r="G4" s="15">
        <f t="shared" ref="G4:G12" si="0">D4</f>
        <v>23761.16499999999</v>
      </c>
      <c r="H4">
        <f t="shared" ref="H4:H12" si="1">IF(G4=MAX($D$3:$D$12),G4,NA())</f>
        <v>23761.16499999999</v>
      </c>
    </row>
    <row r="5" spans="3:8" x14ac:dyDescent="0.2">
      <c r="C5" s="8" t="s">
        <v>36</v>
      </c>
      <c r="D5">
        <v>6217.4599999999982</v>
      </c>
      <c r="F5" s="13" t="s">
        <v>99</v>
      </c>
      <c r="G5" s="15">
        <f t="shared" si="0"/>
        <v>6217.4599999999982</v>
      </c>
      <c r="H5" t="e">
        <f t="shared" si="1"/>
        <v>#N/A</v>
      </c>
    </row>
    <row r="6" spans="3:8" x14ac:dyDescent="0.2">
      <c r="C6" s="8" t="s">
        <v>99</v>
      </c>
      <c r="D6">
        <v>6690.8799999999928</v>
      </c>
      <c r="F6" s="13" t="s">
        <v>79</v>
      </c>
      <c r="G6" s="15">
        <f t="shared" si="0"/>
        <v>6690.8799999999928</v>
      </c>
      <c r="H6" t="e">
        <f t="shared" si="1"/>
        <v>#N/A</v>
      </c>
    </row>
    <row r="7" spans="3:8" x14ac:dyDescent="0.2">
      <c r="C7" s="8" t="s">
        <v>79</v>
      </c>
      <c r="D7">
        <v>10567.319999999989</v>
      </c>
      <c r="F7" s="13" t="s">
        <v>29</v>
      </c>
      <c r="G7" s="15">
        <f t="shared" si="0"/>
        <v>10567.319999999989</v>
      </c>
      <c r="H7" t="e">
        <f t="shared" si="1"/>
        <v>#N/A</v>
      </c>
    </row>
    <row r="8" spans="3:8" x14ac:dyDescent="0.2">
      <c r="C8" s="8" t="s">
        <v>29</v>
      </c>
      <c r="D8">
        <v>6558.6049999999941</v>
      </c>
      <c r="F8" s="13" t="s">
        <v>253</v>
      </c>
      <c r="G8" s="15">
        <f t="shared" si="0"/>
        <v>6558.6049999999941</v>
      </c>
      <c r="H8" t="e">
        <f t="shared" si="1"/>
        <v>#N/A</v>
      </c>
    </row>
    <row r="9" spans="3:8" x14ac:dyDescent="0.2">
      <c r="C9" s="8" t="s">
        <v>88</v>
      </c>
      <c r="D9">
        <v>15219.364999999987</v>
      </c>
      <c r="F9" s="13" t="s">
        <v>88</v>
      </c>
      <c r="G9" s="15">
        <f t="shared" si="0"/>
        <v>15219.364999999987</v>
      </c>
      <c r="H9" t="e">
        <f t="shared" si="1"/>
        <v>#N/A</v>
      </c>
    </row>
    <row r="10" spans="3:8" x14ac:dyDescent="0.2">
      <c r="C10" s="8" t="s">
        <v>293</v>
      </c>
      <c r="D10">
        <v>6848.5699999999943</v>
      </c>
      <c r="F10" s="13" t="s">
        <v>293</v>
      </c>
      <c r="G10" s="15">
        <f t="shared" si="0"/>
        <v>6848.5699999999943</v>
      </c>
      <c r="H10" t="e">
        <f t="shared" si="1"/>
        <v>#N/A</v>
      </c>
    </row>
    <row r="11" spans="3:8" x14ac:dyDescent="0.2">
      <c r="C11" s="8" t="s">
        <v>163</v>
      </c>
      <c r="D11">
        <v>9043.5999999999949</v>
      </c>
      <c r="F11" s="13" t="s">
        <v>163</v>
      </c>
      <c r="G11" s="15">
        <f t="shared" si="0"/>
        <v>9043.5999999999949</v>
      </c>
      <c r="H11" t="e">
        <f t="shared" si="1"/>
        <v>#N/A</v>
      </c>
    </row>
    <row r="12" spans="3:8" x14ac:dyDescent="0.2">
      <c r="C12" s="8" t="s">
        <v>42</v>
      </c>
      <c r="D12">
        <v>12503.269999999993</v>
      </c>
      <c r="F12" s="13" t="s">
        <v>42</v>
      </c>
      <c r="G12" s="15">
        <f t="shared" si="0"/>
        <v>12503.269999999993</v>
      </c>
      <c r="H12" t="e">
        <f t="shared" si="1"/>
        <v>#N/A</v>
      </c>
    </row>
    <row r="13" spans="3:8" x14ac:dyDescent="0.2">
      <c r="C13" s="8" t="s">
        <v>3026</v>
      </c>
      <c r="D13">
        <v>105531.82499999992</v>
      </c>
      <c r="F13" s="8"/>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BEA4AA-7568-466E-AB94-136D207542F0}">
  <dimension ref="C2:F14"/>
  <sheetViews>
    <sheetView topLeftCell="C1" zoomScale="90" zoomScaleNormal="90" workbookViewId="0">
      <selection activeCell="D20" sqref="D20"/>
    </sheetView>
  </sheetViews>
  <sheetFormatPr defaultRowHeight="14.25" x14ac:dyDescent="0.2"/>
  <cols>
    <col min="1" max="1" width="22.125" customWidth="1"/>
    <col min="2" max="2" width="3.875" customWidth="1"/>
    <col min="3" max="3" width="13" customWidth="1"/>
    <col min="4" max="4" width="12.5" bestFit="1" customWidth="1"/>
    <col min="5" max="5" width="16.125" bestFit="1" customWidth="1"/>
    <col min="6" max="6" width="19.875" bestFit="1" customWidth="1"/>
    <col min="7" max="7" width="11.875" customWidth="1"/>
  </cols>
  <sheetData>
    <row r="2" spans="3:6" x14ac:dyDescent="0.2">
      <c r="C2" s="7" t="s">
        <v>3025</v>
      </c>
      <c r="D2" t="s">
        <v>3219</v>
      </c>
      <c r="E2" t="s">
        <v>3035</v>
      </c>
      <c r="F2" t="s">
        <v>3220</v>
      </c>
    </row>
    <row r="3" spans="3:6" x14ac:dyDescent="0.2">
      <c r="C3" s="8" t="s">
        <v>28</v>
      </c>
      <c r="D3">
        <v>78645.775268600017</v>
      </c>
      <c r="E3">
        <v>50973.835000000028</v>
      </c>
      <c r="F3">
        <v>7020.6599999999817</v>
      </c>
    </row>
    <row r="4" spans="3:6" x14ac:dyDescent="0.2">
      <c r="C4" s="8" t="s">
        <v>87</v>
      </c>
      <c r="D4">
        <v>85577.445846000017</v>
      </c>
      <c r="E4">
        <v>43762.015000000109</v>
      </c>
      <c r="F4">
        <v>6446.5099999999911</v>
      </c>
    </row>
    <row r="5" spans="3:6" x14ac:dyDescent="0.2">
      <c r="C5" s="8" t="s">
        <v>9</v>
      </c>
      <c r="D5">
        <v>-17431.355779449979</v>
      </c>
      <c r="E5">
        <v>41372.300000000119</v>
      </c>
      <c r="F5">
        <v>5440.3199999999797</v>
      </c>
    </row>
    <row r="6" spans="3:6" x14ac:dyDescent="0.2">
      <c r="C6" s="8" t="s">
        <v>35</v>
      </c>
      <c r="D6">
        <v>75157.496709999992</v>
      </c>
      <c r="E6">
        <v>57309.340000000098</v>
      </c>
      <c r="F6">
        <v>5840.9399999999823</v>
      </c>
    </row>
    <row r="9" spans="3:6" x14ac:dyDescent="0.2">
      <c r="D9" t="b">
        <v>1</v>
      </c>
      <c r="E9" t="b">
        <v>1</v>
      </c>
      <c r="F9" t="b">
        <v>1</v>
      </c>
    </row>
    <row r="10" spans="3:6" x14ac:dyDescent="0.2">
      <c r="C10" s="12" t="s">
        <v>3001</v>
      </c>
      <c r="D10" s="12" t="str">
        <f>IF($D$9=TRUE,$D2,NA())</f>
        <v>Sum of Profit</v>
      </c>
      <c r="E10" s="12" t="str">
        <f>IF($E$9=TRUE,$E2,NA())</f>
        <v>Sum of Unit Price</v>
      </c>
      <c r="F10" s="12" t="str">
        <f>IF($F$9=TRUE,$F2,NA())</f>
        <v>Sum of Shipping Cost</v>
      </c>
    </row>
    <row r="11" spans="3:6" x14ac:dyDescent="0.2">
      <c r="C11" s="13" t="s">
        <v>28</v>
      </c>
      <c r="D11" s="15">
        <f>IF($D$9=TRUE,$D3,NA())</f>
        <v>78645.775268600017</v>
      </c>
      <c r="E11" s="15">
        <f>IF($E$9=TRUE,$E3,NA())</f>
        <v>50973.835000000028</v>
      </c>
      <c r="F11" s="15">
        <f t="shared" ref="F11:F14" si="0">IF($F$9=TRUE,$F3,NA())</f>
        <v>7020.6599999999817</v>
      </c>
    </row>
    <row r="12" spans="3:6" x14ac:dyDescent="0.2">
      <c r="C12" s="13" t="s">
        <v>87</v>
      </c>
      <c r="D12" s="15">
        <f>IF($D$9=TRUE,$D4,NA())</f>
        <v>85577.445846000017</v>
      </c>
      <c r="E12" s="15">
        <f>IF($E$9=TRUE,$E4,NA())</f>
        <v>43762.015000000109</v>
      </c>
      <c r="F12" s="15">
        <f t="shared" si="0"/>
        <v>6446.5099999999911</v>
      </c>
    </row>
    <row r="13" spans="3:6" x14ac:dyDescent="0.2">
      <c r="C13" s="13" t="s">
        <v>9</v>
      </c>
      <c r="D13" s="15">
        <f>IF($D$9=TRUE,$D5,NA())</f>
        <v>-17431.355779449979</v>
      </c>
      <c r="E13" s="15">
        <f>IF($E$9=TRUE,$E5,NA())</f>
        <v>41372.300000000119</v>
      </c>
      <c r="F13" s="15">
        <f t="shared" si="0"/>
        <v>5440.3199999999797</v>
      </c>
    </row>
    <row r="14" spans="3:6" x14ac:dyDescent="0.2">
      <c r="C14" s="13" t="s">
        <v>35</v>
      </c>
      <c r="D14" s="15">
        <f>IF($D$9=TRUE,$D6,NA())</f>
        <v>75157.496709999992</v>
      </c>
      <c r="E14" s="15">
        <f>IF($E$9=TRUE,$E6,NA())</f>
        <v>57309.340000000098</v>
      </c>
      <c r="F14" s="15">
        <f t="shared" si="0"/>
        <v>5840.9399999999823</v>
      </c>
    </row>
  </sheetData>
  <pageMargins left="0.7" right="0.7" top="0.75" bottom="0.75" header="0.3" footer="0.3"/>
  <drawing r:id="rId2"/>
  <legacyDrawing r:id="rId3"/>
  <mc:AlternateContent xmlns:mc="http://schemas.openxmlformats.org/markup-compatibility/2006">
    <mc:Choice Requires="x14">
      <controls>
        <mc:AlternateContent xmlns:mc="http://schemas.openxmlformats.org/markup-compatibility/2006">
          <mc:Choice Requires="x14">
            <control shapeId="12290" r:id="rId4" name="Check Box 2">
              <controlPr defaultSize="0" autoFill="0" autoLine="0" autoPict="0">
                <anchor moveWithCells="1">
                  <from>
                    <xdr:col>6</xdr:col>
                    <xdr:colOff>771525</xdr:colOff>
                    <xdr:row>16</xdr:row>
                    <xdr:rowOff>95250</xdr:rowOff>
                  </from>
                  <to>
                    <xdr:col>7</xdr:col>
                    <xdr:colOff>590550</xdr:colOff>
                    <xdr:row>18</xdr:row>
                    <xdr:rowOff>114300</xdr:rowOff>
                  </to>
                </anchor>
              </controlPr>
            </control>
          </mc:Choice>
        </mc:AlternateContent>
        <mc:AlternateContent xmlns:mc="http://schemas.openxmlformats.org/markup-compatibility/2006">
          <mc:Choice Requires="x14">
            <control shapeId="12291" r:id="rId5" name="Check Box 3">
              <controlPr defaultSize="0" autoFill="0" autoLine="0" autoPict="0">
                <anchor moveWithCells="1">
                  <from>
                    <xdr:col>9</xdr:col>
                    <xdr:colOff>19050</xdr:colOff>
                    <xdr:row>16</xdr:row>
                    <xdr:rowOff>85725</xdr:rowOff>
                  </from>
                  <to>
                    <xdr:col>9</xdr:col>
                    <xdr:colOff>609600</xdr:colOff>
                    <xdr:row>18</xdr:row>
                    <xdr:rowOff>133350</xdr:rowOff>
                  </to>
                </anchor>
              </controlPr>
            </control>
          </mc:Choice>
        </mc:AlternateContent>
        <mc:AlternateContent xmlns:mc="http://schemas.openxmlformats.org/markup-compatibility/2006">
          <mc:Choice Requires="x14">
            <control shapeId="12292" r:id="rId6" name="Check Box 4">
              <controlPr defaultSize="0" autoFill="0" autoLine="0" autoPict="0">
                <anchor moveWithCells="1">
                  <from>
                    <xdr:col>10</xdr:col>
                    <xdr:colOff>600075</xdr:colOff>
                    <xdr:row>16</xdr:row>
                    <xdr:rowOff>180975</xdr:rowOff>
                  </from>
                  <to>
                    <xdr:col>12</xdr:col>
                    <xdr:colOff>466725</xdr:colOff>
                    <xdr:row>18</xdr:row>
                    <xdr:rowOff>57150</xdr:rowOff>
                  </to>
                </anchor>
              </controlPr>
            </control>
          </mc:Choice>
        </mc:AlternateContent>
      </controls>
    </mc:Choice>
  </mc:AlternateConten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D347E1-1348-40AD-86C4-EFB586198328}">
  <dimension ref="C2:D20"/>
  <sheetViews>
    <sheetView zoomScale="90" zoomScaleNormal="90" workbookViewId="0">
      <selection activeCell="B21" sqref="B21"/>
    </sheetView>
  </sheetViews>
  <sheetFormatPr defaultRowHeight="14.25" x14ac:dyDescent="0.2"/>
  <cols>
    <col min="1" max="1" width="23.125" customWidth="1"/>
    <col min="3" max="3" width="30.375" bestFit="1" customWidth="1"/>
    <col min="4" max="4" width="16.75" bestFit="1" customWidth="1"/>
  </cols>
  <sheetData>
    <row r="2" spans="3:4" x14ac:dyDescent="0.2">
      <c r="C2" s="7" t="s">
        <v>3025</v>
      </c>
      <c r="D2" t="s">
        <v>3035</v>
      </c>
    </row>
    <row r="3" spans="3:4" x14ac:dyDescent="0.2">
      <c r="C3" s="8" t="s">
        <v>32</v>
      </c>
      <c r="D3">
        <v>56969.530000000006</v>
      </c>
    </row>
    <row r="4" spans="3:4" x14ac:dyDescent="0.2">
      <c r="C4" s="8" t="s">
        <v>111</v>
      </c>
      <c r="D4">
        <v>19498.060000000016</v>
      </c>
    </row>
    <row r="5" spans="3:4" x14ac:dyDescent="0.2">
      <c r="C5" s="8" t="s">
        <v>85</v>
      </c>
      <c r="D5">
        <v>17870.489999999976</v>
      </c>
    </row>
    <row r="6" spans="3:4" x14ac:dyDescent="0.2">
      <c r="C6" s="8" t="s">
        <v>5</v>
      </c>
      <c r="D6">
        <v>16286.109999999995</v>
      </c>
    </row>
    <row r="7" spans="3:4" x14ac:dyDescent="0.2">
      <c r="C7" s="8" t="s">
        <v>48</v>
      </c>
      <c r="D7">
        <v>15765.299999999992</v>
      </c>
    </row>
    <row r="8" spans="3:4" x14ac:dyDescent="0.2">
      <c r="C8" s="8" t="s">
        <v>39</v>
      </c>
      <c r="D8">
        <v>14599.509999999997</v>
      </c>
    </row>
    <row r="9" spans="3:4" x14ac:dyDescent="0.2">
      <c r="C9" s="8" t="s">
        <v>54</v>
      </c>
      <c r="D9">
        <v>10910.759999999995</v>
      </c>
    </row>
    <row r="10" spans="3:4" x14ac:dyDescent="0.2">
      <c r="C10" s="8" t="s">
        <v>93</v>
      </c>
      <c r="D10">
        <v>9279.4599999999864</v>
      </c>
    </row>
    <row r="11" spans="3:4" x14ac:dyDescent="0.2">
      <c r="C11" s="8" t="s">
        <v>17</v>
      </c>
      <c r="D11">
        <v>8581.7799999999843</v>
      </c>
    </row>
    <row r="12" spans="3:4" x14ac:dyDescent="0.2">
      <c r="C12" s="8" t="s">
        <v>71</v>
      </c>
      <c r="D12">
        <v>7616.7699999999995</v>
      </c>
    </row>
    <row r="13" spans="3:4" x14ac:dyDescent="0.2">
      <c r="C13" s="8" t="s">
        <v>102</v>
      </c>
      <c r="D13">
        <v>6508.5399999999954</v>
      </c>
    </row>
    <row r="14" spans="3:4" x14ac:dyDescent="0.2">
      <c r="C14" s="8" t="s">
        <v>64</v>
      </c>
      <c r="D14">
        <v>4321.2099999999982</v>
      </c>
    </row>
    <row r="15" spans="3:4" x14ac:dyDescent="0.2">
      <c r="C15" s="8" t="s">
        <v>544</v>
      </c>
      <c r="D15">
        <v>1940.18</v>
      </c>
    </row>
    <row r="16" spans="3:4" x14ac:dyDescent="0.2">
      <c r="C16" s="8" t="s">
        <v>25</v>
      </c>
      <c r="D16">
        <v>1527.8500000000001</v>
      </c>
    </row>
    <row r="17" spans="3:4" x14ac:dyDescent="0.2">
      <c r="C17" s="8" t="s">
        <v>321</v>
      </c>
      <c r="D17">
        <v>1252.2400000000005</v>
      </c>
    </row>
    <row r="18" spans="3:4" x14ac:dyDescent="0.2">
      <c r="C18" s="8" t="s">
        <v>128</v>
      </c>
      <c r="D18">
        <v>381.32000000000005</v>
      </c>
    </row>
    <row r="19" spans="3:4" x14ac:dyDescent="0.2">
      <c r="C19" s="8" t="s">
        <v>152</v>
      </c>
      <c r="D19">
        <v>108.37999999999998</v>
      </c>
    </row>
    <row r="20" spans="3:4" x14ac:dyDescent="0.2">
      <c r="C20" s="8" t="s">
        <v>3026</v>
      </c>
      <c r="D20">
        <v>193417.48999999996</v>
      </c>
    </row>
  </sheetData>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B3F718-2F9E-4641-B40B-7EC6A54E7728}">
  <dimension ref="B2:E36"/>
  <sheetViews>
    <sheetView zoomScale="90" zoomScaleNormal="90" workbookViewId="0">
      <selection activeCell="B36" sqref="B36"/>
    </sheetView>
  </sheetViews>
  <sheetFormatPr defaultRowHeight="14.25" x14ac:dyDescent="0.2"/>
  <cols>
    <col min="1" max="1" width="22.125" customWidth="1"/>
    <col min="3" max="3" width="13.625" bestFit="1" customWidth="1"/>
    <col min="4" max="4" width="16.625" bestFit="1" customWidth="1"/>
    <col min="5" max="5" width="12.5" bestFit="1" customWidth="1"/>
    <col min="6" max="8" width="17.125" bestFit="1" customWidth="1"/>
    <col min="9" max="9" width="12" bestFit="1" customWidth="1"/>
  </cols>
  <sheetData>
    <row r="2" spans="3:5" x14ac:dyDescent="0.2">
      <c r="C2" s="7" t="s">
        <v>3025</v>
      </c>
      <c r="D2" t="s">
        <v>3334</v>
      </c>
      <c r="E2" t="s">
        <v>3027</v>
      </c>
    </row>
    <row r="3" spans="3:5" x14ac:dyDescent="0.2">
      <c r="C3" s="8" t="s">
        <v>3029</v>
      </c>
      <c r="D3">
        <v>350320.84592621448</v>
      </c>
      <c r="E3">
        <v>264998.55000000005</v>
      </c>
    </row>
    <row r="4" spans="3:5" x14ac:dyDescent="0.2">
      <c r="C4" s="8" t="s">
        <v>3030</v>
      </c>
      <c r="D4">
        <v>325151.0408572341</v>
      </c>
      <c r="E4">
        <v>306395.44</v>
      </c>
    </row>
    <row r="5" spans="3:5" x14ac:dyDescent="0.2">
      <c r="C5" s="8" t="s">
        <v>3031</v>
      </c>
      <c r="D5">
        <v>303664.54716737801</v>
      </c>
      <c r="E5">
        <v>265167.13000000012</v>
      </c>
    </row>
    <row r="6" spans="3:5" x14ac:dyDescent="0.2">
      <c r="C6" s="8" t="s">
        <v>3032</v>
      </c>
      <c r="D6">
        <v>334886.17204348434</v>
      </c>
      <c r="E6">
        <v>356451.73000000016</v>
      </c>
    </row>
    <row r="7" spans="3:5" x14ac:dyDescent="0.2">
      <c r="C7" s="8" t="s">
        <v>3033</v>
      </c>
      <c r="D7">
        <v>249618.07820457837</v>
      </c>
      <c r="E7">
        <v>286582.49999999983</v>
      </c>
    </row>
    <row r="8" spans="3:5" x14ac:dyDescent="0.2">
      <c r="C8" s="8" t="s">
        <v>3034</v>
      </c>
      <c r="D8">
        <v>317884.08580110269</v>
      </c>
      <c r="E8">
        <v>343865.21000000008</v>
      </c>
    </row>
    <row r="9" spans="3:5" x14ac:dyDescent="0.2">
      <c r="C9" s="8" t="s">
        <v>3026</v>
      </c>
      <c r="D9">
        <v>1881524.7699999921</v>
      </c>
      <c r="E9">
        <v>1823460.56</v>
      </c>
    </row>
    <row r="21" spans="3:4" ht="15" x14ac:dyDescent="0.25">
      <c r="C21" s="55" t="s">
        <v>3336</v>
      </c>
      <c r="D21" s="55" t="s">
        <v>3027</v>
      </c>
    </row>
    <row r="22" spans="3:4" x14ac:dyDescent="0.2">
      <c r="C22" t="str">
        <f>C3</f>
        <v>Jan</v>
      </c>
      <c r="D22">
        <f>E3</f>
        <v>264998.55000000005</v>
      </c>
    </row>
    <row r="23" spans="3:4" x14ac:dyDescent="0.2">
      <c r="C23" t="str">
        <f t="shared" ref="C23:C27" si="0">C4</f>
        <v>Feb</v>
      </c>
      <c r="D23">
        <f t="shared" ref="D23:D27" si="1">E4</f>
        <v>306395.44</v>
      </c>
    </row>
    <row r="24" spans="3:4" x14ac:dyDescent="0.2">
      <c r="C24" t="str">
        <f t="shared" si="0"/>
        <v>Mar</v>
      </c>
      <c r="D24">
        <f t="shared" si="1"/>
        <v>265167.13000000012</v>
      </c>
    </row>
    <row r="25" spans="3:4" x14ac:dyDescent="0.2">
      <c r="C25" t="str">
        <f t="shared" si="0"/>
        <v>Apr</v>
      </c>
      <c r="D25">
        <f t="shared" si="1"/>
        <v>356451.73000000016</v>
      </c>
    </row>
    <row r="26" spans="3:4" x14ac:dyDescent="0.2">
      <c r="C26" t="str">
        <f t="shared" si="0"/>
        <v>May</v>
      </c>
      <c r="D26">
        <f t="shared" si="1"/>
        <v>286582.49999999983</v>
      </c>
    </row>
    <row r="27" spans="3:4" x14ac:dyDescent="0.2">
      <c r="C27" t="str">
        <f t="shared" si="0"/>
        <v>Jun</v>
      </c>
      <c r="D27">
        <f t="shared" si="1"/>
        <v>343865.21000000008</v>
      </c>
    </row>
    <row r="28" spans="3:4" x14ac:dyDescent="0.2">
      <c r="C28" t="s">
        <v>3337</v>
      </c>
    </row>
    <row r="29" spans="3:4" x14ac:dyDescent="0.2">
      <c r="C29" t="s">
        <v>3338</v>
      </c>
    </row>
    <row r="30" spans="3:4" x14ac:dyDescent="0.2">
      <c r="C30" s="8" t="s">
        <v>3340</v>
      </c>
    </row>
    <row r="31" spans="3:4" x14ac:dyDescent="0.2">
      <c r="C31" s="8" t="s">
        <v>3339</v>
      </c>
    </row>
    <row r="32" spans="3:4" x14ac:dyDescent="0.2">
      <c r="C32" s="8" t="s">
        <v>3341</v>
      </c>
    </row>
    <row r="33" spans="2:3" x14ac:dyDescent="0.2">
      <c r="C33" s="8" t="s">
        <v>3342</v>
      </c>
    </row>
    <row r="35" spans="2:3" x14ac:dyDescent="0.2">
      <c r="C35" s="57"/>
    </row>
    <row r="36" spans="2:3" x14ac:dyDescent="0.2">
      <c r="B36" t="s">
        <v>3340</v>
      </c>
      <c r="C36" s="56" t="str" cm="1">
        <f t="array" ref="C36">B36&amp;" Sales "&amp;_xlfn.LET(_xlpm.x,_xlfn.IFS(B36=C28,7,B36=C29,8,B36=C30,9,B36=C31,10,B36=C32,11,B36=C33,12),-627.4*_xlpm.x^2+16568*_xlpm.x+255436)</f>
        <v>Sept Sales 353728.6</v>
      </c>
    </row>
  </sheetData>
  <dataValidations count="1">
    <dataValidation type="list" allowBlank="1" showInputMessage="1" showErrorMessage="1" sqref="B36" xr:uid="{78EF32DA-79E0-4FFA-BC68-B044F86BFF9C}">
      <formula1>$C$28:$C$33</formula1>
    </dataValidation>
  </dataValidation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C52344-D9FD-4B7F-AD17-44ED293A4A45}">
  <dimension ref="C1:L23"/>
  <sheetViews>
    <sheetView showZeros="0" zoomScale="90" zoomScaleNormal="90" workbookViewId="0">
      <selection activeCell="E1" sqref="E1"/>
    </sheetView>
  </sheetViews>
  <sheetFormatPr defaultRowHeight="14.25" x14ac:dyDescent="0.2"/>
  <cols>
    <col min="2" max="2" width="13" bestFit="1" customWidth="1"/>
    <col min="3" max="3" width="13.375" bestFit="1" customWidth="1"/>
    <col min="6" max="6" width="13.125" bestFit="1" customWidth="1"/>
    <col min="9" max="9" width="30.375" bestFit="1" customWidth="1"/>
  </cols>
  <sheetData>
    <row r="1" spans="3:12" ht="21.75" customHeight="1" x14ac:dyDescent="0.2">
      <c r="C1" s="69" t="s">
        <v>3236</v>
      </c>
      <c r="D1" s="69"/>
      <c r="E1" s="26" t="s">
        <v>35</v>
      </c>
    </row>
    <row r="4" spans="3:12" ht="15" x14ac:dyDescent="0.25">
      <c r="E4" s="22" t="s">
        <v>3237</v>
      </c>
      <c r="F4" s="22" t="s">
        <v>3238</v>
      </c>
      <c r="I4" s="22" t="s">
        <v>2996</v>
      </c>
      <c r="J4" s="22" t="s">
        <v>3241</v>
      </c>
      <c r="K4" s="22" t="s">
        <v>3008</v>
      </c>
      <c r="L4" s="21"/>
    </row>
    <row r="5" spans="3:12" ht="15" x14ac:dyDescent="0.25">
      <c r="E5" s="21"/>
      <c r="F5" s="21"/>
    </row>
    <row r="6" spans="3:12" x14ac:dyDescent="0.2">
      <c r="C6" s="23" t="s">
        <v>3008</v>
      </c>
      <c r="E6">
        <f>SUMIFS(Table1[Sales],Table1[Region],'Sub Category Sales'!$E$1)</f>
        <v>491271.2900000001</v>
      </c>
      <c r="F6">
        <f>AVERAGEIFS(Table1[Sales],Table1[Region],'Sub Category Sales'!$E$1)</f>
        <v>1054.2302360515023</v>
      </c>
      <c r="I6" s="23" t="str" cm="1">
        <f t="array" ref="I6:I22">_xlfn._xlws.SORT(_xlfn.UNIQUE(Table1[Product Sub-Category],FALSE,FALSE),,1,0)</f>
        <v>Appliances</v>
      </c>
      <c r="J6">
        <f>COUNTIFS(Table1[Product Sub-Category],'Sub Category Sales'!I6,Table1[Region],'Sub Category Sales'!$E$1)</f>
        <v>18</v>
      </c>
      <c r="K6">
        <f>SUMIFS(Table1[Sales],Table1[Region],'Sub Category Sales'!$E$1,Table1[Product Sub-Category],'Sub Category Sales'!I6)</f>
        <v>3543.3399999999997</v>
      </c>
      <c r="L6" s="24">
        <f>IF(K6&lt;$K$23,1,-1)</f>
        <v>1</v>
      </c>
    </row>
    <row r="7" spans="3:12" x14ac:dyDescent="0.2">
      <c r="C7" s="23" t="s">
        <v>3240</v>
      </c>
      <c r="E7">
        <f>SUMIFS(Table1[New Quantity],Table1[Region],'Sub Category Sales'!$E$1)</f>
        <v>6569</v>
      </c>
      <c r="F7">
        <f>AVERAGEIFS(Table1[New Quantity],Table1[Region],'Sub Category Sales'!$E$1)</f>
        <v>14.09656652360515</v>
      </c>
      <c r="I7" s="23" t="str">
        <v>Binders and Binder Accessories</v>
      </c>
      <c r="J7">
        <f>COUNTIFS(Table1[Product Sub-Category],'Sub Category Sales'!I7,Table1[Region],'Sub Category Sales'!$E$1)</f>
        <v>48</v>
      </c>
      <c r="K7">
        <f>SUMIFS(Table1[Sales],Table1[Region],'Sub Category Sales'!$E$1,Table1[Product Sub-Category],'Sub Category Sales'!I7)</f>
        <v>18583.75</v>
      </c>
      <c r="L7" s="24">
        <f t="shared" ref="L7:L22" si="0">IF(K7&lt;$K$23,1,-1)</f>
        <v>1</v>
      </c>
    </row>
    <row r="8" spans="3:12" x14ac:dyDescent="0.2">
      <c r="C8" s="23" t="s">
        <v>3239</v>
      </c>
      <c r="E8">
        <f>SUMIFS(Table1[Profit],Table1[Region],'Sub Category Sales'!$E$1)</f>
        <v>75157.496709999992</v>
      </c>
      <c r="F8">
        <f>AVERAGEIFS(Table1[Profit],Table1[Region],'Sub Category Sales'!$E$1)</f>
        <v>161.28218178111587</v>
      </c>
      <c r="I8" s="23" t="str">
        <v>Bookcases</v>
      </c>
      <c r="J8">
        <f>COUNTIFS(Table1[Product Sub-Category],'Sub Category Sales'!I8,Table1[Region],'Sub Category Sales'!$E$1)</f>
        <v>10</v>
      </c>
      <c r="K8">
        <f>SUMIFS(Table1[Sales],Table1[Region],'Sub Category Sales'!$E$1,Table1[Product Sub-Category],'Sub Category Sales'!I8)</f>
        <v>27505.31</v>
      </c>
      <c r="L8" s="24">
        <f t="shared" si="0"/>
        <v>1</v>
      </c>
    </row>
    <row r="9" spans="3:12" x14ac:dyDescent="0.2">
      <c r="C9" s="23" t="s">
        <v>2992</v>
      </c>
      <c r="E9">
        <f>SUMIFS(Table1[Shipping Cost],Table1[Region],'Sub Category Sales'!$E$1)</f>
        <v>5840.9399999999823</v>
      </c>
      <c r="F9">
        <f>AVERAGEIFS(Table1[Shipping Cost],Table1[Region],'Sub Category Sales'!$E$1)</f>
        <v>12.534206008583652</v>
      </c>
      <c r="I9" s="23" t="str">
        <v>Chairs &amp; Chairmats</v>
      </c>
      <c r="J9">
        <f>COUNTIFS(Table1[Product Sub-Category],'Sub Category Sales'!I9,Table1[Region],'Sub Category Sales'!$E$1)</f>
        <v>14</v>
      </c>
      <c r="K9">
        <f>SUMIFS(Table1[Sales],Table1[Region],'Sub Category Sales'!$E$1,Table1[Product Sub-Category],'Sub Category Sales'!I9)</f>
        <v>49060.880000000005</v>
      </c>
      <c r="L9" s="24">
        <f t="shared" si="0"/>
        <v>-1</v>
      </c>
    </row>
    <row r="10" spans="3:12" x14ac:dyDescent="0.2">
      <c r="I10" s="23" t="str">
        <v>Computer Peripherals</v>
      </c>
      <c r="J10">
        <f>COUNTIFS(Table1[Product Sub-Category],'Sub Category Sales'!I10,Table1[Region],'Sub Category Sales'!$E$1)</f>
        <v>42</v>
      </c>
      <c r="K10">
        <f>SUMIFS(Table1[Sales],Table1[Region],'Sub Category Sales'!$E$1,Table1[Product Sub-Category],'Sub Category Sales'!I10)</f>
        <v>15647.540000000003</v>
      </c>
      <c r="L10" s="24">
        <f t="shared" si="0"/>
        <v>1</v>
      </c>
    </row>
    <row r="11" spans="3:12" x14ac:dyDescent="0.2">
      <c r="I11" s="23" t="str">
        <v>Copiers and Fax</v>
      </c>
      <c r="J11">
        <f>COUNTIFS(Table1[Product Sub-Category],'Sub Category Sales'!I11,Table1[Region],'Sub Category Sales'!$E$1)</f>
        <v>4</v>
      </c>
      <c r="K11">
        <f>SUMIFS(Table1[Sales],Table1[Region],'Sub Category Sales'!$E$1,Table1[Product Sub-Category],'Sub Category Sales'!I11)</f>
        <v>19173.13</v>
      </c>
      <c r="L11" s="24">
        <f t="shared" si="0"/>
        <v>1</v>
      </c>
    </row>
    <row r="12" spans="3:12" x14ac:dyDescent="0.2">
      <c r="I12" s="23" t="str">
        <v>Envelopes</v>
      </c>
      <c r="J12">
        <f>COUNTIFS(Table1[Product Sub-Category],'Sub Category Sales'!I12,Table1[Region],'Sub Category Sales'!$E$1)</f>
        <v>10</v>
      </c>
      <c r="K12">
        <f>SUMIFS(Table1[Sales],Table1[Region],'Sub Category Sales'!$E$1,Table1[Product Sub-Category],'Sub Category Sales'!I12)</f>
        <v>863.97</v>
      </c>
      <c r="L12" s="24">
        <f t="shared" si="0"/>
        <v>1</v>
      </c>
    </row>
    <row r="13" spans="3:12" x14ac:dyDescent="0.2">
      <c r="I13" s="23" t="str">
        <v>Labels</v>
      </c>
      <c r="J13">
        <f>COUNTIFS(Table1[Product Sub-Category],'Sub Category Sales'!I13,Table1[Region],'Sub Category Sales'!$E$1)</f>
        <v>15</v>
      </c>
      <c r="K13">
        <f>SUMIFS(Table1[Sales],Table1[Region],'Sub Category Sales'!$E$1,Table1[Product Sub-Category],'Sub Category Sales'!I13)</f>
        <v>890.55000000000007</v>
      </c>
      <c r="L13" s="24">
        <f t="shared" si="0"/>
        <v>1</v>
      </c>
    </row>
    <row r="14" spans="3:12" x14ac:dyDescent="0.2">
      <c r="I14" s="23" t="str">
        <v>Office Furnishings</v>
      </c>
      <c r="J14">
        <f>COUNTIFS(Table1[Product Sub-Category],'Sub Category Sales'!I14,Table1[Region],'Sub Category Sales'!$E$1)</f>
        <v>38</v>
      </c>
      <c r="K14">
        <f>SUMIFS(Table1[Sales],Table1[Region],'Sub Category Sales'!$E$1,Table1[Product Sub-Category],'Sub Category Sales'!I14)</f>
        <v>33529.860000000015</v>
      </c>
      <c r="L14" s="24">
        <f t="shared" si="0"/>
        <v>-1</v>
      </c>
    </row>
    <row r="15" spans="3:12" x14ac:dyDescent="0.2">
      <c r="I15" s="23" t="str">
        <v>Office Machines</v>
      </c>
      <c r="J15">
        <f>COUNTIFS(Table1[Product Sub-Category],'Sub Category Sales'!I15,Table1[Region],'Sub Category Sales'!$E$1)</f>
        <v>29</v>
      </c>
      <c r="K15">
        <f>SUMIFS(Table1[Sales],Table1[Region],'Sub Category Sales'!$E$1,Table1[Product Sub-Category],'Sub Category Sales'!I15)</f>
        <v>108226.83</v>
      </c>
      <c r="L15" s="24">
        <f t="shared" si="0"/>
        <v>-1</v>
      </c>
    </row>
    <row r="16" spans="3:12" x14ac:dyDescent="0.2">
      <c r="I16" s="23" t="str">
        <v>Paper</v>
      </c>
      <c r="J16">
        <f>COUNTIFS(Table1[Product Sub-Category],'Sub Category Sales'!I16,Table1[Region],'Sub Category Sales'!$E$1)</f>
        <v>68</v>
      </c>
      <c r="K16">
        <f>SUMIFS(Table1[Sales],Table1[Region],'Sub Category Sales'!$E$1,Table1[Product Sub-Category],'Sub Category Sales'!I16)</f>
        <v>10295.370000000001</v>
      </c>
      <c r="L16" s="24">
        <f t="shared" si="0"/>
        <v>1</v>
      </c>
    </row>
    <row r="17" spans="9:12" x14ac:dyDescent="0.2">
      <c r="I17" s="23" t="str">
        <v>Pens &amp; Art Supplies</v>
      </c>
      <c r="J17">
        <f>COUNTIFS(Table1[Product Sub-Category],'Sub Category Sales'!I17,Table1[Region],'Sub Category Sales'!$E$1)</f>
        <v>43</v>
      </c>
      <c r="K17">
        <f>SUMIFS(Table1[Sales],Table1[Region],'Sub Category Sales'!$E$1,Table1[Product Sub-Category],'Sub Category Sales'!I17)</f>
        <v>7722.630000000001</v>
      </c>
      <c r="L17" s="24">
        <f t="shared" si="0"/>
        <v>1</v>
      </c>
    </row>
    <row r="18" spans="9:12" x14ac:dyDescent="0.2">
      <c r="I18" s="23" t="str">
        <v>Rubber Bands</v>
      </c>
      <c r="J18">
        <f>COUNTIFS(Table1[Product Sub-Category],'Sub Category Sales'!I18,Table1[Region],'Sub Category Sales'!$E$1)</f>
        <v>6</v>
      </c>
      <c r="K18">
        <f>SUMIFS(Table1[Sales],Table1[Region],'Sub Category Sales'!$E$1,Table1[Product Sub-Category],'Sub Category Sales'!I18)</f>
        <v>473.79</v>
      </c>
      <c r="L18" s="24">
        <f t="shared" si="0"/>
        <v>1</v>
      </c>
    </row>
    <row r="19" spans="9:12" x14ac:dyDescent="0.2">
      <c r="I19" s="23" t="str">
        <v>Scissors, Rulers and Trimmers</v>
      </c>
      <c r="J19">
        <f>COUNTIFS(Table1[Product Sub-Category],'Sub Category Sales'!I19,Table1[Region],'Sub Category Sales'!$E$1)</f>
        <v>8</v>
      </c>
      <c r="K19">
        <f>SUMIFS(Table1[Sales],Table1[Region],'Sub Category Sales'!$E$1,Table1[Product Sub-Category],'Sub Category Sales'!I19)</f>
        <v>430.58</v>
      </c>
      <c r="L19" s="24">
        <f t="shared" si="0"/>
        <v>1</v>
      </c>
    </row>
    <row r="20" spans="9:12" x14ac:dyDescent="0.2">
      <c r="I20" s="23" t="str">
        <v>Storage &amp; Organization</v>
      </c>
      <c r="J20">
        <f>COUNTIFS(Table1[Product Sub-Category],'Sub Category Sales'!I20,Table1[Region],'Sub Category Sales'!$E$1)</f>
        <v>36</v>
      </c>
      <c r="K20">
        <f>SUMIFS(Table1[Sales],Table1[Region],'Sub Category Sales'!$E$1,Table1[Product Sub-Category],'Sub Category Sales'!I20)</f>
        <v>64550.930000000008</v>
      </c>
      <c r="L20" s="24">
        <f t="shared" si="0"/>
        <v>-1</v>
      </c>
    </row>
    <row r="21" spans="9:12" x14ac:dyDescent="0.2">
      <c r="I21" s="23" t="str">
        <v>Tables</v>
      </c>
      <c r="J21">
        <f>COUNTIFS(Table1[Product Sub-Category],'Sub Category Sales'!I21,Table1[Region],'Sub Category Sales'!$E$1)</f>
        <v>23</v>
      </c>
      <c r="K21">
        <f>SUMIFS(Table1[Sales],Table1[Region],'Sub Category Sales'!$E$1,Table1[Product Sub-Category],'Sub Category Sales'!I21)</f>
        <v>74059.81</v>
      </c>
      <c r="L21" s="24">
        <f t="shared" si="0"/>
        <v>-1</v>
      </c>
    </row>
    <row r="22" spans="9:12" x14ac:dyDescent="0.2">
      <c r="I22" s="23" t="str">
        <v>Telephones and Communication</v>
      </c>
      <c r="J22">
        <f>COUNTIFS(Table1[Product Sub-Category],'Sub Category Sales'!I22,Table1[Region],'Sub Category Sales'!$E$1)</f>
        <v>54</v>
      </c>
      <c r="K22">
        <f>SUMIFS(Table1[Sales],Table1[Region],'Sub Category Sales'!$E$1,Table1[Product Sub-Category],'Sub Category Sales'!I22)</f>
        <v>56713.02</v>
      </c>
      <c r="L22" s="24">
        <f t="shared" si="0"/>
        <v>-1</v>
      </c>
    </row>
    <row r="23" spans="9:12" ht="18.75" x14ac:dyDescent="0.3">
      <c r="I23" s="25" t="s">
        <v>3238</v>
      </c>
      <c r="J23" s="25"/>
      <c r="K23" s="25">
        <f>AVERAGE(K6:K22)</f>
        <v>28898.31117647059</v>
      </c>
    </row>
  </sheetData>
  <mergeCells count="1">
    <mergeCell ref="C1:D1"/>
  </mergeCells>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iconSet" priority="1" id="{F8AE0284-A636-46F6-93B4-3FFCB2F89AA5}">
            <x14:iconSet iconSet="3Symbols" showValue="0" custom="1">
              <x14:cfvo type="percent">
                <xm:f>0</xm:f>
              </x14:cfvo>
              <x14:cfvo type="num">
                <xm:f>-1</xm:f>
              </x14:cfvo>
              <x14:cfvo type="num">
                <xm:f>1</xm:f>
              </x14:cfvo>
              <x14:cfIcon iconSet="NoIcons" iconId="0"/>
              <x14:cfIcon iconSet="3Symbols" iconId="2"/>
              <x14:cfIcon iconSet="3Symbols" iconId="0"/>
            </x14:iconSet>
          </x14:cfRule>
          <xm:sqref>L6:L22</xm:sqref>
        </x14:conditionalFormatting>
      </x14:conditionalFormattings>
    </ext>
    <ext xmlns:x14="http://schemas.microsoft.com/office/spreadsheetml/2009/9/main" uri="{CCE6A557-97BC-4b89-ADB6-D9C93CAAB3DF}">
      <x14:dataValidations xmlns:xm="http://schemas.microsoft.com/office/excel/2006/main" count="1">
        <x14:dataValidation type="list" allowBlank="1" showInputMessage="1" showErrorMessage="1" xr:uid="{47E7EB97-6473-4744-87DC-643ADBCE43D3}">
          <x14:formula1>
            <xm:f>Introduction!$H$42:$H$45</xm:f>
          </x14:formula1>
          <xm:sqref>E1</xm:sqref>
        </x14:dataValidation>
      </x14:dataValidation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C0CF12-AEFD-4F6C-94A5-6DEDED8734B9}">
  <dimension ref="B2:S27"/>
  <sheetViews>
    <sheetView zoomScale="90" zoomScaleNormal="90" workbookViewId="0">
      <selection activeCell="N11" sqref="N11"/>
    </sheetView>
  </sheetViews>
  <sheetFormatPr defaultRowHeight="14.25" x14ac:dyDescent="0.2"/>
  <cols>
    <col min="2" max="2" width="34.25" bestFit="1" customWidth="1"/>
    <col min="3" max="3" width="30.375" bestFit="1" customWidth="1"/>
    <col min="4" max="4" width="10" bestFit="1" customWidth="1"/>
    <col min="5" max="8" width="9.875" bestFit="1" customWidth="1"/>
    <col min="9" max="9" width="9.875" customWidth="1"/>
    <col min="10" max="10" width="12" bestFit="1" customWidth="1"/>
    <col min="12" max="12" width="34.25" bestFit="1" customWidth="1"/>
    <col min="13" max="13" width="30.375" bestFit="1" customWidth="1"/>
    <col min="14" max="16" width="10.875" bestFit="1" customWidth="1"/>
    <col min="17" max="17" width="11.875" bestFit="1" customWidth="1"/>
    <col min="18" max="18" width="9.25" bestFit="1" customWidth="1"/>
    <col min="19" max="19" width="9.875" bestFit="1" customWidth="1"/>
    <col min="20" max="25" width="12.75" bestFit="1" customWidth="1"/>
  </cols>
  <sheetData>
    <row r="2" spans="2:19" x14ac:dyDescent="0.2">
      <c r="B2" s="7" t="s">
        <v>3001</v>
      </c>
      <c r="C2" t="s">
        <v>3222</v>
      </c>
      <c r="L2" s="7" t="s">
        <v>3001</v>
      </c>
      <c r="M2" t="s">
        <v>3222</v>
      </c>
    </row>
    <row r="3" spans="2:19" x14ac:dyDescent="0.2">
      <c r="B3" s="7" t="s">
        <v>2994</v>
      </c>
      <c r="C3" t="s">
        <v>3222</v>
      </c>
      <c r="L3" s="7" t="s">
        <v>2994</v>
      </c>
      <c r="M3" t="s">
        <v>3222</v>
      </c>
    </row>
    <row r="4" spans="2:19" x14ac:dyDescent="0.2">
      <c r="B4" s="7" t="s">
        <v>2993</v>
      </c>
      <c r="C4" t="s">
        <v>3222</v>
      </c>
      <c r="L4" s="7" t="s">
        <v>2993</v>
      </c>
      <c r="M4" t="s">
        <v>3222</v>
      </c>
    </row>
    <row r="6" spans="2:19" x14ac:dyDescent="0.2">
      <c r="B6" s="7" t="s">
        <v>3027</v>
      </c>
      <c r="D6" s="7" t="s">
        <v>3336</v>
      </c>
      <c r="L6" s="7" t="s">
        <v>3219</v>
      </c>
      <c r="N6" s="7" t="s">
        <v>3336</v>
      </c>
    </row>
    <row r="7" spans="2:19" x14ac:dyDescent="0.2">
      <c r="B7" s="7" t="s">
        <v>2995</v>
      </c>
      <c r="C7" s="7" t="s">
        <v>2996</v>
      </c>
      <c r="D7" t="s">
        <v>3029</v>
      </c>
      <c r="E7" t="s">
        <v>3030</v>
      </c>
      <c r="F7" t="s">
        <v>3031</v>
      </c>
      <c r="G7" t="s">
        <v>3032</v>
      </c>
      <c r="H7" t="s">
        <v>3033</v>
      </c>
      <c r="I7" t="s">
        <v>3034</v>
      </c>
      <c r="L7" s="7" t="s">
        <v>2995</v>
      </c>
      <c r="M7" s="7" t="s">
        <v>2996</v>
      </c>
      <c r="N7" t="s">
        <v>3029</v>
      </c>
      <c r="O7" t="s">
        <v>3030</v>
      </c>
      <c r="P7" t="s">
        <v>3031</v>
      </c>
      <c r="Q7" t="s">
        <v>3032</v>
      </c>
      <c r="R7" t="s">
        <v>3033</v>
      </c>
      <c r="S7" t="s">
        <v>3034</v>
      </c>
    </row>
    <row r="8" spans="2:19" x14ac:dyDescent="0.2">
      <c r="B8" t="s">
        <v>4</v>
      </c>
      <c r="D8">
        <v>77992.700000000012</v>
      </c>
      <c r="E8">
        <v>125695.12</v>
      </c>
      <c r="F8">
        <v>81913.34</v>
      </c>
      <c r="G8">
        <v>105964.21</v>
      </c>
      <c r="H8">
        <v>96904.99</v>
      </c>
      <c r="I8">
        <v>125329.06</v>
      </c>
      <c r="L8" t="s">
        <v>4</v>
      </c>
      <c r="N8" s="10">
        <v>16.224665313328519</v>
      </c>
      <c r="O8" s="10">
        <v>0.29896908893788943</v>
      </c>
      <c r="P8" s="10">
        <v>-0.18101585752123053</v>
      </c>
      <c r="Q8" s="10">
        <v>0.24352991242746394</v>
      </c>
      <c r="R8" s="10">
        <v>0.43289876231284047</v>
      </c>
      <c r="S8" s="10">
        <v>0.16508284208949192</v>
      </c>
    </row>
    <row r="9" spans="2:19" x14ac:dyDescent="0.2">
      <c r="C9" t="s">
        <v>93</v>
      </c>
      <c r="D9">
        <v>20284.38</v>
      </c>
      <c r="E9">
        <v>12060.939999999999</v>
      </c>
      <c r="F9">
        <v>35944.449999999997</v>
      </c>
      <c r="G9">
        <v>21256.36</v>
      </c>
      <c r="H9">
        <v>7520.84</v>
      </c>
      <c r="I9">
        <v>10729.119999999999</v>
      </c>
      <c r="M9" t="s">
        <v>93</v>
      </c>
      <c r="N9" s="10">
        <v>1.0432934843505566</v>
      </c>
      <c r="O9" s="10">
        <v>0.38965204019973454</v>
      </c>
      <c r="P9" s="10">
        <v>-3.1511821940017568</v>
      </c>
      <c r="Q9" s="10">
        <v>0.33365975042405449</v>
      </c>
      <c r="R9" s="10">
        <v>2.6657995206485173E-2</v>
      </c>
      <c r="S9" s="10">
        <v>-0.20809401593252577</v>
      </c>
    </row>
    <row r="10" spans="2:19" x14ac:dyDescent="0.2">
      <c r="C10" t="s">
        <v>85</v>
      </c>
      <c r="D10">
        <v>30819.660000000003</v>
      </c>
      <c r="E10">
        <v>48962.28</v>
      </c>
      <c r="F10">
        <v>14377.16</v>
      </c>
      <c r="G10">
        <v>59766.17</v>
      </c>
      <c r="H10">
        <v>45512.340000000004</v>
      </c>
      <c r="I10">
        <v>35983.479999999996</v>
      </c>
      <c r="M10" t="s">
        <v>85</v>
      </c>
      <c r="N10" s="10">
        <v>-0.20972354273794194</v>
      </c>
      <c r="O10" s="10">
        <v>0.16003471993969806</v>
      </c>
      <c r="P10" s="10">
        <v>-3.069875982537599</v>
      </c>
      <c r="Q10" s="10">
        <v>0.9763200191424295</v>
      </c>
      <c r="R10" s="10">
        <v>0.54938452513170799</v>
      </c>
      <c r="S10" s="10">
        <v>0.50280642345903992</v>
      </c>
    </row>
    <row r="11" spans="2:19" x14ac:dyDescent="0.2">
      <c r="C11" t="s">
        <v>102</v>
      </c>
      <c r="D11">
        <v>19506.570000000003</v>
      </c>
      <c r="E11">
        <v>16299.080000000004</v>
      </c>
      <c r="F11">
        <v>9840.64</v>
      </c>
      <c r="G11">
        <v>7207.829999999999</v>
      </c>
      <c r="H11">
        <v>14034.78</v>
      </c>
      <c r="I11">
        <v>31182.010000000006</v>
      </c>
      <c r="M11" t="s">
        <v>102</v>
      </c>
      <c r="N11" s="10">
        <v>-0.2574660593638578</v>
      </c>
      <c r="O11" s="10">
        <v>0.24190726716585698</v>
      </c>
      <c r="P11" s="10">
        <v>0.81454473638316505</v>
      </c>
      <c r="Q11" s="10">
        <v>-2.675646397063938E-3</v>
      </c>
      <c r="R11" s="10">
        <v>0.21520270601348784</v>
      </c>
      <c r="S11" s="10">
        <v>0.77949434847809007</v>
      </c>
    </row>
    <row r="12" spans="2:19" x14ac:dyDescent="0.2">
      <c r="C12" t="s">
        <v>5</v>
      </c>
      <c r="D12">
        <v>7382.0899999999992</v>
      </c>
      <c r="E12">
        <v>48372.82</v>
      </c>
      <c r="F12">
        <v>21751.089999999997</v>
      </c>
      <c r="G12">
        <v>17733.850000000002</v>
      </c>
      <c r="H12">
        <v>29837.03</v>
      </c>
      <c r="I12">
        <v>47434.450000000004</v>
      </c>
      <c r="M12" t="s">
        <v>5</v>
      </c>
      <c r="N12" s="10">
        <v>0.4238961177512432</v>
      </c>
      <c r="O12" s="10">
        <v>0.2084059726947104</v>
      </c>
      <c r="P12" s="10">
        <v>6.406513440156191</v>
      </c>
      <c r="Q12" s="10">
        <v>-0.30730412316942013</v>
      </c>
      <c r="R12" s="10">
        <v>0.20875477364831907</v>
      </c>
      <c r="S12" s="10">
        <v>-7.4206756004604219E-2</v>
      </c>
    </row>
    <row r="13" spans="2:19" x14ac:dyDescent="0.2">
      <c r="B13" t="s">
        <v>24</v>
      </c>
      <c r="D13">
        <v>68799.840000000011</v>
      </c>
      <c r="E13">
        <v>41657.680000000008</v>
      </c>
      <c r="F13">
        <v>68019.709999999992</v>
      </c>
      <c r="G13">
        <v>159794.01999999996</v>
      </c>
      <c r="H13">
        <v>105795.54000000001</v>
      </c>
      <c r="I13">
        <v>80167.8</v>
      </c>
      <c r="L13" t="s">
        <v>24</v>
      </c>
      <c r="N13" s="10">
        <v>-1.2598930854951169</v>
      </c>
      <c r="O13" s="10">
        <v>1.7900739411776161E-2</v>
      </c>
      <c r="P13" s="10">
        <v>2.563378098234788</v>
      </c>
      <c r="Q13" s="10">
        <v>0.77635023250565749</v>
      </c>
      <c r="R13" s="10">
        <v>0.20077332734096712</v>
      </c>
      <c r="S13" s="10">
        <v>0.31074562278279616</v>
      </c>
    </row>
    <row r="14" spans="2:19" x14ac:dyDescent="0.2">
      <c r="C14" t="s">
        <v>71</v>
      </c>
      <c r="D14">
        <v>10426.619999999999</v>
      </c>
      <c r="E14">
        <v>4988.3500000000004</v>
      </c>
      <c r="F14">
        <v>7080.97</v>
      </c>
      <c r="G14">
        <v>32057.920000000002</v>
      </c>
      <c r="H14">
        <v>11930.91</v>
      </c>
      <c r="I14">
        <v>15716.380000000003</v>
      </c>
      <c r="M14" t="s">
        <v>71</v>
      </c>
      <c r="N14" s="10">
        <v>3.1064533642571148</v>
      </c>
      <c r="O14" s="10">
        <v>2.2205726422091452</v>
      </c>
      <c r="P14" s="10">
        <v>-6.722018106504693E-2</v>
      </c>
      <c r="Q14" s="10">
        <v>9.5422595525983783E-2</v>
      </c>
      <c r="R14" s="10">
        <v>0.14596155003272435</v>
      </c>
      <c r="S14" s="10">
        <v>0.18483620322177427</v>
      </c>
    </row>
    <row r="15" spans="2:19" x14ac:dyDescent="0.2">
      <c r="C15" t="s">
        <v>48</v>
      </c>
      <c r="D15">
        <v>22858.73</v>
      </c>
      <c r="E15">
        <v>10054</v>
      </c>
      <c r="F15">
        <v>34330.909999999996</v>
      </c>
      <c r="G15">
        <v>45917.649999999994</v>
      </c>
      <c r="H15">
        <v>27081.800000000007</v>
      </c>
      <c r="I15">
        <v>23886.920000000002</v>
      </c>
      <c r="M15" t="s">
        <v>48</v>
      </c>
      <c r="N15" s="10">
        <v>5.0751880359071793</v>
      </c>
      <c r="O15" s="10">
        <v>1.8452206870578003</v>
      </c>
      <c r="P15" s="10">
        <v>1.074991379633822</v>
      </c>
      <c r="Q15" s="10">
        <v>0.40491631656614013</v>
      </c>
      <c r="R15" s="10">
        <v>0.69043418829500036</v>
      </c>
      <c r="S15" s="10">
        <v>0.63741062168287832</v>
      </c>
    </row>
    <row r="16" spans="2:19" x14ac:dyDescent="0.2">
      <c r="C16" t="s">
        <v>321</v>
      </c>
      <c r="D16">
        <v>580.51</v>
      </c>
      <c r="E16">
        <v>495.30999999999995</v>
      </c>
      <c r="F16">
        <v>1275.1100000000001</v>
      </c>
      <c r="G16">
        <v>1494.8400000000001</v>
      </c>
      <c r="H16">
        <v>3508.7299999999996</v>
      </c>
      <c r="I16">
        <v>3125.27</v>
      </c>
      <c r="M16" t="s">
        <v>321</v>
      </c>
      <c r="N16" s="10">
        <v>-0.19806037266644982</v>
      </c>
      <c r="O16" s="10">
        <v>0.27017324026823625</v>
      </c>
      <c r="P16" s="10">
        <v>-6.7910343538548343E-2</v>
      </c>
      <c r="Q16" s="10">
        <v>-4.8776254853781842E-2</v>
      </c>
      <c r="R16" s="10">
        <v>6.1699395181602681E-2</v>
      </c>
      <c r="S16" s="10">
        <v>5.0436646760989579E-2</v>
      </c>
    </row>
    <row r="17" spans="2:19" x14ac:dyDescent="0.2">
      <c r="C17" t="s">
        <v>128</v>
      </c>
      <c r="D17">
        <v>2005.17</v>
      </c>
      <c r="E17">
        <v>722.62999999999988</v>
      </c>
      <c r="F17">
        <v>555.26</v>
      </c>
      <c r="G17">
        <v>718.59000000000026</v>
      </c>
      <c r="H17">
        <v>642.06999999999994</v>
      </c>
      <c r="I17">
        <v>271.10000000000002</v>
      </c>
      <c r="M17" t="s">
        <v>128</v>
      </c>
      <c r="N17" s="10">
        <v>0.72641961335430627</v>
      </c>
      <c r="O17" s="10">
        <v>0.442057877143544</v>
      </c>
      <c r="P17" s="10">
        <v>1.0845212457707201E-3</v>
      </c>
      <c r="Q17" s="10">
        <v>0.13286829762032953</v>
      </c>
      <c r="R17" s="10">
        <v>1.8635375746759643E-2</v>
      </c>
      <c r="S17" s="10">
        <v>1.9000509874948206E-2</v>
      </c>
    </row>
    <row r="18" spans="2:19" x14ac:dyDescent="0.2">
      <c r="C18" t="s">
        <v>64</v>
      </c>
      <c r="D18">
        <v>3923.5800000000004</v>
      </c>
      <c r="E18">
        <v>7426.69</v>
      </c>
      <c r="F18">
        <v>7748.3399999999992</v>
      </c>
      <c r="G18">
        <v>18422.030000000002</v>
      </c>
      <c r="H18">
        <v>6747.9700000000012</v>
      </c>
      <c r="I18">
        <v>11545.310000000001</v>
      </c>
      <c r="M18" t="s">
        <v>64</v>
      </c>
      <c r="N18" s="10">
        <v>-4.3971860880980984E-2</v>
      </c>
      <c r="O18" s="10">
        <v>-1.2456802466807408</v>
      </c>
      <c r="P18" s="10">
        <v>3.6318191109160999E-2</v>
      </c>
      <c r="Q18" s="10">
        <v>0.17499489625125625</v>
      </c>
      <c r="R18" s="10">
        <v>1.8422881788220127E-2</v>
      </c>
      <c r="S18" s="10">
        <v>2.9859173043431209E-2</v>
      </c>
    </row>
    <row r="19" spans="2:19" x14ac:dyDescent="0.2">
      <c r="C19" t="s">
        <v>25</v>
      </c>
      <c r="D19">
        <v>2963.16</v>
      </c>
      <c r="E19">
        <v>7378.6500000000005</v>
      </c>
      <c r="F19">
        <v>3063.43</v>
      </c>
      <c r="G19">
        <v>5782.09</v>
      </c>
      <c r="H19">
        <v>4401.5200000000004</v>
      </c>
      <c r="I19">
        <v>2482.7600000000002</v>
      </c>
      <c r="M19" t="s">
        <v>25</v>
      </c>
      <c r="N19" s="10">
        <v>-2.3084796931287501</v>
      </c>
      <c r="O19" s="10">
        <v>1.4691549206691314</v>
      </c>
      <c r="P19" s="10">
        <v>3.5882694440662402E-2</v>
      </c>
      <c r="Q19" s="10">
        <v>-1.1679545004284883E-2</v>
      </c>
      <c r="R19" s="10">
        <v>6.9577366296599288E-2</v>
      </c>
      <c r="S19" s="10">
        <v>-9.0194025092589659E-3</v>
      </c>
    </row>
    <row r="20" spans="2:19" x14ac:dyDescent="0.2">
      <c r="C20" t="s">
        <v>152</v>
      </c>
      <c r="D20">
        <v>101.94</v>
      </c>
      <c r="E20">
        <v>139.19999999999999</v>
      </c>
      <c r="F20">
        <v>127.17999999999999</v>
      </c>
      <c r="G20">
        <v>161.36000000000001</v>
      </c>
      <c r="H20">
        <v>750.18000000000006</v>
      </c>
      <c r="I20">
        <v>509.57</v>
      </c>
      <c r="M20" t="s">
        <v>152</v>
      </c>
      <c r="N20" s="10">
        <v>-9.994493065367728E-2</v>
      </c>
      <c r="O20" s="10">
        <v>-1.8974765729616494</v>
      </c>
      <c r="P20" s="10">
        <v>1.0047313150771692E-3</v>
      </c>
      <c r="Q20" s="10">
        <v>-1.8098672202112144E-3</v>
      </c>
      <c r="R20" s="10">
        <v>-3.7750895124679189E-3</v>
      </c>
      <c r="S20" s="10">
        <v>-5.9917444989412089E-3</v>
      </c>
    </row>
    <row r="21" spans="2:19" x14ac:dyDescent="0.2">
      <c r="C21" t="s">
        <v>544</v>
      </c>
      <c r="D21">
        <v>256.93</v>
      </c>
      <c r="E21">
        <v>369.44999999999993</v>
      </c>
      <c r="F21">
        <v>3561.02</v>
      </c>
      <c r="G21">
        <v>486.32999999999993</v>
      </c>
      <c r="H21">
        <v>1254.9499999999998</v>
      </c>
      <c r="I21">
        <v>823.49999999999989</v>
      </c>
      <c r="M21" t="s">
        <v>544</v>
      </c>
      <c r="N21" s="10">
        <v>-5.7322528888773594E-2</v>
      </c>
      <c r="O21" s="10">
        <v>-1.636306129509971</v>
      </c>
      <c r="P21" s="10">
        <v>-0.12735298327889585</v>
      </c>
      <c r="Q21" s="10">
        <v>3.7732192805474761E-2</v>
      </c>
      <c r="R21" s="10">
        <v>-6.3996298498232478E-3</v>
      </c>
      <c r="S21" s="10">
        <v>8.4080785333136773E-3</v>
      </c>
    </row>
    <row r="22" spans="2:19" x14ac:dyDescent="0.2">
      <c r="C22" t="s">
        <v>54</v>
      </c>
      <c r="D22">
        <v>25683.200000000004</v>
      </c>
      <c r="E22">
        <v>10083.400000000001</v>
      </c>
      <c r="F22">
        <v>10277.49</v>
      </c>
      <c r="G22">
        <v>54753.209999999992</v>
      </c>
      <c r="H22">
        <v>49477.41</v>
      </c>
      <c r="I22">
        <v>21806.99</v>
      </c>
      <c r="M22" t="s">
        <v>54</v>
      </c>
      <c r="N22" s="10">
        <v>-5.2002816272999688</v>
      </c>
      <c r="O22" s="10">
        <v>-0.46771641819549536</v>
      </c>
      <c r="P22" s="10">
        <v>0.11320199013799782</v>
      </c>
      <c r="Q22" s="10">
        <v>0.21633136830909339</v>
      </c>
      <c r="R22" s="10">
        <v>5.4439620213847534E-3</v>
      </c>
      <c r="S22" s="10">
        <v>8.5059913890864855E-2</v>
      </c>
    </row>
    <row r="23" spans="2:19" x14ac:dyDescent="0.2">
      <c r="B23" t="s">
        <v>16</v>
      </c>
      <c r="D23">
        <v>118206.01</v>
      </c>
      <c r="E23">
        <v>139042.63999999998</v>
      </c>
      <c r="F23">
        <v>115234.08</v>
      </c>
      <c r="G23">
        <v>90693.5</v>
      </c>
      <c r="H23">
        <v>83881.97</v>
      </c>
      <c r="I23">
        <v>138368.35</v>
      </c>
      <c r="L23" t="s">
        <v>16</v>
      </c>
      <c r="N23" s="10">
        <v>-13.964772227833402</v>
      </c>
      <c r="O23" s="10">
        <v>0.68313017165033441</v>
      </c>
      <c r="P23" s="10">
        <v>-1.3823622407135576</v>
      </c>
      <c r="Q23" s="10">
        <v>-1.9880144933121627E-2</v>
      </c>
      <c r="R23" s="10">
        <v>0.36632791034619244</v>
      </c>
      <c r="S23" s="10">
        <v>0.52417153512771186</v>
      </c>
    </row>
    <row r="24" spans="2:19" x14ac:dyDescent="0.2">
      <c r="C24" t="s">
        <v>17</v>
      </c>
      <c r="D24">
        <v>12047.619999999999</v>
      </c>
      <c r="E24">
        <v>8953.94</v>
      </c>
      <c r="F24">
        <v>8842.51</v>
      </c>
      <c r="G24">
        <v>20111.96</v>
      </c>
      <c r="H24">
        <v>30105.210000000003</v>
      </c>
      <c r="I24">
        <v>16200.059999999998</v>
      </c>
      <c r="M24" t="s">
        <v>17</v>
      </c>
      <c r="N24" s="10">
        <v>-2.7823456263167106E-2</v>
      </c>
      <c r="O24" s="10">
        <v>5.9372119018169203E-2</v>
      </c>
      <c r="P24" s="10">
        <v>0.31133938825132867</v>
      </c>
      <c r="Q24" s="10">
        <v>-1.86442324104325</v>
      </c>
      <c r="R24" s="10">
        <v>-6.8771229777635536E-3</v>
      </c>
      <c r="S24" s="10">
        <v>3.1164334456531041E-2</v>
      </c>
    </row>
    <row r="25" spans="2:19" x14ac:dyDescent="0.2">
      <c r="C25" t="s">
        <v>39</v>
      </c>
      <c r="D25">
        <v>21403.409999999996</v>
      </c>
      <c r="E25">
        <v>24861.8</v>
      </c>
      <c r="F25">
        <v>5170.2300000000005</v>
      </c>
      <c r="G25">
        <v>6966.34</v>
      </c>
      <c r="H25">
        <v>0</v>
      </c>
      <c r="I25">
        <v>40667.699999999997</v>
      </c>
      <c r="M25" t="s">
        <v>39</v>
      </c>
      <c r="N25" s="10">
        <v>-0.17176202598525267</v>
      </c>
      <c r="O25" s="10">
        <v>8.2437511848930667E-2</v>
      </c>
      <c r="P25" s="10">
        <v>-2.7929845556151293E-2</v>
      </c>
      <c r="Q25" s="10">
        <v>-3.0308405077823886</v>
      </c>
      <c r="R25" s="10">
        <v>0</v>
      </c>
      <c r="S25" s="10">
        <v>0.57795421212136744</v>
      </c>
    </row>
    <row r="26" spans="2:19" x14ac:dyDescent="0.2">
      <c r="C26" t="s">
        <v>32</v>
      </c>
      <c r="D26">
        <v>57335.05</v>
      </c>
      <c r="E26">
        <v>70040.66</v>
      </c>
      <c r="F26">
        <v>58569.13</v>
      </c>
      <c r="G26">
        <v>23323.73</v>
      </c>
      <c r="H26">
        <v>25211.24</v>
      </c>
      <c r="I26">
        <v>56851.470000000008</v>
      </c>
      <c r="M26" t="s">
        <v>32</v>
      </c>
      <c r="N26" s="10">
        <v>0.18753437266901674</v>
      </c>
      <c r="O26" s="10">
        <v>0.49991448437732794</v>
      </c>
      <c r="P26" s="10">
        <v>-0.13910937891232261</v>
      </c>
      <c r="Q26" s="10">
        <v>15.919014424129623</v>
      </c>
      <c r="R26" s="10">
        <v>0.46774301932974333</v>
      </c>
      <c r="S26" s="10">
        <v>0.20102712245088844</v>
      </c>
    </row>
    <row r="27" spans="2:19" x14ac:dyDescent="0.2">
      <c r="C27" t="s">
        <v>111</v>
      </c>
      <c r="D27">
        <v>27419.929999999997</v>
      </c>
      <c r="E27">
        <v>35186.239999999998</v>
      </c>
      <c r="F27">
        <v>42652.210000000006</v>
      </c>
      <c r="G27">
        <v>40291.470000000008</v>
      </c>
      <c r="H27">
        <v>28565.520000000004</v>
      </c>
      <c r="I27">
        <v>24649.120000000003</v>
      </c>
      <c r="M27" t="s">
        <v>111</v>
      </c>
      <c r="N27" s="10">
        <v>1.0120511095794029</v>
      </c>
      <c r="O27" s="10">
        <v>0.35827588475557209</v>
      </c>
      <c r="P27" s="10">
        <v>0.85569983621714518</v>
      </c>
      <c r="Q27" s="10">
        <v>-10.023750675303985</v>
      </c>
      <c r="R27" s="10">
        <v>0.53913410364802028</v>
      </c>
      <c r="S27" s="10">
        <v>0.18985433097121321</v>
      </c>
    </row>
  </sheetData>
  <pageMargins left="0.7" right="0.7" top="0.75" bottom="0.75" header="0.3" footer="0.3"/>
  <extLst>
    <ext xmlns:x14="http://schemas.microsoft.com/office/spreadsheetml/2009/9/main" uri="{78C0D931-6437-407d-A8EE-F0AAD7539E65}">
      <x14:conditionalFormattings>
        <x14:conditionalFormatting xmlns:xm="http://schemas.microsoft.com/office/excel/2006/main" pivot="1">
          <x14:cfRule type="iconSet" priority="1" id="{3A996BD2-1481-4B84-B414-B753B3A470D5}">
            <x14:iconSet iconSet="3Triangles">
              <x14:cfvo type="percent">
                <xm:f>0</xm:f>
              </x14:cfvo>
              <x14:cfvo type="num">
                <xm:f>0</xm:f>
              </x14:cfvo>
              <x14:cfvo type="num" gte="0">
                <xm:f>0</xm:f>
              </x14:cfvo>
            </x14:iconSet>
          </x14:cfRule>
          <xm:sqref>N9:S12 N14:S22 N24:S27</xm:sqref>
        </x14:conditionalFormatting>
      </x14:conditionalFormattings>
    </ext>
    <ext xmlns:x14="http://schemas.microsoft.com/office/spreadsheetml/2009/9/main" uri="{05C60535-1F16-4fd2-B633-F4F36F0B64E0}">
      <x14:sparklineGroups xmlns:xm="http://schemas.microsoft.com/office/excel/2006/main">
        <x14:sparklineGroup displayEmptyCellsAs="gap" high="1" xr2:uid="{B293E0F3-8A1F-4FFD-91DF-05EA9F8E9E08}">
          <x14:colorSeries rgb="FF376092"/>
          <x14:colorNegative rgb="FFD00000"/>
          <x14:colorAxis rgb="FF000000"/>
          <x14:colorMarkers rgb="FFD00000"/>
          <x14:colorFirst rgb="FFD00000"/>
          <x14:colorLast rgb="FFD00000"/>
          <x14:colorHigh rgb="FFD00000"/>
          <x14:colorLow rgb="FFD00000"/>
          <x14:sparklines>
            <x14:sparkline>
              <xm:f>Growth!D9:I9</xm:f>
              <xm:sqref>J9</xm:sqref>
            </x14:sparkline>
            <x14:sparkline>
              <xm:f>Growth!D10:I10</xm:f>
              <xm:sqref>J10</xm:sqref>
            </x14:sparkline>
            <x14:sparkline>
              <xm:f>Growth!D11:I11</xm:f>
              <xm:sqref>J11</xm:sqref>
            </x14:sparkline>
            <x14:sparkline>
              <xm:f>Growth!D12:I12</xm:f>
              <xm:sqref>J12</xm:sqref>
            </x14:sparkline>
          </x14:sparklines>
        </x14:sparklineGroup>
        <x14:sparklineGroup displayEmptyCellsAs="gap" high="1" xr2:uid="{0554DF87-7A1C-48F8-9563-3AC49E95A55E}">
          <x14:colorSeries rgb="FF376092"/>
          <x14:colorNegative rgb="FFD00000"/>
          <x14:colorAxis rgb="FF000000"/>
          <x14:colorMarkers rgb="FFD00000"/>
          <x14:colorFirst rgb="FFD00000"/>
          <x14:colorLast rgb="FFD00000"/>
          <x14:colorHigh rgb="FFD00000"/>
          <x14:colorLow rgb="FFD00000"/>
          <x14:sparklines>
            <x14:sparkline>
              <xm:f>Growth!D14:I14</xm:f>
              <xm:sqref>J14</xm:sqref>
            </x14:sparkline>
            <x14:sparkline>
              <xm:f>Growth!D15:I15</xm:f>
              <xm:sqref>J15</xm:sqref>
            </x14:sparkline>
            <x14:sparkline>
              <xm:f>Growth!D16:I16</xm:f>
              <xm:sqref>J16</xm:sqref>
            </x14:sparkline>
            <x14:sparkline>
              <xm:f>Growth!D17:I17</xm:f>
              <xm:sqref>J17</xm:sqref>
            </x14:sparkline>
            <x14:sparkline>
              <xm:f>Growth!D18:I18</xm:f>
              <xm:sqref>J18</xm:sqref>
            </x14:sparkline>
            <x14:sparkline>
              <xm:f>Growth!D19:I19</xm:f>
              <xm:sqref>J19</xm:sqref>
            </x14:sparkline>
            <x14:sparkline>
              <xm:f>Growth!D20:I20</xm:f>
              <xm:sqref>J20</xm:sqref>
            </x14:sparkline>
            <x14:sparkline>
              <xm:f>Growth!D21:I21</xm:f>
              <xm:sqref>J21</xm:sqref>
            </x14:sparkline>
            <x14:sparkline>
              <xm:f>Growth!D22:I22</xm:f>
              <xm:sqref>J22</xm:sqref>
            </x14:sparkline>
          </x14:sparklines>
        </x14:sparklineGroup>
        <x14:sparklineGroup displayEmptyCellsAs="gap" high="1" xr2:uid="{4D414DA0-704E-4ABF-9C1A-93FFF4EBF847}">
          <x14:colorSeries rgb="FF376092"/>
          <x14:colorNegative rgb="FFD00000"/>
          <x14:colorAxis rgb="FF000000"/>
          <x14:colorMarkers rgb="FFD00000"/>
          <x14:colorFirst rgb="FFD00000"/>
          <x14:colorLast rgb="FFD00000"/>
          <x14:colorHigh rgb="FFD00000"/>
          <x14:colorLow rgb="FFD00000"/>
          <x14:sparklines>
            <x14:sparkline>
              <xm:f>Growth!D24:I24</xm:f>
              <xm:sqref>J24</xm:sqref>
            </x14:sparkline>
            <x14:sparkline>
              <xm:f>Growth!D25:I25</xm:f>
              <xm:sqref>J25</xm:sqref>
            </x14:sparkline>
            <x14:sparkline>
              <xm:f>Growth!D26:I26</xm:f>
              <xm:sqref>J26</xm:sqref>
            </x14:sparkline>
            <x14:sparkline>
              <xm:f>Growth!D27:I27</xm:f>
              <xm:sqref>J27</xm:sqref>
            </x14:sparkline>
          </x14:sparklines>
        </x14:sparklineGroup>
      </x14:sparklineGroup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FD092D-3700-434C-A0AA-10F32887E7C0}">
  <dimension ref="B4:G27"/>
  <sheetViews>
    <sheetView zoomScale="90" zoomScaleNormal="90" workbookViewId="0">
      <selection activeCell="I15" sqref="I15"/>
    </sheetView>
  </sheetViews>
  <sheetFormatPr defaultRowHeight="14.25" x14ac:dyDescent="0.2"/>
  <cols>
    <col min="2" max="2" width="33.875" customWidth="1"/>
    <col min="3" max="3" width="30.375" bestFit="1" customWidth="1"/>
    <col min="4" max="4" width="20.5" bestFit="1" customWidth="1"/>
    <col min="5" max="5" width="12.5" bestFit="1" customWidth="1"/>
    <col min="6" max="6" width="12.75" bestFit="1" customWidth="1"/>
    <col min="7" max="7" width="27.625" bestFit="1" customWidth="1"/>
  </cols>
  <sheetData>
    <row r="4" spans="2:7" x14ac:dyDescent="0.2">
      <c r="B4" s="7" t="s">
        <v>3001</v>
      </c>
      <c r="C4" t="s">
        <v>3222</v>
      </c>
    </row>
    <row r="6" spans="2:7" x14ac:dyDescent="0.2">
      <c r="B6" s="7" t="s">
        <v>2995</v>
      </c>
      <c r="C6" s="7" t="s">
        <v>2996</v>
      </c>
      <c r="D6" t="s">
        <v>3220</v>
      </c>
      <c r="E6" t="s">
        <v>3027</v>
      </c>
      <c r="F6" t="s">
        <v>3219</v>
      </c>
      <c r="G6" t="s">
        <v>3223</v>
      </c>
    </row>
    <row r="7" spans="2:7" x14ac:dyDescent="0.2">
      <c r="B7" t="s">
        <v>4</v>
      </c>
      <c r="D7" s="10">
        <v>1</v>
      </c>
      <c r="E7" s="10">
        <v>1</v>
      </c>
      <c r="F7" s="10">
        <v>1</v>
      </c>
      <c r="G7" s="10">
        <v>0.23105073190294767</v>
      </c>
    </row>
    <row r="8" spans="2:7" x14ac:dyDescent="0.2">
      <c r="C8" t="s">
        <v>93</v>
      </c>
      <c r="D8" s="10">
        <v>0.16509836530093172</v>
      </c>
      <c r="E8" s="10">
        <v>0.17562103594037284</v>
      </c>
      <c r="F8" s="10">
        <v>-1.8790840937644E-2</v>
      </c>
      <c r="G8" s="10">
        <v>2.8343693603368768E-2</v>
      </c>
    </row>
    <row r="9" spans="2:7" x14ac:dyDescent="0.2">
      <c r="C9" t="s">
        <v>85</v>
      </c>
      <c r="D9" s="10">
        <v>0.30027306828225042</v>
      </c>
      <c r="E9" s="10">
        <v>0.38354726695571006</v>
      </c>
      <c r="F9" s="10">
        <v>0.80395964783313723</v>
      </c>
      <c r="G9" s="10">
        <v>5.4150792059354337E-2</v>
      </c>
    </row>
    <row r="10" spans="2:7" x14ac:dyDescent="0.2">
      <c r="C10" t="s">
        <v>102</v>
      </c>
      <c r="D10" s="10">
        <v>0.16377603340912014</v>
      </c>
      <c r="E10" s="10">
        <v>0.15977680461151295</v>
      </c>
      <c r="F10" s="10">
        <v>0.37814641324519904</v>
      </c>
      <c r="G10" s="10">
        <v>9.6701423701624156E-2</v>
      </c>
    </row>
    <row r="11" spans="2:7" x14ac:dyDescent="0.2">
      <c r="C11" t="s">
        <v>5</v>
      </c>
      <c r="D11" s="10">
        <v>0.37085253300769777</v>
      </c>
      <c r="E11" s="10">
        <v>0.28105489249240406</v>
      </c>
      <c r="F11" s="10">
        <v>-0.16331522014069247</v>
      </c>
      <c r="G11" s="10">
        <v>5.1854822538600374E-2</v>
      </c>
    </row>
    <row r="12" spans="2:7" x14ac:dyDescent="0.2">
      <c r="B12" t="s">
        <v>24</v>
      </c>
      <c r="D12" s="10">
        <v>1</v>
      </c>
      <c r="E12" s="10">
        <v>1</v>
      </c>
      <c r="F12" s="10">
        <v>1</v>
      </c>
      <c r="G12" s="10">
        <v>0.49732303990374993</v>
      </c>
    </row>
    <row r="13" spans="2:7" x14ac:dyDescent="0.2">
      <c r="C13" t="s">
        <v>71</v>
      </c>
      <c r="D13" s="10">
        <v>0.19048104056701565</v>
      </c>
      <c r="E13" s="10">
        <v>0.15680222474446034</v>
      </c>
      <c r="F13" s="10">
        <v>0.13962485740572914</v>
      </c>
      <c r="G13" s="10">
        <v>5.4812512532584769E-2</v>
      </c>
    </row>
    <row r="14" spans="2:7" x14ac:dyDescent="0.2">
      <c r="C14" t="s">
        <v>48</v>
      </c>
      <c r="D14" s="10">
        <v>0.17894301685349515</v>
      </c>
      <c r="E14" s="10">
        <v>0.31308504461714359</v>
      </c>
      <c r="F14" s="10">
        <v>0.65735354093398779</v>
      </c>
      <c r="G14" s="10">
        <v>7.4944856627230813E-2</v>
      </c>
    </row>
    <row r="15" spans="2:7" x14ac:dyDescent="0.2">
      <c r="C15" t="s">
        <v>321</v>
      </c>
      <c r="D15" s="10">
        <v>4.0025403063945038E-2</v>
      </c>
      <c r="E15" s="10">
        <v>1.999061145507396E-2</v>
      </c>
      <c r="F15" s="10">
        <v>-1.3241131437483164E-2</v>
      </c>
      <c r="G15" s="10">
        <v>2.0673751754561855E-2</v>
      </c>
    </row>
    <row r="16" spans="2:7" x14ac:dyDescent="0.2">
      <c r="C16" t="s">
        <v>128</v>
      </c>
      <c r="D16" s="10">
        <v>1.1147391692479129E-2</v>
      </c>
      <c r="E16" s="10">
        <v>9.3752302762013483E-3</v>
      </c>
      <c r="F16" s="10">
        <v>7.7913437529409574E-2</v>
      </c>
      <c r="G16" s="10">
        <v>2.6960096250250656E-2</v>
      </c>
    </row>
    <row r="17" spans="2:7" x14ac:dyDescent="0.2">
      <c r="C17" t="s">
        <v>64</v>
      </c>
      <c r="D17" s="10">
        <v>0.21295316609649564</v>
      </c>
      <c r="E17" s="10">
        <v>0.10646745000172546</v>
      </c>
      <c r="F17" s="10">
        <v>8.6129810280023533E-2</v>
      </c>
      <c r="G17" s="10">
        <v>0.10679767395227602</v>
      </c>
    </row>
    <row r="18" spans="2:7" x14ac:dyDescent="0.2">
      <c r="C18" t="s">
        <v>25</v>
      </c>
      <c r="D18" s="10">
        <v>5.9692407239873235E-2</v>
      </c>
      <c r="E18" s="10">
        <v>4.9732716034628713E-2</v>
      </c>
      <c r="F18" s="10">
        <v>-2.856045798985745E-3</v>
      </c>
      <c r="G18" s="10">
        <v>8.727691999197916E-2</v>
      </c>
    </row>
    <row r="19" spans="2:7" x14ac:dyDescent="0.2">
      <c r="C19" t="s">
        <v>152</v>
      </c>
      <c r="D19" s="10">
        <v>5.5766914905727091E-3</v>
      </c>
      <c r="E19" s="10">
        <v>3.413414593645948E-3</v>
      </c>
      <c r="F19" s="10">
        <v>-1.7125779369255471E-2</v>
      </c>
      <c r="G19" s="10">
        <v>1.7776218167234813E-2</v>
      </c>
    </row>
    <row r="20" spans="2:7" x14ac:dyDescent="0.2">
      <c r="C20" t="s">
        <v>544</v>
      </c>
      <c r="D20" s="10">
        <v>1.9645435536729598E-2</v>
      </c>
      <c r="E20" s="10">
        <v>1.2880073403779025E-2</v>
      </c>
      <c r="F20" s="10">
        <v>-1.4312953448072261E-2</v>
      </c>
      <c r="G20" s="10">
        <v>2.3250451173049927E-2</v>
      </c>
    </row>
    <row r="21" spans="2:7" x14ac:dyDescent="0.2">
      <c r="C21" t="s">
        <v>54</v>
      </c>
      <c r="D21" s="10">
        <v>0.28153544745939396</v>
      </c>
      <c r="E21" s="10">
        <v>0.32825323487334168</v>
      </c>
      <c r="F21" s="10">
        <v>8.6514263904646657E-2</v>
      </c>
      <c r="G21" s="10">
        <v>8.4830559454581872E-2</v>
      </c>
    </row>
    <row r="22" spans="2:7" x14ac:dyDescent="0.2">
      <c r="B22" t="s">
        <v>16</v>
      </c>
      <c r="D22" s="10">
        <v>1</v>
      </c>
      <c r="E22" s="10">
        <v>1</v>
      </c>
      <c r="F22" s="10">
        <v>1</v>
      </c>
      <c r="G22" s="10">
        <v>0.27162622819330257</v>
      </c>
    </row>
    <row r="23" spans="2:7" x14ac:dyDescent="0.2">
      <c r="C23" t="s">
        <v>17</v>
      </c>
      <c r="D23" s="10">
        <v>0.24088146899765456</v>
      </c>
      <c r="E23" s="10">
        <v>0.14043999316921707</v>
      </c>
      <c r="F23" s="10">
        <v>2.0650154196267752E-2</v>
      </c>
      <c r="G23" s="10">
        <v>0.10534389412472436</v>
      </c>
    </row>
    <row r="24" spans="2:7" x14ac:dyDescent="0.2">
      <c r="C24" t="s">
        <v>39</v>
      </c>
      <c r="D24" s="10">
        <v>0.10494506219830411</v>
      </c>
      <c r="E24" s="10">
        <v>0.14453697482246639</v>
      </c>
      <c r="F24" s="10">
        <v>0.29174832428514097</v>
      </c>
      <c r="G24" s="10">
        <v>7.8403850010026078E-3</v>
      </c>
    </row>
    <row r="25" spans="2:7" x14ac:dyDescent="0.2">
      <c r="C25" t="s">
        <v>32</v>
      </c>
      <c r="D25" s="10">
        <v>0.41882978302098506</v>
      </c>
      <c r="E25" s="10">
        <v>0.42503646816715818</v>
      </c>
      <c r="F25" s="10">
        <v>0.19154227998996154</v>
      </c>
      <c r="G25" s="10">
        <v>4.3092039302185699E-2</v>
      </c>
    </row>
    <row r="26" spans="2:7" x14ac:dyDescent="0.2">
      <c r="C26" t="s">
        <v>111</v>
      </c>
      <c r="D26" s="10">
        <v>0.23534368578305623</v>
      </c>
      <c r="E26" s="10">
        <v>0.28998656384115828</v>
      </c>
      <c r="F26" s="10">
        <v>0.49605924152862985</v>
      </c>
      <c r="G26" s="10">
        <v>0.1153499097653899</v>
      </c>
    </row>
    <row r="27" spans="2:7" x14ac:dyDescent="0.2">
      <c r="B27" t="s">
        <v>3026</v>
      </c>
      <c r="D27" s="10"/>
      <c r="E27" s="10"/>
      <c r="F27" s="10"/>
      <c r="G27" s="10">
        <v>1</v>
      </c>
    </row>
  </sheetData>
  <conditionalFormatting pivot="1" sqref="D8:D11 D7 D12 D13:D21 D22 D23:D26">
    <cfRule type="dataBar" priority="6">
      <dataBar showValue="0">
        <cfvo type="min"/>
        <cfvo type="max"/>
        <color rgb="FF638EC6"/>
      </dataBar>
      <extLst>
        <ext xmlns:x14="http://schemas.microsoft.com/office/spreadsheetml/2009/9/main" uri="{B025F937-C7B1-47D3-B67F-A62EFF666E3E}">
          <x14:id>{F2822619-1206-44DD-9726-556DD876A836}</x14:id>
        </ext>
      </extLst>
    </cfRule>
  </conditionalFormatting>
  <conditionalFormatting pivot="1" sqref="E8:E11 E7 E12 E13:E21 E22 E23:E26">
    <cfRule type="dataBar" priority="4">
      <dataBar showValue="0">
        <cfvo type="min"/>
        <cfvo type="max"/>
        <color rgb="FF63C384"/>
      </dataBar>
      <extLst>
        <ext xmlns:x14="http://schemas.microsoft.com/office/spreadsheetml/2009/9/main" uri="{B025F937-C7B1-47D3-B67F-A62EFF666E3E}">
          <x14:id>{46C06391-EBAC-4364-AE6B-81EF0F39F98B}</x14:id>
        </ext>
      </extLst>
    </cfRule>
  </conditionalFormatting>
  <conditionalFormatting pivot="1" sqref="F8:F11 F7 F12 F13:F21 F22 F23:F26">
    <cfRule type="dataBar" priority="3">
      <dataBar showValue="0">
        <cfvo type="min"/>
        <cfvo type="max"/>
        <color rgb="FFFFB628"/>
      </dataBar>
      <extLst>
        <ext xmlns:x14="http://schemas.microsoft.com/office/spreadsheetml/2009/9/main" uri="{B025F937-C7B1-47D3-B67F-A62EFF666E3E}">
          <x14:id>{3ABBFE0E-1B99-4DA0-B1F9-D71738A6E75F}</x14:id>
        </ext>
      </extLst>
    </cfRule>
  </conditionalFormatting>
  <conditionalFormatting pivot="1" sqref="G8:G11 G23:G26 G13:G21">
    <cfRule type="colorScale" priority="1">
      <colorScale>
        <cfvo type="min"/>
        <cfvo type="percent" val="50"/>
        <cfvo type="max"/>
        <color rgb="FFF8696B"/>
        <color rgb="FFFFEB84"/>
        <color rgb="FF63BE7B"/>
      </colorScale>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pivot="1">
          <x14:cfRule type="dataBar" id="{F2822619-1206-44DD-9726-556DD876A836}">
            <x14:dataBar minLength="0" maxLength="100" border="1" negativeBarBorderColorSameAsPositive="0">
              <x14:cfvo type="autoMin"/>
              <x14:cfvo type="autoMax"/>
              <x14:borderColor rgb="FF638EC6"/>
              <x14:negativeFillColor rgb="FFFF0000"/>
              <x14:negativeBorderColor rgb="FFFF0000"/>
              <x14:axisColor rgb="FF000000"/>
            </x14:dataBar>
          </x14:cfRule>
          <xm:sqref>D8:D11 D7 D12 D13:D21 D22 D23:D26</xm:sqref>
        </x14:conditionalFormatting>
        <x14:conditionalFormatting xmlns:xm="http://schemas.microsoft.com/office/excel/2006/main" pivot="1">
          <x14:cfRule type="dataBar" id="{46C06391-EBAC-4364-AE6B-81EF0F39F98B}">
            <x14:dataBar minLength="0" maxLength="100" border="1" negativeBarBorderColorSameAsPositive="0">
              <x14:cfvo type="autoMin"/>
              <x14:cfvo type="autoMax"/>
              <x14:borderColor rgb="FF63C384"/>
              <x14:negativeFillColor rgb="FFFF0000"/>
              <x14:negativeBorderColor rgb="FFFF0000"/>
              <x14:axisColor rgb="FF000000"/>
            </x14:dataBar>
          </x14:cfRule>
          <xm:sqref>E8:E11 E7 E12 E13:E21 E22 E23:E26</xm:sqref>
        </x14:conditionalFormatting>
        <x14:conditionalFormatting xmlns:xm="http://schemas.microsoft.com/office/excel/2006/main" pivot="1">
          <x14:cfRule type="dataBar" id="{3ABBFE0E-1B99-4DA0-B1F9-D71738A6E75F}">
            <x14:dataBar minLength="0" maxLength="100" border="1" negativeBarBorderColorSameAsPositive="0">
              <x14:cfvo type="autoMin"/>
              <x14:cfvo type="autoMax"/>
              <x14:borderColor rgb="FFFFB628"/>
              <x14:negativeFillColor rgb="FFFF0000"/>
              <x14:negativeBorderColor rgb="FFFF0000"/>
              <x14:axisColor rgb="FF000000"/>
            </x14:dataBar>
          </x14:cfRule>
          <xm:sqref>F8:F11 F7 F12 F13:F21 F22 F23:F26</xm:sqref>
        </x14:conditionalFormatting>
      </x14:conditionalFormattings>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A9865F-63A2-4797-8C86-F63C97D7991A}">
  <dimension ref="A1:F1125"/>
  <sheetViews>
    <sheetView zoomScale="90" zoomScaleNormal="90" workbookViewId="0">
      <selection activeCell="F2" sqref="F2"/>
    </sheetView>
  </sheetViews>
  <sheetFormatPr defaultRowHeight="14.25" x14ac:dyDescent="0.2"/>
  <cols>
    <col min="2" max="2" width="15" bestFit="1" customWidth="1"/>
    <col min="3" max="3" width="15.5" bestFit="1" customWidth="1"/>
    <col min="4" max="4" width="16.125" bestFit="1" customWidth="1"/>
    <col min="5" max="5" width="19.125" bestFit="1" customWidth="1"/>
    <col min="6" max="6" width="19.25" bestFit="1" customWidth="1"/>
  </cols>
  <sheetData>
    <row r="1" spans="1:6" ht="15" x14ac:dyDescent="0.25">
      <c r="A1" s="6" t="s">
        <v>3011</v>
      </c>
      <c r="B1" s="6" t="s">
        <v>2987</v>
      </c>
      <c r="C1" s="6" t="s">
        <v>3012</v>
      </c>
      <c r="D1" s="6" t="s">
        <v>3013</v>
      </c>
      <c r="E1" s="6" t="s">
        <v>3014</v>
      </c>
      <c r="F1" s="6" t="s">
        <v>3015</v>
      </c>
    </row>
    <row r="2" spans="1:6" x14ac:dyDescent="0.2">
      <c r="A2" s="4">
        <v>1</v>
      </c>
      <c r="B2" s="4">
        <v>3</v>
      </c>
      <c r="C2" s="4" t="s">
        <v>3016</v>
      </c>
      <c r="D2" s="51">
        <v>90000</v>
      </c>
      <c r="E2" s="4" t="s">
        <v>3017</v>
      </c>
      <c r="F2" s="4" t="s">
        <v>3018</v>
      </c>
    </row>
    <row r="3" spans="1:6" x14ac:dyDescent="0.2">
      <c r="A3" s="5">
        <v>2</v>
      </c>
      <c r="B3" s="5">
        <v>5</v>
      </c>
      <c r="C3" s="5" t="s">
        <v>3019</v>
      </c>
      <c r="D3" s="52">
        <v>60000</v>
      </c>
      <c r="E3" s="5" t="s">
        <v>3017</v>
      </c>
      <c r="F3" s="5" t="s">
        <v>3020</v>
      </c>
    </row>
    <row r="4" spans="1:6" x14ac:dyDescent="0.2">
      <c r="A4" s="4">
        <v>3</v>
      </c>
      <c r="B4" s="4">
        <v>11</v>
      </c>
      <c r="C4" s="4" t="s">
        <v>3016</v>
      </c>
      <c r="D4" s="51">
        <v>60000</v>
      </c>
      <c r="E4" s="4" t="s">
        <v>3017</v>
      </c>
      <c r="F4" s="4" t="s">
        <v>3018</v>
      </c>
    </row>
    <row r="5" spans="1:6" x14ac:dyDescent="0.2">
      <c r="A5" s="5">
        <v>4</v>
      </c>
      <c r="B5" s="5">
        <v>14</v>
      </c>
      <c r="C5" s="5" t="s">
        <v>3019</v>
      </c>
      <c r="D5" s="52">
        <v>90000</v>
      </c>
      <c r="E5" s="5" t="s">
        <v>3017</v>
      </c>
      <c r="F5" s="5" t="s">
        <v>3020</v>
      </c>
    </row>
    <row r="6" spans="1:6" x14ac:dyDescent="0.2">
      <c r="A6" s="4">
        <v>5</v>
      </c>
      <c r="B6" s="4">
        <v>15</v>
      </c>
      <c r="C6" s="4" t="s">
        <v>3019</v>
      </c>
      <c r="D6" s="51">
        <v>80000</v>
      </c>
      <c r="E6" s="4" t="s">
        <v>3017</v>
      </c>
      <c r="F6" s="4" t="s">
        <v>3018</v>
      </c>
    </row>
    <row r="7" spans="1:6" x14ac:dyDescent="0.2">
      <c r="A7" s="5">
        <v>6</v>
      </c>
      <c r="B7" s="5">
        <v>16</v>
      </c>
      <c r="C7" s="5" t="s">
        <v>3019</v>
      </c>
      <c r="D7" s="52">
        <v>70000</v>
      </c>
      <c r="E7" s="5" t="s">
        <v>3017</v>
      </c>
      <c r="F7" s="5" t="s">
        <v>3018</v>
      </c>
    </row>
    <row r="8" spans="1:6" x14ac:dyDescent="0.2">
      <c r="A8" s="4">
        <v>7</v>
      </c>
      <c r="B8" s="4">
        <v>18</v>
      </c>
      <c r="C8" s="4" t="s">
        <v>3019</v>
      </c>
      <c r="D8" s="51">
        <v>70000</v>
      </c>
      <c r="E8" s="4" t="s">
        <v>3017</v>
      </c>
      <c r="F8" s="4" t="s">
        <v>3018</v>
      </c>
    </row>
    <row r="9" spans="1:6" x14ac:dyDescent="0.2">
      <c r="A9" s="5">
        <v>8</v>
      </c>
      <c r="B9" s="5">
        <v>19</v>
      </c>
      <c r="C9" s="5" t="s">
        <v>3016</v>
      </c>
      <c r="D9" s="52">
        <v>60000</v>
      </c>
      <c r="E9" s="5" t="s">
        <v>3017</v>
      </c>
      <c r="F9" s="5" t="s">
        <v>3018</v>
      </c>
    </row>
    <row r="10" spans="1:6" x14ac:dyDescent="0.2">
      <c r="A10" s="4">
        <v>9</v>
      </c>
      <c r="B10" s="4">
        <v>21</v>
      </c>
      <c r="C10" s="4" t="s">
        <v>3019</v>
      </c>
      <c r="D10" s="51">
        <v>60000</v>
      </c>
      <c r="E10" s="4" t="s">
        <v>3017</v>
      </c>
      <c r="F10" s="4" t="s">
        <v>3018</v>
      </c>
    </row>
    <row r="11" spans="1:6" x14ac:dyDescent="0.2">
      <c r="A11" s="5">
        <v>10</v>
      </c>
      <c r="B11" s="5">
        <v>24</v>
      </c>
      <c r="C11" s="5" t="s">
        <v>3019</v>
      </c>
      <c r="D11" s="52">
        <v>70000</v>
      </c>
      <c r="E11" s="5" t="s">
        <v>3017</v>
      </c>
      <c r="F11" s="5" t="s">
        <v>3020</v>
      </c>
    </row>
    <row r="12" spans="1:6" x14ac:dyDescent="0.2">
      <c r="A12" s="4">
        <v>11</v>
      </c>
      <c r="B12" s="4">
        <v>27</v>
      </c>
      <c r="C12" s="4" t="s">
        <v>3019</v>
      </c>
      <c r="D12" s="51">
        <v>70000</v>
      </c>
      <c r="E12" s="4" t="s">
        <v>3017</v>
      </c>
      <c r="F12" s="4" t="s">
        <v>3020</v>
      </c>
    </row>
    <row r="13" spans="1:6" x14ac:dyDescent="0.2">
      <c r="A13" s="5">
        <v>12</v>
      </c>
      <c r="B13" s="5">
        <v>32</v>
      </c>
      <c r="C13" s="5" t="s">
        <v>3016</v>
      </c>
      <c r="D13" s="52">
        <v>60000</v>
      </c>
      <c r="E13" s="5" t="s">
        <v>3017</v>
      </c>
      <c r="F13" s="5" t="s">
        <v>3018</v>
      </c>
    </row>
    <row r="14" spans="1:6" x14ac:dyDescent="0.2">
      <c r="A14" s="4">
        <v>13</v>
      </c>
      <c r="B14" s="4">
        <v>33</v>
      </c>
      <c r="C14" s="4" t="s">
        <v>3016</v>
      </c>
      <c r="D14" s="51">
        <v>100000</v>
      </c>
      <c r="E14" s="4" t="s">
        <v>3017</v>
      </c>
      <c r="F14" s="4" t="s">
        <v>3018</v>
      </c>
    </row>
    <row r="15" spans="1:6" x14ac:dyDescent="0.2">
      <c r="A15" s="5">
        <v>14</v>
      </c>
      <c r="B15" s="5">
        <v>43</v>
      </c>
      <c r="C15" s="5" t="s">
        <v>3016</v>
      </c>
      <c r="D15" s="52">
        <v>100000</v>
      </c>
      <c r="E15" s="5" t="s">
        <v>3017</v>
      </c>
      <c r="F15" s="5" t="s">
        <v>3018</v>
      </c>
    </row>
    <row r="16" spans="1:6" x14ac:dyDescent="0.2">
      <c r="A16" s="4">
        <v>15</v>
      </c>
      <c r="B16" s="4">
        <v>52</v>
      </c>
      <c r="C16" s="4" t="s">
        <v>3019</v>
      </c>
      <c r="D16" s="51">
        <v>100000</v>
      </c>
      <c r="E16" s="4" t="s">
        <v>3017</v>
      </c>
      <c r="F16" s="4" t="s">
        <v>3020</v>
      </c>
    </row>
    <row r="17" spans="1:6" x14ac:dyDescent="0.2">
      <c r="A17" s="5">
        <v>16</v>
      </c>
      <c r="B17" s="5">
        <v>53</v>
      </c>
      <c r="C17" s="5" t="s">
        <v>3019</v>
      </c>
      <c r="D17" s="52">
        <v>30000</v>
      </c>
      <c r="E17" s="5" t="s">
        <v>3021</v>
      </c>
      <c r="F17" s="5" t="s">
        <v>3020</v>
      </c>
    </row>
    <row r="18" spans="1:6" x14ac:dyDescent="0.2">
      <c r="A18" s="4">
        <v>17</v>
      </c>
      <c r="B18" s="4">
        <v>56</v>
      </c>
      <c r="C18" s="4" t="s">
        <v>3016</v>
      </c>
      <c r="D18" s="51">
        <v>30000</v>
      </c>
      <c r="E18" s="4" t="s">
        <v>3021</v>
      </c>
      <c r="F18" s="4" t="s">
        <v>3018</v>
      </c>
    </row>
    <row r="19" spans="1:6" x14ac:dyDescent="0.2">
      <c r="A19" s="5">
        <v>18</v>
      </c>
      <c r="B19" s="5">
        <v>62</v>
      </c>
      <c r="C19" s="5" t="s">
        <v>3019</v>
      </c>
      <c r="D19" s="52">
        <v>20000</v>
      </c>
      <c r="E19" s="5" t="s">
        <v>3022</v>
      </c>
      <c r="F19" s="5" t="s">
        <v>3018</v>
      </c>
    </row>
    <row r="20" spans="1:6" x14ac:dyDescent="0.2">
      <c r="A20" s="4">
        <v>19</v>
      </c>
      <c r="B20" s="4">
        <v>64</v>
      </c>
      <c r="C20" s="4" t="s">
        <v>3019</v>
      </c>
      <c r="D20" s="51">
        <v>30000</v>
      </c>
      <c r="E20" s="4" t="s">
        <v>3021</v>
      </c>
      <c r="F20" s="4" t="s">
        <v>3018</v>
      </c>
    </row>
    <row r="21" spans="1:6" x14ac:dyDescent="0.2">
      <c r="A21" s="5">
        <v>20</v>
      </c>
      <c r="B21" s="5">
        <v>67</v>
      </c>
      <c r="C21" s="5" t="s">
        <v>3019</v>
      </c>
      <c r="D21" s="52">
        <v>40000</v>
      </c>
      <c r="E21" s="5" t="s">
        <v>3022</v>
      </c>
      <c r="F21" s="5" t="s">
        <v>3020</v>
      </c>
    </row>
    <row r="22" spans="1:6" x14ac:dyDescent="0.2">
      <c r="A22" s="4">
        <v>21</v>
      </c>
      <c r="B22" s="4">
        <v>68</v>
      </c>
      <c r="C22" s="4" t="s">
        <v>3019</v>
      </c>
      <c r="D22" s="51">
        <v>40000</v>
      </c>
      <c r="E22" s="4" t="s">
        <v>3022</v>
      </c>
      <c r="F22" s="4" t="s">
        <v>3020</v>
      </c>
    </row>
    <row r="23" spans="1:6" x14ac:dyDescent="0.2">
      <c r="A23" s="5">
        <v>22</v>
      </c>
      <c r="B23" s="5">
        <v>70</v>
      </c>
      <c r="C23" s="5" t="s">
        <v>3019</v>
      </c>
      <c r="D23" s="52">
        <v>40000</v>
      </c>
      <c r="E23" s="5" t="s">
        <v>3021</v>
      </c>
      <c r="F23" s="5" t="s">
        <v>3020</v>
      </c>
    </row>
    <row r="24" spans="1:6" x14ac:dyDescent="0.2">
      <c r="A24" s="4">
        <v>23</v>
      </c>
      <c r="B24" s="4">
        <v>83</v>
      </c>
      <c r="C24" s="4" t="s">
        <v>3016</v>
      </c>
      <c r="D24" s="51">
        <v>40000</v>
      </c>
      <c r="E24" s="4" t="s">
        <v>3021</v>
      </c>
      <c r="F24" s="4" t="s">
        <v>3018</v>
      </c>
    </row>
    <row r="25" spans="1:6" x14ac:dyDescent="0.2">
      <c r="A25" s="5">
        <v>24</v>
      </c>
      <c r="B25" s="5">
        <v>84</v>
      </c>
      <c r="C25" s="5" t="s">
        <v>3016</v>
      </c>
      <c r="D25" s="52">
        <v>40000</v>
      </c>
      <c r="E25" s="5" t="s">
        <v>3021</v>
      </c>
      <c r="F25" s="5" t="s">
        <v>3018</v>
      </c>
    </row>
    <row r="26" spans="1:6" x14ac:dyDescent="0.2">
      <c r="A26" s="4">
        <v>25</v>
      </c>
      <c r="B26" s="4">
        <v>87</v>
      </c>
      <c r="C26" s="4" t="s">
        <v>3016</v>
      </c>
      <c r="D26" s="51">
        <v>60000</v>
      </c>
      <c r="E26" s="4" t="s">
        <v>3021</v>
      </c>
      <c r="F26" s="4" t="s">
        <v>3018</v>
      </c>
    </row>
    <row r="27" spans="1:6" x14ac:dyDescent="0.2">
      <c r="A27" s="5">
        <v>26</v>
      </c>
      <c r="B27" s="5">
        <v>91</v>
      </c>
      <c r="C27" s="5" t="s">
        <v>3016</v>
      </c>
      <c r="D27" s="52">
        <v>10000</v>
      </c>
      <c r="E27" s="5" t="s">
        <v>3023</v>
      </c>
      <c r="F27" s="5" t="s">
        <v>3018</v>
      </c>
    </row>
    <row r="28" spans="1:6" x14ac:dyDescent="0.2">
      <c r="A28" s="4">
        <v>27</v>
      </c>
      <c r="B28" s="4">
        <v>92</v>
      </c>
      <c r="C28" s="4" t="s">
        <v>3019</v>
      </c>
      <c r="D28" s="51">
        <v>30000</v>
      </c>
      <c r="E28" s="4" t="s">
        <v>3021</v>
      </c>
      <c r="F28" s="4" t="s">
        <v>3020</v>
      </c>
    </row>
    <row r="29" spans="1:6" x14ac:dyDescent="0.2">
      <c r="A29" s="5">
        <v>28</v>
      </c>
      <c r="B29" s="5">
        <v>94</v>
      </c>
      <c r="C29" s="5" t="s">
        <v>3016</v>
      </c>
      <c r="D29" s="52">
        <v>30000</v>
      </c>
      <c r="E29" s="5" t="s">
        <v>3021</v>
      </c>
      <c r="F29" s="5" t="s">
        <v>3018</v>
      </c>
    </row>
    <row r="30" spans="1:6" x14ac:dyDescent="0.2">
      <c r="A30" s="4">
        <v>29</v>
      </c>
      <c r="B30" s="4">
        <v>97</v>
      </c>
      <c r="C30" s="4" t="s">
        <v>3016</v>
      </c>
      <c r="D30" s="51">
        <v>30000</v>
      </c>
      <c r="E30" s="4" t="s">
        <v>3021</v>
      </c>
      <c r="F30" s="4" t="s">
        <v>3018</v>
      </c>
    </row>
    <row r="31" spans="1:6" x14ac:dyDescent="0.2">
      <c r="A31" s="5">
        <v>30</v>
      </c>
      <c r="B31" s="5">
        <v>101</v>
      </c>
      <c r="C31" s="5" t="s">
        <v>3016</v>
      </c>
      <c r="D31" s="52">
        <v>30000</v>
      </c>
      <c r="E31" s="5" t="s">
        <v>3021</v>
      </c>
      <c r="F31" s="5" t="s">
        <v>3018</v>
      </c>
    </row>
    <row r="32" spans="1:6" x14ac:dyDescent="0.2">
      <c r="A32" s="4">
        <v>31</v>
      </c>
      <c r="B32" s="4">
        <v>102</v>
      </c>
      <c r="C32" s="4" t="s">
        <v>3016</v>
      </c>
      <c r="D32" s="51">
        <v>10000</v>
      </c>
      <c r="E32" s="4" t="s">
        <v>3023</v>
      </c>
      <c r="F32" s="4" t="s">
        <v>3018</v>
      </c>
    </row>
    <row r="33" spans="1:6" x14ac:dyDescent="0.2">
      <c r="A33" s="5">
        <v>32</v>
      </c>
      <c r="B33" s="5">
        <v>107</v>
      </c>
      <c r="C33" s="5" t="s">
        <v>3016</v>
      </c>
      <c r="D33" s="52">
        <v>20000</v>
      </c>
      <c r="E33" s="5" t="s">
        <v>3022</v>
      </c>
      <c r="F33" s="5" t="s">
        <v>3018</v>
      </c>
    </row>
    <row r="34" spans="1:6" x14ac:dyDescent="0.2">
      <c r="A34" s="4">
        <v>33</v>
      </c>
      <c r="B34" s="4">
        <v>109</v>
      </c>
      <c r="C34" s="4" t="s">
        <v>3016</v>
      </c>
      <c r="D34" s="51">
        <v>20000</v>
      </c>
      <c r="E34" s="4" t="s">
        <v>3022</v>
      </c>
      <c r="F34" s="4" t="s">
        <v>3018</v>
      </c>
    </row>
    <row r="35" spans="1:6" x14ac:dyDescent="0.2">
      <c r="A35" s="5">
        <v>34</v>
      </c>
      <c r="B35" s="5">
        <v>114</v>
      </c>
      <c r="C35" s="5" t="s">
        <v>3016</v>
      </c>
      <c r="D35" s="52">
        <v>20000</v>
      </c>
      <c r="E35" s="5" t="s">
        <v>3022</v>
      </c>
      <c r="F35" s="5" t="s">
        <v>3018</v>
      </c>
    </row>
    <row r="36" spans="1:6" x14ac:dyDescent="0.2">
      <c r="A36" s="4">
        <v>35</v>
      </c>
      <c r="B36" s="4">
        <v>115</v>
      </c>
      <c r="C36" s="4" t="s">
        <v>3016</v>
      </c>
      <c r="D36" s="51">
        <v>20000</v>
      </c>
      <c r="E36" s="4" t="s">
        <v>3022</v>
      </c>
      <c r="F36" s="4" t="s">
        <v>3018</v>
      </c>
    </row>
    <row r="37" spans="1:6" x14ac:dyDescent="0.2">
      <c r="A37" s="5">
        <v>36</v>
      </c>
      <c r="B37" s="5">
        <v>117</v>
      </c>
      <c r="C37" s="5" t="s">
        <v>3016</v>
      </c>
      <c r="D37" s="52">
        <v>10000</v>
      </c>
      <c r="E37" s="5" t="s">
        <v>3023</v>
      </c>
      <c r="F37" s="5" t="s">
        <v>3018</v>
      </c>
    </row>
    <row r="38" spans="1:6" x14ac:dyDescent="0.2">
      <c r="A38" s="4">
        <v>37</v>
      </c>
      <c r="B38" s="4">
        <v>120</v>
      </c>
      <c r="C38" s="4" t="s">
        <v>3016</v>
      </c>
      <c r="D38" s="51">
        <v>60000</v>
      </c>
      <c r="E38" s="4" t="s">
        <v>3021</v>
      </c>
      <c r="F38" s="4" t="s">
        <v>3018</v>
      </c>
    </row>
    <row r="39" spans="1:6" x14ac:dyDescent="0.2">
      <c r="A39" s="5">
        <v>38</v>
      </c>
      <c r="B39" s="5">
        <v>123</v>
      </c>
      <c r="C39" s="5" t="s">
        <v>3019</v>
      </c>
      <c r="D39" s="52">
        <v>40000</v>
      </c>
      <c r="E39" s="5" t="s">
        <v>3023</v>
      </c>
      <c r="F39" s="5" t="s">
        <v>3020</v>
      </c>
    </row>
    <row r="40" spans="1:6" x14ac:dyDescent="0.2">
      <c r="A40" s="4">
        <v>39</v>
      </c>
      <c r="B40" s="4">
        <v>129</v>
      </c>
      <c r="C40" s="4" t="s">
        <v>3016</v>
      </c>
      <c r="D40" s="51">
        <v>10000</v>
      </c>
      <c r="E40" s="4" t="s">
        <v>3023</v>
      </c>
      <c r="F40" s="4" t="s">
        <v>3018</v>
      </c>
    </row>
    <row r="41" spans="1:6" x14ac:dyDescent="0.2">
      <c r="A41" s="5">
        <v>40</v>
      </c>
      <c r="B41" s="5">
        <v>136</v>
      </c>
      <c r="C41" s="5" t="s">
        <v>3016</v>
      </c>
      <c r="D41" s="52">
        <v>30000</v>
      </c>
      <c r="E41" s="5" t="s">
        <v>3021</v>
      </c>
      <c r="F41" s="5" t="s">
        <v>3018</v>
      </c>
    </row>
    <row r="42" spans="1:6" x14ac:dyDescent="0.2">
      <c r="A42" s="4">
        <v>41</v>
      </c>
      <c r="B42" s="4">
        <v>142</v>
      </c>
      <c r="C42" s="4" t="s">
        <v>3016</v>
      </c>
      <c r="D42" s="51">
        <v>30000</v>
      </c>
      <c r="E42" s="4" t="s">
        <v>3021</v>
      </c>
      <c r="F42" s="4" t="s">
        <v>3018</v>
      </c>
    </row>
    <row r="43" spans="1:6" x14ac:dyDescent="0.2">
      <c r="A43" s="5">
        <v>42</v>
      </c>
      <c r="B43" s="5">
        <v>144</v>
      </c>
      <c r="C43" s="5" t="s">
        <v>3016</v>
      </c>
      <c r="D43" s="52">
        <v>60000</v>
      </c>
      <c r="E43" s="5" t="s">
        <v>3021</v>
      </c>
      <c r="F43" s="5" t="s">
        <v>3018</v>
      </c>
    </row>
    <row r="44" spans="1:6" x14ac:dyDescent="0.2">
      <c r="A44" s="4">
        <v>43</v>
      </c>
      <c r="B44" s="4">
        <v>145</v>
      </c>
      <c r="C44" s="4" t="s">
        <v>3016</v>
      </c>
      <c r="D44" s="51">
        <v>70000</v>
      </c>
      <c r="E44" s="4" t="s">
        <v>3021</v>
      </c>
      <c r="F44" s="4" t="s">
        <v>3018</v>
      </c>
    </row>
    <row r="45" spans="1:6" x14ac:dyDescent="0.2">
      <c r="A45" s="5">
        <v>44</v>
      </c>
      <c r="B45" s="5">
        <v>146</v>
      </c>
      <c r="C45" s="5" t="s">
        <v>3016</v>
      </c>
      <c r="D45" s="52">
        <v>60000</v>
      </c>
      <c r="E45" s="5" t="s">
        <v>3021</v>
      </c>
      <c r="F45" s="5" t="s">
        <v>3018</v>
      </c>
    </row>
    <row r="46" spans="1:6" x14ac:dyDescent="0.2">
      <c r="A46" s="4">
        <v>45</v>
      </c>
      <c r="B46" s="4">
        <v>151</v>
      </c>
      <c r="C46" s="4" t="s">
        <v>3016</v>
      </c>
      <c r="D46" s="51">
        <v>20000</v>
      </c>
      <c r="E46" s="4" t="s">
        <v>3023</v>
      </c>
      <c r="F46" s="4" t="s">
        <v>3018</v>
      </c>
    </row>
    <row r="47" spans="1:6" x14ac:dyDescent="0.2">
      <c r="A47" s="5">
        <v>46</v>
      </c>
      <c r="B47" s="5">
        <v>152</v>
      </c>
      <c r="C47" s="5" t="s">
        <v>3019</v>
      </c>
      <c r="D47" s="52">
        <v>30000</v>
      </c>
      <c r="E47" s="5" t="s">
        <v>3022</v>
      </c>
      <c r="F47" s="5" t="s">
        <v>3020</v>
      </c>
    </row>
    <row r="48" spans="1:6" x14ac:dyDescent="0.2">
      <c r="A48" s="4">
        <v>47</v>
      </c>
      <c r="B48" s="4">
        <v>156</v>
      </c>
      <c r="C48" s="4" t="s">
        <v>3016</v>
      </c>
      <c r="D48" s="51">
        <v>30000</v>
      </c>
      <c r="E48" s="4" t="s">
        <v>3022</v>
      </c>
      <c r="F48" s="4" t="s">
        <v>3018</v>
      </c>
    </row>
    <row r="49" spans="1:6" x14ac:dyDescent="0.2">
      <c r="A49" s="5">
        <v>48</v>
      </c>
      <c r="B49" s="5">
        <v>164</v>
      </c>
      <c r="C49" s="5" t="s">
        <v>3016</v>
      </c>
      <c r="D49" s="52">
        <v>30000</v>
      </c>
      <c r="E49" s="5" t="s">
        <v>3022</v>
      </c>
      <c r="F49" s="5" t="s">
        <v>3020</v>
      </c>
    </row>
    <row r="50" spans="1:6" x14ac:dyDescent="0.2">
      <c r="A50" s="4">
        <v>49</v>
      </c>
      <c r="B50" s="4">
        <v>166</v>
      </c>
      <c r="C50" s="4" t="s">
        <v>3016</v>
      </c>
      <c r="D50" s="51">
        <v>30000</v>
      </c>
      <c r="E50" s="4" t="s">
        <v>3022</v>
      </c>
      <c r="F50" s="4" t="s">
        <v>3018</v>
      </c>
    </row>
    <row r="51" spans="1:6" x14ac:dyDescent="0.2">
      <c r="A51" s="5">
        <v>50</v>
      </c>
      <c r="B51" s="5">
        <v>169</v>
      </c>
      <c r="C51" s="5" t="s">
        <v>3019</v>
      </c>
      <c r="D51" s="52">
        <v>40000</v>
      </c>
      <c r="E51" s="5" t="s">
        <v>3023</v>
      </c>
      <c r="F51" s="5" t="s">
        <v>3018</v>
      </c>
    </row>
    <row r="52" spans="1:6" x14ac:dyDescent="0.2">
      <c r="A52" s="4">
        <v>51</v>
      </c>
      <c r="B52" s="4">
        <v>171</v>
      </c>
      <c r="C52" s="4" t="s">
        <v>3016</v>
      </c>
      <c r="D52" s="51">
        <v>30000</v>
      </c>
      <c r="E52" s="4" t="s">
        <v>3022</v>
      </c>
      <c r="F52" s="4" t="s">
        <v>3018</v>
      </c>
    </row>
    <row r="53" spans="1:6" x14ac:dyDescent="0.2">
      <c r="A53" s="5">
        <v>52</v>
      </c>
      <c r="B53" s="5">
        <v>181</v>
      </c>
      <c r="C53" s="5" t="s">
        <v>3019</v>
      </c>
      <c r="D53" s="52">
        <v>30000</v>
      </c>
      <c r="E53" s="5" t="s">
        <v>3022</v>
      </c>
      <c r="F53" s="5" t="s">
        <v>3020</v>
      </c>
    </row>
    <row r="54" spans="1:6" x14ac:dyDescent="0.2">
      <c r="A54" s="4">
        <v>53</v>
      </c>
      <c r="B54" s="4">
        <v>184</v>
      </c>
      <c r="C54" s="4" t="s">
        <v>3019</v>
      </c>
      <c r="D54" s="51">
        <v>40000</v>
      </c>
      <c r="E54" s="4" t="s">
        <v>3021</v>
      </c>
      <c r="F54" s="4" t="s">
        <v>3020</v>
      </c>
    </row>
    <row r="55" spans="1:6" x14ac:dyDescent="0.2">
      <c r="A55" s="5">
        <v>54</v>
      </c>
      <c r="B55" s="5">
        <v>188</v>
      </c>
      <c r="C55" s="5" t="s">
        <v>3016</v>
      </c>
      <c r="D55" s="52">
        <v>60000</v>
      </c>
      <c r="E55" s="5" t="s">
        <v>3021</v>
      </c>
      <c r="F55" s="5" t="s">
        <v>3020</v>
      </c>
    </row>
    <row r="56" spans="1:6" x14ac:dyDescent="0.2">
      <c r="A56" s="4">
        <v>55</v>
      </c>
      <c r="B56" s="4">
        <v>190</v>
      </c>
      <c r="C56" s="4" t="s">
        <v>3016</v>
      </c>
      <c r="D56" s="51">
        <v>40000</v>
      </c>
      <c r="E56" s="4" t="s">
        <v>3021</v>
      </c>
      <c r="F56" s="4" t="s">
        <v>3018</v>
      </c>
    </row>
    <row r="57" spans="1:6" x14ac:dyDescent="0.2">
      <c r="A57" s="5">
        <v>56</v>
      </c>
      <c r="B57" s="5">
        <v>191</v>
      </c>
      <c r="C57" s="5" t="s">
        <v>3016</v>
      </c>
      <c r="D57" s="52">
        <v>40000</v>
      </c>
      <c r="E57" s="5" t="s">
        <v>3021</v>
      </c>
      <c r="F57" s="5" t="s">
        <v>3018</v>
      </c>
    </row>
    <row r="58" spans="1:6" x14ac:dyDescent="0.2">
      <c r="A58" s="4">
        <v>57</v>
      </c>
      <c r="B58" s="4">
        <v>193</v>
      </c>
      <c r="C58" s="4" t="s">
        <v>3016</v>
      </c>
      <c r="D58" s="51">
        <v>40000</v>
      </c>
      <c r="E58" s="4" t="s">
        <v>3021</v>
      </c>
      <c r="F58" s="4" t="s">
        <v>3018</v>
      </c>
    </row>
    <row r="59" spans="1:6" x14ac:dyDescent="0.2">
      <c r="A59" s="5">
        <v>58</v>
      </c>
      <c r="B59" s="5">
        <v>194</v>
      </c>
      <c r="C59" s="5" t="s">
        <v>3016</v>
      </c>
      <c r="D59" s="52">
        <v>70000</v>
      </c>
      <c r="E59" s="5" t="s">
        <v>3024</v>
      </c>
      <c r="F59" s="5" t="s">
        <v>3018</v>
      </c>
    </row>
    <row r="60" spans="1:6" x14ac:dyDescent="0.2">
      <c r="A60" s="4">
        <v>59</v>
      </c>
      <c r="B60" s="4">
        <v>197</v>
      </c>
      <c r="C60" s="4" t="s">
        <v>3016</v>
      </c>
      <c r="D60" s="51">
        <v>80000</v>
      </c>
      <c r="E60" s="4" t="s">
        <v>3021</v>
      </c>
      <c r="F60" s="4" t="s">
        <v>3018</v>
      </c>
    </row>
    <row r="61" spans="1:6" x14ac:dyDescent="0.2">
      <c r="A61" s="5">
        <v>60</v>
      </c>
      <c r="B61" s="5">
        <v>198</v>
      </c>
      <c r="C61" s="5" t="s">
        <v>3019</v>
      </c>
      <c r="D61" s="52">
        <v>80000</v>
      </c>
      <c r="E61" s="5" t="s">
        <v>3021</v>
      </c>
      <c r="F61" s="5" t="s">
        <v>3018</v>
      </c>
    </row>
    <row r="62" spans="1:6" x14ac:dyDescent="0.2">
      <c r="A62" s="4">
        <v>61</v>
      </c>
      <c r="B62" s="4">
        <v>202</v>
      </c>
      <c r="C62" s="4" t="s">
        <v>3016</v>
      </c>
      <c r="D62" s="51">
        <v>80000</v>
      </c>
      <c r="E62" s="4" t="s">
        <v>3021</v>
      </c>
      <c r="F62" s="4" t="s">
        <v>3018</v>
      </c>
    </row>
    <row r="63" spans="1:6" x14ac:dyDescent="0.2">
      <c r="A63" s="5">
        <v>62</v>
      </c>
      <c r="B63" s="5">
        <v>210</v>
      </c>
      <c r="C63" s="5" t="s">
        <v>3016</v>
      </c>
      <c r="D63" s="52">
        <v>80000</v>
      </c>
      <c r="E63" s="5" t="s">
        <v>3021</v>
      </c>
      <c r="F63" s="5" t="s">
        <v>3018</v>
      </c>
    </row>
    <row r="64" spans="1:6" x14ac:dyDescent="0.2">
      <c r="A64" s="4">
        <v>63</v>
      </c>
      <c r="B64" s="4">
        <v>211</v>
      </c>
      <c r="C64" s="4" t="s">
        <v>3016</v>
      </c>
      <c r="D64" s="51">
        <v>40000</v>
      </c>
      <c r="E64" s="4" t="s">
        <v>3022</v>
      </c>
      <c r="F64" s="4" t="s">
        <v>3018</v>
      </c>
    </row>
    <row r="65" spans="1:6" x14ac:dyDescent="0.2">
      <c r="A65" s="5">
        <v>64</v>
      </c>
      <c r="B65" s="5">
        <v>218</v>
      </c>
      <c r="C65" s="5" t="s">
        <v>3019</v>
      </c>
      <c r="D65" s="52">
        <v>40000</v>
      </c>
      <c r="E65" s="5" t="s">
        <v>3022</v>
      </c>
      <c r="F65" s="5" t="s">
        <v>3018</v>
      </c>
    </row>
    <row r="66" spans="1:6" x14ac:dyDescent="0.2">
      <c r="A66" s="4">
        <v>65</v>
      </c>
      <c r="B66" s="4">
        <v>228</v>
      </c>
      <c r="C66" s="4" t="s">
        <v>3016</v>
      </c>
      <c r="D66" s="51">
        <v>40000</v>
      </c>
      <c r="E66" s="4" t="s">
        <v>3022</v>
      </c>
      <c r="F66" s="4" t="s">
        <v>3018</v>
      </c>
    </row>
    <row r="67" spans="1:6" x14ac:dyDescent="0.2">
      <c r="A67" s="5">
        <v>66</v>
      </c>
      <c r="B67" s="5">
        <v>233</v>
      </c>
      <c r="C67" s="5" t="s">
        <v>3016</v>
      </c>
      <c r="D67" s="52">
        <v>60000</v>
      </c>
      <c r="E67" s="5" t="s">
        <v>3021</v>
      </c>
      <c r="F67" s="5" t="s">
        <v>3020</v>
      </c>
    </row>
    <row r="68" spans="1:6" x14ac:dyDescent="0.2">
      <c r="A68" s="4">
        <v>67</v>
      </c>
      <c r="B68" s="4">
        <v>234</v>
      </c>
      <c r="C68" s="4" t="s">
        <v>3016</v>
      </c>
      <c r="D68" s="51">
        <v>70000</v>
      </c>
      <c r="E68" s="4" t="s">
        <v>3021</v>
      </c>
      <c r="F68" s="4" t="s">
        <v>3018</v>
      </c>
    </row>
    <row r="69" spans="1:6" x14ac:dyDescent="0.2">
      <c r="A69" s="5">
        <v>68</v>
      </c>
      <c r="B69" s="5">
        <v>236</v>
      </c>
      <c r="C69" s="5" t="s">
        <v>3019</v>
      </c>
      <c r="D69" s="52">
        <v>60000</v>
      </c>
      <c r="E69" s="5" t="s">
        <v>3021</v>
      </c>
      <c r="F69" s="5" t="s">
        <v>3018</v>
      </c>
    </row>
    <row r="70" spans="1:6" x14ac:dyDescent="0.2">
      <c r="A70" s="4">
        <v>69</v>
      </c>
      <c r="B70" s="4">
        <v>240</v>
      </c>
      <c r="C70" s="4" t="s">
        <v>3019</v>
      </c>
      <c r="D70" s="51">
        <v>80000</v>
      </c>
      <c r="E70" s="4" t="s">
        <v>3022</v>
      </c>
      <c r="F70" s="4" t="s">
        <v>3018</v>
      </c>
    </row>
    <row r="71" spans="1:6" x14ac:dyDescent="0.2">
      <c r="A71" s="5">
        <v>70</v>
      </c>
      <c r="B71" s="5">
        <v>241</v>
      </c>
      <c r="C71" s="5" t="s">
        <v>3019</v>
      </c>
      <c r="D71" s="52">
        <v>80000</v>
      </c>
      <c r="E71" s="5" t="s">
        <v>3022</v>
      </c>
      <c r="F71" s="5" t="s">
        <v>3020</v>
      </c>
    </row>
    <row r="72" spans="1:6" x14ac:dyDescent="0.2">
      <c r="A72" s="4">
        <v>71</v>
      </c>
      <c r="B72" s="4">
        <v>247</v>
      </c>
      <c r="C72" s="4" t="s">
        <v>3016</v>
      </c>
      <c r="D72" s="51">
        <v>80000</v>
      </c>
      <c r="E72" s="4" t="s">
        <v>3022</v>
      </c>
      <c r="F72" s="4" t="s">
        <v>3018</v>
      </c>
    </row>
    <row r="73" spans="1:6" x14ac:dyDescent="0.2">
      <c r="A73" s="5">
        <v>72</v>
      </c>
      <c r="B73" s="5">
        <v>250</v>
      </c>
      <c r="C73" s="5" t="s">
        <v>3019</v>
      </c>
      <c r="D73" s="52">
        <v>80000</v>
      </c>
      <c r="E73" s="5" t="s">
        <v>3022</v>
      </c>
      <c r="F73" s="5" t="s">
        <v>3018</v>
      </c>
    </row>
    <row r="74" spans="1:6" x14ac:dyDescent="0.2">
      <c r="A74" s="4">
        <v>73</v>
      </c>
      <c r="B74" s="4">
        <v>254</v>
      </c>
      <c r="C74" s="4" t="s">
        <v>3019</v>
      </c>
      <c r="D74" s="51">
        <v>80000</v>
      </c>
      <c r="E74" s="4" t="s">
        <v>3022</v>
      </c>
      <c r="F74" s="4" t="s">
        <v>3020</v>
      </c>
    </row>
    <row r="75" spans="1:6" x14ac:dyDescent="0.2">
      <c r="A75" s="5">
        <v>74</v>
      </c>
      <c r="B75" s="5">
        <v>256</v>
      </c>
      <c r="C75" s="5" t="s">
        <v>3019</v>
      </c>
      <c r="D75" s="52">
        <v>70000</v>
      </c>
      <c r="E75" s="5" t="s">
        <v>3022</v>
      </c>
      <c r="F75" s="5" t="s">
        <v>3018</v>
      </c>
    </row>
    <row r="76" spans="1:6" x14ac:dyDescent="0.2">
      <c r="A76" s="4">
        <v>75</v>
      </c>
      <c r="B76" s="4">
        <v>258</v>
      </c>
      <c r="C76" s="4" t="s">
        <v>3019</v>
      </c>
      <c r="D76" s="51">
        <v>70000</v>
      </c>
      <c r="E76" s="4" t="s">
        <v>3022</v>
      </c>
      <c r="F76" s="4" t="s">
        <v>3018</v>
      </c>
    </row>
    <row r="77" spans="1:6" x14ac:dyDescent="0.2">
      <c r="A77" s="5">
        <v>76</v>
      </c>
      <c r="B77" s="5">
        <v>259</v>
      </c>
      <c r="C77" s="5" t="s">
        <v>3019</v>
      </c>
      <c r="D77" s="52">
        <v>80000</v>
      </c>
      <c r="E77" s="5" t="s">
        <v>3022</v>
      </c>
      <c r="F77" s="5" t="s">
        <v>3018</v>
      </c>
    </row>
    <row r="78" spans="1:6" x14ac:dyDescent="0.2">
      <c r="A78" s="4">
        <v>77</v>
      </c>
      <c r="B78" s="4">
        <v>263</v>
      </c>
      <c r="C78" s="4" t="s">
        <v>3019</v>
      </c>
      <c r="D78" s="51">
        <v>80000</v>
      </c>
      <c r="E78" s="4" t="s">
        <v>3022</v>
      </c>
      <c r="F78" s="4" t="s">
        <v>3018</v>
      </c>
    </row>
    <row r="79" spans="1:6" x14ac:dyDescent="0.2">
      <c r="A79" s="5">
        <v>78</v>
      </c>
      <c r="B79" s="5">
        <v>266</v>
      </c>
      <c r="C79" s="5" t="s">
        <v>3019</v>
      </c>
      <c r="D79" s="52">
        <v>80000</v>
      </c>
      <c r="E79" s="5" t="s">
        <v>3022</v>
      </c>
      <c r="F79" s="5" t="s">
        <v>3020</v>
      </c>
    </row>
    <row r="80" spans="1:6" x14ac:dyDescent="0.2">
      <c r="A80" s="4">
        <v>79</v>
      </c>
      <c r="B80" s="4">
        <v>268</v>
      </c>
      <c r="C80" s="4" t="s">
        <v>3019</v>
      </c>
      <c r="D80" s="51">
        <v>40000</v>
      </c>
      <c r="E80" s="4" t="s">
        <v>3022</v>
      </c>
      <c r="F80" s="4" t="s">
        <v>3020</v>
      </c>
    </row>
    <row r="81" spans="1:6" x14ac:dyDescent="0.2">
      <c r="A81" s="5">
        <v>80</v>
      </c>
      <c r="B81" s="5">
        <v>269</v>
      </c>
      <c r="C81" s="5" t="s">
        <v>3019</v>
      </c>
      <c r="D81" s="52">
        <v>160000</v>
      </c>
      <c r="E81" s="5" t="s">
        <v>3024</v>
      </c>
      <c r="F81" s="5" t="s">
        <v>3018</v>
      </c>
    </row>
    <row r="82" spans="1:6" x14ac:dyDescent="0.2">
      <c r="A82" s="4">
        <v>81</v>
      </c>
      <c r="B82" s="4">
        <v>271</v>
      </c>
      <c r="C82" s="4" t="s">
        <v>3016</v>
      </c>
      <c r="D82" s="51">
        <v>170000</v>
      </c>
      <c r="E82" s="4" t="s">
        <v>3024</v>
      </c>
      <c r="F82" s="4" t="s">
        <v>3018</v>
      </c>
    </row>
    <row r="83" spans="1:6" x14ac:dyDescent="0.2">
      <c r="A83" s="5">
        <v>82</v>
      </c>
      <c r="B83" s="5">
        <v>272</v>
      </c>
      <c r="C83" s="5" t="s">
        <v>3016</v>
      </c>
      <c r="D83" s="52">
        <v>120000</v>
      </c>
      <c r="E83" s="5" t="s">
        <v>3017</v>
      </c>
      <c r="F83" s="5" t="s">
        <v>3018</v>
      </c>
    </row>
    <row r="84" spans="1:6" x14ac:dyDescent="0.2">
      <c r="A84" s="4">
        <v>83</v>
      </c>
      <c r="B84" s="4">
        <v>275</v>
      </c>
      <c r="C84" s="4" t="s">
        <v>3019</v>
      </c>
      <c r="D84" s="51">
        <v>130000</v>
      </c>
      <c r="E84" s="4" t="s">
        <v>3024</v>
      </c>
      <c r="F84" s="4" t="s">
        <v>3020</v>
      </c>
    </row>
    <row r="85" spans="1:6" x14ac:dyDescent="0.2">
      <c r="A85" s="5">
        <v>84</v>
      </c>
      <c r="B85" s="5">
        <v>276</v>
      </c>
      <c r="C85" s="5" t="s">
        <v>3016</v>
      </c>
      <c r="D85" s="52">
        <v>130000</v>
      </c>
      <c r="E85" s="5" t="s">
        <v>3024</v>
      </c>
      <c r="F85" s="5" t="s">
        <v>3018</v>
      </c>
    </row>
    <row r="86" spans="1:6" x14ac:dyDescent="0.2">
      <c r="A86" s="4">
        <v>85</v>
      </c>
      <c r="B86" s="4">
        <v>282</v>
      </c>
      <c r="C86" s="4" t="s">
        <v>3019</v>
      </c>
      <c r="D86" s="51">
        <v>80000</v>
      </c>
      <c r="E86" s="4" t="s">
        <v>3023</v>
      </c>
      <c r="F86" s="4" t="s">
        <v>3020</v>
      </c>
    </row>
    <row r="87" spans="1:6" x14ac:dyDescent="0.2">
      <c r="A87" s="5">
        <v>86</v>
      </c>
      <c r="B87" s="5">
        <v>283</v>
      </c>
      <c r="C87" s="5" t="s">
        <v>3019</v>
      </c>
      <c r="D87" s="52">
        <v>60000</v>
      </c>
      <c r="E87" s="5" t="s">
        <v>3022</v>
      </c>
      <c r="F87" s="5" t="s">
        <v>3020</v>
      </c>
    </row>
    <row r="88" spans="1:6" x14ac:dyDescent="0.2">
      <c r="A88" s="4">
        <v>87</v>
      </c>
      <c r="B88" s="4">
        <v>286</v>
      </c>
      <c r="C88" s="4" t="s">
        <v>3016</v>
      </c>
      <c r="D88" s="51">
        <v>70000</v>
      </c>
      <c r="E88" s="4" t="s">
        <v>3021</v>
      </c>
      <c r="F88" s="4" t="s">
        <v>3018</v>
      </c>
    </row>
    <row r="89" spans="1:6" x14ac:dyDescent="0.2">
      <c r="A89" s="5">
        <v>88</v>
      </c>
      <c r="B89" s="5">
        <v>288</v>
      </c>
      <c r="C89" s="5" t="s">
        <v>3016</v>
      </c>
      <c r="D89" s="52">
        <v>70000</v>
      </c>
      <c r="E89" s="5" t="s">
        <v>3021</v>
      </c>
      <c r="F89" s="5" t="s">
        <v>3020</v>
      </c>
    </row>
    <row r="90" spans="1:6" x14ac:dyDescent="0.2">
      <c r="A90" s="4">
        <v>89</v>
      </c>
      <c r="B90" s="4">
        <v>290</v>
      </c>
      <c r="C90" s="4" t="s">
        <v>3016</v>
      </c>
      <c r="D90" s="51">
        <v>80000</v>
      </c>
      <c r="E90" s="4" t="s">
        <v>3017</v>
      </c>
      <c r="F90" s="4" t="s">
        <v>3018</v>
      </c>
    </row>
    <row r="91" spans="1:6" x14ac:dyDescent="0.2">
      <c r="A91" s="5">
        <v>90</v>
      </c>
      <c r="B91" s="5">
        <v>306</v>
      </c>
      <c r="C91" s="5" t="s">
        <v>3019</v>
      </c>
      <c r="D91" s="52">
        <v>80000</v>
      </c>
      <c r="E91" s="5" t="s">
        <v>3017</v>
      </c>
      <c r="F91" s="5" t="s">
        <v>3018</v>
      </c>
    </row>
    <row r="92" spans="1:6" x14ac:dyDescent="0.2">
      <c r="A92" s="4">
        <v>91</v>
      </c>
      <c r="B92" s="4">
        <v>308</v>
      </c>
      <c r="C92" s="4" t="s">
        <v>3019</v>
      </c>
      <c r="D92" s="51">
        <v>90000</v>
      </c>
      <c r="E92" s="4" t="s">
        <v>3021</v>
      </c>
      <c r="F92" s="4" t="s">
        <v>3018</v>
      </c>
    </row>
    <row r="93" spans="1:6" x14ac:dyDescent="0.2">
      <c r="A93" s="5">
        <v>92</v>
      </c>
      <c r="B93" s="5">
        <v>314</v>
      </c>
      <c r="C93" s="5" t="s">
        <v>3016</v>
      </c>
      <c r="D93" s="52">
        <v>90000</v>
      </c>
      <c r="E93" s="5" t="s">
        <v>3021</v>
      </c>
      <c r="F93" s="5" t="s">
        <v>3018</v>
      </c>
    </row>
    <row r="94" spans="1:6" x14ac:dyDescent="0.2">
      <c r="A94" s="4">
        <v>93</v>
      </c>
      <c r="B94" s="4">
        <v>315</v>
      </c>
      <c r="C94" s="4" t="s">
        <v>3016</v>
      </c>
      <c r="D94" s="51">
        <v>90000</v>
      </c>
      <c r="E94" s="4" t="s">
        <v>3017</v>
      </c>
      <c r="F94" s="4" t="s">
        <v>3018</v>
      </c>
    </row>
    <row r="95" spans="1:6" x14ac:dyDescent="0.2">
      <c r="A95" s="5">
        <v>94</v>
      </c>
      <c r="B95" s="5">
        <v>317</v>
      </c>
      <c r="C95" s="5" t="s">
        <v>3016</v>
      </c>
      <c r="D95" s="52">
        <v>100000</v>
      </c>
      <c r="E95" s="5" t="s">
        <v>3024</v>
      </c>
      <c r="F95" s="5" t="s">
        <v>3018</v>
      </c>
    </row>
    <row r="96" spans="1:6" x14ac:dyDescent="0.2">
      <c r="A96" s="4">
        <v>95</v>
      </c>
      <c r="B96" s="4">
        <v>321</v>
      </c>
      <c r="C96" s="4" t="s">
        <v>3019</v>
      </c>
      <c r="D96" s="51">
        <v>70000</v>
      </c>
      <c r="E96" s="4" t="s">
        <v>3021</v>
      </c>
      <c r="F96" s="4" t="s">
        <v>3020</v>
      </c>
    </row>
    <row r="97" spans="1:6" x14ac:dyDescent="0.2">
      <c r="A97" s="5">
        <v>96</v>
      </c>
      <c r="B97" s="5">
        <v>326</v>
      </c>
      <c r="C97" s="5" t="s">
        <v>3019</v>
      </c>
      <c r="D97" s="52">
        <v>70000</v>
      </c>
      <c r="E97" s="5" t="s">
        <v>3021</v>
      </c>
      <c r="F97" s="5" t="s">
        <v>3018</v>
      </c>
    </row>
    <row r="98" spans="1:6" x14ac:dyDescent="0.2">
      <c r="A98" s="4">
        <v>97</v>
      </c>
      <c r="B98" s="4">
        <v>329</v>
      </c>
      <c r="C98" s="4" t="s">
        <v>3016</v>
      </c>
      <c r="D98" s="51">
        <v>60000</v>
      </c>
      <c r="E98" s="4" t="s">
        <v>3017</v>
      </c>
      <c r="F98" s="4" t="s">
        <v>3018</v>
      </c>
    </row>
    <row r="99" spans="1:6" x14ac:dyDescent="0.2">
      <c r="A99" s="5">
        <v>98</v>
      </c>
      <c r="B99" s="5">
        <v>331</v>
      </c>
      <c r="C99" s="5" t="s">
        <v>3016</v>
      </c>
      <c r="D99" s="52">
        <v>60000</v>
      </c>
      <c r="E99" s="5" t="s">
        <v>3021</v>
      </c>
      <c r="F99" s="5" t="s">
        <v>3018</v>
      </c>
    </row>
    <row r="100" spans="1:6" x14ac:dyDescent="0.2">
      <c r="A100" s="4">
        <v>99</v>
      </c>
      <c r="B100" s="4">
        <v>335</v>
      </c>
      <c r="C100" s="4" t="s">
        <v>3019</v>
      </c>
      <c r="D100" s="51">
        <v>60000</v>
      </c>
      <c r="E100" s="4" t="s">
        <v>3021</v>
      </c>
      <c r="F100" s="4" t="s">
        <v>3020</v>
      </c>
    </row>
    <row r="101" spans="1:6" x14ac:dyDescent="0.2">
      <c r="A101" s="5">
        <v>100</v>
      </c>
      <c r="B101" s="5">
        <v>339</v>
      </c>
      <c r="C101" s="5" t="s">
        <v>3016</v>
      </c>
      <c r="D101" s="52">
        <v>60000</v>
      </c>
      <c r="E101" s="5" t="s">
        <v>3017</v>
      </c>
      <c r="F101" s="5" t="s">
        <v>3018</v>
      </c>
    </row>
    <row r="102" spans="1:6" x14ac:dyDescent="0.2">
      <c r="A102" s="4">
        <v>101</v>
      </c>
      <c r="B102" s="4">
        <v>342</v>
      </c>
      <c r="C102" s="4" t="s">
        <v>3019</v>
      </c>
      <c r="D102" s="51">
        <v>60000</v>
      </c>
      <c r="E102" s="4" t="s">
        <v>3021</v>
      </c>
      <c r="F102" s="4" t="s">
        <v>3018</v>
      </c>
    </row>
    <row r="103" spans="1:6" x14ac:dyDescent="0.2">
      <c r="A103" s="5">
        <v>102</v>
      </c>
      <c r="B103" s="5">
        <v>343</v>
      </c>
      <c r="C103" s="5" t="s">
        <v>3019</v>
      </c>
      <c r="D103" s="52">
        <v>70000</v>
      </c>
      <c r="E103" s="5" t="s">
        <v>3017</v>
      </c>
      <c r="F103" s="5" t="s">
        <v>3020</v>
      </c>
    </row>
    <row r="104" spans="1:6" x14ac:dyDescent="0.2">
      <c r="A104" s="4">
        <v>103</v>
      </c>
      <c r="B104" s="4">
        <v>344</v>
      </c>
      <c r="C104" s="4" t="s">
        <v>3019</v>
      </c>
      <c r="D104" s="51">
        <v>80000</v>
      </c>
      <c r="E104" s="4" t="s">
        <v>3017</v>
      </c>
      <c r="F104" s="4" t="s">
        <v>3018</v>
      </c>
    </row>
    <row r="105" spans="1:6" x14ac:dyDescent="0.2">
      <c r="A105" s="5">
        <v>104</v>
      </c>
      <c r="B105" s="5">
        <v>349</v>
      </c>
      <c r="C105" s="5" t="s">
        <v>3019</v>
      </c>
      <c r="D105" s="52">
        <v>70000</v>
      </c>
      <c r="E105" s="5" t="s">
        <v>3017</v>
      </c>
      <c r="F105" s="5" t="s">
        <v>3018</v>
      </c>
    </row>
    <row r="106" spans="1:6" x14ac:dyDescent="0.2">
      <c r="A106" s="4">
        <v>105</v>
      </c>
      <c r="B106" s="4">
        <v>351</v>
      </c>
      <c r="C106" s="4" t="s">
        <v>3016</v>
      </c>
      <c r="D106" s="51">
        <v>70000</v>
      </c>
      <c r="E106" s="4" t="s">
        <v>3017</v>
      </c>
      <c r="F106" s="4" t="s">
        <v>3020</v>
      </c>
    </row>
    <row r="107" spans="1:6" x14ac:dyDescent="0.2">
      <c r="A107" s="5">
        <v>106</v>
      </c>
      <c r="B107" s="5">
        <v>353</v>
      </c>
      <c r="C107" s="5" t="s">
        <v>3019</v>
      </c>
      <c r="D107" s="52">
        <v>70000</v>
      </c>
      <c r="E107" s="5" t="s">
        <v>3017</v>
      </c>
      <c r="F107" s="5" t="s">
        <v>3020</v>
      </c>
    </row>
    <row r="108" spans="1:6" x14ac:dyDescent="0.2">
      <c r="A108" s="4">
        <v>107</v>
      </c>
      <c r="B108" s="4">
        <v>357</v>
      </c>
      <c r="C108" s="4" t="s">
        <v>3019</v>
      </c>
      <c r="D108" s="51">
        <v>70000</v>
      </c>
      <c r="E108" s="4" t="s">
        <v>3017</v>
      </c>
      <c r="F108" s="4" t="s">
        <v>3020</v>
      </c>
    </row>
    <row r="109" spans="1:6" x14ac:dyDescent="0.2">
      <c r="A109" s="5">
        <v>108</v>
      </c>
      <c r="B109" s="5">
        <v>358</v>
      </c>
      <c r="C109" s="5" t="s">
        <v>3016</v>
      </c>
      <c r="D109" s="52">
        <v>90000</v>
      </c>
      <c r="E109" s="5" t="s">
        <v>3017</v>
      </c>
      <c r="F109" s="5" t="s">
        <v>3018</v>
      </c>
    </row>
    <row r="110" spans="1:6" x14ac:dyDescent="0.2">
      <c r="A110" s="4">
        <v>109</v>
      </c>
      <c r="B110" s="4">
        <v>366</v>
      </c>
      <c r="C110" s="4" t="s">
        <v>3019</v>
      </c>
      <c r="D110" s="51">
        <v>70000</v>
      </c>
      <c r="E110" s="4" t="s">
        <v>3017</v>
      </c>
      <c r="F110" s="4" t="s">
        <v>3020</v>
      </c>
    </row>
    <row r="111" spans="1:6" x14ac:dyDescent="0.2">
      <c r="A111" s="5">
        <v>110</v>
      </c>
      <c r="B111" s="5">
        <v>369</v>
      </c>
      <c r="C111" s="5" t="s">
        <v>3019</v>
      </c>
      <c r="D111" s="52">
        <v>70000</v>
      </c>
      <c r="E111" s="5" t="s">
        <v>3017</v>
      </c>
      <c r="F111" s="5" t="s">
        <v>3020</v>
      </c>
    </row>
    <row r="112" spans="1:6" x14ac:dyDescent="0.2">
      <c r="A112" s="4">
        <v>111</v>
      </c>
      <c r="B112" s="4">
        <v>370</v>
      </c>
      <c r="C112" s="4" t="s">
        <v>3016</v>
      </c>
      <c r="D112" s="51">
        <v>60000</v>
      </c>
      <c r="E112" s="4" t="s">
        <v>3021</v>
      </c>
      <c r="F112" s="4" t="s">
        <v>3018</v>
      </c>
    </row>
    <row r="113" spans="1:6" x14ac:dyDescent="0.2">
      <c r="A113" s="5">
        <v>112</v>
      </c>
      <c r="B113" s="5">
        <v>371</v>
      </c>
      <c r="C113" s="5" t="s">
        <v>3016</v>
      </c>
      <c r="D113" s="52">
        <v>60000</v>
      </c>
      <c r="E113" s="5" t="s">
        <v>3021</v>
      </c>
      <c r="F113" s="5" t="s">
        <v>3018</v>
      </c>
    </row>
    <row r="114" spans="1:6" x14ac:dyDescent="0.2">
      <c r="A114" s="4">
        <v>113</v>
      </c>
      <c r="B114" s="4">
        <v>373</v>
      </c>
      <c r="C114" s="4" t="s">
        <v>3016</v>
      </c>
      <c r="D114" s="51">
        <v>60000</v>
      </c>
      <c r="E114" s="4" t="s">
        <v>3021</v>
      </c>
      <c r="F114" s="4" t="s">
        <v>3018</v>
      </c>
    </row>
    <row r="115" spans="1:6" x14ac:dyDescent="0.2">
      <c r="A115" s="5">
        <v>114</v>
      </c>
      <c r="B115" s="5">
        <v>375</v>
      </c>
      <c r="C115" s="5" t="s">
        <v>3016</v>
      </c>
      <c r="D115" s="52">
        <v>70000</v>
      </c>
      <c r="E115" s="5" t="s">
        <v>3017</v>
      </c>
      <c r="F115" s="5" t="s">
        <v>3018</v>
      </c>
    </row>
    <row r="116" spans="1:6" x14ac:dyDescent="0.2">
      <c r="A116" s="4">
        <v>115</v>
      </c>
      <c r="B116" s="4">
        <v>377</v>
      </c>
      <c r="C116" s="4" t="s">
        <v>3019</v>
      </c>
      <c r="D116" s="51">
        <v>70000</v>
      </c>
      <c r="E116" s="4" t="s">
        <v>3021</v>
      </c>
      <c r="F116" s="4" t="s">
        <v>3018</v>
      </c>
    </row>
    <row r="117" spans="1:6" x14ac:dyDescent="0.2">
      <c r="A117" s="5">
        <v>116</v>
      </c>
      <c r="B117" s="5">
        <v>381</v>
      </c>
      <c r="C117" s="5" t="s">
        <v>3016</v>
      </c>
      <c r="D117" s="52">
        <v>70000</v>
      </c>
      <c r="E117" s="5" t="s">
        <v>3021</v>
      </c>
      <c r="F117" s="5" t="s">
        <v>3018</v>
      </c>
    </row>
    <row r="118" spans="1:6" x14ac:dyDescent="0.2">
      <c r="A118" s="4">
        <v>117</v>
      </c>
      <c r="B118" s="4">
        <v>383</v>
      </c>
      <c r="C118" s="4" t="s">
        <v>3016</v>
      </c>
      <c r="D118" s="51">
        <v>70000</v>
      </c>
      <c r="E118" s="4" t="s">
        <v>3021</v>
      </c>
      <c r="F118" s="4" t="s">
        <v>3018</v>
      </c>
    </row>
    <row r="119" spans="1:6" x14ac:dyDescent="0.2">
      <c r="A119" s="5">
        <v>118</v>
      </c>
      <c r="B119" s="5">
        <v>387</v>
      </c>
      <c r="C119" s="5" t="s">
        <v>3016</v>
      </c>
      <c r="D119" s="52">
        <v>70000</v>
      </c>
      <c r="E119" s="5" t="s">
        <v>3021</v>
      </c>
      <c r="F119" s="5" t="s">
        <v>3018</v>
      </c>
    </row>
    <row r="120" spans="1:6" x14ac:dyDescent="0.2">
      <c r="A120" s="4">
        <v>119</v>
      </c>
      <c r="B120" s="4">
        <v>388</v>
      </c>
      <c r="C120" s="4" t="s">
        <v>3019</v>
      </c>
      <c r="D120" s="51">
        <v>80000</v>
      </c>
      <c r="E120" s="4" t="s">
        <v>3021</v>
      </c>
      <c r="F120" s="4" t="s">
        <v>3020</v>
      </c>
    </row>
    <row r="121" spans="1:6" x14ac:dyDescent="0.2">
      <c r="A121" s="5">
        <v>120</v>
      </c>
      <c r="B121" s="5">
        <v>389</v>
      </c>
      <c r="C121" s="5" t="s">
        <v>3019</v>
      </c>
      <c r="D121" s="52">
        <v>30000</v>
      </c>
      <c r="E121" s="5" t="s">
        <v>3021</v>
      </c>
      <c r="F121" s="5" t="s">
        <v>3020</v>
      </c>
    </row>
    <row r="122" spans="1:6" x14ac:dyDescent="0.2">
      <c r="A122" s="4">
        <v>121</v>
      </c>
      <c r="B122" s="4">
        <v>392</v>
      </c>
      <c r="C122" s="4" t="s">
        <v>3019</v>
      </c>
      <c r="D122" s="51">
        <v>40000</v>
      </c>
      <c r="E122" s="4" t="s">
        <v>3017</v>
      </c>
      <c r="F122" s="4" t="s">
        <v>3018</v>
      </c>
    </row>
    <row r="123" spans="1:6" x14ac:dyDescent="0.2">
      <c r="A123" s="5">
        <v>122</v>
      </c>
      <c r="B123" s="5">
        <v>393</v>
      </c>
      <c r="C123" s="5" t="s">
        <v>3016</v>
      </c>
      <c r="D123" s="52">
        <v>70000</v>
      </c>
      <c r="E123" s="5" t="s">
        <v>3021</v>
      </c>
      <c r="F123" s="5" t="s">
        <v>3018</v>
      </c>
    </row>
    <row r="124" spans="1:6" x14ac:dyDescent="0.2">
      <c r="A124" s="4">
        <v>123</v>
      </c>
      <c r="B124" s="4">
        <v>395</v>
      </c>
      <c r="C124" s="4" t="s">
        <v>3016</v>
      </c>
      <c r="D124" s="51">
        <v>70000</v>
      </c>
      <c r="E124" s="4" t="s">
        <v>3021</v>
      </c>
      <c r="F124" s="4" t="s">
        <v>3018</v>
      </c>
    </row>
    <row r="125" spans="1:6" x14ac:dyDescent="0.2">
      <c r="A125" s="5">
        <v>124</v>
      </c>
      <c r="B125" s="5">
        <v>397</v>
      </c>
      <c r="C125" s="5" t="s">
        <v>3016</v>
      </c>
      <c r="D125" s="52">
        <v>70000</v>
      </c>
      <c r="E125" s="5" t="s">
        <v>3021</v>
      </c>
      <c r="F125" s="5" t="s">
        <v>3018</v>
      </c>
    </row>
    <row r="126" spans="1:6" x14ac:dyDescent="0.2">
      <c r="A126" s="4">
        <v>125</v>
      </c>
      <c r="B126" s="4">
        <v>398</v>
      </c>
      <c r="C126" s="4" t="s">
        <v>3019</v>
      </c>
      <c r="D126" s="51">
        <v>80000</v>
      </c>
      <c r="E126" s="4" t="s">
        <v>3021</v>
      </c>
      <c r="F126" s="4" t="s">
        <v>3018</v>
      </c>
    </row>
    <row r="127" spans="1:6" x14ac:dyDescent="0.2">
      <c r="A127" s="5">
        <v>126</v>
      </c>
      <c r="B127" s="5">
        <v>406</v>
      </c>
      <c r="C127" s="5" t="s">
        <v>3019</v>
      </c>
      <c r="D127" s="52">
        <v>70000</v>
      </c>
      <c r="E127" s="5" t="s">
        <v>3021</v>
      </c>
      <c r="F127" s="5" t="s">
        <v>3018</v>
      </c>
    </row>
    <row r="128" spans="1:6" x14ac:dyDescent="0.2">
      <c r="A128" s="4">
        <v>127</v>
      </c>
      <c r="B128" s="4">
        <v>408</v>
      </c>
      <c r="C128" s="4" t="s">
        <v>3016</v>
      </c>
      <c r="D128" s="51">
        <v>10000</v>
      </c>
      <c r="E128" s="4" t="s">
        <v>3022</v>
      </c>
      <c r="F128" s="4" t="s">
        <v>3020</v>
      </c>
    </row>
    <row r="129" spans="1:6" x14ac:dyDescent="0.2">
      <c r="A129" s="5">
        <v>128</v>
      </c>
      <c r="B129" s="5">
        <v>411</v>
      </c>
      <c r="C129" s="5" t="s">
        <v>3016</v>
      </c>
      <c r="D129" s="52">
        <v>40000</v>
      </c>
      <c r="E129" s="5" t="s">
        <v>3022</v>
      </c>
      <c r="F129" s="5" t="s">
        <v>3018</v>
      </c>
    </row>
    <row r="130" spans="1:6" x14ac:dyDescent="0.2">
      <c r="A130" s="4">
        <v>129</v>
      </c>
      <c r="B130" s="4">
        <v>421</v>
      </c>
      <c r="C130" s="4" t="s">
        <v>3016</v>
      </c>
      <c r="D130" s="51">
        <v>40000</v>
      </c>
      <c r="E130" s="4" t="s">
        <v>3022</v>
      </c>
      <c r="F130" s="4" t="s">
        <v>3018</v>
      </c>
    </row>
    <row r="131" spans="1:6" x14ac:dyDescent="0.2">
      <c r="A131" s="5">
        <v>130</v>
      </c>
      <c r="B131" s="5">
        <v>428</v>
      </c>
      <c r="C131" s="5" t="s">
        <v>3019</v>
      </c>
      <c r="D131" s="52">
        <v>40000</v>
      </c>
      <c r="E131" s="5" t="s">
        <v>3022</v>
      </c>
      <c r="F131" s="5" t="s">
        <v>3018</v>
      </c>
    </row>
    <row r="132" spans="1:6" x14ac:dyDescent="0.2">
      <c r="A132" s="4">
        <v>131</v>
      </c>
      <c r="B132" s="4">
        <v>437</v>
      </c>
      <c r="C132" s="4" t="s">
        <v>3016</v>
      </c>
      <c r="D132" s="51">
        <v>30000</v>
      </c>
      <c r="E132" s="4" t="s">
        <v>3022</v>
      </c>
      <c r="F132" s="4" t="s">
        <v>3018</v>
      </c>
    </row>
    <row r="133" spans="1:6" x14ac:dyDescent="0.2">
      <c r="A133" s="5">
        <v>132</v>
      </c>
      <c r="B133" s="5">
        <v>444</v>
      </c>
      <c r="C133" s="5" t="s">
        <v>3016</v>
      </c>
      <c r="D133" s="52">
        <v>30000</v>
      </c>
      <c r="E133" s="5" t="s">
        <v>3022</v>
      </c>
      <c r="F133" s="5" t="s">
        <v>3020</v>
      </c>
    </row>
    <row r="134" spans="1:6" x14ac:dyDescent="0.2">
      <c r="A134" s="4">
        <v>133</v>
      </c>
      <c r="B134" s="4">
        <v>445</v>
      </c>
      <c r="C134" s="4" t="s">
        <v>3019</v>
      </c>
      <c r="D134" s="51">
        <v>30000</v>
      </c>
      <c r="E134" s="4" t="s">
        <v>3022</v>
      </c>
      <c r="F134" s="4" t="s">
        <v>3020</v>
      </c>
    </row>
    <row r="135" spans="1:6" x14ac:dyDescent="0.2">
      <c r="A135" s="5">
        <v>134</v>
      </c>
      <c r="B135" s="5">
        <v>447</v>
      </c>
      <c r="C135" s="5" t="s">
        <v>3019</v>
      </c>
      <c r="D135" s="52">
        <v>30000</v>
      </c>
      <c r="E135" s="5" t="s">
        <v>3023</v>
      </c>
      <c r="F135" s="5" t="s">
        <v>3020</v>
      </c>
    </row>
    <row r="136" spans="1:6" x14ac:dyDescent="0.2">
      <c r="A136" s="4">
        <v>135</v>
      </c>
      <c r="B136" s="4">
        <v>451</v>
      </c>
      <c r="C136" s="4" t="s">
        <v>3019</v>
      </c>
      <c r="D136" s="51">
        <v>10000</v>
      </c>
      <c r="E136" s="4" t="s">
        <v>3022</v>
      </c>
      <c r="F136" s="4" t="s">
        <v>3018</v>
      </c>
    </row>
    <row r="137" spans="1:6" x14ac:dyDescent="0.2">
      <c r="A137" s="5">
        <v>136</v>
      </c>
      <c r="B137" s="5">
        <v>452</v>
      </c>
      <c r="C137" s="5" t="s">
        <v>3019</v>
      </c>
      <c r="D137" s="52">
        <v>30000</v>
      </c>
      <c r="E137" s="5" t="s">
        <v>3023</v>
      </c>
      <c r="F137" s="5" t="s">
        <v>3020</v>
      </c>
    </row>
    <row r="138" spans="1:6" x14ac:dyDescent="0.2">
      <c r="A138" s="4">
        <v>137</v>
      </c>
      <c r="B138" s="4">
        <v>453</v>
      </c>
      <c r="C138" s="4" t="s">
        <v>3019</v>
      </c>
      <c r="D138" s="51">
        <v>40000</v>
      </c>
      <c r="E138" s="4" t="s">
        <v>3022</v>
      </c>
      <c r="F138" s="4" t="s">
        <v>3020</v>
      </c>
    </row>
    <row r="139" spans="1:6" x14ac:dyDescent="0.2">
      <c r="A139" s="5">
        <v>138</v>
      </c>
      <c r="B139" s="5">
        <v>460</v>
      </c>
      <c r="C139" s="5" t="s">
        <v>3016</v>
      </c>
      <c r="D139" s="52">
        <v>40000</v>
      </c>
      <c r="E139" s="5" t="s">
        <v>3022</v>
      </c>
      <c r="F139" s="5" t="s">
        <v>3018</v>
      </c>
    </row>
    <row r="140" spans="1:6" x14ac:dyDescent="0.2">
      <c r="A140" s="4">
        <v>139</v>
      </c>
      <c r="B140" s="4">
        <v>463</v>
      </c>
      <c r="C140" s="4" t="s">
        <v>3016</v>
      </c>
      <c r="D140" s="51">
        <v>40000</v>
      </c>
      <c r="E140" s="4" t="s">
        <v>3022</v>
      </c>
      <c r="F140" s="4" t="s">
        <v>3020</v>
      </c>
    </row>
    <row r="141" spans="1:6" x14ac:dyDescent="0.2">
      <c r="A141" s="5">
        <v>140</v>
      </c>
      <c r="B141" s="5">
        <v>466</v>
      </c>
      <c r="C141" s="5" t="s">
        <v>3019</v>
      </c>
      <c r="D141" s="52">
        <v>30000</v>
      </c>
      <c r="E141" s="5" t="s">
        <v>3021</v>
      </c>
      <c r="F141" s="5" t="s">
        <v>3020</v>
      </c>
    </row>
    <row r="142" spans="1:6" x14ac:dyDescent="0.2">
      <c r="A142" s="4">
        <v>141</v>
      </c>
      <c r="B142" s="4">
        <v>467</v>
      </c>
      <c r="C142" s="4" t="s">
        <v>3019</v>
      </c>
      <c r="D142" s="51">
        <v>30000</v>
      </c>
      <c r="E142" s="4" t="s">
        <v>3023</v>
      </c>
      <c r="F142" s="4" t="s">
        <v>3020</v>
      </c>
    </row>
    <row r="143" spans="1:6" x14ac:dyDescent="0.2">
      <c r="A143" s="5">
        <v>142</v>
      </c>
      <c r="B143" s="5">
        <v>468</v>
      </c>
      <c r="C143" s="5" t="s">
        <v>3016</v>
      </c>
      <c r="D143" s="52">
        <v>40000</v>
      </c>
      <c r="E143" s="5" t="s">
        <v>3022</v>
      </c>
      <c r="F143" s="5" t="s">
        <v>3020</v>
      </c>
    </row>
    <row r="144" spans="1:6" x14ac:dyDescent="0.2">
      <c r="A144" s="4">
        <v>143</v>
      </c>
      <c r="B144" s="4">
        <v>469</v>
      </c>
      <c r="C144" s="4" t="s">
        <v>3019</v>
      </c>
      <c r="D144" s="51">
        <v>40000</v>
      </c>
      <c r="E144" s="4" t="s">
        <v>3022</v>
      </c>
      <c r="F144" s="4" t="s">
        <v>3020</v>
      </c>
    </row>
    <row r="145" spans="1:6" x14ac:dyDescent="0.2">
      <c r="A145" s="5">
        <v>144</v>
      </c>
      <c r="B145" s="5">
        <v>470</v>
      </c>
      <c r="C145" s="5" t="s">
        <v>3016</v>
      </c>
      <c r="D145" s="52">
        <v>40000</v>
      </c>
      <c r="E145" s="5" t="s">
        <v>3022</v>
      </c>
      <c r="F145" s="5" t="s">
        <v>3018</v>
      </c>
    </row>
    <row r="146" spans="1:6" x14ac:dyDescent="0.2">
      <c r="A146" s="4">
        <v>145</v>
      </c>
      <c r="B146" s="4">
        <v>471</v>
      </c>
      <c r="C146" s="4" t="s">
        <v>3019</v>
      </c>
      <c r="D146" s="51">
        <v>40000</v>
      </c>
      <c r="E146" s="4" t="s">
        <v>3022</v>
      </c>
      <c r="F146" s="4" t="s">
        <v>3020</v>
      </c>
    </row>
    <row r="147" spans="1:6" x14ac:dyDescent="0.2">
      <c r="A147" s="5">
        <v>146</v>
      </c>
      <c r="B147" s="5">
        <v>472</v>
      </c>
      <c r="C147" s="5" t="s">
        <v>3019</v>
      </c>
      <c r="D147" s="52">
        <v>40000</v>
      </c>
      <c r="E147" s="5" t="s">
        <v>3022</v>
      </c>
      <c r="F147" s="5" t="s">
        <v>3020</v>
      </c>
    </row>
    <row r="148" spans="1:6" x14ac:dyDescent="0.2">
      <c r="A148" s="4">
        <v>147</v>
      </c>
      <c r="B148" s="4">
        <v>483</v>
      </c>
      <c r="C148" s="4" t="s">
        <v>3019</v>
      </c>
      <c r="D148" s="51">
        <v>40000</v>
      </c>
      <c r="E148" s="4" t="s">
        <v>3017</v>
      </c>
      <c r="F148" s="4" t="s">
        <v>3018</v>
      </c>
    </row>
    <row r="149" spans="1:6" x14ac:dyDescent="0.2">
      <c r="A149" s="5">
        <v>148</v>
      </c>
      <c r="B149" s="5">
        <v>485</v>
      </c>
      <c r="C149" s="5" t="s">
        <v>3016</v>
      </c>
      <c r="D149" s="52">
        <v>60000</v>
      </c>
      <c r="E149" s="5" t="s">
        <v>3024</v>
      </c>
      <c r="F149" s="5" t="s">
        <v>3018</v>
      </c>
    </row>
    <row r="150" spans="1:6" x14ac:dyDescent="0.2">
      <c r="A150" s="4">
        <v>149</v>
      </c>
      <c r="B150" s="4">
        <v>487</v>
      </c>
      <c r="C150" s="4" t="s">
        <v>3016</v>
      </c>
      <c r="D150" s="51">
        <v>40000</v>
      </c>
      <c r="E150" s="4" t="s">
        <v>3017</v>
      </c>
      <c r="F150" s="4" t="s">
        <v>3018</v>
      </c>
    </row>
    <row r="151" spans="1:6" x14ac:dyDescent="0.2">
      <c r="A151" s="5">
        <v>150</v>
      </c>
      <c r="B151" s="5">
        <v>488</v>
      </c>
      <c r="C151" s="5" t="s">
        <v>3016</v>
      </c>
      <c r="D151" s="52">
        <v>40000</v>
      </c>
      <c r="E151" s="5" t="s">
        <v>3017</v>
      </c>
      <c r="F151" s="5" t="s">
        <v>3018</v>
      </c>
    </row>
    <row r="152" spans="1:6" x14ac:dyDescent="0.2">
      <c r="A152" s="4">
        <v>151</v>
      </c>
      <c r="B152" s="4">
        <v>489</v>
      </c>
      <c r="C152" s="4" t="s">
        <v>3019</v>
      </c>
      <c r="D152" s="51">
        <v>40000</v>
      </c>
      <c r="E152" s="4" t="s">
        <v>3017</v>
      </c>
      <c r="F152" s="4" t="s">
        <v>3018</v>
      </c>
    </row>
    <row r="153" spans="1:6" x14ac:dyDescent="0.2">
      <c r="A153" s="5">
        <v>152</v>
      </c>
      <c r="B153" s="5">
        <v>491</v>
      </c>
      <c r="C153" s="5" t="s">
        <v>3019</v>
      </c>
      <c r="D153" s="52">
        <v>60000</v>
      </c>
      <c r="E153" s="5" t="s">
        <v>3024</v>
      </c>
      <c r="F153" s="5" t="s">
        <v>3020</v>
      </c>
    </row>
    <row r="154" spans="1:6" x14ac:dyDescent="0.2">
      <c r="A154" s="4">
        <v>153</v>
      </c>
      <c r="B154" s="4">
        <v>493</v>
      </c>
      <c r="C154" s="4" t="s">
        <v>3019</v>
      </c>
      <c r="D154" s="51">
        <v>40000</v>
      </c>
      <c r="E154" s="4" t="s">
        <v>3022</v>
      </c>
      <c r="F154" s="4" t="s">
        <v>3018</v>
      </c>
    </row>
    <row r="155" spans="1:6" x14ac:dyDescent="0.2">
      <c r="A155" s="5">
        <v>154</v>
      </c>
      <c r="B155" s="5">
        <v>494</v>
      </c>
      <c r="C155" s="5" t="s">
        <v>3016</v>
      </c>
      <c r="D155" s="52">
        <v>40000</v>
      </c>
      <c r="E155" s="5" t="s">
        <v>3022</v>
      </c>
      <c r="F155" s="5" t="s">
        <v>3018</v>
      </c>
    </row>
    <row r="156" spans="1:6" x14ac:dyDescent="0.2">
      <c r="A156" s="4">
        <v>155</v>
      </c>
      <c r="B156" s="4">
        <v>497</v>
      </c>
      <c r="C156" s="4" t="s">
        <v>3019</v>
      </c>
      <c r="D156" s="51">
        <v>40000</v>
      </c>
      <c r="E156" s="4" t="s">
        <v>3021</v>
      </c>
      <c r="F156" s="4" t="s">
        <v>3018</v>
      </c>
    </row>
    <row r="157" spans="1:6" x14ac:dyDescent="0.2">
      <c r="A157" s="5">
        <v>156</v>
      </c>
      <c r="B157" s="5">
        <v>507</v>
      </c>
      <c r="C157" s="5" t="s">
        <v>3019</v>
      </c>
      <c r="D157" s="52">
        <v>40000</v>
      </c>
      <c r="E157" s="5" t="s">
        <v>3021</v>
      </c>
      <c r="F157" s="5" t="s">
        <v>3020</v>
      </c>
    </row>
    <row r="158" spans="1:6" x14ac:dyDescent="0.2">
      <c r="A158" s="4">
        <v>157</v>
      </c>
      <c r="B158" s="4">
        <v>508</v>
      </c>
      <c r="C158" s="4" t="s">
        <v>3019</v>
      </c>
      <c r="D158" s="51">
        <v>40000</v>
      </c>
      <c r="E158" s="4" t="s">
        <v>3021</v>
      </c>
      <c r="F158" s="4" t="s">
        <v>3020</v>
      </c>
    </row>
    <row r="159" spans="1:6" x14ac:dyDescent="0.2">
      <c r="A159" s="5">
        <v>158</v>
      </c>
      <c r="B159" s="5">
        <v>510</v>
      </c>
      <c r="C159" s="5" t="s">
        <v>3016</v>
      </c>
      <c r="D159" s="52">
        <v>40000</v>
      </c>
      <c r="E159" s="5" t="s">
        <v>3022</v>
      </c>
      <c r="F159" s="5" t="s">
        <v>3018</v>
      </c>
    </row>
    <row r="160" spans="1:6" x14ac:dyDescent="0.2">
      <c r="A160" s="4">
        <v>159</v>
      </c>
      <c r="B160" s="4">
        <v>518</v>
      </c>
      <c r="C160" s="4" t="s">
        <v>3019</v>
      </c>
      <c r="D160" s="51">
        <v>40000</v>
      </c>
      <c r="E160" s="4" t="s">
        <v>3022</v>
      </c>
      <c r="F160" s="4" t="s">
        <v>3018</v>
      </c>
    </row>
    <row r="161" spans="1:6" x14ac:dyDescent="0.2">
      <c r="A161" s="5">
        <v>160</v>
      </c>
      <c r="B161" s="5">
        <v>522</v>
      </c>
      <c r="C161" s="5" t="s">
        <v>3019</v>
      </c>
      <c r="D161" s="52">
        <v>40000</v>
      </c>
      <c r="E161" s="5" t="s">
        <v>3022</v>
      </c>
      <c r="F161" s="5" t="s">
        <v>3020</v>
      </c>
    </row>
    <row r="162" spans="1:6" x14ac:dyDescent="0.2">
      <c r="A162" s="4">
        <v>161</v>
      </c>
      <c r="B162" s="4">
        <v>524</v>
      </c>
      <c r="C162" s="4" t="s">
        <v>3019</v>
      </c>
      <c r="D162" s="51">
        <v>40000</v>
      </c>
      <c r="E162" s="4" t="s">
        <v>3021</v>
      </c>
      <c r="F162" s="4" t="s">
        <v>3020</v>
      </c>
    </row>
    <row r="163" spans="1:6" x14ac:dyDescent="0.2">
      <c r="A163" s="5">
        <v>162</v>
      </c>
      <c r="B163" s="5">
        <v>526</v>
      </c>
      <c r="C163" s="5" t="s">
        <v>3019</v>
      </c>
      <c r="D163" s="52">
        <v>40000</v>
      </c>
      <c r="E163" s="5" t="s">
        <v>3021</v>
      </c>
      <c r="F163" s="5" t="s">
        <v>3020</v>
      </c>
    </row>
    <row r="164" spans="1:6" x14ac:dyDescent="0.2">
      <c r="A164" s="4">
        <v>163</v>
      </c>
      <c r="B164" s="4">
        <v>535</v>
      </c>
      <c r="C164" s="4" t="s">
        <v>3019</v>
      </c>
      <c r="D164" s="51">
        <v>40000</v>
      </c>
      <c r="E164" s="4" t="s">
        <v>3021</v>
      </c>
      <c r="F164" s="4" t="s">
        <v>3018</v>
      </c>
    </row>
    <row r="165" spans="1:6" x14ac:dyDescent="0.2">
      <c r="A165" s="5">
        <v>164</v>
      </c>
      <c r="B165" s="5">
        <v>539</v>
      </c>
      <c r="C165" s="5" t="s">
        <v>3016</v>
      </c>
      <c r="D165" s="52">
        <v>40000</v>
      </c>
      <c r="E165" s="5" t="s">
        <v>3021</v>
      </c>
      <c r="F165" s="5" t="s">
        <v>3018</v>
      </c>
    </row>
    <row r="166" spans="1:6" x14ac:dyDescent="0.2">
      <c r="A166" s="4">
        <v>165</v>
      </c>
      <c r="B166" s="4">
        <v>540</v>
      </c>
      <c r="C166" s="4" t="s">
        <v>3019</v>
      </c>
      <c r="D166" s="51">
        <v>40000</v>
      </c>
      <c r="E166" s="4" t="s">
        <v>3021</v>
      </c>
      <c r="F166" s="4" t="s">
        <v>3020</v>
      </c>
    </row>
    <row r="167" spans="1:6" x14ac:dyDescent="0.2">
      <c r="A167" s="5">
        <v>166</v>
      </c>
      <c r="B167" s="5">
        <v>547</v>
      </c>
      <c r="C167" s="5" t="s">
        <v>3016</v>
      </c>
      <c r="D167" s="52">
        <v>60000</v>
      </c>
      <c r="E167" s="5" t="s">
        <v>3021</v>
      </c>
      <c r="F167" s="5" t="s">
        <v>3020</v>
      </c>
    </row>
    <row r="168" spans="1:6" x14ac:dyDescent="0.2">
      <c r="A168" s="4">
        <v>167</v>
      </c>
      <c r="B168" s="4">
        <v>549</v>
      </c>
      <c r="C168" s="4" t="s">
        <v>3019</v>
      </c>
      <c r="D168" s="51">
        <v>70000</v>
      </c>
      <c r="E168" s="4" t="s">
        <v>3021</v>
      </c>
      <c r="F168" s="4" t="s">
        <v>3020</v>
      </c>
    </row>
    <row r="169" spans="1:6" x14ac:dyDescent="0.2">
      <c r="A169" s="5">
        <v>168</v>
      </c>
      <c r="B169" s="5">
        <v>550</v>
      </c>
      <c r="C169" s="5" t="s">
        <v>3019</v>
      </c>
      <c r="D169" s="52">
        <v>80000</v>
      </c>
      <c r="E169" s="5" t="s">
        <v>3017</v>
      </c>
      <c r="F169" s="5" t="s">
        <v>3020</v>
      </c>
    </row>
    <row r="170" spans="1:6" x14ac:dyDescent="0.2">
      <c r="A170" s="4">
        <v>169</v>
      </c>
      <c r="B170" s="4">
        <v>551</v>
      </c>
      <c r="C170" s="4" t="s">
        <v>3019</v>
      </c>
      <c r="D170" s="51">
        <v>80000</v>
      </c>
      <c r="E170" s="4" t="s">
        <v>3017</v>
      </c>
      <c r="F170" s="4" t="s">
        <v>3020</v>
      </c>
    </row>
    <row r="171" spans="1:6" x14ac:dyDescent="0.2">
      <c r="A171" s="5">
        <v>170</v>
      </c>
      <c r="B171" s="5">
        <v>553</v>
      </c>
      <c r="C171" s="5" t="s">
        <v>3016</v>
      </c>
      <c r="D171" s="52">
        <v>90000</v>
      </c>
      <c r="E171" s="5" t="s">
        <v>3017</v>
      </c>
      <c r="F171" s="5" t="s">
        <v>3018</v>
      </c>
    </row>
    <row r="172" spans="1:6" x14ac:dyDescent="0.2">
      <c r="A172" s="4">
        <v>171</v>
      </c>
      <c r="B172" s="4">
        <v>555</v>
      </c>
      <c r="C172" s="4" t="s">
        <v>3016</v>
      </c>
      <c r="D172" s="51">
        <v>90000</v>
      </c>
      <c r="E172" s="4" t="s">
        <v>3017</v>
      </c>
      <c r="F172" s="4" t="s">
        <v>3018</v>
      </c>
    </row>
    <row r="173" spans="1:6" x14ac:dyDescent="0.2">
      <c r="A173" s="5">
        <v>172</v>
      </c>
      <c r="B173" s="5">
        <v>556</v>
      </c>
      <c r="C173" s="5" t="s">
        <v>3019</v>
      </c>
      <c r="D173" s="52">
        <v>100000</v>
      </c>
      <c r="E173" s="5" t="s">
        <v>3017</v>
      </c>
      <c r="F173" s="5" t="s">
        <v>3018</v>
      </c>
    </row>
    <row r="174" spans="1:6" x14ac:dyDescent="0.2">
      <c r="A174" s="4">
        <v>173</v>
      </c>
      <c r="B174" s="4">
        <v>568</v>
      </c>
      <c r="C174" s="4" t="s">
        <v>3016</v>
      </c>
      <c r="D174" s="51">
        <v>100000</v>
      </c>
      <c r="E174" s="4" t="s">
        <v>3017</v>
      </c>
      <c r="F174" s="4" t="s">
        <v>3018</v>
      </c>
    </row>
    <row r="175" spans="1:6" x14ac:dyDescent="0.2">
      <c r="A175" s="5">
        <v>174</v>
      </c>
      <c r="B175" s="5">
        <v>570</v>
      </c>
      <c r="C175" s="5" t="s">
        <v>3019</v>
      </c>
      <c r="D175" s="52">
        <v>110000</v>
      </c>
      <c r="E175" s="5" t="s">
        <v>3024</v>
      </c>
      <c r="F175" s="5" t="s">
        <v>3020</v>
      </c>
    </row>
    <row r="176" spans="1:6" x14ac:dyDescent="0.2">
      <c r="A176" s="4">
        <v>175</v>
      </c>
      <c r="B176" s="4">
        <v>573</v>
      </c>
      <c r="C176" s="4" t="s">
        <v>3016</v>
      </c>
      <c r="D176" s="51">
        <v>110000</v>
      </c>
      <c r="E176" s="4" t="s">
        <v>3024</v>
      </c>
      <c r="F176" s="4" t="s">
        <v>3018</v>
      </c>
    </row>
    <row r="177" spans="1:6" x14ac:dyDescent="0.2">
      <c r="A177" s="5">
        <v>176</v>
      </c>
      <c r="B177" s="5">
        <v>576</v>
      </c>
      <c r="C177" s="5" t="s">
        <v>3019</v>
      </c>
      <c r="D177" s="52">
        <v>70000</v>
      </c>
      <c r="E177" s="5" t="s">
        <v>3021</v>
      </c>
      <c r="F177" s="5" t="s">
        <v>3018</v>
      </c>
    </row>
    <row r="178" spans="1:6" x14ac:dyDescent="0.2">
      <c r="A178" s="4">
        <v>177</v>
      </c>
      <c r="B178" s="4">
        <v>578</v>
      </c>
      <c r="C178" s="4" t="s">
        <v>3016</v>
      </c>
      <c r="D178" s="51">
        <v>90000</v>
      </c>
      <c r="E178" s="4" t="s">
        <v>3017</v>
      </c>
      <c r="F178" s="4" t="s">
        <v>3018</v>
      </c>
    </row>
    <row r="179" spans="1:6" x14ac:dyDescent="0.2">
      <c r="A179" s="5">
        <v>178</v>
      </c>
      <c r="B179" s="5">
        <v>579</v>
      </c>
      <c r="C179" s="5" t="s">
        <v>3016</v>
      </c>
      <c r="D179" s="52">
        <v>110000</v>
      </c>
      <c r="E179" s="5" t="s">
        <v>3024</v>
      </c>
      <c r="F179" s="5" t="s">
        <v>3018</v>
      </c>
    </row>
    <row r="180" spans="1:6" x14ac:dyDescent="0.2">
      <c r="A180" s="4">
        <v>179</v>
      </c>
      <c r="B180" s="4">
        <v>580</v>
      </c>
      <c r="C180" s="4" t="s">
        <v>3016</v>
      </c>
      <c r="D180" s="51">
        <v>100000</v>
      </c>
      <c r="E180" s="4" t="s">
        <v>3024</v>
      </c>
      <c r="F180" s="4" t="s">
        <v>3018</v>
      </c>
    </row>
    <row r="181" spans="1:6" x14ac:dyDescent="0.2">
      <c r="A181" s="5">
        <v>180</v>
      </c>
      <c r="B181" s="5">
        <v>584</v>
      </c>
      <c r="C181" s="5" t="s">
        <v>3016</v>
      </c>
      <c r="D181" s="52">
        <v>120000</v>
      </c>
      <c r="E181" s="5" t="s">
        <v>3024</v>
      </c>
      <c r="F181" s="5" t="s">
        <v>3018</v>
      </c>
    </row>
    <row r="182" spans="1:6" x14ac:dyDescent="0.2">
      <c r="A182" s="4">
        <v>181</v>
      </c>
      <c r="B182" s="4">
        <v>585</v>
      </c>
      <c r="C182" s="4" t="s">
        <v>3016</v>
      </c>
      <c r="D182" s="51">
        <v>160000</v>
      </c>
      <c r="E182" s="4" t="s">
        <v>3017</v>
      </c>
      <c r="F182" s="4" t="s">
        <v>3018</v>
      </c>
    </row>
    <row r="183" spans="1:6" x14ac:dyDescent="0.2">
      <c r="A183" s="5">
        <v>182</v>
      </c>
      <c r="B183" s="5">
        <v>592</v>
      </c>
      <c r="C183" s="5" t="s">
        <v>3016</v>
      </c>
      <c r="D183" s="52">
        <v>170000</v>
      </c>
      <c r="E183" s="5" t="s">
        <v>3024</v>
      </c>
      <c r="F183" s="5" t="s">
        <v>3018</v>
      </c>
    </row>
    <row r="184" spans="1:6" x14ac:dyDescent="0.2">
      <c r="A184" s="4">
        <v>183</v>
      </c>
      <c r="B184" s="4">
        <v>593</v>
      </c>
      <c r="C184" s="4" t="s">
        <v>3019</v>
      </c>
      <c r="D184" s="51">
        <v>70000</v>
      </c>
      <c r="E184" s="4" t="s">
        <v>3017</v>
      </c>
      <c r="F184" s="4" t="s">
        <v>3018</v>
      </c>
    </row>
    <row r="185" spans="1:6" x14ac:dyDescent="0.2">
      <c r="A185" s="5">
        <v>184</v>
      </c>
      <c r="B185" s="5">
        <v>594</v>
      </c>
      <c r="C185" s="5" t="s">
        <v>3019</v>
      </c>
      <c r="D185" s="52">
        <v>70000</v>
      </c>
      <c r="E185" s="5" t="s">
        <v>3017</v>
      </c>
      <c r="F185" s="5" t="s">
        <v>3018</v>
      </c>
    </row>
    <row r="186" spans="1:6" x14ac:dyDescent="0.2">
      <c r="A186" s="4">
        <v>185</v>
      </c>
      <c r="B186" s="4">
        <v>596</v>
      </c>
      <c r="C186" s="4" t="s">
        <v>3019</v>
      </c>
      <c r="D186" s="51">
        <v>70000</v>
      </c>
      <c r="E186" s="4" t="s">
        <v>3017</v>
      </c>
      <c r="F186" s="4" t="s">
        <v>3018</v>
      </c>
    </row>
    <row r="187" spans="1:6" x14ac:dyDescent="0.2">
      <c r="A187" s="5">
        <v>186</v>
      </c>
      <c r="B187" s="5">
        <v>597</v>
      </c>
      <c r="C187" s="5" t="s">
        <v>3019</v>
      </c>
      <c r="D187" s="52">
        <v>70000</v>
      </c>
      <c r="E187" s="5" t="s">
        <v>3017</v>
      </c>
      <c r="F187" s="5" t="s">
        <v>3018</v>
      </c>
    </row>
    <row r="188" spans="1:6" x14ac:dyDescent="0.2">
      <c r="A188" s="4">
        <v>187</v>
      </c>
      <c r="B188" s="4">
        <v>600</v>
      </c>
      <c r="C188" s="4" t="s">
        <v>3019</v>
      </c>
      <c r="D188" s="51">
        <v>70000</v>
      </c>
      <c r="E188" s="4" t="s">
        <v>3017</v>
      </c>
      <c r="F188" s="4" t="s">
        <v>3018</v>
      </c>
    </row>
    <row r="189" spans="1:6" x14ac:dyDescent="0.2">
      <c r="A189" s="5">
        <v>188</v>
      </c>
      <c r="B189" s="5">
        <v>603</v>
      </c>
      <c r="C189" s="5" t="s">
        <v>3016</v>
      </c>
      <c r="D189" s="52">
        <v>60000</v>
      </c>
      <c r="E189" s="5" t="s">
        <v>3024</v>
      </c>
      <c r="F189" s="5" t="s">
        <v>3018</v>
      </c>
    </row>
    <row r="190" spans="1:6" x14ac:dyDescent="0.2">
      <c r="A190" s="4">
        <v>189</v>
      </c>
      <c r="B190" s="4">
        <v>604</v>
      </c>
      <c r="C190" s="4" t="s">
        <v>3016</v>
      </c>
      <c r="D190" s="51">
        <v>60000</v>
      </c>
      <c r="E190" s="4" t="s">
        <v>3024</v>
      </c>
      <c r="F190" s="4" t="s">
        <v>3020</v>
      </c>
    </row>
    <row r="191" spans="1:6" x14ac:dyDescent="0.2">
      <c r="A191" s="5">
        <v>190</v>
      </c>
      <c r="B191" s="5">
        <v>605</v>
      </c>
      <c r="C191" s="5" t="s">
        <v>3019</v>
      </c>
      <c r="D191" s="52">
        <v>60000</v>
      </c>
      <c r="E191" s="5" t="s">
        <v>3024</v>
      </c>
      <c r="F191" s="5" t="s">
        <v>3018</v>
      </c>
    </row>
    <row r="192" spans="1:6" x14ac:dyDescent="0.2">
      <c r="A192" s="4">
        <v>191</v>
      </c>
      <c r="B192" s="4">
        <v>617</v>
      </c>
      <c r="C192" s="4" t="s">
        <v>3016</v>
      </c>
      <c r="D192" s="51">
        <v>70000</v>
      </c>
      <c r="E192" s="4" t="s">
        <v>3017</v>
      </c>
      <c r="F192" s="4" t="s">
        <v>3018</v>
      </c>
    </row>
    <row r="193" spans="1:6" x14ac:dyDescent="0.2">
      <c r="A193" s="5">
        <v>192</v>
      </c>
      <c r="B193" s="5">
        <v>618</v>
      </c>
      <c r="C193" s="5" t="s">
        <v>3019</v>
      </c>
      <c r="D193" s="52">
        <v>70000</v>
      </c>
      <c r="E193" s="5" t="s">
        <v>3017</v>
      </c>
      <c r="F193" s="5" t="s">
        <v>3018</v>
      </c>
    </row>
    <row r="194" spans="1:6" x14ac:dyDescent="0.2">
      <c r="A194" s="4">
        <v>193</v>
      </c>
      <c r="B194" s="4">
        <v>619</v>
      </c>
      <c r="C194" s="4" t="s">
        <v>3016</v>
      </c>
      <c r="D194" s="51">
        <v>60000</v>
      </c>
      <c r="E194" s="4" t="s">
        <v>3017</v>
      </c>
      <c r="F194" s="4" t="s">
        <v>3018</v>
      </c>
    </row>
    <row r="195" spans="1:6" x14ac:dyDescent="0.2">
      <c r="A195" s="5">
        <v>194</v>
      </c>
      <c r="B195" s="5">
        <v>621</v>
      </c>
      <c r="C195" s="5" t="s">
        <v>3016</v>
      </c>
      <c r="D195" s="52">
        <v>60000</v>
      </c>
      <c r="E195" s="5" t="s">
        <v>3017</v>
      </c>
      <c r="F195" s="5" t="s">
        <v>3018</v>
      </c>
    </row>
    <row r="196" spans="1:6" x14ac:dyDescent="0.2">
      <c r="A196" s="4">
        <v>195</v>
      </c>
      <c r="B196" s="4">
        <v>622</v>
      </c>
      <c r="C196" s="4" t="s">
        <v>3016</v>
      </c>
      <c r="D196" s="51">
        <v>60000</v>
      </c>
      <c r="E196" s="4" t="s">
        <v>3017</v>
      </c>
      <c r="F196" s="4" t="s">
        <v>3018</v>
      </c>
    </row>
    <row r="197" spans="1:6" x14ac:dyDescent="0.2">
      <c r="A197" s="5">
        <v>196</v>
      </c>
      <c r="B197" s="5">
        <v>623</v>
      </c>
      <c r="C197" s="5" t="s">
        <v>3016</v>
      </c>
      <c r="D197" s="52">
        <v>60000</v>
      </c>
      <c r="E197" s="5" t="s">
        <v>3017</v>
      </c>
      <c r="F197" s="5" t="s">
        <v>3018</v>
      </c>
    </row>
    <row r="198" spans="1:6" x14ac:dyDescent="0.2">
      <c r="A198" s="4">
        <v>197</v>
      </c>
      <c r="B198" s="4">
        <v>624</v>
      </c>
      <c r="C198" s="4" t="s">
        <v>3016</v>
      </c>
      <c r="D198" s="51">
        <v>60000</v>
      </c>
      <c r="E198" s="4" t="s">
        <v>3017</v>
      </c>
      <c r="F198" s="4" t="s">
        <v>3018</v>
      </c>
    </row>
    <row r="199" spans="1:6" x14ac:dyDescent="0.2">
      <c r="A199" s="5">
        <v>198</v>
      </c>
      <c r="B199" s="5">
        <v>627</v>
      </c>
      <c r="C199" s="5" t="s">
        <v>3016</v>
      </c>
      <c r="D199" s="52">
        <v>70000</v>
      </c>
      <c r="E199" s="5" t="s">
        <v>3017</v>
      </c>
      <c r="F199" s="5" t="s">
        <v>3020</v>
      </c>
    </row>
    <row r="200" spans="1:6" x14ac:dyDescent="0.2">
      <c r="A200" s="4">
        <v>199</v>
      </c>
      <c r="B200" s="4">
        <v>635</v>
      </c>
      <c r="C200" s="4" t="s">
        <v>3019</v>
      </c>
      <c r="D200" s="51">
        <v>70000</v>
      </c>
      <c r="E200" s="4" t="s">
        <v>3017</v>
      </c>
      <c r="F200" s="4" t="s">
        <v>3018</v>
      </c>
    </row>
    <row r="201" spans="1:6" x14ac:dyDescent="0.2">
      <c r="A201" s="5">
        <v>200</v>
      </c>
      <c r="B201" s="5">
        <v>637</v>
      </c>
      <c r="C201" s="5" t="s">
        <v>3016</v>
      </c>
      <c r="D201" s="52">
        <v>70000</v>
      </c>
      <c r="E201" s="5" t="s">
        <v>3017</v>
      </c>
      <c r="F201" s="5" t="s">
        <v>3018</v>
      </c>
    </row>
    <row r="202" spans="1:6" x14ac:dyDescent="0.2">
      <c r="A202" s="4">
        <v>201</v>
      </c>
      <c r="B202" s="4">
        <v>638</v>
      </c>
      <c r="C202" s="4" t="s">
        <v>3016</v>
      </c>
      <c r="D202" s="51">
        <v>70000</v>
      </c>
      <c r="E202" s="4" t="s">
        <v>3017</v>
      </c>
      <c r="F202" s="4" t="s">
        <v>3018</v>
      </c>
    </row>
    <row r="203" spans="1:6" x14ac:dyDescent="0.2">
      <c r="A203" s="5">
        <v>202</v>
      </c>
      <c r="B203" s="5">
        <v>639</v>
      </c>
      <c r="C203" s="5" t="s">
        <v>3016</v>
      </c>
      <c r="D203" s="52">
        <v>70000</v>
      </c>
      <c r="E203" s="5" t="s">
        <v>3017</v>
      </c>
      <c r="F203" s="5" t="s">
        <v>3018</v>
      </c>
    </row>
    <row r="204" spans="1:6" x14ac:dyDescent="0.2">
      <c r="A204" s="4">
        <v>203</v>
      </c>
      <c r="B204" s="4">
        <v>640</v>
      </c>
      <c r="C204" s="4" t="s">
        <v>3016</v>
      </c>
      <c r="D204" s="51">
        <v>80000</v>
      </c>
      <c r="E204" s="4" t="s">
        <v>3017</v>
      </c>
      <c r="F204" s="4" t="s">
        <v>3020</v>
      </c>
    </row>
    <row r="205" spans="1:6" x14ac:dyDescent="0.2">
      <c r="A205" s="5">
        <v>204</v>
      </c>
      <c r="B205" s="5">
        <v>646</v>
      </c>
      <c r="C205" s="5" t="s">
        <v>3016</v>
      </c>
      <c r="D205" s="52">
        <v>40000</v>
      </c>
      <c r="E205" s="5" t="s">
        <v>3022</v>
      </c>
      <c r="F205" s="5" t="s">
        <v>3018</v>
      </c>
    </row>
    <row r="206" spans="1:6" x14ac:dyDescent="0.2">
      <c r="A206" s="4">
        <v>205</v>
      </c>
      <c r="B206" s="4">
        <v>648</v>
      </c>
      <c r="C206" s="4" t="s">
        <v>3016</v>
      </c>
      <c r="D206" s="51">
        <v>40000</v>
      </c>
      <c r="E206" s="4" t="s">
        <v>3022</v>
      </c>
      <c r="F206" s="4" t="s">
        <v>3018</v>
      </c>
    </row>
    <row r="207" spans="1:6" x14ac:dyDescent="0.2">
      <c r="A207" s="5">
        <v>206</v>
      </c>
      <c r="B207" s="5">
        <v>649</v>
      </c>
      <c r="C207" s="5" t="s">
        <v>3016</v>
      </c>
      <c r="D207" s="52">
        <v>40000</v>
      </c>
      <c r="E207" s="5" t="s">
        <v>3022</v>
      </c>
      <c r="F207" s="5" t="s">
        <v>3018</v>
      </c>
    </row>
    <row r="208" spans="1:6" x14ac:dyDescent="0.2">
      <c r="A208" s="4">
        <v>207</v>
      </c>
      <c r="B208" s="4">
        <v>651</v>
      </c>
      <c r="C208" s="4" t="s">
        <v>3016</v>
      </c>
      <c r="D208" s="51">
        <v>60000</v>
      </c>
      <c r="E208" s="4" t="s">
        <v>3021</v>
      </c>
      <c r="F208" s="4" t="s">
        <v>3018</v>
      </c>
    </row>
    <row r="209" spans="1:6" x14ac:dyDescent="0.2">
      <c r="A209" s="5">
        <v>208</v>
      </c>
      <c r="B209" s="5">
        <v>653</v>
      </c>
      <c r="C209" s="5" t="s">
        <v>3019</v>
      </c>
      <c r="D209" s="52">
        <v>60000</v>
      </c>
      <c r="E209" s="5" t="s">
        <v>3021</v>
      </c>
      <c r="F209" s="5" t="s">
        <v>3018</v>
      </c>
    </row>
    <row r="210" spans="1:6" x14ac:dyDescent="0.2">
      <c r="A210" s="4">
        <v>209</v>
      </c>
      <c r="B210" s="4">
        <v>657</v>
      </c>
      <c r="C210" s="4" t="s">
        <v>3016</v>
      </c>
      <c r="D210" s="51">
        <v>60000</v>
      </c>
      <c r="E210" s="4" t="s">
        <v>3017</v>
      </c>
      <c r="F210" s="4" t="s">
        <v>3018</v>
      </c>
    </row>
    <row r="211" spans="1:6" x14ac:dyDescent="0.2">
      <c r="A211" s="5">
        <v>210</v>
      </c>
      <c r="B211" s="5">
        <v>659</v>
      </c>
      <c r="C211" s="5" t="s">
        <v>3016</v>
      </c>
      <c r="D211" s="52">
        <v>60000</v>
      </c>
      <c r="E211" s="5" t="s">
        <v>3017</v>
      </c>
      <c r="F211" s="5" t="s">
        <v>3018</v>
      </c>
    </row>
    <row r="212" spans="1:6" x14ac:dyDescent="0.2">
      <c r="A212" s="4">
        <v>211</v>
      </c>
      <c r="B212" s="4">
        <v>663</v>
      </c>
      <c r="C212" s="4" t="s">
        <v>3016</v>
      </c>
      <c r="D212" s="51">
        <v>70000</v>
      </c>
      <c r="E212" s="4" t="s">
        <v>3021</v>
      </c>
      <c r="F212" s="4" t="s">
        <v>3018</v>
      </c>
    </row>
    <row r="213" spans="1:6" x14ac:dyDescent="0.2">
      <c r="A213" s="5">
        <v>212</v>
      </c>
      <c r="B213" s="5">
        <v>665</v>
      </c>
      <c r="C213" s="5" t="s">
        <v>3016</v>
      </c>
      <c r="D213" s="52">
        <v>40000</v>
      </c>
      <c r="E213" s="5" t="s">
        <v>3022</v>
      </c>
      <c r="F213" s="5" t="s">
        <v>3018</v>
      </c>
    </row>
    <row r="214" spans="1:6" x14ac:dyDescent="0.2">
      <c r="A214" s="4">
        <v>213</v>
      </c>
      <c r="B214" s="4">
        <v>666</v>
      </c>
      <c r="C214" s="4" t="s">
        <v>3016</v>
      </c>
      <c r="D214" s="51">
        <v>40000</v>
      </c>
      <c r="E214" s="4" t="s">
        <v>3022</v>
      </c>
      <c r="F214" s="4" t="s">
        <v>3018</v>
      </c>
    </row>
    <row r="215" spans="1:6" x14ac:dyDescent="0.2">
      <c r="A215" s="5">
        <v>214</v>
      </c>
      <c r="B215" s="5">
        <v>667</v>
      </c>
      <c r="C215" s="5" t="s">
        <v>3019</v>
      </c>
      <c r="D215" s="52">
        <v>60000</v>
      </c>
      <c r="E215" s="5" t="s">
        <v>3021</v>
      </c>
      <c r="F215" s="5" t="s">
        <v>3018</v>
      </c>
    </row>
    <row r="216" spans="1:6" x14ac:dyDescent="0.2">
      <c r="A216" s="4">
        <v>215</v>
      </c>
      <c r="B216" s="4">
        <v>669</v>
      </c>
      <c r="C216" s="4" t="s">
        <v>3019</v>
      </c>
      <c r="D216" s="51">
        <v>60000</v>
      </c>
      <c r="E216" s="4" t="s">
        <v>3021</v>
      </c>
      <c r="F216" s="4" t="s">
        <v>3018</v>
      </c>
    </row>
    <row r="217" spans="1:6" x14ac:dyDescent="0.2">
      <c r="A217" s="5">
        <v>216</v>
      </c>
      <c r="B217" s="5">
        <v>670</v>
      </c>
      <c r="C217" s="5" t="s">
        <v>3016</v>
      </c>
      <c r="D217" s="52">
        <v>40000</v>
      </c>
      <c r="E217" s="5" t="s">
        <v>3023</v>
      </c>
      <c r="F217" s="5" t="s">
        <v>3018</v>
      </c>
    </row>
    <row r="218" spans="1:6" x14ac:dyDescent="0.2">
      <c r="A218" s="4">
        <v>217</v>
      </c>
      <c r="B218" s="4">
        <v>672</v>
      </c>
      <c r="C218" s="4" t="s">
        <v>3019</v>
      </c>
      <c r="D218" s="51">
        <v>60000</v>
      </c>
      <c r="E218" s="4" t="s">
        <v>3021</v>
      </c>
      <c r="F218" s="4" t="s">
        <v>3018</v>
      </c>
    </row>
    <row r="219" spans="1:6" x14ac:dyDescent="0.2">
      <c r="A219" s="5">
        <v>218</v>
      </c>
      <c r="B219" s="5">
        <v>674</v>
      </c>
      <c r="C219" s="5" t="s">
        <v>3019</v>
      </c>
      <c r="D219" s="52">
        <v>60000</v>
      </c>
      <c r="E219" s="5" t="s">
        <v>3021</v>
      </c>
      <c r="F219" s="5" t="s">
        <v>3018</v>
      </c>
    </row>
    <row r="220" spans="1:6" x14ac:dyDescent="0.2">
      <c r="A220" s="4">
        <v>219</v>
      </c>
      <c r="B220" s="4">
        <v>678</v>
      </c>
      <c r="C220" s="4" t="s">
        <v>3019</v>
      </c>
      <c r="D220" s="51">
        <v>60000</v>
      </c>
      <c r="E220" s="4" t="s">
        <v>3021</v>
      </c>
      <c r="F220" s="4" t="s">
        <v>3020</v>
      </c>
    </row>
    <row r="221" spans="1:6" x14ac:dyDescent="0.2">
      <c r="A221" s="5">
        <v>220</v>
      </c>
      <c r="B221" s="5">
        <v>679</v>
      </c>
      <c r="C221" s="5" t="s">
        <v>3016</v>
      </c>
      <c r="D221" s="52">
        <v>60000</v>
      </c>
      <c r="E221" s="5" t="s">
        <v>3022</v>
      </c>
      <c r="F221" s="5" t="s">
        <v>3018</v>
      </c>
    </row>
    <row r="222" spans="1:6" x14ac:dyDescent="0.2">
      <c r="A222" s="4">
        <v>221</v>
      </c>
      <c r="B222" s="4">
        <v>680</v>
      </c>
      <c r="C222" s="4" t="s">
        <v>3016</v>
      </c>
      <c r="D222" s="51">
        <v>60000</v>
      </c>
      <c r="E222" s="4" t="s">
        <v>3021</v>
      </c>
      <c r="F222" s="4" t="s">
        <v>3018</v>
      </c>
    </row>
    <row r="223" spans="1:6" x14ac:dyDescent="0.2">
      <c r="A223" s="5">
        <v>222</v>
      </c>
      <c r="B223" s="5">
        <v>683</v>
      </c>
      <c r="C223" s="5" t="s">
        <v>3016</v>
      </c>
      <c r="D223" s="52">
        <v>70000</v>
      </c>
      <c r="E223" s="5" t="s">
        <v>3021</v>
      </c>
      <c r="F223" s="5" t="s">
        <v>3018</v>
      </c>
    </row>
    <row r="224" spans="1:6" x14ac:dyDescent="0.2">
      <c r="A224" s="4">
        <v>223</v>
      </c>
      <c r="B224" s="4">
        <v>688</v>
      </c>
      <c r="C224" s="4" t="s">
        <v>3016</v>
      </c>
      <c r="D224" s="51">
        <v>80000</v>
      </c>
      <c r="E224" s="4" t="s">
        <v>3017</v>
      </c>
      <c r="F224" s="4" t="s">
        <v>3018</v>
      </c>
    </row>
    <row r="225" spans="1:6" x14ac:dyDescent="0.2">
      <c r="A225" s="5">
        <v>224</v>
      </c>
      <c r="B225" s="5">
        <v>689</v>
      </c>
      <c r="C225" s="5" t="s">
        <v>3019</v>
      </c>
      <c r="D225" s="52">
        <v>70000</v>
      </c>
      <c r="E225" s="5" t="s">
        <v>3022</v>
      </c>
      <c r="F225" s="5" t="s">
        <v>3018</v>
      </c>
    </row>
    <row r="226" spans="1:6" x14ac:dyDescent="0.2">
      <c r="A226" s="4">
        <v>225</v>
      </c>
      <c r="B226" s="4">
        <v>691</v>
      </c>
      <c r="C226" s="4" t="s">
        <v>3019</v>
      </c>
      <c r="D226" s="51">
        <v>70000</v>
      </c>
      <c r="E226" s="4" t="s">
        <v>3022</v>
      </c>
      <c r="F226" s="4" t="s">
        <v>3018</v>
      </c>
    </row>
    <row r="227" spans="1:6" x14ac:dyDescent="0.2">
      <c r="A227" s="5">
        <v>226</v>
      </c>
      <c r="B227" s="5">
        <v>693</v>
      </c>
      <c r="C227" s="5" t="s">
        <v>3016</v>
      </c>
      <c r="D227" s="52">
        <v>60000</v>
      </c>
      <c r="E227" s="5" t="s">
        <v>3021</v>
      </c>
      <c r="F227" s="5" t="s">
        <v>3018</v>
      </c>
    </row>
    <row r="228" spans="1:6" x14ac:dyDescent="0.2">
      <c r="A228" s="4">
        <v>227</v>
      </c>
      <c r="B228" s="4">
        <v>696</v>
      </c>
      <c r="C228" s="4" t="s">
        <v>3016</v>
      </c>
      <c r="D228" s="51">
        <v>60000</v>
      </c>
      <c r="E228" s="4" t="s">
        <v>3021</v>
      </c>
      <c r="F228" s="4" t="s">
        <v>3018</v>
      </c>
    </row>
    <row r="229" spans="1:6" x14ac:dyDescent="0.2">
      <c r="A229" s="5">
        <v>228</v>
      </c>
      <c r="B229" s="5">
        <v>697</v>
      </c>
      <c r="C229" s="5" t="s">
        <v>3019</v>
      </c>
      <c r="D229" s="52">
        <v>60000</v>
      </c>
      <c r="E229" s="5" t="s">
        <v>3021</v>
      </c>
      <c r="F229" s="5" t="s">
        <v>3018</v>
      </c>
    </row>
    <row r="230" spans="1:6" x14ac:dyDescent="0.2">
      <c r="A230" s="4">
        <v>229</v>
      </c>
      <c r="B230" s="4">
        <v>698</v>
      </c>
      <c r="C230" s="4" t="s">
        <v>3016</v>
      </c>
      <c r="D230" s="51">
        <v>60000</v>
      </c>
      <c r="E230" s="4" t="s">
        <v>3021</v>
      </c>
      <c r="F230" s="4" t="s">
        <v>3018</v>
      </c>
    </row>
    <row r="231" spans="1:6" x14ac:dyDescent="0.2">
      <c r="A231" s="5">
        <v>230</v>
      </c>
      <c r="B231" s="5">
        <v>699</v>
      </c>
      <c r="C231" s="5" t="s">
        <v>3019</v>
      </c>
      <c r="D231" s="52">
        <v>70000</v>
      </c>
      <c r="E231" s="5" t="s">
        <v>3021</v>
      </c>
      <c r="F231" s="5" t="s">
        <v>3018</v>
      </c>
    </row>
    <row r="232" spans="1:6" x14ac:dyDescent="0.2">
      <c r="A232" s="4">
        <v>231</v>
      </c>
      <c r="B232" s="4">
        <v>700</v>
      </c>
      <c r="C232" s="4" t="s">
        <v>3016</v>
      </c>
      <c r="D232" s="51">
        <v>70000</v>
      </c>
      <c r="E232" s="4" t="s">
        <v>3021</v>
      </c>
      <c r="F232" s="4" t="s">
        <v>3020</v>
      </c>
    </row>
    <row r="233" spans="1:6" x14ac:dyDescent="0.2">
      <c r="A233" s="5">
        <v>232</v>
      </c>
      <c r="B233" s="5">
        <v>702</v>
      </c>
      <c r="C233" s="5" t="s">
        <v>3016</v>
      </c>
      <c r="D233" s="52">
        <v>60000</v>
      </c>
      <c r="E233" s="5" t="s">
        <v>3022</v>
      </c>
      <c r="F233" s="5" t="s">
        <v>3018</v>
      </c>
    </row>
    <row r="234" spans="1:6" x14ac:dyDescent="0.2">
      <c r="A234" s="4">
        <v>233</v>
      </c>
      <c r="B234" s="4">
        <v>711</v>
      </c>
      <c r="C234" s="4" t="s">
        <v>3016</v>
      </c>
      <c r="D234" s="51">
        <v>60000</v>
      </c>
      <c r="E234" s="4" t="s">
        <v>3022</v>
      </c>
      <c r="F234" s="4" t="s">
        <v>3020</v>
      </c>
    </row>
    <row r="235" spans="1:6" x14ac:dyDescent="0.2">
      <c r="A235" s="5">
        <v>234</v>
      </c>
      <c r="B235" s="5">
        <v>719</v>
      </c>
      <c r="C235" s="5" t="s">
        <v>3016</v>
      </c>
      <c r="D235" s="52">
        <v>70000</v>
      </c>
      <c r="E235" s="5" t="s">
        <v>3021</v>
      </c>
      <c r="F235" s="5" t="s">
        <v>3018</v>
      </c>
    </row>
    <row r="236" spans="1:6" x14ac:dyDescent="0.2">
      <c r="A236" s="4">
        <v>235</v>
      </c>
      <c r="B236" s="4">
        <v>721</v>
      </c>
      <c r="C236" s="4" t="s">
        <v>3019</v>
      </c>
      <c r="D236" s="51">
        <v>70000</v>
      </c>
      <c r="E236" s="4" t="s">
        <v>3021</v>
      </c>
      <c r="F236" s="4" t="s">
        <v>3018</v>
      </c>
    </row>
    <row r="237" spans="1:6" x14ac:dyDescent="0.2">
      <c r="A237" s="5">
        <v>236</v>
      </c>
      <c r="B237" s="5">
        <v>724</v>
      </c>
      <c r="C237" s="5" t="s">
        <v>3016</v>
      </c>
      <c r="D237" s="52">
        <v>70000</v>
      </c>
      <c r="E237" s="5" t="s">
        <v>3021</v>
      </c>
      <c r="F237" s="5" t="s">
        <v>3018</v>
      </c>
    </row>
    <row r="238" spans="1:6" x14ac:dyDescent="0.2">
      <c r="A238" s="4">
        <v>237</v>
      </c>
      <c r="B238" s="4">
        <v>727</v>
      </c>
      <c r="C238" s="4" t="s">
        <v>3019</v>
      </c>
      <c r="D238" s="51">
        <v>70000</v>
      </c>
      <c r="E238" s="4" t="s">
        <v>3021</v>
      </c>
      <c r="F238" s="4" t="s">
        <v>3018</v>
      </c>
    </row>
    <row r="239" spans="1:6" x14ac:dyDescent="0.2">
      <c r="A239" s="5">
        <v>238</v>
      </c>
      <c r="B239" s="5">
        <v>731</v>
      </c>
      <c r="C239" s="5" t="s">
        <v>3019</v>
      </c>
      <c r="D239" s="52">
        <v>130000</v>
      </c>
      <c r="E239" s="5" t="s">
        <v>3017</v>
      </c>
      <c r="F239" s="5" t="s">
        <v>3020</v>
      </c>
    </row>
    <row r="240" spans="1:6" x14ac:dyDescent="0.2">
      <c r="A240" s="4">
        <v>239</v>
      </c>
      <c r="B240" s="4">
        <v>736</v>
      </c>
      <c r="C240" s="4" t="s">
        <v>3019</v>
      </c>
      <c r="D240" s="51">
        <v>130000</v>
      </c>
      <c r="E240" s="4" t="s">
        <v>3017</v>
      </c>
      <c r="F240" s="4" t="s">
        <v>3020</v>
      </c>
    </row>
    <row r="241" spans="1:6" x14ac:dyDescent="0.2">
      <c r="A241" s="5">
        <v>240</v>
      </c>
      <c r="B241" s="5">
        <v>737</v>
      </c>
      <c r="C241" s="5" t="s">
        <v>3016</v>
      </c>
      <c r="D241" s="52">
        <v>130000</v>
      </c>
      <c r="E241" s="5" t="s">
        <v>3021</v>
      </c>
      <c r="F241" s="5" t="s">
        <v>3020</v>
      </c>
    </row>
    <row r="242" spans="1:6" x14ac:dyDescent="0.2">
      <c r="A242" s="4">
        <v>241</v>
      </c>
      <c r="B242" s="4">
        <v>738</v>
      </c>
      <c r="C242" s="4" t="s">
        <v>3016</v>
      </c>
      <c r="D242" s="51">
        <v>160000</v>
      </c>
      <c r="E242" s="4" t="s">
        <v>3021</v>
      </c>
      <c r="F242" s="4" t="s">
        <v>3018</v>
      </c>
    </row>
    <row r="243" spans="1:6" x14ac:dyDescent="0.2">
      <c r="A243" s="5">
        <v>242</v>
      </c>
      <c r="B243" s="5">
        <v>741</v>
      </c>
      <c r="C243" s="5" t="s">
        <v>3019</v>
      </c>
      <c r="D243" s="52">
        <v>100000</v>
      </c>
      <c r="E243" s="5" t="s">
        <v>3021</v>
      </c>
      <c r="F243" s="5" t="s">
        <v>3018</v>
      </c>
    </row>
    <row r="244" spans="1:6" x14ac:dyDescent="0.2">
      <c r="A244" s="4">
        <v>243</v>
      </c>
      <c r="B244" s="4">
        <v>744</v>
      </c>
      <c r="C244" s="4" t="s">
        <v>3016</v>
      </c>
      <c r="D244" s="51">
        <v>110000</v>
      </c>
      <c r="E244" s="4" t="s">
        <v>3021</v>
      </c>
      <c r="F244" s="4" t="s">
        <v>3018</v>
      </c>
    </row>
    <row r="245" spans="1:6" x14ac:dyDescent="0.2">
      <c r="A245" s="5">
        <v>244</v>
      </c>
      <c r="B245" s="5">
        <v>745</v>
      </c>
      <c r="C245" s="5" t="s">
        <v>3016</v>
      </c>
      <c r="D245" s="52">
        <v>150000</v>
      </c>
      <c r="E245" s="5" t="s">
        <v>3021</v>
      </c>
      <c r="F245" s="5" t="s">
        <v>3018</v>
      </c>
    </row>
    <row r="246" spans="1:6" x14ac:dyDescent="0.2">
      <c r="A246" s="4">
        <v>245</v>
      </c>
      <c r="B246" s="4">
        <v>750</v>
      </c>
      <c r="C246" s="4" t="s">
        <v>3019</v>
      </c>
      <c r="D246" s="51">
        <v>170000</v>
      </c>
      <c r="E246" s="4" t="s">
        <v>3017</v>
      </c>
      <c r="F246" s="4" t="s">
        <v>3020</v>
      </c>
    </row>
    <row r="247" spans="1:6" x14ac:dyDescent="0.2">
      <c r="A247" s="5">
        <v>246</v>
      </c>
      <c r="B247" s="5">
        <v>751</v>
      </c>
      <c r="C247" s="5" t="s">
        <v>3016</v>
      </c>
      <c r="D247" s="52">
        <v>120000</v>
      </c>
      <c r="E247" s="5" t="s">
        <v>3022</v>
      </c>
      <c r="F247" s="5" t="s">
        <v>3020</v>
      </c>
    </row>
    <row r="248" spans="1:6" x14ac:dyDescent="0.2">
      <c r="A248" s="4">
        <v>247</v>
      </c>
      <c r="B248" s="4">
        <v>753</v>
      </c>
      <c r="C248" s="4" t="s">
        <v>3016</v>
      </c>
      <c r="D248" s="51">
        <v>120000</v>
      </c>
      <c r="E248" s="4" t="s">
        <v>3022</v>
      </c>
      <c r="F248" s="4" t="s">
        <v>3020</v>
      </c>
    </row>
    <row r="249" spans="1:6" x14ac:dyDescent="0.2">
      <c r="A249" s="5">
        <v>248</v>
      </c>
      <c r="B249" s="5">
        <v>754</v>
      </c>
      <c r="C249" s="5" t="s">
        <v>3019</v>
      </c>
      <c r="D249" s="52">
        <v>130000</v>
      </c>
      <c r="E249" s="5" t="s">
        <v>3021</v>
      </c>
      <c r="F249" s="5" t="s">
        <v>3020</v>
      </c>
    </row>
    <row r="250" spans="1:6" x14ac:dyDescent="0.2">
      <c r="A250" s="4">
        <v>249</v>
      </c>
      <c r="B250" s="4">
        <v>757</v>
      </c>
      <c r="C250" s="4" t="s">
        <v>3016</v>
      </c>
      <c r="D250" s="51">
        <v>110000</v>
      </c>
      <c r="E250" s="4" t="s">
        <v>3021</v>
      </c>
      <c r="F250" s="4" t="s">
        <v>3018</v>
      </c>
    </row>
    <row r="251" spans="1:6" x14ac:dyDescent="0.2">
      <c r="A251" s="5">
        <v>250</v>
      </c>
      <c r="B251" s="5">
        <v>759</v>
      </c>
      <c r="C251" s="5" t="s">
        <v>3016</v>
      </c>
      <c r="D251" s="52">
        <v>130000</v>
      </c>
      <c r="E251" s="5" t="s">
        <v>3021</v>
      </c>
      <c r="F251" s="5" t="s">
        <v>3018</v>
      </c>
    </row>
    <row r="252" spans="1:6" x14ac:dyDescent="0.2">
      <c r="A252" s="4">
        <v>251</v>
      </c>
      <c r="B252" s="4">
        <v>762</v>
      </c>
      <c r="C252" s="4" t="s">
        <v>3016</v>
      </c>
      <c r="D252" s="51">
        <v>170000</v>
      </c>
      <c r="E252" s="4" t="s">
        <v>3022</v>
      </c>
      <c r="F252" s="4" t="s">
        <v>3018</v>
      </c>
    </row>
    <row r="253" spans="1:6" x14ac:dyDescent="0.2">
      <c r="A253" s="5">
        <v>252</v>
      </c>
      <c r="B253" s="5">
        <v>767</v>
      </c>
      <c r="C253" s="5" t="s">
        <v>3019</v>
      </c>
      <c r="D253" s="52">
        <v>30000</v>
      </c>
      <c r="E253" s="5" t="s">
        <v>3022</v>
      </c>
      <c r="F253" s="5" t="s">
        <v>3020</v>
      </c>
    </row>
    <row r="254" spans="1:6" x14ac:dyDescent="0.2">
      <c r="A254" s="4">
        <v>253</v>
      </c>
      <c r="B254" s="4">
        <v>770</v>
      </c>
      <c r="C254" s="4" t="s">
        <v>3019</v>
      </c>
      <c r="D254" s="51">
        <v>90000</v>
      </c>
      <c r="E254" s="4" t="s">
        <v>3024</v>
      </c>
      <c r="F254" s="4" t="s">
        <v>3018</v>
      </c>
    </row>
    <row r="255" spans="1:6" x14ac:dyDescent="0.2">
      <c r="A255" s="5">
        <v>254</v>
      </c>
      <c r="B255" s="5">
        <v>771</v>
      </c>
      <c r="C255" s="5" t="s">
        <v>3016</v>
      </c>
      <c r="D255" s="52">
        <v>60000</v>
      </c>
      <c r="E255" s="5" t="s">
        <v>3024</v>
      </c>
      <c r="F255" s="5" t="s">
        <v>3018</v>
      </c>
    </row>
    <row r="256" spans="1:6" x14ac:dyDescent="0.2">
      <c r="A256" s="4">
        <v>255</v>
      </c>
      <c r="B256" s="4">
        <v>772</v>
      </c>
      <c r="C256" s="4" t="s">
        <v>3016</v>
      </c>
      <c r="D256" s="51">
        <v>70000</v>
      </c>
      <c r="E256" s="4" t="s">
        <v>3024</v>
      </c>
      <c r="F256" s="4" t="s">
        <v>3018</v>
      </c>
    </row>
    <row r="257" spans="1:6" x14ac:dyDescent="0.2">
      <c r="A257" s="5">
        <v>256</v>
      </c>
      <c r="B257" s="5">
        <v>782</v>
      </c>
      <c r="C257" s="5" t="s">
        <v>3016</v>
      </c>
      <c r="D257" s="52">
        <v>70000</v>
      </c>
      <c r="E257" s="5" t="s">
        <v>3024</v>
      </c>
      <c r="F257" s="5" t="s">
        <v>3018</v>
      </c>
    </row>
    <row r="258" spans="1:6" x14ac:dyDescent="0.2">
      <c r="A258" s="4">
        <v>257</v>
      </c>
      <c r="B258" s="4">
        <v>783</v>
      </c>
      <c r="C258" s="4" t="s">
        <v>3016</v>
      </c>
      <c r="D258" s="51">
        <v>70000</v>
      </c>
      <c r="E258" s="4" t="s">
        <v>3024</v>
      </c>
      <c r="F258" s="4" t="s">
        <v>3018</v>
      </c>
    </row>
    <row r="259" spans="1:6" x14ac:dyDescent="0.2">
      <c r="A259" s="5">
        <v>258</v>
      </c>
      <c r="B259" s="5">
        <v>786</v>
      </c>
      <c r="C259" s="5" t="s">
        <v>3019</v>
      </c>
      <c r="D259" s="52">
        <v>120000</v>
      </c>
      <c r="E259" s="5" t="s">
        <v>3024</v>
      </c>
      <c r="F259" s="5" t="s">
        <v>3018</v>
      </c>
    </row>
    <row r="260" spans="1:6" x14ac:dyDescent="0.2">
      <c r="A260" s="4">
        <v>259</v>
      </c>
      <c r="B260" s="4">
        <v>792</v>
      </c>
      <c r="C260" s="4" t="s">
        <v>3016</v>
      </c>
      <c r="D260" s="51">
        <v>120000</v>
      </c>
      <c r="E260" s="4" t="s">
        <v>3024</v>
      </c>
      <c r="F260" s="4" t="s">
        <v>3018</v>
      </c>
    </row>
    <row r="261" spans="1:6" x14ac:dyDescent="0.2">
      <c r="A261" s="5">
        <v>260</v>
      </c>
      <c r="B261" s="5">
        <v>796</v>
      </c>
      <c r="C261" s="5" t="s">
        <v>3016</v>
      </c>
      <c r="D261" s="52">
        <v>100000</v>
      </c>
      <c r="E261" s="5" t="s">
        <v>3021</v>
      </c>
      <c r="F261" s="5" t="s">
        <v>3018</v>
      </c>
    </row>
    <row r="262" spans="1:6" x14ac:dyDescent="0.2">
      <c r="A262" s="4">
        <v>261</v>
      </c>
      <c r="B262" s="4">
        <v>797</v>
      </c>
      <c r="C262" s="4" t="s">
        <v>3016</v>
      </c>
      <c r="D262" s="51">
        <v>110000</v>
      </c>
      <c r="E262" s="4" t="s">
        <v>3017</v>
      </c>
      <c r="F262" s="4" t="s">
        <v>3018</v>
      </c>
    </row>
    <row r="263" spans="1:6" x14ac:dyDescent="0.2">
      <c r="A263" s="5">
        <v>262</v>
      </c>
      <c r="B263" s="5">
        <v>799</v>
      </c>
      <c r="C263" s="5" t="s">
        <v>3016</v>
      </c>
      <c r="D263" s="52">
        <v>130000</v>
      </c>
      <c r="E263" s="5" t="s">
        <v>3024</v>
      </c>
      <c r="F263" s="5" t="s">
        <v>3018</v>
      </c>
    </row>
    <row r="264" spans="1:6" x14ac:dyDescent="0.2">
      <c r="A264" s="4">
        <v>263</v>
      </c>
      <c r="B264" s="4">
        <v>800</v>
      </c>
      <c r="C264" s="4" t="s">
        <v>3016</v>
      </c>
      <c r="D264" s="51">
        <v>80000</v>
      </c>
      <c r="E264" s="4" t="s">
        <v>3017</v>
      </c>
      <c r="F264" s="4" t="s">
        <v>3018</v>
      </c>
    </row>
    <row r="265" spans="1:6" x14ac:dyDescent="0.2">
      <c r="A265" s="5">
        <v>264</v>
      </c>
      <c r="B265" s="5">
        <v>803</v>
      </c>
      <c r="C265" s="5" t="s">
        <v>3016</v>
      </c>
      <c r="D265" s="52">
        <v>90000</v>
      </c>
      <c r="E265" s="5" t="s">
        <v>3021</v>
      </c>
      <c r="F265" s="5" t="s">
        <v>3018</v>
      </c>
    </row>
    <row r="266" spans="1:6" x14ac:dyDescent="0.2">
      <c r="A266" s="4">
        <v>265</v>
      </c>
      <c r="B266" s="4">
        <v>806</v>
      </c>
      <c r="C266" s="4" t="s">
        <v>3019</v>
      </c>
      <c r="D266" s="51">
        <v>90000</v>
      </c>
      <c r="E266" s="4" t="s">
        <v>3021</v>
      </c>
      <c r="F266" s="4" t="s">
        <v>3020</v>
      </c>
    </row>
    <row r="267" spans="1:6" x14ac:dyDescent="0.2">
      <c r="A267" s="5">
        <v>266</v>
      </c>
      <c r="B267" s="5">
        <v>820</v>
      </c>
      <c r="C267" s="5" t="s">
        <v>3016</v>
      </c>
      <c r="D267" s="52">
        <v>90000</v>
      </c>
      <c r="E267" s="5" t="s">
        <v>3021</v>
      </c>
      <c r="F267" s="5" t="s">
        <v>3018</v>
      </c>
    </row>
    <row r="268" spans="1:6" x14ac:dyDescent="0.2">
      <c r="A268" s="4">
        <v>267</v>
      </c>
      <c r="B268" s="4">
        <v>823</v>
      </c>
      <c r="C268" s="4" t="s">
        <v>3019</v>
      </c>
      <c r="D268" s="51">
        <v>90000</v>
      </c>
      <c r="E268" s="4" t="s">
        <v>3021</v>
      </c>
      <c r="F268" s="4" t="s">
        <v>3020</v>
      </c>
    </row>
    <row r="269" spans="1:6" x14ac:dyDescent="0.2">
      <c r="A269" s="5">
        <v>268</v>
      </c>
      <c r="B269" s="5">
        <v>824</v>
      </c>
      <c r="C269" s="5" t="s">
        <v>3019</v>
      </c>
      <c r="D269" s="52">
        <v>120000</v>
      </c>
      <c r="E269" s="5" t="s">
        <v>3021</v>
      </c>
      <c r="F269" s="5" t="s">
        <v>3018</v>
      </c>
    </row>
    <row r="270" spans="1:6" x14ac:dyDescent="0.2">
      <c r="A270" s="4">
        <v>269</v>
      </c>
      <c r="B270" s="4">
        <v>825</v>
      </c>
      <c r="C270" s="4" t="s">
        <v>3016</v>
      </c>
      <c r="D270" s="51">
        <v>130000</v>
      </c>
      <c r="E270" s="4" t="s">
        <v>3024</v>
      </c>
      <c r="F270" s="4" t="s">
        <v>3018</v>
      </c>
    </row>
    <row r="271" spans="1:6" x14ac:dyDescent="0.2">
      <c r="A271" s="5">
        <v>270</v>
      </c>
      <c r="B271" s="5">
        <v>827</v>
      </c>
      <c r="C271" s="5" t="s">
        <v>3016</v>
      </c>
      <c r="D271" s="52">
        <v>130000</v>
      </c>
      <c r="E271" s="5" t="s">
        <v>3024</v>
      </c>
      <c r="F271" s="5" t="s">
        <v>3018</v>
      </c>
    </row>
    <row r="272" spans="1:6" x14ac:dyDescent="0.2">
      <c r="A272" s="4">
        <v>271</v>
      </c>
      <c r="B272" s="4">
        <v>829</v>
      </c>
      <c r="C272" s="4" t="s">
        <v>3016</v>
      </c>
      <c r="D272" s="51">
        <v>130000</v>
      </c>
      <c r="E272" s="4" t="s">
        <v>3024</v>
      </c>
      <c r="F272" s="4" t="s">
        <v>3018</v>
      </c>
    </row>
    <row r="273" spans="1:6" x14ac:dyDescent="0.2">
      <c r="A273" s="5">
        <v>272</v>
      </c>
      <c r="B273" s="5">
        <v>830</v>
      </c>
      <c r="C273" s="5" t="s">
        <v>3019</v>
      </c>
      <c r="D273" s="52">
        <v>150000</v>
      </c>
      <c r="E273" s="5" t="s">
        <v>3017</v>
      </c>
      <c r="F273" s="5" t="s">
        <v>3020</v>
      </c>
    </row>
    <row r="274" spans="1:6" x14ac:dyDescent="0.2">
      <c r="A274" s="4">
        <v>273</v>
      </c>
      <c r="B274" s="4">
        <v>833</v>
      </c>
      <c r="C274" s="4" t="s">
        <v>3019</v>
      </c>
      <c r="D274" s="51">
        <v>70000</v>
      </c>
      <c r="E274" s="4" t="s">
        <v>3021</v>
      </c>
      <c r="F274" s="4" t="s">
        <v>3018</v>
      </c>
    </row>
    <row r="275" spans="1:6" x14ac:dyDescent="0.2">
      <c r="A275" s="5">
        <v>274</v>
      </c>
      <c r="B275" s="5">
        <v>850</v>
      </c>
      <c r="C275" s="5" t="s">
        <v>3016</v>
      </c>
      <c r="D275" s="52">
        <v>90000</v>
      </c>
      <c r="E275" s="5" t="s">
        <v>3021</v>
      </c>
      <c r="F275" s="5" t="s">
        <v>3018</v>
      </c>
    </row>
    <row r="276" spans="1:6" x14ac:dyDescent="0.2">
      <c r="A276" s="4">
        <v>275</v>
      </c>
      <c r="B276" s="4">
        <v>851</v>
      </c>
      <c r="C276" s="4" t="s">
        <v>3016</v>
      </c>
      <c r="D276" s="51">
        <v>50000</v>
      </c>
      <c r="E276" s="4" t="s">
        <v>3024</v>
      </c>
      <c r="F276" s="4" t="s">
        <v>3018</v>
      </c>
    </row>
    <row r="277" spans="1:6" x14ac:dyDescent="0.2">
      <c r="A277" s="5">
        <v>276</v>
      </c>
      <c r="B277" s="5">
        <v>853</v>
      </c>
      <c r="C277" s="5" t="s">
        <v>3016</v>
      </c>
      <c r="D277" s="52">
        <v>80000</v>
      </c>
      <c r="E277" s="5" t="s">
        <v>3024</v>
      </c>
      <c r="F277" s="5" t="s">
        <v>3018</v>
      </c>
    </row>
    <row r="278" spans="1:6" x14ac:dyDescent="0.2">
      <c r="A278" s="4">
        <v>277</v>
      </c>
      <c r="B278" s="4">
        <v>854</v>
      </c>
      <c r="C278" s="4" t="s">
        <v>3016</v>
      </c>
      <c r="D278" s="51">
        <v>80000</v>
      </c>
      <c r="E278" s="4" t="s">
        <v>3021</v>
      </c>
      <c r="F278" s="4" t="s">
        <v>3018</v>
      </c>
    </row>
    <row r="279" spans="1:6" x14ac:dyDescent="0.2">
      <c r="A279" s="5">
        <v>278</v>
      </c>
      <c r="B279" s="5">
        <v>855</v>
      </c>
      <c r="C279" s="5" t="s">
        <v>3016</v>
      </c>
      <c r="D279" s="52">
        <v>80000</v>
      </c>
      <c r="E279" s="5" t="s">
        <v>3021</v>
      </c>
      <c r="F279" s="5" t="s">
        <v>3018</v>
      </c>
    </row>
    <row r="280" spans="1:6" x14ac:dyDescent="0.2">
      <c r="A280" s="4">
        <v>279</v>
      </c>
      <c r="B280" s="4">
        <v>858</v>
      </c>
      <c r="C280" s="4" t="s">
        <v>3019</v>
      </c>
      <c r="D280" s="51">
        <v>90000</v>
      </c>
      <c r="E280" s="4" t="s">
        <v>3021</v>
      </c>
      <c r="F280" s="4" t="s">
        <v>3020</v>
      </c>
    </row>
    <row r="281" spans="1:6" x14ac:dyDescent="0.2">
      <c r="A281" s="5">
        <v>280</v>
      </c>
      <c r="B281" s="5">
        <v>865</v>
      </c>
      <c r="C281" s="5" t="s">
        <v>3016</v>
      </c>
      <c r="D281" s="52">
        <v>90000</v>
      </c>
      <c r="E281" s="5" t="s">
        <v>3021</v>
      </c>
      <c r="F281" s="5" t="s">
        <v>3018</v>
      </c>
    </row>
    <row r="282" spans="1:6" x14ac:dyDescent="0.2">
      <c r="A282" s="4">
        <v>281</v>
      </c>
      <c r="B282" s="4">
        <v>868</v>
      </c>
      <c r="C282" s="4" t="s">
        <v>3016</v>
      </c>
      <c r="D282" s="51">
        <v>90000</v>
      </c>
      <c r="E282" s="4" t="s">
        <v>3021</v>
      </c>
      <c r="F282" s="4" t="s">
        <v>3018</v>
      </c>
    </row>
    <row r="283" spans="1:6" x14ac:dyDescent="0.2">
      <c r="A283" s="5">
        <v>282</v>
      </c>
      <c r="B283" s="5">
        <v>871</v>
      </c>
      <c r="C283" s="5" t="s">
        <v>3019</v>
      </c>
      <c r="D283" s="52">
        <v>110000</v>
      </c>
      <c r="E283" s="5" t="s">
        <v>3017</v>
      </c>
      <c r="F283" s="5" t="s">
        <v>3018</v>
      </c>
    </row>
    <row r="284" spans="1:6" x14ac:dyDescent="0.2">
      <c r="A284" s="4">
        <v>283</v>
      </c>
      <c r="B284" s="4">
        <v>875</v>
      </c>
      <c r="C284" s="4" t="s">
        <v>3016</v>
      </c>
      <c r="D284" s="51">
        <v>90000</v>
      </c>
      <c r="E284" s="4" t="s">
        <v>3021</v>
      </c>
      <c r="F284" s="4" t="s">
        <v>3018</v>
      </c>
    </row>
    <row r="285" spans="1:6" x14ac:dyDescent="0.2">
      <c r="A285" s="5">
        <v>284</v>
      </c>
      <c r="B285" s="5">
        <v>880</v>
      </c>
      <c r="C285" s="5" t="s">
        <v>3016</v>
      </c>
      <c r="D285" s="52">
        <v>110000</v>
      </c>
      <c r="E285" s="5" t="s">
        <v>3017</v>
      </c>
      <c r="F285" s="5" t="s">
        <v>3018</v>
      </c>
    </row>
    <row r="286" spans="1:6" x14ac:dyDescent="0.2">
      <c r="A286" s="4">
        <v>285</v>
      </c>
      <c r="B286" s="4">
        <v>885</v>
      </c>
      <c r="C286" s="4" t="s">
        <v>3016</v>
      </c>
      <c r="D286" s="51">
        <v>110000</v>
      </c>
      <c r="E286" s="4" t="s">
        <v>3017</v>
      </c>
      <c r="F286" s="4" t="s">
        <v>3018</v>
      </c>
    </row>
    <row r="287" spans="1:6" x14ac:dyDescent="0.2">
      <c r="A287" s="5">
        <v>286</v>
      </c>
      <c r="B287" s="5">
        <v>890</v>
      </c>
      <c r="C287" s="5" t="s">
        <v>3016</v>
      </c>
      <c r="D287" s="52">
        <v>120000</v>
      </c>
      <c r="E287" s="5" t="s">
        <v>3021</v>
      </c>
      <c r="F287" s="5" t="s">
        <v>3020</v>
      </c>
    </row>
    <row r="288" spans="1:6" x14ac:dyDescent="0.2">
      <c r="A288" s="4">
        <v>287</v>
      </c>
      <c r="B288" s="4">
        <v>894</v>
      </c>
      <c r="C288" s="4" t="s">
        <v>3016</v>
      </c>
      <c r="D288" s="51">
        <v>170000</v>
      </c>
      <c r="E288" s="4" t="s">
        <v>3024</v>
      </c>
      <c r="F288" s="4" t="s">
        <v>3018</v>
      </c>
    </row>
    <row r="289" spans="1:6" x14ac:dyDescent="0.2">
      <c r="A289" s="5">
        <v>288</v>
      </c>
      <c r="B289" s="5">
        <v>896</v>
      </c>
      <c r="C289" s="5" t="s">
        <v>3016</v>
      </c>
      <c r="D289" s="52">
        <v>70000</v>
      </c>
      <c r="E289" s="5" t="s">
        <v>3021</v>
      </c>
      <c r="F289" s="5" t="s">
        <v>3020</v>
      </c>
    </row>
    <row r="290" spans="1:6" x14ac:dyDescent="0.2">
      <c r="A290" s="4">
        <v>289</v>
      </c>
      <c r="B290" s="4">
        <v>898</v>
      </c>
      <c r="C290" s="4" t="s">
        <v>3016</v>
      </c>
      <c r="D290" s="51">
        <v>110000</v>
      </c>
      <c r="E290" s="4" t="s">
        <v>3017</v>
      </c>
      <c r="F290" s="4" t="s">
        <v>3018</v>
      </c>
    </row>
    <row r="291" spans="1:6" x14ac:dyDescent="0.2">
      <c r="A291" s="5">
        <v>290</v>
      </c>
      <c r="B291" s="5">
        <v>899</v>
      </c>
      <c r="C291" s="5" t="s">
        <v>3016</v>
      </c>
      <c r="D291" s="52">
        <v>130000</v>
      </c>
      <c r="E291" s="5" t="s">
        <v>3017</v>
      </c>
      <c r="F291" s="5" t="s">
        <v>3018</v>
      </c>
    </row>
    <row r="292" spans="1:6" x14ac:dyDescent="0.2">
      <c r="A292" s="4">
        <v>291</v>
      </c>
      <c r="B292" s="4">
        <v>903</v>
      </c>
      <c r="C292" s="4" t="s">
        <v>3016</v>
      </c>
      <c r="D292" s="51">
        <v>130000</v>
      </c>
      <c r="E292" s="4" t="s">
        <v>3017</v>
      </c>
      <c r="F292" s="4" t="s">
        <v>3018</v>
      </c>
    </row>
    <row r="293" spans="1:6" x14ac:dyDescent="0.2">
      <c r="A293" s="5">
        <v>292</v>
      </c>
      <c r="B293" s="5">
        <v>907</v>
      </c>
      <c r="C293" s="5" t="s">
        <v>3016</v>
      </c>
      <c r="D293" s="52">
        <v>130000</v>
      </c>
      <c r="E293" s="5" t="s">
        <v>3017</v>
      </c>
      <c r="F293" s="5" t="s">
        <v>3018</v>
      </c>
    </row>
    <row r="294" spans="1:6" x14ac:dyDescent="0.2">
      <c r="A294" s="4">
        <v>293</v>
      </c>
      <c r="B294" s="4">
        <v>910</v>
      </c>
      <c r="C294" s="4" t="s">
        <v>3019</v>
      </c>
      <c r="D294" s="51">
        <v>150000</v>
      </c>
      <c r="E294" s="4" t="s">
        <v>3021</v>
      </c>
      <c r="F294" s="4" t="s">
        <v>3020</v>
      </c>
    </row>
    <row r="295" spans="1:6" x14ac:dyDescent="0.2">
      <c r="A295" s="5">
        <v>294</v>
      </c>
      <c r="B295" s="5">
        <v>911</v>
      </c>
      <c r="C295" s="5" t="s">
        <v>3019</v>
      </c>
      <c r="D295" s="52">
        <v>60000</v>
      </c>
      <c r="E295" s="5" t="s">
        <v>3022</v>
      </c>
      <c r="F295" s="5" t="s">
        <v>3020</v>
      </c>
    </row>
    <row r="296" spans="1:6" x14ac:dyDescent="0.2">
      <c r="A296" s="4">
        <v>295</v>
      </c>
      <c r="B296" s="4">
        <v>915</v>
      </c>
      <c r="C296" s="4" t="s">
        <v>3016</v>
      </c>
      <c r="D296" s="51">
        <v>60000</v>
      </c>
      <c r="E296" s="4" t="s">
        <v>3022</v>
      </c>
      <c r="F296" s="4" t="s">
        <v>3020</v>
      </c>
    </row>
    <row r="297" spans="1:6" x14ac:dyDescent="0.2">
      <c r="A297" s="5">
        <v>296</v>
      </c>
      <c r="B297" s="5">
        <v>916</v>
      </c>
      <c r="C297" s="5" t="s">
        <v>3019</v>
      </c>
      <c r="D297" s="52">
        <v>80000</v>
      </c>
      <c r="E297" s="5" t="s">
        <v>3023</v>
      </c>
      <c r="F297" s="5" t="s">
        <v>3018</v>
      </c>
    </row>
    <row r="298" spans="1:6" x14ac:dyDescent="0.2">
      <c r="A298" s="4">
        <v>297</v>
      </c>
      <c r="B298" s="4">
        <v>918</v>
      </c>
      <c r="C298" s="4" t="s">
        <v>3019</v>
      </c>
      <c r="D298" s="51">
        <v>50000</v>
      </c>
      <c r="E298" s="4" t="s">
        <v>3024</v>
      </c>
      <c r="F298" s="4" t="s">
        <v>3018</v>
      </c>
    </row>
    <row r="299" spans="1:6" x14ac:dyDescent="0.2">
      <c r="A299" s="5">
        <v>298</v>
      </c>
      <c r="B299" s="5">
        <v>919</v>
      </c>
      <c r="C299" s="5" t="s">
        <v>3019</v>
      </c>
      <c r="D299" s="52">
        <v>70000</v>
      </c>
      <c r="E299" s="5" t="s">
        <v>3024</v>
      </c>
      <c r="F299" s="5" t="s">
        <v>3018</v>
      </c>
    </row>
    <row r="300" spans="1:6" x14ac:dyDescent="0.2">
      <c r="A300" s="4">
        <v>299</v>
      </c>
      <c r="B300" s="4">
        <v>920</v>
      </c>
      <c r="C300" s="4" t="s">
        <v>3016</v>
      </c>
      <c r="D300" s="51">
        <v>70000</v>
      </c>
      <c r="E300" s="4" t="s">
        <v>3024</v>
      </c>
      <c r="F300" s="4" t="s">
        <v>3018</v>
      </c>
    </row>
    <row r="301" spans="1:6" x14ac:dyDescent="0.2">
      <c r="A301" s="5">
        <v>300</v>
      </c>
      <c r="B301" s="5">
        <v>922</v>
      </c>
      <c r="C301" s="5" t="s">
        <v>3016</v>
      </c>
      <c r="D301" s="52">
        <v>70000</v>
      </c>
      <c r="E301" s="5" t="s">
        <v>3024</v>
      </c>
      <c r="F301" s="5" t="s">
        <v>3018</v>
      </c>
    </row>
    <row r="302" spans="1:6" x14ac:dyDescent="0.2">
      <c r="A302" s="4">
        <v>301</v>
      </c>
      <c r="B302" s="4">
        <v>925</v>
      </c>
      <c r="C302" s="4" t="s">
        <v>3016</v>
      </c>
      <c r="D302" s="51">
        <v>80000</v>
      </c>
      <c r="E302" s="4" t="s">
        <v>3021</v>
      </c>
      <c r="F302" s="4" t="s">
        <v>3020</v>
      </c>
    </row>
    <row r="303" spans="1:6" x14ac:dyDescent="0.2">
      <c r="A303" s="5">
        <v>302</v>
      </c>
      <c r="B303" s="5">
        <v>929</v>
      </c>
      <c r="C303" s="5" t="s">
        <v>3016</v>
      </c>
      <c r="D303" s="52">
        <v>80000</v>
      </c>
      <c r="E303" s="5" t="s">
        <v>3021</v>
      </c>
      <c r="F303" s="5" t="s">
        <v>3018</v>
      </c>
    </row>
    <row r="304" spans="1:6" x14ac:dyDescent="0.2">
      <c r="A304" s="4">
        <v>303</v>
      </c>
      <c r="B304" s="4">
        <v>936</v>
      </c>
      <c r="C304" s="4" t="s">
        <v>3019</v>
      </c>
      <c r="D304" s="51">
        <v>90000</v>
      </c>
      <c r="E304" s="4" t="s">
        <v>3022</v>
      </c>
      <c r="F304" s="4" t="s">
        <v>3020</v>
      </c>
    </row>
    <row r="305" spans="1:6" x14ac:dyDescent="0.2">
      <c r="A305" s="5">
        <v>304</v>
      </c>
      <c r="B305" s="5">
        <v>937</v>
      </c>
      <c r="C305" s="5" t="s">
        <v>3019</v>
      </c>
      <c r="D305" s="52">
        <v>90000</v>
      </c>
      <c r="E305" s="5" t="s">
        <v>3022</v>
      </c>
      <c r="F305" s="5" t="s">
        <v>3020</v>
      </c>
    </row>
    <row r="306" spans="1:6" x14ac:dyDescent="0.2">
      <c r="A306" s="4">
        <v>305</v>
      </c>
      <c r="B306" s="4">
        <v>940</v>
      </c>
      <c r="C306" s="4" t="s">
        <v>3016</v>
      </c>
      <c r="D306" s="51">
        <v>100000</v>
      </c>
      <c r="E306" s="4" t="s">
        <v>3021</v>
      </c>
      <c r="F306" s="4" t="s">
        <v>3018</v>
      </c>
    </row>
    <row r="307" spans="1:6" x14ac:dyDescent="0.2">
      <c r="A307" s="5">
        <v>306</v>
      </c>
      <c r="B307" s="5">
        <v>945</v>
      </c>
      <c r="C307" s="5" t="s">
        <v>3016</v>
      </c>
      <c r="D307" s="52">
        <v>110000</v>
      </c>
      <c r="E307" s="5" t="s">
        <v>3021</v>
      </c>
      <c r="F307" s="5" t="s">
        <v>3020</v>
      </c>
    </row>
    <row r="308" spans="1:6" x14ac:dyDescent="0.2">
      <c r="A308" s="4">
        <v>307</v>
      </c>
      <c r="B308" s="4">
        <v>946</v>
      </c>
      <c r="C308" s="4" t="s">
        <v>3016</v>
      </c>
      <c r="D308" s="51">
        <v>110000</v>
      </c>
      <c r="E308" s="4" t="s">
        <v>3021</v>
      </c>
      <c r="F308" s="4" t="s">
        <v>3020</v>
      </c>
    </row>
    <row r="309" spans="1:6" x14ac:dyDescent="0.2">
      <c r="A309" s="5">
        <v>308</v>
      </c>
      <c r="B309" s="5">
        <v>947</v>
      </c>
      <c r="C309" s="5" t="s">
        <v>3016</v>
      </c>
      <c r="D309" s="52">
        <v>80000</v>
      </c>
      <c r="E309" s="5" t="s">
        <v>3023</v>
      </c>
      <c r="F309" s="5" t="s">
        <v>3018</v>
      </c>
    </row>
    <row r="310" spans="1:6" x14ac:dyDescent="0.2">
      <c r="A310" s="4">
        <v>309</v>
      </c>
      <c r="B310" s="4">
        <v>949</v>
      </c>
      <c r="C310" s="4" t="s">
        <v>3016</v>
      </c>
      <c r="D310" s="51">
        <v>60000</v>
      </c>
      <c r="E310" s="4" t="s">
        <v>3022</v>
      </c>
      <c r="F310" s="4" t="s">
        <v>3020</v>
      </c>
    </row>
    <row r="311" spans="1:6" x14ac:dyDescent="0.2">
      <c r="A311" s="5">
        <v>310</v>
      </c>
      <c r="B311" s="5">
        <v>950</v>
      </c>
      <c r="C311" s="5" t="s">
        <v>3019</v>
      </c>
      <c r="D311" s="52">
        <v>60000</v>
      </c>
      <c r="E311" s="5" t="s">
        <v>3022</v>
      </c>
      <c r="F311" s="5" t="s">
        <v>3018</v>
      </c>
    </row>
    <row r="312" spans="1:6" x14ac:dyDescent="0.2">
      <c r="A312" s="4">
        <v>311</v>
      </c>
      <c r="B312" s="4">
        <v>954</v>
      </c>
      <c r="C312" s="4" t="s">
        <v>3019</v>
      </c>
      <c r="D312" s="51">
        <v>70000</v>
      </c>
      <c r="E312" s="4" t="s">
        <v>3024</v>
      </c>
      <c r="F312" s="4" t="s">
        <v>3018</v>
      </c>
    </row>
    <row r="313" spans="1:6" x14ac:dyDescent="0.2">
      <c r="A313" s="5">
        <v>312</v>
      </c>
      <c r="B313" s="5">
        <v>959</v>
      </c>
      <c r="C313" s="5" t="s">
        <v>3019</v>
      </c>
      <c r="D313" s="52">
        <v>70000</v>
      </c>
      <c r="E313" s="5" t="s">
        <v>3024</v>
      </c>
      <c r="F313" s="5" t="s">
        <v>3020</v>
      </c>
    </row>
    <row r="314" spans="1:6" x14ac:dyDescent="0.2">
      <c r="A314" s="4">
        <v>313</v>
      </c>
      <c r="B314" s="4">
        <v>960</v>
      </c>
      <c r="C314" s="4" t="s">
        <v>3019</v>
      </c>
      <c r="D314" s="51">
        <v>70000</v>
      </c>
      <c r="E314" s="4" t="s">
        <v>3024</v>
      </c>
      <c r="F314" s="4" t="s">
        <v>3018</v>
      </c>
    </row>
    <row r="315" spans="1:6" x14ac:dyDescent="0.2">
      <c r="A315" s="5">
        <v>314</v>
      </c>
      <c r="B315" s="5">
        <v>961</v>
      </c>
      <c r="C315" s="5" t="s">
        <v>3019</v>
      </c>
      <c r="D315" s="52">
        <v>70000</v>
      </c>
      <c r="E315" s="5" t="s">
        <v>3024</v>
      </c>
      <c r="F315" s="5" t="s">
        <v>3018</v>
      </c>
    </row>
    <row r="316" spans="1:6" x14ac:dyDescent="0.2">
      <c r="A316" s="4">
        <v>315</v>
      </c>
      <c r="B316" s="4">
        <v>962</v>
      </c>
      <c r="C316" s="4" t="s">
        <v>3019</v>
      </c>
      <c r="D316" s="51">
        <v>70000</v>
      </c>
      <c r="E316" s="4" t="s">
        <v>3024</v>
      </c>
      <c r="F316" s="4" t="s">
        <v>3020</v>
      </c>
    </row>
    <row r="317" spans="1:6" x14ac:dyDescent="0.2">
      <c r="A317" s="5">
        <v>316</v>
      </c>
      <c r="B317" s="5">
        <v>970</v>
      </c>
      <c r="C317" s="5" t="s">
        <v>3019</v>
      </c>
      <c r="D317" s="52">
        <v>70000</v>
      </c>
      <c r="E317" s="5" t="s">
        <v>3024</v>
      </c>
      <c r="F317" s="5" t="s">
        <v>3020</v>
      </c>
    </row>
    <row r="318" spans="1:6" x14ac:dyDescent="0.2">
      <c r="A318" s="4">
        <v>317</v>
      </c>
      <c r="B318" s="4">
        <v>972</v>
      </c>
      <c r="C318" s="4" t="s">
        <v>3016</v>
      </c>
      <c r="D318" s="51">
        <v>60000</v>
      </c>
      <c r="E318" s="4" t="s">
        <v>3024</v>
      </c>
      <c r="F318" s="4" t="s">
        <v>3018</v>
      </c>
    </row>
    <row r="319" spans="1:6" x14ac:dyDescent="0.2">
      <c r="A319" s="5">
        <v>318</v>
      </c>
      <c r="B319" s="5">
        <v>975</v>
      </c>
      <c r="C319" s="5" t="s">
        <v>3019</v>
      </c>
      <c r="D319" s="52">
        <v>40000</v>
      </c>
      <c r="E319" s="5" t="s">
        <v>3021</v>
      </c>
      <c r="F319" s="5" t="s">
        <v>3020</v>
      </c>
    </row>
    <row r="320" spans="1:6" x14ac:dyDescent="0.2">
      <c r="A320" s="4">
        <v>319</v>
      </c>
      <c r="B320" s="4">
        <v>980</v>
      </c>
      <c r="C320" s="4" t="s">
        <v>3019</v>
      </c>
      <c r="D320" s="51">
        <v>40000</v>
      </c>
      <c r="E320" s="4" t="s">
        <v>3021</v>
      </c>
      <c r="F320" s="4" t="s">
        <v>3020</v>
      </c>
    </row>
    <row r="321" spans="1:6" x14ac:dyDescent="0.2">
      <c r="A321" s="5">
        <v>320</v>
      </c>
      <c r="B321" s="5">
        <v>983</v>
      </c>
      <c r="C321" s="5" t="s">
        <v>3016</v>
      </c>
      <c r="D321" s="52">
        <v>70000</v>
      </c>
      <c r="E321" s="5" t="s">
        <v>3024</v>
      </c>
      <c r="F321" s="5" t="s">
        <v>3020</v>
      </c>
    </row>
    <row r="322" spans="1:6" x14ac:dyDescent="0.2">
      <c r="A322" s="4">
        <v>321</v>
      </c>
      <c r="B322" s="4">
        <v>993</v>
      </c>
      <c r="C322" s="4" t="s">
        <v>3016</v>
      </c>
      <c r="D322" s="51">
        <v>80000</v>
      </c>
      <c r="E322" s="4" t="s">
        <v>3024</v>
      </c>
      <c r="F322" s="4" t="s">
        <v>3018</v>
      </c>
    </row>
    <row r="323" spans="1:6" x14ac:dyDescent="0.2">
      <c r="A323" s="5">
        <v>322</v>
      </c>
      <c r="B323" s="5">
        <v>994</v>
      </c>
      <c r="C323" s="5" t="s">
        <v>3016</v>
      </c>
      <c r="D323" s="52">
        <v>90000</v>
      </c>
      <c r="E323" s="5" t="s">
        <v>3017</v>
      </c>
      <c r="F323" s="5" t="s">
        <v>3018</v>
      </c>
    </row>
    <row r="324" spans="1:6" x14ac:dyDescent="0.2">
      <c r="A324" s="4">
        <v>323</v>
      </c>
      <c r="B324" s="4">
        <v>995</v>
      </c>
      <c r="C324" s="4" t="s">
        <v>3016</v>
      </c>
      <c r="D324" s="51">
        <v>90000</v>
      </c>
      <c r="E324" s="4" t="s">
        <v>3017</v>
      </c>
      <c r="F324" s="4" t="s">
        <v>3018</v>
      </c>
    </row>
    <row r="325" spans="1:6" x14ac:dyDescent="0.2">
      <c r="A325" s="5">
        <v>324</v>
      </c>
      <c r="B325" s="5">
        <v>997</v>
      </c>
      <c r="C325" s="5" t="s">
        <v>3019</v>
      </c>
      <c r="D325" s="52">
        <v>120000</v>
      </c>
      <c r="E325" s="5" t="s">
        <v>3024</v>
      </c>
      <c r="F325" s="5" t="s">
        <v>3018</v>
      </c>
    </row>
    <row r="326" spans="1:6" x14ac:dyDescent="0.2">
      <c r="A326" s="4">
        <v>325</v>
      </c>
      <c r="B326" s="4">
        <v>999</v>
      </c>
      <c r="C326" s="4" t="s">
        <v>3016</v>
      </c>
      <c r="D326" s="51">
        <v>90000</v>
      </c>
      <c r="E326" s="4" t="s">
        <v>3017</v>
      </c>
      <c r="F326" s="4" t="s">
        <v>3018</v>
      </c>
    </row>
    <row r="327" spans="1:6" x14ac:dyDescent="0.2">
      <c r="A327" s="5">
        <v>326</v>
      </c>
      <c r="B327" s="5">
        <v>1000</v>
      </c>
      <c r="C327" s="5" t="s">
        <v>3019</v>
      </c>
      <c r="D327" s="52">
        <v>90000</v>
      </c>
      <c r="E327" s="5" t="s">
        <v>3017</v>
      </c>
      <c r="F327" s="5" t="s">
        <v>3018</v>
      </c>
    </row>
    <row r="328" spans="1:6" x14ac:dyDescent="0.2">
      <c r="A328" s="4">
        <v>327</v>
      </c>
      <c r="B328" s="4">
        <v>1005</v>
      </c>
      <c r="C328" s="4" t="s">
        <v>3016</v>
      </c>
      <c r="D328" s="51">
        <v>130000</v>
      </c>
      <c r="E328" s="4" t="s">
        <v>3017</v>
      </c>
      <c r="F328" s="4" t="s">
        <v>3018</v>
      </c>
    </row>
    <row r="329" spans="1:6" x14ac:dyDescent="0.2">
      <c r="A329" s="5">
        <v>328</v>
      </c>
      <c r="B329" s="5">
        <v>1008</v>
      </c>
      <c r="C329" s="5" t="s">
        <v>3016</v>
      </c>
      <c r="D329" s="52">
        <v>90000</v>
      </c>
      <c r="E329" s="5" t="s">
        <v>3017</v>
      </c>
      <c r="F329" s="5" t="s">
        <v>3018</v>
      </c>
    </row>
    <row r="330" spans="1:6" x14ac:dyDescent="0.2">
      <c r="A330" s="4">
        <v>329</v>
      </c>
      <c r="B330" s="4">
        <v>1009</v>
      </c>
      <c r="C330" s="4" t="s">
        <v>3016</v>
      </c>
      <c r="D330" s="51">
        <v>90000</v>
      </c>
      <c r="E330" s="4" t="s">
        <v>3017</v>
      </c>
      <c r="F330" s="4" t="s">
        <v>3018</v>
      </c>
    </row>
    <row r="331" spans="1:6" x14ac:dyDescent="0.2">
      <c r="A331" s="5">
        <v>330</v>
      </c>
      <c r="B331" s="5">
        <v>1014</v>
      </c>
      <c r="C331" s="5" t="s">
        <v>3019</v>
      </c>
      <c r="D331" s="52">
        <v>90000</v>
      </c>
      <c r="E331" s="5" t="s">
        <v>3017</v>
      </c>
      <c r="F331" s="5" t="s">
        <v>3018</v>
      </c>
    </row>
    <row r="332" spans="1:6" x14ac:dyDescent="0.2">
      <c r="A332" s="4">
        <v>331</v>
      </c>
      <c r="B332" s="4">
        <v>1015</v>
      </c>
      <c r="C332" s="4" t="s">
        <v>3016</v>
      </c>
      <c r="D332" s="51">
        <v>110000</v>
      </c>
      <c r="E332" s="4" t="s">
        <v>3024</v>
      </c>
      <c r="F332" s="4" t="s">
        <v>3018</v>
      </c>
    </row>
    <row r="333" spans="1:6" x14ac:dyDescent="0.2">
      <c r="A333" s="5">
        <v>332</v>
      </c>
      <c r="B333" s="5">
        <v>1016</v>
      </c>
      <c r="C333" s="5" t="s">
        <v>3016</v>
      </c>
      <c r="D333" s="52">
        <v>90000</v>
      </c>
      <c r="E333" s="5" t="s">
        <v>3021</v>
      </c>
      <c r="F333" s="5" t="s">
        <v>3018</v>
      </c>
    </row>
    <row r="334" spans="1:6" x14ac:dyDescent="0.2">
      <c r="A334" s="4">
        <v>333</v>
      </c>
      <c r="B334" s="4">
        <v>1018</v>
      </c>
      <c r="C334" s="4" t="s">
        <v>3019</v>
      </c>
      <c r="D334" s="51">
        <v>10000</v>
      </c>
      <c r="E334" s="4" t="s">
        <v>3024</v>
      </c>
      <c r="F334" s="4" t="s">
        <v>3018</v>
      </c>
    </row>
    <row r="335" spans="1:6" x14ac:dyDescent="0.2">
      <c r="A335" s="5">
        <v>334</v>
      </c>
      <c r="B335" s="5">
        <v>1020</v>
      </c>
      <c r="C335" s="5" t="s">
        <v>3016</v>
      </c>
      <c r="D335" s="52">
        <v>20000</v>
      </c>
      <c r="E335" s="5" t="s">
        <v>3024</v>
      </c>
      <c r="F335" s="5" t="s">
        <v>3018</v>
      </c>
    </row>
    <row r="336" spans="1:6" x14ac:dyDescent="0.2">
      <c r="A336" s="4">
        <v>335</v>
      </c>
      <c r="B336" s="4">
        <v>1023</v>
      </c>
      <c r="C336" s="4" t="s">
        <v>3016</v>
      </c>
      <c r="D336" s="51">
        <v>10000</v>
      </c>
      <c r="E336" s="4" t="s">
        <v>3017</v>
      </c>
      <c r="F336" s="4" t="s">
        <v>3018</v>
      </c>
    </row>
    <row r="337" spans="1:6" x14ac:dyDescent="0.2">
      <c r="A337" s="5">
        <v>336</v>
      </c>
      <c r="B337" s="5">
        <v>1026</v>
      </c>
      <c r="C337" s="5" t="s">
        <v>3016</v>
      </c>
      <c r="D337" s="52">
        <v>10000</v>
      </c>
      <c r="E337" s="5" t="s">
        <v>3017</v>
      </c>
      <c r="F337" s="5" t="s">
        <v>3018</v>
      </c>
    </row>
    <row r="338" spans="1:6" x14ac:dyDescent="0.2">
      <c r="A338" s="4">
        <v>337</v>
      </c>
      <c r="B338" s="4">
        <v>1027</v>
      </c>
      <c r="C338" s="4" t="s">
        <v>3016</v>
      </c>
      <c r="D338" s="51">
        <v>20000</v>
      </c>
      <c r="E338" s="4" t="s">
        <v>3024</v>
      </c>
      <c r="F338" s="4" t="s">
        <v>3018</v>
      </c>
    </row>
    <row r="339" spans="1:6" x14ac:dyDescent="0.2">
      <c r="A339" s="5">
        <v>338</v>
      </c>
      <c r="B339" s="5">
        <v>1028</v>
      </c>
      <c r="C339" s="5" t="s">
        <v>3016</v>
      </c>
      <c r="D339" s="52">
        <v>10000</v>
      </c>
      <c r="E339" s="5" t="s">
        <v>3017</v>
      </c>
      <c r="F339" s="5" t="s">
        <v>3018</v>
      </c>
    </row>
    <row r="340" spans="1:6" x14ac:dyDescent="0.2">
      <c r="A340" s="4">
        <v>339</v>
      </c>
      <c r="B340" s="4">
        <v>1035</v>
      </c>
      <c r="C340" s="4" t="s">
        <v>3016</v>
      </c>
      <c r="D340" s="51">
        <v>20000</v>
      </c>
      <c r="E340" s="4" t="s">
        <v>3024</v>
      </c>
      <c r="F340" s="4" t="s">
        <v>3018</v>
      </c>
    </row>
    <row r="341" spans="1:6" x14ac:dyDescent="0.2">
      <c r="A341" s="5">
        <v>340</v>
      </c>
      <c r="B341" s="5">
        <v>1036</v>
      </c>
      <c r="C341" s="5" t="s">
        <v>3019</v>
      </c>
      <c r="D341" s="52">
        <v>20000</v>
      </c>
      <c r="E341" s="5" t="s">
        <v>3024</v>
      </c>
      <c r="F341" s="5" t="s">
        <v>3018</v>
      </c>
    </row>
    <row r="342" spans="1:6" x14ac:dyDescent="0.2">
      <c r="A342" s="4">
        <v>341</v>
      </c>
      <c r="B342" s="4">
        <v>1038</v>
      </c>
      <c r="C342" s="4" t="s">
        <v>3016</v>
      </c>
      <c r="D342" s="51">
        <v>10000</v>
      </c>
      <c r="E342" s="4" t="s">
        <v>3024</v>
      </c>
      <c r="F342" s="4" t="s">
        <v>3018</v>
      </c>
    </row>
    <row r="343" spans="1:6" x14ac:dyDescent="0.2">
      <c r="A343" s="5">
        <v>342</v>
      </c>
      <c r="B343" s="5">
        <v>1041</v>
      </c>
      <c r="C343" s="5" t="s">
        <v>3016</v>
      </c>
      <c r="D343" s="52">
        <v>20000</v>
      </c>
      <c r="E343" s="5" t="s">
        <v>3024</v>
      </c>
      <c r="F343" s="5" t="s">
        <v>3018</v>
      </c>
    </row>
    <row r="344" spans="1:6" x14ac:dyDescent="0.2">
      <c r="A344" s="4">
        <v>343</v>
      </c>
      <c r="B344" s="4">
        <v>1042</v>
      </c>
      <c r="C344" s="4" t="s">
        <v>3016</v>
      </c>
      <c r="D344" s="51">
        <v>30000</v>
      </c>
      <c r="E344" s="4" t="s">
        <v>3024</v>
      </c>
      <c r="F344" s="4" t="s">
        <v>3018</v>
      </c>
    </row>
    <row r="345" spans="1:6" x14ac:dyDescent="0.2">
      <c r="A345" s="5">
        <v>344</v>
      </c>
      <c r="B345" s="5">
        <v>1044</v>
      </c>
      <c r="C345" s="5" t="s">
        <v>3016</v>
      </c>
      <c r="D345" s="52">
        <v>10000</v>
      </c>
      <c r="E345" s="5" t="s">
        <v>3017</v>
      </c>
      <c r="F345" s="5" t="s">
        <v>3018</v>
      </c>
    </row>
    <row r="346" spans="1:6" x14ac:dyDescent="0.2">
      <c r="A346" s="4">
        <v>345</v>
      </c>
      <c r="B346" s="4">
        <v>1047</v>
      </c>
      <c r="C346" s="4" t="s">
        <v>3016</v>
      </c>
      <c r="D346" s="51">
        <v>10000</v>
      </c>
      <c r="E346" s="4" t="s">
        <v>3021</v>
      </c>
      <c r="F346" s="4" t="s">
        <v>3018</v>
      </c>
    </row>
    <row r="347" spans="1:6" x14ac:dyDescent="0.2">
      <c r="A347" s="5">
        <v>346</v>
      </c>
      <c r="B347" s="5">
        <v>1054</v>
      </c>
      <c r="C347" s="5" t="s">
        <v>3019</v>
      </c>
      <c r="D347" s="52">
        <v>10000</v>
      </c>
      <c r="E347" s="5" t="s">
        <v>3021</v>
      </c>
      <c r="F347" s="5" t="s">
        <v>3018</v>
      </c>
    </row>
    <row r="348" spans="1:6" x14ac:dyDescent="0.2">
      <c r="A348" s="4">
        <v>347</v>
      </c>
      <c r="B348" s="4">
        <v>1060</v>
      </c>
      <c r="C348" s="4" t="s">
        <v>3019</v>
      </c>
      <c r="D348" s="51">
        <v>10000</v>
      </c>
      <c r="E348" s="4" t="s">
        <v>3021</v>
      </c>
      <c r="F348" s="4" t="s">
        <v>3018</v>
      </c>
    </row>
    <row r="349" spans="1:6" x14ac:dyDescent="0.2">
      <c r="A349" s="5">
        <v>348</v>
      </c>
      <c r="B349" s="5">
        <v>1062</v>
      </c>
      <c r="C349" s="5" t="s">
        <v>3016</v>
      </c>
      <c r="D349" s="52">
        <v>10000</v>
      </c>
      <c r="E349" s="5" t="s">
        <v>3021</v>
      </c>
      <c r="F349" s="5" t="s">
        <v>3018</v>
      </c>
    </row>
    <row r="350" spans="1:6" x14ac:dyDescent="0.2">
      <c r="A350" s="4">
        <v>349</v>
      </c>
      <c r="B350" s="4">
        <v>1065</v>
      </c>
      <c r="C350" s="4" t="s">
        <v>3016</v>
      </c>
      <c r="D350" s="51">
        <v>10000</v>
      </c>
      <c r="E350" s="4" t="s">
        <v>3021</v>
      </c>
      <c r="F350" s="4" t="s">
        <v>3018</v>
      </c>
    </row>
    <row r="351" spans="1:6" x14ac:dyDescent="0.2">
      <c r="A351" s="5">
        <v>350</v>
      </c>
      <c r="B351" s="5">
        <v>1068</v>
      </c>
      <c r="C351" s="5" t="s">
        <v>3016</v>
      </c>
      <c r="D351" s="52">
        <v>10000</v>
      </c>
      <c r="E351" s="5" t="s">
        <v>3021</v>
      </c>
      <c r="F351" s="5" t="s">
        <v>3018</v>
      </c>
    </row>
    <row r="352" spans="1:6" x14ac:dyDescent="0.2">
      <c r="A352" s="4">
        <v>351</v>
      </c>
      <c r="B352" s="4">
        <v>1069</v>
      </c>
      <c r="C352" s="4" t="s">
        <v>3016</v>
      </c>
      <c r="D352" s="51">
        <v>30000</v>
      </c>
      <c r="E352" s="4" t="s">
        <v>3024</v>
      </c>
      <c r="F352" s="4" t="s">
        <v>3018</v>
      </c>
    </row>
    <row r="353" spans="1:6" x14ac:dyDescent="0.2">
      <c r="A353" s="5">
        <v>352</v>
      </c>
      <c r="B353" s="5">
        <v>1072</v>
      </c>
      <c r="C353" s="5" t="s">
        <v>3019</v>
      </c>
      <c r="D353" s="52">
        <v>20000</v>
      </c>
      <c r="E353" s="5" t="s">
        <v>3017</v>
      </c>
      <c r="F353" s="5" t="s">
        <v>3018</v>
      </c>
    </row>
    <row r="354" spans="1:6" x14ac:dyDescent="0.2">
      <c r="A354" s="4">
        <v>353</v>
      </c>
      <c r="B354" s="4">
        <v>1075</v>
      </c>
      <c r="C354" s="4" t="s">
        <v>3016</v>
      </c>
      <c r="D354" s="51">
        <v>10000</v>
      </c>
      <c r="E354" s="4" t="s">
        <v>3021</v>
      </c>
      <c r="F354" s="4" t="s">
        <v>3018</v>
      </c>
    </row>
    <row r="355" spans="1:6" x14ac:dyDescent="0.2">
      <c r="A355" s="5">
        <v>354</v>
      </c>
      <c r="B355" s="5">
        <v>1080</v>
      </c>
      <c r="C355" s="5" t="s">
        <v>3019</v>
      </c>
      <c r="D355" s="52">
        <v>30000</v>
      </c>
      <c r="E355" s="5" t="s">
        <v>3017</v>
      </c>
      <c r="F355" s="5" t="s">
        <v>3018</v>
      </c>
    </row>
    <row r="356" spans="1:6" x14ac:dyDescent="0.2">
      <c r="A356" s="4">
        <v>355</v>
      </c>
      <c r="B356" s="4">
        <v>1083</v>
      </c>
      <c r="C356" s="4" t="s">
        <v>3016</v>
      </c>
      <c r="D356" s="51">
        <v>20000</v>
      </c>
      <c r="E356" s="4" t="s">
        <v>3021</v>
      </c>
      <c r="F356" s="4" t="s">
        <v>3018</v>
      </c>
    </row>
    <row r="357" spans="1:6" x14ac:dyDescent="0.2">
      <c r="A357" s="5">
        <v>356</v>
      </c>
      <c r="B357" s="5">
        <v>1085</v>
      </c>
      <c r="C357" s="5" t="s">
        <v>3016</v>
      </c>
      <c r="D357" s="52">
        <v>40000</v>
      </c>
      <c r="E357" s="5" t="s">
        <v>3024</v>
      </c>
      <c r="F357" s="5" t="s">
        <v>3018</v>
      </c>
    </row>
    <row r="358" spans="1:6" x14ac:dyDescent="0.2">
      <c r="A358" s="4">
        <v>357</v>
      </c>
      <c r="B358" s="4">
        <v>1086</v>
      </c>
      <c r="C358" s="4" t="s">
        <v>3019</v>
      </c>
      <c r="D358" s="51">
        <v>10000</v>
      </c>
      <c r="E358" s="4" t="s">
        <v>3021</v>
      </c>
      <c r="F358" s="4" t="s">
        <v>3020</v>
      </c>
    </row>
    <row r="359" spans="1:6" x14ac:dyDescent="0.2">
      <c r="A359" s="5">
        <v>358</v>
      </c>
      <c r="B359" s="5">
        <v>1101</v>
      </c>
      <c r="C359" s="5" t="s">
        <v>3019</v>
      </c>
      <c r="D359" s="52">
        <v>10000</v>
      </c>
      <c r="E359" s="5" t="s">
        <v>3021</v>
      </c>
      <c r="F359" s="5" t="s">
        <v>3020</v>
      </c>
    </row>
    <row r="360" spans="1:6" x14ac:dyDescent="0.2">
      <c r="A360" s="4">
        <v>359</v>
      </c>
      <c r="B360" s="4">
        <v>1103</v>
      </c>
      <c r="C360" s="4" t="s">
        <v>3019</v>
      </c>
      <c r="D360" s="51">
        <v>10000</v>
      </c>
      <c r="E360" s="4" t="s">
        <v>3021</v>
      </c>
      <c r="F360" s="4" t="s">
        <v>3020</v>
      </c>
    </row>
    <row r="361" spans="1:6" x14ac:dyDescent="0.2">
      <c r="A361" s="5">
        <v>360</v>
      </c>
      <c r="B361" s="5">
        <v>1104</v>
      </c>
      <c r="C361" s="5" t="s">
        <v>3019</v>
      </c>
      <c r="D361" s="52">
        <v>10000</v>
      </c>
      <c r="E361" s="5" t="s">
        <v>3021</v>
      </c>
      <c r="F361" s="5" t="s">
        <v>3020</v>
      </c>
    </row>
    <row r="362" spans="1:6" x14ac:dyDescent="0.2">
      <c r="A362" s="4">
        <v>361</v>
      </c>
      <c r="B362" s="4">
        <v>1106</v>
      </c>
      <c r="C362" s="4" t="s">
        <v>3019</v>
      </c>
      <c r="D362" s="51">
        <v>10000</v>
      </c>
      <c r="E362" s="4" t="s">
        <v>3021</v>
      </c>
      <c r="F362" s="4" t="s">
        <v>3018</v>
      </c>
    </row>
    <row r="363" spans="1:6" x14ac:dyDescent="0.2">
      <c r="A363" s="5">
        <v>362</v>
      </c>
      <c r="B363" s="5">
        <v>1107</v>
      </c>
      <c r="C363" s="5" t="s">
        <v>3016</v>
      </c>
      <c r="D363" s="52">
        <v>10000</v>
      </c>
      <c r="E363" s="5" t="s">
        <v>3022</v>
      </c>
      <c r="F363" s="5" t="s">
        <v>3018</v>
      </c>
    </row>
    <row r="364" spans="1:6" x14ac:dyDescent="0.2">
      <c r="A364" s="4">
        <v>363</v>
      </c>
      <c r="B364" s="4">
        <v>1108</v>
      </c>
      <c r="C364" s="4" t="s">
        <v>3016</v>
      </c>
      <c r="D364" s="51">
        <v>10000</v>
      </c>
      <c r="E364" s="4" t="s">
        <v>3022</v>
      </c>
      <c r="F364" s="4" t="s">
        <v>3020</v>
      </c>
    </row>
    <row r="365" spans="1:6" x14ac:dyDescent="0.2">
      <c r="A365" s="5">
        <v>364</v>
      </c>
      <c r="B365" s="5">
        <v>1109</v>
      </c>
      <c r="C365" s="5" t="s">
        <v>3019</v>
      </c>
      <c r="D365" s="52">
        <v>10000</v>
      </c>
      <c r="E365" s="5" t="s">
        <v>3022</v>
      </c>
      <c r="F365" s="5" t="s">
        <v>3020</v>
      </c>
    </row>
    <row r="366" spans="1:6" x14ac:dyDescent="0.2">
      <c r="A366" s="4">
        <v>365</v>
      </c>
      <c r="B366" s="4">
        <v>1112</v>
      </c>
      <c r="C366" s="4" t="s">
        <v>3019</v>
      </c>
      <c r="D366" s="51">
        <v>10000</v>
      </c>
      <c r="E366" s="4" t="s">
        <v>3022</v>
      </c>
      <c r="F366" s="4" t="s">
        <v>3020</v>
      </c>
    </row>
    <row r="367" spans="1:6" x14ac:dyDescent="0.2">
      <c r="A367" s="5">
        <v>366</v>
      </c>
      <c r="B367" s="5">
        <v>1113</v>
      </c>
      <c r="C367" s="5" t="s">
        <v>3019</v>
      </c>
      <c r="D367" s="52">
        <v>10000</v>
      </c>
      <c r="E367" s="5" t="s">
        <v>3022</v>
      </c>
      <c r="F367" s="5" t="s">
        <v>3020</v>
      </c>
    </row>
    <row r="368" spans="1:6" x14ac:dyDescent="0.2">
      <c r="A368" s="4">
        <v>367</v>
      </c>
      <c r="B368" s="4">
        <v>1117</v>
      </c>
      <c r="C368" s="4" t="s">
        <v>3016</v>
      </c>
      <c r="D368" s="51">
        <v>20000</v>
      </c>
      <c r="E368" s="4" t="s">
        <v>3017</v>
      </c>
      <c r="F368" s="4" t="s">
        <v>3018</v>
      </c>
    </row>
    <row r="369" spans="1:6" x14ac:dyDescent="0.2">
      <c r="A369" s="5">
        <v>368</v>
      </c>
      <c r="B369" s="5">
        <v>1121</v>
      </c>
      <c r="C369" s="5" t="s">
        <v>3016</v>
      </c>
      <c r="D369" s="52">
        <v>20000</v>
      </c>
      <c r="E369" s="5" t="s">
        <v>3017</v>
      </c>
      <c r="F369" s="5" t="s">
        <v>3018</v>
      </c>
    </row>
    <row r="370" spans="1:6" x14ac:dyDescent="0.2">
      <c r="A370" s="4">
        <v>369</v>
      </c>
      <c r="B370" s="4">
        <v>1123</v>
      </c>
      <c r="C370" s="4" t="s">
        <v>3019</v>
      </c>
      <c r="D370" s="51">
        <v>10000</v>
      </c>
      <c r="E370" s="4" t="s">
        <v>3022</v>
      </c>
      <c r="F370" s="4" t="s">
        <v>3020</v>
      </c>
    </row>
    <row r="371" spans="1:6" x14ac:dyDescent="0.2">
      <c r="A371" s="5">
        <v>370</v>
      </c>
      <c r="B371" s="5">
        <v>1124</v>
      </c>
      <c r="C371" s="5" t="s">
        <v>3016</v>
      </c>
      <c r="D371" s="52">
        <v>20000</v>
      </c>
      <c r="E371" s="5" t="s">
        <v>3017</v>
      </c>
      <c r="F371" s="5" t="s">
        <v>3020</v>
      </c>
    </row>
    <row r="372" spans="1:6" x14ac:dyDescent="0.2">
      <c r="A372" s="4">
        <v>371</v>
      </c>
      <c r="B372" s="4">
        <v>1127</v>
      </c>
      <c r="C372" s="4" t="s">
        <v>3016</v>
      </c>
      <c r="D372" s="51">
        <v>20000</v>
      </c>
      <c r="E372" s="4" t="s">
        <v>3017</v>
      </c>
      <c r="F372" s="4" t="s">
        <v>3018</v>
      </c>
    </row>
    <row r="373" spans="1:6" x14ac:dyDescent="0.2">
      <c r="A373" s="5">
        <v>372</v>
      </c>
      <c r="B373" s="5">
        <v>1128</v>
      </c>
      <c r="C373" s="5" t="s">
        <v>3016</v>
      </c>
      <c r="D373" s="52">
        <v>20000</v>
      </c>
      <c r="E373" s="5" t="s">
        <v>3017</v>
      </c>
      <c r="F373" s="5" t="s">
        <v>3018</v>
      </c>
    </row>
    <row r="374" spans="1:6" x14ac:dyDescent="0.2">
      <c r="A374" s="4">
        <v>373</v>
      </c>
      <c r="B374" s="4">
        <v>1129</v>
      </c>
      <c r="C374" s="4" t="s">
        <v>3019</v>
      </c>
      <c r="D374" s="51">
        <v>20000</v>
      </c>
      <c r="E374" s="4" t="s">
        <v>3017</v>
      </c>
      <c r="F374" s="4" t="s">
        <v>3018</v>
      </c>
    </row>
    <row r="375" spans="1:6" x14ac:dyDescent="0.2">
      <c r="A375" s="5">
        <v>374</v>
      </c>
      <c r="B375" s="5">
        <v>1131</v>
      </c>
      <c r="C375" s="5" t="s">
        <v>3016</v>
      </c>
      <c r="D375" s="52">
        <v>30000</v>
      </c>
      <c r="E375" s="5" t="s">
        <v>3017</v>
      </c>
      <c r="F375" s="5" t="s">
        <v>3018</v>
      </c>
    </row>
    <row r="376" spans="1:6" x14ac:dyDescent="0.2">
      <c r="A376" s="4">
        <v>375</v>
      </c>
      <c r="B376" s="4">
        <v>1132</v>
      </c>
      <c r="C376" s="4" t="s">
        <v>3019</v>
      </c>
      <c r="D376" s="51">
        <v>30000</v>
      </c>
      <c r="E376" s="4" t="s">
        <v>3017</v>
      </c>
      <c r="F376" s="4" t="s">
        <v>3018</v>
      </c>
    </row>
    <row r="377" spans="1:6" x14ac:dyDescent="0.2">
      <c r="A377" s="5">
        <v>376</v>
      </c>
      <c r="B377" s="5">
        <v>1133</v>
      </c>
      <c r="C377" s="5" t="s">
        <v>3016</v>
      </c>
      <c r="D377" s="52">
        <v>30000</v>
      </c>
      <c r="E377" s="5" t="s">
        <v>3017</v>
      </c>
      <c r="F377" s="5" t="s">
        <v>3018</v>
      </c>
    </row>
    <row r="378" spans="1:6" x14ac:dyDescent="0.2">
      <c r="A378" s="4">
        <v>377</v>
      </c>
      <c r="B378" s="4">
        <v>1136</v>
      </c>
      <c r="C378" s="4" t="s">
        <v>3019</v>
      </c>
      <c r="D378" s="51">
        <v>40000</v>
      </c>
      <c r="E378" s="4" t="s">
        <v>3024</v>
      </c>
      <c r="F378" s="4" t="s">
        <v>3018</v>
      </c>
    </row>
    <row r="379" spans="1:6" x14ac:dyDescent="0.2">
      <c r="A379" s="5">
        <v>378</v>
      </c>
      <c r="B379" s="5">
        <v>1138</v>
      </c>
      <c r="C379" s="5" t="s">
        <v>3016</v>
      </c>
      <c r="D379" s="52">
        <v>30000</v>
      </c>
      <c r="E379" s="5" t="s">
        <v>3024</v>
      </c>
      <c r="F379" s="5" t="s">
        <v>3018</v>
      </c>
    </row>
    <row r="380" spans="1:6" x14ac:dyDescent="0.2">
      <c r="A380" s="4">
        <v>379</v>
      </c>
      <c r="B380" s="4">
        <v>1142</v>
      </c>
      <c r="C380" s="4" t="s">
        <v>3019</v>
      </c>
      <c r="D380" s="51">
        <v>10000</v>
      </c>
      <c r="E380" s="4" t="s">
        <v>3022</v>
      </c>
      <c r="F380" s="4" t="s">
        <v>3020</v>
      </c>
    </row>
    <row r="381" spans="1:6" x14ac:dyDescent="0.2">
      <c r="A381" s="5">
        <v>380</v>
      </c>
      <c r="B381" s="5">
        <v>1151</v>
      </c>
      <c r="C381" s="5" t="s">
        <v>3016</v>
      </c>
      <c r="D381" s="52">
        <v>10000</v>
      </c>
      <c r="E381" s="5" t="s">
        <v>3022</v>
      </c>
      <c r="F381" s="5" t="s">
        <v>3018</v>
      </c>
    </row>
    <row r="382" spans="1:6" x14ac:dyDescent="0.2">
      <c r="A382" s="4">
        <v>381</v>
      </c>
      <c r="B382" s="4">
        <v>1155</v>
      </c>
      <c r="C382" s="4" t="s">
        <v>3019</v>
      </c>
      <c r="D382" s="51">
        <v>20000</v>
      </c>
      <c r="E382" s="4" t="s">
        <v>3021</v>
      </c>
      <c r="F382" s="4" t="s">
        <v>3018</v>
      </c>
    </row>
    <row r="383" spans="1:6" x14ac:dyDescent="0.2">
      <c r="A383" s="5">
        <v>382</v>
      </c>
      <c r="B383" s="5">
        <v>1156</v>
      </c>
      <c r="C383" s="5" t="s">
        <v>3016</v>
      </c>
      <c r="D383" s="52">
        <v>20000</v>
      </c>
      <c r="E383" s="5" t="s">
        <v>3021</v>
      </c>
      <c r="F383" s="5" t="s">
        <v>3018</v>
      </c>
    </row>
    <row r="384" spans="1:6" x14ac:dyDescent="0.2">
      <c r="A384" s="4">
        <v>383</v>
      </c>
      <c r="B384" s="4">
        <v>1159</v>
      </c>
      <c r="C384" s="4" t="s">
        <v>3016</v>
      </c>
      <c r="D384" s="51">
        <v>20000</v>
      </c>
      <c r="E384" s="4" t="s">
        <v>3021</v>
      </c>
      <c r="F384" s="4" t="s">
        <v>3018</v>
      </c>
    </row>
    <row r="385" spans="1:6" x14ac:dyDescent="0.2">
      <c r="A385" s="5">
        <v>384</v>
      </c>
      <c r="B385" s="5">
        <v>1170</v>
      </c>
      <c r="C385" s="5" t="s">
        <v>3016</v>
      </c>
      <c r="D385" s="52">
        <v>30000</v>
      </c>
      <c r="E385" s="5" t="s">
        <v>3024</v>
      </c>
      <c r="F385" s="5" t="s">
        <v>3018</v>
      </c>
    </row>
    <row r="386" spans="1:6" x14ac:dyDescent="0.2">
      <c r="A386" s="4">
        <v>385</v>
      </c>
      <c r="B386" s="4">
        <v>1178</v>
      </c>
      <c r="C386" s="4" t="s">
        <v>3016</v>
      </c>
      <c r="D386" s="51">
        <v>30000</v>
      </c>
      <c r="E386" s="4" t="s">
        <v>3017</v>
      </c>
      <c r="F386" s="4" t="s">
        <v>3018</v>
      </c>
    </row>
    <row r="387" spans="1:6" x14ac:dyDescent="0.2">
      <c r="A387" s="5">
        <v>386</v>
      </c>
      <c r="B387" s="5">
        <v>1182</v>
      </c>
      <c r="C387" s="5" t="s">
        <v>3019</v>
      </c>
      <c r="D387" s="52">
        <v>30000</v>
      </c>
      <c r="E387" s="5" t="s">
        <v>3017</v>
      </c>
      <c r="F387" s="5" t="s">
        <v>3018</v>
      </c>
    </row>
    <row r="388" spans="1:6" x14ac:dyDescent="0.2">
      <c r="A388" s="4">
        <v>387</v>
      </c>
      <c r="B388" s="4">
        <v>1183</v>
      </c>
      <c r="C388" s="4" t="s">
        <v>3016</v>
      </c>
      <c r="D388" s="51">
        <v>30000</v>
      </c>
      <c r="E388" s="4" t="s">
        <v>3017</v>
      </c>
      <c r="F388" s="4" t="s">
        <v>3018</v>
      </c>
    </row>
    <row r="389" spans="1:6" x14ac:dyDescent="0.2">
      <c r="A389" s="5">
        <v>388</v>
      </c>
      <c r="B389" s="5">
        <v>1185</v>
      </c>
      <c r="C389" s="5" t="s">
        <v>3019</v>
      </c>
      <c r="D389" s="52">
        <v>40000</v>
      </c>
      <c r="E389" s="5" t="s">
        <v>3024</v>
      </c>
      <c r="F389" s="5" t="s">
        <v>3018</v>
      </c>
    </row>
    <row r="390" spans="1:6" x14ac:dyDescent="0.2">
      <c r="A390" s="4">
        <v>389</v>
      </c>
      <c r="B390" s="4">
        <v>1186</v>
      </c>
      <c r="C390" s="4" t="s">
        <v>3016</v>
      </c>
      <c r="D390" s="51">
        <v>40000</v>
      </c>
      <c r="E390" s="4" t="s">
        <v>3024</v>
      </c>
      <c r="F390" s="4" t="s">
        <v>3018</v>
      </c>
    </row>
    <row r="391" spans="1:6" x14ac:dyDescent="0.2">
      <c r="A391" s="5">
        <v>390</v>
      </c>
      <c r="B391" s="5">
        <v>1189</v>
      </c>
      <c r="C391" s="5" t="s">
        <v>3019</v>
      </c>
      <c r="D391" s="52">
        <v>10000</v>
      </c>
      <c r="E391" s="5" t="s">
        <v>3022</v>
      </c>
      <c r="F391" s="5" t="s">
        <v>3020</v>
      </c>
    </row>
    <row r="392" spans="1:6" x14ac:dyDescent="0.2">
      <c r="A392" s="4">
        <v>391</v>
      </c>
      <c r="B392" s="4">
        <v>1191</v>
      </c>
      <c r="C392" s="4" t="s">
        <v>3019</v>
      </c>
      <c r="D392" s="51">
        <v>10000</v>
      </c>
      <c r="E392" s="4" t="s">
        <v>3022</v>
      </c>
      <c r="F392" s="4" t="s">
        <v>3020</v>
      </c>
    </row>
    <row r="393" spans="1:6" x14ac:dyDescent="0.2">
      <c r="A393" s="5">
        <v>392</v>
      </c>
      <c r="B393" s="5">
        <v>1193</v>
      </c>
      <c r="C393" s="5" t="s">
        <v>3019</v>
      </c>
      <c r="D393" s="52">
        <v>10000</v>
      </c>
      <c r="E393" s="5" t="s">
        <v>3022</v>
      </c>
      <c r="F393" s="5" t="s">
        <v>3018</v>
      </c>
    </row>
    <row r="394" spans="1:6" x14ac:dyDescent="0.2">
      <c r="A394" s="4">
        <v>393</v>
      </c>
      <c r="B394" s="4">
        <v>1194</v>
      </c>
      <c r="C394" s="4" t="s">
        <v>3019</v>
      </c>
      <c r="D394" s="51">
        <v>10000</v>
      </c>
      <c r="E394" s="4" t="s">
        <v>3022</v>
      </c>
      <c r="F394" s="4" t="s">
        <v>3018</v>
      </c>
    </row>
    <row r="395" spans="1:6" x14ac:dyDescent="0.2">
      <c r="A395" s="5">
        <v>394</v>
      </c>
      <c r="B395" s="5">
        <v>1197</v>
      </c>
      <c r="C395" s="5" t="s">
        <v>3019</v>
      </c>
      <c r="D395" s="52">
        <v>10000</v>
      </c>
      <c r="E395" s="5" t="s">
        <v>3022</v>
      </c>
      <c r="F395" s="5" t="s">
        <v>3018</v>
      </c>
    </row>
    <row r="396" spans="1:6" x14ac:dyDescent="0.2">
      <c r="A396" s="4">
        <v>395</v>
      </c>
      <c r="B396" s="4">
        <v>1199</v>
      </c>
      <c r="C396" s="4" t="s">
        <v>3019</v>
      </c>
      <c r="D396" s="51">
        <v>10000</v>
      </c>
      <c r="E396" s="4" t="s">
        <v>3022</v>
      </c>
      <c r="F396" s="4" t="s">
        <v>3018</v>
      </c>
    </row>
    <row r="397" spans="1:6" x14ac:dyDescent="0.2">
      <c r="A397" s="5">
        <v>396</v>
      </c>
      <c r="B397" s="5">
        <v>1200</v>
      </c>
      <c r="C397" s="5" t="s">
        <v>3019</v>
      </c>
      <c r="D397" s="52">
        <v>30000</v>
      </c>
      <c r="E397" s="5" t="s">
        <v>3017</v>
      </c>
      <c r="F397" s="5" t="s">
        <v>3018</v>
      </c>
    </row>
    <row r="398" spans="1:6" x14ac:dyDescent="0.2">
      <c r="A398" s="4">
        <v>397</v>
      </c>
      <c r="B398" s="4">
        <v>1202</v>
      </c>
      <c r="C398" s="4" t="s">
        <v>3016</v>
      </c>
      <c r="D398" s="51">
        <v>10000</v>
      </c>
      <c r="E398" s="4" t="s">
        <v>3022</v>
      </c>
      <c r="F398" s="4" t="s">
        <v>3020</v>
      </c>
    </row>
    <row r="399" spans="1:6" x14ac:dyDescent="0.2">
      <c r="A399" s="5">
        <v>398</v>
      </c>
      <c r="B399" s="5">
        <v>1203</v>
      </c>
      <c r="C399" s="5" t="s">
        <v>3019</v>
      </c>
      <c r="D399" s="52">
        <v>20000</v>
      </c>
      <c r="E399" s="5" t="s">
        <v>3021</v>
      </c>
      <c r="F399" s="5" t="s">
        <v>3020</v>
      </c>
    </row>
    <row r="400" spans="1:6" x14ac:dyDescent="0.2">
      <c r="A400" s="4">
        <v>399</v>
      </c>
      <c r="B400" s="4">
        <v>1211</v>
      </c>
      <c r="C400" s="4" t="s">
        <v>3019</v>
      </c>
      <c r="D400" s="51">
        <v>30000</v>
      </c>
      <c r="E400" s="4" t="s">
        <v>3017</v>
      </c>
      <c r="F400" s="4" t="s">
        <v>3018</v>
      </c>
    </row>
    <row r="401" spans="1:6" x14ac:dyDescent="0.2">
      <c r="A401" s="5">
        <v>400</v>
      </c>
      <c r="B401" s="5">
        <v>1212</v>
      </c>
      <c r="C401" s="5" t="s">
        <v>3019</v>
      </c>
      <c r="D401" s="52">
        <v>30000</v>
      </c>
      <c r="E401" s="5" t="s">
        <v>3017</v>
      </c>
      <c r="F401" s="5" t="s">
        <v>3018</v>
      </c>
    </row>
    <row r="402" spans="1:6" x14ac:dyDescent="0.2">
      <c r="A402" s="4">
        <v>401</v>
      </c>
      <c r="B402" s="4">
        <v>1213</v>
      </c>
      <c r="C402" s="4" t="s">
        <v>3019</v>
      </c>
      <c r="D402" s="51">
        <v>40000</v>
      </c>
      <c r="E402" s="4" t="s">
        <v>3024</v>
      </c>
      <c r="F402" s="4" t="s">
        <v>3018</v>
      </c>
    </row>
    <row r="403" spans="1:6" x14ac:dyDescent="0.2">
      <c r="A403" s="5">
        <v>402</v>
      </c>
      <c r="B403" s="5">
        <v>1217</v>
      </c>
      <c r="C403" s="5" t="s">
        <v>3016</v>
      </c>
      <c r="D403" s="52">
        <v>40000</v>
      </c>
      <c r="E403" s="5" t="s">
        <v>3024</v>
      </c>
      <c r="F403" s="5" t="s">
        <v>3018</v>
      </c>
    </row>
    <row r="404" spans="1:6" x14ac:dyDescent="0.2">
      <c r="A404" s="4">
        <v>403</v>
      </c>
      <c r="B404" s="4">
        <v>1226</v>
      </c>
      <c r="C404" s="4" t="s">
        <v>3016</v>
      </c>
      <c r="D404" s="51">
        <v>40000</v>
      </c>
      <c r="E404" s="4" t="s">
        <v>3024</v>
      </c>
      <c r="F404" s="4" t="s">
        <v>3018</v>
      </c>
    </row>
    <row r="405" spans="1:6" x14ac:dyDescent="0.2">
      <c r="A405" s="5">
        <v>404</v>
      </c>
      <c r="B405" s="5">
        <v>1227</v>
      </c>
      <c r="C405" s="5" t="s">
        <v>3019</v>
      </c>
      <c r="D405" s="52">
        <v>40000</v>
      </c>
      <c r="E405" s="5" t="s">
        <v>3024</v>
      </c>
      <c r="F405" s="5" t="s">
        <v>3018</v>
      </c>
    </row>
    <row r="406" spans="1:6" x14ac:dyDescent="0.2">
      <c r="A406" s="4">
        <v>405</v>
      </c>
      <c r="B406" s="4">
        <v>1228</v>
      </c>
      <c r="C406" s="4" t="s">
        <v>3019</v>
      </c>
      <c r="D406" s="51">
        <v>10000</v>
      </c>
      <c r="E406" s="4" t="s">
        <v>3021</v>
      </c>
      <c r="F406" s="4" t="s">
        <v>3020</v>
      </c>
    </row>
    <row r="407" spans="1:6" x14ac:dyDescent="0.2">
      <c r="A407" s="5">
        <v>406</v>
      </c>
      <c r="B407" s="5">
        <v>1229</v>
      </c>
      <c r="C407" s="5" t="s">
        <v>3019</v>
      </c>
      <c r="D407" s="52">
        <v>10000</v>
      </c>
      <c r="E407" s="5" t="s">
        <v>3021</v>
      </c>
      <c r="F407" s="5" t="s">
        <v>3020</v>
      </c>
    </row>
    <row r="408" spans="1:6" x14ac:dyDescent="0.2">
      <c r="A408" s="4">
        <v>407</v>
      </c>
      <c r="B408" s="4">
        <v>1233</v>
      </c>
      <c r="C408" s="4" t="s">
        <v>3016</v>
      </c>
      <c r="D408" s="51">
        <v>20000</v>
      </c>
      <c r="E408" s="4" t="s">
        <v>3021</v>
      </c>
      <c r="F408" s="4" t="s">
        <v>3018</v>
      </c>
    </row>
    <row r="409" spans="1:6" x14ac:dyDescent="0.2">
      <c r="A409" s="5">
        <v>408</v>
      </c>
      <c r="B409" s="5">
        <v>1237</v>
      </c>
      <c r="C409" s="5" t="s">
        <v>3016</v>
      </c>
      <c r="D409" s="52">
        <v>20000</v>
      </c>
      <c r="E409" s="5" t="s">
        <v>3021</v>
      </c>
      <c r="F409" s="5" t="s">
        <v>3018</v>
      </c>
    </row>
    <row r="410" spans="1:6" x14ac:dyDescent="0.2">
      <c r="A410" s="4">
        <v>409</v>
      </c>
      <c r="B410" s="4">
        <v>1238</v>
      </c>
      <c r="C410" s="4" t="s">
        <v>3016</v>
      </c>
      <c r="D410" s="51">
        <v>10000</v>
      </c>
      <c r="E410" s="4" t="s">
        <v>3022</v>
      </c>
      <c r="F410" s="4" t="s">
        <v>3020</v>
      </c>
    </row>
    <row r="411" spans="1:6" x14ac:dyDescent="0.2">
      <c r="A411" s="5">
        <v>410</v>
      </c>
      <c r="B411" s="5">
        <v>1241</v>
      </c>
      <c r="C411" s="5" t="s">
        <v>3019</v>
      </c>
      <c r="D411" s="52">
        <v>10000</v>
      </c>
      <c r="E411" s="5" t="s">
        <v>3022</v>
      </c>
      <c r="F411" s="5" t="s">
        <v>3018</v>
      </c>
    </row>
    <row r="412" spans="1:6" x14ac:dyDescent="0.2">
      <c r="A412" s="4">
        <v>411</v>
      </c>
      <c r="B412" s="4">
        <v>1246</v>
      </c>
      <c r="C412" s="4" t="s">
        <v>3016</v>
      </c>
      <c r="D412" s="51">
        <v>20000</v>
      </c>
      <c r="E412" s="4" t="s">
        <v>3021</v>
      </c>
      <c r="F412" s="4" t="s">
        <v>3018</v>
      </c>
    </row>
    <row r="413" spans="1:6" x14ac:dyDescent="0.2">
      <c r="A413" s="5">
        <v>412</v>
      </c>
      <c r="B413" s="5">
        <v>1247</v>
      </c>
      <c r="C413" s="5" t="s">
        <v>3016</v>
      </c>
      <c r="D413" s="52">
        <v>80000</v>
      </c>
      <c r="E413" s="5" t="s">
        <v>3021</v>
      </c>
      <c r="F413" s="5" t="s">
        <v>3020</v>
      </c>
    </row>
    <row r="414" spans="1:6" x14ac:dyDescent="0.2">
      <c r="A414" s="4">
        <v>413</v>
      </c>
      <c r="B414" s="4">
        <v>1250</v>
      </c>
      <c r="C414" s="4" t="s">
        <v>3019</v>
      </c>
      <c r="D414" s="51">
        <v>80000</v>
      </c>
      <c r="E414" s="4" t="s">
        <v>3021</v>
      </c>
      <c r="F414" s="4" t="s">
        <v>3018</v>
      </c>
    </row>
    <row r="415" spans="1:6" x14ac:dyDescent="0.2">
      <c r="A415" s="5">
        <v>414</v>
      </c>
      <c r="B415" s="5">
        <v>1253</v>
      </c>
      <c r="C415" s="5" t="s">
        <v>3016</v>
      </c>
      <c r="D415" s="52">
        <v>80000</v>
      </c>
      <c r="E415" s="5" t="s">
        <v>3021</v>
      </c>
      <c r="F415" s="5" t="s">
        <v>3020</v>
      </c>
    </row>
    <row r="416" spans="1:6" x14ac:dyDescent="0.2">
      <c r="A416" s="4">
        <v>415</v>
      </c>
      <c r="B416" s="4">
        <v>1254</v>
      </c>
      <c r="C416" s="4" t="s">
        <v>3019</v>
      </c>
      <c r="D416" s="51">
        <v>80000</v>
      </c>
      <c r="E416" s="4" t="s">
        <v>3021</v>
      </c>
      <c r="F416" s="4" t="s">
        <v>3018</v>
      </c>
    </row>
    <row r="417" spans="1:6" x14ac:dyDescent="0.2">
      <c r="A417" s="5">
        <v>416</v>
      </c>
      <c r="B417" s="5">
        <v>1257</v>
      </c>
      <c r="C417" s="5" t="s">
        <v>3019</v>
      </c>
      <c r="D417" s="52">
        <v>90000</v>
      </c>
      <c r="E417" s="5" t="s">
        <v>3021</v>
      </c>
      <c r="F417" s="5" t="s">
        <v>3020</v>
      </c>
    </row>
    <row r="418" spans="1:6" x14ac:dyDescent="0.2">
      <c r="A418" s="4">
        <v>417</v>
      </c>
      <c r="B418" s="4">
        <v>1259</v>
      </c>
      <c r="C418" s="4" t="s">
        <v>3016</v>
      </c>
      <c r="D418" s="51">
        <v>60000</v>
      </c>
      <c r="E418" s="4" t="s">
        <v>3023</v>
      </c>
      <c r="F418" s="4" t="s">
        <v>3018</v>
      </c>
    </row>
    <row r="419" spans="1:6" x14ac:dyDescent="0.2">
      <c r="A419" s="5">
        <v>418</v>
      </c>
      <c r="B419" s="5">
        <v>1261</v>
      </c>
      <c r="C419" s="5" t="s">
        <v>3016</v>
      </c>
      <c r="D419" s="52">
        <v>70000</v>
      </c>
      <c r="E419" s="5" t="s">
        <v>3022</v>
      </c>
      <c r="F419" s="5" t="s">
        <v>3018</v>
      </c>
    </row>
    <row r="420" spans="1:6" x14ac:dyDescent="0.2">
      <c r="A420" s="4">
        <v>419</v>
      </c>
      <c r="B420" s="4">
        <v>1265</v>
      </c>
      <c r="C420" s="4" t="s">
        <v>3019</v>
      </c>
      <c r="D420" s="51">
        <v>90000</v>
      </c>
      <c r="E420" s="4" t="s">
        <v>3021</v>
      </c>
      <c r="F420" s="4" t="s">
        <v>3020</v>
      </c>
    </row>
    <row r="421" spans="1:6" x14ac:dyDescent="0.2">
      <c r="A421" s="5">
        <v>420</v>
      </c>
      <c r="B421" s="5">
        <v>1267</v>
      </c>
      <c r="C421" s="5" t="s">
        <v>3016</v>
      </c>
      <c r="D421" s="52">
        <v>150000</v>
      </c>
      <c r="E421" s="5" t="s">
        <v>3024</v>
      </c>
      <c r="F421" s="5" t="s">
        <v>3018</v>
      </c>
    </row>
    <row r="422" spans="1:6" x14ac:dyDescent="0.2">
      <c r="A422" s="4">
        <v>421</v>
      </c>
      <c r="B422" s="4">
        <v>1271</v>
      </c>
      <c r="C422" s="4" t="s">
        <v>3016</v>
      </c>
      <c r="D422" s="51">
        <v>100000</v>
      </c>
      <c r="E422" s="4" t="s">
        <v>3017</v>
      </c>
      <c r="F422" s="4" t="s">
        <v>3018</v>
      </c>
    </row>
    <row r="423" spans="1:6" x14ac:dyDescent="0.2">
      <c r="A423" s="5">
        <v>422</v>
      </c>
      <c r="B423" s="5">
        <v>1279</v>
      </c>
      <c r="C423" s="5" t="s">
        <v>3016</v>
      </c>
      <c r="D423" s="52">
        <v>110000</v>
      </c>
      <c r="E423" s="5" t="s">
        <v>3017</v>
      </c>
      <c r="F423" s="5" t="s">
        <v>3018</v>
      </c>
    </row>
    <row r="424" spans="1:6" x14ac:dyDescent="0.2">
      <c r="A424" s="4">
        <v>423</v>
      </c>
      <c r="B424" s="4">
        <v>1280</v>
      </c>
      <c r="C424" s="4" t="s">
        <v>3016</v>
      </c>
      <c r="D424" s="51">
        <v>170000</v>
      </c>
      <c r="E424" s="4" t="s">
        <v>3017</v>
      </c>
      <c r="F424" s="4" t="s">
        <v>3018</v>
      </c>
    </row>
    <row r="425" spans="1:6" x14ac:dyDescent="0.2">
      <c r="A425" s="5">
        <v>424</v>
      </c>
      <c r="B425" s="5">
        <v>1281</v>
      </c>
      <c r="C425" s="5" t="s">
        <v>3016</v>
      </c>
      <c r="D425" s="52">
        <v>80000</v>
      </c>
      <c r="E425" s="5" t="s">
        <v>3021</v>
      </c>
      <c r="F425" s="5" t="s">
        <v>3020</v>
      </c>
    </row>
    <row r="426" spans="1:6" x14ac:dyDescent="0.2">
      <c r="A426" s="4">
        <v>425</v>
      </c>
      <c r="B426" s="4">
        <v>1282</v>
      </c>
      <c r="C426" s="4" t="s">
        <v>3016</v>
      </c>
      <c r="D426" s="51">
        <v>80000</v>
      </c>
      <c r="E426" s="4" t="s">
        <v>3021</v>
      </c>
      <c r="F426" s="4" t="s">
        <v>3018</v>
      </c>
    </row>
    <row r="427" spans="1:6" x14ac:dyDescent="0.2">
      <c r="A427" s="5">
        <v>426</v>
      </c>
      <c r="B427" s="5">
        <v>1298</v>
      </c>
      <c r="C427" s="5" t="s">
        <v>3016</v>
      </c>
      <c r="D427" s="52">
        <v>90000</v>
      </c>
      <c r="E427" s="5" t="s">
        <v>3022</v>
      </c>
      <c r="F427" s="5" t="s">
        <v>3018</v>
      </c>
    </row>
    <row r="428" spans="1:6" x14ac:dyDescent="0.2">
      <c r="A428" s="4">
        <v>427</v>
      </c>
      <c r="B428" s="4">
        <v>1303</v>
      </c>
      <c r="C428" s="4" t="s">
        <v>3016</v>
      </c>
      <c r="D428" s="51">
        <v>110000</v>
      </c>
      <c r="E428" s="4" t="s">
        <v>3017</v>
      </c>
      <c r="F428" s="4" t="s">
        <v>3018</v>
      </c>
    </row>
    <row r="429" spans="1:6" x14ac:dyDescent="0.2">
      <c r="A429" s="5">
        <v>428</v>
      </c>
      <c r="B429" s="5">
        <v>1304</v>
      </c>
      <c r="C429" s="5" t="s">
        <v>3016</v>
      </c>
      <c r="D429" s="52">
        <v>110000</v>
      </c>
      <c r="E429" s="5" t="s">
        <v>3021</v>
      </c>
      <c r="F429" s="5" t="s">
        <v>3018</v>
      </c>
    </row>
    <row r="430" spans="1:6" x14ac:dyDescent="0.2">
      <c r="A430" s="4">
        <v>429</v>
      </c>
      <c r="B430" s="4">
        <v>1305</v>
      </c>
      <c r="C430" s="4" t="s">
        <v>3019</v>
      </c>
      <c r="D430" s="51">
        <v>120000</v>
      </c>
      <c r="E430" s="4" t="s">
        <v>3017</v>
      </c>
      <c r="F430" s="4" t="s">
        <v>3018</v>
      </c>
    </row>
    <row r="431" spans="1:6" x14ac:dyDescent="0.2">
      <c r="A431" s="5">
        <v>430</v>
      </c>
      <c r="B431" s="5">
        <v>1307</v>
      </c>
      <c r="C431" s="5" t="s">
        <v>3016</v>
      </c>
      <c r="D431" s="52">
        <v>80000</v>
      </c>
      <c r="E431" s="5" t="s">
        <v>3021</v>
      </c>
      <c r="F431" s="5" t="s">
        <v>3018</v>
      </c>
    </row>
    <row r="432" spans="1:6" x14ac:dyDescent="0.2">
      <c r="A432" s="4">
        <v>431</v>
      </c>
      <c r="B432" s="4">
        <v>1314</v>
      </c>
      <c r="C432" s="4" t="s">
        <v>3016</v>
      </c>
      <c r="D432" s="51">
        <v>90000</v>
      </c>
      <c r="E432" s="4" t="s">
        <v>3022</v>
      </c>
      <c r="F432" s="4" t="s">
        <v>3018</v>
      </c>
    </row>
    <row r="433" spans="1:6" x14ac:dyDescent="0.2">
      <c r="A433" s="5">
        <v>432</v>
      </c>
      <c r="B433" s="5">
        <v>1315</v>
      </c>
      <c r="C433" s="5" t="s">
        <v>3016</v>
      </c>
      <c r="D433" s="52">
        <v>110000</v>
      </c>
      <c r="E433" s="5" t="s">
        <v>3021</v>
      </c>
      <c r="F433" s="5" t="s">
        <v>3018</v>
      </c>
    </row>
    <row r="434" spans="1:6" x14ac:dyDescent="0.2">
      <c r="A434" s="4">
        <v>433</v>
      </c>
      <c r="B434" s="4">
        <v>1316</v>
      </c>
      <c r="C434" s="4" t="s">
        <v>3016</v>
      </c>
      <c r="D434" s="51">
        <v>80000</v>
      </c>
      <c r="E434" s="4" t="s">
        <v>3022</v>
      </c>
      <c r="F434" s="4" t="s">
        <v>3018</v>
      </c>
    </row>
    <row r="435" spans="1:6" x14ac:dyDescent="0.2">
      <c r="A435" s="5">
        <v>434</v>
      </c>
      <c r="B435" s="5">
        <v>1338</v>
      </c>
      <c r="C435" s="5" t="s">
        <v>3016</v>
      </c>
      <c r="D435" s="52">
        <v>80000</v>
      </c>
      <c r="E435" s="5" t="s">
        <v>3022</v>
      </c>
      <c r="F435" s="5" t="s">
        <v>3020</v>
      </c>
    </row>
    <row r="436" spans="1:6" x14ac:dyDescent="0.2">
      <c r="A436" s="4">
        <v>435</v>
      </c>
      <c r="B436" s="4">
        <v>1340</v>
      </c>
      <c r="C436" s="4" t="s">
        <v>3016</v>
      </c>
      <c r="D436" s="51">
        <v>170000</v>
      </c>
      <c r="E436" s="4" t="s">
        <v>3021</v>
      </c>
      <c r="F436" s="4" t="s">
        <v>3018</v>
      </c>
    </row>
    <row r="437" spans="1:6" x14ac:dyDescent="0.2">
      <c r="A437" s="5">
        <v>436</v>
      </c>
      <c r="B437" s="5">
        <v>1341</v>
      </c>
      <c r="C437" s="5" t="s">
        <v>3019</v>
      </c>
      <c r="D437" s="52">
        <v>100000</v>
      </c>
      <c r="E437" s="5" t="s">
        <v>3021</v>
      </c>
      <c r="F437" s="5" t="s">
        <v>3018</v>
      </c>
    </row>
    <row r="438" spans="1:6" x14ac:dyDescent="0.2">
      <c r="A438" s="4">
        <v>437</v>
      </c>
      <c r="B438" s="4">
        <v>1347</v>
      </c>
      <c r="C438" s="4" t="s">
        <v>3016</v>
      </c>
      <c r="D438" s="51">
        <v>160000</v>
      </c>
      <c r="E438" s="4" t="s">
        <v>3021</v>
      </c>
      <c r="F438" s="4" t="s">
        <v>3020</v>
      </c>
    </row>
    <row r="439" spans="1:6" x14ac:dyDescent="0.2">
      <c r="A439" s="5">
        <v>438</v>
      </c>
      <c r="B439" s="5">
        <v>1350</v>
      </c>
      <c r="C439" s="5" t="s">
        <v>3016</v>
      </c>
      <c r="D439" s="52">
        <v>90000</v>
      </c>
      <c r="E439" s="5" t="s">
        <v>3022</v>
      </c>
      <c r="F439" s="5" t="s">
        <v>3018</v>
      </c>
    </row>
    <row r="440" spans="1:6" x14ac:dyDescent="0.2">
      <c r="A440" s="4">
        <v>439</v>
      </c>
      <c r="B440" s="4">
        <v>1351</v>
      </c>
      <c r="C440" s="4" t="s">
        <v>3016</v>
      </c>
      <c r="D440" s="51">
        <v>130000</v>
      </c>
      <c r="E440" s="4" t="s">
        <v>3022</v>
      </c>
      <c r="F440" s="4" t="s">
        <v>3018</v>
      </c>
    </row>
    <row r="441" spans="1:6" x14ac:dyDescent="0.2">
      <c r="A441" s="5">
        <v>440</v>
      </c>
      <c r="B441" s="5">
        <v>1352</v>
      </c>
      <c r="C441" s="5" t="s">
        <v>3016</v>
      </c>
      <c r="D441" s="52">
        <v>90000</v>
      </c>
      <c r="E441" s="5" t="s">
        <v>3022</v>
      </c>
      <c r="F441" s="5" t="s">
        <v>3020</v>
      </c>
    </row>
    <row r="442" spans="1:6" x14ac:dyDescent="0.2">
      <c r="A442" s="4">
        <v>441</v>
      </c>
      <c r="B442" s="4">
        <v>1354</v>
      </c>
      <c r="C442" s="4" t="s">
        <v>3016</v>
      </c>
      <c r="D442" s="51">
        <v>80000</v>
      </c>
      <c r="E442" s="4" t="s">
        <v>3023</v>
      </c>
      <c r="F442" s="4" t="s">
        <v>3020</v>
      </c>
    </row>
    <row r="443" spans="1:6" x14ac:dyDescent="0.2">
      <c r="A443" s="5">
        <v>442</v>
      </c>
      <c r="B443" s="5">
        <v>1357</v>
      </c>
      <c r="C443" s="5" t="s">
        <v>3016</v>
      </c>
      <c r="D443" s="52">
        <v>90000</v>
      </c>
      <c r="E443" s="5" t="s">
        <v>3023</v>
      </c>
      <c r="F443" s="5" t="s">
        <v>3020</v>
      </c>
    </row>
    <row r="444" spans="1:6" x14ac:dyDescent="0.2">
      <c r="A444" s="4">
        <v>443</v>
      </c>
      <c r="B444" s="4">
        <v>1360</v>
      </c>
      <c r="C444" s="4" t="s">
        <v>3016</v>
      </c>
      <c r="D444" s="51">
        <v>90000</v>
      </c>
      <c r="E444" s="4" t="s">
        <v>3023</v>
      </c>
      <c r="F444" s="4" t="s">
        <v>3018</v>
      </c>
    </row>
    <row r="445" spans="1:6" x14ac:dyDescent="0.2">
      <c r="A445" s="5">
        <v>444</v>
      </c>
      <c r="B445" s="5">
        <v>1361</v>
      </c>
      <c r="C445" s="5" t="s">
        <v>3019</v>
      </c>
      <c r="D445" s="52">
        <v>60000</v>
      </c>
      <c r="E445" s="5" t="s">
        <v>3017</v>
      </c>
      <c r="F445" s="5" t="s">
        <v>3020</v>
      </c>
    </row>
    <row r="446" spans="1:6" x14ac:dyDescent="0.2">
      <c r="A446" s="4">
        <v>445</v>
      </c>
      <c r="B446" s="4">
        <v>1363</v>
      </c>
      <c r="C446" s="4" t="s">
        <v>3016</v>
      </c>
      <c r="D446" s="51">
        <v>70000</v>
      </c>
      <c r="E446" s="4" t="s">
        <v>3017</v>
      </c>
      <c r="F446" s="4" t="s">
        <v>3018</v>
      </c>
    </row>
    <row r="447" spans="1:6" x14ac:dyDescent="0.2">
      <c r="A447" s="5">
        <v>446</v>
      </c>
      <c r="B447" s="5">
        <v>1364</v>
      </c>
      <c r="C447" s="5" t="s">
        <v>3019</v>
      </c>
      <c r="D447" s="52">
        <v>70000</v>
      </c>
      <c r="E447" s="5" t="s">
        <v>3017</v>
      </c>
      <c r="F447" s="5" t="s">
        <v>3020</v>
      </c>
    </row>
    <row r="448" spans="1:6" x14ac:dyDescent="0.2">
      <c r="A448" s="4">
        <v>447</v>
      </c>
      <c r="B448" s="4">
        <v>1367</v>
      </c>
      <c r="C448" s="4" t="s">
        <v>3019</v>
      </c>
      <c r="D448" s="51">
        <v>70000</v>
      </c>
      <c r="E448" s="4" t="s">
        <v>3017</v>
      </c>
      <c r="F448" s="4" t="s">
        <v>3020</v>
      </c>
    </row>
    <row r="449" spans="1:6" x14ac:dyDescent="0.2">
      <c r="A449" s="5">
        <v>448</v>
      </c>
      <c r="B449" s="5">
        <v>1368</v>
      </c>
      <c r="C449" s="5" t="s">
        <v>3016</v>
      </c>
      <c r="D449" s="52">
        <v>70000</v>
      </c>
      <c r="E449" s="5" t="s">
        <v>3017</v>
      </c>
      <c r="F449" s="5" t="s">
        <v>3018</v>
      </c>
    </row>
    <row r="450" spans="1:6" x14ac:dyDescent="0.2">
      <c r="A450" s="4">
        <v>449</v>
      </c>
      <c r="B450" s="4">
        <v>1369</v>
      </c>
      <c r="C450" s="4" t="s">
        <v>3019</v>
      </c>
      <c r="D450" s="51">
        <v>80000</v>
      </c>
      <c r="E450" s="4" t="s">
        <v>3017</v>
      </c>
      <c r="F450" s="4" t="s">
        <v>3018</v>
      </c>
    </row>
    <row r="451" spans="1:6" x14ac:dyDescent="0.2">
      <c r="A451" s="5">
        <v>450</v>
      </c>
      <c r="B451" s="5">
        <v>1374</v>
      </c>
      <c r="C451" s="5" t="s">
        <v>3016</v>
      </c>
      <c r="D451" s="52">
        <v>80000</v>
      </c>
      <c r="E451" s="5" t="s">
        <v>3017</v>
      </c>
      <c r="F451" s="5" t="s">
        <v>3018</v>
      </c>
    </row>
    <row r="452" spans="1:6" x14ac:dyDescent="0.2">
      <c r="A452" s="4">
        <v>451</v>
      </c>
      <c r="B452" s="4">
        <v>1380</v>
      </c>
      <c r="C452" s="4" t="s">
        <v>3019</v>
      </c>
      <c r="D452" s="51">
        <v>130000</v>
      </c>
      <c r="E452" s="4" t="s">
        <v>3022</v>
      </c>
      <c r="F452" s="4" t="s">
        <v>3018</v>
      </c>
    </row>
    <row r="453" spans="1:6" x14ac:dyDescent="0.2">
      <c r="A453" s="5">
        <v>452</v>
      </c>
      <c r="B453" s="5">
        <v>1383</v>
      </c>
      <c r="C453" s="5" t="s">
        <v>3019</v>
      </c>
      <c r="D453" s="52">
        <v>70000</v>
      </c>
      <c r="E453" s="5" t="s">
        <v>3017</v>
      </c>
      <c r="F453" s="5" t="s">
        <v>3020</v>
      </c>
    </row>
    <row r="454" spans="1:6" x14ac:dyDescent="0.2">
      <c r="A454" s="4">
        <v>453</v>
      </c>
      <c r="B454" s="4">
        <v>1384</v>
      </c>
      <c r="C454" s="4" t="s">
        <v>3019</v>
      </c>
      <c r="D454" s="51">
        <v>80000</v>
      </c>
      <c r="E454" s="4" t="s">
        <v>3017</v>
      </c>
      <c r="F454" s="4" t="s">
        <v>3020</v>
      </c>
    </row>
    <row r="455" spans="1:6" x14ac:dyDescent="0.2">
      <c r="A455" s="5">
        <v>454</v>
      </c>
      <c r="B455" s="5">
        <v>1389</v>
      </c>
      <c r="C455" s="5" t="s">
        <v>3019</v>
      </c>
      <c r="D455" s="52">
        <v>80000</v>
      </c>
      <c r="E455" s="5" t="s">
        <v>3017</v>
      </c>
      <c r="F455" s="5" t="s">
        <v>3020</v>
      </c>
    </row>
    <row r="456" spans="1:6" x14ac:dyDescent="0.2">
      <c r="A456" s="4">
        <v>455</v>
      </c>
      <c r="B456" s="4">
        <v>1390</v>
      </c>
      <c r="C456" s="4" t="s">
        <v>3019</v>
      </c>
      <c r="D456" s="51">
        <v>80000</v>
      </c>
      <c r="E456" s="4" t="s">
        <v>3017</v>
      </c>
      <c r="F456" s="4" t="s">
        <v>3020</v>
      </c>
    </row>
    <row r="457" spans="1:6" x14ac:dyDescent="0.2">
      <c r="A457" s="5">
        <v>456</v>
      </c>
      <c r="B457" s="5">
        <v>1391</v>
      </c>
      <c r="C457" s="5" t="s">
        <v>3016</v>
      </c>
      <c r="D457" s="52">
        <v>100000</v>
      </c>
      <c r="E457" s="5" t="s">
        <v>3022</v>
      </c>
      <c r="F457" s="5" t="s">
        <v>3018</v>
      </c>
    </row>
    <row r="458" spans="1:6" x14ac:dyDescent="0.2">
      <c r="A458" s="4">
        <v>457</v>
      </c>
      <c r="B458" s="4">
        <v>1402</v>
      </c>
      <c r="C458" s="4" t="s">
        <v>3016</v>
      </c>
      <c r="D458" s="51">
        <v>120000</v>
      </c>
      <c r="E458" s="4" t="s">
        <v>3023</v>
      </c>
      <c r="F458" s="4" t="s">
        <v>3018</v>
      </c>
    </row>
    <row r="459" spans="1:6" x14ac:dyDescent="0.2">
      <c r="A459" s="5">
        <v>458</v>
      </c>
      <c r="B459" s="5">
        <v>1405</v>
      </c>
      <c r="C459" s="5" t="s">
        <v>3016</v>
      </c>
      <c r="D459" s="52">
        <v>90000</v>
      </c>
      <c r="E459" s="5" t="s">
        <v>3017</v>
      </c>
      <c r="F459" s="5" t="s">
        <v>3018</v>
      </c>
    </row>
    <row r="460" spans="1:6" x14ac:dyDescent="0.2">
      <c r="A460" s="4">
        <v>459</v>
      </c>
      <c r="B460" s="4">
        <v>1410</v>
      </c>
      <c r="C460" s="4" t="s">
        <v>3016</v>
      </c>
      <c r="D460" s="51">
        <v>100000</v>
      </c>
      <c r="E460" s="4" t="s">
        <v>3022</v>
      </c>
      <c r="F460" s="4" t="s">
        <v>3018</v>
      </c>
    </row>
    <row r="461" spans="1:6" x14ac:dyDescent="0.2">
      <c r="A461" s="5">
        <v>460</v>
      </c>
      <c r="B461" s="5">
        <v>1412</v>
      </c>
      <c r="C461" s="5" t="s">
        <v>3019</v>
      </c>
      <c r="D461" s="52">
        <v>80000</v>
      </c>
      <c r="E461" s="5" t="s">
        <v>3017</v>
      </c>
      <c r="F461" s="5" t="s">
        <v>3020</v>
      </c>
    </row>
    <row r="462" spans="1:6" x14ac:dyDescent="0.2">
      <c r="A462" s="4">
        <v>461</v>
      </c>
      <c r="B462" s="4">
        <v>1413</v>
      </c>
      <c r="C462" s="4" t="s">
        <v>3019</v>
      </c>
      <c r="D462" s="51">
        <v>90000</v>
      </c>
      <c r="E462" s="4" t="s">
        <v>3017</v>
      </c>
      <c r="F462" s="4" t="s">
        <v>3020</v>
      </c>
    </row>
    <row r="463" spans="1:6" x14ac:dyDescent="0.2">
      <c r="A463" s="5">
        <v>462</v>
      </c>
      <c r="B463" s="5">
        <v>1416</v>
      </c>
      <c r="C463" s="5" t="s">
        <v>3019</v>
      </c>
      <c r="D463" s="52">
        <v>90000</v>
      </c>
      <c r="E463" s="5" t="s">
        <v>3017</v>
      </c>
      <c r="F463" s="5" t="s">
        <v>3020</v>
      </c>
    </row>
    <row r="464" spans="1:6" x14ac:dyDescent="0.2">
      <c r="A464" s="4">
        <v>463</v>
      </c>
      <c r="B464" s="4">
        <v>1418</v>
      </c>
      <c r="C464" s="4" t="s">
        <v>3016</v>
      </c>
      <c r="D464" s="51">
        <v>110000</v>
      </c>
      <c r="E464" s="4" t="s">
        <v>3022</v>
      </c>
      <c r="F464" s="4" t="s">
        <v>3018</v>
      </c>
    </row>
    <row r="465" spans="1:6" x14ac:dyDescent="0.2">
      <c r="A465" s="5">
        <v>464</v>
      </c>
      <c r="B465" s="5">
        <v>1419</v>
      </c>
      <c r="C465" s="5" t="s">
        <v>3016</v>
      </c>
      <c r="D465" s="52">
        <v>110000</v>
      </c>
      <c r="E465" s="5" t="s">
        <v>3022</v>
      </c>
      <c r="F465" s="5" t="s">
        <v>3020</v>
      </c>
    </row>
    <row r="466" spans="1:6" x14ac:dyDescent="0.2">
      <c r="A466" s="4">
        <v>465</v>
      </c>
      <c r="B466" s="4">
        <v>1424</v>
      </c>
      <c r="C466" s="4" t="s">
        <v>3016</v>
      </c>
      <c r="D466" s="51">
        <v>90000</v>
      </c>
      <c r="E466" s="4" t="s">
        <v>3017</v>
      </c>
      <c r="F466" s="4" t="s">
        <v>3018</v>
      </c>
    </row>
    <row r="467" spans="1:6" x14ac:dyDescent="0.2">
      <c r="A467" s="5">
        <v>466</v>
      </c>
      <c r="B467" s="5">
        <v>1425</v>
      </c>
      <c r="C467" s="5" t="s">
        <v>3016</v>
      </c>
      <c r="D467" s="52">
        <v>90000</v>
      </c>
      <c r="E467" s="5" t="s">
        <v>3017</v>
      </c>
      <c r="F467" s="5" t="s">
        <v>3020</v>
      </c>
    </row>
    <row r="468" spans="1:6" x14ac:dyDescent="0.2">
      <c r="A468" s="4">
        <v>467</v>
      </c>
      <c r="B468" s="4">
        <v>1427</v>
      </c>
      <c r="C468" s="4" t="s">
        <v>3016</v>
      </c>
      <c r="D468" s="51">
        <v>150000</v>
      </c>
      <c r="E468" s="4" t="s">
        <v>3023</v>
      </c>
      <c r="F468" s="4" t="s">
        <v>3018</v>
      </c>
    </row>
    <row r="469" spans="1:6" x14ac:dyDescent="0.2">
      <c r="A469" s="5">
        <v>468</v>
      </c>
      <c r="B469" s="5">
        <v>1432</v>
      </c>
      <c r="C469" s="5" t="s">
        <v>3016</v>
      </c>
      <c r="D469" s="52">
        <v>170000</v>
      </c>
      <c r="E469" s="5" t="s">
        <v>3024</v>
      </c>
      <c r="F469" s="5" t="s">
        <v>3018</v>
      </c>
    </row>
    <row r="470" spans="1:6" x14ac:dyDescent="0.2">
      <c r="A470" s="4">
        <v>469</v>
      </c>
      <c r="B470" s="4">
        <v>1433</v>
      </c>
      <c r="C470" s="4" t="s">
        <v>3016</v>
      </c>
      <c r="D470" s="51">
        <v>40000</v>
      </c>
      <c r="E470" s="4" t="s">
        <v>3017</v>
      </c>
      <c r="F470" s="4" t="s">
        <v>3018</v>
      </c>
    </row>
    <row r="471" spans="1:6" x14ac:dyDescent="0.2">
      <c r="A471" s="5">
        <v>470</v>
      </c>
      <c r="B471" s="5">
        <v>1438</v>
      </c>
      <c r="C471" s="5" t="s">
        <v>3019</v>
      </c>
      <c r="D471" s="52">
        <v>10000</v>
      </c>
      <c r="E471" s="5" t="s">
        <v>3023</v>
      </c>
      <c r="F471" s="5" t="s">
        <v>3020</v>
      </c>
    </row>
    <row r="472" spans="1:6" x14ac:dyDescent="0.2">
      <c r="A472" s="4">
        <v>471</v>
      </c>
      <c r="B472" s="4">
        <v>1439</v>
      </c>
      <c r="C472" s="4" t="s">
        <v>3019</v>
      </c>
      <c r="D472" s="51">
        <v>20000</v>
      </c>
      <c r="E472" s="4" t="s">
        <v>3023</v>
      </c>
      <c r="F472" s="4" t="s">
        <v>3020</v>
      </c>
    </row>
    <row r="473" spans="1:6" x14ac:dyDescent="0.2">
      <c r="A473" s="5">
        <v>472</v>
      </c>
      <c r="B473" s="5">
        <v>1442</v>
      </c>
      <c r="C473" s="5" t="s">
        <v>3019</v>
      </c>
      <c r="D473" s="52">
        <v>30000</v>
      </c>
      <c r="E473" s="5" t="s">
        <v>3021</v>
      </c>
      <c r="F473" s="5" t="s">
        <v>3018</v>
      </c>
    </row>
    <row r="474" spans="1:6" x14ac:dyDescent="0.2">
      <c r="A474" s="4">
        <v>473</v>
      </c>
      <c r="B474" s="4">
        <v>1450</v>
      </c>
      <c r="C474" s="4" t="s">
        <v>3019</v>
      </c>
      <c r="D474" s="51">
        <v>60000</v>
      </c>
      <c r="E474" s="4" t="s">
        <v>3017</v>
      </c>
      <c r="F474" s="4" t="s">
        <v>3018</v>
      </c>
    </row>
    <row r="475" spans="1:6" x14ac:dyDescent="0.2">
      <c r="A475" s="5">
        <v>474</v>
      </c>
      <c r="B475" s="5">
        <v>1459</v>
      </c>
      <c r="C475" s="5" t="s">
        <v>3019</v>
      </c>
      <c r="D475" s="52">
        <v>20000</v>
      </c>
      <c r="E475" s="5" t="s">
        <v>3023</v>
      </c>
      <c r="F475" s="5" t="s">
        <v>3020</v>
      </c>
    </row>
    <row r="476" spans="1:6" x14ac:dyDescent="0.2">
      <c r="A476" s="4">
        <v>475</v>
      </c>
      <c r="B476" s="4">
        <v>1461</v>
      </c>
      <c r="C476" s="4" t="s">
        <v>3019</v>
      </c>
      <c r="D476" s="51">
        <v>20000</v>
      </c>
      <c r="E476" s="4" t="s">
        <v>3023</v>
      </c>
      <c r="F476" s="4" t="s">
        <v>3018</v>
      </c>
    </row>
    <row r="477" spans="1:6" x14ac:dyDescent="0.2">
      <c r="A477" s="5">
        <v>476</v>
      </c>
      <c r="B477" s="5">
        <v>1466</v>
      </c>
      <c r="C477" s="5" t="s">
        <v>3019</v>
      </c>
      <c r="D477" s="52">
        <v>30000</v>
      </c>
      <c r="E477" s="5" t="s">
        <v>3022</v>
      </c>
      <c r="F477" s="5" t="s">
        <v>3020</v>
      </c>
    </row>
    <row r="478" spans="1:6" x14ac:dyDescent="0.2">
      <c r="A478" s="4">
        <v>477</v>
      </c>
      <c r="B478" s="4">
        <v>1469</v>
      </c>
      <c r="C478" s="4" t="s">
        <v>3016</v>
      </c>
      <c r="D478" s="51">
        <v>40000</v>
      </c>
      <c r="E478" s="4" t="s">
        <v>3017</v>
      </c>
      <c r="F478" s="4" t="s">
        <v>3018</v>
      </c>
    </row>
    <row r="479" spans="1:6" x14ac:dyDescent="0.2">
      <c r="A479" s="5">
        <v>478</v>
      </c>
      <c r="B479" s="5">
        <v>1471</v>
      </c>
      <c r="C479" s="5" t="s">
        <v>3019</v>
      </c>
      <c r="D479" s="52">
        <v>30000</v>
      </c>
      <c r="E479" s="5" t="s">
        <v>3022</v>
      </c>
      <c r="F479" s="5" t="s">
        <v>3020</v>
      </c>
    </row>
    <row r="480" spans="1:6" x14ac:dyDescent="0.2">
      <c r="A480" s="4">
        <v>479</v>
      </c>
      <c r="B480" s="4">
        <v>1472</v>
      </c>
      <c r="C480" s="4" t="s">
        <v>3019</v>
      </c>
      <c r="D480" s="51">
        <v>30000</v>
      </c>
      <c r="E480" s="4" t="s">
        <v>3022</v>
      </c>
      <c r="F480" s="4" t="s">
        <v>3020</v>
      </c>
    </row>
    <row r="481" spans="1:6" x14ac:dyDescent="0.2">
      <c r="A481" s="5">
        <v>480</v>
      </c>
      <c r="B481" s="5">
        <v>1473</v>
      </c>
      <c r="C481" s="5" t="s">
        <v>3016</v>
      </c>
      <c r="D481" s="52">
        <v>40000</v>
      </c>
      <c r="E481" s="5" t="s">
        <v>3017</v>
      </c>
      <c r="F481" s="5" t="s">
        <v>3018</v>
      </c>
    </row>
    <row r="482" spans="1:6" x14ac:dyDescent="0.2">
      <c r="A482" s="4">
        <v>481</v>
      </c>
      <c r="B482" s="4">
        <v>1481</v>
      </c>
      <c r="C482" s="4" t="s">
        <v>3016</v>
      </c>
      <c r="D482" s="51">
        <v>40000</v>
      </c>
      <c r="E482" s="4" t="s">
        <v>3017</v>
      </c>
      <c r="F482" s="4" t="s">
        <v>3018</v>
      </c>
    </row>
    <row r="483" spans="1:6" x14ac:dyDescent="0.2">
      <c r="A483" s="5">
        <v>482</v>
      </c>
      <c r="B483" s="5">
        <v>1482</v>
      </c>
      <c r="C483" s="5" t="s">
        <v>3016</v>
      </c>
      <c r="D483" s="52">
        <v>40000</v>
      </c>
      <c r="E483" s="5" t="s">
        <v>3017</v>
      </c>
      <c r="F483" s="5" t="s">
        <v>3018</v>
      </c>
    </row>
    <row r="484" spans="1:6" x14ac:dyDescent="0.2">
      <c r="A484" s="4">
        <v>483</v>
      </c>
      <c r="B484" s="4">
        <v>1484</v>
      </c>
      <c r="C484" s="4" t="s">
        <v>3019</v>
      </c>
      <c r="D484" s="51">
        <v>30000</v>
      </c>
      <c r="E484" s="4" t="s">
        <v>3022</v>
      </c>
      <c r="F484" s="4" t="s">
        <v>3020</v>
      </c>
    </row>
    <row r="485" spans="1:6" x14ac:dyDescent="0.2">
      <c r="A485" s="5">
        <v>484</v>
      </c>
      <c r="B485" s="5">
        <v>1485</v>
      </c>
      <c r="C485" s="5" t="s">
        <v>3016</v>
      </c>
      <c r="D485" s="52">
        <v>40000</v>
      </c>
      <c r="E485" s="5" t="s">
        <v>3017</v>
      </c>
      <c r="F485" s="5" t="s">
        <v>3018</v>
      </c>
    </row>
    <row r="486" spans="1:6" x14ac:dyDescent="0.2">
      <c r="A486" s="4">
        <v>485</v>
      </c>
      <c r="B486" s="4">
        <v>1492</v>
      </c>
      <c r="C486" s="4" t="s">
        <v>3019</v>
      </c>
      <c r="D486" s="51">
        <v>40000</v>
      </c>
      <c r="E486" s="4" t="s">
        <v>3021</v>
      </c>
      <c r="F486" s="4" t="s">
        <v>3018</v>
      </c>
    </row>
    <row r="487" spans="1:6" x14ac:dyDescent="0.2">
      <c r="A487" s="5">
        <v>486</v>
      </c>
      <c r="B487" s="5">
        <v>1494</v>
      </c>
      <c r="C487" s="5" t="s">
        <v>3016</v>
      </c>
      <c r="D487" s="52">
        <v>40000</v>
      </c>
      <c r="E487" s="5" t="s">
        <v>3021</v>
      </c>
      <c r="F487" s="5" t="s">
        <v>3020</v>
      </c>
    </row>
    <row r="488" spans="1:6" x14ac:dyDescent="0.2">
      <c r="A488" s="4">
        <v>487</v>
      </c>
      <c r="B488" s="4">
        <v>1497</v>
      </c>
      <c r="C488" s="4" t="s">
        <v>3019</v>
      </c>
      <c r="D488" s="51">
        <v>10000</v>
      </c>
      <c r="E488" s="4" t="s">
        <v>3023</v>
      </c>
      <c r="F488" s="4" t="s">
        <v>3018</v>
      </c>
    </row>
    <row r="489" spans="1:6" x14ac:dyDescent="0.2">
      <c r="A489" s="5">
        <v>488</v>
      </c>
      <c r="B489" s="5">
        <v>1499</v>
      </c>
      <c r="C489" s="5" t="s">
        <v>3019</v>
      </c>
      <c r="D489" s="52">
        <v>10000</v>
      </c>
      <c r="E489" s="5" t="s">
        <v>3023</v>
      </c>
      <c r="F489" s="5" t="s">
        <v>3020</v>
      </c>
    </row>
    <row r="490" spans="1:6" x14ac:dyDescent="0.2">
      <c r="A490" s="4">
        <v>489</v>
      </c>
      <c r="B490" s="4">
        <v>1502</v>
      </c>
      <c r="C490" s="4" t="s">
        <v>3019</v>
      </c>
      <c r="D490" s="51">
        <v>20000</v>
      </c>
      <c r="E490" s="4" t="s">
        <v>3023</v>
      </c>
      <c r="F490" s="4" t="s">
        <v>3018</v>
      </c>
    </row>
    <row r="491" spans="1:6" x14ac:dyDescent="0.2">
      <c r="A491" s="5">
        <v>490</v>
      </c>
      <c r="B491" s="5">
        <v>1505</v>
      </c>
      <c r="C491" s="5" t="s">
        <v>3019</v>
      </c>
      <c r="D491" s="52">
        <v>20000</v>
      </c>
      <c r="E491" s="5" t="s">
        <v>3023</v>
      </c>
      <c r="F491" s="5" t="s">
        <v>3020</v>
      </c>
    </row>
    <row r="492" spans="1:6" x14ac:dyDescent="0.2">
      <c r="A492" s="4">
        <v>491</v>
      </c>
      <c r="B492" s="4">
        <v>1511</v>
      </c>
      <c r="C492" s="4" t="s">
        <v>3019</v>
      </c>
      <c r="D492" s="51">
        <v>20000</v>
      </c>
      <c r="E492" s="4" t="s">
        <v>3023</v>
      </c>
      <c r="F492" s="4" t="s">
        <v>3020</v>
      </c>
    </row>
    <row r="493" spans="1:6" x14ac:dyDescent="0.2">
      <c r="A493" s="5">
        <v>492</v>
      </c>
      <c r="B493" s="5">
        <v>1519</v>
      </c>
      <c r="C493" s="5" t="s">
        <v>3016</v>
      </c>
      <c r="D493" s="52">
        <v>20000</v>
      </c>
      <c r="E493" s="5" t="s">
        <v>3023</v>
      </c>
      <c r="F493" s="5" t="s">
        <v>3020</v>
      </c>
    </row>
    <row r="494" spans="1:6" x14ac:dyDescent="0.2">
      <c r="A494" s="4">
        <v>493</v>
      </c>
      <c r="B494" s="4">
        <v>1522</v>
      </c>
      <c r="C494" s="4" t="s">
        <v>3019</v>
      </c>
      <c r="D494" s="51">
        <v>30000</v>
      </c>
      <c r="E494" s="4" t="s">
        <v>3022</v>
      </c>
      <c r="F494" s="4" t="s">
        <v>3020</v>
      </c>
    </row>
    <row r="495" spans="1:6" x14ac:dyDescent="0.2">
      <c r="A495" s="5">
        <v>494</v>
      </c>
      <c r="B495" s="5">
        <v>1526</v>
      </c>
      <c r="C495" s="5" t="s">
        <v>3019</v>
      </c>
      <c r="D495" s="52">
        <v>40000</v>
      </c>
      <c r="E495" s="5" t="s">
        <v>3021</v>
      </c>
      <c r="F495" s="5" t="s">
        <v>3018</v>
      </c>
    </row>
    <row r="496" spans="1:6" x14ac:dyDescent="0.2">
      <c r="A496" s="4">
        <v>495</v>
      </c>
      <c r="B496" s="4">
        <v>1527</v>
      </c>
      <c r="C496" s="4" t="s">
        <v>3019</v>
      </c>
      <c r="D496" s="51">
        <v>40000</v>
      </c>
      <c r="E496" s="4" t="s">
        <v>3021</v>
      </c>
      <c r="F496" s="4" t="s">
        <v>3018</v>
      </c>
    </row>
    <row r="497" spans="1:6" x14ac:dyDescent="0.2">
      <c r="A497" s="5">
        <v>496</v>
      </c>
      <c r="B497" s="5">
        <v>1528</v>
      </c>
      <c r="C497" s="5" t="s">
        <v>3019</v>
      </c>
      <c r="D497" s="52">
        <v>40000</v>
      </c>
      <c r="E497" s="5" t="s">
        <v>3021</v>
      </c>
      <c r="F497" s="5" t="s">
        <v>3018</v>
      </c>
    </row>
    <row r="498" spans="1:6" x14ac:dyDescent="0.2">
      <c r="A498" s="4">
        <v>497</v>
      </c>
      <c r="B498" s="4">
        <v>1531</v>
      </c>
      <c r="C498" s="4" t="s">
        <v>3019</v>
      </c>
      <c r="D498" s="51">
        <v>40000</v>
      </c>
      <c r="E498" s="4" t="s">
        <v>3021</v>
      </c>
      <c r="F498" s="4" t="s">
        <v>3018</v>
      </c>
    </row>
    <row r="499" spans="1:6" x14ac:dyDescent="0.2">
      <c r="A499" s="5">
        <v>498</v>
      </c>
      <c r="B499" s="5">
        <v>1533</v>
      </c>
      <c r="C499" s="5" t="s">
        <v>3019</v>
      </c>
      <c r="D499" s="52">
        <v>40000</v>
      </c>
      <c r="E499" s="5" t="s">
        <v>3021</v>
      </c>
      <c r="F499" s="5" t="s">
        <v>3018</v>
      </c>
    </row>
    <row r="500" spans="1:6" x14ac:dyDescent="0.2">
      <c r="A500" s="4">
        <v>499</v>
      </c>
      <c r="B500" s="4">
        <v>1548</v>
      </c>
      <c r="C500" s="4" t="s">
        <v>3019</v>
      </c>
      <c r="D500" s="51">
        <v>40000</v>
      </c>
      <c r="E500" s="4" t="s">
        <v>3021</v>
      </c>
      <c r="F500" s="4" t="s">
        <v>3018</v>
      </c>
    </row>
    <row r="501" spans="1:6" x14ac:dyDescent="0.2">
      <c r="A501" s="5">
        <v>500</v>
      </c>
      <c r="B501" s="5">
        <v>1551</v>
      </c>
      <c r="C501" s="5" t="s">
        <v>3019</v>
      </c>
      <c r="D501" s="52">
        <v>40000</v>
      </c>
      <c r="E501" s="5" t="s">
        <v>3021</v>
      </c>
      <c r="F501" s="5" t="s">
        <v>3018</v>
      </c>
    </row>
    <row r="502" spans="1:6" x14ac:dyDescent="0.2">
      <c r="A502" s="4">
        <v>501</v>
      </c>
      <c r="B502" s="4">
        <v>1552</v>
      </c>
      <c r="C502" s="4" t="s">
        <v>3019</v>
      </c>
      <c r="D502" s="51">
        <v>40000</v>
      </c>
      <c r="E502" s="4" t="s">
        <v>3024</v>
      </c>
      <c r="F502" s="4" t="s">
        <v>3018</v>
      </c>
    </row>
    <row r="503" spans="1:6" x14ac:dyDescent="0.2">
      <c r="A503" s="5">
        <v>502</v>
      </c>
      <c r="B503" s="5">
        <v>1553</v>
      </c>
      <c r="C503" s="5" t="s">
        <v>3019</v>
      </c>
      <c r="D503" s="52">
        <v>40000</v>
      </c>
      <c r="E503" s="5" t="s">
        <v>3021</v>
      </c>
      <c r="F503" s="5" t="s">
        <v>3018</v>
      </c>
    </row>
    <row r="504" spans="1:6" x14ac:dyDescent="0.2">
      <c r="A504" s="4">
        <v>503</v>
      </c>
      <c r="B504" s="4">
        <v>1554</v>
      </c>
      <c r="C504" s="4" t="s">
        <v>3019</v>
      </c>
      <c r="D504" s="51">
        <v>40000</v>
      </c>
      <c r="E504" s="4" t="s">
        <v>3021</v>
      </c>
      <c r="F504" s="4" t="s">
        <v>3018</v>
      </c>
    </row>
    <row r="505" spans="1:6" x14ac:dyDescent="0.2">
      <c r="A505" s="5">
        <v>504</v>
      </c>
      <c r="B505" s="5">
        <v>1556</v>
      </c>
      <c r="C505" s="5" t="s">
        <v>3016</v>
      </c>
      <c r="D505" s="52">
        <v>50000</v>
      </c>
      <c r="E505" s="5" t="s">
        <v>3024</v>
      </c>
      <c r="F505" s="5" t="s">
        <v>3018</v>
      </c>
    </row>
    <row r="506" spans="1:6" x14ac:dyDescent="0.2">
      <c r="A506" s="4">
        <v>505</v>
      </c>
      <c r="B506" s="4">
        <v>1557</v>
      </c>
      <c r="C506" s="4" t="s">
        <v>3016</v>
      </c>
      <c r="D506" s="51">
        <v>40000</v>
      </c>
      <c r="E506" s="4" t="s">
        <v>3017</v>
      </c>
      <c r="F506" s="4" t="s">
        <v>3018</v>
      </c>
    </row>
    <row r="507" spans="1:6" x14ac:dyDescent="0.2">
      <c r="A507" s="5">
        <v>506</v>
      </c>
      <c r="B507" s="5">
        <v>1559</v>
      </c>
      <c r="C507" s="5" t="s">
        <v>3019</v>
      </c>
      <c r="D507" s="52">
        <v>60000</v>
      </c>
      <c r="E507" s="5" t="s">
        <v>3024</v>
      </c>
      <c r="F507" s="5" t="s">
        <v>3018</v>
      </c>
    </row>
    <row r="508" spans="1:6" x14ac:dyDescent="0.2">
      <c r="A508" s="4">
        <v>507</v>
      </c>
      <c r="B508" s="4">
        <v>1561</v>
      </c>
      <c r="C508" s="4" t="s">
        <v>3019</v>
      </c>
      <c r="D508" s="51">
        <v>60000</v>
      </c>
      <c r="E508" s="4" t="s">
        <v>3024</v>
      </c>
      <c r="F508" s="4" t="s">
        <v>3020</v>
      </c>
    </row>
    <row r="509" spans="1:6" x14ac:dyDescent="0.2">
      <c r="A509" s="5">
        <v>508</v>
      </c>
      <c r="B509" s="5">
        <v>1574</v>
      </c>
      <c r="C509" s="5" t="s">
        <v>3019</v>
      </c>
      <c r="D509" s="52">
        <v>60000</v>
      </c>
      <c r="E509" s="5" t="s">
        <v>3024</v>
      </c>
      <c r="F509" s="5" t="s">
        <v>3018</v>
      </c>
    </row>
    <row r="510" spans="1:6" x14ac:dyDescent="0.2">
      <c r="A510" s="4">
        <v>509</v>
      </c>
      <c r="B510" s="4">
        <v>1580</v>
      </c>
      <c r="C510" s="4" t="s">
        <v>3019</v>
      </c>
      <c r="D510" s="51">
        <v>60000</v>
      </c>
      <c r="E510" s="4" t="s">
        <v>3024</v>
      </c>
      <c r="F510" s="4" t="s">
        <v>3018</v>
      </c>
    </row>
    <row r="511" spans="1:6" x14ac:dyDescent="0.2">
      <c r="A511" s="5">
        <v>510</v>
      </c>
      <c r="B511" s="5">
        <v>1590</v>
      </c>
      <c r="C511" s="5" t="s">
        <v>3016</v>
      </c>
      <c r="D511" s="52">
        <v>30000</v>
      </c>
      <c r="E511" s="5" t="s">
        <v>3017</v>
      </c>
      <c r="F511" s="5" t="s">
        <v>3018</v>
      </c>
    </row>
    <row r="512" spans="1:6" x14ac:dyDescent="0.2">
      <c r="A512" s="4">
        <v>511</v>
      </c>
      <c r="B512" s="4">
        <v>1593</v>
      </c>
      <c r="C512" s="4" t="s">
        <v>3016</v>
      </c>
      <c r="D512" s="51">
        <v>30000</v>
      </c>
      <c r="E512" s="4" t="s">
        <v>3017</v>
      </c>
      <c r="F512" s="4" t="s">
        <v>3018</v>
      </c>
    </row>
    <row r="513" spans="1:6" x14ac:dyDescent="0.2">
      <c r="A513" s="5">
        <v>512</v>
      </c>
      <c r="B513" s="5">
        <v>1595</v>
      </c>
      <c r="C513" s="5" t="s">
        <v>3016</v>
      </c>
      <c r="D513" s="52">
        <v>30000</v>
      </c>
      <c r="E513" s="5" t="s">
        <v>3017</v>
      </c>
      <c r="F513" s="5" t="s">
        <v>3018</v>
      </c>
    </row>
    <row r="514" spans="1:6" x14ac:dyDescent="0.2">
      <c r="A514" s="4">
        <v>513</v>
      </c>
      <c r="B514" s="4">
        <v>1602</v>
      </c>
      <c r="C514" s="4" t="s">
        <v>3019</v>
      </c>
      <c r="D514" s="51">
        <v>20000</v>
      </c>
      <c r="E514" s="4" t="s">
        <v>3023</v>
      </c>
      <c r="F514" s="4" t="s">
        <v>3018</v>
      </c>
    </row>
    <row r="515" spans="1:6" x14ac:dyDescent="0.2">
      <c r="A515" s="5">
        <v>514</v>
      </c>
      <c r="B515" s="5">
        <v>1603</v>
      </c>
      <c r="C515" s="5" t="s">
        <v>3019</v>
      </c>
      <c r="D515" s="52">
        <v>20000</v>
      </c>
      <c r="E515" s="5" t="s">
        <v>3023</v>
      </c>
      <c r="F515" s="5" t="s">
        <v>3020</v>
      </c>
    </row>
    <row r="516" spans="1:6" x14ac:dyDescent="0.2">
      <c r="A516" s="4">
        <v>515</v>
      </c>
      <c r="B516" s="4">
        <v>1606</v>
      </c>
      <c r="C516" s="4" t="s">
        <v>3016</v>
      </c>
      <c r="D516" s="51">
        <v>30000</v>
      </c>
      <c r="E516" s="4" t="s">
        <v>3022</v>
      </c>
      <c r="F516" s="4" t="s">
        <v>3018</v>
      </c>
    </row>
    <row r="517" spans="1:6" x14ac:dyDescent="0.2">
      <c r="A517" s="5">
        <v>516</v>
      </c>
      <c r="B517" s="5">
        <v>1607</v>
      </c>
      <c r="C517" s="5" t="s">
        <v>3016</v>
      </c>
      <c r="D517" s="52">
        <v>30000</v>
      </c>
      <c r="E517" s="5" t="s">
        <v>3022</v>
      </c>
      <c r="F517" s="5" t="s">
        <v>3018</v>
      </c>
    </row>
    <row r="518" spans="1:6" x14ac:dyDescent="0.2">
      <c r="A518" s="4">
        <v>517</v>
      </c>
      <c r="B518" s="4">
        <v>1609</v>
      </c>
      <c r="C518" s="4" t="s">
        <v>3016</v>
      </c>
      <c r="D518" s="51">
        <v>30000</v>
      </c>
      <c r="E518" s="4" t="s">
        <v>3022</v>
      </c>
      <c r="F518" s="4" t="s">
        <v>3018</v>
      </c>
    </row>
    <row r="519" spans="1:6" x14ac:dyDescent="0.2">
      <c r="A519" s="5">
        <v>518</v>
      </c>
      <c r="B519" s="5">
        <v>1614</v>
      </c>
      <c r="C519" s="5" t="s">
        <v>3016</v>
      </c>
      <c r="D519" s="52">
        <v>40000</v>
      </c>
      <c r="E519" s="5" t="s">
        <v>3021</v>
      </c>
      <c r="F519" s="5" t="s">
        <v>3018</v>
      </c>
    </row>
    <row r="520" spans="1:6" x14ac:dyDescent="0.2">
      <c r="A520" s="4">
        <v>519</v>
      </c>
      <c r="B520" s="4">
        <v>1618</v>
      </c>
      <c r="C520" s="4" t="s">
        <v>3016</v>
      </c>
      <c r="D520" s="51">
        <v>40000</v>
      </c>
      <c r="E520" s="4" t="s">
        <v>3021</v>
      </c>
      <c r="F520" s="4" t="s">
        <v>3018</v>
      </c>
    </row>
    <row r="521" spans="1:6" x14ac:dyDescent="0.2">
      <c r="A521" s="5">
        <v>520</v>
      </c>
      <c r="B521" s="5">
        <v>1620</v>
      </c>
      <c r="C521" s="5" t="s">
        <v>3016</v>
      </c>
      <c r="D521" s="52">
        <v>40000</v>
      </c>
      <c r="E521" s="5" t="s">
        <v>3021</v>
      </c>
      <c r="F521" s="5" t="s">
        <v>3018</v>
      </c>
    </row>
    <row r="522" spans="1:6" x14ac:dyDescent="0.2">
      <c r="A522" s="4">
        <v>521</v>
      </c>
      <c r="B522" s="4">
        <v>1623</v>
      </c>
      <c r="C522" s="4" t="s">
        <v>3016</v>
      </c>
      <c r="D522" s="51">
        <v>40000</v>
      </c>
      <c r="E522" s="4" t="s">
        <v>3021</v>
      </c>
      <c r="F522" s="4" t="s">
        <v>3018</v>
      </c>
    </row>
    <row r="523" spans="1:6" x14ac:dyDescent="0.2">
      <c r="A523" s="5">
        <v>522</v>
      </c>
      <c r="B523" s="5">
        <v>1625</v>
      </c>
      <c r="C523" s="5" t="s">
        <v>3016</v>
      </c>
      <c r="D523" s="52">
        <v>40000</v>
      </c>
      <c r="E523" s="5" t="s">
        <v>3021</v>
      </c>
      <c r="F523" s="5" t="s">
        <v>3018</v>
      </c>
    </row>
    <row r="524" spans="1:6" x14ac:dyDescent="0.2">
      <c r="A524" s="4">
        <v>523</v>
      </c>
      <c r="B524" s="4">
        <v>1627</v>
      </c>
      <c r="C524" s="4" t="s">
        <v>3016</v>
      </c>
      <c r="D524" s="51">
        <v>80000</v>
      </c>
      <c r="E524" s="4" t="s">
        <v>3024</v>
      </c>
      <c r="F524" s="4" t="s">
        <v>3018</v>
      </c>
    </row>
    <row r="525" spans="1:6" x14ac:dyDescent="0.2">
      <c r="A525" s="5">
        <v>524</v>
      </c>
      <c r="B525" s="5">
        <v>1632</v>
      </c>
      <c r="C525" s="5" t="s">
        <v>3016</v>
      </c>
      <c r="D525" s="52">
        <v>40000</v>
      </c>
      <c r="E525" s="5" t="s">
        <v>3021</v>
      </c>
      <c r="F525" s="5" t="s">
        <v>3018</v>
      </c>
    </row>
    <row r="526" spans="1:6" x14ac:dyDescent="0.2">
      <c r="A526" s="4">
        <v>525</v>
      </c>
      <c r="B526" s="4">
        <v>1633</v>
      </c>
      <c r="C526" s="4" t="s">
        <v>3016</v>
      </c>
      <c r="D526" s="51">
        <v>40000</v>
      </c>
      <c r="E526" s="4" t="s">
        <v>3021</v>
      </c>
      <c r="F526" s="4" t="s">
        <v>3018</v>
      </c>
    </row>
    <row r="527" spans="1:6" x14ac:dyDescent="0.2">
      <c r="A527" s="5">
        <v>526</v>
      </c>
      <c r="B527" s="5">
        <v>1634</v>
      </c>
      <c r="C527" s="5" t="s">
        <v>3016</v>
      </c>
      <c r="D527" s="52">
        <v>40000</v>
      </c>
      <c r="E527" s="5" t="s">
        <v>3021</v>
      </c>
      <c r="F527" s="5" t="s">
        <v>3018</v>
      </c>
    </row>
    <row r="528" spans="1:6" x14ac:dyDescent="0.2">
      <c r="A528" s="4">
        <v>527</v>
      </c>
      <c r="B528" s="4">
        <v>1636</v>
      </c>
      <c r="C528" s="4" t="s">
        <v>3016</v>
      </c>
      <c r="D528" s="51">
        <v>40000</v>
      </c>
      <c r="E528" s="4" t="s">
        <v>3021</v>
      </c>
      <c r="F528" s="4" t="s">
        <v>3018</v>
      </c>
    </row>
    <row r="529" spans="1:6" x14ac:dyDescent="0.2">
      <c r="A529" s="5">
        <v>528</v>
      </c>
      <c r="B529" s="5">
        <v>1639</v>
      </c>
      <c r="C529" s="5" t="s">
        <v>3016</v>
      </c>
      <c r="D529" s="52">
        <v>40000</v>
      </c>
      <c r="E529" s="5" t="s">
        <v>3021</v>
      </c>
      <c r="F529" s="5" t="s">
        <v>3018</v>
      </c>
    </row>
    <row r="530" spans="1:6" x14ac:dyDescent="0.2">
      <c r="A530" s="4">
        <v>529</v>
      </c>
      <c r="B530" s="4">
        <v>1644</v>
      </c>
      <c r="C530" s="4" t="s">
        <v>3016</v>
      </c>
      <c r="D530" s="51">
        <v>40000</v>
      </c>
      <c r="E530" s="4" t="s">
        <v>3021</v>
      </c>
      <c r="F530" s="4" t="s">
        <v>3018</v>
      </c>
    </row>
    <row r="531" spans="1:6" x14ac:dyDescent="0.2">
      <c r="A531" s="5">
        <v>530</v>
      </c>
      <c r="B531" s="5">
        <v>1646</v>
      </c>
      <c r="C531" s="5" t="s">
        <v>3016</v>
      </c>
      <c r="D531" s="52">
        <v>40000</v>
      </c>
      <c r="E531" s="5" t="s">
        <v>3021</v>
      </c>
      <c r="F531" s="5" t="s">
        <v>3018</v>
      </c>
    </row>
    <row r="532" spans="1:6" x14ac:dyDescent="0.2">
      <c r="A532" s="4">
        <v>531</v>
      </c>
      <c r="B532" s="4">
        <v>1648</v>
      </c>
      <c r="C532" s="4" t="s">
        <v>3016</v>
      </c>
      <c r="D532" s="51">
        <v>40000</v>
      </c>
      <c r="E532" s="4" t="s">
        <v>3021</v>
      </c>
      <c r="F532" s="4" t="s">
        <v>3018</v>
      </c>
    </row>
    <row r="533" spans="1:6" x14ac:dyDescent="0.2">
      <c r="A533" s="5">
        <v>532</v>
      </c>
      <c r="B533" s="5">
        <v>1649</v>
      </c>
      <c r="C533" s="5" t="s">
        <v>3016</v>
      </c>
      <c r="D533" s="52">
        <v>40000</v>
      </c>
      <c r="E533" s="5" t="s">
        <v>3021</v>
      </c>
      <c r="F533" s="5" t="s">
        <v>3018</v>
      </c>
    </row>
    <row r="534" spans="1:6" x14ac:dyDescent="0.2">
      <c r="A534" s="4">
        <v>533</v>
      </c>
      <c r="B534" s="4">
        <v>1650</v>
      </c>
      <c r="C534" s="4" t="s">
        <v>3016</v>
      </c>
      <c r="D534" s="51">
        <v>40000</v>
      </c>
      <c r="E534" s="4" t="s">
        <v>3021</v>
      </c>
      <c r="F534" s="4" t="s">
        <v>3018</v>
      </c>
    </row>
    <row r="535" spans="1:6" x14ac:dyDescent="0.2">
      <c r="A535" s="5">
        <v>534</v>
      </c>
      <c r="B535" s="5">
        <v>1653</v>
      </c>
      <c r="C535" s="5" t="s">
        <v>3016</v>
      </c>
      <c r="D535" s="52">
        <v>40000</v>
      </c>
      <c r="E535" s="5" t="s">
        <v>3021</v>
      </c>
      <c r="F535" s="5" t="s">
        <v>3018</v>
      </c>
    </row>
    <row r="536" spans="1:6" x14ac:dyDescent="0.2">
      <c r="A536" s="4">
        <v>535</v>
      </c>
      <c r="B536" s="4">
        <v>1665</v>
      </c>
      <c r="C536" s="4" t="s">
        <v>3019</v>
      </c>
      <c r="D536" s="51">
        <v>60000</v>
      </c>
      <c r="E536" s="4" t="s">
        <v>3024</v>
      </c>
      <c r="F536" s="4" t="s">
        <v>3018</v>
      </c>
    </row>
    <row r="537" spans="1:6" x14ac:dyDescent="0.2">
      <c r="A537" s="5">
        <v>536</v>
      </c>
      <c r="B537" s="5">
        <v>1670</v>
      </c>
      <c r="C537" s="5" t="s">
        <v>3016</v>
      </c>
      <c r="D537" s="52">
        <v>60000</v>
      </c>
      <c r="E537" s="5" t="s">
        <v>3024</v>
      </c>
      <c r="F537" s="5" t="s">
        <v>3018</v>
      </c>
    </row>
    <row r="538" spans="1:6" x14ac:dyDescent="0.2">
      <c r="A538" s="4">
        <v>537</v>
      </c>
      <c r="B538" s="4">
        <v>1671</v>
      </c>
      <c r="C538" s="4" t="s">
        <v>3016</v>
      </c>
      <c r="D538" s="51">
        <v>60000</v>
      </c>
      <c r="E538" s="4" t="s">
        <v>3024</v>
      </c>
      <c r="F538" s="4" t="s">
        <v>3018</v>
      </c>
    </row>
    <row r="539" spans="1:6" x14ac:dyDescent="0.2">
      <c r="A539" s="5">
        <v>538</v>
      </c>
      <c r="B539" s="5">
        <v>1672</v>
      </c>
      <c r="C539" s="5" t="s">
        <v>3016</v>
      </c>
      <c r="D539" s="52">
        <v>60000</v>
      </c>
      <c r="E539" s="5" t="s">
        <v>3024</v>
      </c>
      <c r="F539" s="5" t="s">
        <v>3018</v>
      </c>
    </row>
    <row r="540" spans="1:6" x14ac:dyDescent="0.2">
      <c r="A540" s="4">
        <v>539</v>
      </c>
      <c r="B540" s="4">
        <v>1679</v>
      </c>
      <c r="C540" s="4" t="s">
        <v>3019</v>
      </c>
      <c r="D540" s="51">
        <v>60000</v>
      </c>
      <c r="E540" s="4" t="s">
        <v>3024</v>
      </c>
      <c r="F540" s="4" t="s">
        <v>3020</v>
      </c>
    </row>
    <row r="541" spans="1:6" x14ac:dyDescent="0.2">
      <c r="A541" s="5">
        <v>540</v>
      </c>
      <c r="B541" s="5">
        <v>1680</v>
      </c>
      <c r="C541" s="5" t="s">
        <v>3016</v>
      </c>
      <c r="D541" s="52">
        <v>60000</v>
      </c>
      <c r="E541" s="5" t="s">
        <v>3024</v>
      </c>
      <c r="F541" s="5" t="s">
        <v>3018</v>
      </c>
    </row>
    <row r="542" spans="1:6" x14ac:dyDescent="0.2">
      <c r="A542" s="4">
        <v>541</v>
      </c>
      <c r="B542" s="4">
        <v>1682</v>
      </c>
      <c r="C542" s="4" t="s">
        <v>3019</v>
      </c>
      <c r="D542" s="51">
        <v>60000</v>
      </c>
      <c r="E542" s="4" t="s">
        <v>3024</v>
      </c>
      <c r="F542" s="4" t="s">
        <v>3018</v>
      </c>
    </row>
    <row r="543" spans="1:6" x14ac:dyDescent="0.2">
      <c r="A543" s="5">
        <v>542</v>
      </c>
      <c r="B543" s="5">
        <v>1683</v>
      </c>
      <c r="C543" s="5" t="s">
        <v>3019</v>
      </c>
      <c r="D543" s="52">
        <v>60000</v>
      </c>
      <c r="E543" s="5" t="s">
        <v>3024</v>
      </c>
      <c r="F543" s="5" t="s">
        <v>3020</v>
      </c>
    </row>
    <row r="544" spans="1:6" x14ac:dyDescent="0.2">
      <c r="A544" s="4">
        <v>543</v>
      </c>
      <c r="B544" s="4">
        <v>1686</v>
      </c>
      <c r="C544" s="4" t="s">
        <v>3019</v>
      </c>
      <c r="D544" s="51">
        <v>20000</v>
      </c>
      <c r="E544" s="4" t="s">
        <v>3021</v>
      </c>
      <c r="F544" s="4" t="s">
        <v>3020</v>
      </c>
    </row>
    <row r="545" spans="1:6" x14ac:dyDescent="0.2">
      <c r="A545" s="5">
        <v>544</v>
      </c>
      <c r="B545" s="5">
        <v>1689</v>
      </c>
      <c r="C545" s="5" t="s">
        <v>3016</v>
      </c>
      <c r="D545" s="52">
        <v>20000</v>
      </c>
      <c r="E545" s="5" t="s">
        <v>3021</v>
      </c>
      <c r="F545" s="5" t="s">
        <v>3018</v>
      </c>
    </row>
    <row r="546" spans="1:6" x14ac:dyDescent="0.2">
      <c r="A546" s="4">
        <v>545</v>
      </c>
      <c r="B546" s="4">
        <v>1690</v>
      </c>
      <c r="C546" s="4" t="s">
        <v>3016</v>
      </c>
      <c r="D546" s="51">
        <v>30000</v>
      </c>
      <c r="E546" s="4" t="s">
        <v>3017</v>
      </c>
      <c r="F546" s="4" t="s">
        <v>3018</v>
      </c>
    </row>
    <row r="547" spans="1:6" x14ac:dyDescent="0.2">
      <c r="A547" s="5">
        <v>546</v>
      </c>
      <c r="B547" s="5">
        <v>1692</v>
      </c>
      <c r="C547" s="5" t="s">
        <v>3016</v>
      </c>
      <c r="D547" s="52">
        <v>30000</v>
      </c>
      <c r="E547" s="5" t="s">
        <v>3017</v>
      </c>
      <c r="F547" s="5" t="s">
        <v>3018</v>
      </c>
    </row>
    <row r="548" spans="1:6" x14ac:dyDescent="0.2">
      <c r="A548" s="4">
        <v>547</v>
      </c>
      <c r="B548" s="4">
        <v>1693</v>
      </c>
      <c r="C548" s="4" t="s">
        <v>3016</v>
      </c>
      <c r="D548" s="51">
        <v>30000</v>
      </c>
      <c r="E548" s="4" t="s">
        <v>3017</v>
      </c>
      <c r="F548" s="4" t="s">
        <v>3018</v>
      </c>
    </row>
    <row r="549" spans="1:6" x14ac:dyDescent="0.2">
      <c r="A549" s="5">
        <v>548</v>
      </c>
      <c r="B549" s="5">
        <v>1697</v>
      </c>
      <c r="C549" s="5" t="s">
        <v>3016</v>
      </c>
      <c r="D549" s="52">
        <v>40000</v>
      </c>
      <c r="E549" s="5" t="s">
        <v>3024</v>
      </c>
      <c r="F549" s="5" t="s">
        <v>3018</v>
      </c>
    </row>
    <row r="550" spans="1:6" x14ac:dyDescent="0.2">
      <c r="A550" s="4">
        <v>549</v>
      </c>
      <c r="B550" s="4">
        <v>1699</v>
      </c>
      <c r="C550" s="4" t="s">
        <v>3019</v>
      </c>
      <c r="D550" s="51">
        <v>40000</v>
      </c>
      <c r="E550" s="4" t="s">
        <v>3024</v>
      </c>
      <c r="F550" s="4" t="s">
        <v>3018</v>
      </c>
    </row>
    <row r="551" spans="1:6" x14ac:dyDescent="0.2">
      <c r="A551" s="5">
        <v>550</v>
      </c>
      <c r="B551" s="5">
        <v>1702</v>
      </c>
      <c r="C551" s="5" t="s">
        <v>3016</v>
      </c>
      <c r="D551" s="52">
        <v>40000</v>
      </c>
      <c r="E551" s="5" t="s">
        <v>3017</v>
      </c>
      <c r="F551" s="5" t="s">
        <v>3018</v>
      </c>
    </row>
    <row r="552" spans="1:6" x14ac:dyDescent="0.2">
      <c r="A552" s="4">
        <v>551</v>
      </c>
      <c r="B552" s="4">
        <v>1708</v>
      </c>
      <c r="C552" s="4" t="s">
        <v>3019</v>
      </c>
      <c r="D552" s="51">
        <v>40000</v>
      </c>
      <c r="E552" s="4" t="s">
        <v>3017</v>
      </c>
      <c r="F552" s="4" t="s">
        <v>3018</v>
      </c>
    </row>
    <row r="553" spans="1:6" x14ac:dyDescent="0.2">
      <c r="A553" s="5">
        <v>552</v>
      </c>
      <c r="B553" s="5">
        <v>1709</v>
      </c>
      <c r="C553" s="5" t="s">
        <v>3019</v>
      </c>
      <c r="D553" s="52">
        <v>10000</v>
      </c>
      <c r="E553" s="5" t="s">
        <v>3022</v>
      </c>
      <c r="F553" s="5" t="s">
        <v>3018</v>
      </c>
    </row>
    <row r="554" spans="1:6" x14ac:dyDescent="0.2">
      <c r="A554" s="4">
        <v>553</v>
      </c>
      <c r="B554" s="4">
        <v>1711</v>
      </c>
      <c r="C554" s="4" t="s">
        <v>3019</v>
      </c>
      <c r="D554" s="51">
        <v>20000</v>
      </c>
      <c r="E554" s="4" t="s">
        <v>3021</v>
      </c>
      <c r="F554" s="4" t="s">
        <v>3020</v>
      </c>
    </row>
    <row r="555" spans="1:6" x14ac:dyDescent="0.2">
      <c r="A555" s="5">
        <v>554</v>
      </c>
      <c r="B555" s="5">
        <v>1712</v>
      </c>
      <c r="C555" s="5" t="s">
        <v>3016</v>
      </c>
      <c r="D555" s="52">
        <v>20000</v>
      </c>
      <c r="E555" s="5" t="s">
        <v>3021</v>
      </c>
      <c r="F555" s="5" t="s">
        <v>3018</v>
      </c>
    </row>
    <row r="556" spans="1:6" x14ac:dyDescent="0.2">
      <c r="A556" s="4">
        <v>555</v>
      </c>
      <c r="B556" s="4">
        <v>1713</v>
      </c>
      <c r="C556" s="4" t="s">
        <v>3019</v>
      </c>
      <c r="D556" s="51">
        <v>10000</v>
      </c>
      <c r="E556" s="4" t="s">
        <v>3022</v>
      </c>
      <c r="F556" s="4" t="s">
        <v>3018</v>
      </c>
    </row>
    <row r="557" spans="1:6" x14ac:dyDescent="0.2">
      <c r="A557" s="5">
        <v>556</v>
      </c>
      <c r="B557" s="5">
        <v>1718</v>
      </c>
      <c r="C557" s="5" t="s">
        <v>3016</v>
      </c>
      <c r="D557" s="52">
        <v>40000</v>
      </c>
      <c r="E557" s="5" t="s">
        <v>3017</v>
      </c>
      <c r="F557" s="5" t="s">
        <v>3018</v>
      </c>
    </row>
    <row r="558" spans="1:6" x14ac:dyDescent="0.2">
      <c r="A558" s="4">
        <v>557</v>
      </c>
      <c r="B558" s="4">
        <v>1719</v>
      </c>
      <c r="C558" s="4" t="s">
        <v>3016</v>
      </c>
      <c r="D558" s="51">
        <v>20000</v>
      </c>
      <c r="E558" s="4" t="s">
        <v>3021</v>
      </c>
      <c r="F558" s="4" t="s">
        <v>3018</v>
      </c>
    </row>
    <row r="559" spans="1:6" x14ac:dyDescent="0.2">
      <c r="A559" s="5">
        <v>558</v>
      </c>
      <c r="B559" s="5">
        <v>1721</v>
      </c>
      <c r="C559" s="5" t="s">
        <v>3019</v>
      </c>
      <c r="D559" s="52">
        <v>30000</v>
      </c>
      <c r="E559" s="5" t="s">
        <v>3017</v>
      </c>
      <c r="F559" s="5" t="s">
        <v>3020</v>
      </c>
    </row>
    <row r="560" spans="1:6" x14ac:dyDescent="0.2">
      <c r="A560" s="4">
        <v>559</v>
      </c>
      <c r="B560" s="4">
        <v>1723</v>
      </c>
      <c r="C560" s="4" t="s">
        <v>3019</v>
      </c>
      <c r="D560" s="51">
        <v>30000</v>
      </c>
      <c r="E560" s="4" t="s">
        <v>3017</v>
      </c>
      <c r="F560" s="4" t="s">
        <v>3020</v>
      </c>
    </row>
    <row r="561" spans="1:6" x14ac:dyDescent="0.2">
      <c r="A561" s="5">
        <v>560</v>
      </c>
      <c r="B561" s="5">
        <v>1725</v>
      </c>
      <c r="C561" s="5" t="s">
        <v>3019</v>
      </c>
      <c r="D561" s="52">
        <v>30000</v>
      </c>
      <c r="E561" s="5" t="s">
        <v>3017</v>
      </c>
      <c r="F561" s="5" t="s">
        <v>3020</v>
      </c>
    </row>
    <row r="562" spans="1:6" x14ac:dyDescent="0.2">
      <c r="A562" s="4">
        <v>561</v>
      </c>
      <c r="B562" s="4">
        <v>1727</v>
      </c>
      <c r="C562" s="4" t="s">
        <v>3019</v>
      </c>
      <c r="D562" s="51">
        <v>30000</v>
      </c>
      <c r="E562" s="4" t="s">
        <v>3017</v>
      </c>
      <c r="F562" s="4" t="s">
        <v>3020</v>
      </c>
    </row>
    <row r="563" spans="1:6" x14ac:dyDescent="0.2">
      <c r="A563" s="5">
        <v>562</v>
      </c>
      <c r="B563" s="5">
        <v>1728</v>
      </c>
      <c r="C563" s="5" t="s">
        <v>3019</v>
      </c>
      <c r="D563" s="52">
        <v>10000</v>
      </c>
      <c r="E563" s="5" t="s">
        <v>3023</v>
      </c>
      <c r="F563" s="5" t="s">
        <v>3018</v>
      </c>
    </row>
    <row r="564" spans="1:6" x14ac:dyDescent="0.2">
      <c r="A564" s="4">
        <v>563</v>
      </c>
      <c r="B564" s="4">
        <v>1730</v>
      </c>
      <c r="C564" s="4" t="s">
        <v>3016</v>
      </c>
      <c r="D564" s="51">
        <v>20000</v>
      </c>
      <c r="E564" s="4" t="s">
        <v>3022</v>
      </c>
      <c r="F564" s="4" t="s">
        <v>3018</v>
      </c>
    </row>
    <row r="565" spans="1:6" x14ac:dyDescent="0.2">
      <c r="A565" s="5">
        <v>564</v>
      </c>
      <c r="B565" s="5">
        <v>1733</v>
      </c>
      <c r="C565" s="5" t="s">
        <v>3019</v>
      </c>
      <c r="D565" s="52">
        <v>20000</v>
      </c>
      <c r="E565" s="5" t="s">
        <v>3022</v>
      </c>
      <c r="F565" s="5" t="s">
        <v>3020</v>
      </c>
    </row>
    <row r="566" spans="1:6" x14ac:dyDescent="0.2">
      <c r="A566" s="4">
        <v>565</v>
      </c>
      <c r="B566" s="4">
        <v>1734</v>
      </c>
      <c r="C566" s="4" t="s">
        <v>3019</v>
      </c>
      <c r="D566" s="51">
        <v>20000</v>
      </c>
      <c r="E566" s="4" t="s">
        <v>3022</v>
      </c>
      <c r="F566" s="4" t="s">
        <v>3020</v>
      </c>
    </row>
    <row r="567" spans="1:6" x14ac:dyDescent="0.2">
      <c r="A567" s="5">
        <v>566</v>
      </c>
      <c r="B567" s="5">
        <v>1735</v>
      </c>
      <c r="C567" s="5" t="s">
        <v>3019</v>
      </c>
      <c r="D567" s="52">
        <v>20000</v>
      </c>
      <c r="E567" s="5" t="s">
        <v>3022</v>
      </c>
      <c r="F567" s="5" t="s">
        <v>3018</v>
      </c>
    </row>
    <row r="568" spans="1:6" x14ac:dyDescent="0.2">
      <c r="A568" s="4">
        <v>567</v>
      </c>
      <c r="B568" s="4">
        <v>1737</v>
      </c>
      <c r="C568" s="4" t="s">
        <v>3016</v>
      </c>
      <c r="D568" s="51">
        <v>40000</v>
      </c>
      <c r="E568" s="4" t="s">
        <v>3017</v>
      </c>
      <c r="F568" s="4" t="s">
        <v>3018</v>
      </c>
    </row>
    <row r="569" spans="1:6" x14ac:dyDescent="0.2">
      <c r="A569" s="5">
        <v>568</v>
      </c>
      <c r="B569" s="5">
        <v>1738</v>
      </c>
      <c r="C569" s="5" t="s">
        <v>3016</v>
      </c>
      <c r="D569" s="52">
        <v>40000</v>
      </c>
      <c r="E569" s="5" t="s">
        <v>3017</v>
      </c>
      <c r="F569" s="5" t="s">
        <v>3018</v>
      </c>
    </row>
    <row r="570" spans="1:6" x14ac:dyDescent="0.2">
      <c r="A570" s="4">
        <v>569</v>
      </c>
      <c r="B570" s="4">
        <v>1743</v>
      </c>
      <c r="C570" s="4" t="s">
        <v>3019</v>
      </c>
      <c r="D570" s="51">
        <v>20000</v>
      </c>
      <c r="E570" s="4" t="s">
        <v>3022</v>
      </c>
      <c r="F570" s="4" t="s">
        <v>3018</v>
      </c>
    </row>
    <row r="571" spans="1:6" x14ac:dyDescent="0.2">
      <c r="A571" s="5">
        <v>570</v>
      </c>
      <c r="B571" s="5">
        <v>1745</v>
      </c>
      <c r="C571" s="5" t="s">
        <v>3016</v>
      </c>
      <c r="D571" s="52">
        <v>30000</v>
      </c>
      <c r="E571" s="5" t="s">
        <v>3017</v>
      </c>
      <c r="F571" s="5" t="s">
        <v>3018</v>
      </c>
    </row>
    <row r="572" spans="1:6" x14ac:dyDescent="0.2">
      <c r="A572" s="4">
        <v>571</v>
      </c>
      <c r="B572" s="4">
        <v>1748</v>
      </c>
      <c r="C572" s="4" t="s">
        <v>3016</v>
      </c>
      <c r="D572" s="51">
        <v>30000</v>
      </c>
      <c r="E572" s="4" t="s">
        <v>3017</v>
      </c>
      <c r="F572" s="4" t="s">
        <v>3018</v>
      </c>
    </row>
    <row r="573" spans="1:6" x14ac:dyDescent="0.2">
      <c r="A573" s="5">
        <v>572</v>
      </c>
      <c r="B573" s="5">
        <v>1749</v>
      </c>
      <c r="C573" s="5" t="s">
        <v>3016</v>
      </c>
      <c r="D573" s="52">
        <v>30000</v>
      </c>
      <c r="E573" s="5" t="s">
        <v>3017</v>
      </c>
      <c r="F573" s="5" t="s">
        <v>3018</v>
      </c>
    </row>
    <row r="574" spans="1:6" x14ac:dyDescent="0.2">
      <c r="A574" s="4">
        <v>573</v>
      </c>
      <c r="B574" s="4">
        <v>1754</v>
      </c>
      <c r="C574" s="4" t="s">
        <v>3016</v>
      </c>
      <c r="D574" s="51">
        <v>30000</v>
      </c>
      <c r="E574" s="4" t="s">
        <v>3017</v>
      </c>
      <c r="F574" s="4" t="s">
        <v>3018</v>
      </c>
    </row>
    <row r="575" spans="1:6" x14ac:dyDescent="0.2">
      <c r="A575" s="5">
        <v>574</v>
      </c>
      <c r="B575" s="5">
        <v>1764</v>
      </c>
      <c r="C575" s="5" t="s">
        <v>3019</v>
      </c>
      <c r="D575" s="52">
        <v>20000</v>
      </c>
      <c r="E575" s="5" t="s">
        <v>3022</v>
      </c>
      <c r="F575" s="5" t="s">
        <v>3018</v>
      </c>
    </row>
    <row r="576" spans="1:6" x14ac:dyDescent="0.2">
      <c r="A576" s="4">
        <v>575</v>
      </c>
      <c r="B576" s="4">
        <v>1765</v>
      </c>
      <c r="C576" s="4" t="s">
        <v>3019</v>
      </c>
      <c r="D576" s="51">
        <v>20000</v>
      </c>
      <c r="E576" s="4" t="s">
        <v>3022</v>
      </c>
      <c r="F576" s="4" t="s">
        <v>3018</v>
      </c>
    </row>
    <row r="577" spans="1:6" x14ac:dyDescent="0.2">
      <c r="A577" s="5">
        <v>576</v>
      </c>
      <c r="B577" s="5">
        <v>1767</v>
      </c>
      <c r="C577" s="5" t="s">
        <v>3019</v>
      </c>
      <c r="D577" s="52">
        <v>20000</v>
      </c>
      <c r="E577" s="5" t="s">
        <v>3022</v>
      </c>
      <c r="F577" s="5" t="s">
        <v>3018</v>
      </c>
    </row>
    <row r="578" spans="1:6" x14ac:dyDescent="0.2">
      <c r="A578" s="4">
        <v>577</v>
      </c>
      <c r="B578" s="4">
        <v>1771</v>
      </c>
      <c r="C578" s="4" t="s">
        <v>3016</v>
      </c>
      <c r="D578" s="51">
        <v>30000</v>
      </c>
      <c r="E578" s="4" t="s">
        <v>3017</v>
      </c>
      <c r="F578" s="4" t="s">
        <v>3018</v>
      </c>
    </row>
    <row r="579" spans="1:6" x14ac:dyDescent="0.2">
      <c r="A579" s="5">
        <v>578</v>
      </c>
      <c r="B579" s="5">
        <v>1775</v>
      </c>
      <c r="C579" s="5" t="s">
        <v>3016</v>
      </c>
      <c r="D579" s="52">
        <v>30000</v>
      </c>
      <c r="E579" s="5" t="s">
        <v>3017</v>
      </c>
      <c r="F579" s="5" t="s">
        <v>3018</v>
      </c>
    </row>
    <row r="580" spans="1:6" x14ac:dyDescent="0.2">
      <c r="A580" s="4">
        <v>579</v>
      </c>
      <c r="B580" s="4">
        <v>1776</v>
      </c>
      <c r="C580" s="4" t="s">
        <v>3019</v>
      </c>
      <c r="D580" s="51">
        <v>10000</v>
      </c>
      <c r="E580" s="4" t="s">
        <v>3023</v>
      </c>
      <c r="F580" s="4" t="s">
        <v>3018</v>
      </c>
    </row>
    <row r="581" spans="1:6" x14ac:dyDescent="0.2">
      <c r="A581" s="5">
        <v>580</v>
      </c>
      <c r="B581" s="5">
        <v>1777</v>
      </c>
      <c r="C581" s="5" t="s">
        <v>3019</v>
      </c>
      <c r="D581" s="52">
        <v>20000</v>
      </c>
      <c r="E581" s="5" t="s">
        <v>3022</v>
      </c>
      <c r="F581" s="5" t="s">
        <v>3018</v>
      </c>
    </row>
    <row r="582" spans="1:6" x14ac:dyDescent="0.2">
      <c r="A582" s="4">
        <v>581</v>
      </c>
      <c r="B582" s="4">
        <v>1778</v>
      </c>
      <c r="C582" s="4" t="s">
        <v>3016</v>
      </c>
      <c r="D582" s="51">
        <v>30000</v>
      </c>
      <c r="E582" s="4" t="s">
        <v>3017</v>
      </c>
      <c r="F582" s="4" t="s">
        <v>3018</v>
      </c>
    </row>
    <row r="583" spans="1:6" x14ac:dyDescent="0.2">
      <c r="A583" s="5">
        <v>582</v>
      </c>
      <c r="B583" s="5">
        <v>1781</v>
      </c>
      <c r="C583" s="5" t="s">
        <v>3016</v>
      </c>
      <c r="D583" s="52">
        <v>40000</v>
      </c>
      <c r="E583" s="5" t="s">
        <v>3017</v>
      </c>
      <c r="F583" s="5" t="s">
        <v>3018</v>
      </c>
    </row>
    <row r="584" spans="1:6" x14ac:dyDescent="0.2">
      <c r="A584" s="4">
        <v>583</v>
      </c>
      <c r="B584" s="4">
        <v>1782</v>
      </c>
      <c r="C584" s="4" t="s">
        <v>3019</v>
      </c>
      <c r="D584" s="51">
        <v>30000</v>
      </c>
      <c r="E584" s="4" t="s">
        <v>3021</v>
      </c>
      <c r="F584" s="4" t="s">
        <v>3018</v>
      </c>
    </row>
    <row r="585" spans="1:6" x14ac:dyDescent="0.2">
      <c r="A585" s="5">
        <v>584</v>
      </c>
      <c r="B585" s="5">
        <v>1788</v>
      </c>
      <c r="C585" s="5" t="s">
        <v>3019</v>
      </c>
      <c r="D585" s="52">
        <v>30000</v>
      </c>
      <c r="E585" s="5" t="s">
        <v>3021</v>
      </c>
      <c r="F585" s="5" t="s">
        <v>3018</v>
      </c>
    </row>
    <row r="586" spans="1:6" x14ac:dyDescent="0.2">
      <c r="A586" s="4">
        <v>585</v>
      </c>
      <c r="B586" s="4">
        <v>1793</v>
      </c>
      <c r="C586" s="4" t="s">
        <v>3016</v>
      </c>
      <c r="D586" s="51">
        <v>40000</v>
      </c>
      <c r="E586" s="4" t="s">
        <v>3017</v>
      </c>
      <c r="F586" s="4" t="s">
        <v>3018</v>
      </c>
    </row>
    <row r="587" spans="1:6" x14ac:dyDescent="0.2">
      <c r="A587" s="5">
        <v>586</v>
      </c>
      <c r="B587" s="5">
        <v>1802</v>
      </c>
      <c r="C587" s="5" t="s">
        <v>3016</v>
      </c>
      <c r="D587" s="52">
        <v>40000</v>
      </c>
      <c r="E587" s="5" t="s">
        <v>3017</v>
      </c>
      <c r="F587" s="5" t="s">
        <v>3018</v>
      </c>
    </row>
    <row r="588" spans="1:6" x14ac:dyDescent="0.2">
      <c r="A588" s="4">
        <v>587</v>
      </c>
      <c r="B588" s="4">
        <v>1808</v>
      </c>
      <c r="C588" s="4" t="s">
        <v>3016</v>
      </c>
      <c r="D588" s="51">
        <v>40000</v>
      </c>
      <c r="E588" s="4" t="s">
        <v>3017</v>
      </c>
      <c r="F588" s="4" t="s">
        <v>3018</v>
      </c>
    </row>
    <row r="589" spans="1:6" x14ac:dyDescent="0.2">
      <c r="A589" s="5">
        <v>588</v>
      </c>
      <c r="B589" s="5">
        <v>1814</v>
      </c>
      <c r="C589" s="5" t="s">
        <v>3019</v>
      </c>
      <c r="D589" s="52">
        <v>30000</v>
      </c>
      <c r="E589" s="5" t="s">
        <v>3021</v>
      </c>
      <c r="F589" s="5" t="s">
        <v>3018</v>
      </c>
    </row>
    <row r="590" spans="1:6" x14ac:dyDescent="0.2">
      <c r="A590" s="4">
        <v>589</v>
      </c>
      <c r="B590" s="4">
        <v>1815</v>
      </c>
      <c r="C590" s="4" t="s">
        <v>3016</v>
      </c>
      <c r="D590" s="51">
        <v>30000</v>
      </c>
      <c r="E590" s="4" t="s">
        <v>3021</v>
      </c>
      <c r="F590" s="4" t="s">
        <v>3020</v>
      </c>
    </row>
    <row r="591" spans="1:6" x14ac:dyDescent="0.2">
      <c r="A591" s="5">
        <v>590</v>
      </c>
      <c r="B591" s="5">
        <v>1816</v>
      </c>
      <c r="C591" s="5" t="s">
        <v>3016</v>
      </c>
      <c r="D591" s="52">
        <v>40000</v>
      </c>
      <c r="E591" s="5" t="s">
        <v>3017</v>
      </c>
      <c r="F591" s="5" t="s">
        <v>3018</v>
      </c>
    </row>
    <row r="592" spans="1:6" x14ac:dyDescent="0.2">
      <c r="A592" s="4">
        <v>591</v>
      </c>
      <c r="B592" s="4">
        <v>1818</v>
      </c>
      <c r="C592" s="4" t="s">
        <v>3019</v>
      </c>
      <c r="D592" s="51">
        <v>30000</v>
      </c>
      <c r="E592" s="4" t="s">
        <v>3021</v>
      </c>
      <c r="F592" s="4" t="s">
        <v>3018</v>
      </c>
    </row>
    <row r="593" spans="1:6" x14ac:dyDescent="0.2">
      <c r="A593" s="5">
        <v>592</v>
      </c>
      <c r="B593" s="5">
        <v>1821</v>
      </c>
      <c r="C593" s="5" t="s">
        <v>3019</v>
      </c>
      <c r="D593" s="52">
        <v>30000</v>
      </c>
      <c r="E593" s="5" t="s">
        <v>3021</v>
      </c>
      <c r="F593" s="5" t="s">
        <v>3018</v>
      </c>
    </row>
    <row r="594" spans="1:6" x14ac:dyDescent="0.2">
      <c r="A594" s="4">
        <v>593</v>
      </c>
      <c r="B594" s="4">
        <v>1826</v>
      </c>
      <c r="C594" s="4" t="s">
        <v>3019</v>
      </c>
      <c r="D594" s="51">
        <v>20000</v>
      </c>
      <c r="E594" s="4" t="s">
        <v>3022</v>
      </c>
      <c r="F594" s="4" t="s">
        <v>3020</v>
      </c>
    </row>
    <row r="595" spans="1:6" x14ac:dyDescent="0.2">
      <c r="A595" s="5">
        <v>594</v>
      </c>
      <c r="B595" s="5">
        <v>1827</v>
      </c>
      <c r="C595" s="5" t="s">
        <v>3019</v>
      </c>
      <c r="D595" s="52">
        <v>20000</v>
      </c>
      <c r="E595" s="5" t="s">
        <v>3022</v>
      </c>
      <c r="F595" s="5" t="s">
        <v>3018</v>
      </c>
    </row>
    <row r="596" spans="1:6" x14ac:dyDescent="0.2">
      <c r="A596" s="4">
        <v>595</v>
      </c>
      <c r="B596" s="4">
        <v>1828</v>
      </c>
      <c r="C596" s="4" t="s">
        <v>3019</v>
      </c>
      <c r="D596" s="51">
        <v>20000</v>
      </c>
      <c r="E596" s="4" t="s">
        <v>3022</v>
      </c>
      <c r="F596" s="4" t="s">
        <v>3018</v>
      </c>
    </row>
    <row r="597" spans="1:6" x14ac:dyDescent="0.2">
      <c r="A597" s="5">
        <v>596</v>
      </c>
      <c r="B597" s="5">
        <v>1829</v>
      </c>
      <c r="C597" s="5" t="s">
        <v>3019</v>
      </c>
      <c r="D597" s="52">
        <v>20000</v>
      </c>
      <c r="E597" s="5" t="s">
        <v>3022</v>
      </c>
      <c r="F597" s="5" t="s">
        <v>3018</v>
      </c>
    </row>
    <row r="598" spans="1:6" x14ac:dyDescent="0.2">
      <c r="A598" s="4">
        <v>597</v>
      </c>
      <c r="B598" s="4">
        <v>1836</v>
      </c>
      <c r="C598" s="4" t="s">
        <v>3016</v>
      </c>
      <c r="D598" s="51">
        <v>40000</v>
      </c>
      <c r="E598" s="4" t="s">
        <v>3017</v>
      </c>
      <c r="F598" s="4" t="s">
        <v>3018</v>
      </c>
    </row>
    <row r="599" spans="1:6" x14ac:dyDescent="0.2">
      <c r="A599" s="5">
        <v>598</v>
      </c>
      <c r="B599" s="5">
        <v>1837</v>
      </c>
      <c r="C599" s="5" t="s">
        <v>3019</v>
      </c>
      <c r="D599" s="52">
        <v>30000</v>
      </c>
      <c r="E599" s="5" t="s">
        <v>3021</v>
      </c>
      <c r="F599" s="5" t="s">
        <v>3018</v>
      </c>
    </row>
    <row r="600" spans="1:6" x14ac:dyDescent="0.2">
      <c r="A600" s="4">
        <v>599</v>
      </c>
      <c r="B600" s="4">
        <v>1840</v>
      </c>
      <c r="C600" s="4" t="s">
        <v>3019</v>
      </c>
      <c r="D600" s="51">
        <v>30000</v>
      </c>
      <c r="E600" s="4" t="s">
        <v>3021</v>
      </c>
      <c r="F600" s="4" t="s">
        <v>3018</v>
      </c>
    </row>
    <row r="601" spans="1:6" x14ac:dyDescent="0.2">
      <c r="A601" s="5">
        <v>600</v>
      </c>
      <c r="B601" s="5">
        <v>1849</v>
      </c>
      <c r="C601" s="5" t="s">
        <v>3019</v>
      </c>
      <c r="D601" s="52">
        <v>20000</v>
      </c>
      <c r="E601" s="5" t="s">
        <v>3022</v>
      </c>
      <c r="F601" s="5" t="s">
        <v>3020</v>
      </c>
    </row>
    <row r="602" spans="1:6" x14ac:dyDescent="0.2">
      <c r="A602" s="4">
        <v>601</v>
      </c>
      <c r="B602" s="4">
        <v>1852</v>
      </c>
      <c r="C602" s="4" t="s">
        <v>3019</v>
      </c>
      <c r="D602" s="51">
        <v>30000</v>
      </c>
      <c r="E602" s="4" t="s">
        <v>3021</v>
      </c>
      <c r="F602" s="4" t="s">
        <v>3020</v>
      </c>
    </row>
    <row r="603" spans="1:6" x14ac:dyDescent="0.2">
      <c r="A603" s="5">
        <v>602</v>
      </c>
      <c r="B603" s="5">
        <v>1854</v>
      </c>
      <c r="C603" s="5" t="s">
        <v>3019</v>
      </c>
      <c r="D603" s="52">
        <v>30000</v>
      </c>
      <c r="E603" s="5" t="s">
        <v>3021</v>
      </c>
      <c r="F603" s="5" t="s">
        <v>3018</v>
      </c>
    </row>
    <row r="604" spans="1:6" x14ac:dyDescent="0.2">
      <c r="A604" s="4">
        <v>603</v>
      </c>
      <c r="B604" s="4">
        <v>1860</v>
      </c>
      <c r="C604" s="4" t="s">
        <v>3019</v>
      </c>
      <c r="D604" s="51">
        <v>30000</v>
      </c>
      <c r="E604" s="4" t="s">
        <v>3021</v>
      </c>
      <c r="F604" s="4" t="s">
        <v>3020</v>
      </c>
    </row>
    <row r="605" spans="1:6" x14ac:dyDescent="0.2">
      <c r="A605" s="5">
        <v>604</v>
      </c>
      <c r="B605" s="5">
        <v>1869</v>
      </c>
      <c r="C605" s="5" t="s">
        <v>3019</v>
      </c>
      <c r="D605" s="52">
        <v>30000</v>
      </c>
      <c r="E605" s="5" t="s">
        <v>3021</v>
      </c>
      <c r="F605" s="5" t="s">
        <v>3020</v>
      </c>
    </row>
    <row r="606" spans="1:6" x14ac:dyDescent="0.2">
      <c r="A606" s="4">
        <v>605</v>
      </c>
      <c r="B606" s="4">
        <v>1873</v>
      </c>
      <c r="C606" s="4" t="s">
        <v>3019</v>
      </c>
      <c r="D606" s="51">
        <v>30000</v>
      </c>
      <c r="E606" s="4" t="s">
        <v>3021</v>
      </c>
      <c r="F606" s="4" t="s">
        <v>3018</v>
      </c>
    </row>
    <row r="607" spans="1:6" x14ac:dyDescent="0.2">
      <c r="A607" s="5">
        <v>606</v>
      </c>
      <c r="B607" s="5">
        <v>1875</v>
      </c>
      <c r="C607" s="5" t="s">
        <v>3019</v>
      </c>
      <c r="D607" s="52">
        <v>20000</v>
      </c>
      <c r="E607" s="5" t="s">
        <v>3022</v>
      </c>
      <c r="F607" s="5" t="s">
        <v>3020</v>
      </c>
    </row>
    <row r="608" spans="1:6" x14ac:dyDescent="0.2">
      <c r="A608" s="4">
        <v>607</v>
      </c>
      <c r="B608" s="4">
        <v>1882</v>
      </c>
      <c r="C608" s="4" t="s">
        <v>3019</v>
      </c>
      <c r="D608" s="51">
        <v>10000</v>
      </c>
      <c r="E608" s="4" t="s">
        <v>3023</v>
      </c>
      <c r="F608" s="4" t="s">
        <v>3020</v>
      </c>
    </row>
    <row r="609" spans="1:6" x14ac:dyDescent="0.2">
      <c r="A609" s="5">
        <v>608</v>
      </c>
      <c r="B609" s="5">
        <v>1885</v>
      </c>
      <c r="C609" s="5" t="s">
        <v>3019</v>
      </c>
      <c r="D609" s="52">
        <v>20000</v>
      </c>
      <c r="E609" s="5" t="s">
        <v>3022</v>
      </c>
      <c r="F609" s="5" t="s">
        <v>3018</v>
      </c>
    </row>
    <row r="610" spans="1:6" x14ac:dyDescent="0.2">
      <c r="A610" s="4">
        <v>609</v>
      </c>
      <c r="B610" s="4">
        <v>1889</v>
      </c>
      <c r="C610" s="4" t="s">
        <v>3019</v>
      </c>
      <c r="D610" s="51">
        <v>20000</v>
      </c>
      <c r="E610" s="4" t="s">
        <v>3022</v>
      </c>
      <c r="F610" s="4" t="s">
        <v>3020</v>
      </c>
    </row>
    <row r="611" spans="1:6" x14ac:dyDescent="0.2">
      <c r="A611" s="5">
        <v>610</v>
      </c>
      <c r="B611" s="5">
        <v>1891</v>
      </c>
      <c r="C611" s="5" t="s">
        <v>3019</v>
      </c>
      <c r="D611" s="52">
        <v>30000</v>
      </c>
      <c r="E611" s="5" t="s">
        <v>3021</v>
      </c>
      <c r="F611" s="5" t="s">
        <v>3020</v>
      </c>
    </row>
    <row r="612" spans="1:6" x14ac:dyDescent="0.2">
      <c r="A612" s="4">
        <v>611</v>
      </c>
      <c r="B612" s="4">
        <v>1893</v>
      </c>
      <c r="C612" s="4" t="s">
        <v>3019</v>
      </c>
      <c r="D612" s="51">
        <v>30000</v>
      </c>
      <c r="E612" s="4" t="s">
        <v>3021</v>
      </c>
      <c r="F612" s="4" t="s">
        <v>3020</v>
      </c>
    </row>
    <row r="613" spans="1:6" x14ac:dyDescent="0.2">
      <c r="A613" s="5">
        <v>612</v>
      </c>
      <c r="B613" s="5">
        <v>1894</v>
      </c>
      <c r="C613" s="5" t="s">
        <v>3016</v>
      </c>
      <c r="D613" s="52">
        <v>20000</v>
      </c>
      <c r="E613" s="5" t="s">
        <v>3023</v>
      </c>
      <c r="F613" s="5" t="s">
        <v>3020</v>
      </c>
    </row>
    <row r="614" spans="1:6" x14ac:dyDescent="0.2">
      <c r="A614" s="4">
        <v>613</v>
      </c>
      <c r="B614" s="4">
        <v>1906</v>
      </c>
      <c r="C614" s="4" t="s">
        <v>3019</v>
      </c>
      <c r="D614" s="51">
        <v>20000</v>
      </c>
      <c r="E614" s="4" t="s">
        <v>3023</v>
      </c>
      <c r="F614" s="4" t="s">
        <v>3020</v>
      </c>
    </row>
    <row r="615" spans="1:6" x14ac:dyDescent="0.2">
      <c r="A615" s="5">
        <v>614</v>
      </c>
      <c r="B615" s="5">
        <v>1907</v>
      </c>
      <c r="C615" s="5" t="s">
        <v>3019</v>
      </c>
      <c r="D615" s="52">
        <v>30000</v>
      </c>
      <c r="E615" s="5" t="s">
        <v>3021</v>
      </c>
      <c r="F615" s="5" t="s">
        <v>3020</v>
      </c>
    </row>
    <row r="616" spans="1:6" x14ac:dyDescent="0.2">
      <c r="A616" s="4">
        <v>615</v>
      </c>
      <c r="B616" s="4">
        <v>1910</v>
      </c>
      <c r="C616" s="4" t="s">
        <v>3019</v>
      </c>
      <c r="D616" s="51">
        <v>30000</v>
      </c>
      <c r="E616" s="4" t="s">
        <v>3021</v>
      </c>
      <c r="F616" s="4" t="s">
        <v>3020</v>
      </c>
    </row>
    <row r="617" spans="1:6" x14ac:dyDescent="0.2">
      <c r="A617" s="5">
        <v>616</v>
      </c>
      <c r="B617" s="5">
        <v>1916</v>
      </c>
      <c r="C617" s="5" t="s">
        <v>3016</v>
      </c>
      <c r="D617" s="52">
        <v>40000</v>
      </c>
      <c r="E617" s="5" t="s">
        <v>3017</v>
      </c>
      <c r="F617" s="5" t="s">
        <v>3018</v>
      </c>
    </row>
    <row r="618" spans="1:6" x14ac:dyDescent="0.2">
      <c r="A618" s="4">
        <v>617</v>
      </c>
      <c r="B618" s="4">
        <v>1917</v>
      </c>
      <c r="C618" s="4" t="s">
        <v>3016</v>
      </c>
      <c r="D618" s="51">
        <v>40000</v>
      </c>
      <c r="E618" s="4" t="s">
        <v>3017</v>
      </c>
      <c r="F618" s="4" t="s">
        <v>3018</v>
      </c>
    </row>
    <row r="619" spans="1:6" x14ac:dyDescent="0.2">
      <c r="A619" s="5">
        <v>618</v>
      </c>
      <c r="B619" s="5">
        <v>1918</v>
      </c>
      <c r="C619" s="5" t="s">
        <v>3019</v>
      </c>
      <c r="D619" s="52">
        <v>60000</v>
      </c>
      <c r="E619" s="5" t="s">
        <v>3024</v>
      </c>
      <c r="F619" s="5" t="s">
        <v>3020</v>
      </c>
    </row>
    <row r="620" spans="1:6" x14ac:dyDescent="0.2">
      <c r="A620" s="4">
        <v>619</v>
      </c>
      <c r="B620" s="4">
        <v>1919</v>
      </c>
      <c r="C620" s="4" t="s">
        <v>3016</v>
      </c>
      <c r="D620" s="51">
        <v>60000</v>
      </c>
      <c r="E620" s="4" t="s">
        <v>3024</v>
      </c>
      <c r="F620" s="4" t="s">
        <v>3018</v>
      </c>
    </row>
    <row r="621" spans="1:6" x14ac:dyDescent="0.2">
      <c r="A621" s="5">
        <v>620</v>
      </c>
      <c r="B621" s="5">
        <v>1927</v>
      </c>
      <c r="C621" s="5" t="s">
        <v>3019</v>
      </c>
      <c r="D621" s="52">
        <v>50000</v>
      </c>
      <c r="E621" s="5" t="s">
        <v>3024</v>
      </c>
      <c r="F621" s="5" t="s">
        <v>3018</v>
      </c>
    </row>
    <row r="622" spans="1:6" x14ac:dyDescent="0.2">
      <c r="A622" s="4">
        <v>621</v>
      </c>
      <c r="B622" s="4">
        <v>1928</v>
      </c>
      <c r="C622" s="4" t="s">
        <v>3019</v>
      </c>
      <c r="D622" s="51">
        <v>50000</v>
      </c>
      <c r="E622" s="4" t="s">
        <v>3024</v>
      </c>
      <c r="F622" s="4" t="s">
        <v>3018</v>
      </c>
    </row>
    <row r="623" spans="1:6" x14ac:dyDescent="0.2">
      <c r="A623" s="5">
        <v>622</v>
      </c>
      <c r="B623" s="5">
        <v>1933</v>
      </c>
      <c r="C623" s="5" t="s">
        <v>3019</v>
      </c>
      <c r="D623" s="52">
        <v>50000</v>
      </c>
      <c r="E623" s="5" t="s">
        <v>3024</v>
      </c>
      <c r="F623" s="5" t="s">
        <v>3020</v>
      </c>
    </row>
    <row r="624" spans="1:6" x14ac:dyDescent="0.2">
      <c r="A624" s="4">
        <v>623</v>
      </c>
      <c r="B624" s="4">
        <v>1934</v>
      </c>
      <c r="C624" s="4" t="s">
        <v>3016</v>
      </c>
      <c r="D624" s="51">
        <v>50000</v>
      </c>
      <c r="E624" s="4" t="s">
        <v>3024</v>
      </c>
      <c r="F624" s="4" t="s">
        <v>3018</v>
      </c>
    </row>
    <row r="625" spans="1:6" x14ac:dyDescent="0.2">
      <c r="A625" s="5">
        <v>624</v>
      </c>
      <c r="B625" s="5">
        <v>1935</v>
      </c>
      <c r="C625" s="5" t="s">
        <v>3019</v>
      </c>
      <c r="D625" s="52">
        <v>50000</v>
      </c>
      <c r="E625" s="5" t="s">
        <v>3024</v>
      </c>
      <c r="F625" s="5" t="s">
        <v>3018</v>
      </c>
    </row>
    <row r="626" spans="1:6" x14ac:dyDescent="0.2">
      <c r="A626" s="4">
        <v>625</v>
      </c>
      <c r="B626" s="4">
        <v>1938</v>
      </c>
      <c r="C626" s="4" t="s">
        <v>3019</v>
      </c>
      <c r="D626" s="51">
        <v>50000</v>
      </c>
      <c r="E626" s="4" t="s">
        <v>3024</v>
      </c>
      <c r="F626" s="4" t="s">
        <v>3018</v>
      </c>
    </row>
    <row r="627" spans="1:6" x14ac:dyDescent="0.2">
      <c r="A627" s="5">
        <v>626</v>
      </c>
      <c r="B627" s="5">
        <v>1940</v>
      </c>
      <c r="C627" s="5" t="s">
        <v>3016</v>
      </c>
      <c r="D627" s="52">
        <v>50000</v>
      </c>
      <c r="E627" s="5" t="s">
        <v>3024</v>
      </c>
      <c r="F627" s="5" t="s">
        <v>3018</v>
      </c>
    </row>
    <row r="628" spans="1:6" x14ac:dyDescent="0.2">
      <c r="A628" s="4">
        <v>627</v>
      </c>
      <c r="B628" s="4">
        <v>1946</v>
      </c>
      <c r="C628" s="4" t="s">
        <v>3016</v>
      </c>
      <c r="D628" s="51">
        <v>50000</v>
      </c>
      <c r="E628" s="4" t="s">
        <v>3024</v>
      </c>
      <c r="F628" s="4" t="s">
        <v>3018</v>
      </c>
    </row>
    <row r="629" spans="1:6" x14ac:dyDescent="0.2">
      <c r="A629" s="5">
        <v>628</v>
      </c>
      <c r="B629" s="5">
        <v>1949</v>
      </c>
      <c r="C629" s="5" t="s">
        <v>3016</v>
      </c>
      <c r="D629" s="52">
        <v>60000</v>
      </c>
      <c r="E629" s="5" t="s">
        <v>3024</v>
      </c>
      <c r="F629" s="5" t="s">
        <v>3018</v>
      </c>
    </row>
    <row r="630" spans="1:6" x14ac:dyDescent="0.2">
      <c r="A630" s="4">
        <v>629</v>
      </c>
      <c r="B630" s="4">
        <v>1950</v>
      </c>
      <c r="C630" s="4" t="s">
        <v>3019</v>
      </c>
      <c r="D630" s="51">
        <v>40000</v>
      </c>
      <c r="E630" s="4" t="s">
        <v>3024</v>
      </c>
      <c r="F630" s="4" t="s">
        <v>3018</v>
      </c>
    </row>
    <row r="631" spans="1:6" x14ac:dyDescent="0.2">
      <c r="A631" s="5">
        <v>630</v>
      </c>
      <c r="B631" s="5">
        <v>1956</v>
      </c>
      <c r="C631" s="5" t="s">
        <v>3019</v>
      </c>
      <c r="D631" s="52">
        <v>40000</v>
      </c>
      <c r="E631" s="5" t="s">
        <v>3022</v>
      </c>
      <c r="F631" s="5" t="s">
        <v>3018</v>
      </c>
    </row>
    <row r="632" spans="1:6" x14ac:dyDescent="0.2">
      <c r="A632" s="4">
        <v>631</v>
      </c>
      <c r="B632" s="4">
        <v>1957</v>
      </c>
      <c r="C632" s="4" t="s">
        <v>3016</v>
      </c>
      <c r="D632" s="51">
        <v>60000</v>
      </c>
      <c r="E632" s="4" t="s">
        <v>3024</v>
      </c>
      <c r="F632" s="4" t="s">
        <v>3018</v>
      </c>
    </row>
    <row r="633" spans="1:6" x14ac:dyDescent="0.2">
      <c r="A633" s="5">
        <v>632</v>
      </c>
      <c r="B633" s="5">
        <v>1958</v>
      </c>
      <c r="C633" s="5" t="s">
        <v>3016</v>
      </c>
      <c r="D633" s="52">
        <v>60000</v>
      </c>
      <c r="E633" s="5" t="s">
        <v>3024</v>
      </c>
      <c r="F633" s="5" t="s">
        <v>3018</v>
      </c>
    </row>
    <row r="634" spans="1:6" x14ac:dyDescent="0.2">
      <c r="A634" s="4">
        <v>633</v>
      </c>
      <c r="B634" s="4">
        <v>1959</v>
      </c>
      <c r="C634" s="4" t="s">
        <v>3016</v>
      </c>
      <c r="D634" s="51">
        <v>60000</v>
      </c>
      <c r="E634" s="4" t="s">
        <v>3024</v>
      </c>
      <c r="F634" s="4" t="s">
        <v>3018</v>
      </c>
    </row>
    <row r="635" spans="1:6" x14ac:dyDescent="0.2">
      <c r="A635" s="5">
        <v>634</v>
      </c>
      <c r="B635" s="5">
        <v>1962</v>
      </c>
      <c r="C635" s="5" t="s">
        <v>3016</v>
      </c>
      <c r="D635" s="52">
        <v>40000</v>
      </c>
      <c r="E635" s="5" t="s">
        <v>3017</v>
      </c>
      <c r="F635" s="5" t="s">
        <v>3018</v>
      </c>
    </row>
    <row r="636" spans="1:6" x14ac:dyDescent="0.2">
      <c r="A636" s="4">
        <v>635</v>
      </c>
      <c r="B636" s="4">
        <v>1967</v>
      </c>
      <c r="C636" s="4" t="s">
        <v>3016</v>
      </c>
      <c r="D636" s="51">
        <v>60000</v>
      </c>
      <c r="E636" s="4" t="s">
        <v>3024</v>
      </c>
      <c r="F636" s="4" t="s">
        <v>3018</v>
      </c>
    </row>
    <row r="637" spans="1:6" x14ac:dyDescent="0.2">
      <c r="A637" s="5">
        <v>636</v>
      </c>
      <c r="B637" s="5">
        <v>1971</v>
      </c>
      <c r="C637" s="5" t="s">
        <v>3016</v>
      </c>
      <c r="D637" s="52">
        <v>60000</v>
      </c>
      <c r="E637" s="5" t="s">
        <v>3024</v>
      </c>
      <c r="F637" s="5" t="s">
        <v>3018</v>
      </c>
    </row>
    <row r="638" spans="1:6" x14ac:dyDescent="0.2">
      <c r="A638" s="4">
        <v>637</v>
      </c>
      <c r="B638" s="4">
        <v>1972</v>
      </c>
      <c r="C638" s="4" t="s">
        <v>3019</v>
      </c>
      <c r="D638" s="51">
        <v>60000</v>
      </c>
      <c r="E638" s="4" t="s">
        <v>3024</v>
      </c>
      <c r="F638" s="4" t="s">
        <v>3018</v>
      </c>
    </row>
    <row r="639" spans="1:6" x14ac:dyDescent="0.2">
      <c r="A639" s="5">
        <v>638</v>
      </c>
      <c r="B639" s="5">
        <v>1974</v>
      </c>
      <c r="C639" s="5" t="s">
        <v>3016</v>
      </c>
      <c r="D639" s="52">
        <v>70000</v>
      </c>
      <c r="E639" s="5" t="s">
        <v>3024</v>
      </c>
      <c r="F639" s="5" t="s">
        <v>3018</v>
      </c>
    </row>
    <row r="640" spans="1:6" x14ac:dyDescent="0.2">
      <c r="A640" s="4">
        <v>639</v>
      </c>
      <c r="B640" s="4">
        <v>1976</v>
      </c>
      <c r="C640" s="4" t="s">
        <v>3016</v>
      </c>
      <c r="D640" s="51">
        <v>70000</v>
      </c>
      <c r="E640" s="4" t="s">
        <v>3024</v>
      </c>
      <c r="F640" s="4" t="s">
        <v>3018</v>
      </c>
    </row>
    <row r="641" spans="1:6" x14ac:dyDescent="0.2">
      <c r="A641" s="5">
        <v>640</v>
      </c>
      <c r="B641" s="5">
        <v>1979</v>
      </c>
      <c r="C641" s="5" t="s">
        <v>3016</v>
      </c>
      <c r="D641" s="52">
        <v>70000</v>
      </c>
      <c r="E641" s="5" t="s">
        <v>3024</v>
      </c>
      <c r="F641" s="5" t="s">
        <v>3018</v>
      </c>
    </row>
    <row r="642" spans="1:6" x14ac:dyDescent="0.2">
      <c r="A642" s="4">
        <v>641</v>
      </c>
      <c r="B642" s="4">
        <v>1984</v>
      </c>
      <c r="C642" s="4" t="s">
        <v>3016</v>
      </c>
      <c r="D642" s="51">
        <v>50000</v>
      </c>
      <c r="E642" s="4" t="s">
        <v>3017</v>
      </c>
      <c r="F642" s="4" t="s">
        <v>3018</v>
      </c>
    </row>
    <row r="643" spans="1:6" x14ac:dyDescent="0.2">
      <c r="A643" s="5">
        <v>642</v>
      </c>
      <c r="B643" s="5">
        <v>1986</v>
      </c>
      <c r="C643" s="5" t="s">
        <v>3016</v>
      </c>
      <c r="D643" s="52">
        <v>50000</v>
      </c>
      <c r="E643" s="5" t="s">
        <v>3017</v>
      </c>
      <c r="F643" s="5" t="s">
        <v>3018</v>
      </c>
    </row>
    <row r="644" spans="1:6" x14ac:dyDescent="0.2">
      <c r="A644" s="4">
        <v>643</v>
      </c>
      <c r="B644" s="4">
        <v>1988</v>
      </c>
      <c r="C644" s="4" t="s">
        <v>3016</v>
      </c>
      <c r="D644" s="51">
        <v>50000</v>
      </c>
      <c r="E644" s="4" t="s">
        <v>3017</v>
      </c>
      <c r="F644" s="4" t="s">
        <v>3018</v>
      </c>
    </row>
    <row r="645" spans="1:6" x14ac:dyDescent="0.2">
      <c r="A645" s="5">
        <v>644</v>
      </c>
      <c r="B645" s="5">
        <v>1989</v>
      </c>
      <c r="C645" s="5" t="s">
        <v>3016</v>
      </c>
      <c r="D645" s="52">
        <v>50000</v>
      </c>
      <c r="E645" s="5" t="s">
        <v>3017</v>
      </c>
      <c r="F645" s="5" t="s">
        <v>3018</v>
      </c>
    </row>
    <row r="646" spans="1:6" x14ac:dyDescent="0.2">
      <c r="A646" s="4">
        <v>645</v>
      </c>
      <c r="B646" s="4">
        <v>1991</v>
      </c>
      <c r="C646" s="4" t="s">
        <v>3019</v>
      </c>
      <c r="D646" s="51">
        <v>40000</v>
      </c>
      <c r="E646" s="4" t="s">
        <v>3017</v>
      </c>
      <c r="F646" s="4" t="s">
        <v>3018</v>
      </c>
    </row>
    <row r="647" spans="1:6" x14ac:dyDescent="0.2">
      <c r="A647" s="5">
        <v>646</v>
      </c>
      <c r="B647" s="5">
        <v>1997</v>
      </c>
      <c r="C647" s="5" t="s">
        <v>3019</v>
      </c>
      <c r="D647" s="52">
        <v>40000</v>
      </c>
      <c r="E647" s="5" t="s">
        <v>3017</v>
      </c>
      <c r="F647" s="5" t="s">
        <v>3018</v>
      </c>
    </row>
    <row r="648" spans="1:6" x14ac:dyDescent="0.2">
      <c r="A648" s="4">
        <v>647</v>
      </c>
      <c r="B648" s="4">
        <v>1998</v>
      </c>
      <c r="C648" s="4" t="s">
        <v>3019</v>
      </c>
      <c r="D648" s="51">
        <v>40000</v>
      </c>
      <c r="E648" s="4" t="s">
        <v>3017</v>
      </c>
      <c r="F648" s="4" t="s">
        <v>3018</v>
      </c>
    </row>
    <row r="649" spans="1:6" x14ac:dyDescent="0.2">
      <c r="A649" s="5">
        <v>648</v>
      </c>
      <c r="B649" s="5">
        <v>2004</v>
      </c>
      <c r="C649" s="5" t="s">
        <v>3019</v>
      </c>
      <c r="D649" s="52">
        <v>40000</v>
      </c>
      <c r="E649" s="5" t="s">
        <v>3017</v>
      </c>
      <c r="F649" s="5" t="s">
        <v>3020</v>
      </c>
    </row>
    <row r="650" spans="1:6" x14ac:dyDescent="0.2">
      <c r="A650" s="4">
        <v>649</v>
      </c>
      <c r="B650" s="4">
        <v>2006</v>
      </c>
      <c r="C650" s="4" t="s">
        <v>3019</v>
      </c>
      <c r="D650" s="51">
        <v>60000</v>
      </c>
      <c r="E650" s="4" t="s">
        <v>3024</v>
      </c>
      <c r="F650" s="4" t="s">
        <v>3018</v>
      </c>
    </row>
    <row r="651" spans="1:6" x14ac:dyDescent="0.2">
      <c r="A651" s="5">
        <v>650</v>
      </c>
      <c r="B651" s="5">
        <v>2014</v>
      </c>
      <c r="C651" s="5" t="s">
        <v>3016</v>
      </c>
      <c r="D651" s="52">
        <v>60000</v>
      </c>
      <c r="E651" s="5" t="s">
        <v>3024</v>
      </c>
      <c r="F651" s="5" t="s">
        <v>3018</v>
      </c>
    </row>
    <row r="652" spans="1:6" x14ac:dyDescent="0.2">
      <c r="A652" s="4">
        <v>651</v>
      </c>
      <c r="B652" s="4">
        <v>2016</v>
      </c>
      <c r="C652" s="4" t="s">
        <v>3016</v>
      </c>
      <c r="D652" s="51">
        <v>60000</v>
      </c>
      <c r="E652" s="4" t="s">
        <v>3024</v>
      </c>
      <c r="F652" s="4" t="s">
        <v>3018</v>
      </c>
    </row>
    <row r="653" spans="1:6" x14ac:dyDescent="0.2">
      <c r="A653" s="5">
        <v>652</v>
      </c>
      <c r="B653" s="5">
        <v>2020</v>
      </c>
      <c r="C653" s="5" t="s">
        <v>3016</v>
      </c>
      <c r="D653" s="52">
        <v>60000</v>
      </c>
      <c r="E653" s="5" t="s">
        <v>3024</v>
      </c>
      <c r="F653" s="5" t="s">
        <v>3018</v>
      </c>
    </row>
    <row r="654" spans="1:6" x14ac:dyDescent="0.2">
      <c r="A654" s="4">
        <v>653</v>
      </c>
      <c r="B654" s="4">
        <v>2030</v>
      </c>
      <c r="C654" s="4" t="s">
        <v>3016</v>
      </c>
      <c r="D654" s="51">
        <v>60000</v>
      </c>
      <c r="E654" s="4" t="s">
        <v>3024</v>
      </c>
      <c r="F654" s="4" t="s">
        <v>3018</v>
      </c>
    </row>
    <row r="655" spans="1:6" x14ac:dyDescent="0.2">
      <c r="A655" s="5">
        <v>654</v>
      </c>
      <c r="B655" s="5">
        <v>2035</v>
      </c>
      <c r="C655" s="5" t="s">
        <v>3019</v>
      </c>
      <c r="D655" s="52">
        <v>60000</v>
      </c>
      <c r="E655" s="5" t="s">
        <v>3024</v>
      </c>
      <c r="F655" s="5" t="s">
        <v>3018</v>
      </c>
    </row>
    <row r="656" spans="1:6" x14ac:dyDescent="0.2">
      <c r="A656" s="4">
        <v>655</v>
      </c>
      <c r="B656" s="4">
        <v>2037</v>
      </c>
      <c r="C656" s="4" t="s">
        <v>3016</v>
      </c>
      <c r="D656" s="51">
        <v>60000</v>
      </c>
      <c r="E656" s="4" t="s">
        <v>3024</v>
      </c>
      <c r="F656" s="4" t="s">
        <v>3018</v>
      </c>
    </row>
    <row r="657" spans="1:6" x14ac:dyDescent="0.2">
      <c r="A657" s="5">
        <v>656</v>
      </c>
      <c r="B657" s="5">
        <v>2038</v>
      </c>
      <c r="C657" s="5" t="s">
        <v>3019</v>
      </c>
      <c r="D657" s="52">
        <v>70000</v>
      </c>
      <c r="E657" s="5" t="s">
        <v>3024</v>
      </c>
      <c r="F657" s="5" t="s">
        <v>3018</v>
      </c>
    </row>
    <row r="658" spans="1:6" x14ac:dyDescent="0.2">
      <c r="A658" s="4">
        <v>657</v>
      </c>
      <c r="B658" s="4">
        <v>2044</v>
      </c>
      <c r="C658" s="4" t="s">
        <v>3016</v>
      </c>
      <c r="D658" s="51">
        <v>70000</v>
      </c>
      <c r="E658" s="4" t="s">
        <v>3024</v>
      </c>
      <c r="F658" s="4" t="s">
        <v>3018</v>
      </c>
    </row>
    <row r="659" spans="1:6" x14ac:dyDescent="0.2">
      <c r="A659" s="5">
        <v>658</v>
      </c>
      <c r="B659" s="5">
        <v>2046</v>
      </c>
      <c r="C659" s="5" t="s">
        <v>3016</v>
      </c>
      <c r="D659" s="52">
        <v>70000</v>
      </c>
      <c r="E659" s="5" t="s">
        <v>3024</v>
      </c>
      <c r="F659" s="5" t="s">
        <v>3018</v>
      </c>
    </row>
    <row r="660" spans="1:6" x14ac:dyDescent="0.2">
      <c r="A660" s="4">
        <v>659</v>
      </c>
      <c r="B660" s="4">
        <v>2049</v>
      </c>
      <c r="C660" s="4" t="s">
        <v>3016</v>
      </c>
      <c r="D660" s="51">
        <v>60000</v>
      </c>
      <c r="E660" s="4" t="s">
        <v>3024</v>
      </c>
      <c r="F660" s="4" t="s">
        <v>3018</v>
      </c>
    </row>
    <row r="661" spans="1:6" x14ac:dyDescent="0.2">
      <c r="A661" s="5">
        <v>660</v>
      </c>
      <c r="B661" s="5">
        <v>2052</v>
      </c>
      <c r="C661" s="5" t="s">
        <v>3019</v>
      </c>
      <c r="D661" s="52">
        <v>60000</v>
      </c>
      <c r="E661" s="5" t="s">
        <v>3024</v>
      </c>
      <c r="F661" s="5" t="s">
        <v>3018</v>
      </c>
    </row>
    <row r="662" spans="1:6" x14ac:dyDescent="0.2">
      <c r="A662" s="4">
        <v>661</v>
      </c>
      <c r="B662" s="4">
        <v>2058</v>
      </c>
      <c r="C662" s="4" t="s">
        <v>3016</v>
      </c>
      <c r="D662" s="51">
        <v>60000</v>
      </c>
      <c r="E662" s="4" t="s">
        <v>3024</v>
      </c>
      <c r="F662" s="4" t="s">
        <v>3018</v>
      </c>
    </row>
    <row r="663" spans="1:6" x14ac:dyDescent="0.2">
      <c r="A663" s="5">
        <v>662</v>
      </c>
      <c r="B663" s="5">
        <v>2059</v>
      </c>
      <c r="C663" s="5" t="s">
        <v>3019</v>
      </c>
      <c r="D663" s="52">
        <v>60000</v>
      </c>
      <c r="E663" s="5" t="s">
        <v>3024</v>
      </c>
      <c r="F663" s="5" t="s">
        <v>3018</v>
      </c>
    </row>
    <row r="664" spans="1:6" x14ac:dyDescent="0.2">
      <c r="A664" s="4">
        <v>663</v>
      </c>
      <c r="B664" s="4">
        <v>2061</v>
      </c>
      <c r="C664" s="4" t="s">
        <v>3019</v>
      </c>
      <c r="D664" s="51">
        <v>60000</v>
      </c>
      <c r="E664" s="4" t="s">
        <v>3024</v>
      </c>
      <c r="F664" s="4" t="s">
        <v>3018</v>
      </c>
    </row>
    <row r="665" spans="1:6" x14ac:dyDescent="0.2">
      <c r="A665" s="5">
        <v>664</v>
      </c>
      <c r="B665" s="5">
        <v>2062</v>
      </c>
      <c r="C665" s="5" t="s">
        <v>3016</v>
      </c>
      <c r="D665" s="52">
        <v>70000</v>
      </c>
      <c r="E665" s="5" t="s">
        <v>3024</v>
      </c>
      <c r="F665" s="5" t="s">
        <v>3018</v>
      </c>
    </row>
    <row r="666" spans="1:6" x14ac:dyDescent="0.2">
      <c r="A666" s="4">
        <v>665</v>
      </c>
      <c r="B666" s="4">
        <v>2063</v>
      </c>
      <c r="C666" s="4" t="s">
        <v>3019</v>
      </c>
      <c r="D666" s="51">
        <v>70000</v>
      </c>
      <c r="E666" s="4" t="s">
        <v>3024</v>
      </c>
      <c r="F666" s="4" t="s">
        <v>3018</v>
      </c>
    </row>
    <row r="667" spans="1:6" x14ac:dyDescent="0.2">
      <c r="A667" s="5">
        <v>666</v>
      </c>
      <c r="B667" s="5">
        <v>2066</v>
      </c>
      <c r="C667" s="5" t="s">
        <v>3016</v>
      </c>
      <c r="D667" s="52">
        <v>70000</v>
      </c>
      <c r="E667" s="5" t="s">
        <v>3024</v>
      </c>
      <c r="F667" s="5" t="s">
        <v>3018</v>
      </c>
    </row>
    <row r="668" spans="1:6" x14ac:dyDescent="0.2">
      <c r="A668" s="4">
        <v>667</v>
      </c>
      <c r="B668" s="4">
        <v>2069</v>
      </c>
      <c r="C668" s="4" t="s">
        <v>3016</v>
      </c>
      <c r="D668" s="51">
        <v>80000</v>
      </c>
      <c r="E668" s="4" t="s">
        <v>3024</v>
      </c>
      <c r="F668" s="4" t="s">
        <v>3018</v>
      </c>
    </row>
    <row r="669" spans="1:6" x14ac:dyDescent="0.2">
      <c r="A669" s="5">
        <v>668</v>
      </c>
      <c r="B669" s="5">
        <v>2070</v>
      </c>
      <c r="C669" s="5" t="s">
        <v>3016</v>
      </c>
      <c r="D669" s="52">
        <v>70000</v>
      </c>
      <c r="E669" s="5" t="s">
        <v>3017</v>
      </c>
      <c r="F669" s="5" t="s">
        <v>3018</v>
      </c>
    </row>
    <row r="670" spans="1:6" x14ac:dyDescent="0.2">
      <c r="A670" s="4">
        <v>669</v>
      </c>
      <c r="B670" s="4">
        <v>2071</v>
      </c>
      <c r="C670" s="4" t="s">
        <v>3019</v>
      </c>
      <c r="D670" s="51">
        <v>70000</v>
      </c>
      <c r="E670" s="4" t="s">
        <v>3017</v>
      </c>
      <c r="F670" s="4" t="s">
        <v>3018</v>
      </c>
    </row>
    <row r="671" spans="1:6" x14ac:dyDescent="0.2">
      <c r="A671" s="5">
        <v>670</v>
      </c>
      <c r="B671" s="5">
        <v>2072</v>
      </c>
      <c r="C671" s="5" t="s">
        <v>3019</v>
      </c>
      <c r="D671" s="52">
        <v>70000</v>
      </c>
      <c r="E671" s="5" t="s">
        <v>3017</v>
      </c>
      <c r="F671" s="5" t="s">
        <v>3018</v>
      </c>
    </row>
    <row r="672" spans="1:6" x14ac:dyDescent="0.2">
      <c r="A672" s="4">
        <v>671</v>
      </c>
      <c r="B672" s="4">
        <v>2073</v>
      </c>
      <c r="C672" s="4" t="s">
        <v>3019</v>
      </c>
      <c r="D672" s="51">
        <v>70000</v>
      </c>
      <c r="E672" s="4" t="s">
        <v>3017</v>
      </c>
      <c r="F672" s="4" t="s">
        <v>3018</v>
      </c>
    </row>
    <row r="673" spans="1:6" x14ac:dyDescent="0.2">
      <c r="A673" s="5">
        <v>672</v>
      </c>
      <c r="B673" s="5">
        <v>2081</v>
      </c>
      <c r="C673" s="5" t="s">
        <v>3019</v>
      </c>
      <c r="D673" s="52">
        <v>60000</v>
      </c>
      <c r="E673" s="5" t="s">
        <v>3017</v>
      </c>
      <c r="F673" s="5" t="s">
        <v>3020</v>
      </c>
    </row>
    <row r="674" spans="1:6" x14ac:dyDescent="0.2">
      <c r="A674" s="4">
        <v>673</v>
      </c>
      <c r="B674" s="4">
        <v>2089</v>
      </c>
      <c r="C674" s="4" t="s">
        <v>3016</v>
      </c>
      <c r="D674" s="51">
        <v>60000</v>
      </c>
      <c r="E674" s="4" t="s">
        <v>3017</v>
      </c>
      <c r="F674" s="4" t="s">
        <v>3018</v>
      </c>
    </row>
    <row r="675" spans="1:6" x14ac:dyDescent="0.2">
      <c r="A675" s="5">
        <v>674</v>
      </c>
      <c r="B675" s="5">
        <v>2094</v>
      </c>
      <c r="C675" s="5" t="s">
        <v>3019</v>
      </c>
      <c r="D675" s="52">
        <v>60000</v>
      </c>
      <c r="E675" s="5" t="s">
        <v>3017</v>
      </c>
      <c r="F675" s="5" t="s">
        <v>3018</v>
      </c>
    </row>
    <row r="676" spans="1:6" x14ac:dyDescent="0.2">
      <c r="A676" s="4">
        <v>675</v>
      </c>
      <c r="B676" s="4">
        <v>2097</v>
      </c>
      <c r="C676" s="4" t="s">
        <v>3016</v>
      </c>
      <c r="D676" s="51">
        <v>60000</v>
      </c>
      <c r="E676" s="4" t="s">
        <v>3024</v>
      </c>
      <c r="F676" s="4" t="s">
        <v>3018</v>
      </c>
    </row>
    <row r="677" spans="1:6" x14ac:dyDescent="0.2">
      <c r="A677" s="5">
        <v>676</v>
      </c>
      <c r="B677" s="5">
        <v>2098</v>
      </c>
      <c r="C677" s="5" t="s">
        <v>3019</v>
      </c>
      <c r="D677" s="52">
        <v>70000</v>
      </c>
      <c r="E677" s="5" t="s">
        <v>3024</v>
      </c>
      <c r="F677" s="5" t="s">
        <v>3018</v>
      </c>
    </row>
    <row r="678" spans="1:6" x14ac:dyDescent="0.2">
      <c r="A678" s="4">
        <v>677</v>
      </c>
      <c r="B678" s="4">
        <v>2099</v>
      </c>
      <c r="C678" s="4" t="s">
        <v>3016</v>
      </c>
      <c r="D678" s="51">
        <v>80000</v>
      </c>
      <c r="E678" s="4" t="s">
        <v>3024</v>
      </c>
      <c r="F678" s="4" t="s">
        <v>3018</v>
      </c>
    </row>
    <row r="679" spans="1:6" x14ac:dyDescent="0.2">
      <c r="A679" s="5">
        <v>678</v>
      </c>
      <c r="B679" s="5">
        <v>2107</v>
      </c>
      <c r="C679" s="5" t="s">
        <v>3019</v>
      </c>
      <c r="D679" s="52">
        <v>60000</v>
      </c>
      <c r="E679" s="5" t="s">
        <v>3024</v>
      </c>
      <c r="F679" s="5" t="s">
        <v>3018</v>
      </c>
    </row>
    <row r="680" spans="1:6" x14ac:dyDescent="0.2">
      <c r="A680" s="4">
        <v>679</v>
      </c>
      <c r="B680" s="4">
        <v>2108</v>
      </c>
      <c r="C680" s="4" t="s">
        <v>3016</v>
      </c>
      <c r="D680" s="51">
        <v>70000</v>
      </c>
      <c r="E680" s="4" t="s">
        <v>3024</v>
      </c>
      <c r="F680" s="4" t="s">
        <v>3018</v>
      </c>
    </row>
    <row r="681" spans="1:6" x14ac:dyDescent="0.2">
      <c r="A681" s="5">
        <v>680</v>
      </c>
      <c r="B681" s="5">
        <v>2114</v>
      </c>
      <c r="C681" s="5" t="s">
        <v>3016</v>
      </c>
      <c r="D681" s="52">
        <v>70000</v>
      </c>
      <c r="E681" s="5" t="s">
        <v>3024</v>
      </c>
      <c r="F681" s="5" t="s">
        <v>3018</v>
      </c>
    </row>
    <row r="682" spans="1:6" x14ac:dyDescent="0.2">
      <c r="A682" s="4">
        <v>681</v>
      </c>
      <c r="B682" s="4">
        <v>2115</v>
      </c>
      <c r="C682" s="4" t="s">
        <v>3016</v>
      </c>
      <c r="D682" s="51">
        <v>70000</v>
      </c>
      <c r="E682" s="4" t="s">
        <v>3024</v>
      </c>
      <c r="F682" s="4" t="s">
        <v>3018</v>
      </c>
    </row>
    <row r="683" spans="1:6" x14ac:dyDescent="0.2">
      <c r="A683" s="5">
        <v>682</v>
      </c>
      <c r="B683" s="5">
        <v>2117</v>
      </c>
      <c r="C683" s="5" t="s">
        <v>3016</v>
      </c>
      <c r="D683" s="52">
        <v>70000</v>
      </c>
      <c r="E683" s="5" t="s">
        <v>3024</v>
      </c>
      <c r="F683" s="5" t="s">
        <v>3018</v>
      </c>
    </row>
    <row r="684" spans="1:6" x14ac:dyDescent="0.2">
      <c r="A684" s="4">
        <v>683</v>
      </c>
      <c r="B684" s="4">
        <v>2122</v>
      </c>
      <c r="C684" s="4" t="s">
        <v>3016</v>
      </c>
      <c r="D684" s="51">
        <v>70000</v>
      </c>
      <c r="E684" s="4" t="s">
        <v>3024</v>
      </c>
      <c r="F684" s="4" t="s">
        <v>3020</v>
      </c>
    </row>
    <row r="685" spans="1:6" x14ac:dyDescent="0.2">
      <c r="A685" s="5">
        <v>684</v>
      </c>
      <c r="B685" s="5">
        <v>2124</v>
      </c>
      <c r="C685" s="5" t="s">
        <v>3016</v>
      </c>
      <c r="D685" s="52">
        <v>80000</v>
      </c>
      <c r="E685" s="5" t="s">
        <v>3024</v>
      </c>
      <c r="F685" s="5" t="s">
        <v>3018</v>
      </c>
    </row>
    <row r="686" spans="1:6" x14ac:dyDescent="0.2">
      <c r="A686" s="4">
        <v>685</v>
      </c>
      <c r="B686" s="4">
        <v>2127</v>
      </c>
      <c r="C686" s="4" t="s">
        <v>3019</v>
      </c>
      <c r="D686" s="51">
        <v>40000</v>
      </c>
      <c r="E686" s="4" t="s">
        <v>3017</v>
      </c>
      <c r="F686" s="4" t="s">
        <v>3020</v>
      </c>
    </row>
    <row r="687" spans="1:6" x14ac:dyDescent="0.2">
      <c r="A687" s="5">
        <v>686</v>
      </c>
      <c r="B687" s="5">
        <v>2131</v>
      </c>
      <c r="C687" s="5" t="s">
        <v>3016</v>
      </c>
      <c r="D687" s="52">
        <v>40000</v>
      </c>
      <c r="E687" s="5" t="s">
        <v>3017</v>
      </c>
      <c r="F687" s="5" t="s">
        <v>3020</v>
      </c>
    </row>
    <row r="688" spans="1:6" x14ac:dyDescent="0.2">
      <c r="A688" s="4">
        <v>687</v>
      </c>
      <c r="B688" s="4">
        <v>2132</v>
      </c>
      <c r="C688" s="4" t="s">
        <v>3019</v>
      </c>
      <c r="D688" s="51">
        <v>40000</v>
      </c>
      <c r="E688" s="4" t="s">
        <v>3017</v>
      </c>
      <c r="F688" s="4" t="s">
        <v>3020</v>
      </c>
    </row>
    <row r="689" spans="1:6" x14ac:dyDescent="0.2">
      <c r="A689" s="5">
        <v>688</v>
      </c>
      <c r="B689" s="5">
        <v>2135</v>
      </c>
      <c r="C689" s="5" t="s">
        <v>3019</v>
      </c>
      <c r="D689" s="52">
        <v>40000</v>
      </c>
      <c r="E689" s="5" t="s">
        <v>3017</v>
      </c>
      <c r="F689" s="5" t="s">
        <v>3020</v>
      </c>
    </row>
    <row r="690" spans="1:6" x14ac:dyDescent="0.2">
      <c r="A690" s="4">
        <v>689</v>
      </c>
      <c r="B690" s="4">
        <v>2137</v>
      </c>
      <c r="C690" s="4" t="s">
        <v>3019</v>
      </c>
      <c r="D690" s="51">
        <v>80000</v>
      </c>
      <c r="E690" s="4" t="s">
        <v>3017</v>
      </c>
      <c r="F690" s="4" t="s">
        <v>3018</v>
      </c>
    </row>
    <row r="691" spans="1:6" x14ac:dyDescent="0.2">
      <c r="A691" s="5">
        <v>690</v>
      </c>
      <c r="B691" s="5">
        <v>2139</v>
      </c>
      <c r="C691" s="5" t="s">
        <v>3016</v>
      </c>
      <c r="D691" s="52">
        <v>80000</v>
      </c>
      <c r="E691" s="5" t="s">
        <v>3017</v>
      </c>
      <c r="F691" s="5" t="s">
        <v>3018</v>
      </c>
    </row>
    <row r="692" spans="1:6" x14ac:dyDescent="0.2">
      <c r="A692" s="4">
        <v>691</v>
      </c>
      <c r="B692" s="4">
        <v>2141</v>
      </c>
      <c r="C692" s="4" t="s">
        <v>3016</v>
      </c>
      <c r="D692" s="51">
        <v>60000</v>
      </c>
      <c r="E692" s="4" t="s">
        <v>3024</v>
      </c>
      <c r="F692" s="4" t="s">
        <v>3018</v>
      </c>
    </row>
    <row r="693" spans="1:6" x14ac:dyDescent="0.2">
      <c r="A693" s="5">
        <v>692</v>
      </c>
      <c r="B693" s="5">
        <v>2143</v>
      </c>
      <c r="C693" s="5" t="s">
        <v>3019</v>
      </c>
      <c r="D693" s="52">
        <v>40000</v>
      </c>
      <c r="E693" s="5" t="s">
        <v>3017</v>
      </c>
      <c r="F693" s="5" t="s">
        <v>3020</v>
      </c>
    </row>
    <row r="694" spans="1:6" x14ac:dyDescent="0.2">
      <c r="A694" s="4">
        <v>693</v>
      </c>
      <c r="B694" s="4">
        <v>2145</v>
      </c>
      <c r="C694" s="4" t="s">
        <v>3016</v>
      </c>
      <c r="D694" s="51">
        <v>40000</v>
      </c>
      <c r="E694" s="4" t="s">
        <v>3017</v>
      </c>
      <c r="F694" s="4" t="s">
        <v>3020</v>
      </c>
    </row>
    <row r="695" spans="1:6" x14ac:dyDescent="0.2">
      <c r="A695" s="5">
        <v>694</v>
      </c>
      <c r="B695" s="5">
        <v>2146</v>
      </c>
      <c r="C695" s="5" t="s">
        <v>3019</v>
      </c>
      <c r="D695" s="52">
        <v>50000</v>
      </c>
      <c r="E695" s="5" t="s">
        <v>3017</v>
      </c>
      <c r="F695" s="5" t="s">
        <v>3020</v>
      </c>
    </row>
    <row r="696" spans="1:6" x14ac:dyDescent="0.2">
      <c r="A696" s="4">
        <v>695</v>
      </c>
      <c r="B696" s="4">
        <v>2151</v>
      </c>
      <c r="C696" s="4" t="s">
        <v>3016</v>
      </c>
      <c r="D696" s="51">
        <v>50000</v>
      </c>
      <c r="E696" s="4" t="s">
        <v>3017</v>
      </c>
      <c r="F696" s="4" t="s">
        <v>3018</v>
      </c>
    </row>
    <row r="697" spans="1:6" x14ac:dyDescent="0.2">
      <c r="A697" s="5">
        <v>696</v>
      </c>
      <c r="B697" s="5">
        <v>2157</v>
      </c>
      <c r="C697" s="5" t="s">
        <v>3016</v>
      </c>
      <c r="D697" s="52">
        <v>50000</v>
      </c>
      <c r="E697" s="5" t="s">
        <v>3017</v>
      </c>
      <c r="F697" s="5" t="s">
        <v>3018</v>
      </c>
    </row>
    <row r="698" spans="1:6" x14ac:dyDescent="0.2">
      <c r="A698" s="4">
        <v>697</v>
      </c>
      <c r="B698" s="4">
        <v>2159</v>
      </c>
      <c r="C698" s="4" t="s">
        <v>3019</v>
      </c>
      <c r="D698" s="51">
        <v>50000</v>
      </c>
      <c r="E698" s="4" t="s">
        <v>3017</v>
      </c>
      <c r="F698" s="4" t="s">
        <v>3018</v>
      </c>
    </row>
    <row r="699" spans="1:6" x14ac:dyDescent="0.2">
      <c r="A699" s="5">
        <v>698</v>
      </c>
      <c r="B699" s="5">
        <v>2162</v>
      </c>
      <c r="C699" s="5" t="s">
        <v>3016</v>
      </c>
      <c r="D699" s="52">
        <v>50000</v>
      </c>
      <c r="E699" s="5" t="s">
        <v>3017</v>
      </c>
      <c r="F699" s="5" t="s">
        <v>3018</v>
      </c>
    </row>
    <row r="700" spans="1:6" x14ac:dyDescent="0.2">
      <c r="A700" s="4">
        <v>699</v>
      </c>
      <c r="B700" s="4">
        <v>2164</v>
      </c>
      <c r="C700" s="4" t="s">
        <v>3016</v>
      </c>
      <c r="D700" s="51">
        <v>50000</v>
      </c>
      <c r="E700" s="4" t="s">
        <v>3017</v>
      </c>
      <c r="F700" s="4" t="s">
        <v>3018</v>
      </c>
    </row>
    <row r="701" spans="1:6" x14ac:dyDescent="0.2">
      <c r="A701" s="5">
        <v>700</v>
      </c>
      <c r="B701" s="5">
        <v>2165</v>
      </c>
      <c r="C701" s="5" t="s">
        <v>3019</v>
      </c>
      <c r="D701" s="52">
        <v>60000</v>
      </c>
      <c r="E701" s="5" t="s">
        <v>3017</v>
      </c>
      <c r="F701" s="5" t="s">
        <v>3020</v>
      </c>
    </row>
    <row r="702" spans="1:6" x14ac:dyDescent="0.2">
      <c r="A702" s="4">
        <v>701</v>
      </c>
      <c r="B702" s="4">
        <v>2178</v>
      </c>
      <c r="C702" s="4" t="s">
        <v>3019</v>
      </c>
      <c r="D702" s="51">
        <v>60000</v>
      </c>
      <c r="E702" s="4" t="s">
        <v>3017</v>
      </c>
      <c r="F702" s="4" t="s">
        <v>3020</v>
      </c>
    </row>
    <row r="703" spans="1:6" x14ac:dyDescent="0.2">
      <c r="A703" s="5">
        <v>702</v>
      </c>
      <c r="B703" s="5">
        <v>2183</v>
      </c>
      <c r="C703" s="5" t="s">
        <v>3016</v>
      </c>
      <c r="D703" s="52">
        <v>60000</v>
      </c>
      <c r="E703" s="5" t="s">
        <v>3017</v>
      </c>
      <c r="F703" s="5" t="s">
        <v>3018</v>
      </c>
    </row>
    <row r="704" spans="1:6" x14ac:dyDescent="0.2">
      <c r="A704" s="4">
        <v>703</v>
      </c>
      <c r="B704" s="4">
        <v>2187</v>
      </c>
      <c r="C704" s="4" t="s">
        <v>3019</v>
      </c>
      <c r="D704" s="51">
        <v>60000</v>
      </c>
      <c r="E704" s="4" t="s">
        <v>3017</v>
      </c>
      <c r="F704" s="4" t="s">
        <v>3018</v>
      </c>
    </row>
    <row r="705" spans="1:6" x14ac:dyDescent="0.2">
      <c r="A705" s="5">
        <v>704</v>
      </c>
      <c r="B705" s="5">
        <v>2189</v>
      </c>
      <c r="C705" s="5" t="s">
        <v>3019</v>
      </c>
      <c r="D705" s="52">
        <v>60000</v>
      </c>
      <c r="E705" s="5" t="s">
        <v>3017</v>
      </c>
      <c r="F705" s="5" t="s">
        <v>3020</v>
      </c>
    </row>
    <row r="706" spans="1:6" x14ac:dyDescent="0.2">
      <c r="A706" s="4">
        <v>705</v>
      </c>
      <c r="B706" s="4">
        <v>2190</v>
      </c>
      <c r="C706" s="4" t="s">
        <v>3019</v>
      </c>
      <c r="D706" s="51">
        <v>60000</v>
      </c>
      <c r="E706" s="4" t="s">
        <v>3017</v>
      </c>
      <c r="F706" s="4" t="s">
        <v>3020</v>
      </c>
    </row>
    <row r="707" spans="1:6" x14ac:dyDescent="0.2">
      <c r="A707" s="5">
        <v>706</v>
      </c>
      <c r="B707" s="5">
        <v>2193</v>
      </c>
      <c r="C707" s="5" t="s">
        <v>3019</v>
      </c>
      <c r="D707" s="52">
        <v>60000</v>
      </c>
      <c r="E707" s="5" t="s">
        <v>3024</v>
      </c>
      <c r="F707" s="5" t="s">
        <v>3018</v>
      </c>
    </row>
    <row r="708" spans="1:6" x14ac:dyDescent="0.2">
      <c r="A708" s="4">
        <v>707</v>
      </c>
      <c r="B708" s="4">
        <v>2196</v>
      </c>
      <c r="C708" s="4" t="s">
        <v>3016</v>
      </c>
      <c r="D708" s="51">
        <v>60000</v>
      </c>
      <c r="E708" s="4" t="s">
        <v>3017</v>
      </c>
      <c r="F708" s="4" t="s">
        <v>3018</v>
      </c>
    </row>
    <row r="709" spans="1:6" x14ac:dyDescent="0.2">
      <c r="A709" s="5">
        <v>708</v>
      </c>
      <c r="B709" s="5">
        <v>2197</v>
      </c>
      <c r="C709" s="5" t="s">
        <v>3019</v>
      </c>
      <c r="D709" s="52">
        <v>60000</v>
      </c>
      <c r="E709" s="5" t="s">
        <v>3017</v>
      </c>
      <c r="F709" s="5" t="s">
        <v>3018</v>
      </c>
    </row>
    <row r="710" spans="1:6" x14ac:dyDescent="0.2">
      <c r="A710" s="4">
        <v>709</v>
      </c>
      <c r="B710" s="4">
        <v>2198</v>
      </c>
      <c r="C710" s="4" t="s">
        <v>3019</v>
      </c>
      <c r="D710" s="51">
        <v>60000</v>
      </c>
      <c r="E710" s="4" t="s">
        <v>3017</v>
      </c>
      <c r="F710" s="4" t="s">
        <v>3018</v>
      </c>
    </row>
    <row r="711" spans="1:6" x14ac:dyDescent="0.2">
      <c r="A711" s="5">
        <v>710</v>
      </c>
      <c r="B711" s="5">
        <v>2201</v>
      </c>
      <c r="C711" s="5" t="s">
        <v>3019</v>
      </c>
      <c r="D711" s="52">
        <v>60000</v>
      </c>
      <c r="E711" s="5" t="s">
        <v>3024</v>
      </c>
      <c r="F711" s="5" t="s">
        <v>3020</v>
      </c>
    </row>
    <row r="712" spans="1:6" x14ac:dyDescent="0.2">
      <c r="A712" s="4">
        <v>711</v>
      </c>
      <c r="B712" s="4">
        <v>2202</v>
      </c>
      <c r="C712" s="4" t="s">
        <v>3016</v>
      </c>
      <c r="D712" s="51">
        <v>40000</v>
      </c>
      <c r="E712" s="4" t="s">
        <v>3022</v>
      </c>
      <c r="F712" s="4" t="s">
        <v>3018</v>
      </c>
    </row>
    <row r="713" spans="1:6" x14ac:dyDescent="0.2">
      <c r="A713" s="5">
        <v>712</v>
      </c>
      <c r="B713" s="5">
        <v>2203</v>
      </c>
      <c r="C713" s="5" t="s">
        <v>3019</v>
      </c>
      <c r="D713" s="52">
        <v>70000</v>
      </c>
      <c r="E713" s="5" t="s">
        <v>3017</v>
      </c>
      <c r="F713" s="5" t="s">
        <v>3020</v>
      </c>
    </row>
    <row r="714" spans="1:6" x14ac:dyDescent="0.2">
      <c r="A714" s="4">
        <v>713</v>
      </c>
      <c r="B714" s="4">
        <v>2204</v>
      </c>
      <c r="C714" s="4" t="s">
        <v>3016</v>
      </c>
      <c r="D714" s="51">
        <v>70000</v>
      </c>
      <c r="E714" s="4" t="s">
        <v>3021</v>
      </c>
      <c r="F714" s="4" t="s">
        <v>3018</v>
      </c>
    </row>
    <row r="715" spans="1:6" x14ac:dyDescent="0.2">
      <c r="A715" s="5">
        <v>714</v>
      </c>
      <c r="B715" s="5">
        <v>2206</v>
      </c>
      <c r="C715" s="5" t="s">
        <v>3016</v>
      </c>
      <c r="D715" s="52">
        <v>70000</v>
      </c>
      <c r="E715" s="5" t="s">
        <v>3021</v>
      </c>
      <c r="F715" s="5" t="s">
        <v>3018</v>
      </c>
    </row>
    <row r="716" spans="1:6" x14ac:dyDescent="0.2">
      <c r="A716" s="4">
        <v>715</v>
      </c>
      <c r="B716" s="4">
        <v>2209</v>
      </c>
      <c r="C716" s="4" t="s">
        <v>3016</v>
      </c>
      <c r="D716" s="51">
        <v>70000</v>
      </c>
      <c r="E716" s="4" t="s">
        <v>3021</v>
      </c>
      <c r="F716" s="4" t="s">
        <v>3018</v>
      </c>
    </row>
    <row r="717" spans="1:6" x14ac:dyDescent="0.2">
      <c r="A717" s="5">
        <v>716</v>
      </c>
      <c r="B717" s="5">
        <v>2212</v>
      </c>
      <c r="C717" s="5" t="s">
        <v>3016</v>
      </c>
      <c r="D717" s="52">
        <v>70000</v>
      </c>
      <c r="E717" s="5" t="s">
        <v>3021</v>
      </c>
      <c r="F717" s="5" t="s">
        <v>3018</v>
      </c>
    </row>
    <row r="718" spans="1:6" x14ac:dyDescent="0.2">
      <c r="A718" s="4">
        <v>717</v>
      </c>
      <c r="B718" s="4">
        <v>2215</v>
      </c>
      <c r="C718" s="4" t="s">
        <v>3019</v>
      </c>
      <c r="D718" s="51">
        <v>40000</v>
      </c>
      <c r="E718" s="4" t="s">
        <v>3022</v>
      </c>
      <c r="F718" s="4" t="s">
        <v>3018</v>
      </c>
    </row>
    <row r="719" spans="1:6" x14ac:dyDescent="0.2">
      <c r="A719" s="5">
        <v>718</v>
      </c>
      <c r="B719" s="5">
        <v>2216</v>
      </c>
      <c r="C719" s="5" t="s">
        <v>3016</v>
      </c>
      <c r="D719" s="52">
        <v>60000</v>
      </c>
      <c r="E719" s="5" t="s">
        <v>3021</v>
      </c>
      <c r="F719" s="5" t="s">
        <v>3020</v>
      </c>
    </row>
    <row r="720" spans="1:6" x14ac:dyDescent="0.2">
      <c r="A720" s="4">
        <v>719</v>
      </c>
      <c r="B720" s="4">
        <v>2220</v>
      </c>
      <c r="C720" s="4" t="s">
        <v>3016</v>
      </c>
      <c r="D720" s="51">
        <v>60000</v>
      </c>
      <c r="E720" s="4" t="s">
        <v>3021</v>
      </c>
      <c r="F720" s="4" t="s">
        <v>3018</v>
      </c>
    </row>
    <row r="721" spans="1:6" x14ac:dyDescent="0.2">
      <c r="A721" s="5">
        <v>720</v>
      </c>
      <c r="B721" s="5">
        <v>2225</v>
      </c>
      <c r="C721" s="5" t="s">
        <v>3016</v>
      </c>
      <c r="D721" s="52">
        <v>40000</v>
      </c>
      <c r="E721" s="5" t="s">
        <v>3022</v>
      </c>
      <c r="F721" s="5" t="s">
        <v>3018</v>
      </c>
    </row>
    <row r="722" spans="1:6" x14ac:dyDescent="0.2">
      <c r="A722" s="4">
        <v>721</v>
      </c>
      <c r="B722" s="4">
        <v>2240</v>
      </c>
      <c r="C722" s="4" t="s">
        <v>3016</v>
      </c>
      <c r="D722" s="51">
        <v>40000</v>
      </c>
      <c r="E722" s="4" t="s">
        <v>3022</v>
      </c>
      <c r="F722" s="4" t="s">
        <v>3018</v>
      </c>
    </row>
    <row r="723" spans="1:6" x14ac:dyDescent="0.2">
      <c r="A723" s="5">
        <v>722</v>
      </c>
      <c r="B723" s="5">
        <v>2250</v>
      </c>
      <c r="C723" s="5" t="s">
        <v>3016</v>
      </c>
      <c r="D723" s="52">
        <v>40000</v>
      </c>
      <c r="E723" s="5" t="s">
        <v>3022</v>
      </c>
      <c r="F723" s="5" t="s">
        <v>3018</v>
      </c>
    </row>
    <row r="724" spans="1:6" x14ac:dyDescent="0.2">
      <c r="A724" s="4">
        <v>723</v>
      </c>
      <c r="B724" s="4">
        <v>2254</v>
      </c>
      <c r="C724" s="4" t="s">
        <v>3016</v>
      </c>
      <c r="D724" s="51">
        <v>60000</v>
      </c>
      <c r="E724" s="4" t="s">
        <v>3021</v>
      </c>
      <c r="F724" s="4" t="s">
        <v>3018</v>
      </c>
    </row>
    <row r="725" spans="1:6" x14ac:dyDescent="0.2">
      <c r="A725" s="5">
        <v>724</v>
      </c>
      <c r="B725" s="5">
        <v>2256</v>
      </c>
      <c r="C725" s="5" t="s">
        <v>3019</v>
      </c>
      <c r="D725" s="52">
        <v>70000</v>
      </c>
      <c r="E725" s="5" t="s">
        <v>3021</v>
      </c>
      <c r="F725" s="5" t="s">
        <v>3020</v>
      </c>
    </row>
    <row r="726" spans="1:6" x14ac:dyDescent="0.2">
      <c r="A726" s="4">
        <v>725</v>
      </c>
      <c r="B726" s="4">
        <v>2257</v>
      </c>
      <c r="C726" s="4" t="s">
        <v>3019</v>
      </c>
      <c r="D726" s="51">
        <v>70000</v>
      </c>
      <c r="E726" s="4" t="s">
        <v>3021</v>
      </c>
      <c r="F726" s="4" t="s">
        <v>3020</v>
      </c>
    </row>
    <row r="727" spans="1:6" x14ac:dyDescent="0.2">
      <c r="A727" s="5">
        <v>726</v>
      </c>
      <c r="B727" s="5">
        <v>2258</v>
      </c>
      <c r="C727" s="5" t="s">
        <v>3019</v>
      </c>
      <c r="D727" s="52">
        <v>70000</v>
      </c>
      <c r="E727" s="5" t="s">
        <v>3021</v>
      </c>
      <c r="F727" s="5" t="s">
        <v>3020</v>
      </c>
    </row>
    <row r="728" spans="1:6" x14ac:dyDescent="0.2">
      <c r="A728" s="4">
        <v>727</v>
      </c>
      <c r="B728" s="4">
        <v>2260</v>
      </c>
      <c r="C728" s="4" t="s">
        <v>3019</v>
      </c>
      <c r="D728" s="51">
        <v>70000</v>
      </c>
      <c r="E728" s="4" t="s">
        <v>3021</v>
      </c>
      <c r="F728" s="4" t="s">
        <v>3020</v>
      </c>
    </row>
    <row r="729" spans="1:6" x14ac:dyDescent="0.2">
      <c r="A729" s="5">
        <v>728</v>
      </c>
      <c r="B729" s="5">
        <v>2264</v>
      </c>
      <c r="C729" s="5" t="s">
        <v>3019</v>
      </c>
      <c r="D729" s="52">
        <v>60000</v>
      </c>
      <c r="E729" s="5" t="s">
        <v>3024</v>
      </c>
      <c r="F729" s="5" t="s">
        <v>3020</v>
      </c>
    </row>
    <row r="730" spans="1:6" x14ac:dyDescent="0.2">
      <c r="A730" s="4">
        <v>729</v>
      </c>
      <c r="B730" s="4">
        <v>2265</v>
      </c>
      <c r="C730" s="4" t="s">
        <v>3016</v>
      </c>
      <c r="D730" s="51">
        <v>60000</v>
      </c>
      <c r="E730" s="4" t="s">
        <v>3021</v>
      </c>
      <c r="F730" s="4" t="s">
        <v>3018</v>
      </c>
    </row>
    <row r="731" spans="1:6" x14ac:dyDescent="0.2">
      <c r="A731" s="5">
        <v>730</v>
      </c>
      <c r="B731" s="5">
        <v>2266</v>
      </c>
      <c r="C731" s="5" t="s">
        <v>3016</v>
      </c>
      <c r="D731" s="52">
        <v>60000</v>
      </c>
      <c r="E731" s="5" t="s">
        <v>3021</v>
      </c>
      <c r="F731" s="5" t="s">
        <v>3018</v>
      </c>
    </row>
    <row r="732" spans="1:6" x14ac:dyDescent="0.2">
      <c r="A732" s="4">
        <v>731</v>
      </c>
      <c r="B732" s="4">
        <v>2268</v>
      </c>
      <c r="C732" s="4" t="s">
        <v>3016</v>
      </c>
      <c r="D732" s="51">
        <v>60000</v>
      </c>
      <c r="E732" s="4" t="s">
        <v>3021</v>
      </c>
      <c r="F732" s="4" t="s">
        <v>3018</v>
      </c>
    </row>
    <row r="733" spans="1:6" x14ac:dyDescent="0.2">
      <c r="A733" s="5">
        <v>732</v>
      </c>
      <c r="B733" s="5">
        <v>2270</v>
      </c>
      <c r="C733" s="5" t="s">
        <v>3016</v>
      </c>
      <c r="D733" s="52">
        <v>60000</v>
      </c>
      <c r="E733" s="5" t="s">
        <v>3021</v>
      </c>
      <c r="F733" s="5" t="s">
        <v>3018</v>
      </c>
    </row>
    <row r="734" spans="1:6" x14ac:dyDescent="0.2">
      <c r="A734" s="4">
        <v>733</v>
      </c>
      <c r="B734" s="4">
        <v>2272</v>
      </c>
      <c r="C734" s="4" t="s">
        <v>3016</v>
      </c>
      <c r="D734" s="51">
        <v>60000</v>
      </c>
      <c r="E734" s="4" t="s">
        <v>3021</v>
      </c>
      <c r="F734" s="4" t="s">
        <v>3018</v>
      </c>
    </row>
    <row r="735" spans="1:6" x14ac:dyDescent="0.2">
      <c r="A735" s="5">
        <v>734</v>
      </c>
      <c r="B735" s="5">
        <v>2273</v>
      </c>
      <c r="C735" s="5" t="s">
        <v>3016</v>
      </c>
      <c r="D735" s="52">
        <v>60000</v>
      </c>
      <c r="E735" s="5" t="s">
        <v>3021</v>
      </c>
      <c r="F735" s="5" t="s">
        <v>3018</v>
      </c>
    </row>
    <row r="736" spans="1:6" x14ac:dyDescent="0.2">
      <c r="A736" s="4">
        <v>735</v>
      </c>
      <c r="B736" s="4">
        <v>2274</v>
      </c>
      <c r="C736" s="4" t="s">
        <v>3016</v>
      </c>
      <c r="D736" s="51">
        <v>60000</v>
      </c>
      <c r="E736" s="4" t="s">
        <v>3021</v>
      </c>
      <c r="F736" s="4" t="s">
        <v>3020</v>
      </c>
    </row>
    <row r="737" spans="1:6" x14ac:dyDescent="0.2">
      <c r="A737" s="5">
        <v>736</v>
      </c>
      <c r="B737" s="5">
        <v>2276</v>
      </c>
      <c r="C737" s="5" t="s">
        <v>3016</v>
      </c>
      <c r="D737" s="52">
        <v>60000</v>
      </c>
      <c r="E737" s="5" t="s">
        <v>3021</v>
      </c>
      <c r="F737" s="5" t="s">
        <v>3018</v>
      </c>
    </row>
    <row r="738" spans="1:6" x14ac:dyDescent="0.2">
      <c r="A738" s="4">
        <v>737</v>
      </c>
      <c r="B738" s="4">
        <v>2279</v>
      </c>
      <c r="C738" s="4" t="s">
        <v>3016</v>
      </c>
      <c r="D738" s="51">
        <v>60000</v>
      </c>
      <c r="E738" s="4" t="s">
        <v>3021</v>
      </c>
      <c r="F738" s="4" t="s">
        <v>3020</v>
      </c>
    </row>
    <row r="739" spans="1:6" x14ac:dyDescent="0.2">
      <c r="A739" s="5">
        <v>738</v>
      </c>
      <c r="B739" s="5">
        <v>2281</v>
      </c>
      <c r="C739" s="5" t="s">
        <v>3016</v>
      </c>
      <c r="D739" s="52">
        <v>60000</v>
      </c>
      <c r="E739" s="5" t="s">
        <v>3017</v>
      </c>
      <c r="F739" s="5" t="s">
        <v>3018</v>
      </c>
    </row>
    <row r="740" spans="1:6" x14ac:dyDescent="0.2">
      <c r="A740" s="4">
        <v>739</v>
      </c>
      <c r="B740" s="4">
        <v>2282</v>
      </c>
      <c r="C740" s="4" t="s">
        <v>3016</v>
      </c>
      <c r="D740" s="51">
        <v>60000</v>
      </c>
      <c r="E740" s="4" t="s">
        <v>3017</v>
      </c>
      <c r="F740" s="4" t="s">
        <v>3018</v>
      </c>
    </row>
    <row r="741" spans="1:6" x14ac:dyDescent="0.2">
      <c r="A741" s="5">
        <v>740</v>
      </c>
      <c r="B741" s="5">
        <v>2283</v>
      </c>
      <c r="C741" s="5" t="s">
        <v>3016</v>
      </c>
      <c r="D741" s="52">
        <v>70000</v>
      </c>
      <c r="E741" s="5" t="s">
        <v>3024</v>
      </c>
      <c r="F741" s="5" t="s">
        <v>3018</v>
      </c>
    </row>
    <row r="742" spans="1:6" x14ac:dyDescent="0.2">
      <c r="A742" s="4">
        <v>741</v>
      </c>
      <c r="B742" s="4">
        <v>2285</v>
      </c>
      <c r="C742" s="4" t="s">
        <v>3016</v>
      </c>
      <c r="D742" s="51">
        <v>70000</v>
      </c>
      <c r="E742" s="4" t="s">
        <v>3024</v>
      </c>
      <c r="F742" s="4" t="s">
        <v>3020</v>
      </c>
    </row>
    <row r="743" spans="1:6" x14ac:dyDescent="0.2">
      <c r="A743" s="5">
        <v>742</v>
      </c>
      <c r="B743" s="5">
        <v>2286</v>
      </c>
      <c r="C743" s="5" t="s">
        <v>3016</v>
      </c>
      <c r="D743" s="52">
        <v>80000</v>
      </c>
      <c r="E743" s="5" t="s">
        <v>3024</v>
      </c>
      <c r="F743" s="5" t="s">
        <v>3018</v>
      </c>
    </row>
    <row r="744" spans="1:6" x14ac:dyDescent="0.2">
      <c r="A744" s="4">
        <v>743</v>
      </c>
      <c r="B744" s="4">
        <v>2287</v>
      </c>
      <c r="C744" s="4" t="s">
        <v>3019</v>
      </c>
      <c r="D744" s="51">
        <v>60000</v>
      </c>
      <c r="E744" s="4" t="s">
        <v>3017</v>
      </c>
      <c r="F744" s="4" t="s">
        <v>3020</v>
      </c>
    </row>
    <row r="745" spans="1:6" x14ac:dyDescent="0.2">
      <c r="A745" s="5">
        <v>744</v>
      </c>
      <c r="B745" s="5">
        <v>2289</v>
      </c>
      <c r="C745" s="5" t="s">
        <v>3016</v>
      </c>
      <c r="D745" s="52">
        <v>60000</v>
      </c>
      <c r="E745" s="5" t="s">
        <v>3017</v>
      </c>
      <c r="F745" s="5" t="s">
        <v>3018</v>
      </c>
    </row>
    <row r="746" spans="1:6" x14ac:dyDescent="0.2">
      <c r="A746" s="4">
        <v>745</v>
      </c>
      <c r="B746" s="4">
        <v>2290</v>
      </c>
      <c r="C746" s="4" t="s">
        <v>3016</v>
      </c>
      <c r="D746" s="51">
        <v>60000</v>
      </c>
      <c r="E746" s="4" t="s">
        <v>3017</v>
      </c>
      <c r="F746" s="4" t="s">
        <v>3018</v>
      </c>
    </row>
    <row r="747" spans="1:6" x14ac:dyDescent="0.2">
      <c r="A747" s="5">
        <v>746</v>
      </c>
      <c r="B747" s="5">
        <v>2302</v>
      </c>
      <c r="C747" s="5" t="s">
        <v>3016</v>
      </c>
      <c r="D747" s="52">
        <v>60000</v>
      </c>
      <c r="E747" s="5" t="s">
        <v>3017</v>
      </c>
      <c r="F747" s="5" t="s">
        <v>3018</v>
      </c>
    </row>
    <row r="748" spans="1:6" x14ac:dyDescent="0.2">
      <c r="A748" s="4">
        <v>747</v>
      </c>
      <c r="B748" s="4">
        <v>2303</v>
      </c>
      <c r="C748" s="4" t="s">
        <v>3019</v>
      </c>
      <c r="D748" s="51">
        <v>60000</v>
      </c>
      <c r="E748" s="4" t="s">
        <v>3017</v>
      </c>
      <c r="F748" s="4" t="s">
        <v>3018</v>
      </c>
    </row>
    <row r="749" spans="1:6" x14ac:dyDescent="0.2">
      <c r="A749" s="5">
        <v>748</v>
      </c>
      <c r="B749" s="5">
        <v>2305</v>
      </c>
      <c r="C749" s="5" t="s">
        <v>3016</v>
      </c>
      <c r="D749" s="52">
        <v>70000</v>
      </c>
      <c r="E749" s="5" t="s">
        <v>3024</v>
      </c>
      <c r="F749" s="5" t="s">
        <v>3018</v>
      </c>
    </row>
    <row r="750" spans="1:6" x14ac:dyDescent="0.2">
      <c r="A750" s="4">
        <v>749</v>
      </c>
      <c r="B750" s="4">
        <v>2308</v>
      </c>
      <c r="C750" s="4" t="s">
        <v>3016</v>
      </c>
      <c r="D750" s="51">
        <v>70000</v>
      </c>
      <c r="E750" s="4" t="s">
        <v>3024</v>
      </c>
      <c r="F750" s="4" t="s">
        <v>3018</v>
      </c>
    </row>
    <row r="751" spans="1:6" x14ac:dyDescent="0.2">
      <c r="A751" s="5">
        <v>750</v>
      </c>
      <c r="B751" s="5">
        <v>2323</v>
      </c>
      <c r="C751" s="5" t="s">
        <v>3016</v>
      </c>
      <c r="D751" s="52">
        <v>80000</v>
      </c>
      <c r="E751" s="5" t="s">
        <v>3024</v>
      </c>
      <c r="F751" s="5" t="s">
        <v>3020</v>
      </c>
    </row>
    <row r="752" spans="1:6" x14ac:dyDescent="0.2">
      <c r="A752" s="4">
        <v>751</v>
      </c>
      <c r="B752" s="4">
        <v>2330</v>
      </c>
      <c r="C752" s="4" t="s">
        <v>3016</v>
      </c>
      <c r="D752" s="51">
        <v>60000</v>
      </c>
      <c r="E752" s="4" t="s">
        <v>3017</v>
      </c>
      <c r="F752" s="4" t="s">
        <v>3018</v>
      </c>
    </row>
    <row r="753" spans="1:6" x14ac:dyDescent="0.2">
      <c r="A753" s="5">
        <v>752</v>
      </c>
      <c r="B753" s="5">
        <v>2333</v>
      </c>
      <c r="C753" s="5" t="s">
        <v>3016</v>
      </c>
      <c r="D753" s="52">
        <v>80000</v>
      </c>
      <c r="E753" s="5" t="s">
        <v>3024</v>
      </c>
      <c r="F753" s="5" t="s">
        <v>3018</v>
      </c>
    </row>
    <row r="754" spans="1:6" x14ac:dyDescent="0.2">
      <c r="A754" s="4">
        <v>753</v>
      </c>
      <c r="B754" s="4">
        <v>2334</v>
      </c>
      <c r="C754" s="4" t="s">
        <v>3016</v>
      </c>
      <c r="D754" s="51">
        <v>80000</v>
      </c>
      <c r="E754" s="4" t="s">
        <v>3024</v>
      </c>
      <c r="F754" s="4" t="s">
        <v>3018</v>
      </c>
    </row>
    <row r="755" spans="1:6" x14ac:dyDescent="0.2">
      <c r="A755" s="5">
        <v>754</v>
      </c>
      <c r="B755" s="5">
        <v>2338</v>
      </c>
      <c r="C755" s="5" t="s">
        <v>3016</v>
      </c>
      <c r="D755" s="52">
        <v>80000</v>
      </c>
      <c r="E755" s="5" t="s">
        <v>3024</v>
      </c>
      <c r="F755" s="5" t="s">
        <v>3018</v>
      </c>
    </row>
    <row r="756" spans="1:6" x14ac:dyDescent="0.2">
      <c r="A756" s="4">
        <v>755</v>
      </c>
      <c r="B756" s="4">
        <v>2339</v>
      </c>
      <c r="C756" s="4" t="s">
        <v>3016</v>
      </c>
      <c r="D756" s="51">
        <v>90000</v>
      </c>
      <c r="E756" s="4" t="s">
        <v>3017</v>
      </c>
      <c r="F756" s="4" t="s">
        <v>3018</v>
      </c>
    </row>
    <row r="757" spans="1:6" x14ac:dyDescent="0.2">
      <c r="A757" s="5">
        <v>756</v>
      </c>
      <c r="B757" s="5">
        <v>2345</v>
      </c>
      <c r="C757" s="5" t="s">
        <v>3016</v>
      </c>
      <c r="D757" s="52">
        <v>60000</v>
      </c>
      <c r="E757" s="5" t="s">
        <v>3017</v>
      </c>
      <c r="F757" s="5" t="s">
        <v>3018</v>
      </c>
    </row>
    <row r="758" spans="1:6" x14ac:dyDescent="0.2">
      <c r="A758" s="4">
        <v>757</v>
      </c>
      <c r="B758" s="4">
        <v>2346</v>
      </c>
      <c r="C758" s="4" t="s">
        <v>3019</v>
      </c>
      <c r="D758" s="51">
        <v>60000</v>
      </c>
      <c r="E758" s="4" t="s">
        <v>3017</v>
      </c>
      <c r="F758" s="4" t="s">
        <v>3020</v>
      </c>
    </row>
    <row r="759" spans="1:6" x14ac:dyDescent="0.2">
      <c r="A759" s="5">
        <v>758</v>
      </c>
      <c r="B759" s="5">
        <v>2351</v>
      </c>
      <c r="C759" s="5" t="s">
        <v>3016</v>
      </c>
      <c r="D759" s="52">
        <v>70000</v>
      </c>
      <c r="E759" s="5" t="s">
        <v>3017</v>
      </c>
      <c r="F759" s="5" t="s">
        <v>3018</v>
      </c>
    </row>
    <row r="760" spans="1:6" x14ac:dyDescent="0.2">
      <c r="A760" s="4">
        <v>759</v>
      </c>
      <c r="B760" s="4">
        <v>2352</v>
      </c>
      <c r="C760" s="4" t="s">
        <v>3016</v>
      </c>
      <c r="D760" s="51">
        <v>70000</v>
      </c>
      <c r="E760" s="4" t="s">
        <v>3017</v>
      </c>
      <c r="F760" s="4" t="s">
        <v>3018</v>
      </c>
    </row>
    <row r="761" spans="1:6" x14ac:dyDescent="0.2">
      <c r="A761" s="5">
        <v>760</v>
      </c>
      <c r="B761" s="5">
        <v>2353</v>
      </c>
      <c r="C761" s="5" t="s">
        <v>3016</v>
      </c>
      <c r="D761" s="52">
        <v>110000</v>
      </c>
      <c r="E761" s="5" t="s">
        <v>3024</v>
      </c>
      <c r="F761" s="5" t="s">
        <v>3020</v>
      </c>
    </row>
    <row r="762" spans="1:6" x14ac:dyDescent="0.2">
      <c r="A762" s="4">
        <v>761</v>
      </c>
      <c r="B762" s="4">
        <v>2355</v>
      </c>
      <c r="C762" s="4" t="s">
        <v>3016</v>
      </c>
      <c r="D762" s="51">
        <v>70000</v>
      </c>
      <c r="E762" s="4" t="s">
        <v>3017</v>
      </c>
      <c r="F762" s="4" t="s">
        <v>3018</v>
      </c>
    </row>
    <row r="763" spans="1:6" x14ac:dyDescent="0.2">
      <c r="A763" s="5">
        <v>762</v>
      </c>
      <c r="B763" s="5">
        <v>2356</v>
      </c>
      <c r="C763" s="5" t="s">
        <v>3019</v>
      </c>
      <c r="D763" s="52">
        <v>70000</v>
      </c>
      <c r="E763" s="5" t="s">
        <v>3017</v>
      </c>
      <c r="F763" s="5" t="s">
        <v>3018</v>
      </c>
    </row>
    <row r="764" spans="1:6" x14ac:dyDescent="0.2">
      <c r="A764" s="4">
        <v>763</v>
      </c>
      <c r="B764" s="4">
        <v>2358</v>
      </c>
      <c r="C764" s="4" t="s">
        <v>3016</v>
      </c>
      <c r="D764" s="51">
        <v>70000</v>
      </c>
      <c r="E764" s="4" t="s">
        <v>3017</v>
      </c>
      <c r="F764" s="4" t="s">
        <v>3018</v>
      </c>
    </row>
    <row r="765" spans="1:6" x14ac:dyDescent="0.2">
      <c r="A765" s="5">
        <v>764</v>
      </c>
      <c r="B765" s="5">
        <v>2359</v>
      </c>
      <c r="C765" s="5" t="s">
        <v>3016</v>
      </c>
      <c r="D765" s="52">
        <v>80000</v>
      </c>
      <c r="E765" s="5" t="s">
        <v>3024</v>
      </c>
      <c r="F765" s="5" t="s">
        <v>3018</v>
      </c>
    </row>
    <row r="766" spans="1:6" x14ac:dyDescent="0.2">
      <c r="A766" s="4">
        <v>765</v>
      </c>
      <c r="B766" s="4">
        <v>2361</v>
      </c>
      <c r="C766" s="4" t="s">
        <v>3019</v>
      </c>
      <c r="D766" s="51">
        <v>80000</v>
      </c>
      <c r="E766" s="4" t="s">
        <v>3024</v>
      </c>
      <c r="F766" s="4" t="s">
        <v>3018</v>
      </c>
    </row>
    <row r="767" spans="1:6" x14ac:dyDescent="0.2">
      <c r="A767" s="5">
        <v>766</v>
      </c>
      <c r="B767" s="5">
        <v>2363</v>
      </c>
      <c r="C767" s="5" t="s">
        <v>3016</v>
      </c>
      <c r="D767" s="52">
        <v>80000</v>
      </c>
      <c r="E767" s="5" t="s">
        <v>3017</v>
      </c>
      <c r="F767" s="5" t="s">
        <v>3018</v>
      </c>
    </row>
    <row r="768" spans="1:6" x14ac:dyDescent="0.2">
      <c r="A768" s="4">
        <v>767</v>
      </c>
      <c r="B768" s="4">
        <v>2369</v>
      </c>
      <c r="C768" s="4" t="s">
        <v>3019</v>
      </c>
      <c r="D768" s="51">
        <v>90000</v>
      </c>
      <c r="E768" s="4" t="s">
        <v>3017</v>
      </c>
      <c r="F768" s="4" t="s">
        <v>3020</v>
      </c>
    </row>
    <row r="769" spans="1:6" x14ac:dyDescent="0.2">
      <c r="A769" s="5">
        <v>768</v>
      </c>
      <c r="B769" s="5">
        <v>2372</v>
      </c>
      <c r="C769" s="5" t="s">
        <v>3019</v>
      </c>
      <c r="D769" s="52">
        <v>90000</v>
      </c>
      <c r="E769" s="5" t="s">
        <v>3017</v>
      </c>
      <c r="F769" s="5" t="s">
        <v>3020</v>
      </c>
    </row>
    <row r="770" spans="1:6" x14ac:dyDescent="0.2">
      <c r="A770" s="4">
        <v>769</v>
      </c>
      <c r="B770" s="4">
        <v>2376</v>
      </c>
      <c r="C770" s="4" t="s">
        <v>3016</v>
      </c>
      <c r="D770" s="51">
        <v>90000</v>
      </c>
      <c r="E770" s="4" t="s">
        <v>3017</v>
      </c>
      <c r="F770" s="4" t="s">
        <v>3018</v>
      </c>
    </row>
    <row r="771" spans="1:6" x14ac:dyDescent="0.2">
      <c r="A771" s="5">
        <v>770</v>
      </c>
      <c r="B771" s="5">
        <v>2379</v>
      </c>
      <c r="C771" s="5" t="s">
        <v>3019</v>
      </c>
      <c r="D771" s="52">
        <v>50000</v>
      </c>
      <c r="E771" s="5" t="s">
        <v>3024</v>
      </c>
      <c r="F771" s="5" t="s">
        <v>3018</v>
      </c>
    </row>
    <row r="772" spans="1:6" x14ac:dyDescent="0.2">
      <c r="A772" s="4">
        <v>771</v>
      </c>
      <c r="B772" s="4">
        <v>2380</v>
      </c>
      <c r="C772" s="4" t="s">
        <v>3019</v>
      </c>
      <c r="D772" s="51">
        <v>50000</v>
      </c>
      <c r="E772" s="4" t="s">
        <v>3024</v>
      </c>
      <c r="F772" s="4" t="s">
        <v>3020</v>
      </c>
    </row>
    <row r="773" spans="1:6" x14ac:dyDescent="0.2">
      <c r="A773" s="5">
        <v>772</v>
      </c>
      <c r="B773" s="5">
        <v>2382</v>
      </c>
      <c r="C773" s="5" t="s">
        <v>3019</v>
      </c>
      <c r="D773" s="52">
        <v>50000</v>
      </c>
      <c r="E773" s="5" t="s">
        <v>3024</v>
      </c>
      <c r="F773" s="5" t="s">
        <v>3020</v>
      </c>
    </row>
    <row r="774" spans="1:6" x14ac:dyDescent="0.2">
      <c r="A774" s="4">
        <v>773</v>
      </c>
      <c r="B774" s="4">
        <v>2385</v>
      </c>
      <c r="C774" s="4" t="s">
        <v>3016</v>
      </c>
      <c r="D774" s="51">
        <v>50000</v>
      </c>
      <c r="E774" s="4" t="s">
        <v>3024</v>
      </c>
      <c r="F774" s="4" t="s">
        <v>3018</v>
      </c>
    </row>
    <row r="775" spans="1:6" x14ac:dyDescent="0.2">
      <c r="A775" s="5">
        <v>774</v>
      </c>
      <c r="B775" s="5">
        <v>2391</v>
      </c>
      <c r="C775" s="5" t="s">
        <v>3019</v>
      </c>
      <c r="D775" s="52">
        <v>50000</v>
      </c>
      <c r="E775" s="5" t="s">
        <v>3024</v>
      </c>
      <c r="F775" s="5" t="s">
        <v>3018</v>
      </c>
    </row>
    <row r="776" spans="1:6" x14ac:dyDescent="0.2">
      <c r="A776" s="4">
        <v>775</v>
      </c>
      <c r="B776" s="4">
        <v>2393</v>
      </c>
      <c r="C776" s="4" t="s">
        <v>3016</v>
      </c>
      <c r="D776" s="51">
        <v>50000</v>
      </c>
      <c r="E776" s="4" t="s">
        <v>3024</v>
      </c>
      <c r="F776" s="4" t="s">
        <v>3018</v>
      </c>
    </row>
    <row r="777" spans="1:6" x14ac:dyDescent="0.2">
      <c r="A777" s="5">
        <v>776</v>
      </c>
      <c r="B777" s="5">
        <v>2394</v>
      </c>
      <c r="C777" s="5" t="s">
        <v>3019</v>
      </c>
      <c r="D777" s="52">
        <v>50000</v>
      </c>
      <c r="E777" s="5" t="s">
        <v>3024</v>
      </c>
      <c r="F777" s="5" t="s">
        <v>3018</v>
      </c>
    </row>
    <row r="778" spans="1:6" x14ac:dyDescent="0.2">
      <c r="A778" s="4">
        <v>777</v>
      </c>
      <c r="B778" s="4">
        <v>2395</v>
      </c>
      <c r="C778" s="4" t="s">
        <v>3016</v>
      </c>
      <c r="D778" s="51">
        <v>50000</v>
      </c>
      <c r="E778" s="4" t="s">
        <v>3024</v>
      </c>
      <c r="F778" s="4" t="s">
        <v>3018</v>
      </c>
    </row>
    <row r="779" spans="1:6" x14ac:dyDescent="0.2">
      <c r="A779" s="5">
        <v>778</v>
      </c>
      <c r="B779" s="5">
        <v>2398</v>
      </c>
      <c r="C779" s="5" t="s">
        <v>3019</v>
      </c>
      <c r="D779" s="52">
        <v>40000</v>
      </c>
      <c r="E779" s="5" t="s">
        <v>3024</v>
      </c>
      <c r="F779" s="5" t="s">
        <v>3018</v>
      </c>
    </row>
    <row r="780" spans="1:6" x14ac:dyDescent="0.2">
      <c r="A780" s="4">
        <v>779</v>
      </c>
      <c r="B780" s="4">
        <v>2417</v>
      </c>
      <c r="C780" s="4" t="s">
        <v>3019</v>
      </c>
      <c r="D780" s="51">
        <v>60000</v>
      </c>
      <c r="E780" s="4" t="s">
        <v>3024</v>
      </c>
      <c r="F780" s="4" t="s">
        <v>3018</v>
      </c>
    </row>
    <row r="781" spans="1:6" x14ac:dyDescent="0.2">
      <c r="A781" s="5">
        <v>780</v>
      </c>
      <c r="B781" s="5">
        <v>2418</v>
      </c>
      <c r="C781" s="5" t="s">
        <v>3019</v>
      </c>
      <c r="D781" s="52">
        <v>60000</v>
      </c>
      <c r="E781" s="5" t="s">
        <v>3024</v>
      </c>
      <c r="F781" s="5" t="s">
        <v>3018</v>
      </c>
    </row>
    <row r="782" spans="1:6" x14ac:dyDescent="0.2">
      <c r="A782" s="4">
        <v>781</v>
      </c>
      <c r="B782" s="4">
        <v>2419</v>
      </c>
      <c r="C782" s="4" t="s">
        <v>3019</v>
      </c>
      <c r="D782" s="51">
        <v>60000</v>
      </c>
      <c r="E782" s="4" t="s">
        <v>3024</v>
      </c>
      <c r="F782" s="4" t="s">
        <v>3018</v>
      </c>
    </row>
    <row r="783" spans="1:6" x14ac:dyDescent="0.2">
      <c r="A783" s="5">
        <v>782</v>
      </c>
      <c r="B783" s="5">
        <v>2420</v>
      </c>
      <c r="C783" s="5" t="s">
        <v>3016</v>
      </c>
      <c r="D783" s="52">
        <v>60000</v>
      </c>
      <c r="E783" s="5" t="s">
        <v>3024</v>
      </c>
      <c r="F783" s="5" t="s">
        <v>3018</v>
      </c>
    </row>
    <row r="784" spans="1:6" x14ac:dyDescent="0.2">
      <c r="A784" s="4">
        <v>783</v>
      </c>
      <c r="B784" s="4">
        <v>2422</v>
      </c>
      <c r="C784" s="4" t="s">
        <v>3016</v>
      </c>
      <c r="D784" s="51">
        <v>60000</v>
      </c>
      <c r="E784" s="4" t="s">
        <v>3024</v>
      </c>
      <c r="F784" s="4" t="s">
        <v>3018</v>
      </c>
    </row>
    <row r="785" spans="1:6" x14ac:dyDescent="0.2">
      <c r="A785" s="5">
        <v>784</v>
      </c>
      <c r="B785" s="5">
        <v>2423</v>
      </c>
      <c r="C785" s="5" t="s">
        <v>3016</v>
      </c>
      <c r="D785" s="52">
        <v>60000</v>
      </c>
      <c r="E785" s="5" t="s">
        <v>3024</v>
      </c>
      <c r="F785" s="5" t="s">
        <v>3018</v>
      </c>
    </row>
    <row r="786" spans="1:6" x14ac:dyDescent="0.2">
      <c r="A786" s="4">
        <v>785</v>
      </c>
      <c r="B786" s="4">
        <v>2426</v>
      </c>
      <c r="C786" s="4" t="s">
        <v>3016</v>
      </c>
      <c r="D786" s="51">
        <v>40000</v>
      </c>
      <c r="E786" s="4" t="s">
        <v>3024</v>
      </c>
      <c r="F786" s="4" t="s">
        <v>3018</v>
      </c>
    </row>
    <row r="787" spans="1:6" x14ac:dyDescent="0.2">
      <c r="A787" s="5">
        <v>786</v>
      </c>
      <c r="B787" s="5">
        <v>2427</v>
      </c>
      <c r="C787" s="5" t="s">
        <v>3016</v>
      </c>
      <c r="D787" s="52">
        <v>40000</v>
      </c>
      <c r="E787" s="5" t="s">
        <v>3017</v>
      </c>
      <c r="F787" s="5" t="s">
        <v>3018</v>
      </c>
    </row>
    <row r="788" spans="1:6" x14ac:dyDescent="0.2">
      <c r="A788" s="4">
        <v>787</v>
      </c>
      <c r="B788" s="4">
        <v>2430</v>
      </c>
      <c r="C788" s="4" t="s">
        <v>3019</v>
      </c>
      <c r="D788" s="51">
        <v>60000</v>
      </c>
      <c r="E788" s="4" t="s">
        <v>3024</v>
      </c>
      <c r="F788" s="4" t="s">
        <v>3018</v>
      </c>
    </row>
    <row r="789" spans="1:6" x14ac:dyDescent="0.2">
      <c r="A789" s="5">
        <v>788</v>
      </c>
      <c r="B789" s="5">
        <v>2431</v>
      </c>
      <c r="C789" s="5" t="s">
        <v>3016</v>
      </c>
      <c r="D789" s="52">
        <v>60000</v>
      </c>
      <c r="E789" s="5" t="s">
        <v>3024</v>
      </c>
      <c r="F789" s="5" t="s">
        <v>3018</v>
      </c>
    </row>
    <row r="790" spans="1:6" x14ac:dyDescent="0.2">
      <c r="A790" s="4">
        <v>789</v>
      </c>
      <c r="B790" s="4">
        <v>2432</v>
      </c>
      <c r="C790" s="4" t="s">
        <v>3019</v>
      </c>
      <c r="D790" s="51">
        <v>70000</v>
      </c>
      <c r="E790" s="4" t="s">
        <v>3024</v>
      </c>
      <c r="F790" s="4" t="s">
        <v>3018</v>
      </c>
    </row>
    <row r="791" spans="1:6" x14ac:dyDescent="0.2">
      <c r="A791" s="5">
        <v>790</v>
      </c>
      <c r="B791" s="5">
        <v>2433</v>
      </c>
      <c r="C791" s="5" t="s">
        <v>3016</v>
      </c>
      <c r="D791" s="52">
        <v>50000</v>
      </c>
      <c r="E791" s="5" t="s">
        <v>3017</v>
      </c>
      <c r="F791" s="5" t="s">
        <v>3018</v>
      </c>
    </row>
    <row r="792" spans="1:6" x14ac:dyDescent="0.2">
      <c r="A792" s="4">
        <v>791</v>
      </c>
      <c r="B792" s="4">
        <v>2437</v>
      </c>
      <c r="C792" s="4" t="s">
        <v>3016</v>
      </c>
      <c r="D792" s="51">
        <v>50000</v>
      </c>
      <c r="E792" s="4" t="s">
        <v>3017</v>
      </c>
      <c r="F792" s="4" t="s">
        <v>3018</v>
      </c>
    </row>
    <row r="793" spans="1:6" x14ac:dyDescent="0.2">
      <c r="A793" s="5">
        <v>792</v>
      </c>
      <c r="B793" s="5">
        <v>2441</v>
      </c>
      <c r="C793" s="5" t="s">
        <v>3016</v>
      </c>
      <c r="D793" s="52">
        <v>60000</v>
      </c>
      <c r="E793" s="5" t="s">
        <v>3024</v>
      </c>
      <c r="F793" s="5" t="s">
        <v>3018</v>
      </c>
    </row>
    <row r="794" spans="1:6" x14ac:dyDescent="0.2">
      <c r="A794" s="4">
        <v>793</v>
      </c>
      <c r="B794" s="4">
        <v>2442</v>
      </c>
      <c r="C794" s="4" t="s">
        <v>3016</v>
      </c>
      <c r="D794" s="51">
        <v>40000</v>
      </c>
      <c r="E794" s="4" t="s">
        <v>3017</v>
      </c>
      <c r="F794" s="4" t="s">
        <v>3018</v>
      </c>
    </row>
    <row r="795" spans="1:6" x14ac:dyDescent="0.2">
      <c r="A795" s="5">
        <v>794</v>
      </c>
      <c r="B795" s="5">
        <v>2443</v>
      </c>
      <c r="C795" s="5" t="s">
        <v>3016</v>
      </c>
      <c r="D795" s="52">
        <v>40000</v>
      </c>
      <c r="E795" s="5" t="s">
        <v>3017</v>
      </c>
      <c r="F795" s="5" t="s">
        <v>3018</v>
      </c>
    </row>
    <row r="796" spans="1:6" x14ac:dyDescent="0.2">
      <c r="A796" s="4">
        <v>795</v>
      </c>
      <c r="B796" s="4">
        <v>2448</v>
      </c>
      <c r="C796" s="4" t="s">
        <v>3019</v>
      </c>
      <c r="D796" s="51">
        <v>40000</v>
      </c>
      <c r="E796" s="4" t="s">
        <v>3017</v>
      </c>
      <c r="F796" s="4" t="s">
        <v>3018</v>
      </c>
    </row>
    <row r="797" spans="1:6" x14ac:dyDescent="0.2">
      <c r="A797" s="5">
        <v>796</v>
      </c>
      <c r="B797" s="5">
        <v>2450</v>
      </c>
      <c r="C797" s="5" t="s">
        <v>3019</v>
      </c>
      <c r="D797" s="52">
        <v>40000</v>
      </c>
      <c r="E797" s="5" t="s">
        <v>3017</v>
      </c>
      <c r="F797" s="5" t="s">
        <v>3018</v>
      </c>
    </row>
    <row r="798" spans="1:6" x14ac:dyDescent="0.2">
      <c r="A798" s="4">
        <v>797</v>
      </c>
      <c r="B798" s="4">
        <v>2454</v>
      </c>
      <c r="C798" s="4" t="s">
        <v>3019</v>
      </c>
      <c r="D798" s="51">
        <v>40000</v>
      </c>
      <c r="E798" s="4" t="s">
        <v>3017</v>
      </c>
      <c r="F798" s="4" t="s">
        <v>3020</v>
      </c>
    </row>
    <row r="799" spans="1:6" x14ac:dyDescent="0.2">
      <c r="A799" s="5">
        <v>798</v>
      </c>
      <c r="B799" s="5">
        <v>2456</v>
      </c>
      <c r="C799" s="5" t="s">
        <v>3019</v>
      </c>
      <c r="D799" s="52">
        <v>40000</v>
      </c>
      <c r="E799" s="5" t="s">
        <v>3017</v>
      </c>
      <c r="F799" s="5" t="s">
        <v>3018</v>
      </c>
    </row>
    <row r="800" spans="1:6" x14ac:dyDescent="0.2">
      <c r="A800" s="4">
        <v>799</v>
      </c>
      <c r="B800" s="4">
        <v>2457</v>
      </c>
      <c r="C800" s="4" t="s">
        <v>3016</v>
      </c>
      <c r="D800" s="51">
        <v>40000</v>
      </c>
      <c r="E800" s="4" t="s">
        <v>3017</v>
      </c>
      <c r="F800" s="4" t="s">
        <v>3018</v>
      </c>
    </row>
    <row r="801" spans="1:6" x14ac:dyDescent="0.2">
      <c r="A801" s="5">
        <v>800</v>
      </c>
      <c r="B801" s="5">
        <v>2458</v>
      </c>
      <c r="C801" s="5" t="s">
        <v>3016</v>
      </c>
      <c r="D801" s="52">
        <v>40000</v>
      </c>
      <c r="E801" s="5" t="s">
        <v>3017</v>
      </c>
      <c r="F801" s="5" t="s">
        <v>3018</v>
      </c>
    </row>
    <row r="802" spans="1:6" x14ac:dyDescent="0.2">
      <c r="A802" s="4">
        <v>801</v>
      </c>
      <c r="B802" s="4">
        <v>2460</v>
      </c>
      <c r="C802" s="4" t="s">
        <v>3016</v>
      </c>
      <c r="D802" s="51">
        <v>60000</v>
      </c>
      <c r="E802" s="4" t="s">
        <v>3024</v>
      </c>
      <c r="F802" s="4" t="s">
        <v>3018</v>
      </c>
    </row>
    <row r="803" spans="1:6" x14ac:dyDescent="0.2">
      <c r="A803" s="5">
        <v>802</v>
      </c>
      <c r="B803" s="5">
        <v>2464</v>
      </c>
      <c r="C803" s="5" t="s">
        <v>3016</v>
      </c>
      <c r="D803" s="52">
        <v>60000</v>
      </c>
      <c r="E803" s="5" t="s">
        <v>3024</v>
      </c>
      <c r="F803" s="5" t="s">
        <v>3018</v>
      </c>
    </row>
    <row r="804" spans="1:6" x14ac:dyDescent="0.2">
      <c r="A804" s="4">
        <v>803</v>
      </c>
      <c r="B804" s="4">
        <v>2466</v>
      </c>
      <c r="C804" s="4" t="s">
        <v>3016</v>
      </c>
      <c r="D804" s="51">
        <v>60000</v>
      </c>
      <c r="E804" s="4" t="s">
        <v>3024</v>
      </c>
      <c r="F804" s="4" t="s">
        <v>3018</v>
      </c>
    </row>
    <row r="805" spans="1:6" x14ac:dyDescent="0.2">
      <c r="A805" s="5">
        <v>804</v>
      </c>
      <c r="B805" s="5">
        <v>2468</v>
      </c>
      <c r="C805" s="5" t="s">
        <v>3019</v>
      </c>
      <c r="D805" s="52">
        <v>60000</v>
      </c>
      <c r="E805" s="5" t="s">
        <v>3024</v>
      </c>
      <c r="F805" s="5" t="s">
        <v>3018</v>
      </c>
    </row>
    <row r="806" spans="1:6" x14ac:dyDescent="0.2">
      <c r="A806" s="4">
        <v>805</v>
      </c>
      <c r="B806" s="4">
        <v>2472</v>
      </c>
      <c r="C806" s="4" t="s">
        <v>3016</v>
      </c>
      <c r="D806" s="51">
        <v>60000</v>
      </c>
      <c r="E806" s="4" t="s">
        <v>3024</v>
      </c>
      <c r="F806" s="4" t="s">
        <v>3018</v>
      </c>
    </row>
    <row r="807" spans="1:6" x14ac:dyDescent="0.2">
      <c r="A807" s="5">
        <v>806</v>
      </c>
      <c r="B807" s="5">
        <v>2481</v>
      </c>
      <c r="C807" s="5" t="s">
        <v>3016</v>
      </c>
      <c r="D807" s="52">
        <v>70000</v>
      </c>
      <c r="E807" s="5" t="s">
        <v>3024</v>
      </c>
      <c r="F807" s="5" t="s">
        <v>3018</v>
      </c>
    </row>
    <row r="808" spans="1:6" x14ac:dyDescent="0.2">
      <c r="A808" s="4">
        <v>807</v>
      </c>
      <c r="B808" s="4">
        <v>2484</v>
      </c>
      <c r="C808" s="4" t="s">
        <v>3016</v>
      </c>
      <c r="D808" s="51">
        <v>70000</v>
      </c>
      <c r="E808" s="4" t="s">
        <v>3024</v>
      </c>
      <c r="F808" s="4" t="s">
        <v>3018</v>
      </c>
    </row>
    <row r="809" spans="1:6" x14ac:dyDescent="0.2">
      <c r="A809" s="5">
        <v>808</v>
      </c>
      <c r="B809" s="5">
        <v>2486</v>
      </c>
      <c r="C809" s="5" t="s">
        <v>3016</v>
      </c>
      <c r="D809" s="52">
        <v>70000</v>
      </c>
      <c r="E809" s="5" t="s">
        <v>3024</v>
      </c>
      <c r="F809" s="5" t="s">
        <v>3018</v>
      </c>
    </row>
    <row r="810" spans="1:6" x14ac:dyDescent="0.2">
      <c r="A810" s="4">
        <v>809</v>
      </c>
      <c r="B810" s="4">
        <v>2487</v>
      </c>
      <c r="C810" s="4" t="s">
        <v>3016</v>
      </c>
      <c r="D810" s="51">
        <v>60000</v>
      </c>
      <c r="E810" s="4" t="s">
        <v>3024</v>
      </c>
      <c r="F810" s="4" t="s">
        <v>3018</v>
      </c>
    </row>
    <row r="811" spans="1:6" x14ac:dyDescent="0.2">
      <c r="A811" s="5">
        <v>810</v>
      </c>
      <c r="B811" s="5">
        <v>2488</v>
      </c>
      <c r="C811" s="5" t="s">
        <v>3016</v>
      </c>
      <c r="D811" s="52">
        <v>60000</v>
      </c>
      <c r="E811" s="5" t="s">
        <v>3017</v>
      </c>
      <c r="F811" s="5" t="s">
        <v>3018</v>
      </c>
    </row>
    <row r="812" spans="1:6" x14ac:dyDescent="0.2">
      <c r="A812" s="4">
        <v>811</v>
      </c>
      <c r="B812" s="4">
        <v>2489</v>
      </c>
      <c r="C812" s="4" t="s">
        <v>3019</v>
      </c>
      <c r="D812" s="51">
        <v>40000</v>
      </c>
      <c r="E812" s="4" t="s">
        <v>3017</v>
      </c>
      <c r="F812" s="4" t="s">
        <v>3020</v>
      </c>
    </row>
    <row r="813" spans="1:6" x14ac:dyDescent="0.2">
      <c r="A813" s="5">
        <v>812</v>
      </c>
      <c r="B813" s="5">
        <v>2490</v>
      </c>
      <c r="C813" s="5" t="s">
        <v>3019</v>
      </c>
      <c r="D813" s="52">
        <v>40000</v>
      </c>
      <c r="E813" s="5" t="s">
        <v>3017</v>
      </c>
      <c r="F813" s="5" t="s">
        <v>3018</v>
      </c>
    </row>
    <row r="814" spans="1:6" x14ac:dyDescent="0.2">
      <c r="A814" s="4">
        <v>813</v>
      </c>
      <c r="B814" s="4">
        <v>2491</v>
      </c>
      <c r="C814" s="4" t="s">
        <v>3016</v>
      </c>
      <c r="D814" s="51">
        <v>40000</v>
      </c>
      <c r="E814" s="4" t="s">
        <v>3017</v>
      </c>
      <c r="F814" s="4" t="s">
        <v>3020</v>
      </c>
    </row>
    <row r="815" spans="1:6" x14ac:dyDescent="0.2">
      <c r="A815" s="5">
        <v>814</v>
      </c>
      <c r="B815" s="5">
        <v>2495</v>
      </c>
      <c r="C815" s="5" t="s">
        <v>3016</v>
      </c>
      <c r="D815" s="52">
        <v>40000</v>
      </c>
      <c r="E815" s="5" t="s">
        <v>3017</v>
      </c>
      <c r="F815" s="5" t="s">
        <v>3020</v>
      </c>
    </row>
    <row r="816" spans="1:6" x14ac:dyDescent="0.2">
      <c r="A816" s="4">
        <v>815</v>
      </c>
      <c r="B816" s="4">
        <v>2498</v>
      </c>
      <c r="C816" s="4" t="s">
        <v>3016</v>
      </c>
      <c r="D816" s="51">
        <v>60000</v>
      </c>
      <c r="E816" s="4" t="s">
        <v>3024</v>
      </c>
      <c r="F816" s="4" t="s">
        <v>3018</v>
      </c>
    </row>
    <row r="817" spans="1:6" x14ac:dyDescent="0.2">
      <c r="A817" s="5">
        <v>816</v>
      </c>
      <c r="B817" s="5">
        <v>2499</v>
      </c>
      <c r="C817" s="5" t="s">
        <v>3016</v>
      </c>
      <c r="D817" s="52">
        <v>70000</v>
      </c>
      <c r="E817" s="5" t="s">
        <v>3024</v>
      </c>
      <c r="F817" s="5" t="s">
        <v>3018</v>
      </c>
    </row>
    <row r="818" spans="1:6" x14ac:dyDescent="0.2">
      <c r="A818" s="4">
        <v>817</v>
      </c>
      <c r="B818" s="4">
        <v>2500</v>
      </c>
      <c r="C818" s="4" t="s">
        <v>3016</v>
      </c>
      <c r="D818" s="51">
        <v>70000</v>
      </c>
      <c r="E818" s="4" t="s">
        <v>3024</v>
      </c>
      <c r="F818" s="4" t="s">
        <v>3018</v>
      </c>
    </row>
    <row r="819" spans="1:6" x14ac:dyDescent="0.2">
      <c r="A819" s="5">
        <v>818</v>
      </c>
      <c r="B819" s="5">
        <v>2502</v>
      </c>
      <c r="C819" s="5" t="s">
        <v>3019</v>
      </c>
      <c r="D819" s="52">
        <v>70000</v>
      </c>
      <c r="E819" s="5" t="s">
        <v>3024</v>
      </c>
      <c r="F819" s="5" t="s">
        <v>3018</v>
      </c>
    </row>
    <row r="820" spans="1:6" x14ac:dyDescent="0.2">
      <c r="A820" s="4">
        <v>819</v>
      </c>
      <c r="B820" s="4">
        <v>2506</v>
      </c>
      <c r="C820" s="4" t="s">
        <v>3016</v>
      </c>
      <c r="D820" s="51">
        <v>70000</v>
      </c>
      <c r="E820" s="4" t="s">
        <v>3024</v>
      </c>
      <c r="F820" s="4" t="s">
        <v>3018</v>
      </c>
    </row>
    <row r="821" spans="1:6" x14ac:dyDescent="0.2">
      <c r="A821" s="5">
        <v>820</v>
      </c>
      <c r="B821" s="5">
        <v>2507</v>
      </c>
      <c r="C821" s="5" t="s">
        <v>3016</v>
      </c>
      <c r="D821" s="52">
        <v>70000</v>
      </c>
      <c r="E821" s="5" t="s">
        <v>3017</v>
      </c>
      <c r="F821" s="5" t="s">
        <v>3018</v>
      </c>
    </row>
    <row r="822" spans="1:6" x14ac:dyDescent="0.2">
      <c r="A822" s="4">
        <v>821</v>
      </c>
      <c r="B822" s="4">
        <v>2508</v>
      </c>
      <c r="C822" s="4" t="s">
        <v>3016</v>
      </c>
      <c r="D822" s="51">
        <v>60000</v>
      </c>
      <c r="E822" s="4" t="s">
        <v>3024</v>
      </c>
      <c r="F822" s="4" t="s">
        <v>3018</v>
      </c>
    </row>
    <row r="823" spans="1:6" x14ac:dyDescent="0.2">
      <c r="A823" s="5">
        <v>822</v>
      </c>
      <c r="B823" s="5">
        <v>2509</v>
      </c>
      <c r="C823" s="5" t="s">
        <v>3016</v>
      </c>
      <c r="D823" s="52">
        <v>60000</v>
      </c>
      <c r="E823" s="5" t="s">
        <v>3024</v>
      </c>
      <c r="F823" s="5" t="s">
        <v>3018</v>
      </c>
    </row>
    <row r="824" spans="1:6" x14ac:dyDescent="0.2">
      <c r="A824" s="4">
        <v>823</v>
      </c>
      <c r="B824" s="4">
        <v>2512</v>
      </c>
      <c r="C824" s="4" t="s">
        <v>3016</v>
      </c>
      <c r="D824" s="51">
        <v>60000</v>
      </c>
      <c r="E824" s="4" t="s">
        <v>3024</v>
      </c>
      <c r="F824" s="4" t="s">
        <v>3018</v>
      </c>
    </row>
    <row r="825" spans="1:6" x14ac:dyDescent="0.2">
      <c r="A825" s="5">
        <v>824</v>
      </c>
      <c r="B825" s="5">
        <v>2516</v>
      </c>
      <c r="C825" s="5" t="s">
        <v>3016</v>
      </c>
      <c r="D825" s="52">
        <v>70000</v>
      </c>
      <c r="E825" s="5" t="s">
        <v>3024</v>
      </c>
      <c r="F825" s="5" t="s">
        <v>3018</v>
      </c>
    </row>
    <row r="826" spans="1:6" x14ac:dyDescent="0.2">
      <c r="A826" s="4">
        <v>825</v>
      </c>
      <c r="B826" s="4">
        <v>2520</v>
      </c>
      <c r="C826" s="4" t="s">
        <v>3016</v>
      </c>
      <c r="D826" s="51">
        <v>70000</v>
      </c>
      <c r="E826" s="4" t="s">
        <v>3024</v>
      </c>
      <c r="F826" s="4" t="s">
        <v>3018</v>
      </c>
    </row>
    <row r="827" spans="1:6" x14ac:dyDescent="0.2">
      <c r="A827" s="5">
        <v>826</v>
      </c>
      <c r="B827" s="5">
        <v>2521</v>
      </c>
      <c r="C827" s="5" t="s">
        <v>3019</v>
      </c>
      <c r="D827" s="52">
        <v>70000</v>
      </c>
      <c r="E827" s="5" t="s">
        <v>3024</v>
      </c>
      <c r="F827" s="5" t="s">
        <v>3018</v>
      </c>
    </row>
    <row r="828" spans="1:6" x14ac:dyDescent="0.2">
      <c r="A828" s="4">
        <v>827</v>
      </c>
      <c r="B828" s="4">
        <v>2522</v>
      </c>
      <c r="C828" s="4" t="s">
        <v>3016</v>
      </c>
      <c r="D828" s="51">
        <v>70000</v>
      </c>
      <c r="E828" s="4" t="s">
        <v>3024</v>
      </c>
      <c r="F828" s="4" t="s">
        <v>3018</v>
      </c>
    </row>
    <row r="829" spans="1:6" x14ac:dyDescent="0.2">
      <c r="A829" s="5">
        <v>828</v>
      </c>
      <c r="B829" s="5">
        <v>2526</v>
      </c>
      <c r="C829" s="5" t="s">
        <v>3016</v>
      </c>
      <c r="D829" s="52">
        <v>60000</v>
      </c>
      <c r="E829" s="5" t="s">
        <v>3024</v>
      </c>
      <c r="F829" s="5" t="s">
        <v>3018</v>
      </c>
    </row>
    <row r="830" spans="1:6" x14ac:dyDescent="0.2">
      <c r="A830" s="4">
        <v>829</v>
      </c>
      <c r="B830" s="4">
        <v>2527</v>
      </c>
      <c r="C830" s="4" t="s">
        <v>3016</v>
      </c>
      <c r="D830" s="51">
        <v>70000</v>
      </c>
      <c r="E830" s="4" t="s">
        <v>3024</v>
      </c>
      <c r="F830" s="4" t="s">
        <v>3018</v>
      </c>
    </row>
    <row r="831" spans="1:6" x14ac:dyDescent="0.2">
      <c r="A831" s="5">
        <v>830</v>
      </c>
      <c r="B831" s="5">
        <v>2530</v>
      </c>
      <c r="C831" s="5" t="s">
        <v>3016</v>
      </c>
      <c r="D831" s="52">
        <v>70000</v>
      </c>
      <c r="E831" s="5" t="s">
        <v>3024</v>
      </c>
      <c r="F831" s="5" t="s">
        <v>3018</v>
      </c>
    </row>
    <row r="832" spans="1:6" x14ac:dyDescent="0.2">
      <c r="A832" s="4">
        <v>831</v>
      </c>
      <c r="B832" s="4">
        <v>2531</v>
      </c>
      <c r="C832" s="4" t="s">
        <v>3016</v>
      </c>
      <c r="D832" s="51">
        <v>80000</v>
      </c>
      <c r="E832" s="4" t="s">
        <v>3024</v>
      </c>
      <c r="F832" s="4" t="s">
        <v>3018</v>
      </c>
    </row>
    <row r="833" spans="1:6" x14ac:dyDescent="0.2">
      <c r="A833" s="5">
        <v>832</v>
      </c>
      <c r="B833" s="5">
        <v>2534</v>
      </c>
      <c r="C833" s="5" t="s">
        <v>3016</v>
      </c>
      <c r="D833" s="52">
        <v>80000</v>
      </c>
      <c r="E833" s="5" t="s">
        <v>3024</v>
      </c>
      <c r="F833" s="5" t="s">
        <v>3018</v>
      </c>
    </row>
    <row r="834" spans="1:6" x14ac:dyDescent="0.2">
      <c r="A834" s="4">
        <v>833</v>
      </c>
      <c r="B834" s="4">
        <v>2539</v>
      </c>
      <c r="C834" s="4" t="s">
        <v>3019</v>
      </c>
      <c r="D834" s="51">
        <v>40000</v>
      </c>
      <c r="E834" s="4" t="s">
        <v>3017</v>
      </c>
      <c r="F834" s="4" t="s">
        <v>3020</v>
      </c>
    </row>
    <row r="835" spans="1:6" x14ac:dyDescent="0.2">
      <c r="A835" s="5">
        <v>834</v>
      </c>
      <c r="B835" s="5">
        <v>2540</v>
      </c>
      <c r="C835" s="5" t="s">
        <v>3016</v>
      </c>
      <c r="D835" s="52">
        <v>80000</v>
      </c>
      <c r="E835" s="5" t="s">
        <v>3017</v>
      </c>
      <c r="F835" s="5" t="s">
        <v>3018</v>
      </c>
    </row>
    <row r="836" spans="1:6" x14ac:dyDescent="0.2">
      <c r="A836" s="4">
        <v>835</v>
      </c>
      <c r="B836" s="4">
        <v>2543</v>
      </c>
      <c r="C836" s="4" t="s">
        <v>3019</v>
      </c>
      <c r="D836" s="51">
        <v>80000</v>
      </c>
      <c r="E836" s="4" t="s">
        <v>3017</v>
      </c>
      <c r="F836" s="4" t="s">
        <v>3020</v>
      </c>
    </row>
    <row r="837" spans="1:6" x14ac:dyDescent="0.2">
      <c r="A837" s="5">
        <v>836</v>
      </c>
      <c r="B837" s="5">
        <v>2545</v>
      </c>
      <c r="C837" s="5" t="s">
        <v>3019</v>
      </c>
      <c r="D837" s="52">
        <v>80000</v>
      </c>
      <c r="E837" s="5" t="s">
        <v>3017</v>
      </c>
      <c r="F837" s="5" t="s">
        <v>3018</v>
      </c>
    </row>
    <row r="838" spans="1:6" x14ac:dyDescent="0.2">
      <c r="A838" s="4">
        <v>837</v>
      </c>
      <c r="B838" s="4">
        <v>2547</v>
      </c>
      <c r="C838" s="4" t="s">
        <v>3016</v>
      </c>
      <c r="D838" s="51">
        <v>80000</v>
      </c>
      <c r="E838" s="4" t="s">
        <v>3017</v>
      </c>
      <c r="F838" s="4" t="s">
        <v>3018</v>
      </c>
    </row>
    <row r="839" spans="1:6" x14ac:dyDescent="0.2">
      <c r="A839" s="5">
        <v>838</v>
      </c>
      <c r="B839" s="5">
        <v>2548</v>
      </c>
      <c r="C839" s="5" t="s">
        <v>3019</v>
      </c>
      <c r="D839" s="52">
        <v>80000</v>
      </c>
      <c r="E839" s="5" t="s">
        <v>3017</v>
      </c>
      <c r="F839" s="5" t="s">
        <v>3018</v>
      </c>
    </row>
    <row r="840" spans="1:6" x14ac:dyDescent="0.2">
      <c r="A840" s="4">
        <v>839</v>
      </c>
      <c r="B840" s="4">
        <v>2549</v>
      </c>
      <c r="C840" s="4" t="s">
        <v>3019</v>
      </c>
      <c r="D840" s="51">
        <v>80000</v>
      </c>
      <c r="E840" s="4" t="s">
        <v>3017</v>
      </c>
      <c r="F840" s="4" t="s">
        <v>3020</v>
      </c>
    </row>
    <row r="841" spans="1:6" x14ac:dyDescent="0.2">
      <c r="A841" s="5">
        <v>840</v>
      </c>
      <c r="B841" s="5">
        <v>2551</v>
      </c>
      <c r="C841" s="5" t="s">
        <v>3019</v>
      </c>
      <c r="D841" s="52">
        <v>60000</v>
      </c>
      <c r="E841" s="5" t="s">
        <v>3024</v>
      </c>
      <c r="F841" s="5" t="s">
        <v>3018</v>
      </c>
    </row>
    <row r="842" spans="1:6" x14ac:dyDescent="0.2">
      <c r="A842" s="4">
        <v>841</v>
      </c>
      <c r="B842" s="4">
        <v>2553</v>
      </c>
      <c r="C842" s="4" t="s">
        <v>3016</v>
      </c>
      <c r="D842" s="51">
        <v>60000</v>
      </c>
      <c r="E842" s="4" t="s">
        <v>3024</v>
      </c>
      <c r="F842" s="4" t="s">
        <v>3018</v>
      </c>
    </row>
    <row r="843" spans="1:6" x14ac:dyDescent="0.2">
      <c r="A843" s="5">
        <v>842</v>
      </c>
      <c r="B843" s="5">
        <v>2555</v>
      </c>
      <c r="C843" s="5" t="s">
        <v>3016</v>
      </c>
      <c r="D843" s="52">
        <v>40000</v>
      </c>
      <c r="E843" s="5" t="s">
        <v>3017</v>
      </c>
      <c r="F843" s="5" t="s">
        <v>3020</v>
      </c>
    </row>
    <row r="844" spans="1:6" x14ac:dyDescent="0.2">
      <c r="A844" s="4">
        <v>843</v>
      </c>
      <c r="B844" s="4">
        <v>2561</v>
      </c>
      <c r="C844" s="4" t="s">
        <v>3019</v>
      </c>
      <c r="D844" s="51">
        <v>50000</v>
      </c>
      <c r="E844" s="4" t="s">
        <v>3017</v>
      </c>
      <c r="F844" s="4" t="s">
        <v>3018</v>
      </c>
    </row>
    <row r="845" spans="1:6" x14ac:dyDescent="0.2">
      <c r="A845" s="5">
        <v>844</v>
      </c>
      <c r="B845" s="5">
        <v>2563</v>
      </c>
      <c r="C845" s="5" t="s">
        <v>3019</v>
      </c>
      <c r="D845" s="52">
        <v>50000</v>
      </c>
      <c r="E845" s="5" t="s">
        <v>3017</v>
      </c>
      <c r="F845" s="5" t="s">
        <v>3020</v>
      </c>
    </row>
    <row r="846" spans="1:6" x14ac:dyDescent="0.2">
      <c r="A846" s="4">
        <v>845</v>
      </c>
      <c r="B846" s="4">
        <v>2570</v>
      </c>
      <c r="C846" s="4" t="s">
        <v>3019</v>
      </c>
      <c r="D846" s="51">
        <v>50000</v>
      </c>
      <c r="E846" s="4" t="s">
        <v>3017</v>
      </c>
      <c r="F846" s="4" t="s">
        <v>3018</v>
      </c>
    </row>
    <row r="847" spans="1:6" x14ac:dyDescent="0.2">
      <c r="A847" s="5">
        <v>846</v>
      </c>
      <c r="B847" s="5">
        <v>2571</v>
      </c>
      <c r="C847" s="5" t="s">
        <v>3019</v>
      </c>
      <c r="D847" s="52">
        <v>30000</v>
      </c>
      <c r="E847" s="5" t="s">
        <v>3022</v>
      </c>
      <c r="F847" s="5" t="s">
        <v>3020</v>
      </c>
    </row>
    <row r="848" spans="1:6" x14ac:dyDescent="0.2">
      <c r="A848" s="4">
        <v>847</v>
      </c>
      <c r="B848" s="4">
        <v>2578</v>
      </c>
      <c r="C848" s="4" t="s">
        <v>3019</v>
      </c>
      <c r="D848" s="51">
        <v>50000</v>
      </c>
      <c r="E848" s="4" t="s">
        <v>3017</v>
      </c>
      <c r="F848" s="4" t="s">
        <v>3018</v>
      </c>
    </row>
    <row r="849" spans="1:6" x14ac:dyDescent="0.2">
      <c r="A849" s="5">
        <v>848</v>
      </c>
      <c r="B849" s="5">
        <v>2579</v>
      </c>
      <c r="C849" s="5" t="s">
        <v>3019</v>
      </c>
      <c r="D849" s="52">
        <v>50000</v>
      </c>
      <c r="E849" s="5" t="s">
        <v>3017</v>
      </c>
      <c r="F849" s="5" t="s">
        <v>3020</v>
      </c>
    </row>
    <row r="850" spans="1:6" x14ac:dyDescent="0.2">
      <c r="A850" s="4">
        <v>849</v>
      </c>
      <c r="B850" s="4">
        <v>2583</v>
      </c>
      <c r="C850" s="4" t="s">
        <v>3016</v>
      </c>
      <c r="D850" s="51">
        <v>50000</v>
      </c>
      <c r="E850" s="4" t="s">
        <v>3017</v>
      </c>
      <c r="F850" s="4" t="s">
        <v>3018</v>
      </c>
    </row>
    <row r="851" spans="1:6" x14ac:dyDescent="0.2">
      <c r="A851" s="5">
        <v>850</v>
      </c>
      <c r="B851" s="5">
        <v>2584</v>
      </c>
      <c r="C851" s="5" t="s">
        <v>3019</v>
      </c>
      <c r="D851" s="52">
        <v>50000</v>
      </c>
      <c r="E851" s="5" t="s">
        <v>3017</v>
      </c>
      <c r="F851" s="5" t="s">
        <v>3018</v>
      </c>
    </row>
    <row r="852" spans="1:6" x14ac:dyDescent="0.2">
      <c r="A852" s="4">
        <v>851</v>
      </c>
      <c r="B852" s="4">
        <v>2587</v>
      </c>
      <c r="C852" s="4" t="s">
        <v>3019</v>
      </c>
      <c r="D852" s="51">
        <v>50000</v>
      </c>
      <c r="E852" s="4" t="s">
        <v>3017</v>
      </c>
      <c r="F852" s="4" t="s">
        <v>3018</v>
      </c>
    </row>
    <row r="853" spans="1:6" x14ac:dyDescent="0.2">
      <c r="A853" s="5">
        <v>852</v>
      </c>
      <c r="B853" s="5">
        <v>2593</v>
      </c>
      <c r="C853" s="5" t="s">
        <v>3019</v>
      </c>
      <c r="D853" s="52">
        <v>60000</v>
      </c>
      <c r="E853" s="5" t="s">
        <v>3017</v>
      </c>
      <c r="F853" s="5" t="s">
        <v>3018</v>
      </c>
    </row>
    <row r="854" spans="1:6" x14ac:dyDescent="0.2">
      <c r="A854" s="4">
        <v>853</v>
      </c>
      <c r="B854" s="4">
        <v>2601</v>
      </c>
      <c r="C854" s="4" t="s">
        <v>3019</v>
      </c>
      <c r="D854" s="51">
        <v>60000</v>
      </c>
      <c r="E854" s="4" t="s">
        <v>3017</v>
      </c>
      <c r="F854" s="4" t="s">
        <v>3020</v>
      </c>
    </row>
    <row r="855" spans="1:6" x14ac:dyDescent="0.2">
      <c r="A855" s="5">
        <v>854</v>
      </c>
      <c r="B855" s="5">
        <v>2603</v>
      </c>
      <c r="C855" s="5" t="s">
        <v>3019</v>
      </c>
      <c r="D855" s="52">
        <v>60000</v>
      </c>
      <c r="E855" s="5" t="s">
        <v>3017</v>
      </c>
      <c r="F855" s="5" t="s">
        <v>3018</v>
      </c>
    </row>
    <row r="856" spans="1:6" x14ac:dyDescent="0.2">
      <c r="A856" s="4">
        <v>855</v>
      </c>
      <c r="B856" s="4">
        <v>2604</v>
      </c>
      <c r="C856" s="4" t="s">
        <v>3019</v>
      </c>
      <c r="D856" s="51">
        <v>60000</v>
      </c>
      <c r="E856" s="4" t="s">
        <v>3024</v>
      </c>
      <c r="F856" s="4" t="s">
        <v>3020</v>
      </c>
    </row>
    <row r="857" spans="1:6" x14ac:dyDescent="0.2">
      <c r="A857" s="5">
        <v>856</v>
      </c>
      <c r="B857" s="5">
        <v>2610</v>
      </c>
      <c r="C857" s="5" t="s">
        <v>3016</v>
      </c>
      <c r="D857" s="52">
        <v>60000</v>
      </c>
      <c r="E857" s="5" t="s">
        <v>3017</v>
      </c>
      <c r="F857" s="5" t="s">
        <v>3018</v>
      </c>
    </row>
    <row r="858" spans="1:6" x14ac:dyDescent="0.2">
      <c r="A858" s="4">
        <v>857</v>
      </c>
      <c r="B858" s="4">
        <v>2613</v>
      </c>
      <c r="C858" s="4" t="s">
        <v>3016</v>
      </c>
      <c r="D858" s="51">
        <v>60000</v>
      </c>
      <c r="E858" s="4" t="s">
        <v>3024</v>
      </c>
      <c r="F858" s="4" t="s">
        <v>3018</v>
      </c>
    </row>
    <row r="859" spans="1:6" x14ac:dyDescent="0.2">
      <c r="A859" s="5">
        <v>858</v>
      </c>
      <c r="B859" s="5">
        <v>2616</v>
      </c>
      <c r="C859" s="5" t="s">
        <v>3019</v>
      </c>
      <c r="D859" s="52">
        <v>60000</v>
      </c>
      <c r="E859" s="5" t="s">
        <v>3024</v>
      </c>
      <c r="F859" s="5" t="s">
        <v>3020</v>
      </c>
    </row>
    <row r="860" spans="1:6" x14ac:dyDescent="0.2">
      <c r="A860" s="4">
        <v>859</v>
      </c>
      <c r="B860" s="4">
        <v>2617</v>
      </c>
      <c r="C860" s="4" t="s">
        <v>3016</v>
      </c>
      <c r="D860" s="51">
        <v>40000</v>
      </c>
      <c r="E860" s="4" t="s">
        <v>3022</v>
      </c>
      <c r="F860" s="4" t="s">
        <v>3018</v>
      </c>
    </row>
    <row r="861" spans="1:6" x14ac:dyDescent="0.2">
      <c r="A861" s="5">
        <v>860</v>
      </c>
      <c r="B861" s="5">
        <v>2618</v>
      </c>
      <c r="C861" s="5" t="s">
        <v>3016</v>
      </c>
      <c r="D861" s="52">
        <v>70000</v>
      </c>
      <c r="E861" s="5" t="s">
        <v>3021</v>
      </c>
      <c r="F861" s="5" t="s">
        <v>3018</v>
      </c>
    </row>
    <row r="862" spans="1:6" x14ac:dyDescent="0.2">
      <c r="A862" s="4">
        <v>861</v>
      </c>
      <c r="B862" s="4">
        <v>2619</v>
      </c>
      <c r="C862" s="4" t="s">
        <v>3016</v>
      </c>
      <c r="D862" s="51">
        <v>70000</v>
      </c>
      <c r="E862" s="4" t="s">
        <v>3021</v>
      </c>
      <c r="F862" s="4" t="s">
        <v>3018</v>
      </c>
    </row>
    <row r="863" spans="1:6" x14ac:dyDescent="0.2">
      <c r="A863" s="5">
        <v>862</v>
      </c>
      <c r="B863" s="5">
        <v>2620</v>
      </c>
      <c r="C863" s="5" t="s">
        <v>3016</v>
      </c>
      <c r="D863" s="52">
        <v>70000</v>
      </c>
      <c r="E863" s="5" t="s">
        <v>3021</v>
      </c>
      <c r="F863" s="5" t="s">
        <v>3018</v>
      </c>
    </row>
    <row r="864" spans="1:6" x14ac:dyDescent="0.2">
      <c r="A864" s="4">
        <v>863</v>
      </c>
      <c r="B864" s="4">
        <v>2621</v>
      </c>
      <c r="C864" s="4" t="s">
        <v>3019</v>
      </c>
      <c r="D864" s="51">
        <v>40000</v>
      </c>
      <c r="E864" s="4" t="s">
        <v>3022</v>
      </c>
      <c r="F864" s="4" t="s">
        <v>3018</v>
      </c>
    </row>
    <row r="865" spans="1:6" x14ac:dyDescent="0.2">
      <c r="A865" s="5">
        <v>864</v>
      </c>
      <c r="B865" s="5">
        <v>2626</v>
      </c>
      <c r="C865" s="5" t="s">
        <v>3016</v>
      </c>
      <c r="D865" s="52">
        <v>60000</v>
      </c>
      <c r="E865" s="5" t="s">
        <v>3021</v>
      </c>
      <c r="F865" s="5" t="s">
        <v>3018</v>
      </c>
    </row>
    <row r="866" spans="1:6" x14ac:dyDescent="0.2">
      <c r="A866" s="4">
        <v>865</v>
      </c>
      <c r="B866" s="4">
        <v>2628</v>
      </c>
      <c r="C866" s="4" t="s">
        <v>3016</v>
      </c>
      <c r="D866" s="51">
        <v>60000</v>
      </c>
      <c r="E866" s="4" t="s">
        <v>3021</v>
      </c>
      <c r="F866" s="4" t="s">
        <v>3018</v>
      </c>
    </row>
    <row r="867" spans="1:6" x14ac:dyDescent="0.2">
      <c r="A867" s="5">
        <v>866</v>
      </c>
      <c r="B867" s="5">
        <v>2630</v>
      </c>
      <c r="C867" s="5" t="s">
        <v>3016</v>
      </c>
      <c r="D867" s="52">
        <v>60000</v>
      </c>
      <c r="E867" s="5" t="s">
        <v>3021</v>
      </c>
      <c r="F867" s="5" t="s">
        <v>3018</v>
      </c>
    </row>
    <row r="868" spans="1:6" x14ac:dyDescent="0.2">
      <c r="A868" s="4">
        <v>867</v>
      </c>
      <c r="B868" s="4">
        <v>2638</v>
      </c>
      <c r="C868" s="4" t="s">
        <v>3016</v>
      </c>
      <c r="D868" s="51">
        <v>60000</v>
      </c>
      <c r="E868" s="4" t="s">
        <v>3021</v>
      </c>
      <c r="F868" s="4" t="s">
        <v>3020</v>
      </c>
    </row>
    <row r="869" spans="1:6" x14ac:dyDescent="0.2">
      <c r="A869" s="5">
        <v>868</v>
      </c>
      <c r="B869" s="5">
        <v>2639</v>
      </c>
      <c r="C869" s="5" t="s">
        <v>3016</v>
      </c>
      <c r="D869" s="52">
        <v>40000</v>
      </c>
      <c r="E869" s="5" t="s">
        <v>3022</v>
      </c>
      <c r="F869" s="5" t="s">
        <v>3018</v>
      </c>
    </row>
    <row r="870" spans="1:6" x14ac:dyDescent="0.2">
      <c r="A870" s="4">
        <v>869</v>
      </c>
      <c r="B870" s="4">
        <v>2647</v>
      </c>
      <c r="C870" s="4" t="s">
        <v>3019</v>
      </c>
      <c r="D870" s="51">
        <v>70000</v>
      </c>
      <c r="E870" s="4" t="s">
        <v>3021</v>
      </c>
      <c r="F870" s="4" t="s">
        <v>3018</v>
      </c>
    </row>
    <row r="871" spans="1:6" x14ac:dyDescent="0.2">
      <c r="A871" s="5">
        <v>870</v>
      </c>
      <c r="B871" s="5">
        <v>2649</v>
      </c>
      <c r="C871" s="5" t="s">
        <v>3019</v>
      </c>
      <c r="D871" s="52">
        <v>70000</v>
      </c>
      <c r="E871" s="5" t="s">
        <v>3021</v>
      </c>
      <c r="F871" s="5" t="s">
        <v>3020</v>
      </c>
    </row>
    <row r="872" spans="1:6" x14ac:dyDescent="0.2">
      <c r="A872" s="4">
        <v>871</v>
      </c>
      <c r="B872" s="4">
        <v>2650</v>
      </c>
      <c r="C872" s="4" t="s">
        <v>3019</v>
      </c>
      <c r="D872" s="51">
        <v>70000</v>
      </c>
      <c r="E872" s="4" t="s">
        <v>3021</v>
      </c>
      <c r="F872" s="4" t="s">
        <v>3020</v>
      </c>
    </row>
    <row r="873" spans="1:6" x14ac:dyDescent="0.2">
      <c r="A873" s="5">
        <v>872</v>
      </c>
      <c r="B873" s="5">
        <v>2652</v>
      </c>
      <c r="C873" s="5" t="s">
        <v>3019</v>
      </c>
      <c r="D873" s="52">
        <v>70000</v>
      </c>
      <c r="E873" s="5" t="s">
        <v>3021</v>
      </c>
      <c r="F873" s="5" t="s">
        <v>3020</v>
      </c>
    </row>
    <row r="874" spans="1:6" x14ac:dyDescent="0.2">
      <c r="A874" s="4">
        <v>873</v>
      </c>
      <c r="B874" s="4">
        <v>2653</v>
      </c>
      <c r="C874" s="4" t="s">
        <v>3019</v>
      </c>
      <c r="D874" s="51">
        <v>60000</v>
      </c>
      <c r="E874" s="4" t="s">
        <v>3024</v>
      </c>
      <c r="F874" s="4" t="s">
        <v>3020</v>
      </c>
    </row>
    <row r="875" spans="1:6" x14ac:dyDescent="0.2">
      <c r="A875" s="5">
        <v>874</v>
      </c>
      <c r="B875" s="5">
        <v>2655</v>
      </c>
      <c r="C875" s="5" t="s">
        <v>3016</v>
      </c>
      <c r="D875" s="52">
        <v>60000</v>
      </c>
      <c r="E875" s="5" t="s">
        <v>3024</v>
      </c>
      <c r="F875" s="5" t="s">
        <v>3020</v>
      </c>
    </row>
    <row r="876" spans="1:6" x14ac:dyDescent="0.2">
      <c r="A876" s="4">
        <v>875</v>
      </c>
      <c r="B876" s="4">
        <v>2667</v>
      </c>
      <c r="C876" s="4" t="s">
        <v>3019</v>
      </c>
      <c r="D876" s="51">
        <v>60000</v>
      </c>
      <c r="E876" s="4" t="s">
        <v>3017</v>
      </c>
      <c r="F876" s="4" t="s">
        <v>3020</v>
      </c>
    </row>
    <row r="877" spans="1:6" x14ac:dyDescent="0.2">
      <c r="A877" s="5">
        <v>876</v>
      </c>
      <c r="B877" s="5">
        <v>2668</v>
      </c>
      <c r="C877" s="5" t="s">
        <v>3016</v>
      </c>
      <c r="D877" s="52">
        <v>60000</v>
      </c>
      <c r="E877" s="5" t="s">
        <v>3021</v>
      </c>
      <c r="F877" s="5" t="s">
        <v>3020</v>
      </c>
    </row>
    <row r="878" spans="1:6" x14ac:dyDescent="0.2">
      <c r="A878" s="4">
        <v>877</v>
      </c>
      <c r="B878" s="4">
        <v>2670</v>
      </c>
      <c r="C878" s="4" t="s">
        <v>3016</v>
      </c>
      <c r="D878" s="51">
        <v>60000</v>
      </c>
      <c r="E878" s="4" t="s">
        <v>3021</v>
      </c>
      <c r="F878" s="4" t="s">
        <v>3018</v>
      </c>
    </row>
    <row r="879" spans="1:6" x14ac:dyDescent="0.2">
      <c r="A879" s="5">
        <v>878</v>
      </c>
      <c r="B879" s="5">
        <v>2671</v>
      </c>
      <c r="C879" s="5" t="s">
        <v>3016</v>
      </c>
      <c r="D879" s="52">
        <v>60000</v>
      </c>
      <c r="E879" s="5" t="s">
        <v>3021</v>
      </c>
      <c r="F879" s="5" t="s">
        <v>3018</v>
      </c>
    </row>
    <row r="880" spans="1:6" x14ac:dyDescent="0.2">
      <c r="A880" s="4">
        <v>879</v>
      </c>
      <c r="B880" s="4">
        <v>2677</v>
      </c>
      <c r="C880" s="4" t="s">
        <v>3016</v>
      </c>
      <c r="D880" s="51">
        <v>60000</v>
      </c>
      <c r="E880" s="4" t="s">
        <v>3021</v>
      </c>
      <c r="F880" s="4" t="s">
        <v>3018</v>
      </c>
    </row>
    <row r="881" spans="1:6" x14ac:dyDescent="0.2">
      <c r="A881" s="5">
        <v>880</v>
      </c>
      <c r="B881" s="5">
        <v>2684</v>
      </c>
      <c r="C881" s="5" t="s">
        <v>3016</v>
      </c>
      <c r="D881" s="52">
        <v>60000</v>
      </c>
      <c r="E881" s="5" t="s">
        <v>3021</v>
      </c>
      <c r="F881" s="5" t="s">
        <v>3018</v>
      </c>
    </row>
    <row r="882" spans="1:6" x14ac:dyDescent="0.2">
      <c r="A882" s="4">
        <v>881</v>
      </c>
      <c r="B882" s="4">
        <v>2685</v>
      </c>
      <c r="C882" s="4" t="s">
        <v>3016</v>
      </c>
      <c r="D882" s="51">
        <v>60000</v>
      </c>
      <c r="E882" s="4" t="s">
        <v>3021</v>
      </c>
      <c r="F882" s="4" t="s">
        <v>3018</v>
      </c>
    </row>
    <row r="883" spans="1:6" x14ac:dyDescent="0.2">
      <c r="A883" s="5">
        <v>882</v>
      </c>
      <c r="B883" s="5">
        <v>2689</v>
      </c>
      <c r="C883" s="5" t="s">
        <v>3016</v>
      </c>
      <c r="D883" s="52">
        <v>60000</v>
      </c>
      <c r="E883" s="5" t="s">
        <v>3017</v>
      </c>
      <c r="F883" s="5" t="s">
        <v>3018</v>
      </c>
    </row>
    <row r="884" spans="1:6" x14ac:dyDescent="0.2">
      <c r="A884" s="4">
        <v>883</v>
      </c>
      <c r="B884" s="4">
        <v>2693</v>
      </c>
      <c r="C884" s="4" t="s">
        <v>3016</v>
      </c>
      <c r="D884" s="51">
        <v>60000</v>
      </c>
      <c r="E884" s="4" t="s">
        <v>3017</v>
      </c>
      <c r="F884" s="4" t="s">
        <v>3018</v>
      </c>
    </row>
    <row r="885" spans="1:6" x14ac:dyDescent="0.2">
      <c r="A885" s="5">
        <v>884</v>
      </c>
      <c r="B885" s="5">
        <v>2696</v>
      </c>
      <c r="C885" s="5" t="s">
        <v>3016</v>
      </c>
      <c r="D885" s="52">
        <v>70000</v>
      </c>
      <c r="E885" s="5" t="s">
        <v>3024</v>
      </c>
      <c r="F885" s="5" t="s">
        <v>3018</v>
      </c>
    </row>
    <row r="886" spans="1:6" x14ac:dyDescent="0.2">
      <c r="A886" s="4">
        <v>885</v>
      </c>
      <c r="B886" s="4">
        <v>2697</v>
      </c>
      <c r="C886" s="4" t="s">
        <v>3016</v>
      </c>
      <c r="D886" s="51">
        <v>80000</v>
      </c>
      <c r="E886" s="4" t="s">
        <v>3024</v>
      </c>
      <c r="F886" s="4" t="s">
        <v>3018</v>
      </c>
    </row>
    <row r="887" spans="1:6" x14ac:dyDescent="0.2">
      <c r="A887" s="5">
        <v>886</v>
      </c>
      <c r="B887" s="5">
        <v>2699</v>
      </c>
      <c r="C887" s="5" t="s">
        <v>3016</v>
      </c>
      <c r="D887" s="52">
        <v>80000</v>
      </c>
      <c r="E887" s="5" t="s">
        <v>3024</v>
      </c>
      <c r="F887" s="5" t="s">
        <v>3018</v>
      </c>
    </row>
    <row r="888" spans="1:6" x14ac:dyDescent="0.2">
      <c r="A888" s="4">
        <v>887</v>
      </c>
      <c r="B888" s="4">
        <v>2704</v>
      </c>
      <c r="C888" s="4" t="s">
        <v>3016</v>
      </c>
      <c r="D888" s="51">
        <v>60000</v>
      </c>
      <c r="E888" s="4" t="s">
        <v>3017</v>
      </c>
      <c r="F888" s="4" t="s">
        <v>3018</v>
      </c>
    </row>
    <row r="889" spans="1:6" x14ac:dyDescent="0.2">
      <c r="A889" s="5">
        <v>888</v>
      </c>
      <c r="B889" s="5">
        <v>2709</v>
      </c>
      <c r="C889" s="5" t="s">
        <v>3016</v>
      </c>
      <c r="D889" s="52">
        <v>60000</v>
      </c>
      <c r="E889" s="5" t="s">
        <v>3017</v>
      </c>
      <c r="F889" s="5" t="s">
        <v>3018</v>
      </c>
    </row>
    <row r="890" spans="1:6" x14ac:dyDescent="0.2">
      <c r="A890" s="4">
        <v>889</v>
      </c>
      <c r="B890" s="4">
        <v>2713</v>
      </c>
      <c r="C890" s="4" t="s">
        <v>3016</v>
      </c>
      <c r="D890" s="51">
        <v>60000</v>
      </c>
      <c r="E890" s="4" t="s">
        <v>3017</v>
      </c>
      <c r="F890" s="4" t="s">
        <v>3018</v>
      </c>
    </row>
    <row r="891" spans="1:6" x14ac:dyDescent="0.2">
      <c r="A891" s="5">
        <v>890</v>
      </c>
      <c r="B891" s="5">
        <v>2715</v>
      </c>
      <c r="C891" s="5" t="s">
        <v>3019</v>
      </c>
      <c r="D891" s="52">
        <v>60000</v>
      </c>
      <c r="E891" s="5" t="s">
        <v>3017</v>
      </c>
      <c r="F891" s="5" t="s">
        <v>3018</v>
      </c>
    </row>
    <row r="892" spans="1:6" x14ac:dyDescent="0.2">
      <c r="A892" s="4">
        <v>891</v>
      </c>
      <c r="B892" s="4">
        <v>2718</v>
      </c>
      <c r="C892" s="4" t="s">
        <v>3016</v>
      </c>
      <c r="D892" s="51">
        <v>70000</v>
      </c>
      <c r="E892" s="4" t="s">
        <v>3024</v>
      </c>
      <c r="F892" s="4" t="s">
        <v>3018</v>
      </c>
    </row>
    <row r="893" spans="1:6" x14ac:dyDescent="0.2">
      <c r="A893" s="5">
        <v>892</v>
      </c>
      <c r="B893" s="5">
        <v>2720</v>
      </c>
      <c r="C893" s="5" t="s">
        <v>3016</v>
      </c>
      <c r="D893" s="52">
        <v>70000</v>
      </c>
      <c r="E893" s="5" t="s">
        <v>3024</v>
      </c>
      <c r="F893" s="5" t="s">
        <v>3018</v>
      </c>
    </row>
    <row r="894" spans="1:6" x14ac:dyDescent="0.2">
      <c r="A894" s="4">
        <v>893</v>
      </c>
      <c r="B894" s="4">
        <v>2724</v>
      </c>
      <c r="C894" s="4" t="s">
        <v>3016</v>
      </c>
      <c r="D894" s="51">
        <v>90000</v>
      </c>
      <c r="E894" s="4" t="s">
        <v>3024</v>
      </c>
      <c r="F894" s="4" t="s">
        <v>3018</v>
      </c>
    </row>
    <row r="895" spans="1:6" x14ac:dyDescent="0.2">
      <c r="A895" s="5">
        <v>894</v>
      </c>
      <c r="B895" s="5">
        <v>2725</v>
      </c>
      <c r="C895" s="5" t="s">
        <v>3016</v>
      </c>
      <c r="D895" s="52">
        <v>90000</v>
      </c>
      <c r="E895" s="5" t="s">
        <v>3024</v>
      </c>
      <c r="F895" s="5" t="s">
        <v>3018</v>
      </c>
    </row>
    <row r="896" spans="1:6" x14ac:dyDescent="0.2">
      <c r="A896" s="4">
        <v>895</v>
      </c>
      <c r="B896" s="4">
        <v>2729</v>
      </c>
      <c r="C896" s="4" t="s">
        <v>3016</v>
      </c>
      <c r="D896" s="51">
        <v>100000</v>
      </c>
      <c r="E896" s="4" t="s">
        <v>3024</v>
      </c>
      <c r="F896" s="4" t="s">
        <v>3018</v>
      </c>
    </row>
    <row r="897" spans="1:6" x14ac:dyDescent="0.2">
      <c r="A897" s="5">
        <v>896</v>
      </c>
      <c r="B897" s="5">
        <v>2737</v>
      </c>
      <c r="C897" s="5" t="s">
        <v>3016</v>
      </c>
      <c r="D897" s="52">
        <v>100000</v>
      </c>
      <c r="E897" s="5" t="s">
        <v>3024</v>
      </c>
      <c r="F897" s="5" t="s">
        <v>3018</v>
      </c>
    </row>
    <row r="898" spans="1:6" x14ac:dyDescent="0.2">
      <c r="A898" s="4">
        <v>897</v>
      </c>
      <c r="B898" s="4">
        <v>2738</v>
      </c>
      <c r="C898" s="4" t="s">
        <v>3016</v>
      </c>
      <c r="D898" s="51">
        <v>100000</v>
      </c>
      <c r="E898" s="4" t="s">
        <v>3024</v>
      </c>
      <c r="F898" s="4" t="s">
        <v>3018</v>
      </c>
    </row>
    <row r="899" spans="1:6" x14ac:dyDescent="0.2">
      <c r="A899" s="5">
        <v>898</v>
      </c>
      <c r="B899" s="5">
        <v>2741</v>
      </c>
      <c r="C899" s="5" t="s">
        <v>3019</v>
      </c>
      <c r="D899" s="52">
        <v>60000</v>
      </c>
      <c r="E899" s="5" t="s">
        <v>3017</v>
      </c>
      <c r="F899" s="5" t="s">
        <v>3020</v>
      </c>
    </row>
    <row r="900" spans="1:6" x14ac:dyDescent="0.2">
      <c r="A900" s="4">
        <v>899</v>
      </c>
      <c r="B900" s="4">
        <v>2745</v>
      </c>
      <c r="C900" s="4" t="s">
        <v>3016</v>
      </c>
      <c r="D900" s="51">
        <v>80000</v>
      </c>
      <c r="E900" s="4" t="s">
        <v>3024</v>
      </c>
      <c r="F900" s="4" t="s">
        <v>3018</v>
      </c>
    </row>
    <row r="901" spans="1:6" x14ac:dyDescent="0.2">
      <c r="A901" s="5">
        <v>900</v>
      </c>
      <c r="B901" s="5">
        <v>2747</v>
      </c>
      <c r="C901" s="5" t="s">
        <v>3019</v>
      </c>
      <c r="D901" s="52">
        <v>80000</v>
      </c>
      <c r="E901" s="5" t="s">
        <v>3024</v>
      </c>
      <c r="F901" s="5" t="s">
        <v>3018</v>
      </c>
    </row>
    <row r="902" spans="1:6" x14ac:dyDescent="0.2">
      <c r="A902" s="4">
        <v>901</v>
      </c>
      <c r="B902" s="4">
        <v>2750</v>
      </c>
      <c r="C902" s="4" t="s">
        <v>3019</v>
      </c>
      <c r="D902" s="51">
        <v>90000</v>
      </c>
      <c r="E902" s="4" t="s">
        <v>3017</v>
      </c>
      <c r="F902" s="4" t="s">
        <v>3018</v>
      </c>
    </row>
    <row r="903" spans="1:6" x14ac:dyDescent="0.2">
      <c r="A903" s="5">
        <v>902</v>
      </c>
      <c r="B903" s="5">
        <v>2760</v>
      </c>
      <c r="C903" s="5" t="s">
        <v>3019</v>
      </c>
      <c r="D903" s="52">
        <v>60000</v>
      </c>
      <c r="E903" s="5" t="s">
        <v>3017</v>
      </c>
      <c r="F903" s="5" t="s">
        <v>3020</v>
      </c>
    </row>
    <row r="904" spans="1:6" x14ac:dyDescent="0.2">
      <c r="A904" s="4">
        <v>903</v>
      </c>
      <c r="B904" s="4">
        <v>2764</v>
      </c>
      <c r="C904" s="4" t="s">
        <v>3016</v>
      </c>
      <c r="D904" s="51">
        <v>70000</v>
      </c>
      <c r="E904" s="4" t="s">
        <v>3017</v>
      </c>
      <c r="F904" s="4" t="s">
        <v>3018</v>
      </c>
    </row>
    <row r="905" spans="1:6" x14ac:dyDescent="0.2">
      <c r="A905" s="5">
        <v>904</v>
      </c>
      <c r="B905" s="5">
        <v>2765</v>
      </c>
      <c r="C905" s="5" t="s">
        <v>3019</v>
      </c>
      <c r="D905" s="52">
        <v>110000</v>
      </c>
      <c r="E905" s="5" t="s">
        <v>3024</v>
      </c>
      <c r="F905" s="5" t="s">
        <v>3018</v>
      </c>
    </row>
    <row r="906" spans="1:6" x14ac:dyDescent="0.2">
      <c r="A906" s="4">
        <v>905</v>
      </c>
      <c r="B906" s="4">
        <v>2770</v>
      </c>
      <c r="C906" s="4" t="s">
        <v>3019</v>
      </c>
      <c r="D906" s="51">
        <v>110000</v>
      </c>
      <c r="E906" s="4" t="s">
        <v>3024</v>
      </c>
      <c r="F906" s="4" t="s">
        <v>3018</v>
      </c>
    </row>
    <row r="907" spans="1:6" x14ac:dyDescent="0.2">
      <c r="A907" s="5">
        <v>906</v>
      </c>
      <c r="B907" s="5">
        <v>2771</v>
      </c>
      <c r="C907" s="5" t="s">
        <v>3019</v>
      </c>
      <c r="D907" s="52">
        <v>110000</v>
      </c>
      <c r="E907" s="5" t="s">
        <v>3024</v>
      </c>
      <c r="F907" s="5" t="s">
        <v>3018</v>
      </c>
    </row>
    <row r="908" spans="1:6" x14ac:dyDescent="0.2">
      <c r="A908" s="4">
        <v>907</v>
      </c>
      <c r="B908" s="4">
        <v>2773</v>
      </c>
      <c r="C908" s="4" t="s">
        <v>3016</v>
      </c>
      <c r="D908" s="51">
        <v>80000</v>
      </c>
      <c r="E908" s="4" t="s">
        <v>3024</v>
      </c>
      <c r="F908" s="4" t="s">
        <v>3018</v>
      </c>
    </row>
    <row r="909" spans="1:6" x14ac:dyDescent="0.2">
      <c r="A909" s="5">
        <v>908</v>
      </c>
      <c r="B909" s="5">
        <v>2775</v>
      </c>
      <c r="C909" s="5" t="s">
        <v>3019</v>
      </c>
      <c r="D909" s="52">
        <v>80000</v>
      </c>
      <c r="E909" s="5" t="s">
        <v>3024</v>
      </c>
      <c r="F909" s="5" t="s">
        <v>3018</v>
      </c>
    </row>
    <row r="910" spans="1:6" x14ac:dyDescent="0.2">
      <c r="A910" s="4">
        <v>909</v>
      </c>
      <c r="B910" s="4">
        <v>2776</v>
      </c>
      <c r="C910" s="4" t="s">
        <v>3019</v>
      </c>
      <c r="D910" s="51">
        <v>80000</v>
      </c>
      <c r="E910" s="4" t="s">
        <v>3024</v>
      </c>
      <c r="F910" s="4" t="s">
        <v>3018</v>
      </c>
    </row>
    <row r="911" spans="1:6" x14ac:dyDescent="0.2">
      <c r="A911" s="5">
        <v>910</v>
      </c>
      <c r="B911" s="5">
        <v>2778</v>
      </c>
      <c r="C911" s="5" t="s">
        <v>3016</v>
      </c>
      <c r="D911" s="52">
        <v>80000</v>
      </c>
      <c r="E911" s="5" t="s">
        <v>3024</v>
      </c>
      <c r="F911" s="5" t="s">
        <v>3020</v>
      </c>
    </row>
    <row r="912" spans="1:6" x14ac:dyDescent="0.2">
      <c r="A912" s="4">
        <v>911</v>
      </c>
      <c r="B912" s="4">
        <v>2779</v>
      </c>
      <c r="C912" s="4" t="s">
        <v>3016</v>
      </c>
      <c r="D912" s="51">
        <v>80000</v>
      </c>
      <c r="E912" s="4" t="s">
        <v>3024</v>
      </c>
      <c r="F912" s="4" t="s">
        <v>3018</v>
      </c>
    </row>
    <row r="913" spans="1:6" x14ac:dyDescent="0.2">
      <c r="A913" s="5">
        <v>912</v>
      </c>
      <c r="B913" s="5">
        <v>2781</v>
      </c>
      <c r="C913" s="5" t="s">
        <v>3016</v>
      </c>
      <c r="D913" s="52">
        <v>80000</v>
      </c>
      <c r="E913" s="5" t="s">
        <v>3024</v>
      </c>
      <c r="F913" s="5" t="s">
        <v>3018</v>
      </c>
    </row>
    <row r="914" spans="1:6" x14ac:dyDescent="0.2">
      <c r="A914" s="4">
        <v>913</v>
      </c>
      <c r="B914" s="4">
        <v>2787</v>
      </c>
      <c r="C914" s="4" t="s">
        <v>3019</v>
      </c>
      <c r="D914" s="51">
        <v>60000</v>
      </c>
      <c r="E914" s="4" t="s">
        <v>3017</v>
      </c>
      <c r="F914" s="4" t="s">
        <v>3018</v>
      </c>
    </row>
    <row r="915" spans="1:6" x14ac:dyDescent="0.2">
      <c r="A915" s="5">
        <v>914</v>
      </c>
      <c r="B915" s="5">
        <v>2791</v>
      </c>
      <c r="C915" s="5" t="s">
        <v>3016</v>
      </c>
      <c r="D915" s="52">
        <v>60000</v>
      </c>
      <c r="E915" s="5" t="s">
        <v>3017</v>
      </c>
      <c r="F915" s="5" t="s">
        <v>3018</v>
      </c>
    </row>
    <row r="916" spans="1:6" x14ac:dyDescent="0.2">
      <c r="A916" s="4">
        <v>915</v>
      </c>
      <c r="B916" s="4">
        <v>2794</v>
      </c>
      <c r="C916" s="4" t="s">
        <v>3019</v>
      </c>
      <c r="D916" s="51">
        <v>70000</v>
      </c>
      <c r="E916" s="4" t="s">
        <v>3017</v>
      </c>
      <c r="F916" s="4" t="s">
        <v>3020</v>
      </c>
    </row>
    <row r="917" spans="1:6" x14ac:dyDescent="0.2">
      <c r="A917" s="5">
        <v>916</v>
      </c>
      <c r="B917" s="5">
        <v>2795</v>
      </c>
      <c r="C917" s="5" t="s">
        <v>3019</v>
      </c>
      <c r="D917" s="52">
        <v>70000</v>
      </c>
      <c r="E917" s="5" t="s">
        <v>3017</v>
      </c>
      <c r="F917" s="5" t="s">
        <v>3018</v>
      </c>
    </row>
    <row r="918" spans="1:6" x14ac:dyDescent="0.2">
      <c r="A918" s="4">
        <v>917</v>
      </c>
      <c r="B918" s="4">
        <v>2796</v>
      </c>
      <c r="C918" s="4" t="s">
        <v>3019</v>
      </c>
      <c r="D918" s="51">
        <v>70000</v>
      </c>
      <c r="E918" s="4" t="s">
        <v>3017</v>
      </c>
      <c r="F918" s="4" t="s">
        <v>3020</v>
      </c>
    </row>
    <row r="919" spans="1:6" x14ac:dyDescent="0.2">
      <c r="A919" s="5">
        <v>918</v>
      </c>
      <c r="B919" s="5">
        <v>2797</v>
      </c>
      <c r="C919" s="5" t="s">
        <v>3019</v>
      </c>
      <c r="D919" s="52">
        <v>70000</v>
      </c>
      <c r="E919" s="5" t="s">
        <v>3017</v>
      </c>
      <c r="F919" s="5" t="s">
        <v>3018</v>
      </c>
    </row>
    <row r="920" spans="1:6" x14ac:dyDescent="0.2">
      <c r="A920" s="4">
        <v>919</v>
      </c>
      <c r="B920" s="4">
        <v>2801</v>
      </c>
      <c r="C920" s="4" t="s">
        <v>3016</v>
      </c>
      <c r="D920" s="51">
        <v>60000</v>
      </c>
      <c r="E920" s="4" t="s">
        <v>3017</v>
      </c>
      <c r="F920" s="4" t="s">
        <v>3018</v>
      </c>
    </row>
    <row r="921" spans="1:6" x14ac:dyDescent="0.2">
      <c r="A921" s="5">
        <v>920</v>
      </c>
      <c r="B921" s="5">
        <v>2803</v>
      </c>
      <c r="C921" s="5" t="s">
        <v>3016</v>
      </c>
      <c r="D921" s="52">
        <v>60000</v>
      </c>
      <c r="E921" s="5" t="s">
        <v>3017</v>
      </c>
      <c r="F921" s="5" t="s">
        <v>3018</v>
      </c>
    </row>
    <row r="922" spans="1:6" x14ac:dyDescent="0.2">
      <c r="A922" s="4">
        <v>921</v>
      </c>
      <c r="B922" s="4">
        <v>2813</v>
      </c>
      <c r="C922" s="4" t="s">
        <v>3019</v>
      </c>
      <c r="D922" s="51">
        <v>60000</v>
      </c>
      <c r="E922" s="4" t="s">
        <v>3017</v>
      </c>
      <c r="F922" s="4" t="s">
        <v>3018</v>
      </c>
    </row>
    <row r="923" spans="1:6" x14ac:dyDescent="0.2">
      <c r="A923" s="5">
        <v>922</v>
      </c>
      <c r="B923" s="5">
        <v>2817</v>
      </c>
      <c r="C923" s="5" t="s">
        <v>3016</v>
      </c>
      <c r="D923" s="52">
        <v>60000</v>
      </c>
      <c r="E923" s="5" t="s">
        <v>3017</v>
      </c>
      <c r="F923" s="5" t="s">
        <v>3018</v>
      </c>
    </row>
    <row r="924" spans="1:6" x14ac:dyDescent="0.2">
      <c r="A924" s="4">
        <v>923</v>
      </c>
      <c r="B924" s="4">
        <v>2820</v>
      </c>
      <c r="C924" s="4" t="s">
        <v>3019</v>
      </c>
      <c r="D924" s="51">
        <v>90000</v>
      </c>
      <c r="E924" s="4" t="s">
        <v>3021</v>
      </c>
      <c r="F924" s="4" t="s">
        <v>3020</v>
      </c>
    </row>
    <row r="925" spans="1:6" x14ac:dyDescent="0.2">
      <c r="A925" s="5">
        <v>924</v>
      </c>
      <c r="B925" s="5">
        <v>2823</v>
      </c>
      <c r="C925" s="5" t="s">
        <v>3016</v>
      </c>
      <c r="D925" s="52">
        <v>60000</v>
      </c>
      <c r="E925" s="5" t="s">
        <v>3021</v>
      </c>
      <c r="F925" s="5" t="s">
        <v>3020</v>
      </c>
    </row>
    <row r="926" spans="1:6" x14ac:dyDescent="0.2">
      <c r="A926" s="4">
        <v>925</v>
      </c>
      <c r="B926" s="4">
        <v>2825</v>
      </c>
      <c r="C926" s="4" t="s">
        <v>3019</v>
      </c>
      <c r="D926" s="51">
        <v>60000</v>
      </c>
      <c r="E926" s="4" t="s">
        <v>3021</v>
      </c>
      <c r="F926" s="4" t="s">
        <v>3020</v>
      </c>
    </row>
    <row r="927" spans="1:6" x14ac:dyDescent="0.2">
      <c r="A927" s="5">
        <v>926</v>
      </c>
      <c r="B927" s="5">
        <v>2828</v>
      </c>
      <c r="C927" s="5" t="s">
        <v>3019</v>
      </c>
      <c r="D927" s="52">
        <v>40000</v>
      </c>
      <c r="E927" s="5" t="s">
        <v>3021</v>
      </c>
      <c r="F927" s="5" t="s">
        <v>3018</v>
      </c>
    </row>
    <row r="928" spans="1:6" x14ac:dyDescent="0.2">
      <c r="A928" s="4">
        <v>927</v>
      </c>
      <c r="B928" s="4">
        <v>2833</v>
      </c>
      <c r="C928" s="4" t="s">
        <v>3019</v>
      </c>
      <c r="D928" s="51">
        <v>40000</v>
      </c>
      <c r="E928" s="4" t="s">
        <v>3021</v>
      </c>
      <c r="F928" s="4" t="s">
        <v>3020</v>
      </c>
    </row>
    <row r="929" spans="1:6" x14ac:dyDescent="0.2">
      <c r="A929" s="5">
        <v>928</v>
      </c>
      <c r="B929" s="5">
        <v>2837</v>
      </c>
      <c r="C929" s="5" t="s">
        <v>3019</v>
      </c>
      <c r="D929" s="52">
        <v>40000</v>
      </c>
      <c r="E929" s="5" t="s">
        <v>3021</v>
      </c>
      <c r="F929" s="5" t="s">
        <v>3020</v>
      </c>
    </row>
    <row r="930" spans="1:6" x14ac:dyDescent="0.2">
      <c r="A930" s="4">
        <v>929</v>
      </c>
      <c r="B930" s="4">
        <v>2840</v>
      </c>
      <c r="C930" s="4" t="s">
        <v>3016</v>
      </c>
      <c r="D930" s="51">
        <v>60000</v>
      </c>
      <c r="E930" s="4" t="s">
        <v>3021</v>
      </c>
      <c r="F930" s="4" t="s">
        <v>3018</v>
      </c>
    </row>
    <row r="931" spans="1:6" x14ac:dyDescent="0.2">
      <c r="A931" s="5">
        <v>930</v>
      </c>
      <c r="B931" s="5">
        <v>2847</v>
      </c>
      <c r="C931" s="5" t="s">
        <v>3019</v>
      </c>
      <c r="D931" s="52">
        <v>30000</v>
      </c>
      <c r="E931" s="5" t="s">
        <v>3021</v>
      </c>
      <c r="F931" s="5" t="s">
        <v>3018</v>
      </c>
    </row>
    <row r="932" spans="1:6" x14ac:dyDescent="0.2">
      <c r="A932" s="4">
        <v>931</v>
      </c>
      <c r="B932" s="4">
        <v>2848</v>
      </c>
      <c r="C932" s="4" t="s">
        <v>3016</v>
      </c>
      <c r="D932" s="51">
        <v>20000</v>
      </c>
      <c r="E932" s="4" t="s">
        <v>3022</v>
      </c>
      <c r="F932" s="4" t="s">
        <v>3020</v>
      </c>
    </row>
    <row r="933" spans="1:6" x14ac:dyDescent="0.2">
      <c r="A933" s="5">
        <v>932</v>
      </c>
      <c r="B933" s="5">
        <v>2851</v>
      </c>
      <c r="C933" s="5" t="s">
        <v>3019</v>
      </c>
      <c r="D933" s="52">
        <v>70000</v>
      </c>
      <c r="E933" s="5" t="s">
        <v>3021</v>
      </c>
      <c r="F933" s="5" t="s">
        <v>3018</v>
      </c>
    </row>
    <row r="934" spans="1:6" x14ac:dyDescent="0.2">
      <c r="A934" s="4">
        <v>933</v>
      </c>
      <c r="B934" s="4">
        <v>2855</v>
      </c>
      <c r="C934" s="4" t="s">
        <v>3016</v>
      </c>
      <c r="D934" s="51">
        <v>70000</v>
      </c>
      <c r="E934" s="4" t="s">
        <v>3021</v>
      </c>
      <c r="F934" s="4" t="s">
        <v>3020</v>
      </c>
    </row>
    <row r="935" spans="1:6" x14ac:dyDescent="0.2">
      <c r="A935" s="5">
        <v>934</v>
      </c>
      <c r="B935" s="5">
        <v>2858</v>
      </c>
      <c r="C935" s="5" t="s">
        <v>3019</v>
      </c>
      <c r="D935" s="52">
        <v>40000</v>
      </c>
      <c r="E935" s="5" t="s">
        <v>3023</v>
      </c>
      <c r="F935" s="5" t="s">
        <v>3020</v>
      </c>
    </row>
    <row r="936" spans="1:6" x14ac:dyDescent="0.2">
      <c r="A936" s="4">
        <v>935</v>
      </c>
      <c r="B936" s="4">
        <v>2859</v>
      </c>
      <c r="C936" s="4" t="s">
        <v>3019</v>
      </c>
      <c r="D936" s="51">
        <v>40000</v>
      </c>
      <c r="E936" s="4" t="s">
        <v>3023</v>
      </c>
      <c r="F936" s="4" t="s">
        <v>3018</v>
      </c>
    </row>
    <row r="937" spans="1:6" x14ac:dyDescent="0.2">
      <c r="A937" s="5">
        <v>936</v>
      </c>
      <c r="B937" s="5">
        <v>2861</v>
      </c>
      <c r="C937" s="5" t="s">
        <v>3019</v>
      </c>
      <c r="D937" s="52">
        <v>30000</v>
      </c>
      <c r="E937" s="5" t="s">
        <v>3021</v>
      </c>
      <c r="F937" s="5" t="s">
        <v>3018</v>
      </c>
    </row>
    <row r="938" spans="1:6" x14ac:dyDescent="0.2">
      <c r="A938" s="4">
        <v>937</v>
      </c>
      <c r="B938" s="4">
        <v>2862</v>
      </c>
      <c r="C938" s="4" t="s">
        <v>3016</v>
      </c>
      <c r="D938" s="51">
        <v>30000</v>
      </c>
      <c r="E938" s="4" t="s">
        <v>3021</v>
      </c>
      <c r="F938" s="4" t="s">
        <v>3018</v>
      </c>
    </row>
    <row r="939" spans="1:6" x14ac:dyDescent="0.2">
      <c r="A939" s="5">
        <v>938</v>
      </c>
      <c r="B939" s="5">
        <v>2865</v>
      </c>
      <c r="C939" s="5" t="s">
        <v>3016</v>
      </c>
      <c r="D939" s="52">
        <v>30000</v>
      </c>
      <c r="E939" s="5" t="s">
        <v>3021</v>
      </c>
      <c r="F939" s="5" t="s">
        <v>3020</v>
      </c>
    </row>
    <row r="940" spans="1:6" x14ac:dyDescent="0.2">
      <c r="A940" s="4">
        <v>939</v>
      </c>
      <c r="B940" s="4">
        <v>2867</v>
      </c>
      <c r="C940" s="4" t="s">
        <v>3016</v>
      </c>
      <c r="D940" s="51">
        <v>60000</v>
      </c>
      <c r="E940" s="4" t="s">
        <v>3021</v>
      </c>
      <c r="F940" s="4" t="s">
        <v>3018</v>
      </c>
    </row>
    <row r="941" spans="1:6" x14ac:dyDescent="0.2">
      <c r="A941" s="5">
        <v>940</v>
      </c>
      <c r="B941" s="5">
        <v>2868</v>
      </c>
      <c r="C941" s="5" t="s">
        <v>3019</v>
      </c>
      <c r="D941" s="52">
        <v>60000</v>
      </c>
      <c r="E941" s="5" t="s">
        <v>3021</v>
      </c>
      <c r="F941" s="5" t="s">
        <v>3020</v>
      </c>
    </row>
    <row r="942" spans="1:6" x14ac:dyDescent="0.2">
      <c r="A942" s="4">
        <v>941</v>
      </c>
      <c r="B942" s="4">
        <v>2873</v>
      </c>
      <c r="C942" s="4" t="s">
        <v>3016</v>
      </c>
      <c r="D942" s="51">
        <v>100000</v>
      </c>
      <c r="E942" s="4" t="s">
        <v>3017</v>
      </c>
      <c r="F942" s="4" t="s">
        <v>3018</v>
      </c>
    </row>
    <row r="943" spans="1:6" x14ac:dyDescent="0.2">
      <c r="A943" s="5">
        <v>942</v>
      </c>
      <c r="B943" s="5">
        <v>2874</v>
      </c>
      <c r="C943" s="5" t="s">
        <v>3019</v>
      </c>
      <c r="D943" s="52">
        <v>60000</v>
      </c>
      <c r="E943" s="5" t="s">
        <v>3021</v>
      </c>
      <c r="F943" s="5" t="s">
        <v>3018</v>
      </c>
    </row>
    <row r="944" spans="1:6" x14ac:dyDescent="0.2">
      <c r="A944" s="4">
        <v>943</v>
      </c>
      <c r="B944" s="4">
        <v>2877</v>
      </c>
      <c r="C944" s="4" t="s">
        <v>3016</v>
      </c>
      <c r="D944" s="51">
        <v>20000</v>
      </c>
      <c r="E944" s="4" t="s">
        <v>3023</v>
      </c>
      <c r="F944" s="4" t="s">
        <v>3018</v>
      </c>
    </row>
    <row r="945" spans="1:6" x14ac:dyDescent="0.2">
      <c r="A945" s="5">
        <v>944</v>
      </c>
      <c r="B945" s="5">
        <v>2878</v>
      </c>
      <c r="C945" s="5" t="s">
        <v>3016</v>
      </c>
      <c r="D945" s="52">
        <v>20000</v>
      </c>
      <c r="E945" s="5" t="s">
        <v>3023</v>
      </c>
      <c r="F945" s="5" t="s">
        <v>3018</v>
      </c>
    </row>
    <row r="946" spans="1:6" x14ac:dyDescent="0.2">
      <c r="A946" s="4">
        <v>945</v>
      </c>
      <c r="B946" s="4">
        <v>2880</v>
      </c>
      <c r="C946" s="4" t="s">
        <v>3019</v>
      </c>
      <c r="D946" s="51">
        <v>30000</v>
      </c>
      <c r="E946" s="4" t="s">
        <v>3021</v>
      </c>
      <c r="F946" s="4" t="s">
        <v>3020</v>
      </c>
    </row>
    <row r="947" spans="1:6" x14ac:dyDescent="0.2">
      <c r="A947" s="5">
        <v>946</v>
      </c>
      <c r="B947" s="5">
        <v>2882</v>
      </c>
      <c r="C947" s="5" t="s">
        <v>3016</v>
      </c>
      <c r="D947" s="52">
        <v>20000</v>
      </c>
      <c r="E947" s="5" t="s">
        <v>3021</v>
      </c>
      <c r="F947" s="5" t="s">
        <v>3020</v>
      </c>
    </row>
    <row r="948" spans="1:6" x14ac:dyDescent="0.2">
      <c r="A948" s="4">
        <v>947</v>
      </c>
      <c r="B948" s="4">
        <v>2883</v>
      </c>
      <c r="C948" s="4" t="s">
        <v>3019</v>
      </c>
      <c r="D948" s="51">
        <v>30000</v>
      </c>
      <c r="E948" s="4" t="s">
        <v>3022</v>
      </c>
      <c r="F948" s="4" t="s">
        <v>3018</v>
      </c>
    </row>
    <row r="949" spans="1:6" x14ac:dyDescent="0.2">
      <c r="A949" s="5">
        <v>948</v>
      </c>
      <c r="B949" s="5">
        <v>2884</v>
      </c>
      <c r="C949" s="5" t="s">
        <v>3019</v>
      </c>
      <c r="D949" s="52">
        <v>30000</v>
      </c>
      <c r="E949" s="5" t="s">
        <v>3022</v>
      </c>
      <c r="F949" s="5" t="s">
        <v>3020</v>
      </c>
    </row>
    <row r="950" spans="1:6" x14ac:dyDescent="0.2">
      <c r="A950" s="4">
        <v>949</v>
      </c>
      <c r="B950" s="4">
        <v>2885</v>
      </c>
      <c r="C950" s="4" t="s">
        <v>3016</v>
      </c>
      <c r="D950" s="51">
        <v>30000</v>
      </c>
      <c r="E950" s="4" t="s">
        <v>3022</v>
      </c>
      <c r="F950" s="4" t="s">
        <v>3018</v>
      </c>
    </row>
    <row r="951" spans="1:6" x14ac:dyDescent="0.2">
      <c r="A951" s="5">
        <v>950</v>
      </c>
      <c r="B951" s="5">
        <v>2886</v>
      </c>
      <c r="C951" s="5" t="s">
        <v>3019</v>
      </c>
      <c r="D951" s="52">
        <v>70000</v>
      </c>
      <c r="E951" s="5" t="s">
        <v>3021</v>
      </c>
      <c r="F951" s="5" t="s">
        <v>3018</v>
      </c>
    </row>
    <row r="952" spans="1:6" x14ac:dyDescent="0.2">
      <c r="A952" s="4">
        <v>951</v>
      </c>
      <c r="B952" s="4">
        <v>2892</v>
      </c>
      <c r="C952" s="4" t="s">
        <v>3016</v>
      </c>
      <c r="D952" s="51">
        <v>70000</v>
      </c>
      <c r="E952" s="4" t="s">
        <v>3021</v>
      </c>
      <c r="F952" s="4" t="s">
        <v>3018</v>
      </c>
    </row>
    <row r="953" spans="1:6" x14ac:dyDescent="0.2">
      <c r="A953" s="5">
        <v>952</v>
      </c>
      <c r="B953" s="5">
        <v>2893</v>
      </c>
      <c r="C953" s="5" t="s">
        <v>3016</v>
      </c>
      <c r="D953" s="52">
        <v>40000</v>
      </c>
      <c r="E953" s="5" t="s">
        <v>3021</v>
      </c>
      <c r="F953" s="5" t="s">
        <v>3018</v>
      </c>
    </row>
    <row r="954" spans="1:6" x14ac:dyDescent="0.2">
      <c r="A954" s="4">
        <v>953</v>
      </c>
      <c r="B954" s="4">
        <v>2896</v>
      </c>
      <c r="C954" s="4" t="s">
        <v>3019</v>
      </c>
      <c r="D954" s="51">
        <v>80000</v>
      </c>
      <c r="E954" s="4" t="s">
        <v>3021</v>
      </c>
      <c r="F954" s="4" t="s">
        <v>3020</v>
      </c>
    </row>
    <row r="955" spans="1:6" x14ac:dyDescent="0.2">
      <c r="A955" s="5">
        <v>954</v>
      </c>
      <c r="B955" s="5">
        <v>2897</v>
      </c>
      <c r="C955" s="5" t="s">
        <v>3019</v>
      </c>
      <c r="D955" s="52">
        <v>40000</v>
      </c>
      <c r="E955" s="5" t="s">
        <v>3022</v>
      </c>
      <c r="F955" s="5" t="s">
        <v>3020</v>
      </c>
    </row>
    <row r="956" spans="1:6" x14ac:dyDescent="0.2">
      <c r="A956" s="4">
        <v>955</v>
      </c>
      <c r="B956" s="4">
        <v>2903</v>
      </c>
      <c r="C956" s="4" t="s">
        <v>3016</v>
      </c>
      <c r="D956" s="51">
        <v>60000</v>
      </c>
      <c r="E956" s="4" t="s">
        <v>3021</v>
      </c>
      <c r="F956" s="4" t="s">
        <v>3018</v>
      </c>
    </row>
    <row r="957" spans="1:6" x14ac:dyDescent="0.2">
      <c r="A957" s="5">
        <v>956</v>
      </c>
      <c r="B957" s="5">
        <v>2908</v>
      </c>
      <c r="C957" s="5" t="s">
        <v>3019</v>
      </c>
      <c r="D957" s="52">
        <v>60000</v>
      </c>
      <c r="E957" s="5" t="s">
        <v>3021</v>
      </c>
      <c r="F957" s="5" t="s">
        <v>3018</v>
      </c>
    </row>
    <row r="958" spans="1:6" x14ac:dyDescent="0.2">
      <c r="A958" s="4">
        <v>957</v>
      </c>
      <c r="B958" s="4">
        <v>2912</v>
      </c>
      <c r="C958" s="4" t="s">
        <v>3019</v>
      </c>
      <c r="D958" s="51">
        <v>40000</v>
      </c>
      <c r="E958" s="4" t="s">
        <v>3022</v>
      </c>
      <c r="F958" s="4" t="s">
        <v>3018</v>
      </c>
    </row>
    <row r="959" spans="1:6" x14ac:dyDescent="0.2">
      <c r="A959" s="5">
        <v>958</v>
      </c>
      <c r="B959" s="5">
        <v>2920</v>
      </c>
      <c r="C959" s="5" t="s">
        <v>3019</v>
      </c>
      <c r="D959" s="52">
        <v>60000</v>
      </c>
      <c r="E959" s="5" t="s">
        <v>3021</v>
      </c>
      <c r="F959" s="5" t="s">
        <v>3020</v>
      </c>
    </row>
    <row r="960" spans="1:6" x14ac:dyDescent="0.2">
      <c r="A960" s="4">
        <v>959</v>
      </c>
      <c r="B960" s="4">
        <v>2923</v>
      </c>
      <c r="C960" s="4" t="s">
        <v>3019</v>
      </c>
      <c r="D960" s="51">
        <v>70000</v>
      </c>
      <c r="E960" s="4" t="s">
        <v>3021</v>
      </c>
      <c r="F960" s="4" t="s">
        <v>3018</v>
      </c>
    </row>
    <row r="961" spans="1:6" x14ac:dyDescent="0.2">
      <c r="A961" s="5">
        <v>960</v>
      </c>
      <c r="B961" s="5">
        <v>2924</v>
      </c>
      <c r="C961" s="5" t="s">
        <v>3019</v>
      </c>
      <c r="D961" s="52">
        <v>70000</v>
      </c>
      <c r="E961" s="5" t="s">
        <v>3021</v>
      </c>
      <c r="F961" s="5" t="s">
        <v>3020</v>
      </c>
    </row>
    <row r="962" spans="1:6" x14ac:dyDescent="0.2">
      <c r="A962" s="4">
        <v>961</v>
      </c>
      <c r="B962" s="4">
        <v>2928</v>
      </c>
      <c r="C962" s="4" t="s">
        <v>3019</v>
      </c>
      <c r="D962" s="51">
        <v>70000</v>
      </c>
      <c r="E962" s="4" t="s">
        <v>3021</v>
      </c>
      <c r="F962" s="4" t="s">
        <v>3020</v>
      </c>
    </row>
    <row r="963" spans="1:6" x14ac:dyDescent="0.2">
      <c r="A963" s="5">
        <v>962</v>
      </c>
      <c r="B963" s="5">
        <v>2931</v>
      </c>
      <c r="C963" s="5" t="s">
        <v>3019</v>
      </c>
      <c r="D963" s="52">
        <v>70000</v>
      </c>
      <c r="E963" s="5" t="s">
        <v>3021</v>
      </c>
      <c r="F963" s="5" t="s">
        <v>3018</v>
      </c>
    </row>
    <row r="964" spans="1:6" x14ac:dyDescent="0.2">
      <c r="A964" s="4">
        <v>963</v>
      </c>
      <c r="B964" s="4">
        <v>2932</v>
      </c>
      <c r="C964" s="4" t="s">
        <v>3019</v>
      </c>
      <c r="D964" s="51">
        <v>60000</v>
      </c>
      <c r="E964" s="4" t="s">
        <v>3021</v>
      </c>
      <c r="F964" s="4" t="s">
        <v>3020</v>
      </c>
    </row>
    <row r="965" spans="1:6" x14ac:dyDescent="0.2">
      <c r="A965" s="5">
        <v>964</v>
      </c>
      <c r="B965" s="5">
        <v>2935</v>
      </c>
      <c r="C965" s="5" t="s">
        <v>3016</v>
      </c>
      <c r="D965" s="52">
        <v>80000</v>
      </c>
      <c r="E965" s="5" t="s">
        <v>3022</v>
      </c>
      <c r="F965" s="5" t="s">
        <v>3020</v>
      </c>
    </row>
    <row r="966" spans="1:6" x14ac:dyDescent="0.2">
      <c r="A966" s="4">
        <v>965</v>
      </c>
      <c r="B966" s="4">
        <v>2938</v>
      </c>
      <c r="C966" s="4" t="s">
        <v>3019</v>
      </c>
      <c r="D966" s="51">
        <v>70000</v>
      </c>
      <c r="E966" s="4" t="s">
        <v>3022</v>
      </c>
      <c r="F966" s="4" t="s">
        <v>3020</v>
      </c>
    </row>
    <row r="967" spans="1:6" x14ac:dyDescent="0.2">
      <c r="A967" s="5">
        <v>966</v>
      </c>
      <c r="B967" s="5">
        <v>2941</v>
      </c>
      <c r="C967" s="5" t="s">
        <v>3019</v>
      </c>
      <c r="D967" s="52">
        <v>70000</v>
      </c>
      <c r="E967" s="5" t="s">
        <v>3022</v>
      </c>
      <c r="F967" s="5" t="s">
        <v>3018</v>
      </c>
    </row>
    <row r="968" spans="1:6" x14ac:dyDescent="0.2">
      <c r="A968" s="4">
        <v>967</v>
      </c>
      <c r="B968" s="4">
        <v>2944</v>
      </c>
      <c r="C968" s="4" t="s">
        <v>3019</v>
      </c>
      <c r="D968" s="51">
        <v>70000</v>
      </c>
      <c r="E968" s="4" t="s">
        <v>3022</v>
      </c>
      <c r="F968" s="4" t="s">
        <v>3018</v>
      </c>
    </row>
    <row r="969" spans="1:6" x14ac:dyDescent="0.2">
      <c r="A969" s="5">
        <v>968</v>
      </c>
      <c r="B969" s="5">
        <v>2947</v>
      </c>
      <c r="C969" s="5" t="s">
        <v>3019</v>
      </c>
      <c r="D969" s="52">
        <v>80000</v>
      </c>
      <c r="E969" s="5" t="s">
        <v>3022</v>
      </c>
      <c r="F969" s="5" t="s">
        <v>3018</v>
      </c>
    </row>
    <row r="970" spans="1:6" x14ac:dyDescent="0.2">
      <c r="A970" s="4">
        <v>969</v>
      </c>
      <c r="B970" s="4">
        <v>2951</v>
      </c>
      <c r="C970" s="4" t="s">
        <v>3019</v>
      </c>
      <c r="D970" s="51">
        <v>130000</v>
      </c>
      <c r="E970" s="4" t="s">
        <v>3024</v>
      </c>
      <c r="F970" s="4" t="s">
        <v>3020</v>
      </c>
    </row>
    <row r="971" spans="1:6" x14ac:dyDescent="0.2">
      <c r="A971" s="5">
        <v>970</v>
      </c>
      <c r="B971" s="5">
        <v>2952</v>
      </c>
      <c r="C971" s="5" t="s">
        <v>3019</v>
      </c>
      <c r="D971" s="52">
        <v>130000</v>
      </c>
      <c r="E971" s="5" t="s">
        <v>3024</v>
      </c>
      <c r="F971" s="5" t="s">
        <v>3020</v>
      </c>
    </row>
    <row r="972" spans="1:6" x14ac:dyDescent="0.2">
      <c r="A972" s="4">
        <v>971</v>
      </c>
      <c r="B972" s="4">
        <v>2954</v>
      </c>
      <c r="C972" s="4" t="s">
        <v>3019</v>
      </c>
      <c r="D972" s="51">
        <v>80000</v>
      </c>
      <c r="E972" s="4" t="s">
        <v>3017</v>
      </c>
      <c r="F972" s="4" t="s">
        <v>3020</v>
      </c>
    </row>
    <row r="973" spans="1:6" x14ac:dyDescent="0.2">
      <c r="A973" s="5">
        <v>972</v>
      </c>
      <c r="B973" s="5">
        <v>2957</v>
      </c>
      <c r="C973" s="5" t="s">
        <v>3019</v>
      </c>
      <c r="D973" s="52">
        <v>80000</v>
      </c>
      <c r="E973" s="5" t="s">
        <v>3017</v>
      </c>
      <c r="F973" s="5" t="s">
        <v>3020</v>
      </c>
    </row>
    <row r="974" spans="1:6" x14ac:dyDescent="0.2">
      <c r="A974" s="4">
        <v>973</v>
      </c>
      <c r="B974" s="4">
        <v>2958</v>
      </c>
      <c r="C974" s="4" t="s">
        <v>3016</v>
      </c>
      <c r="D974" s="51">
        <v>60000</v>
      </c>
      <c r="E974" s="4" t="s">
        <v>3021</v>
      </c>
      <c r="F974" s="4" t="s">
        <v>3020</v>
      </c>
    </row>
    <row r="975" spans="1:6" x14ac:dyDescent="0.2">
      <c r="A975" s="5">
        <v>974</v>
      </c>
      <c r="B975" s="5">
        <v>2960</v>
      </c>
      <c r="C975" s="5" t="s">
        <v>3019</v>
      </c>
      <c r="D975" s="52">
        <v>60000</v>
      </c>
      <c r="E975" s="5" t="s">
        <v>3021</v>
      </c>
      <c r="F975" s="5" t="s">
        <v>3020</v>
      </c>
    </row>
    <row r="976" spans="1:6" x14ac:dyDescent="0.2">
      <c r="A976" s="4">
        <v>975</v>
      </c>
      <c r="B976" s="4">
        <v>2962</v>
      </c>
      <c r="C976" s="4" t="s">
        <v>3019</v>
      </c>
      <c r="D976" s="51">
        <v>60000</v>
      </c>
      <c r="E976" s="4" t="s">
        <v>3021</v>
      </c>
      <c r="F976" s="4" t="s">
        <v>3020</v>
      </c>
    </row>
    <row r="977" spans="1:6" x14ac:dyDescent="0.2">
      <c r="A977" s="5">
        <v>976</v>
      </c>
      <c r="B977" s="5">
        <v>2963</v>
      </c>
      <c r="C977" s="5" t="s">
        <v>3019</v>
      </c>
      <c r="D977" s="52">
        <v>60000</v>
      </c>
      <c r="E977" s="5" t="s">
        <v>3022</v>
      </c>
      <c r="F977" s="5" t="s">
        <v>3020</v>
      </c>
    </row>
    <row r="978" spans="1:6" x14ac:dyDescent="0.2">
      <c r="A978" s="4">
        <v>977</v>
      </c>
      <c r="B978" s="4">
        <v>2964</v>
      </c>
      <c r="C978" s="4" t="s">
        <v>3019</v>
      </c>
      <c r="D978" s="51">
        <v>120000</v>
      </c>
      <c r="E978" s="4" t="s">
        <v>3017</v>
      </c>
      <c r="F978" s="4" t="s">
        <v>3020</v>
      </c>
    </row>
    <row r="979" spans="1:6" x14ac:dyDescent="0.2">
      <c r="A979" s="5">
        <v>978</v>
      </c>
      <c r="B979" s="5">
        <v>2968</v>
      </c>
      <c r="C979" s="5" t="s">
        <v>3016</v>
      </c>
      <c r="D979" s="52">
        <v>130000</v>
      </c>
      <c r="E979" s="5" t="s">
        <v>3024</v>
      </c>
      <c r="F979" s="5" t="s">
        <v>3018</v>
      </c>
    </row>
    <row r="980" spans="1:6" x14ac:dyDescent="0.2">
      <c r="A980" s="4">
        <v>979</v>
      </c>
      <c r="B980" s="4">
        <v>2973</v>
      </c>
      <c r="C980" s="4" t="s">
        <v>3016</v>
      </c>
      <c r="D980" s="51">
        <v>130000</v>
      </c>
      <c r="E980" s="4" t="s">
        <v>3024</v>
      </c>
      <c r="F980" s="4" t="s">
        <v>3018</v>
      </c>
    </row>
    <row r="981" spans="1:6" x14ac:dyDescent="0.2">
      <c r="A981" s="5">
        <v>980</v>
      </c>
      <c r="B981" s="5">
        <v>2976</v>
      </c>
      <c r="C981" s="5" t="s">
        <v>3016</v>
      </c>
      <c r="D981" s="52">
        <v>80000</v>
      </c>
      <c r="E981" s="5" t="s">
        <v>3023</v>
      </c>
      <c r="F981" s="5" t="s">
        <v>3020</v>
      </c>
    </row>
    <row r="982" spans="1:6" x14ac:dyDescent="0.2">
      <c r="A982" s="4">
        <v>981</v>
      </c>
      <c r="B982" s="4">
        <v>2979</v>
      </c>
      <c r="C982" s="4" t="s">
        <v>3019</v>
      </c>
      <c r="D982" s="51">
        <v>60000</v>
      </c>
      <c r="E982" s="4" t="s">
        <v>3022</v>
      </c>
      <c r="F982" s="4" t="s">
        <v>3020</v>
      </c>
    </row>
    <row r="983" spans="1:6" x14ac:dyDescent="0.2">
      <c r="A983" s="5">
        <v>982</v>
      </c>
      <c r="B983" s="5">
        <v>2980</v>
      </c>
      <c r="C983" s="5" t="s">
        <v>3019</v>
      </c>
      <c r="D983" s="52">
        <v>60000</v>
      </c>
      <c r="E983" s="5" t="s">
        <v>3022</v>
      </c>
      <c r="F983" s="5" t="s">
        <v>3020</v>
      </c>
    </row>
    <row r="984" spans="1:6" x14ac:dyDescent="0.2">
      <c r="A984" s="4">
        <v>983</v>
      </c>
      <c r="B984" s="4">
        <v>2987</v>
      </c>
      <c r="C984" s="4" t="s">
        <v>3019</v>
      </c>
      <c r="D984" s="51">
        <v>60000</v>
      </c>
      <c r="E984" s="4" t="s">
        <v>3022</v>
      </c>
      <c r="F984" s="4" t="s">
        <v>3018</v>
      </c>
    </row>
    <row r="985" spans="1:6" x14ac:dyDescent="0.2">
      <c r="A985" s="5">
        <v>984</v>
      </c>
      <c r="B985" s="5">
        <v>2991</v>
      </c>
      <c r="C985" s="5" t="s">
        <v>3016</v>
      </c>
      <c r="D985" s="52">
        <v>70000</v>
      </c>
      <c r="E985" s="5" t="s">
        <v>3021</v>
      </c>
      <c r="F985" s="5" t="s">
        <v>3018</v>
      </c>
    </row>
    <row r="986" spans="1:6" x14ac:dyDescent="0.2">
      <c r="A986" s="4">
        <v>985</v>
      </c>
      <c r="B986" s="4">
        <v>2992</v>
      </c>
      <c r="C986" s="4" t="s">
        <v>3016</v>
      </c>
      <c r="D986" s="51">
        <v>80000</v>
      </c>
      <c r="E986" s="4" t="s">
        <v>3017</v>
      </c>
      <c r="F986" s="4" t="s">
        <v>3018</v>
      </c>
    </row>
    <row r="987" spans="1:6" x14ac:dyDescent="0.2">
      <c r="A987" s="5">
        <v>986</v>
      </c>
      <c r="B987" s="5">
        <v>2999</v>
      </c>
      <c r="C987" s="5" t="s">
        <v>3016</v>
      </c>
      <c r="D987" s="52">
        <v>80000</v>
      </c>
      <c r="E987" s="5" t="s">
        <v>3017</v>
      </c>
      <c r="F987" s="5" t="s">
        <v>3020</v>
      </c>
    </row>
    <row r="988" spans="1:6" x14ac:dyDescent="0.2">
      <c r="A988" s="4">
        <v>987</v>
      </c>
      <c r="B988" s="4">
        <v>3000</v>
      </c>
      <c r="C988" s="4" t="s">
        <v>3019</v>
      </c>
      <c r="D988" s="51">
        <v>70000</v>
      </c>
      <c r="E988" s="4" t="s">
        <v>3017</v>
      </c>
      <c r="F988" s="4" t="s">
        <v>3018</v>
      </c>
    </row>
    <row r="989" spans="1:6" x14ac:dyDescent="0.2">
      <c r="A989" s="5">
        <v>988</v>
      </c>
      <c r="B989" s="5">
        <v>3001</v>
      </c>
      <c r="C989" s="5" t="s">
        <v>3016</v>
      </c>
      <c r="D989" s="52">
        <v>90000</v>
      </c>
      <c r="E989" s="5" t="s">
        <v>3017</v>
      </c>
      <c r="F989" s="5" t="s">
        <v>3018</v>
      </c>
    </row>
    <row r="990" spans="1:6" x14ac:dyDescent="0.2">
      <c r="A990" s="4">
        <v>989</v>
      </c>
      <c r="B990" s="4">
        <v>3003</v>
      </c>
      <c r="C990" s="4" t="s">
        <v>3019</v>
      </c>
      <c r="D990" s="51">
        <v>70000</v>
      </c>
      <c r="E990" s="4" t="s">
        <v>3021</v>
      </c>
      <c r="F990" s="4" t="s">
        <v>3018</v>
      </c>
    </row>
    <row r="991" spans="1:6" x14ac:dyDescent="0.2">
      <c r="A991" s="5">
        <v>990</v>
      </c>
      <c r="B991" s="5">
        <v>3004</v>
      </c>
      <c r="C991" s="5" t="s">
        <v>3019</v>
      </c>
      <c r="D991" s="52">
        <v>70000</v>
      </c>
      <c r="E991" s="5" t="s">
        <v>3021</v>
      </c>
      <c r="F991" s="5" t="s">
        <v>3018</v>
      </c>
    </row>
    <row r="992" spans="1:6" x14ac:dyDescent="0.2">
      <c r="A992" s="4">
        <v>991</v>
      </c>
      <c r="B992" s="4">
        <v>3005</v>
      </c>
      <c r="C992" s="4" t="s">
        <v>3019</v>
      </c>
      <c r="D992" s="51">
        <v>70000</v>
      </c>
      <c r="E992" s="4" t="s">
        <v>3021</v>
      </c>
      <c r="F992" s="4" t="s">
        <v>3018</v>
      </c>
    </row>
    <row r="993" spans="1:6" x14ac:dyDescent="0.2">
      <c r="A993" s="5">
        <v>992</v>
      </c>
      <c r="B993" s="5">
        <v>3006</v>
      </c>
      <c r="C993" s="5" t="s">
        <v>3016</v>
      </c>
      <c r="D993" s="52">
        <v>60000</v>
      </c>
      <c r="E993" s="5" t="s">
        <v>3017</v>
      </c>
      <c r="F993" s="5" t="s">
        <v>3018</v>
      </c>
    </row>
    <row r="994" spans="1:6" x14ac:dyDescent="0.2">
      <c r="A994" s="4">
        <v>993</v>
      </c>
      <c r="B994" s="4">
        <v>3008</v>
      </c>
      <c r="C994" s="4" t="s">
        <v>3019</v>
      </c>
      <c r="D994" s="51">
        <v>60000</v>
      </c>
      <c r="E994" s="4" t="s">
        <v>3021</v>
      </c>
      <c r="F994" s="4" t="s">
        <v>3018</v>
      </c>
    </row>
    <row r="995" spans="1:6" x14ac:dyDescent="0.2">
      <c r="A995" s="5">
        <v>994</v>
      </c>
      <c r="B995" s="5">
        <v>3011</v>
      </c>
      <c r="C995" s="5" t="s">
        <v>3019</v>
      </c>
      <c r="D995" s="52">
        <v>60000</v>
      </c>
      <c r="E995" s="5" t="s">
        <v>3021</v>
      </c>
      <c r="F995" s="5" t="s">
        <v>3020</v>
      </c>
    </row>
    <row r="996" spans="1:6" x14ac:dyDescent="0.2">
      <c r="A996" s="4">
        <v>995</v>
      </c>
      <c r="B996" s="4">
        <v>3012</v>
      </c>
      <c r="C996" s="4" t="s">
        <v>3019</v>
      </c>
      <c r="D996" s="51">
        <v>110000</v>
      </c>
      <c r="E996" s="4" t="s">
        <v>3024</v>
      </c>
      <c r="F996" s="4" t="s">
        <v>3020</v>
      </c>
    </row>
    <row r="997" spans="1:6" x14ac:dyDescent="0.2">
      <c r="A997" s="5">
        <v>996</v>
      </c>
      <c r="B997" s="5">
        <v>3017</v>
      </c>
      <c r="C997" s="5" t="s">
        <v>3016</v>
      </c>
      <c r="D997" s="52">
        <v>60000</v>
      </c>
      <c r="E997" s="5" t="s">
        <v>3021</v>
      </c>
      <c r="F997" s="5" t="s">
        <v>3018</v>
      </c>
    </row>
    <row r="998" spans="1:6" x14ac:dyDescent="0.2">
      <c r="A998" s="4">
        <v>997</v>
      </c>
      <c r="B998" s="4">
        <v>3035</v>
      </c>
      <c r="C998" s="4" t="s">
        <v>3019</v>
      </c>
      <c r="D998" s="51">
        <v>60000</v>
      </c>
      <c r="E998" s="4" t="s">
        <v>3021</v>
      </c>
      <c r="F998" s="4" t="s">
        <v>3018</v>
      </c>
    </row>
    <row r="999" spans="1:6" x14ac:dyDescent="0.2">
      <c r="A999" s="5">
        <v>998</v>
      </c>
      <c r="B999" s="5">
        <v>3036</v>
      </c>
      <c r="C999" s="5" t="s">
        <v>3016</v>
      </c>
      <c r="D999" s="52">
        <v>60000</v>
      </c>
      <c r="E999" s="5" t="s">
        <v>3021</v>
      </c>
      <c r="F999" s="5" t="s">
        <v>3018</v>
      </c>
    </row>
    <row r="1000" spans="1:6" x14ac:dyDescent="0.2">
      <c r="A1000" s="4">
        <v>999</v>
      </c>
      <c r="B1000" s="4">
        <v>3041</v>
      </c>
      <c r="C1000" s="4" t="s">
        <v>3016</v>
      </c>
      <c r="D1000" s="51">
        <v>60000</v>
      </c>
      <c r="E1000" s="4" t="s">
        <v>3021</v>
      </c>
      <c r="F1000" s="4" t="s">
        <v>3018</v>
      </c>
    </row>
    <row r="1001" spans="1:6" x14ac:dyDescent="0.2">
      <c r="A1001" s="5">
        <v>1000</v>
      </c>
      <c r="B1001" s="5">
        <v>3042</v>
      </c>
      <c r="C1001" s="5" t="s">
        <v>3016</v>
      </c>
      <c r="D1001" s="52">
        <v>60000</v>
      </c>
      <c r="E1001" s="5" t="s">
        <v>3021</v>
      </c>
      <c r="F1001" s="5" t="s">
        <v>3018</v>
      </c>
    </row>
    <row r="1002" spans="1:6" x14ac:dyDescent="0.2">
      <c r="A1002" s="4">
        <v>1001</v>
      </c>
      <c r="B1002" s="4">
        <v>3045</v>
      </c>
      <c r="C1002" s="4" t="s">
        <v>3019</v>
      </c>
      <c r="D1002" s="51">
        <v>70000</v>
      </c>
      <c r="E1002" s="4" t="s">
        <v>3017</v>
      </c>
      <c r="F1002" s="4" t="s">
        <v>3020</v>
      </c>
    </row>
    <row r="1003" spans="1:6" x14ac:dyDescent="0.2">
      <c r="A1003" s="5">
        <v>1002</v>
      </c>
      <c r="B1003" s="5">
        <v>3046</v>
      </c>
      <c r="C1003" s="5" t="s">
        <v>3019</v>
      </c>
      <c r="D1003" s="52">
        <v>80000</v>
      </c>
      <c r="E1003" s="5" t="s">
        <v>3017</v>
      </c>
      <c r="F1003" s="5" t="s">
        <v>3018</v>
      </c>
    </row>
    <row r="1004" spans="1:6" x14ac:dyDescent="0.2">
      <c r="A1004" s="4">
        <v>1003</v>
      </c>
      <c r="B1004" s="4">
        <v>3053</v>
      </c>
      <c r="C1004" s="4" t="s">
        <v>3019</v>
      </c>
      <c r="D1004" s="51">
        <v>70000</v>
      </c>
      <c r="E1004" s="4" t="s">
        <v>3017</v>
      </c>
      <c r="F1004" s="4" t="s">
        <v>3018</v>
      </c>
    </row>
    <row r="1005" spans="1:6" x14ac:dyDescent="0.2">
      <c r="A1005" s="5">
        <v>1004</v>
      </c>
      <c r="B1005" s="5">
        <v>3063</v>
      </c>
      <c r="C1005" s="5" t="s">
        <v>3019</v>
      </c>
      <c r="D1005" s="52">
        <v>70000</v>
      </c>
      <c r="E1005" s="5" t="s">
        <v>3017</v>
      </c>
      <c r="F1005" s="5" t="s">
        <v>3018</v>
      </c>
    </row>
    <row r="1006" spans="1:6" x14ac:dyDescent="0.2">
      <c r="A1006" s="4">
        <v>1005</v>
      </c>
      <c r="B1006" s="4">
        <v>3064</v>
      </c>
      <c r="C1006" s="4" t="s">
        <v>3019</v>
      </c>
      <c r="D1006" s="51">
        <v>70000</v>
      </c>
      <c r="E1006" s="4" t="s">
        <v>3017</v>
      </c>
      <c r="F1006" s="4" t="s">
        <v>3020</v>
      </c>
    </row>
    <row r="1007" spans="1:6" x14ac:dyDescent="0.2">
      <c r="A1007" s="5">
        <v>1006</v>
      </c>
      <c r="B1007" s="5">
        <v>3067</v>
      </c>
      <c r="C1007" s="5" t="s">
        <v>3016</v>
      </c>
      <c r="D1007" s="52">
        <v>60000</v>
      </c>
      <c r="E1007" s="5" t="s">
        <v>3021</v>
      </c>
      <c r="F1007" s="5" t="s">
        <v>3018</v>
      </c>
    </row>
    <row r="1008" spans="1:6" x14ac:dyDescent="0.2">
      <c r="A1008" s="4">
        <v>1007</v>
      </c>
      <c r="B1008" s="4">
        <v>3069</v>
      </c>
      <c r="C1008" s="4" t="s">
        <v>3016</v>
      </c>
      <c r="D1008" s="51">
        <v>70000</v>
      </c>
      <c r="E1008" s="4" t="s">
        <v>3021</v>
      </c>
      <c r="F1008" s="4" t="s">
        <v>3018</v>
      </c>
    </row>
    <row r="1009" spans="1:6" x14ac:dyDescent="0.2">
      <c r="A1009" s="5">
        <v>1008</v>
      </c>
      <c r="B1009" s="5">
        <v>3075</v>
      </c>
      <c r="C1009" s="5" t="s">
        <v>3016</v>
      </c>
      <c r="D1009" s="52">
        <v>60000</v>
      </c>
      <c r="E1009" s="5" t="s">
        <v>3021</v>
      </c>
      <c r="F1009" s="5" t="s">
        <v>3018</v>
      </c>
    </row>
    <row r="1010" spans="1:6" x14ac:dyDescent="0.2">
      <c r="A1010" s="4">
        <v>1009</v>
      </c>
      <c r="B1010" s="4">
        <v>3076</v>
      </c>
      <c r="C1010" s="4" t="s">
        <v>3016</v>
      </c>
      <c r="D1010" s="51">
        <v>70000</v>
      </c>
      <c r="E1010" s="4" t="s">
        <v>3021</v>
      </c>
      <c r="F1010" s="4" t="s">
        <v>3018</v>
      </c>
    </row>
    <row r="1011" spans="1:6" x14ac:dyDescent="0.2">
      <c r="A1011" s="5">
        <v>1010</v>
      </c>
      <c r="B1011" s="5">
        <v>3077</v>
      </c>
      <c r="C1011" s="5" t="s">
        <v>3019</v>
      </c>
      <c r="D1011" s="52">
        <v>80000</v>
      </c>
      <c r="E1011" s="5" t="s">
        <v>3021</v>
      </c>
      <c r="F1011" s="5" t="s">
        <v>3018</v>
      </c>
    </row>
    <row r="1012" spans="1:6" x14ac:dyDescent="0.2">
      <c r="A1012" s="4">
        <v>1011</v>
      </c>
      <c r="B1012" s="4">
        <v>3078</v>
      </c>
      <c r="C1012" s="4" t="s">
        <v>3016</v>
      </c>
      <c r="D1012" s="51">
        <v>80000</v>
      </c>
      <c r="E1012" s="4" t="s">
        <v>3021</v>
      </c>
      <c r="F1012" s="4" t="s">
        <v>3018</v>
      </c>
    </row>
    <row r="1013" spans="1:6" x14ac:dyDescent="0.2">
      <c r="A1013" s="5">
        <v>1012</v>
      </c>
      <c r="B1013" s="5">
        <v>3079</v>
      </c>
      <c r="C1013" s="5" t="s">
        <v>3019</v>
      </c>
      <c r="D1013" s="52">
        <v>30000</v>
      </c>
      <c r="E1013" s="5" t="s">
        <v>3021</v>
      </c>
      <c r="F1013" s="5" t="s">
        <v>3020</v>
      </c>
    </row>
    <row r="1014" spans="1:6" x14ac:dyDescent="0.2">
      <c r="A1014" s="4">
        <v>1013</v>
      </c>
      <c r="B1014" s="4">
        <v>3084</v>
      </c>
      <c r="C1014" s="4" t="s">
        <v>3016</v>
      </c>
      <c r="D1014" s="51">
        <v>60000</v>
      </c>
      <c r="E1014" s="4" t="s">
        <v>3021</v>
      </c>
      <c r="F1014" s="4" t="s">
        <v>3020</v>
      </c>
    </row>
    <row r="1015" spans="1:6" x14ac:dyDescent="0.2">
      <c r="A1015" s="5">
        <v>1014</v>
      </c>
      <c r="B1015" s="5">
        <v>3086</v>
      </c>
      <c r="C1015" s="5" t="s">
        <v>3019</v>
      </c>
      <c r="D1015" s="52">
        <v>30000</v>
      </c>
      <c r="E1015" s="5" t="s">
        <v>3021</v>
      </c>
      <c r="F1015" s="5" t="s">
        <v>3018</v>
      </c>
    </row>
    <row r="1016" spans="1:6" x14ac:dyDescent="0.2">
      <c r="A1016" s="4">
        <v>1015</v>
      </c>
      <c r="B1016" s="4">
        <v>3089</v>
      </c>
      <c r="C1016" s="4" t="s">
        <v>3016</v>
      </c>
      <c r="D1016" s="51">
        <v>10000</v>
      </c>
      <c r="E1016" s="4" t="s">
        <v>3022</v>
      </c>
      <c r="F1016" s="4" t="s">
        <v>3018</v>
      </c>
    </row>
    <row r="1017" spans="1:6" x14ac:dyDescent="0.2">
      <c r="A1017" s="5">
        <v>1016</v>
      </c>
      <c r="B1017" s="5">
        <v>3095</v>
      </c>
      <c r="C1017" s="5" t="s">
        <v>3019</v>
      </c>
      <c r="D1017" s="52">
        <v>30000</v>
      </c>
      <c r="E1017" s="5" t="s">
        <v>3022</v>
      </c>
      <c r="F1017" s="5" t="s">
        <v>3020</v>
      </c>
    </row>
    <row r="1018" spans="1:6" x14ac:dyDescent="0.2">
      <c r="A1018" s="4">
        <v>1017</v>
      </c>
      <c r="B1018" s="4">
        <v>3096</v>
      </c>
      <c r="C1018" s="4" t="s">
        <v>3019</v>
      </c>
      <c r="D1018" s="51">
        <v>40000</v>
      </c>
      <c r="E1018" s="4" t="s">
        <v>3022</v>
      </c>
      <c r="F1018" s="4" t="s">
        <v>3020</v>
      </c>
    </row>
    <row r="1019" spans="1:6" x14ac:dyDescent="0.2">
      <c r="A1019" s="5">
        <v>1018</v>
      </c>
      <c r="B1019" s="5">
        <v>3098</v>
      </c>
      <c r="C1019" s="5" t="s">
        <v>3016</v>
      </c>
      <c r="D1019" s="52">
        <v>40000</v>
      </c>
      <c r="E1019" s="5" t="s">
        <v>3022</v>
      </c>
      <c r="F1019" s="5" t="s">
        <v>3018</v>
      </c>
    </row>
    <row r="1020" spans="1:6" x14ac:dyDescent="0.2">
      <c r="A1020" s="4">
        <v>1019</v>
      </c>
      <c r="B1020" s="4">
        <v>3100</v>
      </c>
      <c r="C1020" s="4" t="s">
        <v>3016</v>
      </c>
      <c r="D1020" s="51">
        <v>30000</v>
      </c>
      <c r="E1020" s="4" t="s">
        <v>3022</v>
      </c>
      <c r="F1020" s="4" t="s">
        <v>3018</v>
      </c>
    </row>
    <row r="1021" spans="1:6" x14ac:dyDescent="0.2">
      <c r="A1021" s="5">
        <v>1020</v>
      </c>
      <c r="B1021" s="5">
        <v>3105</v>
      </c>
      <c r="C1021" s="5" t="s">
        <v>3019</v>
      </c>
      <c r="D1021" s="52">
        <v>30000</v>
      </c>
      <c r="E1021" s="5" t="s">
        <v>3022</v>
      </c>
      <c r="F1021" s="5" t="s">
        <v>3020</v>
      </c>
    </row>
    <row r="1022" spans="1:6" x14ac:dyDescent="0.2">
      <c r="A1022" s="4">
        <v>1021</v>
      </c>
      <c r="B1022" s="4">
        <v>3106</v>
      </c>
      <c r="C1022" s="4" t="s">
        <v>3016</v>
      </c>
      <c r="D1022" s="51">
        <v>30000</v>
      </c>
      <c r="E1022" s="4" t="s">
        <v>3022</v>
      </c>
      <c r="F1022" s="4" t="s">
        <v>3018</v>
      </c>
    </row>
    <row r="1023" spans="1:6" x14ac:dyDescent="0.2">
      <c r="A1023" s="5">
        <v>1022</v>
      </c>
      <c r="B1023" s="5">
        <v>3113</v>
      </c>
      <c r="C1023" s="5" t="s">
        <v>3019</v>
      </c>
      <c r="D1023" s="52">
        <v>10000</v>
      </c>
      <c r="E1023" s="5" t="s">
        <v>3022</v>
      </c>
      <c r="F1023" s="5" t="s">
        <v>3020</v>
      </c>
    </row>
    <row r="1024" spans="1:6" x14ac:dyDescent="0.2">
      <c r="A1024" s="4">
        <v>1023</v>
      </c>
      <c r="B1024" s="4">
        <v>3120</v>
      </c>
      <c r="C1024" s="4" t="s">
        <v>3019</v>
      </c>
      <c r="D1024" s="51">
        <v>40000</v>
      </c>
      <c r="E1024" s="4" t="s">
        <v>3022</v>
      </c>
      <c r="F1024" s="4" t="s">
        <v>3018</v>
      </c>
    </row>
    <row r="1025" spans="1:6" x14ac:dyDescent="0.2">
      <c r="A1025" s="5">
        <v>1024</v>
      </c>
      <c r="B1025" s="5">
        <v>3123</v>
      </c>
      <c r="C1025" s="5" t="s">
        <v>3019</v>
      </c>
      <c r="D1025" s="52">
        <v>30000</v>
      </c>
      <c r="E1025" s="5" t="s">
        <v>3023</v>
      </c>
      <c r="F1025" s="5" t="s">
        <v>3020</v>
      </c>
    </row>
    <row r="1026" spans="1:6" x14ac:dyDescent="0.2">
      <c r="A1026" s="4">
        <v>1025</v>
      </c>
      <c r="B1026" s="4">
        <v>3124</v>
      </c>
      <c r="C1026" s="4" t="s">
        <v>3019</v>
      </c>
      <c r="D1026" s="51">
        <v>40000</v>
      </c>
      <c r="E1026" s="4" t="s">
        <v>3022</v>
      </c>
      <c r="F1026" s="4" t="s">
        <v>3018</v>
      </c>
    </row>
    <row r="1027" spans="1:6" x14ac:dyDescent="0.2">
      <c r="A1027" s="5">
        <v>1026</v>
      </c>
      <c r="B1027" s="5">
        <v>3125</v>
      </c>
      <c r="C1027" s="5" t="s">
        <v>3016</v>
      </c>
      <c r="D1027" s="52">
        <v>40000</v>
      </c>
      <c r="E1027" s="5" t="s">
        <v>3022</v>
      </c>
      <c r="F1027" s="5" t="s">
        <v>3018</v>
      </c>
    </row>
    <row r="1028" spans="1:6" x14ac:dyDescent="0.2">
      <c r="A1028" s="4">
        <v>1027</v>
      </c>
      <c r="B1028" s="4">
        <v>3128</v>
      </c>
      <c r="C1028" s="4" t="s">
        <v>3016</v>
      </c>
      <c r="D1028" s="51">
        <v>40000</v>
      </c>
      <c r="E1028" s="4" t="s">
        <v>3022</v>
      </c>
      <c r="F1028" s="4" t="s">
        <v>3020</v>
      </c>
    </row>
    <row r="1029" spans="1:6" x14ac:dyDescent="0.2">
      <c r="A1029" s="5">
        <v>1028</v>
      </c>
      <c r="B1029" s="5">
        <v>3132</v>
      </c>
      <c r="C1029" s="5" t="s">
        <v>3016</v>
      </c>
      <c r="D1029" s="52">
        <v>40000</v>
      </c>
      <c r="E1029" s="5" t="s">
        <v>3022</v>
      </c>
      <c r="F1029" s="5" t="s">
        <v>3018</v>
      </c>
    </row>
    <row r="1030" spans="1:6" x14ac:dyDescent="0.2">
      <c r="A1030" s="4">
        <v>1029</v>
      </c>
      <c r="B1030" s="4">
        <v>3133</v>
      </c>
      <c r="C1030" s="4" t="s">
        <v>3019</v>
      </c>
      <c r="D1030" s="51">
        <v>30000</v>
      </c>
      <c r="E1030" s="4" t="s">
        <v>3023</v>
      </c>
      <c r="F1030" s="4" t="s">
        <v>3020</v>
      </c>
    </row>
    <row r="1031" spans="1:6" x14ac:dyDescent="0.2">
      <c r="A1031" s="5">
        <v>1030</v>
      </c>
      <c r="B1031" s="5">
        <v>3136</v>
      </c>
      <c r="C1031" s="5" t="s">
        <v>3016</v>
      </c>
      <c r="D1031" s="52">
        <v>30000</v>
      </c>
      <c r="E1031" s="5" t="s">
        <v>3023</v>
      </c>
      <c r="F1031" s="5" t="s">
        <v>3020</v>
      </c>
    </row>
    <row r="1032" spans="1:6" x14ac:dyDescent="0.2">
      <c r="A1032" s="4">
        <v>1031</v>
      </c>
      <c r="B1032" s="4">
        <v>3137</v>
      </c>
      <c r="C1032" s="4" t="s">
        <v>3019</v>
      </c>
      <c r="D1032" s="51">
        <v>40000</v>
      </c>
      <c r="E1032" s="4" t="s">
        <v>3022</v>
      </c>
      <c r="F1032" s="4" t="s">
        <v>3018</v>
      </c>
    </row>
    <row r="1033" spans="1:6" x14ac:dyDescent="0.2">
      <c r="A1033" s="5">
        <v>1032</v>
      </c>
      <c r="B1033" s="5">
        <v>3138</v>
      </c>
      <c r="C1033" s="5" t="s">
        <v>3019</v>
      </c>
      <c r="D1033" s="52">
        <v>30000</v>
      </c>
      <c r="E1033" s="5" t="s">
        <v>3023</v>
      </c>
      <c r="F1033" s="5" t="s">
        <v>3020</v>
      </c>
    </row>
    <row r="1034" spans="1:6" x14ac:dyDescent="0.2">
      <c r="A1034" s="4">
        <v>1033</v>
      </c>
      <c r="B1034" s="4">
        <v>3139</v>
      </c>
      <c r="C1034" s="4" t="s">
        <v>3019</v>
      </c>
      <c r="D1034" s="51">
        <v>30000</v>
      </c>
      <c r="E1034" s="4" t="s">
        <v>3023</v>
      </c>
      <c r="F1034" s="4" t="s">
        <v>3020</v>
      </c>
    </row>
    <row r="1035" spans="1:6" x14ac:dyDescent="0.2">
      <c r="A1035" s="5">
        <v>1034</v>
      </c>
      <c r="B1035" s="5">
        <v>3141</v>
      </c>
      <c r="C1035" s="5" t="s">
        <v>3019</v>
      </c>
      <c r="D1035" s="52">
        <v>40000</v>
      </c>
      <c r="E1035" s="5" t="s">
        <v>3022</v>
      </c>
      <c r="F1035" s="5" t="s">
        <v>3020</v>
      </c>
    </row>
    <row r="1036" spans="1:6" x14ac:dyDescent="0.2">
      <c r="A1036" s="4">
        <v>1035</v>
      </c>
      <c r="B1036" s="4">
        <v>3143</v>
      </c>
      <c r="C1036" s="4" t="s">
        <v>3016</v>
      </c>
      <c r="D1036" s="51">
        <v>40000</v>
      </c>
      <c r="E1036" s="4" t="s">
        <v>3017</v>
      </c>
      <c r="F1036" s="4" t="s">
        <v>3018</v>
      </c>
    </row>
    <row r="1037" spans="1:6" x14ac:dyDescent="0.2">
      <c r="A1037" s="5">
        <v>1036</v>
      </c>
      <c r="B1037" s="5">
        <v>3146</v>
      </c>
      <c r="C1037" s="5" t="s">
        <v>3016</v>
      </c>
      <c r="D1037" s="52">
        <v>40000</v>
      </c>
      <c r="E1037" s="5" t="s">
        <v>3017</v>
      </c>
      <c r="F1037" s="5" t="s">
        <v>3020</v>
      </c>
    </row>
    <row r="1038" spans="1:6" x14ac:dyDescent="0.2">
      <c r="A1038" s="4">
        <v>1037</v>
      </c>
      <c r="B1038" s="4">
        <v>3148</v>
      </c>
      <c r="C1038" s="4" t="s">
        <v>3016</v>
      </c>
      <c r="D1038" s="51">
        <v>40000</v>
      </c>
      <c r="E1038" s="4" t="s">
        <v>3017</v>
      </c>
      <c r="F1038" s="4" t="s">
        <v>3018</v>
      </c>
    </row>
    <row r="1039" spans="1:6" x14ac:dyDescent="0.2">
      <c r="A1039" s="5">
        <v>1038</v>
      </c>
      <c r="B1039" s="5">
        <v>3149</v>
      </c>
      <c r="C1039" s="5" t="s">
        <v>3019</v>
      </c>
      <c r="D1039" s="52">
        <v>40000</v>
      </c>
      <c r="E1039" s="5" t="s">
        <v>3017</v>
      </c>
      <c r="F1039" s="5" t="s">
        <v>3018</v>
      </c>
    </row>
    <row r="1040" spans="1:6" x14ac:dyDescent="0.2">
      <c r="A1040" s="4">
        <v>1039</v>
      </c>
      <c r="B1040" s="4">
        <v>3151</v>
      </c>
      <c r="C1040" s="4" t="s">
        <v>3019</v>
      </c>
      <c r="D1040" s="51">
        <v>40000</v>
      </c>
      <c r="E1040" s="4" t="s">
        <v>3017</v>
      </c>
      <c r="F1040" s="4" t="s">
        <v>3018</v>
      </c>
    </row>
    <row r="1041" spans="1:6" x14ac:dyDescent="0.2">
      <c r="A1041" s="5">
        <v>1040</v>
      </c>
      <c r="B1041" s="5">
        <v>3154</v>
      </c>
      <c r="C1041" s="5" t="s">
        <v>3016</v>
      </c>
      <c r="D1041" s="52">
        <v>70000</v>
      </c>
      <c r="E1041" s="5" t="s">
        <v>3024</v>
      </c>
      <c r="F1041" s="5" t="s">
        <v>3018</v>
      </c>
    </row>
    <row r="1042" spans="1:6" x14ac:dyDescent="0.2">
      <c r="A1042" s="4">
        <v>1041</v>
      </c>
      <c r="B1042" s="4">
        <v>3155</v>
      </c>
      <c r="C1042" s="4" t="s">
        <v>3016</v>
      </c>
      <c r="D1042" s="51">
        <v>40000</v>
      </c>
      <c r="E1042" s="4" t="s">
        <v>3021</v>
      </c>
      <c r="F1042" s="4" t="s">
        <v>3018</v>
      </c>
    </row>
    <row r="1043" spans="1:6" x14ac:dyDescent="0.2">
      <c r="A1043" s="5">
        <v>1042</v>
      </c>
      <c r="B1043" s="5">
        <v>3167</v>
      </c>
      <c r="C1043" s="5" t="s">
        <v>3016</v>
      </c>
      <c r="D1043" s="52">
        <v>40000</v>
      </c>
      <c r="E1043" s="5" t="s">
        <v>3022</v>
      </c>
      <c r="F1043" s="5" t="s">
        <v>3018</v>
      </c>
    </row>
    <row r="1044" spans="1:6" x14ac:dyDescent="0.2">
      <c r="A1044" s="4">
        <v>1043</v>
      </c>
      <c r="B1044" s="4">
        <v>3169</v>
      </c>
      <c r="C1044" s="4" t="s">
        <v>3016</v>
      </c>
      <c r="D1044" s="51">
        <v>40000</v>
      </c>
      <c r="E1044" s="4" t="s">
        <v>3022</v>
      </c>
      <c r="F1044" s="4" t="s">
        <v>3018</v>
      </c>
    </row>
    <row r="1045" spans="1:6" x14ac:dyDescent="0.2">
      <c r="A1045" s="5">
        <v>1044</v>
      </c>
      <c r="B1045" s="5">
        <v>3170</v>
      </c>
      <c r="C1045" s="5" t="s">
        <v>3016</v>
      </c>
      <c r="D1045" s="52">
        <v>40000</v>
      </c>
      <c r="E1045" s="5" t="s">
        <v>3021</v>
      </c>
      <c r="F1045" s="5" t="s">
        <v>3018</v>
      </c>
    </row>
    <row r="1046" spans="1:6" x14ac:dyDescent="0.2">
      <c r="A1046" s="4">
        <v>1045</v>
      </c>
      <c r="B1046" s="4">
        <v>3176</v>
      </c>
      <c r="C1046" s="4" t="s">
        <v>3019</v>
      </c>
      <c r="D1046" s="51">
        <v>40000</v>
      </c>
      <c r="E1046" s="4" t="s">
        <v>3021</v>
      </c>
      <c r="F1046" s="4" t="s">
        <v>3018</v>
      </c>
    </row>
    <row r="1047" spans="1:6" x14ac:dyDescent="0.2">
      <c r="A1047" s="5">
        <v>1046</v>
      </c>
      <c r="B1047" s="5">
        <v>3177</v>
      </c>
      <c r="C1047" s="5" t="s">
        <v>3019</v>
      </c>
      <c r="D1047" s="52">
        <v>40000</v>
      </c>
      <c r="E1047" s="5" t="s">
        <v>3021</v>
      </c>
      <c r="F1047" s="5" t="s">
        <v>3020</v>
      </c>
    </row>
    <row r="1048" spans="1:6" x14ac:dyDescent="0.2">
      <c r="A1048" s="4">
        <v>1047</v>
      </c>
      <c r="B1048" s="4">
        <v>3179</v>
      </c>
      <c r="C1048" s="4" t="s">
        <v>3019</v>
      </c>
      <c r="D1048" s="51">
        <v>40000</v>
      </c>
      <c r="E1048" s="4" t="s">
        <v>3021</v>
      </c>
      <c r="F1048" s="4" t="s">
        <v>3020</v>
      </c>
    </row>
    <row r="1049" spans="1:6" x14ac:dyDescent="0.2">
      <c r="A1049" s="5">
        <v>1048</v>
      </c>
      <c r="B1049" s="5">
        <v>3187</v>
      </c>
      <c r="C1049" s="5" t="s">
        <v>3019</v>
      </c>
      <c r="D1049" s="52">
        <v>40000</v>
      </c>
      <c r="E1049" s="5" t="s">
        <v>3021</v>
      </c>
      <c r="F1049" s="5" t="s">
        <v>3020</v>
      </c>
    </row>
    <row r="1050" spans="1:6" x14ac:dyDescent="0.2">
      <c r="A1050" s="4">
        <v>1049</v>
      </c>
      <c r="B1050" s="4">
        <v>3191</v>
      </c>
      <c r="C1050" s="4" t="s">
        <v>3019</v>
      </c>
      <c r="D1050" s="51">
        <v>70000</v>
      </c>
      <c r="E1050" s="4" t="s">
        <v>3021</v>
      </c>
      <c r="F1050" s="4" t="s">
        <v>3018</v>
      </c>
    </row>
    <row r="1051" spans="1:6" x14ac:dyDescent="0.2">
      <c r="A1051" s="5">
        <v>1050</v>
      </c>
      <c r="B1051" s="5">
        <v>3194</v>
      </c>
      <c r="C1051" s="5" t="s">
        <v>3019</v>
      </c>
      <c r="D1051" s="52">
        <v>80000</v>
      </c>
      <c r="E1051" s="5" t="s">
        <v>3017</v>
      </c>
      <c r="F1051" s="5" t="s">
        <v>3018</v>
      </c>
    </row>
    <row r="1052" spans="1:6" x14ac:dyDescent="0.2">
      <c r="A1052" s="4">
        <v>1051</v>
      </c>
      <c r="B1052" s="4">
        <v>3196</v>
      </c>
      <c r="C1052" s="4" t="s">
        <v>3019</v>
      </c>
      <c r="D1052" s="51">
        <v>110000</v>
      </c>
      <c r="E1052" s="4" t="s">
        <v>3024</v>
      </c>
      <c r="F1052" s="4" t="s">
        <v>3020</v>
      </c>
    </row>
    <row r="1053" spans="1:6" x14ac:dyDescent="0.2">
      <c r="A1053" s="5">
        <v>1052</v>
      </c>
      <c r="B1053" s="5">
        <v>3197</v>
      </c>
      <c r="C1053" s="5" t="s">
        <v>3019</v>
      </c>
      <c r="D1053" s="52">
        <v>120000</v>
      </c>
      <c r="E1053" s="5" t="s">
        <v>3017</v>
      </c>
      <c r="F1053" s="5" t="s">
        <v>3020</v>
      </c>
    </row>
    <row r="1054" spans="1:6" x14ac:dyDescent="0.2">
      <c r="A1054" s="4">
        <v>1053</v>
      </c>
      <c r="B1054" s="4">
        <v>3205</v>
      </c>
      <c r="C1054" s="4" t="s">
        <v>3019</v>
      </c>
      <c r="D1054" s="51">
        <v>120000</v>
      </c>
      <c r="E1054" s="4" t="s">
        <v>3017</v>
      </c>
      <c r="F1054" s="4" t="s">
        <v>3020</v>
      </c>
    </row>
    <row r="1055" spans="1:6" x14ac:dyDescent="0.2">
      <c r="A1055" s="5">
        <v>1054</v>
      </c>
      <c r="B1055" s="5">
        <v>3206</v>
      </c>
      <c r="C1055" s="5" t="s">
        <v>3019</v>
      </c>
      <c r="D1055" s="52">
        <v>130000</v>
      </c>
      <c r="E1055" s="5" t="s">
        <v>3024</v>
      </c>
      <c r="F1055" s="5" t="s">
        <v>3018</v>
      </c>
    </row>
    <row r="1056" spans="1:6" x14ac:dyDescent="0.2">
      <c r="A1056" s="4">
        <v>1055</v>
      </c>
      <c r="B1056" s="4">
        <v>3209</v>
      </c>
      <c r="C1056" s="4" t="s">
        <v>3016</v>
      </c>
      <c r="D1056" s="51">
        <v>90000</v>
      </c>
      <c r="E1056" s="4" t="s">
        <v>3017</v>
      </c>
      <c r="F1056" s="4" t="s">
        <v>3018</v>
      </c>
    </row>
    <row r="1057" spans="1:6" x14ac:dyDescent="0.2">
      <c r="A1057" s="5">
        <v>1056</v>
      </c>
      <c r="B1057" s="5">
        <v>3211</v>
      </c>
      <c r="C1057" s="5" t="s">
        <v>3016</v>
      </c>
      <c r="D1057" s="52">
        <v>90000</v>
      </c>
      <c r="E1057" s="5" t="s">
        <v>3017</v>
      </c>
      <c r="F1057" s="5" t="s">
        <v>3020</v>
      </c>
    </row>
    <row r="1058" spans="1:6" x14ac:dyDescent="0.2">
      <c r="A1058" s="4">
        <v>1057</v>
      </c>
      <c r="B1058" s="4">
        <v>3221</v>
      </c>
      <c r="C1058" s="4" t="s">
        <v>3016</v>
      </c>
      <c r="D1058" s="51">
        <v>120000</v>
      </c>
      <c r="E1058" s="4" t="s">
        <v>3024</v>
      </c>
      <c r="F1058" s="4" t="s">
        <v>3018</v>
      </c>
    </row>
    <row r="1059" spans="1:6" x14ac:dyDescent="0.2">
      <c r="A1059" s="5">
        <v>1058</v>
      </c>
      <c r="B1059" s="5">
        <v>3222</v>
      </c>
      <c r="C1059" s="5" t="s">
        <v>3016</v>
      </c>
      <c r="D1059" s="52">
        <v>120000</v>
      </c>
      <c r="E1059" s="5" t="s">
        <v>3024</v>
      </c>
      <c r="F1059" s="5" t="s">
        <v>3018</v>
      </c>
    </row>
    <row r="1060" spans="1:6" x14ac:dyDescent="0.2">
      <c r="A1060" s="4">
        <v>1059</v>
      </c>
      <c r="B1060" s="4">
        <v>3224</v>
      </c>
      <c r="C1060" s="4" t="s">
        <v>3016</v>
      </c>
      <c r="D1060" s="51">
        <v>130000</v>
      </c>
      <c r="E1060" s="4" t="s">
        <v>3017</v>
      </c>
      <c r="F1060" s="4" t="s">
        <v>3018</v>
      </c>
    </row>
    <row r="1061" spans="1:6" x14ac:dyDescent="0.2">
      <c r="A1061" s="5">
        <v>1060</v>
      </c>
      <c r="B1061" s="5">
        <v>3225</v>
      </c>
      <c r="C1061" s="5" t="s">
        <v>3016</v>
      </c>
      <c r="D1061" s="52">
        <v>130000</v>
      </c>
      <c r="E1061" s="5" t="s">
        <v>3017</v>
      </c>
      <c r="F1061" s="5" t="s">
        <v>3018</v>
      </c>
    </row>
    <row r="1062" spans="1:6" x14ac:dyDescent="0.2">
      <c r="A1062" s="4">
        <v>1061</v>
      </c>
      <c r="B1062" s="4">
        <v>3226</v>
      </c>
      <c r="C1062" s="4" t="s">
        <v>3019</v>
      </c>
      <c r="D1062" s="51">
        <v>150000</v>
      </c>
      <c r="E1062" s="4" t="s">
        <v>3024</v>
      </c>
      <c r="F1062" s="4" t="s">
        <v>3020</v>
      </c>
    </row>
    <row r="1063" spans="1:6" x14ac:dyDescent="0.2">
      <c r="A1063" s="5">
        <v>1062</v>
      </c>
      <c r="B1063" s="5">
        <v>3229</v>
      </c>
      <c r="C1063" s="5" t="s">
        <v>3016</v>
      </c>
      <c r="D1063" s="52">
        <v>160000</v>
      </c>
      <c r="E1063" s="5" t="s">
        <v>3017</v>
      </c>
      <c r="F1063" s="5" t="s">
        <v>3018</v>
      </c>
    </row>
    <row r="1064" spans="1:6" x14ac:dyDescent="0.2">
      <c r="A1064" s="4">
        <v>1063</v>
      </c>
      <c r="B1064" s="4">
        <v>3230</v>
      </c>
      <c r="C1064" s="4" t="s">
        <v>3016</v>
      </c>
      <c r="D1064" s="51">
        <v>70000</v>
      </c>
      <c r="E1064" s="4" t="s">
        <v>3017</v>
      </c>
      <c r="F1064" s="4" t="s">
        <v>3018</v>
      </c>
    </row>
    <row r="1065" spans="1:6" x14ac:dyDescent="0.2">
      <c r="A1065" s="5">
        <v>1064</v>
      </c>
      <c r="B1065" s="5">
        <v>3238</v>
      </c>
      <c r="C1065" s="5" t="s">
        <v>3016</v>
      </c>
      <c r="D1065" s="52">
        <v>70000</v>
      </c>
      <c r="E1065" s="5" t="s">
        <v>3017</v>
      </c>
      <c r="F1065" s="5" t="s">
        <v>3018</v>
      </c>
    </row>
    <row r="1066" spans="1:6" x14ac:dyDescent="0.2">
      <c r="A1066" s="4">
        <v>1065</v>
      </c>
      <c r="B1066" s="4">
        <v>3243</v>
      </c>
      <c r="C1066" s="4" t="s">
        <v>3019</v>
      </c>
      <c r="D1066" s="51">
        <v>70000</v>
      </c>
      <c r="E1066" s="4" t="s">
        <v>3017</v>
      </c>
      <c r="F1066" s="4" t="s">
        <v>3018</v>
      </c>
    </row>
    <row r="1067" spans="1:6" x14ac:dyDescent="0.2">
      <c r="A1067" s="5">
        <v>1066</v>
      </c>
      <c r="B1067" s="5">
        <v>3246</v>
      </c>
      <c r="C1067" s="5" t="s">
        <v>3016</v>
      </c>
      <c r="D1067" s="52">
        <v>70000</v>
      </c>
      <c r="E1067" s="5" t="s">
        <v>3017</v>
      </c>
      <c r="F1067" s="5" t="s">
        <v>3018</v>
      </c>
    </row>
    <row r="1068" spans="1:6" x14ac:dyDescent="0.2">
      <c r="A1068" s="4">
        <v>1067</v>
      </c>
      <c r="B1068" s="4">
        <v>3248</v>
      </c>
      <c r="C1068" s="4" t="s">
        <v>3016</v>
      </c>
      <c r="D1068" s="51">
        <v>70000</v>
      </c>
      <c r="E1068" s="4" t="s">
        <v>3017</v>
      </c>
      <c r="F1068" s="4" t="s">
        <v>3018</v>
      </c>
    </row>
    <row r="1069" spans="1:6" x14ac:dyDescent="0.2">
      <c r="A1069" s="5">
        <v>1068</v>
      </c>
      <c r="B1069" s="5">
        <v>3249</v>
      </c>
      <c r="C1069" s="5" t="s">
        <v>3019</v>
      </c>
      <c r="D1069" s="52">
        <v>70000</v>
      </c>
      <c r="E1069" s="5" t="s">
        <v>3017</v>
      </c>
      <c r="F1069" s="5" t="s">
        <v>3018</v>
      </c>
    </row>
    <row r="1070" spans="1:6" x14ac:dyDescent="0.2">
      <c r="A1070" s="4">
        <v>1069</v>
      </c>
      <c r="B1070" s="4">
        <v>3251</v>
      </c>
      <c r="C1070" s="4" t="s">
        <v>3019</v>
      </c>
      <c r="D1070" s="51">
        <v>70000</v>
      </c>
      <c r="E1070" s="4" t="s">
        <v>3017</v>
      </c>
      <c r="F1070" s="4" t="s">
        <v>3018</v>
      </c>
    </row>
    <row r="1071" spans="1:6" x14ac:dyDescent="0.2">
      <c r="A1071" s="5">
        <v>1070</v>
      </c>
      <c r="B1071" s="5">
        <v>3252</v>
      </c>
      <c r="C1071" s="5" t="s">
        <v>3016</v>
      </c>
      <c r="D1071" s="52">
        <v>70000</v>
      </c>
      <c r="E1071" s="5" t="s">
        <v>3017</v>
      </c>
      <c r="F1071" s="5" t="s">
        <v>3020</v>
      </c>
    </row>
    <row r="1072" spans="1:6" x14ac:dyDescent="0.2">
      <c r="A1072" s="4">
        <v>1071</v>
      </c>
      <c r="B1072" s="4">
        <v>3255</v>
      </c>
      <c r="C1072" s="4" t="s">
        <v>3016</v>
      </c>
      <c r="D1072" s="51">
        <v>70000</v>
      </c>
      <c r="E1072" s="4" t="s">
        <v>3017</v>
      </c>
      <c r="F1072" s="4" t="s">
        <v>3018</v>
      </c>
    </row>
    <row r="1073" spans="1:6" x14ac:dyDescent="0.2">
      <c r="A1073" s="5">
        <v>1072</v>
      </c>
      <c r="B1073" s="5">
        <v>3257</v>
      </c>
      <c r="C1073" s="5" t="s">
        <v>3016</v>
      </c>
      <c r="D1073" s="52">
        <v>70000</v>
      </c>
      <c r="E1073" s="5" t="s">
        <v>3017</v>
      </c>
      <c r="F1073" s="5" t="s">
        <v>3018</v>
      </c>
    </row>
    <row r="1074" spans="1:6" x14ac:dyDescent="0.2">
      <c r="A1074" s="4">
        <v>1073</v>
      </c>
      <c r="B1074" s="4">
        <v>3258</v>
      </c>
      <c r="C1074" s="4" t="s">
        <v>3016</v>
      </c>
      <c r="D1074" s="51">
        <v>70000</v>
      </c>
      <c r="E1074" s="4" t="s">
        <v>3017</v>
      </c>
      <c r="F1074" s="4" t="s">
        <v>3018</v>
      </c>
    </row>
    <row r="1075" spans="1:6" x14ac:dyDescent="0.2">
      <c r="A1075" s="5">
        <v>1074</v>
      </c>
      <c r="B1075" s="5">
        <v>3261</v>
      </c>
      <c r="C1075" s="5" t="s">
        <v>3016</v>
      </c>
      <c r="D1075" s="52">
        <v>70000</v>
      </c>
      <c r="E1075" s="5" t="s">
        <v>3017</v>
      </c>
      <c r="F1075" s="5" t="s">
        <v>3018</v>
      </c>
    </row>
    <row r="1076" spans="1:6" x14ac:dyDescent="0.2">
      <c r="A1076" s="4">
        <v>1075</v>
      </c>
      <c r="B1076" s="4">
        <v>3264</v>
      </c>
      <c r="C1076" s="4" t="s">
        <v>3019</v>
      </c>
      <c r="D1076" s="51">
        <v>70000</v>
      </c>
      <c r="E1076" s="4" t="s">
        <v>3017</v>
      </c>
      <c r="F1076" s="4" t="s">
        <v>3018</v>
      </c>
    </row>
    <row r="1077" spans="1:6" x14ac:dyDescent="0.2">
      <c r="A1077" s="5">
        <v>1076</v>
      </c>
      <c r="B1077" s="5">
        <v>3266</v>
      </c>
      <c r="C1077" s="5" t="s">
        <v>3019</v>
      </c>
      <c r="D1077" s="52">
        <v>60000</v>
      </c>
      <c r="E1077" s="5" t="s">
        <v>3017</v>
      </c>
      <c r="F1077" s="5" t="s">
        <v>3018</v>
      </c>
    </row>
    <row r="1078" spans="1:6" x14ac:dyDescent="0.2">
      <c r="A1078" s="4">
        <v>1077</v>
      </c>
      <c r="B1078" s="4">
        <v>3269</v>
      </c>
      <c r="C1078" s="4" t="s">
        <v>3016</v>
      </c>
      <c r="D1078" s="51">
        <v>70000</v>
      </c>
      <c r="E1078" s="4" t="s">
        <v>3017</v>
      </c>
      <c r="F1078" s="4" t="s">
        <v>3018</v>
      </c>
    </row>
    <row r="1079" spans="1:6" x14ac:dyDescent="0.2">
      <c r="A1079" s="5">
        <v>1078</v>
      </c>
      <c r="B1079" s="5">
        <v>3275</v>
      </c>
      <c r="C1079" s="5" t="s">
        <v>3019</v>
      </c>
      <c r="D1079" s="52">
        <v>70000</v>
      </c>
      <c r="E1079" s="5" t="s">
        <v>3017</v>
      </c>
      <c r="F1079" s="5" t="s">
        <v>3018</v>
      </c>
    </row>
    <row r="1080" spans="1:6" x14ac:dyDescent="0.2">
      <c r="A1080" s="4">
        <v>1079</v>
      </c>
      <c r="B1080" s="4">
        <v>3279</v>
      </c>
      <c r="C1080" s="4" t="s">
        <v>3016</v>
      </c>
      <c r="D1080" s="51">
        <v>60000</v>
      </c>
      <c r="E1080" s="4" t="s">
        <v>3017</v>
      </c>
      <c r="F1080" s="4" t="s">
        <v>3018</v>
      </c>
    </row>
    <row r="1081" spans="1:6" x14ac:dyDescent="0.2">
      <c r="A1081" s="5">
        <v>1080</v>
      </c>
      <c r="B1081" s="5">
        <v>3283</v>
      </c>
      <c r="C1081" s="5" t="s">
        <v>3016</v>
      </c>
      <c r="D1081" s="52">
        <v>60000</v>
      </c>
      <c r="E1081" s="5" t="s">
        <v>3017</v>
      </c>
      <c r="F1081" s="5" t="s">
        <v>3020</v>
      </c>
    </row>
    <row r="1082" spans="1:6" x14ac:dyDescent="0.2">
      <c r="A1082" s="4">
        <v>1081</v>
      </c>
      <c r="B1082" s="4">
        <v>3284</v>
      </c>
      <c r="C1082" s="4" t="s">
        <v>3019</v>
      </c>
      <c r="D1082" s="51">
        <v>60000</v>
      </c>
      <c r="E1082" s="4" t="s">
        <v>3017</v>
      </c>
      <c r="F1082" s="4" t="s">
        <v>3018</v>
      </c>
    </row>
    <row r="1083" spans="1:6" x14ac:dyDescent="0.2">
      <c r="A1083" s="5">
        <v>1082</v>
      </c>
      <c r="B1083" s="5">
        <v>3285</v>
      </c>
      <c r="C1083" s="5" t="s">
        <v>3019</v>
      </c>
      <c r="D1083" s="52">
        <v>60000</v>
      </c>
      <c r="E1083" s="5" t="s">
        <v>3017</v>
      </c>
      <c r="F1083" s="5" t="s">
        <v>3018</v>
      </c>
    </row>
    <row r="1084" spans="1:6" x14ac:dyDescent="0.2">
      <c r="A1084" s="4">
        <v>1083</v>
      </c>
      <c r="B1084" s="4">
        <v>3287</v>
      </c>
      <c r="C1084" s="4" t="s">
        <v>3016</v>
      </c>
      <c r="D1084" s="51">
        <v>70000</v>
      </c>
      <c r="E1084" s="4" t="s">
        <v>3017</v>
      </c>
      <c r="F1084" s="4" t="s">
        <v>3018</v>
      </c>
    </row>
    <row r="1085" spans="1:6" x14ac:dyDescent="0.2">
      <c r="A1085" s="5">
        <v>1084</v>
      </c>
      <c r="B1085" s="5">
        <v>3303</v>
      </c>
      <c r="C1085" s="5" t="s">
        <v>3016</v>
      </c>
      <c r="D1085" s="52">
        <v>70000</v>
      </c>
      <c r="E1085" s="5" t="s">
        <v>3017</v>
      </c>
      <c r="F1085" s="5" t="s">
        <v>3018</v>
      </c>
    </row>
    <row r="1086" spans="1:6" x14ac:dyDescent="0.2">
      <c r="A1086" s="4">
        <v>1085</v>
      </c>
      <c r="B1086" s="4">
        <v>3306</v>
      </c>
      <c r="C1086" s="4" t="s">
        <v>3016</v>
      </c>
      <c r="D1086" s="51">
        <v>60000</v>
      </c>
      <c r="E1086" s="4" t="s">
        <v>3017</v>
      </c>
      <c r="F1086" s="4" t="s">
        <v>3020</v>
      </c>
    </row>
    <row r="1087" spans="1:6" x14ac:dyDescent="0.2">
      <c r="A1087" s="5">
        <v>1086</v>
      </c>
      <c r="B1087" s="5">
        <v>3307</v>
      </c>
      <c r="C1087" s="5" t="s">
        <v>3016</v>
      </c>
      <c r="D1087" s="52">
        <v>60000</v>
      </c>
      <c r="E1087" s="5" t="s">
        <v>3017</v>
      </c>
      <c r="F1087" s="5" t="s">
        <v>3018</v>
      </c>
    </row>
    <row r="1088" spans="1:6" x14ac:dyDescent="0.2">
      <c r="A1088" s="4">
        <v>1087</v>
      </c>
      <c r="B1088" s="4">
        <v>3309</v>
      </c>
      <c r="C1088" s="4" t="s">
        <v>3019</v>
      </c>
      <c r="D1088" s="51">
        <v>60000</v>
      </c>
      <c r="E1088" s="4" t="s">
        <v>3017</v>
      </c>
      <c r="F1088" s="4" t="s">
        <v>3018</v>
      </c>
    </row>
    <row r="1089" spans="1:6" x14ac:dyDescent="0.2">
      <c r="A1089" s="5">
        <v>1088</v>
      </c>
      <c r="B1089" s="5">
        <v>3310</v>
      </c>
      <c r="C1089" s="5" t="s">
        <v>3019</v>
      </c>
      <c r="D1089" s="52">
        <v>70000</v>
      </c>
      <c r="E1089" s="5" t="s">
        <v>3017</v>
      </c>
      <c r="F1089" s="5" t="s">
        <v>3018</v>
      </c>
    </row>
    <row r="1090" spans="1:6" x14ac:dyDescent="0.2">
      <c r="A1090" s="4">
        <v>1089</v>
      </c>
      <c r="B1090" s="4">
        <v>3311</v>
      </c>
      <c r="C1090" s="4" t="s">
        <v>3019</v>
      </c>
      <c r="D1090" s="51">
        <v>70000</v>
      </c>
      <c r="E1090" s="4" t="s">
        <v>3017</v>
      </c>
      <c r="F1090" s="4" t="s">
        <v>3018</v>
      </c>
    </row>
    <row r="1091" spans="1:6" x14ac:dyDescent="0.2">
      <c r="A1091" s="5">
        <v>1090</v>
      </c>
      <c r="B1091" s="5">
        <v>3314</v>
      </c>
      <c r="C1091" s="5" t="s">
        <v>3016</v>
      </c>
      <c r="D1091" s="52">
        <v>70000</v>
      </c>
      <c r="E1091" s="5" t="s">
        <v>3017</v>
      </c>
      <c r="F1091" s="5" t="s">
        <v>3018</v>
      </c>
    </row>
    <row r="1092" spans="1:6" x14ac:dyDescent="0.2">
      <c r="A1092" s="4">
        <v>1091</v>
      </c>
      <c r="B1092" s="4">
        <v>3319</v>
      </c>
      <c r="C1092" s="4" t="s">
        <v>3016</v>
      </c>
      <c r="D1092" s="51">
        <v>40000</v>
      </c>
      <c r="E1092" s="4" t="s">
        <v>3022</v>
      </c>
      <c r="F1092" s="4" t="s">
        <v>3018</v>
      </c>
    </row>
    <row r="1093" spans="1:6" x14ac:dyDescent="0.2">
      <c r="A1093" s="5">
        <v>1092</v>
      </c>
      <c r="B1093" s="5">
        <v>3320</v>
      </c>
      <c r="C1093" s="5" t="s">
        <v>3016</v>
      </c>
      <c r="D1093" s="52">
        <v>40000</v>
      </c>
      <c r="E1093" s="5" t="s">
        <v>3022</v>
      </c>
      <c r="F1093" s="5" t="s">
        <v>3018</v>
      </c>
    </row>
    <row r="1094" spans="1:6" x14ac:dyDescent="0.2">
      <c r="A1094" s="4">
        <v>1093</v>
      </c>
      <c r="B1094" s="4">
        <v>3324</v>
      </c>
      <c r="C1094" s="4" t="s">
        <v>3016</v>
      </c>
      <c r="D1094" s="51">
        <v>40000</v>
      </c>
      <c r="E1094" s="4" t="s">
        <v>3022</v>
      </c>
      <c r="F1094" s="4" t="s">
        <v>3018</v>
      </c>
    </row>
    <row r="1095" spans="1:6" x14ac:dyDescent="0.2">
      <c r="A1095" s="5">
        <v>1094</v>
      </c>
      <c r="B1095" s="5">
        <v>3325</v>
      </c>
      <c r="C1095" s="5" t="s">
        <v>3016</v>
      </c>
      <c r="D1095" s="52">
        <v>60000</v>
      </c>
      <c r="E1095" s="5" t="s">
        <v>3021</v>
      </c>
      <c r="F1095" s="5" t="s">
        <v>3018</v>
      </c>
    </row>
    <row r="1096" spans="1:6" x14ac:dyDescent="0.2">
      <c r="A1096" s="4">
        <v>1095</v>
      </c>
      <c r="B1096" s="4">
        <v>3327</v>
      </c>
      <c r="C1096" s="4" t="s">
        <v>3016</v>
      </c>
      <c r="D1096" s="51">
        <v>60000</v>
      </c>
      <c r="E1096" s="4" t="s">
        <v>3017</v>
      </c>
      <c r="F1096" s="4" t="s">
        <v>3018</v>
      </c>
    </row>
    <row r="1097" spans="1:6" x14ac:dyDescent="0.2">
      <c r="A1097" s="5">
        <v>1096</v>
      </c>
      <c r="B1097" s="5">
        <v>3331</v>
      </c>
      <c r="C1097" s="5" t="s">
        <v>3016</v>
      </c>
      <c r="D1097" s="52">
        <v>60000</v>
      </c>
      <c r="E1097" s="5" t="s">
        <v>3017</v>
      </c>
      <c r="F1097" s="5" t="s">
        <v>3018</v>
      </c>
    </row>
    <row r="1098" spans="1:6" x14ac:dyDescent="0.2">
      <c r="A1098" s="4">
        <v>1097</v>
      </c>
      <c r="B1098" s="4">
        <v>3338</v>
      </c>
      <c r="C1098" s="4" t="s">
        <v>3016</v>
      </c>
      <c r="D1098" s="51">
        <v>60000</v>
      </c>
      <c r="E1098" s="4" t="s">
        <v>3017</v>
      </c>
      <c r="F1098" s="4" t="s">
        <v>3020</v>
      </c>
    </row>
    <row r="1099" spans="1:6" x14ac:dyDescent="0.2">
      <c r="A1099" s="5">
        <v>1098</v>
      </c>
      <c r="B1099" s="5">
        <v>3339</v>
      </c>
      <c r="C1099" s="5" t="s">
        <v>3019</v>
      </c>
      <c r="D1099" s="52">
        <v>60000</v>
      </c>
      <c r="E1099" s="5" t="s">
        <v>3021</v>
      </c>
      <c r="F1099" s="5" t="s">
        <v>3018</v>
      </c>
    </row>
    <row r="1100" spans="1:6" x14ac:dyDescent="0.2">
      <c r="A1100" s="4">
        <v>1099</v>
      </c>
      <c r="B1100" s="4">
        <v>3340</v>
      </c>
      <c r="C1100" s="4" t="s">
        <v>3019</v>
      </c>
      <c r="D1100" s="51">
        <v>60000</v>
      </c>
      <c r="E1100" s="4" t="s">
        <v>3021</v>
      </c>
      <c r="F1100" s="4" t="s">
        <v>3018</v>
      </c>
    </row>
    <row r="1101" spans="1:6" x14ac:dyDescent="0.2">
      <c r="A1101" s="5">
        <v>1100</v>
      </c>
      <c r="B1101" s="5">
        <v>3342</v>
      </c>
      <c r="C1101" s="5" t="s">
        <v>3019</v>
      </c>
      <c r="D1101" s="52">
        <v>60000</v>
      </c>
      <c r="E1101" s="5" t="s">
        <v>3021</v>
      </c>
      <c r="F1101" s="5" t="s">
        <v>3020</v>
      </c>
    </row>
    <row r="1102" spans="1:6" x14ac:dyDescent="0.2">
      <c r="A1102" s="4">
        <v>1101</v>
      </c>
      <c r="B1102" s="4">
        <v>3344</v>
      </c>
      <c r="C1102" s="4" t="s">
        <v>3019</v>
      </c>
      <c r="D1102" s="51">
        <v>60000</v>
      </c>
      <c r="E1102" s="4" t="s">
        <v>3017</v>
      </c>
      <c r="F1102" s="4" t="s">
        <v>3018</v>
      </c>
    </row>
    <row r="1103" spans="1:6" x14ac:dyDescent="0.2">
      <c r="A1103" s="5">
        <v>1102</v>
      </c>
      <c r="B1103" s="5">
        <v>3347</v>
      </c>
      <c r="C1103" s="5" t="s">
        <v>3019</v>
      </c>
      <c r="D1103" s="52">
        <v>70000</v>
      </c>
      <c r="E1103" s="5" t="s">
        <v>3021</v>
      </c>
      <c r="F1103" s="5" t="s">
        <v>3018</v>
      </c>
    </row>
    <row r="1104" spans="1:6" x14ac:dyDescent="0.2">
      <c r="A1104" s="4">
        <v>1103</v>
      </c>
      <c r="B1104" s="4">
        <v>3350</v>
      </c>
      <c r="C1104" s="4" t="s">
        <v>3016</v>
      </c>
      <c r="D1104" s="51">
        <v>70000</v>
      </c>
      <c r="E1104" s="4" t="s">
        <v>3021</v>
      </c>
      <c r="F1104" s="4" t="s">
        <v>3018</v>
      </c>
    </row>
    <row r="1105" spans="1:6" x14ac:dyDescent="0.2">
      <c r="A1105" s="5">
        <v>1104</v>
      </c>
      <c r="B1105" s="5">
        <v>3351</v>
      </c>
      <c r="C1105" s="5" t="s">
        <v>3016</v>
      </c>
      <c r="D1105" s="52">
        <v>70000</v>
      </c>
      <c r="E1105" s="5" t="s">
        <v>3021</v>
      </c>
      <c r="F1105" s="5" t="s">
        <v>3018</v>
      </c>
    </row>
    <row r="1106" spans="1:6" x14ac:dyDescent="0.2">
      <c r="A1106" s="4">
        <v>1105</v>
      </c>
      <c r="B1106" s="4">
        <v>3354</v>
      </c>
      <c r="C1106" s="4" t="s">
        <v>3016</v>
      </c>
      <c r="D1106" s="51">
        <v>70000</v>
      </c>
      <c r="E1106" s="4" t="s">
        <v>3021</v>
      </c>
      <c r="F1106" s="4" t="s">
        <v>3018</v>
      </c>
    </row>
    <row r="1107" spans="1:6" x14ac:dyDescent="0.2">
      <c r="A1107" s="5">
        <v>1106</v>
      </c>
      <c r="B1107" s="5">
        <v>3355</v>
      </c>
      <c r="C1107" s="5" t="s">
        <v>3019</v>
      </c>
      <c r="D1107" s="52">
        <v>70000</v>
      </c>
      <c r="E1107" s="5" t="s">
        <v>3021</v>
      </c>
      <c r="F1107" s="5" t="s">
        <v>3018</v>
      </c>
    </row>
    <row r="1108" spans="1:6" x14ac:dyDescent="0.2">
      <c r="A1108" s="4">
        <v>1107</v>
      </c>
      <c r="B1108" s="4">
        <v>3356</v>
      </c>
      <c r="C1108" s="4" t="s">
        <v>3016</v>
      </c>
      <c r="D1108" s="51">
        <v>40000</v>
      </c>
      <c r="E1108" s="4" t="s">
        <v>3023</v>
      </c>
      <c r="F1108" s="4" t="s">
        <v>3018</v>
      </c>
    </row>
    <row r="1109" spans="1:6" x14ac:dyDescent="0.2">
      <c r="A1109" s="5">
        <v>1108</v>
      </c>
      <c r="B1109" s="5">
        <v>3359</v>
      </c>
      <c r="C1109" s="5" t="s">
        <v>3016</v>
      </c>
      <c r="D1109" s="52">
        <v>40000</v>
      </c>
      <c r="E1109" s="5" t="s">
        <v>3023</v>
      </c>
      <c r="F1109" s="5" t="s">
        <v>3018</v>
      </c>
    </row>
    <row r="1110" spans="1:6" x14ac:dyDescent="0.2">
      <c r="A1110" s="4">
        <v>1109</v>
      </c>
      <c r="B1110" s="4">
        <v>3360</v>
      </c>
      <c r="C1110" s="4" t="s">
        <v>3016</v>
      </c>
      <c r="D1110" s="51">
        <v>60000</v>
      </c>
      <c r="E1110" s="4" t="s">
        <v>3021</v>
      </c>
      <c r="F1110" s="4" t="s">
        <v>3018</v>
      </c>
    </row>
    <row r="1111" spans="1:6" x14ac:dyDescent="0.2">
      <c r="A1111" s="5">
        <v>1110</v>
      </c>
      <c r="B1111" s="5">
        <v>3361</v>
      </c>
      <c r="C1111" s="5" t="s">
        <v>3019</v>
      </c>
      <c r="D1111" s="52">
        <v>60000</v>
      </c>
      <c r="E1111" s="5" t="s">
        <v>3021</v>
      </c>
      <c r="F1111" s="5" t="s">
        <v>3018</v>
      </c>
    </row>
    <row r="1112" spans="1:6" x14ac:dyDescent="0.2">
      <c r="A1112" s="4">
        <v>1111</v>
      </c>
      <c r="B1112" s="4">
        <v>3366</v>
      </c>
      <c r="C1112" s="4" t="s">
        <v>3016</v>
      </c>
      <c r="D1112" s="51">
        <v>60000</v>
      </c>
      <c r="E1112" s="4" t="s">
        <v>3021</v>
      </c>
      <c r="F1112" s="4" t="s">
        <v>3018</v>
      </c>
    </row>
    <row r="1113" spans="1:6" x14ac:dyDescent="0.2">
      <c r="A1113" s="5">
        <v>1112</v>
      </c>
      <c r="B1113" s="5">
        <v>3367</v>
      </c>
      <c r="C1113" s="5" t="s">
        <v>3016</v>
      </c>
      <c r="D1113" s="52">
        <v>60000</v>
      </c>
      <c r="E1113" s="5" t="s">
        <v>3021</v>
      </c>
      <c r="F1113" s="5" t="s">
        <v>3018</v>
      </c>
    </row>
    <row r="1114" spans="1:6" x14ac:dyDescent="0.2">
      <c r="A1114" s="4">
        <v>1113</v>
      </c>
      <c r="B1114" s="4">
        <v>3369</v>
      </c>
      <c r="C1114" s="4" t="s">
        <v>3016</v>
      </c>
      <c r="D1114" s="51">
        <v>70000</v>
      </c>
      <c r="E1114" s="4" t="s">
        <v>3021</v>
      </c>
      <c r="F1114" s="4" t="s">
        <v>3018</v>
      </c>
    </row>
    <row r="1115" spans="1:6" x14ac:dyDescent="0.2">
      <c r="A1115" s="5">
        <v>1114</v>
      </c>
      <c r="B1115" s="5">
        <v>3374</v>
      </c>
      <c r="C1115" s="5" t="s">
        <v>3016</v>
      </c>
      <c r="D1115" s="52">
        <v>70000</v>
      </c>
      <c r="E1115" s="5" t="s">
        <v>3022</v>
      </c>
      <c r="F1115" s="5" t="s">
        <v>3018</v>
      </c>
    </row>
    <row r="1116" spans="1:6" x14ac:dyDescent="0.2">
      <c r="A1116" s="4">
        <v>1115</v>
      </c>
      <c r="B1116" s="4">
        <v>3379</v>
      </c>
      <c r="C1116" s="4" t="s">
        <v>3016</v>
      </c>
      <c r="D1116" s="51">
        <v>70000</v>
      </c>
      <c r="E1116" s="4" t="s">
        <v>3022</v>
      </c>
      <c r="F1116" s="4" t="s">
        <v>3018</v>
      </c>
    </row>
    <row r="1117" spans="1:6" x14ac:dyDescent="0.2">
      <c r="A1117" s="5">
        <v>1116</v>
      </c>
      <c r="B1117" s="5">
        <v>3380</v>
      </c>
      <c r="C1117" s="5" t="s">
        <v>3019</v>
      </c>
      <c r="D1117" s="52">
        <v>70000</v>
      </c>
      <c r="E1117" s="5" t="s">
        <v>3022</v>
      </c>
      <c r="F1117" s="5" t="s">
        <v>3018</v>
      </c>
    </row>
    <row r="1118" spans="1:6" x14ac:dyDescent="0.2">
      <c r="A1118" s="4">
        <v>1117</v>
      </c>
      <c r="B1118" s="4">
        <v>3381</v>
      </c>
      <c r="C1118" s="4" t="s">
        <v>3019</v>
      </c>
      <c r="D1118" s="51">
        <v>70000</v>
      </c>
      <c r="E1118" s="4" t="s">
        <v>3022</v>
      </c>
      <c r="F1118" s="4" t="s">
        <v>3018</v>
      </c>
    </row>
    <row r="1119" spans="1:6" x14ac:dyDescent="0.2">
      <c r="A1119" s="5">
        <v>1118</v>
      </c>
      <c r="B1119" s="5">
        <v>3385</v>
      </c>
      <c r="C1119" s="5" t="s">
        <v>3016</v>
      </c>
      <c r="D1119" s="52">
        <v>60000</v>
      </c>
      <c r="E1119" s="5" t="s">
        <v>3021</v>
      </c>
      <c r="F1119" s="5" t="s">
        <v>3018</v>
      </c>
    </row>
    <row r="1120" spans="1:6" x14ac:dyDescent="0.2">
      <c r="A1120" s="4">
        <v>1119</v>
      </c>
      <c r="B1120" s="4">
        <v>3386</v>
      </c>
      <c r="C1120" s="4" t="s">
        <v>3016</v>
      </c>
      <c r="D1120" s="51">
        <v>60000</v>
      </c>
      <c r="E1120" s="4" t="s">
        <v>3021</v>
      </c>
      <c r="F1120" s="4" t="s">
        <v>3018</v>
      </c>
    </row>
    <row r="1121" spans="1:6" x14ac:dyDescent="0.2">
      <c r="A1121" s="5">
        <v>1120</v>
      </c>
      <c r="B1121" s="5">
        <v>3393</v>
      </c>
      <c r="C1121" s="5" t="s">
        <v>3016</v>
      </c>
      <c r="D1121" s="52">
        <v>60000</v>
      </c>
      <c r="E1121" s="5" t="s">
        <v>3021</v>
      </c>
      <c r="F1121" s="5" t="s">
        <v>3020</v>
      </c>
    </row>
    <row r="1122" spans="1:6" x14ac:dyDescent="0.2">
      <c r="A1122" s="4">
        <v>1121</v>
      </c>
      <c r="B1122" s="4">
        <v>3397</v>
      </c>
      <c r="C1122" s="4" t="s">
        <v>3016</v>
      </c>
      <c r="D1122" s="51">
        <v>60000</v>
      </c>
      <c r="E1122" s="4" t="s">
        <v>3022</v>
      </c>
      <c r="F1122" s="4" t="s">
        <v>3018</v>
      </c>
    </row>
    <row r="1123" spans="1:6" x14ac:dyDescent="0.2">
      <c r="A1123" s="5">
        <v>1122</v>
      </c>
      <c r="B1123" s="5">
        <v>3399</v>
      </c>
      <c r="C1123" s="5" t="s">
        <v>3019</v>
      </c>
      <c r="D1123" s="52">
        <v>60000</v>
      </c>
      <c r="E1123" s="5" t="s">
        <v>3022</v>
      </c>
      <c r="F1123" s="5" t="s">
        <v>3018</v>
      </c>
    </row>
    <row r="1124" spans="1:6" x14ac:dyDescent="0.2">
      <c r="A1124" s="4">
        <v>1123</v>
      </c>
      <c r="B1124" s="4">
        <v>3400</v>
      </c>
      <c r="C1124" s="4" t="s">
        <v>3016</v>
      </c>
      <c r="D1124" s="51">
        <v>70000</v>
      </c>
      <c r="E1124" s="4" t="s">
        <v>3021</v>
      </c>
      <c r="F1124" s="4" t="s">
        <v>3018</v>
      </c>
    </row>
    <row r="1125" spans="1:6" x14ac:dyDescent="0.2">
      <c r="A1125" s="5">
        <v>1124</v>
      </c>
      <c r="B1125" s="5">
        <v>3403</v>
      </c>
      <c r="C1125" s="5" t="s">
        <v>3016</v>
      </c>
      <c r="D1125" s="52">
        <v>170000</v>
      </c>
      <c r="E1125" s="5" t="s">
        <v>3017</v>
      </c>
      <c r="F1125" s="5" t="s">
        <v>3018</v>
      </c>
    </row>
  </sheetData>
  <pageMargins left="0.7" right="0.7" top="0.75" bottom="0.75" header="0.3" footer="0.3"/>
  <tableParts count="1">
    <tablePart r:id="rId1"/>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DBF4DB-B53D-4C9F-9D31-11D19C0C8AA6}">
  <dimension ref="B3:E17"/>
  <sheetViews>
    <sheetView zoomScale="90" zoomScaleNormal="90" workbookViewId="0">
      <selection activeCell="C12" sqref="C12"/>
    </sheetView>
  </sheetViews>
  <sheetFormatPr defaultRowHeight="14.25" x14ac:dyDescent="0.2"/>
  <cols>
    <col min="2" max="2" width="21" bestFit="1" customWidth="1"/>
    <col min="3" max="3" width="17.125" bestFit="1" customWidth="1"/>
    <col min="4" max="4" width="8.875" customWidth="1"/>
    <col min="5" max="5" width="12" bestFit="1" customWidth="1"/>
  </cols>
  <sheetData>
    <row r="3" spans="2:5" x14ac:dyDescent="0.2">
      <c r="B3" s="7" t="s">
        <v>3224</v>
      </c>
      <c r="C3" s="7" t="s">
        <v>3028</v>
      </c>
    </row>
    <row r="4" spans="2:5" x14ac:dyDescent="0.2">
      <c r="B4" s="7" t="s">
        <v>3025</v>
      </c>
      <c r="C4" t="s">
        <v>3016</v>
      </c>
      <c r="D4" t="s">
        <v>3019</v>
      </c>
      <c r="E4" t="s">
        <v>3026</v>
      </c>
    </row>
    <row r="5" spans="2:5" x14ac:dyDescent="0.2">
      <c r="B5" s="8" t="s">
        <v>3017</v>
      </c>
      <c r="C5">
        <v>12400000</v>
      </c>
      <c r="D5">
        <v>9910000</v>
      </c>
      <c r="E5">
        <v>22310000</v>
      </c>
    </row>
    <row r="6" spans="2:5" x14ac:dyDescent="0.2">
      <c r="B6" s="8" t="s">
        <v>3024</v>
      </c>
      <c r="C6">
        <v>11110000</v>
      </c>
      <c r="D6">
        <v>5750000</v>
      </c>
      <c r="E6">
        <v>16860000</v>
      </c>
    </row>
    <row r="7" spans="2:5" x14ac:dyDescent="0.2">
      <c r="B7" s="8" t="s">
        <v>3022</v>
      </c>
      <c r="C7">
        <v>3960000</v>
      </c>
      <c r="D7">
        <v>3860000</v>
      </c>
      <c r="E7">
        <v>7820000</v>
      </c>
    </row>
    <row r="8" spans="2:5" x14ac:dyDescent="0.2">
      <c r="B8" s="8" t="s">
        <v>3021</v>
      </c>
      <c r="C8">
        <v>10930000</v>
      </c>
      <c r="D8">
        <v>7490000</v>
      </c>
      <c r="E8">
        <v>18420000</v>
      </c>
    </row>
    <row r="9" spans="2:5" x14ac:dyDescent="0.2">
      <c r="B9" s="8" t="s">
        <v>3023</v>
      </c>
      <c r="C9">
        <v>1040000</v>
      </c>
      <c r="D9">
        <v>770000</v>
      </c>
      <c r="E9">
        <v>1810000</v>
      </c>
    </row>
    <row r="10" spans="2:5" x14ac:dyDescent="0.2">
      <c r="B10" s="8" t="s">
        <v>3026</v>
      </c>
      <c r="C10">
        <v>39440000</v>
      </c>
      <c r="D10">
        <v>27780000</v>
      </c>
      <c r="E10">
        <v>67220000</v>
      </c>
    </row>
    <row r="13" spans="2:5" x14ac:dyDescent="0.2">
      <c r="B13" s="8"/>
    </row>
    <row r="14" spans="2:5" x14ac:dyDescent="0.2">
      <c r="B14" s="8"/>
    </row>
    <row r="15" spans="2:5" x14ac:dyDescent="0.2">
      <c r="B15" s="8"/>
    </row>
    <row r="16" spans="2:5" x14ac:dyDescent="0.2">
      <c r="B16" s="8"/>
    </row>
    <row r="17" spans="2:2" x14ac:dyDescent="0.2">
      <c r="B17" s="8"/>
    </row>
  </sheetData>
  <pageMargins left="0.7" right="0.7" top="0.75" bottom="0.75" header="0.3" footer="0.3"/>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583678-B524-4353-9B3C-0416E97DA5D5}">
  <dimension ref="B3:E55"/>
  <sheetViews>
    <sheetView zoomScale="90" zoomScaleNormal="90" workbookViewId="0">
      <selection activeCell="I2" sqref="I2"/>
    </sheetView>
  </sheetViews>
  <sheetFormatPr defaultRowHeight="14.25" x14ac:dyDescent="0.2"/>
  <cols>
    <col min="2" max="2" width="16.625" bestFit="1" customWidth="1"/>
    <col min="3" max="3" width="17.125" bestFit="1" customWidth="1"/>
    <col min="4" max="4" width="9.875" customWidth="1"/>
    <col min="5" max="5" width="12" bestFit="1" customWidth="1"/>
    <col min="6" max="6" width="13.875" customWidth="1"/>
    <col min="7" max="7" width="15.5" bestFit="1" customWidth="1"/>
    <col min="8" max="8" width="9.875" bestFit="1" customWidth="1"/>
  </cols>
  <sheetData>
    <row r="3" spans="2:5" x14ac:dyDescent="0.2">
      <c r="B3" s="7" t="s">
        <v>3027</v>
      </c>
      <c r="C3" s="7" t="s">
        <v>3028</v>
      </c>
    </row>
    <row r="4" spans="2:5" x14ac:dyDescent="0.2">
      <c r="B4" s="7" t="s">
        <v>3025</v>
      </c>
      <c r="C4" t="s">
        <v>3016</v>
      </c>
      <c r="D4" t="s">
        <v>3019</v>
      </c>
      <c r="E4" t="s">
        <v>3026</v>
      </c>
    </row>
    <row r="5" spans="2:5" x14ac:dyDescent="0.2">
      <c r="B5" s="8" t="s">
        <v>4</v>
      </c>
    </row>
    <row r="6" spans="2:5" x14ac:dyDescent="0.2">
      <c r="B6" s="9">
        <v>10000</v>
      </c>
      <c r="C6">
        <v>31997.77</v>
      </c>
      <c r="D6">
        <v>21418.59</v>
      </c>
      <c r="E6">
        <v>53416.36</v>
      </c>
    </row>
    <row r="7" spans="2:5" x14ac:dyDescent="0.2">
      <c r="B7" s="9">
        <v>20000</v>
      </c>
      <c r="C7">
        <v>10891.22</v>
      </c>
      <c r="D7">
        <v>1371.36</v>
      </c>
      <c r="E7">
        <v>12262.58</v>
      </c>
    </row>
    <row r="8" spans="2:5" x14ac:dyDescent="0.2">
      <c r="B8" s="9">
        <v>30000</v>
      </c>
      <c r="C8">
        <v>25326.89</v>
      </c>
      <c r="D8">
        <v>52133.760000000002</v>
      </c>
      <c r="E8">
        <v>77460.649999999994</v>
      </c>
    </row>
    <row r="9" spans="2:5" x14ac:dyDescent="0.2">
      <c r="B9" s="9">
        <v>40000</v>
      </c>
      <c r="C9">
        <v>43761.440000000002</v>
      </c>
      <c r="D9">
        <v>34538.21</v>
      </c>
      <c r="E9">
        <v>78299.649999999994</v>
      </c>
    </row>
    <row r="10" spans="2:5" x14ac:dyDescent="0.2">
      <c r="B10" s="9">
        <v>50000</v>
      </c>
      <c r="C10">
        <v>18465.32</v>
      </c>
      <c r="D10">
        <v>18837.23</v>
      </c>
      <c r="E10">
        <v>37302.550000000003</v>
      </c>
    </row>
    <row r="11" spans="2:5" x14ac:dyDescent="0.2">
      <c r="B11" s="9">
        <v>60000</v>
      </c>
      <c r="C11">
        <v>96186.33</v>
      </c>
      <c r="D11">
        <v>56017.36</v>
      </c>
      <c r="E11">
        <v>152203.69</v>
      </c>
    </row>
    <row r="12" spans="2:5" x14ac:dyDescent="0.2">
      <c r="B12" s="9">
        <v>70000</v>
      </c>
      <c r="C12">
        <v>62898.89</v>
      </c>
      <c r="D12">
        <v>30273.64</v>
      </c>
      <c r="E12">
        <v>93172.53</v>
      </c>
    </row>
    <row r="13" spans="2:5" x14ac:dyDescent="0.2">
      <c r="B13" s="9">
        <v>80000</v>
      </c>
      <c r="C13">
        <v>24659.39</v>
      </c>
      <c r="D13">
        <v>40382.74</v>
      </c>
      <c r="E13">
        <v>65042.13</v>
      </c>
    </row>
    <row r="14" spans="2:5" x14ac:dyDescent="0.2">
      <c r="B14" s="9">
        <v>90000</v>
      </c>
      <c r="C14">
        <v>18351.97</v>
      </c>
      <c r="D14">
        <v>2155.8000000000002</v>
      </c>
      <c r="E14">
        <v>20507.77</v>
      </c>
    </row>
    <row r="15" spans="2:5" x14ac:dyDescent="0.2">
      <c r="B15" s="9">
        <v>100000</v>
      </c>
      <c r="C15">
        <v>5009.04</v>
      </c>
      <c r="E15">
        <v>5009.04</v>
      </c>
    </row>
    <row r="16" spans="2:5" x14ac:dyDescent="0.2">
      <c r="B16" s="9">
        <v>110000</v>
      </c>
      <c r="C16">
        <v>5192.12</v>
      </c>
      <c r="D16">
        <v>31.24</v>
      </c>
      <c r="E16">
        <v>5223.3599999999997</v>
      </c>
    </row>
    <row r="17" spans="2:5" x14ac:dyDescent="0.2">
      <c r="B17" s="9">
        <v>120000</v>
      </c>
      <c r="C17">
        <v>1316.84</v>
      </c>
      <c r="D17">
        <v>2227.23</v>
      </c>
      <c r="E17">
        <v>3544.07</v>
      </c>
    </row>
    <row r="18" spans="2:5" x14ac:dyDescent="0.2">
      <c r="B18" s="9">
        <v>130000</v>
      </c>
      <c r="C18">
        <v>1815.74</v>
      </c>
      <c r="D18">
        <v>6219.98</v>
      </c>
      <c r="E18">
        <v>8035.72</v>
      </c>
    </row>
    <row r="19" spans="2:5" x14ac:dyDescent="0.2">
      <c r="B19" s="9">
        <v>150000</v>
      </c>
      <c r="D19">
        <v>12.9</v>
      </c>
      <c r="E19">
        <v>12.9</v>
      </c>
    </row>
    <row r="20" spans="2:5" x14ac:dyDescent="0.2">
      <c r="B20" s="9">
        <v>160000</v>
      </c>
      <c r="C20">
        <v>313.63</v>
      </c>
      <c r="D20">
        <v>1287.17</v>
      </c>
      <c r="E20">
        <v>1600.8</v>
      </c>
    </row>
    <row r="21" spans="2:5" x14ac:dyDescent="0.2">
      <c r="B21" s="9">
        <v>170000</v>
      </c>
      <c r="C21">
        <v>705.62</v>
      </c>
      <c r="E21">
        <v>705.62</v>
      </c>
    </row>
    <row r="22" spans="2:5" x14ac:dyDescent="0.2">
      <c r="B22" s="8" t="s">
        <v>24</v>
      </c>
    </row>
    <row r="23" spans="2:5" x14ac:dyDescent="0.2">
      <c r="B23" s="9">
        <v>10000</v>
      </c>
      <c r="C23">
        <v>6173.07</v>
      </c>
      <c r="D23">
        <v>41416.46</v>
      </c>
      <c r="E23">
        <v>47589.53</v>
      </c>
    </row>
    <row r="24" spans="2:5" x14ac:dyDescent="0.2">
      <c r="B24" s="9">
        <v>20000</v>
      </c>
      <c r="C24">
        <v>12378.79</v>
      </c>
      <c r="D24">
        <v>46964.51</v>
      </c>
      <c r="E24">
        <v>59343.3</v>
      </c>
    </row>
    <row r="25" spans="2:5" x14ac:dyDescent="0.2">
      <c r="B25" s="9">
        <v>30000</v>
      </c>
      <c r="C25">
        <v>6525.13</v>
      </c>
      <c r="D25">
        <v>33614.46</v>
      </c>
      <c r="E25">
        <v>40139.589999999997</v>
      </c>
    </row>
    <row r="26" spans="2:5" x14ac:dyDescent="0.2">
      <c r="B26" s="9">
        <v>40000</v>
      </c>
      <c r="C26">
        <v>46878.73</v>
      </c>
      <c r="D26">
        <v>36085.050000000003</v>
      </c>
      <c r="E26">
        <v>82963.78</v>
      </c>
    </row>
    <row r="27" spans="2:5" x14ac:dyDescent="0.2">
      <c r="B27" s="9">
        <v>50000</v>
      </c>
      <c r="C27">
        <v>3226.86</v>
      </c>
      <c r="D27">
        <v>17746.7</v>
      </c>
      <c r="E27">
        <v>20973.56</v>
      </c>
    </row>
    <row r="28" spans="2:5" x14ac:dyDescent="0.2">
      <c r="B28" s="9">
        <v>60000</v>
      </c>
      <c r="C28">
        <v>93181.5</v>
      </c>
      <c r="D28">
        <v>44428.75</v>
      </c>
      <c r="E28">
        <v>137610.25</v>
      </c>
    </row>
    <row r="29" spans="2:5" x14ac:dyDescent="0.2">
      <c r="B29" s="9">
        <v>70000</v>
      </c>
      <c r="C29">
        <v>33232.76</v>
      </c>
      <c r="D29">
        <v>24720.23</v>
      </c>
      <c r="E29">
        <v>57952.99</v>
      </c>
    </row>
    <row r="30" spans="2:5" x14ac:dyDescent="0.2">
      <c r="B30" s="9">
        <v>80000</v>
      </c>
      <c r="C30">
        <v>13116.38</v>
      </c>
      <c r="D30">
        <v>20323.099999999999</v>
      </c>
      <c r="E30">
        <v>33439.480000000003</v>
      </c>
    </row>
    <row r="31" spans="2:5" x14ac:dyDescent="0.2">
      <c r="B31" s="9">
        <v>90000</v>
      </c>
      <c r="C31">
        <v>18752.73</v>
      </c>
      <c r="D31">
        <v>1500.7</v>
      </c>
      <c r="E31">
        <v>20253.43</v>
      </c>
    </row>
    <row r="32" spans="2:5" x14ac:dyDescent="0.2">
      <c r="B32" s="9">
        <v>100000</v>
      </c>
      <c r="C32">
        <v>2999.52</v>
      </c>
      <c r="D32">
        <v>432.53</v>
      </c>
      <c r="E32">
        <v>3432.05</v>
      </c>
    </row>
    <row r="33" spans="2:5" x14ac:dyDescent="0.2">
      <c r="B33" s="9">
        <v>110000</v>
      </c>
      <c r="C33">
        <v>3565.68</v>
      </c>
      <c r="D33">
        <v>4713.6899999999996</v>
      </c>
      <c r="E33">
        <v>8279.3700000000008</v>
      </c>
    </row>
    <row r="34" spans="2:5" x14ac:dyDescent="0.2">
      <c r="B34" s="9">
        <v>120000</v>
      </c>
      <c r="C34">
        <v>1966.95</v>
      </c>
      <c r="D34">
        <v>243.33</v>
      </c>
      <c r="E34">
        <v>2210.2800000000002</v>
      </c>
    </row>
    <row r="35" spans="2:5" x14ac:dyDescent="0.2">
      <c r="B35" s="9">
        <v>130000</v>
      </c>
      <c r="C35">
        <v>3565.91</v>
      </c>
      <c r="D35">
        <v>2957.38</v>
      </c>
      <c r="E35">
        <v>6523.29</v>
      </c>
    </row>
    <row r="36" spans="2:5" x14ac:dyDescent="0.2">
      <c r="B36" s="9">
        <v>150000</v>
      </c>
      <c r="D36">
        <v>376.45</v>
      </c>
      <c r="E36">
        <v>376.45</v>
      </c>
    </row>
    <row r="37" spans="2:5" x14ac:dyDescent="0.2">
      <c r="B37" s="9">
        <v>160000</v>
      </c>
      <c r="C37">
        <v>601.13</v>
      </c>
      <c r="D37">
        <v>255.29</v>
      </c>
      <c r="E37">
        <v>856.42</v>
      </c>
    </row>
    <row r="38" spans="2:5" x14ac:dyDescent="0.2">
      <c r="B38" s="9">
        <v>170000</v>
      </c>
      <c r="C38">
        <v>2033.3</v>
      </c>
      <c r="D38">
        <v>257.52</v>
      </c>
      <c r="E38">
        <v>2290.8200000000002</v>
      </c>
    </row>
    <row r="39" spans="2:5" x14ac:dyDescent="0.2">
      <c r="B39" s="8" t="s">
        <v>16</v>
      </c>
    </row>
    <row r="40" spans="2:5" x14ac:dyDescent="0.2">
      <c r="B40" s="9">
        <v>10000</v>
      </c>
      <c r="C40">
        <v>8136.06</v>
      </c>
      <c r="D40">
        <v>12445.53</v>
      </c>
      <c r="E40">
        <v>20581.59</v>
      </c>
    </row>
    <row r="41" spans="2:5" x14ac:dyDescent="0.2">
      <c r="B41" s="9">
        <v>20000</v>
      </c>
      <c r="C41">
        <v>27036.13</v>
      </c>
      <c r="D41">
        <v>29156.57</v>
      </c>
      <c r="E41">
        <v>56192.7</v>
      </c>
    </row>
    <row r="42" spans="2:5" x14ac:dyDescent="0.2">
      <c r="B42" s="9">
        <v>30000</v>
      </c>
      <c r="C42">
        <v>34049.19</v>
      </c>
      <c r="D42">
        <v>32028.32</v>
      </c>
      <c r="E42">
        <v>66077.509999999995</v>
      </c>
    </row>
    <row r="43" spans="2:5" x14ac:dyDescent="0.2">
      <c r="B43" s="9">
        <v>40000</v>
      </c>
      <c r="C43">
        <v>33899.64</v>
      </c>
      <c r="D43">
        <v>102520.31</v>
      </c>
      <c r="E43">
        <v>136419.95000000001</v>
      </c>
    </row>
    <row r="44" spans="2:5" x14ac:dyDescent="0.2">
      <c r="B44" s="9">
        <v>50000</v>
      </c>
      <c r="C44">
        <v>13973</v>
      </c>
      <c r="D44">
        <v>1610.62</v>
      </c>
      <c r="E44">
        <v>15583.62</v>
      </c>
    </row>
    <row r="45" spans="2:5" x14ac:dyDescent="0.2">
      <c r="B45" s="9">
        <v>60000</v>
      </c>
      <c r="C45">
        <v>81898.63</v>
      </c>
      <c r="D45">
        <v>78117.36</v>
      </c>
      <c r="E45">
        <v>160015.99</v>
      </c>
    </row>
    <row r="46" spans="2:5" x14ac:dyDescent="0.2">
      <c r="B46" s="9">
        <v>70000</v>
      </c>
      <c r="C46">
        <v>42654.26</v>
      </c>
      <c r="D46">
        <v>30574.23</v>
      </c>
      <c r="E46">
        <v>73228.490000000005</v>
      </c>
    </row>
    <row r="47" spans="2:5" x14ac:dyDescent="0.2">
      <c r="B47" s="9">
        <v>80000</v>
      </c>
      <c r="C47">
        <v>35171.39</v>
      </c>
      <c r="D47">
        <v>25686</v>
      </c>
      <c r="E47">
        <v>60857.39</v>
      </c>
    </row>
    <row r="48" spans="2:5" x14ac:dyDescent="0.2">
      <c r="B48" s="9">
        <v>90000</v>
      </c>
      <c r="C48">
        <v>41790.6</v>
      </c>
      <c r="D48">
        <v>13152.83</v>
      </c>
      <c r="E48">
        <v>54943.43</v>
      </c>
    </row>
    <row r="49" spans="2:5" x14ac:dyDescent="0.2">
      <c r="B49" s="9">
        <v>100000</v>
      </c>
      <c r="C49">
        <v>3673.01</v>
      </c>
      <c r="D49">
        <v>1108.77</v>
      </c>
      <c r="E49">
        <v>4781.78</v>
      </c>
    </row>
    <row r="50" spans="2:5" x14ac:dyDescent="0.2">
      <c r="B50" s="9">
        <v>110000</v>
      </c>
      <c r="C50">
        <v>7599</v>
      </c>
      <c r="D50">
        <v>9607.49</v>
      </c>
      <c r="E50">
        <v>17206.490000000002</v>
      </c>
    </row>
    <row r="51" spans="2:5" x14ac:dyDescent="0.2">
      <c r="B51" s="9">
        <v>120000</v>
      </c>
      <c r="C51">
        <v>2560.65</v>
      </c>
      <c r="D51">
        <v>2230.12</v>
      </c>
      <c r="E51">
        <v>4790.7700000000004</v>
      </c>
    </row>
    <row r="52" spans="2:5" x14ac:dyDescent="0.2">
      <c r="B52" s="9">
        <v>130000</v>
      </c>
      <c r="C52">
        <v>6453.47</v>
      </c>
      <c r="D52">
        <v>501.38</v>
      </c>
      <c r="E52">
        <v>6954.85</v>
      </c>
    </row>
    <row r="53" spans="2:5" x14ac:dyDescent="0.2">
      <c r="B53" s="9">
        <v>150000</v>
      </c>
      <c r="C53">
        <v>2277.0300000000002</v>
      </c>
      <c r="D53">
        <v>255.88</v>
      </c>
      <c r="E53">
        <v>2532.91</v>
      </c>
    </row>
    <row r="54" spans="2:5" x14ac:dyDescent="0.2">
      <c r="B54" s="9">
        <v>170000</v>
      </c>
      <c r="C54">
        <v>5259.08</v>
      </c>
      <c r="E54">
        <v>5259.08</v>
      </c>
    </row>
    <row r="55" spans="2:5" x14ac:dyDescent="0.2">
      <c r="B55" s="8" t="s">
        <v>3026</v>
      </c>
      <c r="C55">
        <v>941521.79</v>
      </c>
      <c r="D55">
        <v>881938.77</v>
      </c>
      <c r="E55">
        <v>1823460.56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item1.xml>��
</file>

<file path=customXml/item2.xml>��
</file>

<file path=customXml/item3.xml>��
</file>

<file path=customXml/item4.xml>��
</file>

<file path=customXml/item5.xml><?xml version="1.0" encoding="utf-8"?>
<p:properties xmlns:p="http://schemas.microsoft.com/office/2006/metadata/properties" xmlns:xsi="http://www.w3.org/2001/XMLSchema-instance" xmlns:pc="http://schemas.microsoft.com/office/infopath/2007/PartnerControls">
  <documentManagement/>
</p:properties>
</file>

<file path=customXml/item6.xml>��
</file>

<file path=customXml/item7.xml>��
</file>

<file path=customXml/item8.xml><?xml version="1.0" encoding="utf-8"?>
<?mso-contentType ?>
<FormTemplates xmlns="http://schemas.microsoft.com/sharepoint/v3/contenttype/forms">
  <Display>DocumentLibraryForm</Display>
  <Edit>DocumentLibraryForm</Edit>
  <New>DocumentLibraryForm</New>
</FormTemplates>
</file>

<file path=customXml/item9.xml>��
</file>

<file path=customXml/item10.xml><?xml version="1.0" encoding="utf-8"?>
<ct:contentTypeSchema xmlns:ct="http://schemas.microsoft.com/office/2006/metadata/contentType" xmlns:ma="http://schemas.microsoft.com/office/2006/metadata/properties/metaAttributes" ct:_="" ma:_="" ma:contentTypeName="Document" ma:contentTypeID="0x01010020EBA56AA1F2EB4BBCD438B251BECFD6" ma:contentTypeVersion="4" ma:contentTypeDescription="Create a new document." ma:contentTypeScope="" ma:versionID="434640ecf6e2f9cb499dbcd179e87f31">
  <xsd:schema xmlns:xsd="http://www.w3.org/2001/XMLSchema" xmlns:xs="http://www.w3.org/2001/XMLSchema" xmlns:p="http://schemas.microsoft.com/office/2006/metadata/properties" xmlns:ns3="bcc4d9e8-e791-4d0b-8aa0-cb3b5fa7a0a2" targetNamespace="http://schemas.microsoft.com/office/2006/metadata/properties" ma:root="true" ma:fieldsID="657f55cd08ee9565e7a503e8e6415b45" ns3:_="">
    <xsd:import namespace="bcc4d9e8-e791-4d0b-8aa0-cb3b5fa7a0a2"/>
    <xsd:element name="properties">
      <xsd:complexType>
        <xsd:sequence>
          <xsd:element name="documentManagement">
            <xsd:complexType>
              <xsd:all>
                <xsd:element ref="ns3:MediaServiceMetadata" minOccurs="0"/>
                <xsd:element ref="ns3:MediaServiceFastMetadata" minOccurs="0"/>
                <xsd:element ref="ns3:MediaServiceAutoKeyPoints" minOccurs="0"/>
                <xsd:element ref="ns3: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cc4d9e8-e791-4d0b-8aa0-cb3b5fa7a0a2"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Props1.xml><?xml version="1.0" encoding="utf-8"?>
<ds:datastoreItem xmlns:ds="http://schemas.openxmlformats.org/officeDocument/2006/customXml" ds:itemID="{29A5B56A-413C-4A07-97EE-C8E78089144D}">
  <ds:schemaRefs/>
</ds:datastoreItem>
</file>

<file path=customXml/itemProps2.xml><?xml version="1.0" encoding="utf-8"?>
<ds:datastoreItem xmlns:ds="http://schemas.openxmlformats.org/officeDocument/2006/customXml" ds:itemID="{BB76A9A3-04EC-4CF3-B9DD-3051401334BA}">
  <ds:schemaRefs/>
</ds:datastoreItem>
</file>

<file path=customXml/itemProps3.xml><?xml version="1.0" encoding="utf-8"?>
<ds:datastoreItem xmlns:ds="http://schemas.openxmlformats.org/officeDocument/2006/customXml" ds:itemID="{3F617411-A6F9-47A1-968E-4559298C92E2}">
  <ds:schemaRefs/>
</ds:datastoreItem>
</file>

<file path=customXml/itemProps4.xml><?xml version="1.0" encoding="utf-8"?>
<ds:datastoreItem xmlns:ds="http://schemas.openxmlformats.org/officeDocument/2006/customXml" ds:itemID="{7851218E-49C3-49EE-B779-AEF4B25B7804}">
  <ds:schemaRefs/>
</ds:datastoreItem>
</file>

<file path=customXml/itemProps5.xml><?xml version="1.0" encoding="utf-8"?>
<ds:datastoreItem xmlns:ds="http://schemas.openxmlformats.org/officeDocument/2006/customXml" ds:itemID="{D8A1804C-E25D-4DD2-9A56-AB80C5E94EE4}">
  <ds:schemaRefs>
    <ds:schemaRef ds:uri="bcc4d9e8-e791-4d0b-8aa0-cb3b5fa7a0a2"/>
    <ds:schemaRef ds:uri="http://purl.org/dc/terms/"/>
    <ds:schemaRef ds:uri="http://schemas.openxmlformats.org/package/2006/metadata/core-properties"/>
    <ds:schemaRef ds:uri="http://purl.org/dc/dcmitype/"/>
    <ds:schemaRef ds:uri="http://purl.org/dc/elements/1.1/"/>
    <ds:schemaRef ds:uri="http://schemas.microsoft.com/office/2006/documentManagement/types"/>
    <ds:schemaRef ds:uri="http://www.w3.org/XML/1998/namespace"/>
    <ds:schemaRef ds:uri="http://schemas.microsoft.com/office/infopath/2007/PartnerControls"/>
    <ds:schemaRef ds:uri="http://schemas.microsoft.com/office/2006/metadata/properties"/>
  </ds:schemaRefs>
</ds:datastoreItem>
</file>

<file path=customXml/itemProps6.xml><?xml version="1.0" encoding="utf-8"?>
<ds:datastoreItem xmlns:ds="http://schemas.openxmlformats.org/officeDocument/2006/customXml" ds:itemID="{CD51007E-F133-414A-B985-63CAE421D981}">
  <ds:schemaRefs/>
</ds:datastoreItem>
</file>

<file path=customXml/itemProps7.xml><?xml version="1.0" encoding="utf-8"?>
<ds:datastoreItem xmlns:ds="http://schemas.openxmlformats.org/officeDocument/2006/customXml" ds:itemID="{B5CCA5F6-9018-4D85-A0D2-0D16470ADD70}">
  <ds:schemaRefs>
    <ds:schemaRef ds:uri="http://schemas.microsoft.com/DataMashup"/>
  </ds:schemaRefs>
</ds:datastoreItem>
</file>

<file path=customXml/itemProps8.xml><?xml version="1.0" encoding="utf-8"?>
<ds:datastoreItem xmlns:ds="http://schemas.openxmlformats.org/officeDocument/2006/customXml" ds:itemID="{F93C0736-086A-4811-ADE4-2F2BF56C0356}">
  <ds:schemaRefs>
    <ds:schemaRef ds:uri="http://schemas.microsoft.com/sharepoint/v3/contenttype/forms"/>
  </ds:schemaRefs>
</ds:datastoreItem>
</file>

<file path=customXml/itemProps9.xml><?xml version="1.0" encoding="utf-8"?>
<ds:datastoreItem xmlns:ds="http://schemas.openxmlformats.org/officeDocument/2006/customXml" ds:itemID="{173E0530-C6DE-492A-B385-609B248FCF35}">
  <ds:schemaRefs/>
</ds:datastoreItem>
</file>

<file path=customXml/itemProps10.xml><?xml version="1.0" encoding="utf-8"?>
<ds:datastoreItem xmlns:ds="http://schemas.openxmlformats.org/officeDocument/2006/customXml" ds:itemID="{4EA5C09B-952E-47F3-A31A-7449B2AFDDC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cc4d9e8-e791-4d0b-8aa0-cb3b5fa7a0a2"/>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11.xml><?xml version="1.0" encoding="utf-8"?>
<ds:datastoreItem xmlns:ds="http://schemas.openxmlformats.org/officeDocument/2006/customXml" ds:itemID="{EEE5E252-BBD8-4FBD-ABC4-307B3EA8DF09}">
  <ds:schemaRefs/>
</ds:datastoreItem>
</file>

<file path=customXml/itemProps12.xml><?xml version="1.0" encoding="utf-8"?>
<ds:datastoreItem xmlns:ds="http://schemas.openxmlformats.org/officeDocument/2006/customXml" ds:itemID="{C2548856-49D7-4604-87FB-11A9318FDD59}">
  <ds:schemaRefs/>
</ds:datastoreItem>
</file>

<file path=customXml/itemProps13.xml><?xml version="1.0" encoding="utf-8"?>
<ds:datastoreItem xmlns:ds="http://schemas.openxmlformats.org/officeDocument/2006/customXml" ds:itemID="{06238C4F-E781-4295-90C4-87A43F89CDE1}">
  <ds:schemaRefs/>
</ds:datastoreItem>
</file>

<file path=customXml/itemProps14.xml><?xml version="1.0" encoding="utf-8"?>
<ds:datastoreItem xmlns:ds="http://schemas.openxmlformats.org/officeDocument/2006/customXml" ds:itemID="{E00CD2FE-3BB6-4C76-8170-B66A162B5DB5}">
  <ds:schemaRefs/>
</ds:datastoreItem>
</file>

<file path=customXml/itemProps15.xml><?xml version="1.0" encoding="utf-8"?>
<ds:datastoreItem xmlns:ds="http://schemas.openxmlformats.org/officeDocument/2006/customXml" ds:itemID="{E45ABDDF-9D18-4AB0-B96D-155D20579DD9}">
  <ds:schemaRefs/>
</ds:datastoreItem>
</file>

<file path=customXml/itemProps16.xml><?xml version="1.0" encoding="utf-8"?>
<ds:datastoreItem xmlns:ds="http://schemas.openxmlformats.org/officeDocument/2006/customXml" ds:itemID="{CFEA0878-2C4C-40DB-87B6-C0B8D13FCF81}">
  <ds:schemaRefs/>
</ds:datastoreItem>
</file>

<file path=customXml/itemProps17.xml><?xml version="1.0" encoding="utf-8"?>
<ds:datastoreItem xmlns:ds="http://schemas.openxmlformats.org/officeDocument/2006/customXml" ds:itemID="{A5C993AA-C298-4D49-965C-ADC2619784C1}">
  <ds:schemaRefs/>
</ds:datastoreItem>
</file>

<file path=customXml/itemProps18.xml><?xml version="1.0" encoding="utf-8"?>
<ds:datastoreItem xmlns:ds="http://schemas.openxmlformats.org/officeDocument/2006/customXml" ds:itemID="{5A82F238-8878-4300-AD04-E48E2582D75B}">
  <ds:schemaRefs/>
</ds:datastoreItem>
</file>

<file path=customXml/itemProps19.xml><?xml version="1.0" encoding="utf-8"?>
<ds:datastoreItem xmlns:ds="http://schemas.openxmlformats.org/officeDocument/2006/customXml" ds:itemID="{A929444E-6C54-4B1E-8797-3F3D3FF8B0FA}">
  <ds:schemaRefs/>
</ds:datastoreItem>
</file>

<file path=customXml/itemProps20.xml><?xml version="1.0" encoding="utf-8"?>
<ds:datastoreItem xmlns:ds="http://schemas.openxmlformats.org/officeDocument/2006/customXml" ds:itemID="{B99428F1-1CB5-49F5-B491-ABB196CF0A5D}">
  <ds:schemaRefs/>
</ds:datastoreItem>
</file>

<file path=customXml/itemProps21.xml><?xml version="1.0" encoding="utf-8"?>
<ds:datastoreItem xmlns:ds="http://schemas.openxmlformats.org/officeDocument/2006/customXml" ds:itemID="{8E32F7DB-AD77-4F81-AA15-F35959EB62B5}">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20</vt:i4>
      </vt:variant>
    </vt:vector>
  </HeadingPairs>
  <TitlesOfParts>
    <vt:vector size="20" baseType="lpstr">
      <vt:lpstr>Introduction</vt:lpstr>
      <vt:lpstr>Actual Data</vt:lpstr>
      <vt:lpstr>Rough Data</vt:lpstr>
      <vt:lpstr>Univariate Analysis</vt:lpstr>
      <vt:lpstr>Linear Regression</vt:lpstr>
      <vt:lpstr>Cleaned Data</vt:lpstr>
      <vt:lpstr>Working</vt:lpstr>
      <vt:lpstr>Dashboard I</vt:lpstr>
      <vt:lpstr>Dashboard II</vt:lpstr>
      <vt:lpstr>Regional Sales</vt:lpstr>
      <vt:lpstr>Top 10 State</vt:lpstr>
      <vt:lpstr>Region Profit</vt:lpstr>
      <vt:lpstr>Unit sales</vt:lpstr>
      <vt:lpstr>Prediction vs Sales</vt:lpstr>
      <vt:lpstr>Sub Category Sales</vt:lpstr>
      <vt:lpstr>Growth</vt:lpstr>
      <vt:lpstr>Description</vt:lpstr>
      <vt:lpstr>Access</vt:lpstr>
      <vt:lpstr>Income by Education Level</vt:lpstr>
      <vt:lpstr>Multiple 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Ishika Sarkar</dc:creator>
  <cp:lastModifiedBy>Ishika Sarkar</cp:lastModifiedBy>
  <dcterms:created xsi:type="dcterms:W3CDTF">2022-07-18T06:32:19Z</dcterms:created>
  <dcterms:modified xsi:type="dcterms:W3CDTF">2022-12-07T16:51:46Z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0x01010020EBA56AA1F2EB4BBCD438B251BECFD6</vt:lpwstr>
  </property>
</Properties>
</file>